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user\Desktop\Ecommerce_sales_analysis_dashboard_project\Project_1_dashboard\"/>
    </mc:Choice>
  </mc:AlternateContent>
  <xr:revisionPtr revIDLastSave="0" documentId="8_{BCCFE69E-5737-4CA2-93C8-A1D55C36B69D}" xr6:coauthVersionLast="47" xr6:coauthVersionMax="47" xr10:uidLastSave="{00000000-0000-0000-0000-000000000000}"/>
  <bookViews>
    <workbookView xWindow="-108" yWindow="-108" windowWidth="23256" windowHeight="12456" firstSheet="2" activeTab="2" xr2:uid="{DBE68BD3-E44E-4357-80F6-064732DC3DAD}"/>
  </bookViews>
  <sheets>
    <sheet name="main_data" sheetId="2" r:id="rId1"/>
    <sheet name="day_analysis" sheetId="10" r:id="rId2"/>
    <sheet name="dashboard" sheetId="11" r:id="rId3"/>
    <sheet name="pivot_sources" sheetId="12" r:id="rId4"/>
    <sheet name="category_analysis" sheetId="7" r:id="rId5"/>
    <sheet name="monthly_sales" sheetId="4" r:id="rId6"/>
    <sheet name="yearly_sales" sheetId="5" r:id="rId7"/>
    <sheet name="books_analysis" sheetId="6" r:id="rId8"/>
    <sheet name="country_analysis" sheetId="8" r:id="rId9"/>
    <sheet name="payment_method_analysis" sheetId="9" r:id="rId10"/>
  </sheets>
  <definedNames>
    <definedName name="_xlchart.v5.0" hidden="1">pivot_sources!$K$11</definedName>
    <definedName name="_xlchart.v5.1" hidden="1">pivot_sources!$K$12:$K$19</definedName>
    <definedName name="_xlchart.v5.2" hidden="1">pivot_sources!$L$11</definedName>
    <definedName name="_xlchart.v5.3" hidden="1">pivot_sources!$L$12:$L$19</definedName>
    <definedName name="ExternalData_1" localSheetId="0" hidden="1">main_data!$A$1:$O$2922</definedName>
    <definedName name="Slicer_Category">#N/A</definedName>
    <definedName name="Slicer_Country">#N/A</definedName>
    <definedName name="Slicer_Country1">#N/A</definedName>
    <definedName name="Slicer_OrderMonth">#N/A</definedName>
    <definedName name="Slicer_OrderYear">#N/A</definedName>
    <definedName name="Slicer_PaymentMethod">#N/A</definedName>
  </definedNames>
  <calcPr calcId="191029"/>
  <pivotCaches>
    <pivotCache cacheId="0" r:id="rId11"/>
  </pivotCaches>
  <fileRecoveryPr repairLoad="1"/>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K12" i="12" l="1" a="1"/>
  <c r="K12" i="12" s="1"/>
  <c r="D5" i="10"/>
  <c r="D6" i="10"/>
  <c r="D7" i="10"/>
  <c r="D8" i="10"/>
  <c r="D9" i="10"/>
  <c r="D10" i="10"/>
  <c r="D4" i="10"/>
  <c r="C5" i="10"/>
  <c r="C6" i="10"/>
  <c r="C7" i="10"/>
  <c r="C8" i="10"/>
  <c r="C9" i="10"/>
  <c r="C10" i="10"/>
  <c r="C4" i="10"/>
  <c r="G6" i="5"/>
  <c r="G5" i="5"/>
  <c r="G4" i="5"/>
  <c r="G3" i="5"/>
  <c r="F13" i="5"/>
  <c r="F14" i="5"/>
  <c r="F15" i="5"/>
  <c r="F12" i="5"/>
  <c r="E13" i="5"/>
  <c r="E14" i="5"/>
  <c r="E15" i="5"/>
  <c r="E12" i="5"/>
  <c r="D13" i="5"/>
  <c r="D14" i="5"/>
  <c r="D15" i="5"/>
  <c r="D12" i="5"/>
  <c r="C13" i="5"/>
  <c r="C14" i="5"/>
  <c r="C15" i="5"/>
  <c r="C12" i="5"/>
  <c r="C11" i="5" a="1"/>
  <c r="C11" i="5" s="1"/>
  <c r="B12" i="5" a="1"/>
  <c r="B12" i="5" s="1"/>
  <c r="E4" i="7"/>
  <c r="E8" i="7" s="1"/>
  <c r="H3" i="9" a="1"/>
  <c r="H3" i="9" s="1"/>
  <c r="B4" i="9" a="1"/>
  <c r="B4" i="9" s="1"/>
  <c r="D4" i="9" s="1"/>
  <c r="G3" i="8"/>
  <c r="B3" i="8" a="1"/>
  <c r="B3" i="8" s="1"/>
  <c r="C13" i="8" s="1" a="1"/>
  <c r="T5" i="6"/>
  <c r="S5" i="6"/>
  <c r="R5" i="6"/>
  <c r="Q5" i="6"/>
  <c r="S4" i="7"/>
  <c r="R4" i="7"/>
  <c r="I8" i="7"/>
  <c r="I5" i="7"/>
  <c r="I6" i="7"/>
  <c r="I7" i="7"/>
  <c r="I4" i="7"/>
  <c r="D8" i="7"/>
  <c r="F8" i="7"/>
  <c r="G8" i="7"/>
  <c r="H8" i="7"/>
  <c r="C8" i="7"/>
  <c r="H7" i="7"/>
  <c r="H5" i="7"/>
  <c r="H6" i="7"/>
  <c r="H4" i="7"/>
  <c r="G5" i="7"/>
  <c r="G6" i="7"/>
  <c r="G7" i="7"/>
  <c r="G4" i="7"/>
  <c r="F5" i="7" a="1"/>
  <c r="F5" i="7" s="1"/>
  <c r="F6" i="7" a="1"/>
  <c r="F6" i="7" s="1"/>
  <c r="F7" i="7" a="1"/>
  <c r="F7" i="7" s="1"/>
  <c r="F4" i="7" a="1"/>
  <c r="F4" i="7" s="1"/>
  <c r="E5" i="7"/>
  <c r="E6" i="7"/>
  <c r="E7" i="7"/>
  <c r="D5" i="7"/>
  <c r="D6" i="7"/>
  <c r="D7" i="7"/>
  <c r="D4" i="7"/>
  <c r="C5" i="7"/>
  <c r="C6" i="7"/>
  <c r="C7" i="7"/>
  <c r="C4" i="7"/>
  <c r="B4" i="7" a="1"/>
  <c r="B4" i="7" s="1"/>
  <c r="G609" i="6"/>
  <c r="G617" i="6"/>
  <c r="G625" i="6"/>
  <c r="G633" i="6"/>
  <c r="G641" i="6"/>
  <c r="G649" i="6"/>
  <c r="G657" i="6"/>
  <c r="G665" i="6"/>
  <c r="G673" i="6"/>
  <c r="G681" i="6"/>
  <c r="G689" i="6"/>
  <c r="G697" i="6"/>
  <c r="G705" i="6"/>
  <c r="G713" i="6"/>
  <c r="G721" i="6"/>
  <c r="G729" i="6"/>
  <c r="G737" i="6"/>
  <c r="G745" i="6"/>
  <c r="G753" i="6"/>
  <c r="G761" i="6"/>
  <c r="G769" i="6"/>
  <c r="G777" i="6"/>
  <c r="G785" i="6"/>
  <c r="G793" i="6"/>
  <c r="G801" i="6"/>
  <c r="G809" i="6"/>
  <c r="G817" i="6"/>
  <c r="G825" i="6"/>
  <c r="G833" i="6"/>
  <c r="G841" i="6"/>
  <c r="G849" i="6"/>
  <c r="G857" i="6"/>
  <c r="G865" i="6"/>
  <c r="G873" i="6"/>
  <c r="G881" i="6"/>
  <c r="G889" i="6"/>
  <c r="G897" i="6"/>
  <c r="G905" i="6"/>
  <c r="G913" i="6"/>
  <c r="G921" i="6"/>
  <c r="G929" i="6"/>
  <c r="G937" i="6"/>
  <c r="G945" i="6"/>
  <c r="G953" i="6"/>
  <c r="G961" i="6"/>
  <c r="G969" i="6"/>
  <c r="G977" i="6"/>
  <c r="G985" i="6"/>
  <c r="G993" i="6"/>
  <c r="G1001" i="6"/>
  <c r="G1009" i="6"/>
  <c r="G1017" i="6"/>
  <c r="G1025" i="6"/>
  <c r="G1033" i="6"/>
  <c r="G1041" i="6"/>
  <c r="G1049" i="6"/>
  <c r="G1057" i="6"/>
  <c r="G1065" i="6"/>
  <c r="G1073" i="6"/>
  <c r="G1081" i="6"/>
  <c r="G1089" i="6"/>
  <c r="G1097" i="6"/>
  <c r="G1105" i="6"/>
  <c r="G1113" i="6"/>
  <c r="G1121" i="6"/>
  <c r="G1129" i="6"/>
  <c r="G1137" i="6"/>
  <c r="G1145" i="6"/>
  <c r="G1153" i="6"/>
  <c r="G1161" i="6"/>
  <c r="G1169" i="6"/>
  <c r="G1177" i="6"/>
  <c r="F2" i="6" a="1"/>
  <c r="H81" i="6" s="1"/>
  <c r="F4" i="5" a="1"/>
  <c r="F4" i="5" s="1"/>
  <c r="F5" i="5" a="1"/>
  <c r="F5" i="5" s="1"/>
  <c r="F6" i="5" a="1"/>
  <c r="F6" i="5" s="1"/>
  <c r="F3" i="5" a="1"/>
  <c r="F3" i="5" s="1"/>
  <c r="E4" i="5"/>
  <c r="E5" i="5"/>
  <c r="E6" i="5"/>
  <c r="E3" i="5"/>
  <c r="D4" i="5"/>
  <c r="D5" i="5"/>
  <c r="D6" i="5"/>
  <c r="D3" i="5"/>
  <c r="C4" i="5"/>
  <c r="C5" i="5"/>
  <c r="C6" i="5"/>
  <c r="C3" i="5"/>
  <c r="B3" i="5" a="1"/>
  <c r="B3" i="5" s="1"/>
  <c r="F7" i="4" a="1"/>
  <c r="F7" i="4" s="1"/>
  <c r="F8" i="4" a="1"/>
  <c r="F8" i="4" s="1"/>
  <c r="F9" i="4" a="1"/>
  <c r="F9" i="4" s="1"/>
  <c r="F10" i="4" a="1"/>
  <c r="F10" i="4" s="1"/>
  <c r="F11" i="4" a="1"/>
  <c r="F11" i="4" s="1"/>
  <c r="F12" i="4" a="1"/>
  <c r="F12" i="4" s="1"/>
  <c r="F13" i="4" a="1"/>
  <c r="F13" i="4" s="1"/>
  <c r="F14" i="4" a="1"/>
  <c r="F14" i="4" s="1"/>
  <c r="F15" i="4" a="1"/>
  <c r="F15" i="4" s="1"/>
  <c r="F16" i="4" a="1"/>
  <c r="F16" i="4" s="1"/>
  <c r="F17" i="4" a="1"/>
  <c r="F17" i="4" s="1"/>
  <c r="F6" i="4" a="1"/>
  <c r="F6" i="4" s="1"/>
  <c r="F18" i="4" s="1"/>
  <c r="E7" i="4"/>
  <c r="E8" i="4"/>
  <c r="E9" i="4"/>
  <c r="E10" i="4"/>
  <c r="E11" i="4"/>
  <c r="E12" i="4"/>
  <c r="E13" i="4"/>
  <c r="E14" i="4"/>
  <c r="E15" i="4"/>
  <c r="E16" i="4"/>
  <c r="E17" i="4"/>
  <c r="E6" i="4"/>
  <c r="D7" i="4"/>
  <c r="D8" i="4"/>
  <c r="D9" i="4"/>
  <c r="D10" i="4"/>
  <c r="D11" i="4"/>
  <c r="D12" i="4"/>
  <c r="D13" i="4"/>
  <c r="D14" i="4"/>
  <c r="D15" i="4"/>
  <c r="D16" i="4"/>
  <c r="D17" i="4"/>
  <c r="D6" i="4"/>
  <c r="D18" i="4" s="1"/>
  <c r="C7" i="4"/>
  <c r="C8" i="4"/>
  <c r="C9" i="4"/>
  <c r="C10" i="4"/>
  <c r="C11" i="4"/>
  <c r="C12" i="4"/>
  <c r="C13" i="4"/>
  <c r="C14" i="4"/>
  <c r="C15" i="4"/>
  <c r="C16" i="4"/>
  <c r="C17" i="4"/>
  <c r="C6" i="4"/>
  <c r="B16" i="12"/>
  <c r="C16" i="12"/>
  <c r="E18" i="4" l="1"/>
  <c r="C18" i="4"/>
  <c r="D5" i="9"/>
  <c r="D8" i="9" s="1"/>
  <c r="G4" i="9" a="1"/>
  <c r="D6" i="9"/>
  <c r="C4" i="9"/>
  <c r="C7" i="9"/>
  <c r="C6" i="9"/>
  <c r="C5" i="9"/>
  <c r="D7" i="9"/>
  <c r="C13" i="8"/>
  <c r="J22" i="8"/>
  <c r="I18" i="8"/>
  <c r="G14" i="8"/>
  <c r="F22" i="8"/>
  <c r="E18" i="8"/>
  <c r="E14" i="8"/>
  <c r="D22" i="8"/>
  <c r="J15" i="8"/>
  <c r="J23" i="8"/>
  <c r="I19" i="8"/>
  <c r="H15" i="8"/>
  <c r="H23" i="8"/>
  <c r="G19" i="8"/>
  <c r="F15" i="8"/>
  <c r="F23" i="8"/>
  <c r="E19" i="8"/>
  <c r="D15" i="8"/>
  <c r="D23" i="8"/>
  <c r="J16" i="8"/>
  <c r="J24" i="8"/>
  <c r="I20" i="8"/>
  <c r="H16" i="8"/>
  <c r="H24" i="8"/>
  <c r="G20" i="8"/>
  <c r="F16" i="8"/>
  <c r="F24" i="8"/>
  <c r="E20" i="8"/>
  <c r="D16" i="8"/>
  <c r="D24" i="8"/>
  <c r="J17" i="8"/>
  <c r="J25" i="8"/>
  <c r="I21" i="8"/>
  <c r="H17" i="8"/>
  <c r="H25" i="8"/>
  <c r="G21" i="8"/>
  <c r="F17" i="8"/>
  <c r="F25" i="8"/>
  <c r="E21" i="8"/>
  <c r="D17" i="8"/>
  <c r="D25" i="8"/>
  <c r="I24" i="8"/>
  <c r="I25" i="8"/>
  <c r="G18" i="8"/>
  <c r="J18" i="8"/>
  <c r="J14" i="8"/>
  <c r="I22" i="8"/>
  <c r="H18" i="8"/>
  <c r="H14" i="8"/>
  <c r="G22" i="8"/>
  <c r="F18" i="8"/>
  <c r="F14" i="8"/>
  <c r="E22" i="8"/>
  <c r="D18" i="8"/>
  <c r="D14" i="8"/>
  <c r="I16" i="8"/>
  <c r="H20" i="8"/>
  <c r="G24" i="8"/>
  <c r="E16" i="8"/>
  <c r="D20" i="8"/>
  <c r="J21" i="8"/>
  <c r="H21" i="8"/>
  <c r="G17" i="8"/>
  <c r="F21" i="8"/>
  <c r="E25" i="8"/>
  <c r="I14" i="8"/>
  <c r="J19" i="8"/>
  <c r="I15" i="8"/>
  <c r="I23" i="8"/>
  <c r="H19" i="8"/>
  <c r="G15" i="8"/>
  <c r="G23" i="8"/>
  <c r="F19" i="8"/>
  <c r="E15" i="8"/>
  <c r="E23" i="8"/>
  <c r="D19" i="8"/>
  <c r="J20" i="8"/>
  <c r="G16" i="8"/>
  <c r="F20" i="8"/>
  <c r="E24" i="8"/>
  <c r="I17" i="8"/>
  <c r="G25" i="8"/>
  <c r="E17" i="8"/>
  <c r="D21" i="8"/>
  <c r="H22" i="8"/>
  <c r="E3" i="8"/>
  <c r="C10" i="8"/>
  <c r="E8" i="8"/>
  <c r="C8" i="8"/>
  <c r="F8" i="8"/>
  <c r="C7" i="8"/>
  <c r="D7" i="8"/>
  <c r="E6" i="8"/>
  <c r="F7" i="8"/>
  <c r="D3" i="8"/>
  <c r="D10" i="8"/>
  <c r="D9" i="8"/>
  <c r="F9" i="8"/>
  <c r="E7" i="8"/>
  <c r="C6" i="8"/>
  <c r="D6" i="8"/>
  <c r="E5" i="8"/>
  <c r="F6" i="8"/>
  <c r="C3" i="8"/>
  <c r="E9" i="8"/>
  <c r="C9" i="8"/>
  <c r="D8" i="8"/>
  <c r="C5" i="8"/>
  <c r="D5" i="8"/>
  <c r="E4" i="8"/>
  <c r="F5" i="8"/>
  <c r="C4" i="8"/>
  <c r="D4" i="8"/>
  <c r="E10" i="8"/>
  <c r="F4" i="8"/>
  <c r="F3" i="8"/>
  <c r="F10" i="8"/>
  <c r="G601" i="6"/>
  <c r="G593" i="6"/>
  <c r="G585" i="6"/>
  <c r="G577" i="6"/>
  <c r="G569" i="6"/>
  <c r="G561" i="6"/>
  <c r="G553" i="6"/>
  <c r="G545" i="6"/>
  <c r="G537" i="6"/>
  <c r="G529" i="6"/>
  <c r="G521" i="6"/>
  <c r="G513" i="6"/>
  <c r="G505" i="6"/>
  <c r="G497" i="6"/>
  <c r="G489" i="6"/>
  <c r="G481" i="6"/>
  <c r="G473" i="6"/>
  <c r="G465" i="6"/>
  <c r="G457" i="6"/>
  <c r="G449" i="6"/>
  <c r="G441" i="6"/>
  <c r="G433" i="6"/>
  <c r="G425" i="6"/>
  <c r="G417" i="6"/>
  <c r="G409" i="6"/>
  <c r="G401" i="6"/>
  <c r="G392" i="6"/>
  <c r="G376" i="6"/>
  <c r="G360" i="6"/>
  <c r="G344" i="6"/>
  <c r="G321" i="6"/>
  <c r="G289" i="6"/>
  <c r="G257" i="6"/>
  <c r="G225" i="6"/>
  <c r="G193" i="6"/>
  <c r="G161" i="6"/>
  <c r="G129" i="6"/>
  <c r="G97" i="6"/>
  <c r="G65" i="6"/>
  <c r="G33" i="6"/>
  <c r="H1177" i="6"/>
  <c r="H1145" i="6"/>
  <c r="H1113" i="6"/>
  <c r="H1078" i="6"/>
  <c r="H1004" i="6"/>
  <c r="H917" i="6"/>
  <c r="H791" i="6"/>
  <c r="H643" i="6"/>
  <c r="H321" i="6"/>
  <c r="G1176" i="6"/>
  <c r="G1168" i="6"/>
  <c r="G1160" i="6"/>
  <c r="G1152" i="6"/>
  <c r="G1144" i="6"/>
  <c r="G1136" i="6"/>
  <c r="G1128" i="6"/>
  <c r="G1120" i="6"/>
  <c r="G1112" i="6"/>
  <c r="G1104" i="6"/>
  <c r="G1096" i="6"/>
  <c r="G1088" i="6"/>
  <c r="G1080" i="6"/>
  <c r="G1072" i="6"/>
  <c r="G1064" i="6"/>
  <c r="G1056" i="6"/>
  <c r="G1048" i="6"/>
  <c r="G1040" i="6"/>
  <c r="G1032" i="6"/>
  <c r="G1024" i="6"/>
  <c r="G1016" i="6"/>
  <c r="G1008" i="6"/>
  <c r="G1000" i="6"/>
  <c r="G992" i="6"/>
  <c r="G984" i="6"/>
  <c r="G976" i="6"/>
  <c r="G968" i="6"/>
  <c r="G960" i="6"/>
  <c r="G952" i="6"/>
  <c r="G944" i="6"/>
  <c r="G936" i="6"/>
  <c r="G928" i="6"/>
  <c r="G920" i="6"/>
  <c r="G912" i="6"/>
  <c r="G904" i="6"/>
  <c r="G896" i="6"/>
  <c r="G888" i="6"/>
  <c r="G880" i="6"/>
  <c r="G872" i="6"/>
  <c r="G864" i="6"/>
  <c r="G856" i="6"/>
  <c r="G848" i="6"/>
  <c r="G840" i="6"/>
  <c r="G832" i="6"/>
  <c r="G824" i="6"/>
  <c r="G816" i="6"/>
  <c r="G808" i="6"/>
  <c r="G800" i="6"/>
  <c r="G792" i="6"/>
  <c r="G784" i="6"/>
  <c r="G776" i="6"/>
  <c r="G768" i="6"/>
  <c r="G760" i="6"/>
  <c r="G752" i="6"/>
  <c r="G744" i="6"/>
  <c r="G736" i="6"/>
  <c r="G728" i="6"/>
  <c r="G720" i="6"/>
  <c r="G712" i="6"/>
  <c r="G704" i="6"/>
  <c r="G696" i="6"/>
  <c r="G688" i="6"/>
  <c r="G680" i="6"/>
  <c r="G672" i="6"/>
  <c r="G664" i="6"/>
  <c r="G656" i="6"/>
  <c r="G648" i="6"/>
  <c r="G640" i="6"/>
  <c r="G632" i="6"/>
  <c r="G624" i="6"/>
  <c r="G616" i="6"/>
  <c r="G608" i="6"/>
  <c r="G600" i="6"/>
  <c r="G592" i="6"/>
  <c r="G584" i="6"/>
  <c r="G576" i="6"/>
  <c r="G568" i="6"/>
  <c r="G560" i="6"/>
  <c r="G552" i="6"/>
  <c r="G544" i="6"/>
  <c r="G536" i="6"/>
  <c r="G528" i="6"/>
  <c r="G520" i="6"/>
  <c r="G512" i="6"/>
  <c r="G504" i="6"/>
  <c r="G496" i="6"/>
  <c r="G488" i="6"/>
  <c r="G480" i="6"/>
  <c r="G472" i="6"/>
  <c r="G464" i="6"/>
  <c r="G456" i="6"/>
  <c r="G448" i="6"/>
  <c r="G440" i="6"/>
  <c r="G432" i="6"/>
  <c r="G424" i="6"/>
  <c r="G416" i="6"/>
  <c r="G408" i="6"/>
  <c r="G400" i="6"/>
  <c r="G391" i="6"/>
  <c r="G375" i="6"/>
  <c r="G359" i="6"/>
  <c r="G343" i="6"/>
  <c r="G314" i="6"/>
  <c r="G282" i="6"/>
  <c r="G250" i="6"/>
  <c r="G218" i="6"/>
  <c r="G186" i="6"/>
  <c r="G154" i="6"/>
  <c r="G122" i="6"/>
  <c r="G90" i="6"/>
  <c r="G58" i="6"/>
  <c r="G26" i="6"/>
  <c r="H1170" i="6"/>
  <c r="H1138" i="6"/>
  <c r="H1106" i="6"/>
  <c r="H1069" i="6"/>
  <c r="H983" i="6"/>
  <c r="H893" i="6"/>
  <c r="H765" i="6"/>
  <c r="H593" i="6"/>
  <c r="H250" i="6"/>
  <c r="G1167" i="6"/>
  <c r="G1135" i="6"/>
  <c r="G1111" i="6"/>
  <c r="G1079" i="6"/>
  <c r="G1047" i="6"/>
  <c r="G1015" i="6"/>
  <c r="G983" i="6"/>
  <c r="G951" i="6"/>
  <c r="G927" i="6"/>
  <c r="G895" i="6"/>
  <c r="G863" i="6"/>
  <c r="G839" i="6"/>
  <c r="G807" i="6"/>
  <c r="G767" i="6"/>
  <c r="G743" i="6"/>
  <c r="G711" i="6"/>
  <c r="G687" i="6"/>
  <c r="G663" i="6"/>
  <c r="G639" i="6"/>
  <c r="G623" i="6"/>
  <c r="G591" i="6"/>
  <c r="G567" i="6"/>
  <c r="G543" i="6"/>
  <c r="G519" i="6"/>
  <c r="G503" i="6"/>
  <c r="G487" i="6"/>
  <c r="G463" i="6"/>
  <c r="G439" i="6"/>
  <c r="G415" i="6"/>
  <c r="G386" i="6"/>
  <c r="G354" i="6"/>
  <c r="G281" i="6"/>
  <c r="G217" i="6"/>
  <c r="G121" i="6"/>
  <c r="G25" i="6"/>
  <c r="H1105" i="6"/>
  <c r="H981" i="6"/>
  <c r="H234" i="6"/>
  <c r="G1174" i="6"/>
  <c r="G1166" i="6"/>
  <c r="G1158" i="6"/>
  <c r="G1150" i="6"/>
  <c r="G1142" i="6"/>
  <c r="G1134" i="6"/>
  <c r="G1126" i="6"/>
  <c r="G1118" i="6"/>
  <c r="G1110" i="6"/>
  <c r="G1102" i="6"/>
  <c r="G1094" i="6"/>
  <c r="G1086" i="6"/>
  <c r="G1078" i="6"/>
  <c r="G1070" i="6"/>
  <c r="G1062" i="6"/>
  <c r="G1054" i="6"/>
  <c r="G1046" i="6"/>
  <c r="G1038" i="6"/>
  <c r="G1030" i="6"/>
  <c r="G1022" i="6"/>
  <c r="G1014" i="6"/>
  <c r="G1006" i="6"/>
  <c r="G998" i="6"/>
  <c r="G990" i="6"/>
  <c r="G982" i="6"/>
  <c r="G974" i="6"/>
  <c r="G966" i="6"/>
  <c r="G958" i="6"/>
  <c r="G950" i="6"/>
  <c r="G942" i="6"/>
  <c r="G934" i="6"/>
  <c r="G926" i="6"/>
  <c r="G918" i="6"/>
  <c r="G910" i="6"/>
  <c r="G902" i="6"/>
  <c r="G894" i="6"/>
  <c r="G886" i="6"/>
  <c r="G878" i="6"/>
  <c r="G870" i="6"/>
  <c r="G862" i="6"/>
  <c r="G854" i="6"/>
  <c r="G846" i="6"/>
  <c r="G838" i="6"/>
  <c r="G830" i="6"/>
  <c r="G822" i="6"/>
  <c r="G814" i="6"/>
  <c r="G806" i="6"/>
  <c r="G798" i="6"/>
  <c r="G790" i="6"/>
  <c r="G782" i="6"/>
  <c r="G774" i="6"/>
  <c r="G766" i="6"/>
  <c r="G758" i="6"/>
  <c r="G750" i="6"/>
  <c r="G742" i="6"/>
  <c r="G734" i="6"/>
  <c r="G726" i="6"/>
  <c r="G718" i="6"/>
  <c r="G710" i="6"/>
  <c r="G702" i="6"/>
  <c r="G694" i="6"/>
  <c r="G686" i="6"/>
  <c r="G678" i="6"/>
  <c r="G670" i="6"/>
  <c r="G662" i="6"/>
  <c r="G654" i="6"/>
  <c r="G646" i="6"/>
  <c r="G638" i="6"/>
  <c r="G630" i="6"/>
  <c r="G622" i="6"/>
  <c r="G614" i="6"/>
  <c r="G606" i="6"/>
  <c r="G598" i="6"/>
  <c r="G590" i="6"/>
  <c r="G582" i="6"/>
  <c r="G574" i="6"/>
  <c r="G566" i="6"/>
  <c r="G558" i="6"/>
  <c r="G550" i="6"/>
  <c r="G542" i="6"/>
  <c r="G534" i="6"/>
  <c r="G526" i="6"/>
  <c r="G518" i="6"/>
  <c r="G510" i="6"/>
  <c r="G502" i="6"/>
  <c r="G494" i="6"/>
  <c r="G486" i="6"/>
  <c r="G478" i="6"/>
  <c r="G470" i="6"/>
  <c r="G462" i="6"/>
  <c r="G454" i="6"/>
  <c r="G446" i="6"/>
  <c r="G438" i="6"/>
  <c r="G430" i="6"/>
  <c r="G422" i="6"/>
  <c r="G414" i="6"/>
  <c r="G406" i="6"/>
  <c r="G398" i="6"/>
  <c r="G385" i="6"/>
  <c r="G369" i="6"/>
  <c r="G353" i="6"/>
  <c r="G337" i="6"/>
  <c r="G306" i="6"/>
  <c r="G274" i="6"/>
  <c r="G242" i="6"/>
  <c r="G210" i="6"/>
  <c r="G178" i="6"/>
  <c r="G146" i="6"/>
  <c r="G114" i="6"/>
  <c r="G82" i="6"/>
  <c r="G50" i="6"/>
  <c r="G18" i="6"/>
  <c r="H1162" i="6"/>
  <c r="H1130" i="6"/>
  <c r="H1098" i="6"/>
  <c r="H1047" i="6"/>
  <c r="H964" i="6"/>
  <c r="H861" i="6"/>
  <c r="H733" i="6"/>
  <c r="H506" i="6"/>
  <c r="H168" i="6"/>
  <c r="G1159" i="6"/>
  <c r="G1103" i="6"/>
  <c r="G1071" i="6"/>
  <c r="G1039" i="6"/>
  <c r="G1007" i="6"/>
  <c r="G975" i="6"/>
  <c r="G935" i="6"/>
  <c r="G903" i="6"/>
  <c r="G871" i="6"/>
  <c r="G831" i="6"/>
  <c r="G791" i="6"/>
  <c r="G759" i="6"/>
  <c r="G727" i="6"/>
  <c r="G695" i="6"/>
  <c r="G655" i="6"/>
  <c r="G631" i="6"/>
  <c r="G607" i="6"/>
  <c r="G583" i="6"/>
  <c r="G559" i="6"/>
  <c r="G535" i="6"/>
  <c r="G511" i="6"/>
  <c r="G479" i="6"/>
  <c r="G447" i="6"/>
  <c r="G423" i="6"/>
  <c r="G399" i="6"/>
  <c r="G338" i="6"/>
  <c r="G249" i="6"/>
  <c r="G153" i="6"/>
  <c r="G89" i="6"/>
  <c r="H1169" i="6"/>
  <c r="H1068" i="6"/>
  <c r="H759" i="6"/>
  <c r="G1173" i="6"/>
  <c r="G1165" i="6"/>
  <c r="G1157" i="6"/>
  <c r="G1149" i="6"/>
  <c r="G1141" i="6"/>
  <c r="G1133" i="6"/>
  <c r="G1125" i="6"/>
  <c r="G1117" i="6"/>
  <c r="G1109" i="6"/>
  <c r="G1101" i="6"/>
  <c r="G1093" i="6"/>
  <c r="G1085" i="6"/>
  <c r="G1077" i="6"/>
  <c r="G1069" i="6"/>
  <c r="G1061" i="6"/>
  <c r="G1053" i="6"/>
  <c r="G1045" i="6"/>
  <c r="G1037" i="6"/>
  <c r="G1029" i="6"/>
  <c r="G1021" i="6"/>
  <c r="G1013" i="6"/>
  <c r="G1005" i="6"/>
  <c r="G997" i="6"/>
  <c r="G989" i="6"/>
  <c r="G981" i="6"/>
  <c r="G973" i="6"/>
  <c r="G965" i="6"/>
  <c r="G957" i="6"/>
  <c r="G949" i="6"/>
  <c r="G941" i="6"/>
  <c r="G933" i="6"/>
  <c r="G925" i="6"/>
  <c r="G917" i="6"/>
  <c r="G909" i="6"/>
  <c r="G901" i="6"/>
  <c r="G893" i="6"/>
  <c r="G885" i="6"/>
  <c r="G877" i="6"/>
  <c r="G869" i="6"/>
  <c r="G861" i="6"/>
  <c r="G853" i="6"/>
  <c r="G845" i="6"/>
  <c r="G837" i="6"/>
  <c r="G829" i="6"/>
  <c r="G821" i="6"/>
  <c r="G813" i="6"/>
  <c r="G805" i="6"/>
  <c r="G797" i="6"/>
  <c r="G789" i="6"/>
  <c r="G781" i="6"/>
  <c r="G773" i="6"/>
  <c r="G765" i="6"/>
  <c r="G757" i="6"/>
  <c r="G749" i="6"/>
  <c r="G741" i="6"/>
  <c r="G733" i="6"/>
  <c r="G725" i="6"/>
  <c r="G717" i="6"/>
  <c r="G709" i="6"/>
  <c r="G701" i="6"/>
  <c r="G693" i="6"/>
  <c r="G685" i="6"/>
  <c r="G677" i="6"/>
  <c r="G669" i="6"/>
  <c r="G661" i="6"/>
  <c r="G653" i="6"/>
  <c r="G645" i="6"/>
  <c r="G637" i="6"/>
  <c r="G629" i="6"/>
  <c r="G621" i="6"/>
  <c r="G613" i="6"/>
  <c r="G605" i="6"/>
  <c r="G597" i="6"/>
  <c r="G589" i="6"/>
  <c r="G581" i="6"/>
  <c r="G573" i="6"/>
  <c r="G565" i="6"/>
  <c r="G557" i="6"/>
  <c r="G549" i="6"/>
  <c r="G541" i="6"/>
  <c r="G533" i="6"/>
  <c r="G525" i="6"/>
  <c r="G517" i="6"/>
  <c r="G509" i="6"/>
  <c r="G501" i="6"/>
  <c r="G493" i="6"/>
  <c r="G485" i="6"/>
  <c r="G477" i="6"/>
  <c r="G469" i="6"/>
  <c r="G461" i="6"/>
  <c r="G453" i="6"/>
  <c r="G445" i="6"/>
  <c r="G437" i="6"/>
  <c r="G429" i="6"/>
  <c r="G421" i="6"/>
  <c r="G413" i="6"/>
  <c r="G405" i="6"/>
  <c r="G397" i="6"/>
  <c r="G384" i="6"/>
  <c r="G368" i="6"/>
  <c r="G352" i="6"/>
  <c r="G335" i="6"/>
  <c r="G305" i="6"/>
  <c r="G273" i="6"/>
  <c r="G241" i="6"/>
  <c r="G209" i="6"/>
  <c r="G177" i="6"/>
  <c r="G145" i="6"/>
  <c r="G113" i="6"/>
  <c r="G81" i="6"/>
  <c r="G49" i="6"/>
  <c r="G17" i="6"/>
  <c r="H1161" i="6"/>
  <c r="H1129" i="6"/>
  <c r="H1097" i="6"/>
  <c r="H1045" i="6"/>
  <c r="H959" i="6"/>
  <c r="H855" i="6"/>
  <c r="H727" i="6"/>
  <c r="H490" i="6"/>
  <c r="H152" i="6"/>
  <c r="G1151" i="6"/>
  <c r="G1119" i="6"/>
  <c r="G1087" i="6"/>
  <c r="G1055" i="6"/>
  <c r="G1023" i="6"/>
  <c r="G991" i="6"/>
  <c r="G959" i="6"/>
  <c r="G919" i="6"/>
  <c r="G887" i="6"/>
  <c r="G855" i="6"/>
  <c r="G823" i="6"/>
  <c r="G799" i="6"/>
  <c r="G775" i="6"/>
  <c r="G735" i="6"/>
  <c r="G703" i="6"/>
  <c r="G671" i="6"/>
  <c r="G647" i="6"/>
  <c r="G615" i="6"/>
  <c r="G575" i="6"/>
  <c r="G551" i="6"/>
  <c r="G527" i="6"/>
  <c r="G495" i="6"/>
  <c r="G471" i="6"/>
  <c r="G455" i="6"/>
  <c r="G431" i="6"/>
  <c r="G407" i="6"/>
  <c r="G370" i="6"/>
  <c r="G313" i="6"/>
  <c r="G185" i="6"/>
  <c r="G57" i="6"/>
  <c r="H1137" i="6"/>
  <c r="H577" i="6"/>
  <c r="G1172" i="6"/>
  <c r="G1164" i="6"/>
  <c r="G1156" i="6"/>
  <c r="G1148" i="6"/>
  <c r="G1140" i="6"/>
  <c r="G1132" i="6"/>
  <c r="G1124" i="6"/>
  <c r="G1116" i="6"/>
  <c r="G1108" i="6"/>
  <c r="G1100" i="6"/>
  <c r="G1092" i="6"/>
  <c r="G1084" i="6"/>
  <c r="G1076" i="6"/>
  <c r="G1068" i="6"/>
  <c r="G1060" i="6"/>
  <c r="G1052" i="6"/>
  <c r="G1044" i="6"/>
  <c r="G1036" i="6"/>
  <c r="G1028" i="6"/>
  <c r="G1020" i="6"/>
  <c r="G1012" i="6"/>
  <c r="G1004" i="6"/>
  <c r="G996" i="6"/>
  <c r="G988" i="6"/>
  <c r="G980" i="6"/>
  <c r="G972" i="6"/>
  <c r="G964" i="6"/>
  <c r="G956" i="6"/>
  <c r="G948" i="6"/>
  <c r="G940" i="6"/>
  <c r="G932" i="6"/>
  <c r="G924" i="6"/>
  <c r="G916" i="6"/>
  <c r="G908" i="6"/>
  <c r="G900" i="6"/>
  <c r="G892" i="6"/>
  <c r="G884" i="6"/>
  <c r="G876" i="6"/>
  <c r="G868" i="6"/>
  <c r="G860" i="6"/>
  <c r="G852" i="6"/>
  <c r="G844" i="6"/>
  <c r="G836" i="6"/>
  <c r="G828" i="6"/>
  <c r="G820" i="6"/>
  <c r="G812" i="6"/>
  <c r="G804" i="6"/>
  <c r="G796" i="6"/>
  <c r="G788" i="6"/>
  <c r="G780" i="6"/>
  <c r="G772" i="6"/>
  <c r="G764" i="6"/>
  <c r="G756" i="6"/>
  <c r="G748" i="6"/>
  <c r="G740" i="6"/>
  <c r="G732" i="6"/>
  <c r="G724" i="6"/>
  <c r="G716" i="6"/>
  <c r="G708" i="6"/>
  <c r="G700" i="6"/>
  <c r="G692" i="6"/>
  <c r="G684" i="6"/>
  <c r="G676" i="6"/>
  <c r="G668" i="6"/>
  <c r="G660" i="6"/>
  <c r="G652" i="6"/>
  <c r="G644" i="6"/>
  <c r="G636" i="6"/>
  <c r="G628" i="6"/>
  <c r="G620" i="6"/>
  <c r="G612" i="6"/>
  <c r="G604" i="6"/>
  <c r="G596" i="6"/>
  <c r="G588" i="6"/>
  <c r="G580" i="6"/>
  <c r="G572" i="6"/>
  <c r="G564" i="6"/>
  <c r="G556" i="6"/>
  <c r="G548" i="6"/>
  <c r="G540" i="6"/>
  <c r="G532" i="6"/>
  <c r="G524" i="6"/>
  <c r="G516" i="6"/>
  <c r="G508" i="6"/>
  <c r="G500" i="6"/>
  <c r="G492" i="6"/>
  <c r="G484" i="6"/>
  <c r="G476" i="6"/>
  <c r="G468" i="6"/>
  <c r="G460" i="6"/>
  <c r="G452" i="6"/>
  <c r="G444" i="6"/>
  <c r="G436" i="6"/>
  <c r="G428" i="6"/>
  <c r="G420" i="6"/>
  <c r="G412" i="6"/>
  <c r="G404" i="6"/>
  <c r="G396" i="6"/>
  <c r="G383" i="6"/>
  <c r="G367" i="6"/>
  <c r="G351" i="6"/>
  <c r="G330" i="6"/>
  <c r="G298" i="6"/>
  <c r="G266" i="6"/>
  <c r="G234" i="6"/>
  <c r="G202" i="6"/>
  <c r="G170" i="6"/>
  <c r="G138" i="6"/>
  <c r="G106" i="6"/>
  <c r="G74" i="6"/>
  <c r="G42" i="6"/>
  <c r="G10" i="6"/>
  <c r="H1154" i="6"/>
  <c r="H1122" i="6"/>
  <c r="H1089" i="6"/>
  <c r="H1028" i="6"/>
  <c r="H941" i="6"/>
  <c r="H829" i="6"/>
  <c r="H701" i="6"/>
  <c r="H424" i="6"/>
  <c r="F2" i="6"/>
  <c r="H3" i="6"/>
  <c r="H11" i="6"/>
  <c r="H19" i="6"/>
  <c r="H27" i="6"/>
  <c r="H35" i="6"/>
  <c r="H43" i="6"/>
  <c r="H51" i="6"/>
  <c r="H59" i="6"/>
  <c r="H67" i="6"/>
  <c r="H75" i="6"/>
  <c r="H83" i="6"/>
  <c r="H91" i="6"/>
  <c r="H99" i="6"/>
  <c r="H107" i="6"/>
  <c r="H115" i="6"/>
  <c r="H123" i="6"/>
  <c r="H131" i="6"/>
  <c r="H139" i="6"/>
  <c r="H147" i="6"/>
  <c r="H155" i="6"/>
  <c r="H163" i="6"/>
  <c r="H171" i="6"/>
  <c r="H179" i="6"/>
  <c r="H187" i="6"/>
  <c r="H195" i="6"/>
  <c r="H203" i="6"/>
  <c r="H211" i="6"/>
  <c r="H219" i="6"/>
  <c r="H227" i="6"/>
  <c r="H235" i="6"/>
  <c r="H243" i="6"/>
  <c r="H251" i="6"/>
  <c r="H259" i="6"/>
  <c r="H267" i="6"/>
  <c r="H275" i="6"/>
  <c r="H283" i="6"/>
  <c r="H291" i="6"/>
  <c r="H299" i="6"/>
  <c r="H307" i="6"/>
  <c r="H315" i="6"/>
  <c r="H323" i="6"/>
  <c r="H331" i="6"/>
  <c r="H339" i="6"/>
  <c r="H347" i="6"/>
  <c r="H355" i="6"/>
  <c r="H363" i="6"/>
  <c r="H371" i="6"/>
  <c r="H379" i="6"/>
  <c r="H387" i="6"/>
  <c r="H395" i="6"/>
  <c r="H403" i="6"/>
  <c r="H411" i="6"/>
  <c r="H419" i="6"/>
  <c r="H427" i="6"/>
  <c r="H435" i="6"/>
  <c r="H443" i="6"/>
  <c r="H451" i="6"/>
  <c r="H459" i="6"/>
  <c r="H467" i="6"/>
  <c r="H475" i="6"/>
  <c r="H483" i="6"/>
  <c r="H491" i="6"/>
  <c r="H499" i="6"/>
  <c r="H507" i="6"/>
  <c r="H515" i="6"/>
  <c r="H523" i="6"/>
  <c r="H531" i="6"/>
  <c r="H539" i="6"/>
  <c r="H547" i="6"/>
  <c r="H555" i="6"/>
  <c r="H563" i="6"/>
  <c r="H571" i="6"/>
  <c r="H579" i="6"/>
  <c r="H587" i="6"/>
  <c r="H4" i="6"/>
  <c r="H12" i="6"/>
  <c r="H20" i="6"/>
  <c r="H28" i="6"/>
  <c r="H36" i="6"/>
  <c r="H44" i="6"/>
  <c r="H52" i="6"/>
  <c r="H60" i="6"/>
  <c r="H68" i="6"/>
  <c r="H76" i="6"/>
  <c r="H84" i="6"/>
  <c r="H92" i="6"/>
  <c r="H100" i="6"/>
  <c r="H108" i="6"/>
  <c r="H116" i="6"/>
  <c r="H124" i="6"/>
  <c r="H132" i="6"/>
  <c r="H140" i="6"/>
  <c r="H148" i="6"/>
  <c r="H156" i="6"/>
  <c r="H164" i="6"/>
  <c r="H172" i="6"/>
  <c r="H180" i="6"/>
  <c r="H188" i="6"/>
  <c r="H196" i="6"/>
  <c r="H204" i="6"/>
  <c r="H212" i="6"/>
  <c r="H220" i="6"/>
  <c r="H228" i="6"/>
  <c r="H236" i="6"/>
  <c r="H244" i="6"/>
  <c r="H252" i="6"/>
  <c r="H260" i="6"/>
  <c r="H268" i="6"/>
  <c r="H276" i="6"/>
  <c r="H284" i="6"/>
  <c r="H292" i="6"/>
  <c r="H300" i="6"/>
  <c r="H308" i="6"/>
  <c r="H316" i="6"/>
  <c r="H324" i="6"/>
  <c r="H332" i="6"/>
  <c r="H340" i="6"/>
  <c r="H348" i="6"/>
  <c r="H356" i="6"/>
  <c r="H364" i="6"/>
  <c r="H372" i="6"/>
  <c r="H380" i="6"/>
  <c r="H388" i="6"/>
  <c r="H396" i="6"/>
  <c r="H404" i="6"/>
  <c r="H412" i="6"/>
  <c r="H420" i="6"/>
  <c r="H428" i="6"/>
  <c r="H436" i="6"/>
  <c r="H444" i="6"/>
  <c r="H452" i="6"/>
  <c r="H460" i="6"/>
  <c r="H468" i="6"/>
  <c r="H476" i="6"/>
  <c r="H484" i="6"/>
  <c r="H492" i="6"/>
  <c r="H500" i="6"/>
  <c r="H508" i="6"/>
  <c r="H516" i="6"/>
  <c r="H524" i="6"/>
  <c r="H532" i="6"/>
  <c r="H540" i="6"/>
  <c r="H548" i="6"/>
  <c r="H556" i="6"/>
  <c r="H564" i="6"/>
  <c r="H572" i="6"/>
  <c r="H580" i="6"/>
  <c r="H588" i="6"/>
  <c r="H596" i="6"/>
  <c r="H604" i="6"/>
  <c r="H612" i="6"/>
  <c r="H620" i="6"/>
  <c r="H628" i="6"/>
  <c r="H636" i="6"/>
  <c r="H644" i="6"/>
  <c r="H652" i="6"/>
  <c r="H660" i="6"/>
  <c r="H668" i="6"/>
  <c r="H676" i="6"/>
  <c r="H5" i="6"/>
  <c r="H13" i="6"/>
  <c r="H21" i="6"/>
  <c r="H29" i="6"/>
  <c r="H37" i="6"/>
  <c r="H45" i="6"/>
  <c r="H53" i="6"/>
  <c r="H61" i="6"/>
  <c r="H69" i="6"/>
  <c r="H77" i="6"/>
  <c r="H85" i="6"/>
  <c r="H93" i="6"/>
  <c r="H101" i="6"/>
  <c r="H109" i="6"/>
  <c r="H117" i="6"/>
  <c r="H125" i="6"/>
  <c r="H133" i="6"/>
  <c r="H141" i="6"/>
  <c r="H149" i="6"/>
  <c r="H157" i="6"/>
  <c r="H165" i="6"/>
  <c r="H173" i="6"/>
  <c r="H181" i="6"/>
  <c r="H189" i="6"/>
  <c r="H197" i="6"/>
  <c r="H205" i="6"/>
  <c r="H213" i="6"/>
  <c r="H221" i="6"/>
  <c r="H229" i="6"/>
  <c r="H237" i="6"/>
  <c r="H245" i="6"/>
  <c r="H253" i="6"/>
  <c r="H261" i="6"/>
  <c r="H269" i="6"/>
  <c r="H277" i="6"/>
  <c r="H285" i="6"/>
  <c r="H293" i="6"/>
  <c r="H301" i="6"/>
  <c r="H309" i="6"/>
  <c r="H317" i="6"/>
  <c r="H325" i="6"/>
  <c r="H333" i="6"/>
  <c r="H341" i="6"/>
  <c r="H349" i="6"/>
  <c r="H357" i="6"/>
  <c r="H365" i="6"/>
  <c r="H373" i="6"/>
  <c r="H381" i="6"/>
  <c r="H389" i="6"/>
  <c r="H397" i="6"/>
  <c r="H405" i="6"/>
  <c r="H413" i="6"/>
  <c r="H421" i="6"/>
  <c r="H429" i="6"/>
  <c r="H437" i="6"/>
  <c r="H445" i="6"/>
  <c r="H453" i="6"/>
  <c r="H461" i="6"/>
  <c r="H469" i="6"/>
  <c r="H477" i="6"/>
  <c r="H485" i="6"/>
  <c r="H493" i="6"/>
  <c r="H501" i="6"/>
  <c r="H509" i="6"/>
  <c r="H517" i="6"/>
  <c r="H525" i="6"/>
  <c r="H533" i="6"/>
  <c r="H541" i="6"/>
  <c r="H549" i="6"/>
  <c r="H557" i="6"/>
  <c r="H565" i="6"/>
  <c r="H573" i="6"/>
  <c r="H581" i="6"/>
  <c r="H589" i="6"/>
  <c r="H597" i="6"/>
  <c r="H605" i="6"/>
  <c r="H613" i="6"/>
  <c r="H621" i="6"/>
  <c r="H629" i="6"/>
  <c r="H637" i="6"/>
  <c r="H645" i="6"/>
  <c r="H653" i="6"/>
  <c r="H661" i="6"/>
  <c r="H669" i="6"/>
  <c r="H677" i="6"/>
  <c r="H6" i="6"/>
  <c r="H14" i="6"/>
  <c r="H22" i="6"/>
  <c r="H30" i="6"/>
  <c r="H38" i="6"/>
  <c r="H46" i="6"/>
  <c r="H54" i="6"/>
  <c r="H62" i="6"/>
  <c r="H70" i="6"/>
  <c r="H78" i="6"/>
  <c r="H86" i="6"/>
  <c r="H94" i="6"/>
  <c r="H102" i="6"/>
  <c r="H110" i="6"/>
  <c r="H118" i="6"/>
  <c r="H126" i="6"/>
  <c r="H134" i="6"/>
  <c r="H142" i="6"/>
  <c r="H150" i="6"/>
  <c r="H158" i="6"/>
  <c r="H166" i="6"/>
  <c r="H174" i="6"/>
  <c r="H182" i="6"/>
  <c r="H190" i="6"/>
  <c r="H198" i="6"/>
  <c r="H206" i="6"/>
  <c r="H214" i="6"/>
  <c r="H222" i="6"/>
  <c r="H230" i="6"/>
  <c r="H238" i="6"/>
  <c r="H246" i="6"/>
  <c r="H254" i="6"/>
  <c r="H262" i="6"/>
  <c r="H270" i="6"/>
  <c r="H278" i="6"/>
  <c r="H286" i="6"/>
  <c r="H294" i="6"/>
  <c r="H302" i="6"/>
  <c r="H310" i="6"/>
  <c r="H318" i="6"/>
  <c r="H326" i="6"/>
  <c r="H334" i="6"/>
  <c r="H342" i="6"/>
  <c r="H350" i="6"/>
  <c r="H358" i="6"/>
  <c r="H366" i="6"/>
  <c r="H374" i="6"/>
  <c r="H382" i="6"/>
  <c r="H390" i="6"/>
  <c r="H398" i="6"/>
  <c r="H406" i="6"/>
  <c r="H414" i="6"/>
  <c r="H422" i="6"/>
  <c r="H430" i="6"/>
  <c r="H438" i="6"/>
  <c r="H446" i="6"/>
  <c r="H454" i="6"/>
  <c r="H462" i="6"/>
  <c r="H470" i="6"/>
  <c r="H478" i="6"/>
  <c r="H486" i="6"/>
  <c r="H494" i="6"/>
  <c r="H502" i="6"/>
  <c r="H510" i="6"/>
  <c r="H518" i="6"/>
  <c r="H526" i="6"/>
  <c r="H534" i="6"/>
  <c r="H542" i="6"/>
  <c r="H550" i="6"/>
  <c r="H558" i="6"/>
  <c r="H566" i="6"/>
  <c r="H574" i="6"/>
  <c r="H582" i="6"/>
  <c r="H590" i="6"/>
  <c r="H598" i="6"/>
  <c r="H606" i="6"/>
  <c r="H614" i="6"/>
  <c r="H622" i="6"/>
  <c r="H630" i="6"/>
  <c r="H638" i="6"/>
  <c r="H646" i="6"/>
  <c r="H654" i="6"/>
  <c r="H662" i="6"/>
  <c r="H670" i="6"/>
  <c r="H678" i="6"/>
  <c r="H7" i="6"/>
  <c r="H15" i="6"/>
  <c r="H23" i="6"/>
  <c r="H31" i="6"/>
  <c r="H39" i="6"/>
  <c r="H47" i="6"/>
  <c r="H55" i="6"/>
  <c r="H63" i="6"/>
  <c r="H71" i="6"/>
  <c r="H79" i="6"/>
  <c r="H87" i="6"/>
  <c r="H95" i="6"/>
  <c r="H103" i="6"/>
  <c r="H111" i="6"/>
  <c r="H119" i="6"/>
  <c r="H127" i="6"/>
  <c r="H135" i="6"/>
  <c r="H143" i="6"/>
  <c r="H151" i="6"/>
  <c r="H159" i="6"/>
  <c r="H167" i="6"/>
  <c r="H175" i="6"/>
  <c r="H183" i="6"/>
  <c r="H191" i="6"/>
  <c r="H199" i="6"/>
  <c r="H207" i="6"/>
  <c r="H215" i="6"/>
  <c r="H223" i="6"/>
  <c r="H231" i="6"/>
  <c r="H239" i="6"/>
  <c r="H247" i="6"/>
  <c r="H255" i="6"/>
  <c r="H263" i="6"/>
  <c r="H271" i="6"/>
  <c r="H279" i="6"/>
  <c r="H287" i="6"/>
  <c r="H295" i="6"/>
  <c r="H303" i="6"/>
  <c r="H311" i="6"/>
  <c r="H319" i="6"/>
  <c r="H327" i="6"/>
  <c r="H335" i="6"/>
  <c r="H343" i="6"/>
  <c r="H351" i="6"/>
  <c r="H359" i="6"/>
  <c r="H367" i="6"/>
  <c r="H375" i="6"/>
  <c r="H383" i="6"/>
  <c r="H391" i="6"/>
  <c r="H399" i="6"/>
  <c r="H407" i="6"/>
  <c r="H415" i="6"/>
  <c r="H423" i="6"/>
  <c r="H431" i="6"/>
  <c r="H439" i="6"/>
  <c r="H447" i="6"/>
  <c r="H455" i="6"/>
  <c r="H463" i="6"/>
  <c r="H471" i="6"/>
  <c r="H479" i="6"/>
  <c r="H487" i="6"/>
  <c r="H495" i="6"/>
  <c r="H503" i="6"/>
  <c r="H511" i="6"/>
  <c r="H519" i="6"/>
  <c r="H527" i="6"/>
  <c r="H535" i="6"/>
  <c r="H543" i="6"/>
  <c r="H551" i="6"/>
  <c r="H559" i="6"/>
  <c r="H567" i="6"/>
  <c r="H575" i="6"/>
  <c r="H583" i="6"/>
  <c r="H591" i="6"/>
  <c r="H599" i="6"/>
  <c r="H607" i="6"/>
  <c r="H615" i="6"/>
  <c r="H623" i="6"/>
  <c r="H631" i="6"/>
  <c r="H639" i="6"/>
  <c r="H647" i="6"/>
  <c r="H655" i="6"/>
  <c r="H663" i="6"/>
  <c r="H671" i="6"/>
  <c r="H679" i="6"/>
  <c r="H25" i="6"/>
  <c r="H48" i="6"/>
  <c r="H66" i="6"/>
  <c r="H89" i="6"/>
  <c r="H112" i="6"/>
  <c r="H130" i="6"/>
  <c r="H153" i="6"/>
  <c r="H176" i="6"/>
  <c r="H194" i="6"/>
  <c r="H217" i="6"/>
  <c r="H240" i="6"/>
  <c r="H258" i="6"/>
  <c r="H281" i="6"/>
  <c r="H304" i="6"/>
  <c r="H322" i="6"/>
  <c r="H345" i="6"/>
  <c r="H368" i="6"/>
  <c r="H386" i="6"/>
  <c r="H409" i="6"/>
  <c r="H432" i="6"/>
  <c r="H450" i="6"/>
  <c r="H473" i="6"/>
  <c r="H496" i="6"/>
  <c r="H514" i="6"/>
  <c r="H537" i="6"/>
  <c r="H560" i="6"/>
  <c r="H578" i="6"/>
  <c r="H600" i="6"/>
  <c r="H616" i="6"/>
  <c r="H632" i="6"/>
  <c r="H648" i="6"/>
  <c r="H664" i="6"/>
  <c r="H680" i="6"/>
  <c r="H688" i="6"/>
  <c r="H696" i="6"/>
  <c r="H704" i="6"/>
  <c r="H712" i="6"/>
  <c r="H720" i="6"/>
  <c r="H728" i="6"/>
  <c r="H736" i="6"/>
  <c r="H744" i="6"/>
  <c r="H752" i="6"/>
  <c r="H760" i="6"/>
  <c r="H768" i="6"/>
  <c r="H776" i="6"/>
  <c r="H784" i="6"/>
  <c r="H792" i="6"/>
  <c r="H800" i="6"/>
  <c r="H808" i="6"/>
  <c r="H816" i="6"/>
  <c r="H824" i="6"/>
  <c r="H832" i="6"/>
  <c r="H840" i="6"/>
  <c r="H848" i="6"/>
  <c r="H856" i="6"/>
  <c r="H864" i="6"/>
  <c r="H872" i="6"/>
  <c r="H880" i="6"/>
  <c r="H888" i="6"/>
  <c r="H896" i="6"/>
  <c r="H904" i="6"/>
  <c r="H912" i="6"/>
  <c r="H920" i="6"/>
  <c r="H928" i="6"/>
  <c r="H936" i="6"/>
  <c r="H944" i="6"/>
  <c r="H952" i="6"/>
  <c r="H960" i="6"/>
  <c r="H968" i="6"/>
  <c r="H976" i="6"/>
  <c r="H984" i="6"/>
  <c r="H992" i="6"/>
  <c r="H1000" i="6"/>
  <c r="H1008" i="6"/>
  <c r="H1016" i="6"/>
  <c r="H1024" i="6"/>
  <c r="H1032" i="6"/>
  <c r="H1040" i="6"/>
  <c r="H1048" i="6"/>
  <c r="H1056" i="6"/>
  <c r="H1064" i="6"/>
  <c r="H1072" i="6"/>
  <c r="H1080" i="6"/>
  <c r="H1088" i="6"/>
  <c r="H1096" i="6"/>
  <c r="H8" i="6"/>
  <c r="H26" i="6"/>
  <c r="H49" i="6"/>
  <c r="H72" i="6"/>
  <c r="H90" i="6"/>
  <c r="H113" i="6"/>
  <c r="H136" i="6"/>
  <c r="H154" i="6"/>
  <c r="H177" i="6"/>
  <c r="H200" i="6"/>
  <c r="H218" i="6"/>
  <c r="H241" i="6"/>
  <c r="H264" i="6"/>
  <c r="H282" i="6"/>
  <c r="H305" i="6"/>
  <c r="H328" i="6"/>
  <c r="H346" i="6"/>
  <c r="H369" i="6"/>
  <c r="H392" i="6"/>
  <c r="H410" i="6"/>
  <c r="H433" i="6"/>
  <c r="H456" i="6"/>
  <c r="H474" i="6"/>
  <c r="H497" i="6"/>
  <c r="H520" i="6"/>
  <c r="H538" i="6"/>
  <c r="H561" i="6"/>
  <c r="H584" i="6"/>
  <c r="H601" i="6"/>
  <c r="H617" i="6"/>
  <c r="H633" i="6"/>
  <c r="H649" i="6"/>
  <c r="H665" i="6"/>
  <c r="H681" i="6"/>
  <c r="H689" i="6"/>
  <c r="H697" i="6"/>
  <c r="H705" i="6"/>
  <c r="H713" i="6"/>
  <c r="H721" i="6"/>
  <c r="H729" i="6"/>
  <c r="H737" i="6"/>
  <c r="H745" i="6"/>
  <c r="H753" i="6"/>
  <c r="H761" i="6"/>
  <c r="H769" i="6"/>
  <c r="H777" i="6"/>
  <c r="H785" i="6"/>
  <c r="H793" i="6"/>
  <c r="H801" i="6"/>
  <c r="H809" i="6"/>
  <c r="H817" i="6"/>
  <c r="H825" i="6"/>
  <c r="H833" i="6"/>
  <c r="H841" i="6"/>
  <c r="H849" i="6"/>
  <c r="H857" i="6"/>
  <c r="H865" i="6"/>
  <c r="H873" i="6"/>
  <c r="H881" i="6"/>
  <c r="H889" i="6"/>
  <c r="H897" i="6"/>
  <c r="H905" i="6"/>
  <c r="H913" i="6"/>
  <c r="H921" i="6"/>
  <c r="H929" i="6"/>
  <c r="H937" i="6"/>
  <c r="H945" i="6"/>
  <c r="H953" i="6"/>
  <c r="H961" i="6"/>
  <c r="H969" i="6"/>
  <c r="H977" i="6"/>
  <c r="H985" i="6"/>
  <c r="H993" i="6"/>
  <c r="H1001" i="6"/>
  <c r="H1009" i="6"/>
  <c r="H1017" i="6"/>
  <c r="H1025" i="6"/>
  <c r="H1033" i="6"/>
  <c r="H1041" i="6"/>
  <c r="H1049" i="6"/>
  <c r="H1057" i="6"/>
  <c r="H1065" i="6"/>
  <c r="H9" i="6"/>
  <c r="H32" i="6"/>
  <c r="H50" i="6"/>
  <c r="H73" i="6"/>
  <c r="H96" i="6"/>
  <c r="H114" i="6"/>
  <c r="H137" i="6"/>
  <c r="H160" i="6"/>
  <c r="H178" i="6"/>
  <c r="H201" i="6"/>
  <c r="H224" i="6"/>
  <c r="H242" i="6"/>
  <c r="H265" i="6"/>
  <c r="H288" i="6"/>
  <c r="H306" i="6"/>
  <c r="H329" i="6"/>
  <c r="H352" i="6"/>
  <c r="H370" i="6"/>
  <c r="H393" i="6"/>
  <c r="H416" i="6"/>
  <c r="H434" i="6"/>
  <c r="H457" i="6"/>
  <c r="H480" i="6"/>
  <c r="H498" i="6"/>
  <c r="H521" i="6"/>
  <c r="H544" i="6"/>
  <c r="H562" i="6"/>
  <c r="H585" i="6"/>
  <c r="H602" i="6"/>
  <c r="H618" i="6"/>
  <c r="H634" i="6"/>
  <c r="H650" i="6"/>
  <c r="H666" i="6"/>
  <c r="H682" i="6"/>
  <c r="H690" i="6"/>
  <c r="H698" i="6"/>
  <c r="H706" i="6"/>
  <c r="H714" i="6"/>
  <c r="H722" i="6"/>
  <c r="H730" i="6"/>
  <c r="H738" i="6"/>
  <c r="H746" i="6"/>
  <c r="H754" i="6"/>
  <c r="H762" i="6"/>
  <c r="H770" i="6"/>
  <c r="H778" i="6"/>
  <c r="H786" i="6"/>
  <c r="H794" i="6"/>
  <c r="H802" i="6"/>
  <c r="H810" i="6"/>
  <c r="H818" i="6"/>
  <c r="H826" i="6"/>
  <c r="H834" i="6"/>
  <c r="H842" i="6"/>
  <c r="H850" i="6"/>
  <c r="H858" i="6"/>
  <c r="H866" i="6"/>
  <c r="H874" i="6"/>
  <c r="H882" i="6"/>
  <c r="H890" i="6"/>
  <c r="H898" i="6"/>
  <c r="H906" i="6"/>
  <c r="H914" i="6"/>
  <c r="H922" i="6"/>
  <c r="H930" i="6"/>
  <c r="H938" i="6"/>
  <c r="H946" i="6"/>
  <c r="H954" i="6"/>
  <c r="H962" i="6"/>
  <c r="H970" i="6"/>
  <c r="H978" i="6"/>
  <c r="H986" i="6"/>
  <c r="H994" i="6"/>
  <c r="H1002" i="6"/>
  <c r="H1010" i="6"/>
  <c r="H1018" i="6"/>
  <c r="H1026" i="6"/>
  <c r="H1034" i="6"/>
  <c r="H1042" i="6"/>
  <c r="H1050" i="6"/>
  <c r="H1058" i="6"/>
  <c r="H1066" i="6"/>
  <c r="H10" i="6"/>
  <c r="H33" i="6"/>
  <c r="H56" i="6"/>
  <c r="H74" i="6"/>
  <c r="H97" i="6"/>
  <c r="H120" i="6"/>
  <c r="H138" i="6"/>
  <c r="H161" i="6"/>
  <c r="H184" i="6"/>
  <c r="H202" i="6"/>
  <c r="H225" i="6"/>
  <c r="H248" i="6"/>
  <c r="H266" i="6"/>
  <c r="H289" i="6"/>
  <c r="H312" i="6"/>
  <c r="H330" i="6"/>
  <c r="H353" i="6"/>
  <c r="H376" i="6"/>
  <c r="H394" i="6"/>
  <c r="H417" i="6"/>
  <c r="H440" i="6"/>
  <c r="H458" i="6"/>
  <c r="H481" i="6"/>
  <c r="H504" i="6"/>
  <c r="H522" i="6"/>
  <c r="H545" i="6"/>
  <c r="H568" i="6"/>
  <c r="H586" i="6"/>
  <c r="H603" i="6"/>
  <c r="H619" i="6"/>
  <c r="H635" i="6"/>
  <c r="H651" i="6"/>
  <c r="H667" i="6"/>
  <c r="H683" i="6"/>
  <c r="H691" i="6"/>
  <c r="H699" i="6"/>
  <c r="H707" i="6"/>
  <c r="H715" i="6"/>
  <c r="H723" i="6"/>
  <c r="H731" i="6"/>
  <c r="H739" i="6"/>
  <c r="H747" i="6"/>
  <c r="H755" i="6"/>
  <c r="H763" i="6"/>
  <c r="H771" i="6"/>
  <c r="H779" i="6"/>
  <c r="H787" i="6"/>
  <c r="H795" i="6"/>
  <c r="H803" i="6"/>
  <c r="H811" i="6"/>
  <c r="H819" i="6"/>
  <c r="H827" i="6"/>
  <c r="H835" i="6"/>
  <c r="H843" i="6"/>
  <c r="H851" i="6"/>
  <c r="H859" i="6"/>
  <c r="H867" i="6"/>
  <c r="H875" i="6"/>
  <c r="H883" i="6"/>
  <c r="H891" i="6"/>
  <c r="H899" i="6"/>
  <c r="H907" i="6"/>
  <c r="H915" i="6"/>
  <c r="H923" i="6"/>
  <c r="H931" i="6"/>
  <c r="H939" i="6"/>
  <c r="H947" i="6"/>
  <c r="H955" i="6"/>
  <c r="H963" i="6"/>
  <c r="H971" i="6"/>
  <c r="H979" i="6"/>
  <c r="H987" i="6"/>
  <c r="H995" i="6"/>
  <c r="H1003" i="6"/>
  <c r="H1011" i="6"/>
  <c r="H1019" i="6"/>
  <c r="H1027" i="6"/>
  <c r="H1035" i="6"/>
  <c r="H1043" i="6"/>
  <c r="H1051" i="6"/>
  <c r="H1059" i="6"/>
  <c r="H1067" i="6"/>
  <c r="H16" i="6"/>
  <c r="H34" i="6"/>
  <c r="H57" i="6"/>
  <c r="H80" i="6"/>
  <c r="H98" i="6"/>
  <c r="H121" i="6"/>
  <c r="H144" i="6"/>
  <c r="H162" i="6"/>
  <c r="H185" i="6"/>
  <c r="H208" i="6"/>
  <c r="H226" i="6"/>
  <c r="H249" i="6"/>
  <c r="H272" i="6"/>
  <c r="H290" i="6"/>
  <c r="H313" i="6"/>
  <c r="H336" i="6"/>
  <c r="H354" i="6"/>
  <c r="H377" i="6"/>
  <c r="H400" i="6"/>
  <c r="H418" i="6"/>
  <c r="H441" i="6"/>
  <c r="H464" i="6"/>
  <c r="H482" i="6"/>
  <c r="H505" i="6"/>
  <c r="H528" i="6"/>
  <c r="H546" i="6"/>
  <c r="H569" i="6"/>
  <c r="H592" i="6"/>
  <c r="H608" i="6"/>
  <c r="H624" i="6"/>
  <c r="H640" i="6"/>
  <c r="H656" i="6"/>
  <c r="H672" i="6"/>
  <c r="H684" i="6"/>
  <c r="H692" i="6"/>
  <c r="H700" i="6"/>
  <c r="H708" i="6"/>
  <c r="H716" i="6"/>
  <c r="H724" i="6"/>
  <c r="H732" i="6"/>
  <c r="H740" i="6"/>
  <c r="H748" i="6"/>
  <c r="H756" i="6"/>
  <c r="H764" i="6"/>
  <c r="H772" i="6"/>
  <c r="H780" i="6"/>
  <c r="H788" i="6"/>
  <c r="H796" i="6"/>
  <c r="H804" i="6"/>
  <c r="H812" i="6"/>
  <c r="H820" i="6"/>
  <c r="H828" i="6"/>
  <c r="H836" i="6"/>
  <c r="H844" i="6"/>
  <c r="H852" i="6"/>
  <c r="H860" i="6"/>
  <c r="H868" i="6"/>
  <c r="H876" i="6"/>
  <c r="H884" i="6"/>
  <c r="H892" i="6"/>
  <c r="H900" i="6"/>
  <c r="H908" i="6"/>
  <c r="H18" i="6"/>
  <c r="H41" i="6"/>
  <c r="H64" i="6"/>
  <c r="H82" i="6"/>
  <c r="H105" i="6"/>
  <c r="H128" i="6"/>
  <c r="H146" i="6"/>
  <c r="H169" i="6"/>
  <c r="H192" i="6"/>
  <c r="H210" i="6"/>
  <c r="H233" i="6"/>
  <c r="H256" i="6"/>
  <c r="H274" i="6"/>
  <c r="H297" i="6"/>
  <c r="H320" i="6"/>
  <c r="H338" i="6"/>
  <c r="H361" i="6"/>
  <c r="H384" i="6"/>
  <c r="H402" i="6"/>
  <c r="H425" i="6"/>
  <c r="H448" i="6"/>
  <c r="H466" i="6"/>
  <c r="H489" i="6"/>
  <c r="H512" i="6"/>
  <c r="H530" i="6"/>
  <c r="H553" i="6"/>
  <c r="H576" i="6"/>
  <c r="H594" i="6"/>
  <c r="H610" i="6"/>
  <c r="H626" i="6"/>
  <c r="H642" i="6"/>
  <c r="H658" i="6"/>
  <c r="H674" i="6"/>
  <c r="H686" i="6"/>
  <c r="H694" i="6"/>
  <c r="H702" i="6"/>
  <c r="H710" i="6"/>
  <c r="H718" i="6"/>
  <c r="H726" i="6"/>
  <c r="H734" i="6"/>
  <c r="H742" i="6"/>
  <c r="H750" i="6"/>
  <c r="H758" i="6"/>
  <c r="H766" i="6"/>
  <c r="H774" i="6"/>
  <c r="H782" i="6"/>
  <c r="H790" i="6"/>
  <c r="H798" i="6"/>
  <c r="H806" i="6"/>
  <c r="H814" i="6"/>
  <c r="H822" i="6"/>
  <c r="H830" i="6"/>
  <c r="H838" i="6"/>
  <c r="H846" i="6"/>
  <c r="H854" i="6"/>
  <c r="H862" i="6"/>
  <c r="H870" i="6"/>
  <c r="H878" i="6"/>
  <c r="H886" i="6"/>
  <c r="H894" i="6"/>
  <c r="H902" i="6"/>
  <c r="H910" i="6"/>
  <c r="H918" i="6"/>
  <c r="H926" i="6"/>
  <c r="H934" i="6"/>
  <c r="H942" i="6"/>
  <c r="H950" i="6"/>
  <c r="H958" i="6"/>
  <c r="H966" i="6"/>
  <c r="H974" i="6"/>
  <c r="H982" i="6"/>
  <c r="H990" i="6"/>
  <c r="H998" i="6"/>
  <c r="H1006" i="6"/>
  <c r="H1014" i="6"/>
  <c r="H1022" i="6"/>
  <c r="H1030" i="6"/>
  <c r="H1038" i="6"/>
  <c r="H1046" i="6"/>
  <c r="H1054" i="6"/>
  <c r="H1062" i="6"/>
  <c r="H1070" i="6"/>
  <c r="H88" i="6"/>
  <c r="H170" i="6"/>
  <c r="H257" i="6"/>
  <c r="H344" i="6"/>
  <c r="H426" i="6"/>
  <c r="H513" i="6"/>
  <c r="H595" i="6"/>
  <c r="H659" i="6"/>
  <c r="H703" i="6"/>
  <c r="H735" i="6"/>
  <c r="H767" i="6"/>
  <c r="H799" i="6"/>
  <c r="H831" i="6"/>
  <c r="H863" i="6"/>
  <c r="H895" i="6"/>
  <c r="H924" i="6"/>
  <c r="H943" i="6"/>
  <c r="H965" i="6"/>
  <c r="H988" i="6"/>
  <c r="H1007" i="6"/>
  <c r="H1029" i="6"/>
  <c r="H1052" i="6"/>
  <c r="H1071" i="6"/>
  <c r="H1081" i="6"/>
  <c r="H1090" i="6"/>
  <c r="H1099" i="6"/>
  <c r="H1107" i="6"/>
  <c r="H1115" i="6"/>
  <c r="H1123" i="6"/>
  <c r="H1131" i="6"/>
  <c r="H1139" i="6"/>
  <c r="H1147" i="6"/>
  <c r="H1155" i="6"/>
  <c r="H1163" i="6"/>
  <c r="H1171" i="6"/>
  <c r="G3" i="6"/>
  <c r="G11" i="6"/>
  <c r="G19" i="6"/>
  <c r="G27" i="6"/>
  <c r="G35" i="6"/>
  <c r="G43" i="6"/>
  <c r="G51" i="6"/>
  <c r="G59" i="6"/>
  <c r="G67" i="6"/>
  <c r="G75" i="6"/>
  <c r="G83" i="6"/>
  <c r="G91" i="6"/>
  <c r="G99" i="6"/>
  <c r="G107" i="6"/>
  <c r="G115" i="6"/>
  <c r="G123" i="6"/>
  <c r="G131" i="6"/>
  <c r="G139" i="6"/>
  <c r="G147" i="6"/>
  <c r="G155" i="6"/>
  <c r="G163" i="6"/>
  <c r="G171" i="6"/>
  <c r="G179" i="6"/>
  <c r="G187" i="6"/>
  <c r="G195" i="6"/>
  <c r="G203" i="6"/>
  <c r="G211" i="6"/>
  <c r="G219" i="6"/>
  <c r="G227" i="6"/>
  <c r="G235" i="6"/>
  <c r="G243" i="6"/>
  <c r="G251" i="6"/>
  <c r="G259" i="6"/>
  <c r="G267" i="6"/>
  <c r="G275" i="6"/>
  <c r="G283" i="6"/>
  <c r="G291" i="6"/>
  <c r="G299" i="6"/>
  <c r="G307" i="6"/>
  <c r="G315" i="6"/>
  <c r="G323" i="6"/>
  <c r="G331" i="6"/>
  <c r="G339" i="6"/>
  <c r="G347" i="6"/>
  <c r="G355" i="6"/>
  <c r="G363" i="6"/>
  <c r="G371" i="6"/>
  <c r="G379" i="6"/>
  <c r="G387" i="6"/>
  <c r="G395" i="6"/>
  <c r="H17" i="6"/>
  <c r="H104" i="6"/>
  <c r="H186" i="6"/>
  <c r="H273" i="6"/>
  <c r="H360" i="6"/>
  <c r="H442" i="6"/>
  <c r="H529" i="6"/>
  <c r="H609" i="6"/>
  <c r="H673" i="6"/>
  <c r="H709" i="6"/>
  <c r="H741" i="6"/>
  <c r="H773" i="6"/>
  <c r="H805" i="6"/>
  <c r="H837" i="6"/>
  <c r="H869" i="6"/>
  <c r="H901" i="6"/>
  <c r="H925" i="6"/>
  <c r="H948" i="6"/>
  <c r="H967" i="6"/>
  <c r="H989" i="6"/>
  <c r="H1012" i="6"/>
  <c r="H1031" i="6"/>
  <c r="H1053" i="6"/>
  <c r="H1073" i="6"/>
  <c r="H1082" i="6"/>
  <c r="H1091" i="6"/>
  <c r="H1100" i="6"/>
  <c r="H1108" i="6"/>
  <c r="H1116" i="6"/>
  <c r="H1124" i="6"/>
  <c r="H1132" i="6"/>
  <c r="H1140" i="6"/>
  <c r="H1148" i="6"/>
  <c r="H1156" i="6"/>
  <c r="H1164" i="6"/>
  <c r="H1172" i="6"/>
  <c r="G4" i="6"/>
  <c r="G12" i="6"/>
  <c r="G20" i="6"/>
  <c r="G28" i="6"/>
  <c r="G36" i="6"/>
  <c r="G44" i="6"/>
  <c r="G52"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H24" i="6"/>
  <c r="H106" i="6"/>
  <c r="H193" i="6"/>
  <c r="H280" i="6"/>
  <c r="H362" i="6"/>
  <c r="H449" i="6"/>
  <c r="H536" i="6"/>
  <c r="H611" i="6"/>
  <c r="H675" i="6"/>
  <c r="H711" i="6"/>
  <c r="H743" i="6"/>
  <c r="H775" i="6"/>
  <c r="H807" i="6"/>
  <c r="H839" i="6"/>
  <c r="H871" i="6"/>
  <c r="H903" i="6"/>
  <c r="H927" i="6"/>
  <c r="H949" i="6"/>
  <c r="H972" i="6"/>
  <c r="H991" i="6"/>
  <c r="H1013" i="6"/>
  <c r="H1036" i="6"/>
  <c r="H1055" i="6"/>
  <c r="H1074" i="6"/>
  <c r="H1083" i="6"/>
  <c r="H1092" i="6"/>
  <c r="H1101" i="6"/>
  <c r="H1109" i="6"/>
  <c r="H1117" i="6"/>
  <c r="H1125" i="6"/>
  <c r="H1133" i="6"/>
  <c r="H1141" i="6"/>
  <c r="H1149" i="6"/>
  <c r="H1157" i="6"/>
  <c r="H1165" i="6"/>
  <c r="H1173" i="6"/>
  <c r="G5" i="6"/>
  <c r="G13" i="6"/>
  <c r="G21" i="6"/>
  <c r="G29" i="6"/>
  <c r="G37" i="6"/>
  <c r="G45"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H40" i="6"/>
  <c r="H122" i="6"/>
  <c r="H209" i="6"/>
  <c r="H296" i="6"/>
  <c r="H378" i="6"/>
  <c r="H465" i="6"/>
  <c r="H552" i="6"/>
  <c r="H625" i="6"/>
  <c r="H685" i="6"/>
  <c r="H717" i="6"/>
  <c r="H749" i="6"/>
  <c r="H781" i="6"/>
  <c r="H813" i="6"/>
  <c r="H845" i="6"/>
  <c r="H877" i="6"/>
  <c r="H909" i="6"/>
  <c r="H932" i="6"/>
  <c r="H951" i="6"/>
  <c r="H973" i="6"/>
  <c r="H996" i="6"/>
  <c r="H1015" i="6"/>
  <c r="H1037" i="6"/>
  <c r="H1060" i="6"/>
  <c r="H1075" i="6"/>
  <c r="H1084" i="6"/>
  <c r="H1093" i="6"/>
  <c r="H1102" i="6"/>
  <c r="H1110" i="6"/>
  <c r="H1118" i="6"/>
  <c r="H1126" i="6"/>
  <c r="H1134" i="6"/>
  <c r="H1142" i="6"/>
  <c r="H1150" i="6"/>
  <c r="H1158" i="6"/>
  <c r="H1166" i="6"/>
  <c r="H1174" i="6"/>
  <c r="G6" i="6"/>
  <c r="G14" i="6"/>
  <c r="G22" i="6"/>
  <c r="G30" i="6"/>
  <c r="G38" i="6"/>
  <c r="G46"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H42" i="6"/>
  <c r="H129" i="6"/>
  <c r="H216" i="6"/>
  <c r="H298" i="6"/>
  <c r="H385" i="6"/>
  <c r="H472" i="6"/>
  <c r="H554" i="6"/>
  <c r="H627" i="6"/>
  <c r="H687" i="6"/>
  <c r="H719" i="6"/>
  <c r="H751" i="6"/>
  <c r="H783" i="6"/>
  <c r="H815" i="6"/>
  <c r="H847" i="6"/>
  <c r="H879" i="6"/>
  <c r="H911" i="6"/>
  <c r="H933" i="6"/>
  <c r="H956" i="6"/>
  <c r="H975" i="6"/>
  <c r="H997" i="6"/>
  <c r="H1020" i="6"/>
  <c r="H1039" i="6"/>
  <c r="H1061" i="6"/>
  <c r="H1076" i="6"/>
  <c r="H1085" i="6"/>
  <c r="H1094" i="6"/>
  <c r="H1103" i="6"/>
  <c r="H1111" i="6"/>
  <c r="H1119" i="6"/>
  <c r="H1127" i="6"/>
  <c r="H1135" i="6"/>
  <c r="H1143" i="6"/>
  <c r="H1151" i="6"/>
  <c r="H1159" i="6"/>
  <c r="H1167" i="6"/>
  <c r="H1175" i="6"/>
  <c r="G7" i="6"/>
  <c r="G15" i="6"/>
  <c r="G23" i="6"/>
  <c r="G31" i="6"/>
  <c r="G39" i="6"/>
  <c r="G47" i="6"/>
  <c r="G55" i="6"/>
  <c r="G63" i="6"/>
  <c r="G71" i="6"/>
  <c r="G79" i="6"/>
  <c r="G87" i="6"/>
  <c r="G95" i="6"/>
  <c r="G103" i="6"/>
  <c r="G111" i="6"/>
  <c r="G119" i="6"/>
  <c r="G127" i="6"/>
  <c r="G135" i="6"/>
  <c r="G143" i="6"/>
  <c r="G151" i="6"/>
  <c r="G159" i="6"/>
  <c r="G167" i="6"/>
  <c r="G175" i="6"/>
  <c r="G183" i="6"/>
  <c r="G191" i="6"/>
  <c r="G199" i="6"/>
  <c r="G207" i="6"/>
  <c r="G215" i="6"/>
  <c r="G223" i="6"/>
  <c r="G231" i="6"/>
  <c r="G239" i="6"/>
  <c r="G247" i="6"/>
  <c r="G255" i="6"/>
  <c r="G263" i="6"/>
  <c r="G271" i="6"/>
  <c r="G279" i="6"/>
  <c r="G287" i="6"/>
  <c r="G295" i="6"/>
  <c r="G303" i="6"/>
  <c r="G311" i="6"/>
  <c r="G319" i="6"/>
  <c r="G327" i="6"/>
  <c r="H58" i="6"/>
  <c r="H145" i="6"/>
  <c r="H232" i="6"/>
  <c r="H314" i="6"/>
  <c r="H401" i="6"/>
  <c r="H488" i="6"/>
  <c r="H570" i="6"/>
  <c r="H641" i="6"/>
  <c r="H693" i="6"/>
  <c r="H725" i="6"/>
  <c r="H757" i="6"/>
  <c r="H789" i="6"/>
  <c r="H821" i="6"/>
  <c r="H853" i="6"/>
  <c r="H885" i="6"/>
  <c r="H916" i="6"/>
  <c r="H935" i="6"/>
  <c r="H957" i="6"/>
  <c r="H980" i="6"/>
  <c r="H999" i="6"/>
  <c r="H1021" i="6"/>
  <c r="H1044" i="6"/>
  <c r="H1063" i="6"/>
  <c r="H1077" i="6"/>
  <c r="H1086" i="6"/>
  <c r="H1095" i="6"/>
  <c r="H1104" i="6"/>
  <c r="H1112" i="6"/>
  <c r="H1120" i="6"/>
  <c r="H1128" i="6"/>
  <c r="H1136" i="6"/>
  <c r="H1144" i="6"/>
  <c r="H1152" i="6"/>
  <c r="H1160" i="6"/>
  <c r="H1168" i="6"/>
  <c r="H1176" i="6"/>
  <c r="G8" i="6"/>
  <c r="G16" i="6"/>
  <c r="G24" i="6"/>
  <c r="G32" i="6"/>
  <c r="G40" i="6"/>
  <c r="G48" i="6"/>
  <c r="G56" i="6"/>
  <c r="G64" i="6"/>
  <c r="G72" i="6"/>
  <c r="G80" i="6"/>
  <c r="G88" i="6"/>
  <c r="G96" i="6"/>
  <c r="G104" i="6"/>
  <c r="G112" i="6"/>
  <c r="G120" i="6"/>
  <c r="G128" i="6"/>
  <c r="G136" i="6"/>
  <c r="G144" i="6"/>
  <c r="G152" i="6"/>
  <c r="G160" i="6"/>
  <c r="G168" i="6"/>
  <c r="G176" i="6"/>
  <c r="G184" i="6"/>
  <c r="G192" i="6"/>
  <c r="G200" i="6"/>
  <c r="G208" i="6"/>
  <c r="G216" i="6"/>
  <c r="G224" i="6"/>
  <c r="G232" i="6"/>
  <c r="G240" i="6"/>
  <c r="G248" i="6"/>
  <c r="G256" i="6"/>
  <c r="G264" i="6"/>
  <c r="G272" i="6"/>
  <c r="G280" i="6"/>
  <c r="G288" i="6"/>
  <c r="G296" i="6"/>
  <c r="G304" i="6"/>
  <c r="G312" i="6"/>
  <c r="G320" i="6"/>
  <c r="G328" i="6"/>
  <c r="G336" i="6"/>
  <c r="G1171" i="6"/>
  <c r="G1163" i="6"/>
  <c r="G1155" i="6"/>
  <c r="G1147" i="6"/>
  <c r="G1139" i="6"/>
  <c r="G1131" i="6"/>
  <c r="G1123" i="6"/>
  <c r="G1115" i="6"/>
  <c r="G1107" i="6"/>
  <c r="G1099" i="6"/>
  <c r="G1091" i="6"/>
  <c r="G1083" i="6"/>
  <c r="G1075" i="6"/>
  <c r="G1067" i="6"/>
  <c r="G1059" i="6"/>
  <c r="G1051" i="6"/>
  <c r="G1043" i="6"/>
  <c r="G1035" i="6"/>
  <c r="G1027" i="6"/>
  <c r="G1019" i="6"/>
  <c r="G1011" i="6"/>
  <c r="G1003" i="6"/>
  <c r="G995" i="6"/>
  <c r="G987" i="6"/>
  <c r="G979" i="6"/>
  <c r="G971" i="6"/>
  <c r="G963" i="6"/>
  <c r="G955" i="6"/>
  <c r="G947" i="6"/>
  <c r="G939" i="6"/>
  <c r="G931" i="6"/>
  <c r="G923" i="6"/>
  <c r="G915" i="6"/>
  <c r="G907" i="6"/>
  <c r="G899" i="6"/>
  <c r="G891" i="6"/>
  <c r="G883" i="6"/>
  <c r="G875" i="6"/>
  <c r="G867" i="6"/>
  <c r="G859" i="6"/>
  <c r="G851" i="6"/>
  <c r="G843" i="6"/>
  <c r="G835" i="6"/>
  <c r="G827" i="6"/>
  <c r="G819" i="6"/>
  <c r="G811" i="6"/>
  <c r="G803" i="6"/>
  <c r="G795" i="6"/>
  <c r="G787" i="6"/>
  <c r="G779" i="6"/>
  <c r="G771" i="6"/>
  <c r="G763" i="6"/>
  <c r="G755" i="6"/>
  <c r="G747" i="6"/>
  <c r="G739" i="6"/>
  <c r="G731" i="6"/>
  <c r="G723" i="6"/>
  <c r="G715" i="6"/>
  <c r="G707" i="6"/>
  <c r="G699" i="6"/>
  <c r="G691" i="6"/>
  <c r="G683" i="6"/>
  <c r="G675" i="6"/>
  <c r="G667" i="6"/>
  <c r="G659" i="6"/>
  <c r="G651" i="6"/>
  <c r="G643" i="6"/>
  <c r="G635" i="6"/>
  <c r="G627" i="6"/>
  <c r="G619" i="6"/>
  <c r="G611" i="6"/>
  <c r="G603" i="6"/>
  <c r="G595" i="6"/>
  <c r="G587" i="6"/>
  <c r="G579" i="6"/>
  <c r="G571" i="6"/>
  <c r="G563" i="6"/>
  <c r="G555" i="6"/>
  <c r="G547" i="6"/>
  <c r="G539" i="6"/>
  <c r="G531" i="6"/>
  <c r="G523" i="6"/>
  <c r="G515" i="6"/>
  <c r="G507" i="6"/>
  <c r="G499" i="6"/>
  <c r="G491" i="6"/>
  <c r="G483" i="6"/>
  <c r="G475" i="6"/>
  <c r="G467" i="6"/>
  <c r="G459" i="6"/>
  <c r="G451" i="6"/>
  <c r="G443" i="6"/>
  <c r="G435" i="6"/>
  <c r="G427" i="6"/>
  <c r="G419" i="6"/>
  <c r="G411" i="6"/>
  <c r="G403" i="6"/>
  <c r="G394" i="6"/>
  <c r="G378" i="6"/>
  <c r="G362" i="6"/>
  <c r="G346" i="6"/>
  <c r="G329" i="6"/>
  <c r="G297" i="6"/>
  <c r="G265" i="6"/>
  <c r="G233" i="6"/>
  <c r="G201" i="6"/>
  <c r="G169" i="6"/>
  <c r="G137" i="6"/>
  <c r="G105" i="6"/>
  <c r="G73" i="6"/>
  <c r="G41" i="6"/>
  <c r="G9" i="6"/>
  <c r="H1153" i="6"/>
  <c r="H1121" i="6"/>
  <c r="H1087" i="6"/>
  <c r="H1023" i="6"/>
  <c r="H940" i="6"/>
  <c r="H823" i="6"/>
  <c r="H695" i="6"/>
  <c r="H408" i="6"/>
  <c r="H65" i="6"/>
  <c r="G1175" i="6"/>
  <c r="G1143" i="6"/>
  <c r="G1127" i="6"/>
  <c r="G1095" i="6"/>
  <c r="G1063" i="6"/>
  <c r="G1031" i="6"/>
  <c r="G999" i="6"/>
  <c r="G967" i="6"/>
  <c r="G943" i="6"/>
  <c r="G911" i="6"/>
  <c r="G879" i="6"/>
  <c r="G847" i="6"/>
  <c r="G815" i="6"/>
  <c r="G783" i="6"/>
  <c r="G751" i="6"/>
  <c r="G719" i="6"/>
  <c r="G679" i="6"/>
  <c r="G599" i="6"/>
  <c r="H887" i="6"/>
  <c r="G1170" i="6"/>
  <c r="G1162" i="6"/>
  <c r="G1154" i="6"/>
  <c r="G1146" i="6"/>
  <c r="G1138" i="6"/>
  <c r="G1130" i="6"/>
  <c r="G1122" i="6"/>
  <c r="G1114" i="6"/>
  <c r="G1106" i="6"/>
  <c r="G1098" i="6"/>
  <c r="G1090" i="6"/>
  <c r="G1082" i="6"/>
  <c r="G1074" i="6"/>
  <c r="G1066" i="6"/>
  <c r="G1058" i="6"/>
  <c r="G1050" i="6"/>
  <c r="G1042" i="6"/>
  <c r="G1034" i="6"/>
  <c r="G1026" i="6"/>
  <c r="G1018" i="6"/>
  <c r="G1010" i="6"/>
  <c r="G1002" i="6"/>
  <c r="G994" i="6"/>
  <c r="G986" i="6"/>
  <c r="G978" i="6"/>
  <c r="G970" i="6"/>
  <c r="G962" i="6"/>
  <c r="G954" i="6"/>
  <c r="G946" i="6"/>
  <c r="G938" i="6"/>
  <c r="G930" i="6"/>
  <c r="G922" i="6"/>
  <c r="G914" i="6"/>
  <c r="G906" i="6"/>
  <c r="G898" i="6"/>
  <c r="G890" i="6"/>
  <c r="G882" i="6"/>
  <c r="G874" i="6"/>
  <c r="G866" i="6"/>
  <c r="G858" i="6"/>
  <c r="G850" i="6"/>
  <c r="G842" i="6"/>
  <c r="G834" i="6"/>
  <c r="G826" i="6"/>
  <c r="G818" i="6"/>
  <c r="G810" i="6"/>
  <c r="G802" i="6"/>
  <c r="G794" i="6"/>
  <c r="G786" i="6"/>
  <c r="G778" i="6"/>
  <c r="G770" i="6"/>
  <c r="G762" i="6"/>
  <c r="G754" i="6"/>
  <c r="G746" i="6"/>
  <c r="G738" i="6"/>
  <c r="G730" i="6"/>
  <c r="G722" i="6"/>
  <c r="G714" i="6"/>
  <c r="G706" i="6"/>
  <c r="G698" i="6"/>
  <c r="G690" i="6"/>
  <c r="G682" i="6"/>
  <c r="G674" i="6"/>
  <c r="G666" i="6"/>
  <c r="G658" i="6"/>
  <c r="G650" i="6"/>
  <c r="G642" i="6"/>
  <c r="G634" i="6"/>
  <c r="G626" i="6"/>
  <c r="G618" i="6"/>
  <c r="G610" i="6"/>
  <c r="G602" i="6"/>
  <c r="G594" i="6"/>
  <c r="G586" i="6"/>
  <c r="G578" i="6"/>
  <c r="G570" i="6"/>
  <c r="G562" i="6"/>
  <c r="G554" i="6"/>
  <c r="G546" i="6"/>
  <c r="G538" i="6"/>
  <c r="G530" i="6"/>
  <c r="G522" i="6"/>
  <c r="G514" i="6"/>
  <c r="G506" i="6"/>
  <c r="G498" i="6"/>
  <c r="G490" i="6"/>
  <c r="G482" i="6"/>
  <c r="G474" i="6"/>
  <c r="G466" i="6"/>
  <c r="G458" i="6"/>
  <c r="G450" i="6"/>
  <c r="G442" i="6"/>
  <c r="G434" i="6"/>
  <c r="G426" i="6"/>
  <c r="G418" i="6"/>
  <c r="G410" i="6"/>
  <c r="G402" i="6"/>
  <c r="G393" i="6"/>
  <c r="G377" i="6"/>
  <c r="G361" i="6"/>
  <c r="G345" i="6"/>
  <c r="G322" i="6"/>
  <c r="G290" i="6"/>
  <c r="G258" i="6"/>
  <c r="G226" i="6"/>
  <c r="G194" i="6"/>
  <c r="G162" i="6"/>
  <c r="G130" i="6"/>
  <c r="G98" i="6"/>
  <c r="G66" i="6"/>
  <c r="G34" i="6"/>
  <c r="H1146" i="6"/>
  <c r="H1114" i="6"/>
  <c r="H1079" i="6"/>
  <c r="H1005" i="6"/>
  <c r="H919" i="6"/>
  <c r="H797" i="6"/>
  <c r="H657" i="6"/>
  <c r="H337" i="6"/>
  <c r="C8" i="9" l="1"/>
  <c r="E5" i="9" s="1"/>
  <c r="G4" i="9"/>
  <c r="O7" i="9" a="1"/>
  <c r="O7" i="9" s="1"/>
  <c r="I7" i="9" a="1"/>
  <c r="I7" i="9" s="1"/>
  <c r="N5" i="9" a="1"/>
  <c r="N5" i="9" s="1"/>
  <c r="L5" i="9" a="1"/>
  <c r="L5" i="9" s="1"/>
  <c r="J5" i="9" a="1"/>
  <c r="J5" i="9" s="1"/>
  <c r="H5" i="9" a="1"/>
  <c r="H5" i="9" s="1"/>
  <c r="O6" i="9" a="1"/>
  <c r="O6" i="9" s="1"/>
  <c r="N6" i="9" a="1"/>
  <c r="N6" i="9" s="1"/>
  <c r="L6" i="9" a="1"/>
  <c r="L6" i="9" s="1"/>
  <c r="J6" i="9" a="1"/>
  <c r="J6" i="9" s="1"/>
  <c r="H6" i="9" a="1"/>
  <c r="H6" i="9" s="1"/>
  <c r="M7" i="9" a="1"/>
  <c r="M7" i="9" s="1"/>
  <c r="N7" i="9" a="1"/>
  <c r="N7" i="9" s="1"/>
  <c r="L7" i="9" a="1"/>
  <c r="L7" i="9" s="1"/>
  <c r="J7" i="9" a="1"/>
  <c r="J7" i="9" s="1"/>
  <c r="H7" i="9" a="1"/>
  <c r="H7" i="9" s="1"/>
  <c r="P7" i="9" s="1"/>
  <c r="K7" i="9" a="1"/>
  <c r="K7" i="9" s="1"/>
  <c r="O5" i="9" a="1"/>
  <c r="O5" i="9" s="1"/>
  <c r="M5" i="9" a="1"/>
  <c r="M5" i="9" s="1"/>
  <c r="K5" i="9" a="1"/>
  <c r="K5" i="9" s="1"/>
  <c r="I5" i="9" a="1"/>
  <c r="I5" i="9" s="1"/>
  <c r="M6" i="9" a="1"/>
  <c r="M6" i="9" s="1"/>
  <c r="K6" i="9" a="1"/>
  <c r="K6" i="9" s="1"/>
  <c r="I6" i="9" a="1"/>
  <c r="I6" i="9" s="1"/>
  <c r="G4" i="8"/>
  <c r="G5" i="8"/>
  <c r="G10" i="8"/>
  <c r="G6" i="8"/>
  <c r="G7" i="8"/>
  <c r="G9" i="8"/>
  <c r="G8" i="8"/>
  <c r="C18" i="8"/>
  <c r="C19" i="8"/>
  <c r="C20" i="8"/>
  <c r="C21" i="8"/>
  <c r="C23" i="8"/>
  <c r="C16" i="8"/>
  <c r="C17" i="8"/>
  <c r="C14" i="8"/>
  <c r="C22" i="8"/>
  <c r="C15" i="8"/>
  <c r="C24" i="8"/>
  <c r="C25" i="8"/>
  <c r="H2" i="6"/>
  <c r="G2" i="6"/>
  <c r="I3" i="6" s="1" a="1"/>
  <c r="I3" i="6" s="1"/>
  <c r="M4" i="9" l="1" a="1"/>
  <c r="M4" i="9" s="1"/>
  <c r="K4" i="9" a="1"/>
  <c r="K4" i="9" s="1"/>
  <c r="I4" i="9" a="1"/>
  <c r="I4" i="9" s="1"/>
  <c r="N4" i="9" a="1"/>
  <c r="N4" i="9" s="1"/>
  <c r="L4" i="9" a="1"/>
  <c r="L4" i="9" s="1"/>
  <c r="J4" i="9" a="1"/>
  <c r="J4" i="9" s="1"/>
  <c r="H4" i="9" a="1"/>
  <c r="H4" i="9" s="1"/>
  <c r="O4" i="9" a="1"/>
  <c r="O4" i="9" s="1"/>
  <c r="P5" i="9"/>
  <c r="E4" i="9"/>
  <c r="E8" i="9" s="1"/>
  <c r="E7" i="9"/>
  <c r="E6" i="9"/>
  <c r="P6" i="9"/>
  <c r="P4" i="9" l="1"/>
  <c r="P8"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8EBACD-472F-4B1D-8AA8-A11B22AE81D2}"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<sst xmlns="http://schemas.openxmlformats.org/spreadsheetml/2006/main" count="29452" uniqueCount="6704">
  <si>
    <t>OrderID</t>
  </si>
  <si>
    <t>OrderDate</t>
  </si>
  <si>
    <t>OrderMonth</t>
  </si>
  <si>
    <t>OrderYear</t>
  </si>
  <si>
    <t>CustomerID</t>
  </si>
  <si>
    <t>CustomerName</t>
  </si>
  <si>
    <t>BookID</t>
  </si>
  <si>
    <t>BookTitle</t>
  </si>
  <si>
    <t>Category</t>
  </si>
  <si>
    <t>Price</t>
  </si>
  <si>
    <t>Quantity</t>
  </si>
  <si>
    <t>TotalSales</t>
  </si>
  <si>
    <t>PaymentMethod</t>
  </si>
  <si>
    <t>Country</t>
  </si>
  <si>
    <t>O2993</t>
  </si>
  <si>
    <t>March</t>
  </si>
  <si>
    <t>C527</t>
  </si>
  <si>
    <t>Monique Gould</t>
  </si>
  <si>
    <t>B1890</t>
  </si>
  <si>
    <t>Which level</t>
  </si>
  <si>
    <t>Fiction</t>
  </si>
  <si>
    <t>Credit Card</t>
  </si>
  <si>
    <t>UK</t>
  </si>
  <si>
    <t>O2486</t>
  </si>
  <si>
    <t>June</t>
  </si>
  <si>
    <t>C977</t>
  </si>
  <si>
    <t>Rebecca Cisneros</t>
  </si>
  <si>
    <t>B1013</t>
  </si>
  <si>
    <t>Here level</t>
  </si>
  <si>
    <t>Cash</t>
  </si>
  <si>
    <t>France</t>
  </si>
  <si>
    <t>O3426</t>
  </si>
  <si>
    <t>July</t>
  </si>
  <si>
    <t>C597</t>
  </si>
  <si>
    <t>Joseph Cook</t>
  </si>
  <si>
    <t>B1206</t>
  </si>
  <si>
    <t>Just list</t>
  </si>
  <si>
    <t>USA</t>
  </si>
  <si>
    <t>O1554</t>
  </si>
  <si>
    <t>February</t>
  </si>
  <si>
    <t>C310</t>
  </si>
  <si>
    <t>Theodore Brown</t>
  </si>
  <si>
    <t>B1849</t>
  </si>
  <si>
    <t>Serious there also true</t>
  </si>
  <si>
    <t>Germany</t>
  </si>
  <si>
    <t>O1275</t>
  </si>
  <si>
    <t>May</t>
  </si>
  <si>
    <t>C232</t>
  </si>
  <si>
    <t>Lauren Payne</t>
  </si>
  <si>
    <t>B1669</t>
  </si>
  <si>
    <t>She measure</t>
  </si>
  <si>
    <t>Educational</t>
  </si>
  <si>
    <t>Canada</t>
  </si>
  <si>
    <t>O3485</t>
  </si>
  <si>
    <t>November</t>
  </si>
  <si>
    <t>C479</t>
  </si>
  <si>
    <t>Joseph Allen</t>
  </si>
  <si>
    <t>B1987</t>
  </si>
  <si>
    <t>Himself resource fall</t>
  </si>
  <si>
    <t>O3070</t>
  </si>
  <si>
    <t>September</t>
  </si>
  <si>
    <t>C765</t>
  </si>
  <si>
    <t>Timothy Smith</t>
  </si>
  <si>
    <t>B1090</t>
  </si>
  <si>
    <t>Call religious score strong</t>
  </si>
  <si>
    <t>O1699</t>
  </si>
  <si>
    <t>C161</t>
  </si>
  <si>
    <t>Nicholas Harris</t>
  </si>
  <si>
    <t>B1468</t>
  </si>
  <si>
    <t>Truth woman allow</t>
  </si>
  <si>
    <t>Non-Fiction</t>
  </si>
  <si>
    <t>O3238</t>
  </si>
  <si>
    <t>Laurie Matthews</t>
  </si>
  <si>
    <t>B1835</t>
  </si>
  <si>
    <t>Save hundred unit letter</t>
  </si>
  <si>
    <t>O3902</t>
  </si>
  <si>
    <t>C574</t>
  </si>
  <si>
    <t>Debra Gonzalez</t>
  </si>
  <si>
    <t>B1338</t>
  </si>
  <si>
    <t>Always</t>
  </si>
  <si>
    <t>Italy</t>
  </si>
  <si>
    <t>O1430</t>
  </si>
  <si>
    <t>April</t>
  </si>
  <si>
    <t>C362</t>
  </si>
  <si>
    <t>Edward Strong</t>
  </si>
  <si>
    <t>B1514</t>
  </si>
  <si>
    <t>Control cultural</t>
  </si>
  <si>
    <t>Comics</t>
  </si>
  <si>
    <t>Voucher</t>
  </si>
  <si>
    <t>O3638</t>
  </si>
  <si>
    <t>August</t>
  </si>
  <si>
    <t>C453</t>
  </si>
  <si>
    <t>Blake Evans</t>
  </si>
  <si>
    <t>B1261</t>
  </si>
  <si>
    <t>Pretty system government</t>
  </si>
  <si>
    <t>Spain</t>
  </si>
  <si>
    <t>O2214</t>
  </si>
  <si>
    <t>C532</t>
  </si>
  <si>
    <t>Jimmy Gomez</t>
  </si>
  <si>
    <t>B1069</t>
  </si>
  <si>
    <t>Real term public</t>
  </si>
  <si>
    <t>O3236</t>
  </si>
  <si>
    <t>C400</t>
  </si>
  <si>
    <t>Antonio Palmer</t>
  </si>
  <si>
    <t>B1963</t>
  </si>
  <si>
    <t>Truth</t>
  </si>
  <si>
    <t>O2264</t>
  </si>
  <si>
    <t>December</t>
  </si>
  <si>
    <t>C545</t>
  </si>
  <si>
    <t>Pamela Davis</t>
  </si>
  <si>
    <t>B1696</t>
  </si>
  <si>
    <t>Mention marriage</t>
  </si>
  <si>
    <t>O1939</t>
  </si>
  <si>
    <t>C390</t>
  </si>
  <si>
    <t>Adrian Alexander</t>
  </si>
  <si>
    <t>B1454</t>
  </si>
  <si>
    <t>Large minute appear</t>
  </si>
  <si>
    <t>O1027</t>
  </si>
  <si>
    <t>C780</t>
  </si>
  <si>
    <t>Tyler Smith</t>
  </si>
  <si>
    <t>B1742</t>
  </si>
  <si>
    <t>Painting yard</t>
  </si>
  <si>
    <t>O1473</t>
  </si>
  <si>
    <t>C594</t>
  </si>
  <si>
    <t>Amanda Barrett</t>
  </si>
  <si>
    <t>B1602</t>
  </si>
  <si>
    <t>Her structure</t>
  </si>
  <si>
    <t>O1662</t>
  </si>
  <si>
    <t>C407</t>
  </si>
  <si>
    <t>Brandon Nguyen</t>
  </si>
  <si>
    <t>B1167</t>
  </si>
  <si>
    <t>Sister commercial lawyer</t>
  </si>
  <si>
    <t>O2412</t>
  </si>
  <si>
    <t>October</t>
  </si>
  <si>
    <t>C478</t>
  </si>
  <si>
    <t>Michael Munoz</t>
  </si>
  <si>
    <t>B1549</t>
  </si>
  <si>
    <t>Appear factor possible</t>
  </si>
  <si>
    <t>O3645</t>
  </si>
  <si>
    <t>C328</t>
  </si>
  <si>
    <t>Oscar Norris</t>
  </si>
  <si>
    <t>B1756</t>
  </si>
  <si>
    <t>Minute their likely</t>
  </si>
  <si>
    <t>O3926</t>
  </si>
  <si>
    <t>C196</t>
  </si>
  <si>
    <t>Brent Jones</t>
  </si>
  <si>
    <t>B1066</t>
  </si>
  <si>
    <t>Color</t>
  </si>
  <si>
    <t>O1983</t>
  </si>
  <si>
    <t>C229</t>
  </si>
  <si>
    <t>Paul Castillo</t>
  </si>
  <si>
    <t>B1192</t>
  </si>
  <si>
    <t>World position</t>
  </si>
  <si>
    <t>O3515</t>
  </si>
  <si>
    <t>C912</t>
  </si>
  <si>
    <t>James Mcconnell</t>
  </si>
  <si>
    <t>B1378</t>
  </si>
  <si>
    <t>Account million result</t>
  </si>
  <si>
    <t>O1183</t>
  </si>
  <si>
    <t>C580</t>
  </si>
  <si>
    <t>William Hogan</t>
  </si>
  <si>
    <t>B1076</t>
  </si>
  <si>
    <t>Head total sell program</t>
  </si>
  <si>
    <t>O2338</t>
  </si>
  <si>
    <t>C774</t>
  </si>
  <si>
    <t>Anna Bennett</t>
  </si>
  <si>
    <t>B1745</t>
  </si>
  <si>
    <t>Act exist argue</t>
  </si>
  <si>
    <t>O2499</t>
  </si>
  <si>
    <t>C183</t>
  </si>
  <si>
    <t>James Harrison</t>
  </si>
  <si>
    <t>B1557</t>
  </si>
  <si>
    <t>Specific everything</t>
  </si>
  <si>
    <t>O3787</t>
  </si>
  <si>
    <t>C719</t>
  </si>
  <si>
    <t>Casey Maldonado</t>
  </si>
  <si>
    <t>B1916</t>
  </si>
  <si>
    <t>Back present</t>
  </si>
  <si>
    <t>O1915</t>
  </si>
  <si>
    <t>C875</t>
  </si>
  <si>
    <t>James Jones</t>
  </si>
  <si>
    <t>B1231</t>
  </si>
  <si>
    <t>Hospital goal present</t>
  </si>
  <si>
    <t>O3355</t>
  </si>
  <si>
    <t>C472</t>
  </si>
  <si>
    <t>Eric Jimenez</t>
  </si>
  <si>
    <t>B1880</t>
  </si>
  <si>
    <t>Wide</t>
  </si>
  <si>
    <t>O3427</t>
  </si>
  <si>
    <t>C542</t>
  </si>
  <si>
    <t>Lauren Lee</t>
  </si>
  <si>
    <t>B1855</t>
  </si>
  <si>
    <t>Material word</t>
  </si>
  <si>
    <t>Lebanon</t>
  </si>
  <si>
    <t>O2736</t>
  </si>
  <si>
    <t>C739</t>
  </si>
  <si>
    <t>Robert Jensen</t>
  </si>
  <si>
    <t>B1729</t>
  </si>
  <si>
    <t>Might win pay</t>
  </si>
  <si>
    <t>O3035</t>
  </si>
  <si>
    <t>C470</t>
  </si>
  <si>
    <t>Jeffrey Johnson</t>
  </si>
  <si>
    <t>B1960</t>
  </si>
  <si>
    <t>Morning past</t>
  </si>
  <si>
    <t>O3920</t>
  </si>
  <si>
    <t>C923</t>
  </si>
  <si>
    <t>Kathy Martin</t>
  </si>
  <si>
    <t>B1208</t>
  </si>
  <si>
    <t>Pm then</t>
  </si>
  <si>
    <t>O3267</t>
  </si>
  <si>
    <t>January</t>
  </si>
  <si>
    <t>C673</t>
  </si>
  <si>
    <t>Catherine Chase</t>
  </si>
  <si>
    <t>B1581</t>
  </si>
  <si>
    <t>Camera despite</t>
  </si>
  <si>
    <t>O3701</t>
  </si>
  <si>
    <t>C558</t>
  </si>
  <si>
    <t>Steve Kennedy</t>
  </si>
  <si>
    <t>B1695</t>
  </si>
  <si>
    <t>Represent too</t>
  </si>
  <si>
    <t>O2870</t>
  </si>
  <si>
    <t>C248</t>
  </si>
  <si>
    <t>Brian Foster</t>
  </si>
  <si>
    <t>B1921</t>
  </si>
  <si>
    <t>Agree suddenly</t>
  </si>
  <si>
    <t>O3362</t>
  </si>
  <si>
    <t>C632</t>
  </si>
  <si>
    <t>Philip Stafford</t>
  </si>
  <si>
    <t>B1799</t>
  </si>
  <si>
    <t>Arm once</t>
  </si>
  <si>
    <t>O2154</t>
  </si>
  <si>
    <t>C615</t>
  </si>
  <si>
    <t>Gary Sullivan</t>
  </si>
  <si>
    <t>Health sell</t>
  </si>
  <si>
    <t>O1081</t>
  </si>
  <si>
    <t>C811</t>
  </si>
  <si>
    <t>Lindsey Clark</t>
  </si>
  <si>
    <t>B1021</t>
  </si>
  <si>
    <t>Among</t>
  </si>
  <si>
    <t>O1104</t>
  </si>
  <si>
    <t>C703</t>
  </si>
  <si>
    <t>Tonya Stephenson</t>
  </si>
  <si>
    <t>B1754</t>
  </si>
  <si>
    <t>Simply fact</t>
  </si>
  <si>
    <t>O3857</t>
  </si>
  <si>
    <t>C692</t>
  </si>
  <si>
    <t>Andrea Khan</t>
  </si>
  <si>
    <t>B1958</t>
  </si>
  <si>
    <t>Much evidence</t>
  </si>
  <si>
    <t>O2938</t>
  </si>
  <si>
    <t>C716</t>
  </si>
  <si>
    <t>Edgar Garcia</t>
  </si>
  <si>
    <t>B1832</t>
  </si>
  <si>
    <t>Approach</t>
  </si>
  <si>
    <t>O3484</t>
  </si>
  <si>
    <t>C696</t>
  </si>
  <si>
    <t>Kenneth Patrick</t>
  </si>
  <si>
    <t>B1839</t>
  </si>
  <si>
    <t>Part black</t>
  </si>
  <si>
    <t>O3972</t>
  </si>
  <si>
    <t>C983</t>
  </si>
  <si>
    <t>Elizabeth Farley</t>
  </si>
  <si>
    <t>B1482</t>
  </si>
  <si>
    <t>Draw public</t>
  </si>
  <si>
    <t>O2790</t>
  </si>
  <si>
    <t>C595</t>
  </si>
  <si>
    <t>Danielle Charles</t>
  </si>
  <si>
    <t>B1111</t>
  </si>
  <si>
    <t>Late watch read</t>
  </si>
  <si>
    <t>O2705</t>
  </si>
  <si>
    <t>C510</t>
  </si>
  <si>
    <t>David Fletcher</t>
  </si>
  <si>
    <t>B1020</t>
  </si>
  <si>
    <t>Apply government method suddenly</t>
  </si>
  <si>
    <t>O1072</t>
  </si>
  <si>
    <t>C254</t>
  </si>
  <si>
    <t>Ryan Hunt</t>
  </si>
  <si>
    <t>B1905</t>
  </si>
  <si>
    <t>Statement late live</t>
  </si>
  <si>
    <t>O3299</t>
  </si>
  <si>
    <t>C152</t>
  </si>
  <si>
    <t>Steven Curry</t>
  </si>
  <si>
    <t>B1806</t>
  </si>
  <si>
    <t>Reason participant</t>
  </si>
  <si>
    <t>O1386</t>
  </si>
  <si>
    <t>C749</t>
  </si>
  <si>
    <t>Gabriella Gonzalez</t>
  </si>
  <si>
    <t>B1025</t>
  </si>
  <si>
    <t>Power until source worker</t>
  </si>
  <si>
    <t>O2732</t>
  </si>
  <si>
    <t>C853</t>
  </si>
  <si>
    <t>Christopher Franklin</t>
  </si>
  <si>
    <t>B1195</t>
  </si>
  <si>
    <t>Know water</t>
  </si>
  <si>
    <t>O2872</t>
  </si>
  <si>
    <t>C222</t>
  </si>
  <si>
    <t>Paul Davis</t>
  </si>
  <si>
    <t>B1147</t>
  </si>
  <si>
    <t>Want nation view finally</t>
  </si>
  <si>
    <t>O3962</t>
  </si>
  <si>
    <t>C671</t>
  </si>
  <si>
    <t>Jessica Elliott</t>
  </si>
  <si>
    <t>B1875</t>
  </si>
  <si>
    <t>Apply pattern</t>
  </si>
  <si>
    <t>O3528</t>
  </si>
  <si>
    <t>C304</t>
  </si>
  <si>
    <t>Julie Wang</t>
  </si>
  <si>
    <t>O1258</t>
  </si>
  <si>
    <t>C242</t>
  </si>
  <si>
    <t>Charles Clarke</t>
  </si>
  <si>
    <t>B1959</t>
  </si>
  <si>
    <t>International their</t>
  </si>
  <si>
    <t>O3184</t>
  </si>
  <si>
    <t>C385</t>
  </si>
  <si>
    <t>Sandra Torres</t>
  </si>
  <si>
    <t>Test score second</t>
  </si>
  <si>
    <t>O1921</t>
  </si>
  <si>
    <t>C386</t>
  </si>
  <si>
    <t>Paige English</t>
  </si>
  <si>
    <t>B1937</t>
  </si>
  <si>
    <t>Eat best</t>
  </si>
  <si>
    <t>O3517</t>
  </si>
  <si>
    <t>C679</t>
  </si>
  <si>
    <t>Scott Barron</t>
  </si>
  <si>
    <t>B1667</t>
  </si>
  <si>
    <t>Exactly range believe</t>
  </si>
  <si>
    <t>C936</t>
  </si>
  <si>
    <t>Marilyn Perry</t>
  </si>
  <si>
    <t>B1236</t>
  </si>
  <si>
    <t>O1948</t>
  </si>
  <si>
    <t>C154</t>
  </si>
  <si>
    <t>Victor Petty</t>
  </si>
  <si>
    <t>B1735</t>
  </si>
  <si>
    <t>Night blue little herself</t>
  </si>
  <si>
    <t>O1087</t>
  </si>
  <si>
    <t>C163</t>
  </si>
  <si>
    <t>Kelly Kirby</t>
  </si>
  <si>
    <t>B1798</t>
  </si>
  <si>
    <t>Or prevent agreement</t>
  </si>
  <si>
    <t>O3828</t>
  </si>
  <si>
    <t>C270</t>
  </si>
  <si>
    <t>Not Mentioned</t>
  </si>
  <si>
    <t>B1757</t>
  </si>
  <si>
    <t>Tax without</t>
  </si>
  <si>
    <t>O2172</t>
  </si>
  <si>
    <t>B1435</t>
  </si>
  <si>
    <t>Yet quickly</t>
  </si>
  <si>
    <t>O3764</t>
  </si>
  <si>
    <t>C260</t>
  </si>
  <si>
    <t>Jennifer Mitchell</t>
  </si>
  <si>
    <t>B1002</t>
  </si>
  <si>
    <t>Already could</t>
  </si>
  <si>
    <t>O3203</t>
  </si>
  <si>
    <t>C106</t>
  </si>
  <si>
    <t>April Miller</t>
  </si>
  <si>
    <t>B1887</t>
  </si>
  <si>
    <t>Positive way</t>
  </si>
  <si>
    <t>O3519</t>
  </si>
  <si>
    <t>C427</t>
  </si>
  <si>
    <t>Mitchell Wallace</t>
  </si>
  <si>
    <t>B1768</t>
  </si>
  <si>
    <t>Shake drive</t>
  </si>
  <si>
    <t>O1185</t>
  </si>
  <si>
    <t>C863</t>
  </si>
  <si>
    <t>Patrick Scott</t>
  </si>
  <si>
    <t>B1621</t>
  </si>
  <si>
    <t>Maintain some lose</t>
  </si>
  <si>
    <t>O2441</t>
  </si>
  <si>
    <t>C760</t>
  </si>
  <si>
    <t>Brenda Long</t>
  </si>
  <si>
    <t>B1578</t>
  </si>
  <si>
    <t>Or</t>
  </si>
  <si>
    <t>O2344</t>
  </si>
  <si>
    <t>C741</t>
  </si>
  <si>
    <t>Taylor Gonzalez</t>
  </si>
  <si>
    <t>B1795</t>
  </si>
  <si>
    <t>Including news vote</t>
  </si>
  <si>
    <t>O2395</t>
  </si>
  <si>
    <t>C461</t>
  </si>
  <si>
    <t>Kimberly Alvarez</t>
  </si>
  <si>
    <t>Size voice</t>
  </si>
  <si>
    <t>O1518</t>
  </si>
  <si>
    <t>C970</t>
  </si>
  <si>
    <t>Alexis Russell</t>
  </si>
  <si>
    <t>B1977</t>
  </si>
  <si>
    <t>Discussion skill</t>
  </si>
  <si>
    <t>O2502</t>
  </si>
  <si>
    <t>C565</t>
  </si>
  <si>
    <t>Kaitlyn Black</t>
  </si>
  <si>
    <t>B1566</t>
  </si>
  <si>
    <t>Share whatever</t>
  </si>
  <si>
    <t>C315</t>
  </si>
  <si>
    <t>Jonathan Tate</t>
  </si>
  <si>
    <t>B1003</t>
  </si>
  <si>
    <t>Piece protect</t>
  </si>
  <si>
    <t>O3248</t>
  </si>
  <si>
    <t>C498</t>
  </si>
  <si>
    <t>Rebecca Long</t>
  </si>
  <si>
    <t>B1972</t>
  </si>
  <si>
    <t>Catch work summer explain</t>
  </si>
  <si>
    <t>O2425</t>
  </si>
  <si>
    <t>C293</t>
  </si>
  <si>
    <t>Rebecca Brown</t>
  </si>
  <si>
    <t>O2218</t>
  </si>
  <si>
    <t>C507</t>
  </si>
  <si>
    <t>Laurie Zhang</t>
  </si>
  <si>
    <t>B1555</t>
  </si>
  <si>
    <t>Knowledge establish</t>
  </si>
  <si>
    <t>O2124</t>
  </si>
  <si>
    <t>C347</t>
  </si>
  <si>
    <t>Laura Snyder</t>
  </si>
  <si>
    <t>B1688</t>
  </si>
  <si>
    <t>Look every</t>
  </si>
  <si>
    <t>O3063</t>
  </si>
  <si>
    <t>C406</t>
  </si>
  <si>
    <t>Melvin Lee</t>
  </si>
  <si>
    <t>B1651</t>
  </si>
  <si>
    <t>Begin that wind</t>
  </si>
  <si>
    <t>O1957</t>
  </si>
  <si>
    <t>C999</t>
  </si>
  <si>
    <t>Zachary Sanchez</t>
  </si>
  <si>
    <t>B1679</t>
  </si>
  <si>
    <t>Mean forward</t>
  </si>
  <si>
    <t>O2477</t>
  </si>
  <si>
    <t>C233</t>
  </si>
  <si>
    <t>Paige Cunningham</t>
  </si>
  <si>
    <t>B1986</t>
  </si>
  <si>
    <t>Cut admit</t>
  </si>
  <si>
    <t>O1318</t>
  </si>
  <si>
    <t>Billy Barker</t>
  </si>
  <si>
    <t>B1102</t>
  </si>
  <si>
    <t>Life she fire</t>
  </si>
  <si>
    <t>O3797</t>
  </si>
  <si>
    <t>C926</t>
  </si>
  <si>
    <t>Eric Clark</t>
  </si>
  <si>
    <t>B1954</t>
  </si>
  <si>
    <t>Appear interview would another</t>
  </si>
  <si>
    <t>O1300</t>
  </si>
  <si>
    <t>C948</t>
  </si>
  <si>
    <t>Michael Carlson</t>
  </si>
  <si>
    <t>B1794</t>
  </si>
  <si>
    <t>Practice father</t>
  </si>
  <si>
    <t>O1143</t>
  </si>
  <si>
    <t>C988</t>
  </si>
  <si>
    <t>Stacy Snyder</t>
  </si>
  <si>
    <t>B1328</t>
  </si>
  <si>
    <t>Late begin</t>
  </si>
  <si>
    <t>O1819</t>
  </si>
  <si>
    <t>C514</t>
  </si>
  <si>
    <t>Kimberly Morris</t>
  </si>
  <si>
    <t>B1764</t>
  </si>
  <si>
    <t>Successful</t>
  </si>
  <si>
    <t>O3437</t>
  </si>
  <si>
    <t>C487</t>
  </si>
  <si>
    <t>Stephanie Dean</t>
  </si>
  <si>
    <t>B1229</t>
  </si>
  <si>
    <t>Gun area</t>
  </si>
  <si>
    <t>O3369</t>
  </si>
  <si>
    <t>C343</t>
  </si>
  <si>
    <t>Travis Davis</t>
  </si>
  <si>
    <t>B1600</t>
  </si>
  <si>
    <t>Parent eat skill</t>
  </si>
  <si>
    <t>O2611</t>
  </si>
  <si>
    <t>C365</t>
  </si>
  <si>
    <t>Brian Baker</t>
  </si>
  <si>
    <t>O1887</t>
  </si>
  <si>
    <t>C878</t>
  </si>
  <si>
    <t>Mrs. Leslie Flores PhD</t>
  </si>
  <si>
    <t>B1572</t>
  </si>
  <si>
    <t>Prove tax</t>
  </si>
  <si>
    <t>O2323</t>
  </si>
  <si>
    <t>C624</t>
  </si>
  <si>
    <t>Laura Bennett</t>
  </si>
  <si>
    <t>B1251</t>
  </si>
  <si>
    <t>Himself pattern environment admit</t>
  </si>
  <si>
    <t>O1624</t>
  </si>
  <si>
    <t>C437</t>
  </si>
  <si>
    <t>Donna Thompson</t>
  </si>
  <si>
    <t>B1466</t>
  </si>
  <si>
    <t>Least current</t>
  </si>
  <si>
    <t>O2806</t>
  </si>
  <si>
    <t>C898</t>
  </si>
  <si>
    <t>Douglas Bond</t>
  </si>
  <si>
    <t>Know democratic still</t>
  </si>
  <si>
    <t>O1952</t>
  </si>
  <si>
    <t>C429</t>
  </si>
  <si>
    <t>Michael Best</t>
  </si>
  <si>
    <t>B1145</t>
  </si>
  <si>
    <t>Administration</t>
  </si>
  <si>
    <t>O2276</t>
  </si>
  <si>
    <t>C738</t>
  </si>
  <si>
    <t>Jaime Carr</t>
  </si>
  <si>
    <t>B1379</t>
  </si>
  <si>
    <t>Order</t>
  </si>
  <si>
    <t>O1032</t>
  </si>
  <si>
    <t>C955</t>
  </si>
  <si>
    <t>Stacey Brown</t>
  </si>
  <si>
    <t>Language current</t>
  </si>
  <si>
    <t>O1526</t>
  </si>
  <si>
    <t>C251</t>
  </si>
  <si>
    <t>Lisa Schmidt</t>
  </si>
  <si>
    <t>B1657</t>
  </si>
  <si>
    <t>Sell born career</t>
  </si>
  <si>
    <t>O3252</t>
  </si>
  <si>
    <t>B1856</t>
  </si>
  <si>
    <t>Music large</t>
  </si>
  <si>
    <t>O3963</t>
  </si>
  <si>
    <t>Nicole Gay</t>
  </si>
  <si>
    <t>B1274</t>
  </si>
  <si>
    <t>Cup player population</t>
  </si>
  <si>
    <t>O1733</t>
  </si>
  <si>
    <t>C164</t>
  </si>
  <si>
    <t>Scott Joseph</t>
  </si>
  <si>
    <t>B1704</t>
  </si>
  <si>
    <t>State follow about</t>
  </si>
  <si>
    <t>O3379</t>
  </si>
  <si>
    <t>C359</t>
  </si>
  <si>
    <t>Michael Smith</t>
  </si>
  <si>
    <t>B1565</t>
  </si>
  <si>
    <t>For tonight allow</t>
  </si>
  <si>
    <t>O3707</t>
  </si>
  <si>
    <t>C221</t>
  </si>
  <si>
    <t>Amanda Rivera</t>
  </si>
  <si>
    <t>O1455</t>
  </si>
  <si>
    <t>C313</t>
  </si>
  <si>
    <t>Stephanie Andersen</t>
  </si>
  <si>
    <t>B1245</t>
  </si>
  <si>
    <t>Support defense</t>
  </si>
  <si>
    <t>O1427</t>
  </si>
  <si>
    <t>C172</t>
  </si>
  <si>
    <t>James Lewis</t>
  </si>
  <si>
    <t>Number young</t>
  </si>
  <si>
    <t>O2237</t>
  </si>
  <si>
    <t>C854</t>
  </si>
  <si>
    <t>Robert Raymond</t>
  </si>
  <si>
    <t>B1864</t>
  </si>
  <si>
    <t>West officer</t>
  </si>
  <si>
    <t>O3095</t>
  </si>
  <si>
    <t>C177</t>
  </si>
  <si>
    <t>Jeffrey Wood</t>
  </si>
  <si>
    <t>B1563</t>
  </si>
  <si>
    <t>Especially improve seek</t>
  </si>
  <si>
    <t>O1519</t>
  </si>
  <si>
    <t>C676</t>
  </si>
  <si>
    <t>Sara Lindsey</t>
  </si>
  <si>
    <t>B1337</t>
  </si>
  <si>
    <t>Activity past</t>
  </si>
  <si>
    <t>O1262</t>
  </si>
  <si>
    <t>C978</t>
  </si>
  <si>
    <t>Jennifer Dyer</t>
  </si>
  <si>
    <t>System hard bag</t>
  </si>
  <si>
    <t>O2466</t>
  </si>
  <si>
    <t>C376</t>
  </si>
  <si>
    <t>Timothy Barr</t>
  </si>
  <si>
    <t>B1357</t>
  </si>
  <si>
    <t>Research</t>
  </si>
  <si>
    <t>O3377</t>
  </si>
  <si>
    <t>C945</t>
  </si>
  <si>
    <t>Jamie Smith</t>
  </si>
  <si>
    <t>B1144</t>
  </si>
  <si>
    <t>Total message activity</t>
  </si>
  <si>
    <t>O1566</t>
  </si>
  <si>
    <t>Renee Ortiz</t>
  </si>
  <si>
    <t>B1450</t>
  </si>
  <si>
    <t>Push learn</t>
  </si>
  <si>
    <t>O1947</t>
  </si>
  <si>
    <t>C257</t>
  </si>
  <si>
    <t>Barbara King</t>
  </si>
  <si>
    <t>B1180</t>
  </si>
  <si>
    <t>Group imagine PM</t>
  </si>
  <si>
    <t>O3763</t>
  </si>
  <si>
    <t>Amanda Farmer</t>
  </si>
  <si>
    <t>B1724</t>
  </si>
  <si>
    <t>Scene start</t>
  </si>
  <si>
    <t>O3622</t>
  </si>
  <si>
    <t>C833</t>
  </si>
  <si>
    <t>Sarah Rodriguez</t>
  </si>
  <si>
    <t>O3751</t>
  </si>
  <si>
    <t>C127</t>
  </si>
  <si>
    <t>Alexander Phillips</t>
  </si>
  <si>
    <t>B1225</t>
  </si>
  <si>
    <t>Entire couple</t>
  </si>
  <si>
    <t>O2995</t>
  </si>
  <si>
    <t>C252</t>
  </si>
  <si>
    <t>Amy Chavez</t>
  </si>
  <si>
    <t>B1935</t>
  </si>
  <si>
    <t>Study wonder</t>
  </si>
  <si>
    <t>O2823</t>
  </si>
  <si>
    <t>B1247</t>
  </si>
  <si>
    <t>Tonight however threat</t>
  </si>
  <si>
    <t>O1809</t>
  </si>
  <si>
    <t>C971</t>
  </si>
  <si>
    <t>Anna Perez DDS</t>
  </si>
  <si>
    <t>B1874</t>
  </si>
  <si>
    <t>Use author from</t>
  </si>
  <si>
    <t>O3803</t>
  </si>
  <si>
    <t>C899</t>
  </si>
  <si>
    <t>Carl Rodriguez</t>
  </si>
  <si>
    <t>B1073</t>
  </si>
  <si>
    <t>Director position reason across</t>
  </si>
  <si>
    <t>O1147</t>
  </si>
  <si>
    <t>C860</t>
  </si>
  <si>
    <t>daniel meyers</t>
  </si>
  <si>
    <t>B1870</t>
  </si>
  <si>
    <t>Can section</t>
  </si>
  <si>
    <t>O1264</t>
  </si>
  <si>
    <t>C468</t>
  </si>
  <si>
    <t>Gloria Cruz</t>
  </si>
  <si>
    <t>B1530</t>
  </si>
  <si>
    <t>Finally too enough onto</t>
  </si>
  <si>
    <t>O2733</t>
  </si>
  <si>
    <t>C569</t>
  </si>
  <si>
    <t>Michael Burns</t>
  </si>
  <si>
    <t>B1730</t>
  </si>
  <si>
    <t>Task morning community</t>
  </si>
  <si>
    <t>O3382</t>
  </si>
  <si>
    <t>C572</t>
  </si>
  <si>
    <t>Kimberly Holmes</t>
  </si>
  <si>
    <t>B1792</t>
  </si>
  <si>
    <t>More natural commercial</t>
  </si>
  <si>
    <t>O1005</t>
  </si>
  <si>
    <t>C835</t>
  </si>
  <si>
    <t>Jacob Velasquez</t>
  </si>
  <si>
    <t>B1995</t>
  </si>
  <si>
    <t>Policy turn</t>
  </si>
  <si>
    <t>O3021</t>
  </si>
  <si>
    <t>C321</t>
  </si>
  <si>
    <t>Ashley Avery</t>
  </si>
  <si>
    <t>B1554</t>
  </si>
  <si>
    <t>Prepare trial</t>
  </si>
  <si>
    <t>O3114</t>
  </si>
  <si>
    <t>C823</t>
  </si>
  <si>
    <t>Ms. Donna Green</t>
  </si>
  <si>
    <t>B1586</t>
  </si>
  <si>
    <t>Professor record style</t>
  </si>
  <si>
    <t>O1562</t>
  </si>
  <si>
    <t>C327</t>
  </si>
  <si>
    <t>Allison Powell</t>
  </si>
  <si>
    <t>Measure suggest possible</t>
  </si>
  <si>
    <t>O3179</t>
  </si>
  <si>
    <t>C980</t>
  </si>
  <si>
    <t>Anita Snow</t>
  </si>
  <si>
    <t>O3069</t>
  </si>
  <si>
    <t>C458</t>
  </si>
  <si>
    <t>Brandon Thomas</t>
  </si>
  <si>
    <t>B1424</t>
  </si>
  <si>
    <t>Know space against safe</t>
  </si>
  <si>
    <t>O3430</t>
  </si>
  <si>
    <t>C618</t>
  </si>
  <si>
    <t>Ryan Smith</t>
  </si>
  <si>
    <t>B1472</t>
  </si>
  <si>
    <t>Pay ahead few magazine</t>
  </si>
  <si>
    <t>O2069</t>
  </si>
  <si>
    <t>C647</t>
  </si>
  <si>
    <t>Ryan Murray</t>
  </si>
  <si>
    <t>B1781</t>
  </si>
  <si>
    <t>Church if</t>
  </si>
  <si>
    <t>O1965</t>
  </si>
  <si>
    <t>C133</t>
  </si>
  <si>
    <t>Anna Brock</t>
  </si>
  <si>
    <t>B1936</t>
  </si>
  <si>
    <t>Evening deal public</t>
  </si>
  <si>
    <t>O1979</t>
  </si>
  <si>
    <t>B1489</t>
  </si>
  <si>
    <t>Fill</t>
  </si>
  <si>
    <t>O3131</t>
  </si>
  <si>
    <t>C604</t>
  </si>
  <si>
    <t>Kevin Johnson</t>
  </si>
  <si>
    <t>B1331</t>
  </si>
  <si>
    <t>Reality different</t>
  </si>
  <si>
    <t>O1985</t>
  </si>
  <si>
    <t>C992</t>
  </si>
  <si>
    <t>Mrs. Rebecca Davis</t>
  </si>
  <si>
    <t>B1036</t>
  </si>
  <si>
    <t>Account assume</t>
  </si>
  <si>
    <t>O3126</t>
  </si>
  <si>
    <t>C259</t>
  </si>
  <si>
    <t>Dr. Joseph Kent</t>
  </si>
  <si>
    <t>B1125</t>
  </si>
  <si>
    <t>Message hotel</t>
  </si>
  <si>
    <t>O2942</t>
  </si>
  <si>
    <t>C357</t>
  </si>
  <si>
    <t>Christopher Smith</t>
  </si>
  <si>
    <t>B1218</t>
  </si>
  <si>
    <t>House political</t>
  </si>
  <si>
    <t>O3931</t>
  </si>
  <si>
    <t>C540</t>
  </si>
  <si>
    <t>Craig Dean</t>
  </si>
  <si>
    <t>Near condition cost</t>
  </si>
  <si>
    <t>O3768</t>
  </si>
  <si>
    <t>C711</t>
  </si>
  <si>
    <t>Kristin Johnson</t>
  </si>
  <si>
    <t>B1611</t>
  </si>
  <si>
    <t>Beat maintain</t>
  </si>
  <si>
    <t>O1943</t>
  </si>
  <si>
    <t>C227</t>
  </si>
  <si>
    <t>Denise Thomas</t>
  </si>
  <si>
    <t>B1931</t>
  </si>
  <si>
    <t>Who training size</t>
  </si>
  <si>
    <t>O2334</t>
  </si>
  <si>
    <t>C934</t>
  </si>
  <si>
    <t>Troy Hardy</t>
  </si>
  <si>
    <t>B1327</t>
  </si>
  <si>
    <t>Player send</t>
  </si>
  <si>
    <t>O3217</t>
  </si>
  <si>
    <t>C940</t>
  </si>
  <si>
    <t>Donna Turner</t>
  </si>
  <si>
    <t>B1912</t>
  </si>
  <si>
    <t>Produce trip site</t>
  </si>
  <si>
    <t>O3452</t>
  </si>
  <si>
    <t>C274</t>
  </si>
  <si>
    <t>Dave Jackson</t>
  </si>
  <si>
    <t>B1700</t>
  </si>
  <si>
    <t>Career second</t>
  </si>
  <si>
    <t>O3948</t>
  </si>
  <si>
    <t>C132</t>
  </si>
  <si>
    <t>Derrick Lamb MD</t>
  </si>
  <si>
    <t>B1708</t>
  </si>
  <si>
    <t>American mother</t>
  </si>
  <si>
    <t>O2647</t>
  </si>
  <si>
    <t>B1320</t>
  </si>
  <si>
    <t>Employee would</t>
  </si>
  <si>
    <t>O1110</t>
  </si>
  <si>
    <t>C648</t>
  </si>
  <si>
    <t>John Brown</t>
  </si>
  <si>
    <t>B1885</t>
  </si>
  <si>
    <t>Doctor maybe campaign</t>
  </si>
  <si>
    <t>O3222</t>
  </si>
  <si>
    <t>C830</t>
  </si>
  <si>
    <t>Kevin Ayers</t>
  </si>
  <si>
    <t>B1433</t>
  </si>
  <si>
    <t>Weight here</t>
  </si>
  <si>
    <t>C543</t>
  </si>
  <si>
    <t>Jasmin House</t>
  </si>
  <si>
    <t>B1276</t>
  </si>
  <si>
    <t>Party computer base</t>
  </si>
  <si>
    <t>O2003</t>
  </si>
  <si>
    <t>C263</t>
  </si>
  <si>
    <t>Bailey Miles</t>
  </si>
  <si>
    <t>B1597</t>
  </si>
  <si>
    <t>Great rise</t>
  </si>
  <si>
    <t>O3560</t>
  </si>
  <si>
    <t>C575</t>
  </si>
  <si>
    <t>Tammy Davis</t>
  </si>
  <si>
    <t>Mean fund</t>
  </si>
  <si>
    <t>O3875</t>
  </si>
  <si>
    <t>Brandon Hall</t>
  </si>
  <si>
    <t>B1018</t>
  </si>
  <si>
    <t>Hour however</t>
  </si>
  <si>
    <t>O1009</t>
  </si>
  <si>
    <t>C717</t>
  </si>
  <si>
    <t>Kristin Rogers</t>
  </si>
  <si>
    <t>B1160</t>
  </si>
  <si>
    <t>Personal safe summer</t>
  </si>
  <si>
    <t>O3527</t>
  </si>
  <si>
    <t>C299</t>
  </si>
  <si>
    <t>Emily Adams</t>
  </si>
  <si>
    <t>B1126</t>
  </si>
  <si>
    <t>Data happy</t>
  </si>
  <si>
    <t>O3456</t>
  </si>
  <si>
    <t>C346</t>
  </si>
  <si>
    <t>Timothy Reed</t>
  </si>
  <si>
    <t>B1269</t>
  </si>
  <si>
    <t>Shoulder debate</t>
  </si>
  <si>
    <t>O1054</t>
  </si>
  <si>
    <t>C256</t>
  </si>
  <si>
    <t>John Lucas</t>
  </si>
  <si>
    <t>B1585</t>
  </si>
  <si>
    <t>Partner another</t>
  </si>
  <si>
    <t>O2616</t>
  </si>
  <si>
    <t>C821</t>
  </si>
  <si>
    <t>Cory Espinoza</t>
  </si>
  <si>
    <t>B1234</t>
  </si>
  <si>
    <t>Father center</t>
  </si>
  <si>
    <t>O1218</t>
  </si>
  <si>
    <t>C901</t>
  </si>
  <si>
    <t>Michael Wilson</t>
  </si>
  <si>
    <t>B1440</t>
  </si>
  <si>
    <t>Government decade citizen avoid</t>
  </si>
  <si>
    <t>O3289</t>
  </si>
  <si>
    <t>C816</t>
  </si>
  <si>
    <t>Andrea Young</t>
  </si>
  <si>
    <t>B1448</t>
  </si>
  <si>
    <t>Drive food</t>
  </si>
  <si>
    <t>O2187</t>
  </si>
  <si>
    <t>B1930</t>
  </si>
  <si>
    <t>Night all</t>
  </si>
  <si>
    <t>O1030</t>
  </si>
  <si>
    <t>C273</t>
  </si>
  <si>
    <t>Laura Adkins</t>
  </si>
  <si>
    <t>O1946</t>
  </si>
  <si>
    <t>B1016</t>
  </si>
  <si>
    <t>Yet reach question</t>
  </si>
  <si>
    <t>O2554</t>
  </si>
  <si>
    <t>C672</t>
  </si>
  <si>
    <t>Shannon Anderson</t>
  </si>
  <si>
    <t>B1879</t>
  </si>
  <si>
    <t>Purpose trial</t>
  </si>
  <si>
    <t>O3381</t>
  </si>
  <si>
    <t>C408</t>
  </si>
  <si>
    <t>Matthew Murphy</t>
  </si>
  <si>
    <t>O2858</t>
  </si>
  <si>
    <t>C962</t>
  </si>
  <si>
    <t>Russell Gonzalez</t>
  </si>
  <si>
    <t>O3044</t>
  </si>
  <si>
    <t>Brandy Ballard</t>
  </si>
  <si>
    <t>B1143</t>
  </si>
  <si>
    <t>Throughout statement husband</t>
  </si>
  <si>
    <t>O3994</t>
  </si>
  <si>
    <t>C431</t>
  </si>
  <si>
    <t>Stephanie Aguilar</t>
  </si>
  <si>
    <t>B1739</t>
  </si>
  <si>
    <t>If</t>
  </si>
  <si>
    <t>O3085</t>
  </si>
  <si>
    <t>C862</t>
  </si>
  <si>
    <t>Jasmine Franklin</t>
  </si>
  <si>
    <t>B1395</t>
  </si>
  <si>
    <t>Mention own</t>
  </si>
  <si>
    <t>O2786</t>
  </si>
  <si>
    <t>C623</t>
  </si>
  <si>
    <t>Jamie Schroeder</t>
  </si>
  <si>
    <t>B1119</t>
  </si>
  <si>
    <t>Different imagine down</t>
  </si>
  <si>
    <t>O3029</t>
  </si>
  <si>
    <t>C590</t>
  </si>
  <si>
    <t>Warren Brown</t>
  </si>
  <si>
    <t>B1939</t>
  </si>
  <si>
    <t>Image process machine</t>
  </si>
  <si>
    <t>O2288</t>
  </si>
  <si>
    <t>C881</t>
  </si>
  <si>
    <t>Jessica Hansen</t>
  </si>
  <si>
    <t>B1121</t>
  </si>
  <si>
    <t>Consider myself</t>
  </si>
  <si>
    <t>O2468</t>
  </si>
  <si>
    <t>C601</t>
  </si>
  <si>
    <t>Mr. Brian Ellison</t>
  </si>
  <si>
    <t>B1580</t>
  </si>
  <si>
    <t>Part attorney</t>
  </si>
  <si>
    <t>O1460</t>
  </si>
  <si>
    <t>C352</t>
  </si>
  <si>
    <t>Stephanie Cunningham</t>
  </si>
  <si>
    <t>B1381</t>
  </si>
  <si>
    <t>Manage wish condition</t>
  </si>
  <si>
    <t>O2901</t>
  </si>
  <si>
    <t>C450</t>
  </si>
  <si>
    <t>Melinda Adams</t>
  </si>
  <si>
    <t>B1082</t>
  </si>
  <si>
    <t>Yard series beat</t>
  </si>
  <si>
    <t>O2265</t>
  </si>
  <si>
    <t>C225</t>
  </si>
  <si>
    <t>Troy Clark</t>
  </si>
  <si>
    <t>B1232</t>
  </si>
  <si>
    <t>All why</t>
  </si>
  <si>
    <t>O2787</t>
  </si>
  <si>
    <t>C639</t>
  </si>
  <si>
    <t>Taylor Jones</t>
  </si>
  <si>
    <t>B1594</t>
  </si>
  <si>
    <t>Whose trade</t>
  </si>
  <si>
    <t>O2266</t>
  </si>
  <si>
    <t>C214</t>
  </si>
  <si>
    <t>Eddie Mccoy</t>
  </si>
  <si>
    <t>B1398</t>
  </si>
  <si>
    <t>Whole traditional</t>
  </si>
  <si>
    <t>O3618</t>
  </si>
  <si>
    <t>Wendy Garcia</t>
  </si>
  <si>
    <t>B1948</t>
  </si>
  <si>
    <t>Chair</t>
  </si>
  <si>
    <t>O1888</t>
  </si>
  <si>
    <t>C480</t>
  </si>
  <si>
    <t>Lance Le</t>
  </si>
  <si>
    <t>B1840</t>
  </si>
  <si>
    <t>Theory fall wall simple</t>
  </si>
  <si>
    <t>O3838</t>
  </si>
  <si>
    <t>C415</t>
  </si>
  <si>
    <t>William Edwards</t>
  </si>
  <si>
    <t>Call artist through</t>
  </si>
  <si>
    <t>O2905</t>
  </si>
  <si>
    <t>Melissa Bailey</t>
  </si>
  <si>
    <t>B1273</t>
  </si>
  <si>
    <t>Reveal reflect</t>
  </si>
  <si>
    <t>O2622</t>
  </si>
  <si>
    <t>C286</t>
  </si>
  <si>
    <t>Brian Peters</t>
  </si>
  <si>
    <t>B1726</t>
  </si>
  <si>
    <t>Business success</t>
  </si>
  <si>
    <t>O1049</t>
  </si>
  <si>
    <t>B1624</t>
  </si>
  <si>
    <t>Notice Mrs language</t>
  </si>
  <si>
    <t>O2135</t>
  </si>
  <si>
    <t>C460</t>
  </si>
  <si>
    <t>Frank Johnson</t>
  </si>
  <si>
    <t>B1189</t>
  </si>
  <si>
    <t>Interesting either</t>
  </si>
  <si>
    <t>O3596</t>
  </si>
  <si>
    <t>C995</t>
  </si>
  <si>
    <t>Curtis Harvey</t>
  </si>
  <si>
    <t>B1736</t>
  </si>
  <si>
    <t>Whether remember</t>
  </si>
  <si>
    <t>C930</t>
  </si>
  <si>
    <t>Stephanie Perkins</t>
  </si>
  <si>
    <t>B1281</t>
  </si>
  <si>
    <t>O3653</t>
  </si>
  <si>
    <t>Perhaps low economy page</t>
  </si>
  <si>
    <t>O2949</t>
  </si>
  <si>
    <t>Michelle Hamilton</t>
  </si>
  <si>
    <t>B1332</t>
  </si>
  <si>
    <t>Wish</t>
  </si>
  <si>
    <t>O2507</t>
  </si>
  <si>
    <t>C771</t>
  </si>
  <si>
    <t>B1918</t>
  </si>
  <si>
    <t>Describe</t>
  </si>
  <si>
    <t>O3246</t>
  </si>
  <si>
    <t>C412</t>
  </si>
  <si>
    <t>Suzanne Smith</t>
  </si>
  <si>
    <t>Election gun</t>
  </si>
  <si>
    <t>O2202</t>
  </si>
  <si>
    <t>We town too</t>
  </si>
  <si>
    <t>O3296</t>
  </si>
  <si>
    <t>C388</t>
  </si>
  <si>
    <t>Amanda Adams</t>
  </si>
  <si>
    <t>O1709</t>
  </si>
  <si>
    <t>C396</t>
  </si>
  <si>
    <t>Monica Stone</t>
  </si>
  <si>
    <t>B1744</t>
  </si>
  <si>
    <t>Institution night pull</t>
  </si>
  <si>
    <t>O1022</t>
  </si>
  <si>
    <t>Brian Johnson</t>
  </si>
  <si>
    <t>B1008</t>
  </si>
  <si>
    <t>Story partner professional</t>
  </si>
  <si>
    <t>O2810</t>
  </si>
  <si>
    <t>C538</t>
  </si>
  <si>
    <t>John Taylor</t>
  </si>
  <si>
    <t>B1560</t>
  </si>
  <si>
    <t>American list</t>
  </si>
  <si>
    <t>O1094</t>
  </si>
  <si>
    <t>Randy Yoder</t>
  </si>
  <si>
    <t>B1721</t>
  </si>
  <si>
    <t>Draw study</t>
  </si>
  <si>
    <t>O1791</t>
  </si>
  <si>
    <t>C336</t>
  </si>
  <si>
    <t>Robert Goodman</t>
  </si>
  <si>
    <t>B1490</t>
  </si>
  <si>
    <t>Source affect too</t>
  </si>
  <si>
    <t>O1828</t>
  </si>
  <si>
    <t>C107</t>
  </si>
  <si>
    <t>Kevin Bates</t>
  </si>
  <si>
    <t>O3605</t>
  </si>
  <si>
    <t>B1552</t>
  </si>
  <si>
    <t>Simply available</t>
  </si>
  <si>
    <t>O1870</t>
  </si>
  <si>
    <t>B1542</t>
  </si>
  <si>
    <t>Mission bit</t>
  </si>
  <si>
    <t>O1038</t>
  </si>
  <si>
    <t>C204</t>
  </si>
  <si>
    <t>Maria Berry</t>
  </si>
  <si>
    <t>B1943</t>
  </si>
  <si>
    <t>Specific eat</t>
  </si>
  <si>
    <t>O2883</t>
  </si>
  <si>
    <t>C109</t>
  </si>
  <si>
    <t>Victoria Brady</t>
  </si>
  <si>
    <t>O2080</t>
  </si>
  <si>
    <t>C568</t>
  </si>
  <si>
    <t>Angie Alexander</t>
  </si>
  <si>
    <t>Matter community fund</t>
  </si>
  <si>
    <t>O3692</t>
  </si>
  <si>
    <t>Information once affect</t>
  </si>
  <si>
    <t>O1606</t>
  </si>
  <si>
    <t>C438</t>
  </si>
  <si>
    <t>Jeffery Byrd</t>
  </si>
  <si>
    <t>B1596</t>
  </si>
  <si>
    <t>Type stay politics</t>
  </si>
  <si>
    <t>O3249</t>
  </si>
  <si>
    <t>C278</t>
  </si>
  <si>
    <t>adam sparks</t>
  </si>
  <si>
    <t>B1528</t>
  </si>
  <si>
    <t>Per executive let</t>
  </si>
  <si>
    <t>O3572</t>
  </si>
  <si>
    <t>C677</t>
  </si>
  <si>
    <t>Rebecca Bates</t>
  </si>
  <si>
    <t>B1659</t>
  </si>
  <si>
    <t>Nothing about</t>
  </si>
  <si>
    <t>O2031</t>
  </si>
  <si>
    <t>C234</t>
  </si>
  <si>
    <t>Russell Stanley</t>
  </si>
  <si>
    <t>B1462</t>
  </si>
  <si>
    <t>Field better</t>
  </si>
  <si>
    <t>O2584</t>
  </si>
  <si>
    <t>C709</t>
  </si>
  <si>
    <t>Mrs. Emily Gray</t>
  </si>
  <si>
    <t>B1064</t>
  </si>
  <si>
    <t>International college</t>
  </si>
  <si>
    <t>O1688</t>
  </si>
  <si>
    <t>C333</t>
  </si>
  <si>
    <t>Jennifer Donovan</t>
  </si>
  <si>
    <t>B1652</t>
  </si>
  <si>
    <t>Improve become price against</t>
  </si>
  <si>
    <t>O1851</t>
  </si>
  <si>
    <t>C120</t>
  </si>
  <si>
    <t>Melissa Savage</t>
  </si>
  <si>
    <t>B1556</t>
  </si>
  <si>
    <t>Major of determine</t>
  </si>
  <si>
    <t>O2037</t>
  </si>
  <si>
    <t>C876</t>
  </si>
  <si>
    <t>Heather Burns</t>
  </si>
  <si>
    <t>B1349</t>
  </si>
  <si>
    <t>Allow</t>
  </si>
  <si>
    <t>O2953</t>
  </si>
  <si>
    <t>B1903</t>
  </si>
  <si>
    <t>Walk blue address</t>
  </si>
  <si>
    <t>O1677</t>
  </si>
  <si>
    <t>C993</t>
  </si>
  <si>
    <t>Thomas Harrell</t>
  </si>
  <si>
    <t>B1501</t>
  </si>
  <si>
    <t>Hotel imagine sign</t>
  </si>
  <si>
    <t>O2443</t>
  </si>
  <si>
    <t>C998</t>
  </si>
  <si>
    <t>Kevin Reed</t>
  </si>
  <si>
    <t>Reach game black</t>
  </si>
  <si>
    <t>O3407</t>
  </si>
  <si>
    <t>C446</t>
  </si>
  <si>
    <t>Steven Morrow</t>
  </si>
  <si>
    <t>B1240</t>
  </si>
  <si>
    <t>Manage catch maybe</t>
  </si>
  <si>
    <t>O1076</t>
  </si>
  <si>
    <t>B1377</t>
  </si>
  <si>
    <t>Activity system</t>
  </si>
  <si>
    <t>O2673</t>
  </si>
  <si>
    <t>C366</t>
  </si>
  <si>
    <t>Kyle Bruce</t>
  </si>
  <si>
    <t>B1876</t>
  </si>
  <si>
    <t>Around garden</t>
  </si>
  <si>
    <t>O2505</t>
  </si>
  <si>
    <t>C151</t>
  </si>
  <si>
    <t>Patrick Green IV</t>
  </si>
  <si>
    <t>O1555</t>
  </si>
  <si>
    <t>C114</t>
  </si>
  <si>
    <t>Brian Davis</t>
  </si>
  <si>
    <t>B1006</t>
  </si>
  <si>
    <t>Report every force</t>
  </si>
  <si>
    <t>O2615</t>
  </si>
  <si>
    <t>C100</t>
  </si>
  <si>
    <t>Jon Reyes</t>
  </si>
  <si>
    <t>O2538</t>
  </si>
  <si>
    <t>C562</t>
  </si>
  <si>
    <t>Joshua Smith</t>
  </si>
  <si>
    <t>B1613</t>
  </si>
  <si>
    <t>Anything skill blood</t>
  </si>
  <si>
    <t>O3673</t>
  </si>
  <si>
    <t>C714</t>
  </si>
  <si>
    <t>Courtney Taylor</t>
  </si>
  <si>
    <t>B1038</t>
  </si>
  <si>
    <t>Include know</t>
  </si>
  <si>
    <t>O2379</t>
  </si>
  <si>
    <t>C873</t>
  </si>
  <si>
    <t>Ashley Hubbard</t>
  </si>
  <si>
    <t>B1492</t>
  </si>
  <si>
    <t>Adult</t>
  </si>
  <si>
    <t>O2211</t>
  </si>
  <si>
    <t>C455</t>
  </si>
  <si>
    <t>Douglas Jimenez</t>
  </si>
  <si>
    <t>B1573</t>
  </si>
  <si>
    <t>Decade step</t>
  </si>
  <si>
    <t>O2096</t>
  </si>
  <si>
    <t>C573</t>
  </si>
  <si>
    <t>Teresa Brennan</t>
  </si>
  <si>
    <t>O1767</t>
  </si>
  <si>
    <t>C942</t>
  </si>
  <si>
    <t>lauren dixon</t>
  </si>
  <si>
    <t>B1612</t>
  </si>
  <si>
    <t>Baby realize</t>
  </si>
  <si>
    <t>O3849</t>
  </si>
  <si>
    <t>B1157</t>
  </si>
  <si>
    <t>Certain option</t>
  </si>
  <si>
    <t>O3045</t>
  </si>
  <si>
    <t>Donald Anderson</t>
  </si>
  <si>
    <t>B1753</t>
  </si>
  <si>
    <t>Audience into think</t>
  </si>
  <si>
    <t>O3623</t>
  </si>
  <si>
    <t>C844</t>
  </si>
  <si>
    <t>Julie Young</t>
  </si>
  <si>
    <t>B1761</t>
  </si>
  <si>
    <t>Explain discover</t>
  </si>
  <si>
    <t>O2430</t>
  </si>
  <si>
    <t>C247</t>
  </si>
  <si>
    <t>Richard Allen</t>
  </si>
  <si>
    <t>B1504</t>
  </si>
  <si>
    <t>Card throughout across</t>
  </si>
  <si>
    <t>O3255</t>
  </si>
  <si>
    <t>Michelle Ryan</t>
  </si>
  <si>
    <t>B1344</t>
  </si>
  <si>
    <t>Herself wrong deal brother</t>
  </si>
  <si>
    <t>O1470</t>
  </si>
  <si>
    <t>C536</t>
  </si>
  <si>
    <t>Jeffrey Bolton</t>
  </si>
  <si>
    <t>O1186</t>
  </si>
  <si>
    <t>C130</t>
  </si>
  <si>
    <t>Malik Morris</t>
  </si>
  <si>
    <t>Type action</t>
  </si>
  <si>
    <t>O2925</t>
  </si>
  <si>
    <t>Jason Morton</t>
  </si>
  <si>
    <t>B1738</t>
  </si>
  <si>
    <t>Relate tree</t>
  </si>
  <si>
    <t>O1106</t>
  </si>
  <si>
    <t>C339</t>
  </si>
  <si>
    <t>Angela Lopez</t>
  </si>
  <si>
    <t>O2855</t>
  </si>
  <si>
    <t>C651</t>
  </si>
  <si>
    <t>Claudia Williams</t>
  </si>
  <si>
    <t>B1506</t>
  </si>
  <si>
    <t>Avoid financial career</t>
  </si>
  <si>
    <t>O2033</t>
  </si>
  <si>
    <t>C616</t>
  </si>
  <si>
    <t>Alexander Collins</t>
  </si>
  <si>
    <t>O3018</t>
  </si>
  <si>
    <t>C586</t>
  </si>
  <si>
    <t>Christopher Douglas</t>
  </si>
  <si>
    <t>Budget season</t>
  </si>
  <si>
    <t>O3745</t>
  </si>
  <si>
    <t>Tami Clark</t>
  </si>
  <si>
    <t>O3411</t>
  </si>
  <si>
    <t>C710</t>
  </si>
  <si>
    <t>Donna Clements</t>
  </si>
  <si>
    <t>O2531</t>
  </si>
  <si>
    <t>C158</t>
  </si>
  <si>
    <t>Beth Bridges</t>
  </si>
  <si>
    <t>B1223</t>
  </si>
  <si>
    <t>Carry movie</t>
  </si>
  <si>
    <t>O1735</t>
  </si>
  <si>
    <t>C392</t>
  </si>
  <si>
    <t>Randy Olson</t>
  </si>
  <si>
    <t>B1925</t>
  </si>
  <si>
    <t>Spend</t>
  </si>
  <si>
    <t>O1423</t>
  </si>
  <si>
    <t>C886</t>
  </si>
  <si>
    <t>Tammy Hardy</t>
  </si>
  <si>
    <t>Consider box</t>
  </si>
  <si>
    <t>O2629</t>
  </si>
  <si>
    <t>O1687</t>
  </si>
  <si>
    <t>Kayla Snow</t>
  </si>
  <si>
    <t>O3917</t>
  </si>
  <si>
    <t>B1179</t>
  </si>
  <si>
    <t>Despite animal</t>
  </si>
  <si>
    <t>O2385</t>
  </si>
  <si>
    <t>C713</t>
  </si>
  <si>
    <t>Phillip Bailey</t>
  </si>
  <si>
    <t>O2181</t>
  </si>
  <si>
    <t>C621</t>
  </si>
  <si>
    <t>Amy Obrien</t>
  </si>
  <si>
    <t>B1460</t>
  </si>
  <si>
    <t>Happy</t>
  </si>
  <si>
    <t>O2122</t>
  </si>
  <si>
    <t>Chloe Santiago</t>
  </si>
  <si>
    <t>B1109</t>
  </si>
  <si>
    <t>Perform wait wait</t>
  </si>
  <si>
    <t>O2805</t>
  </si>
  <si>
    <t>B1805</t>
  </si>
  <si>
    <t>From house push stuff</t>
  </si>
  <si>
    <t>O1988</t>
  </si>
  <si>
    <t>B1105</t>
  </si>
  <si>
    <t>Front action</t>
  </si>
  <si>
    <t>O2440</t>
  </si>
  <si>
    <t>becky chen</t>
  </si>
  <si>
    <t>O1182</t>
  </si>
  <si>
    <t>C746</t>
  </si>
  <si>
    <t>Brent Wise</t>
  </si>
  <si>
    <t>B1996</t>
  </si>
  <si>
    <t>As value recently</t>
  </si>
  <si>
    <t>O2405</t>
  </si>
  <si>
    <t>C825</t>
  </si>
  <si>
    <t>Alexis Sanders</t>
  </si>
  <si>
    <t>Notice cell</t>
  </si>
  <si>
    <t>O3307</t>
  </si>
  <si>
    <t>House food</t>
  </si>
  <si>
    <t>O2798</t>
  </si>
  <si>
    <t>Particular trouble soon</t>
  </si>
  <si>
    <t>O3980</t>
  </si>
  <si>
    <t>C908</t>
  </si>
  <si>
    <t>John Woods</t>
  </si>
  <si>
    <t>Organization himself play whole</t>
  </si>
  <si>
    <t>O3627</t>
  </si>
  <si>
    <t>C403</t>
  </si>
  <si>
    <t>Kevin Sanchez</t>
  </si>
  <si>
    <t>Difficult doctor</t>
  </si>
  <si>
    <t>O3997</t>
  </si>
  <si>
    <t>O3196</t>
  </si>
  <si>
    <t>B1413</t>
  </si>
  <si>
    <t>Thus movie and</t>
  </si>
  <si>
    <t>O2557</t>
  </si>
  <si>
    <t>C768</t>
  </si>
  <si>
    <t>James Wagner</t>
  </si>
  <si>
    <t>Tv during song</t>
  </si>
  <si>
    <t>O3718</t>
  </si>
  <si>
    <t>C531</t>
  </si>
  <si>
    <t>Tammy Li</t>
  </si>
  <si>
    <t>B1172</t>
  </si>
  <si>
    <t>Represent pretty ten</t>
  </si>
  <si>
    <t>O2365</t>
  </si>
  <si>
    <t>B1851</t>
  </si>
  <si>
    <t>Glass trip though</t>
  </si>
  <si>
    <t>O1004</t>
  </si>
  <si>
    <t>B1553</t>
  </si>
  <si>
    <t>Region where gas</t>
  </si>
  <si>
    <t>O2914</t>
  </si>
  <si>
    <t>C236</t>
  </si>
  <si>
    <t>Michael Roberts</t>
  </si>
  <si>
    <t>B1350</t>
  </si>
  <si>
    <t>Yet</t>
  </si>
  <si>
    <t>O3995</t>
  </si>
  <si>
    <t>C809</t>
  </si>
  <si>
    <t>Kimberly King</t>
  </si>
  <si>
    <t>B1237</t>
  </si>
  <si>
    <t>Successful move</t>
  </si>
  <si>
    <t>O2667</t>
  </si>
  <si>
    <t>Helen Wilson</t>
  </si>
  <si>
    <t>O1346</t>
  </si>
  <si>
    <t>C887</t>
  </si>
  <si>
    <t>Sheila Mann</t>
  </si>
  <si>
    <t>Office</t>
  </si>
  <si>
    <t>O2734</t>
  </si>
  <si>
    <t>B1910</t>
  </si>
  <si>
    <t>After</t>
  </si>
  <si>
    <t>O1505</t>
  </si>
  <si>
    <t>Ann Lambert</t>
  </si>
  <si>
    <t>Nation do price</t>
  </si>
  <si>
    <t>O1239</t>
  </si>
  <si>
    <t>C435</t>
  </si>
  <si>
    <t>Carrie Adams</t>
  </si>
  <si>
    <t>B1737</t>
  </si>
  <si>
    <t>Among after value</t>
  </si>
  <si>
    <t>O3317</t>
  </si>
  <si>
    <t>C796</t>
  </si>
  <si>
    <t>Michael Kirk</t>
  </si>
  <si>
    <t>B1850</t>
  </si>
  <si>
    <t>Such step way</t>
  </si>
  <si>
    <t>O1539</t>
  </si>
  <si>
    <t>C745</t>
  </si>
  <si>
    <t>Todd Cook</t>
  </si>
  <si>
    <t>Board player</t>
  </si>
  <si>
    <t>O3913</t>
  </si>
  <si>
    <t>Jennifer Klein</t>
  </si>
  <si>
    <t>O2312</t>
  </si>
  <si>
    <t>C654</t>
  </si>
  <si>
    <t>Kelly Johnson</t>
  </si>
  <si>
    <t>B1715</t>
  </si>
  <si>
    <t>Way style difficult</t>
  </si>
  <si>
    <t>O3461</t>
  </si>
  <si>
    <t>B1475</t>
  </si>
  <si>
    <t>Goal bit alone wife</t>
  </si>
  <si>
    <t>O3133</t>
  </si>
  <si>
    <t>C166</t>
  </si>
  <si>
    <t>Julie Hinton</t>
  </si>
  <si>
    <t>B1607</t>
  </si>
  <si>
    <t>She so event</t>
  </si>
  <si>
    <t>O2340</t>
  </si>
  <si>
    <t>C885</t>
  </si>
  <si>
    <t>Crystal Bowman</t>
  </si>
  <si>
    <t>B1763</t>
  </si>
  <si>
    <t>Surface music</t>
  </si>
  <si>
    <t>O2474</t>
  </si>
  <si>
    <t>C169</t>
  </si>
  <si>
    <t>Rachel Guerrero</t>
  </si>
  <si>
    <t>B1777</t>
  </si>
  <si>
    <t>Technology guess</t>
  </si>
  <si>
    <t>O1570</t>
  </si>
  <si>
    <t>C192</t>
  </si>
  <si>
    <t>Brian Garrison</t>
  </si>
  <si>
    <t>Hope these</t>
  </si>
  <si>
    <t>O2582</t>
  </si>
  <si>
    <t>Emily Moody</t>
  </si>
  <si>
    <t>Knowledge white</t>
  </si>
  <si>
    <t>O1976</t>
  </si>
  <si>
    <t>C329</t>
  </si>
  <si>
    <t>James Lopez</t>
  </si>
  <si>
    <t>Want pretty</t>
  </si>
  <si>
    <t>O3892</t>
  </si>
  <si>
    <t>C813</t>
  </si>
  <si>
    <t>Leslie Johns</t>
  </si>
  <si>
    <t>B1071</t>
  </si>
  <si>
    <t>Nor book</t>
  </si>
  <si>
    <t>O3019</t>
  </si>
  <si>
    <t>C110</t>
  </si>
  <si>
    <t>Jeffrey Cole</t>
  </si>
  <si>
    <t>B1558</t>
  </si>
  <si>
    <t>Him truth seem</t>
  </si>
  <si>
    <t>O1534</t>
  </si>
  <si>
    <t>C974</t>
  </si>
  <si>
    <t>Alexandra Blake</t>
  </si>
  <si>
    <t>B1258</t>
  </si>
  <si>
    <t>Heart issue top</t>
  </si>
  <si>
    <t>O2020</t>
  </si>
  <si>
    <t>C794</t>
  </si>
  <si>
    <t>Michelle Reed</t>
  </si>
  <si>
    <t>Close free mention</t>
  </si>
  <si>
    <t>O2110</t>
  </si>
  <si>
    <t>C554</t>
  </si>
  <si>
    <t>Dave Vasquez</t>
  </si>
  <si>
    <t>B1226</t>
  </si>
  <si>
    <t>Free</t>
  </si>
  <si>
    <t>O1599</t>
  </si>
  <si>
    <t>C426</t>
  </si>
  <si>
    <t>Jonathan Lawrence</t>
  </si>
  <si>
    <t>B1297</t>
  </si>
  <si>
    <t>Effort white any majority</t>
  </si>
  <si>
    <t>O1319</t>
  </si>
  <si>
    <t>C255</t>
  </si>
  <si>
    <t>Michael Valentine</t>
  </si>
  <si>
    <t>B1815</t>
  </si>
  <si>
    <t>Picture event place four</t>
  </si>
  <si>
    <t>O2244</t>
  </si>
  <si>
    <t>O2766</t>
  </si>
  <si>
    <t>C449</t>
  </si>
  <si>
    <t>Lauren Best</t>
  </si>
  <si>
    <t>O3547</t>
  </si>
  <si>
    <t>C551</t>
  </si>
  <si>
    <t>B1775</t>
  </si>
  <si>
    <t>Occur type</t>
  </si>
  <si>
    <t>O1937</t>
  </si>
  <si>
    <t>C539</t>
  </si>
  <si>
    <t>Andrea Miller</t>
  </si>
  <si>
    <t>B1382</t>
  </si>
  <si>
    <t>Key send make</t>
  </si>
  <si>
    <t>O3637</t>
  </si>
  <si>
    <t>C891</t>
  </si>
  <si>
    <t>Christie Novak</t>
  </si>
  <si>
    <t>Market region issue</t>
  </si>
  <si>
    <t>O3529</t>
  </si>
  <si>
    <t>C984</t>
  </si>
  <si>
    <t>Aaron Baker</t>
  </si>
  <si>
    <t>O3911</t>
  </si>
  <si>
    <t>O1327</t>
  </si>
  <si>
    <t>Melissa Ramirez</t>
  </si>
  <si>
    <t>B1982</t>
  </si>
  <si>
    <t>Suddenly medical</t>
  </si>
  <si>
    <t>William Parker</t>
  </si>
  <si>
    <t>B1620</t>
  </si>
  <si>
    <t>Shake research</t>
  </si>
  <si>
    <t>O3955</t>
  </si>
  <si>
    <t>B1828</t>
  </si>
  <si>
    <t>Car rock billion</t>
  </si>
  <si>
    <t>O3272</t>
  </si>
  <si>
    <t>Juan Lynch</t>
  </si>
  <si>
    <t>O1752</t>
  </si>
  <si>
    <t>Monica Aguilar</t>
  </si>
  <si>
    <t>O3576</t>
  </si>
  <si>
    <t>C356</t>
  </si>
  <si>
    <t>Jimmy Simmons</t>
  </si>
  <si>
    <t>Difficult others</t>
  </si>
  <si>
    <t>O1660</t>
  </si>
  <si>
    <t>Blake Gibson</t>
  </si>
  <si>
    <t>O3848</t>
  </si>
  <si>
    <t>B1356</t>
  </si>
  <si>
    <t>Church discover ago</t>
  </si>
  <si>
    <t>O1203</t>
  </si>
  <si>
    <t>C309</t>
  </si>
  <si>
    <t>Jennifer Haynes</t>
  </si>
  <si>
    <t>Space them</t>
  </si>
  <si>
    <t>O2864</t>
  </si>
  <si>
    <t>B1822</t>
  </si>
  <si>
    <t>Toward spend</t>
  </si>
  <si>
    <t>O1549</t>
  </si>
  <si>
    <t>Sean Jenkins MD</t>
  </si>
  <si>
    <t>B1033</t>
  </si>
  <si>
    <t>Commercial move finally</t>
  </si>
  <si>
    <t>O2693</t>
  </si>
  <si>
    <t>Lynn Jones</t>
  </si>
  <si>
    <t>B1407</t>
  </si>
  <si>
    <t>Now thus because</t>
  </si>
  <si>
    <t>O2958</t>
  </si>
  <si>
    <t>C378</t>
  </si>
  <si>
    <t>Toni White</t>
  </si>
  <si>
    <t>B1093</t>
  </si>
  <si>
    <t>Treatment place</t>
  </si>
  <si>
    <t>O3580</t>
  </si>
  <si>
    <t>B1911</t>
  </si>
  <si>
    <t>Technology real oil</t>
  </si>
  <si>
    <t>O1410</t>
  </si>
  <si>
    <t>C707</t>
  </si>
  <si>
    <t>James Barber</t>
  </si>
  <si>
    <t>B1841</t>
  </si>
  <si>
    <t>Stop opportunity tonight</t>
  </si>
  <si>
    <t>O3423</t>
  </si>
  <si>
    <t>B1984</t>
  </si>
  <si>
    <t>True somebody</t>
  </si>
  <si>
    <t>O1331</t>
  </si>
  <si>
    <t>Timothy Hernandez</t>
  </si>
  <si>
    <t>B1417</t>
  </si>
  <si>
    <t>Third whatever</t>
  </si>
  <si>
    <t>O1050</t>
  </si>
  <si>
    <t>C958</t>
  </si>
  <si>
    <t>Lydia Carter</t>
  </si>
  <si>
    <t>B1564</t>
  </si>
  <si>
    <t>Consider or</t>
  </si>
  <si>
    <t>O2885</t>
  </si>
  <si>
    <t>Terry Wright</t>
  </si>
  <si>
    <t>B1725</t>
  </si>
  <si>
    <t>Relationship treatment</t>
  </si>
  <si>
    <t>O3466</t>
  </si>
  <si>
    <t>Victoria Morrow</t>
  </si>
  <si>
    <t>B1968</t>
  </si>
  <si>
    <t>Would large</t>
  </si>
  <si>
    <t>O2002</t>
  </si>
  <si>
    <t>Debra Barton</t>
  </si>
  <si>
    <t>Common hear simple</t>
  </si>
  <si>
    <t>O3223</t>
  </si>
  <si>
    <t>O3630</t>
  </si>
  <si>
    <t>C757</t>
  </si>
  <si>
    <t>Laura Miller</t>
  </si>
  <si>
    <t>O2517</t>
  </si>
  <si>
    <t>C393</t>
  </si>
  <si>
    <t>Courtney Anderson</t>
  </si>
  <si>
    <t>B1277</t>
  </si>
  <si>
    <t>Will foot wait</t>
  </si>
  <si>
    <t>O1486</t>
  </si>
  <si>
    <t>C553</t>
  </si>
  <si>
    <t>Angela Dennis</t>
  </si>
  <si>
    <t>B1425</t>
  </si>
  <si>
    <t>Though nation during community</t>
  </si>
  <si>
    <t>O2064</t>
  </si>
  <si>
    <t>C870</t>
  </si>
  <si>
    <t>Gregory Simmons</t>
  </si>
  <si>
    <t>Prove off</t>
  </si>
  <si>
    <t>O1047</t>
  </si>
  <si>
    <t>C814</t>
  </si>
  <si>
    <t>Grace Hartman</t>
  </si>
  <si>
    <t>O1097</t>
  </si>
  <si>
    <t>B1117</t>
  </si>
  <si>
    <t>Expert at health</t>
  </si>
  <si>
    <t>O3794</t>
  </si>
  <si>
    <t>B1782</t>
  </si>
  <si>
    <t>Debate deep</t>
  </si>
  <si>
    <t>O2027</t>
  </si>
  <si>
    <t>B1969</t>
  </si>
  <si>
    <t>Become medical</t>
  </si>
  <si>
    <t>O2155</t>
  </si>
  <si>
    <t>C389</t>
  </si>
  <si>
    <t>Mr. Kyle Walker</t>
  </si>
  <si>
    <t>B1127</t>
  </si>
  <si>
    <t>As name manager</t>
  </si>
  <si>
    <t>O3333</t>
  </si>
  <si>
    <t>C907</t>
  </si>
  <si>
    <t>Casey Diaz</t>
  </si>
  <si>
    <t>Seven exist whatever development</t>
  </si>
  <si>
    <t>O1101</t>
  </si>
  <si>
    <t>C379</t>
  </si>
  <si>
    <t>Jeremy Sparks</t>
  </si>
  <si>
    <t>Great forward</t>
  </si>
  <si>
    <t>O3845</t>
  </si>
  <si>
    <t>School</t>
  </si>
  <si>
    <t>O2537</t>
  </si>
  <si>
    <t>C858</t>
  </si>
  <si>
    <t>Justin Salazar</t>
  </si>
  <si>
    <t>O3177</t>
  </si>
  <si>
    <t>C839</t>
  </si>
  <si>
    <t>Beverly Arroyo</t>
  </si>
  <si>
    <t>B1698</t>
  </si>
  <si>
    <t>Before station</t>
  </si>
  <si>
    <t>O2100</t>
  </si>
  <si>
    <t>Peggy Tucker</t>
  </si>
  <si>
    <t>Nothing approach image</t>
  </si>
  <si>
    <t>C868</t>
  </si>
  <si>
    <t>Tara Lane</t>
  </si>
  <si>
    <t>O1458</t>
  </si>
  <si>
    <t>B1319</t>
  </si>
  <si>
    <t>Which</t>
  </si>
  <si>
    <t>O1695</t>
  </si>
  <si>
    <t>C165</t>
  </si>
  <si>
    <t>John Davis</t>
  </si>
  <si>
    <t>West however election</t>
  </si>
  <si>
    <t>O1245</t>
  </si>
  <si>
    <t>Writer despite</t>
  </si>
  <si>
    <t>O2046</t>
  </si>
  <si>
    <t>C287</t>
  </si>
  <si>
    <t>Kristin Black</t>
  </si>
  <si>
    <t>O3738</t>
  </si>
  <si>
    <t>C340</t>
  </si>
  <si>
    <t>Amanda Thompson</t>
  </si>
  <si>
    <t>O3186</t>
  </si>
  <si>
    <t>C758</t>
  </si>
  <si>
    <t>Robert Williams</t>
  </si>
  <si>
    <t>B1767</t>
  </si>
  <si>
    <t>Arrive</t>
  </si>
  <si>
    <t>O2511</t>
  </si>
  <si>
    <t>C418</t>
  </si>
  <si>
    <t>Lauren Nguyen</t>
  </si>
  <si>
    <t>O1216</t>
  </si>
  <si>
    <t>C933</t>
  </si>
  <si>
    <t>Daniel Dillon</t>
  </si>
  <si>
    <t>B1308</t>
  </si>
  <si>
    <t>Leader well they most</t>
  </si>
  <si>
    <t>O3771</t>
  </si>
  <si>
    <t>C249</t>
  </si>
  <si>
    <t>Brittany Schmidt</t>
  </si>
  <si>
    <t>O3286</t>
  </si>
  <si>
    <t>Pamela Thompson</t>
  </si>
  <si>
    <t>O1368</t>
  </si>
  <si>
    <t>C235</t>
  </si>
  <si>
    <t>Richard Osborne</t>
  </si>
  <si>
    <t>B1080</t>
  </si>
  <si>
    <t>Set wall</t>
  </si>
  <si>
    <t>O3754</t>
  </si>
  <si>
    <t>C920</t>
  </si>
  <si>
    <t>Angelica Zhang</t>
  </si>
  <si>
    <t>O2284</t>
  </si>
  <si>
    <t>C750</t>
  </si>
  <si>
    <t>Ann Smith</t>
  </si>
  <si>
    <t>B1895</t>
  </si>
  <si>
    <t>Summer agent improve</t>
  </si>
  <si>
    <t>O1878</t>
  </si>
  <si>
    <t>C987</t>
  </si>
  <si>
    <t>Pamela Allen</t>
  </si>
  <si>
    <t>O1357</t>
  </si>
  <si>
    <t>C303</t>
  </si>
  <si>
    <t>Michael Walker</t>
  </si>
  <si>
    <t>B1074</t>
  </si>
  <si>
    <t>Present listen</t>
  </si>
  <si>
    <t>O2523</t>
  </si>
  <si>
    <t>C755</t>
  </si>
  <si>
    <t>Jesus Torres</t>
  </si>
  <si>
    <t>B1773</t>
  </si>
  <si>
    <t>Drive recognize accept</t>
  </si>
  <si>
    <t>O2179</t>
  </si>
  <si>
    <t>C294</t>
  </si>
  <si>
    <t>Steven Santos</t>
  </si>
  <si>
    <t>O2895</t>
  </si>
  <si>
    <t>C683</t>
  </si>
  <si>
    <t>Sarah Porter</t>
  </si>
  <si>
    <t>O3171</t>
  </si>
  <si>
    <t>C405</t>
  </si>
  <si>
    <t>Kenneth Webb</t>
  </si>
  <si>
    <t>Christina Steele MD</t>
  </si>
  <si>
    <t>B1471</t>
  </si>
  <si>
    <t>O1002</t>
  </si>
  <si>
    <t>Team provide</t>
  </si>
  <si>
    <t>O3328</t>
  </si>
  <si>
    <t>James Miller</t>
  </si>
  <si>
    <t>B1335</t>
  </si>
  <si>
    <t>Religious partner southern</t>
  </si>
  <si>
    <t>O1173</t>
  </si>
  <si>
    <t>B1926</t>
  </si>
  <si>
    <t>Where member</t>
  </si>
  <si>
    <t>O2599</t>
  </si>
  <si>
    <t>B1933</t>
  </si>
  <si>
    <t>Radio we crime</t>
  </si>
  <si>
    <t>O3104</t>
  </si>
  <si>
    <t>C267</t>
  </si>
  <si>
    <t>Lauren Jenkins</t>
  </si>
  <si>
    <t>B1917</t>
  </si>
  <si>
    <t>Ok American probably</t>
  </si>
  <si>
    <t>O1259</t>
  </si>
  <si>
    <t>C239</t>
  </si>
  <si>
    <t>Tammy Griffin</t>
  </si>
  <si>
    <t>O1494</t>
  </si>
  <si>
    <t>B1294</t>
  </si>
  <si>
    <t>Strategy never anyone</t>
  </si>
  <si>
    <t>O1247</t>
  </si>
  <si>
    <t>C179</t>
  </si>
  <si>
    <t>Corey Howard</t>
  </si>
  <si>
    <t>B1614</t>
  </si>
  <si>
    <t>News air</t>
  </si>
  <si>
    <t>O2410</t>
  </si>
  <si>
    <t>C641</t>
  </si>
  <si>
    <t>Emily Dyer</t>
  </si>
  <si>
    <t>Always lot</t>
  </si>
  <si>
    <t>O2300</t>
  </si>
  <si>
    <t>C483</t>
  </si>
  <si>
    <t>Michael Reed</t>
  </si>
  <si>
    <t>B1728</t>
  </si>
  <si>
    <t>Surface daughter hair</t>
  </si>
  <si>
    <t>O3635</t>
  </si>
  <si>
    <t>C985</t>
  </si>
  <si>
    <t>Ronald Howard</t>
  </si>
  <si>
    <t>B1099</t>
  </si>
  <si>
    <t>Affect a coach</t>
  </si>
  <si>
    <t>O3259</t>
  </si>
  <si>
    <t>Angela Montes</t>
  </si>
  <si>
    <t>O3914</t>
  </si>
  <si>
    <t>Martin Hutchinson</t>
  </si>
  <si>
    <t>Usually pay attorney</t>
  </si>
  <si>
    <t>O2706</t>
  </si>
  <si>
    <t>Lindsay Scott</t>
  </si>
  <si>
    <t>B1295</t>
  </si>
  <si>
    <t>Stay beyond</t>
  </si>
  <si>
    <t>O1958</t>
  </si>
  <si>
    <t>C982</t>
  </si>
  <si>
    <t>Blake Moore</t>
  </si>
  <si>
    <t>O3244</t>
  </si>
  <si>
    <t>Offer say</t>
  </si>
  <si>
    <t>O3327</t>
  </si>
  <si>
    <t>C966</t>
  </si>
  <si>
    <t>John Moore</t>
  </si>
  <si>
    <t>B1512</t>
  </si>
  <si>
    <t>Job somebody</t>
  </si>
  <si>
    <t>O2164</t>
  </si>
  <si>
    <t>C759</t>
  </si>
  <si>
    <t>Travis Hicks</t>
  </si>
  <si>
    <t>O1842</t>
  </si>
  <si>
    <t>C559</t>
  </si>
  <si>
    <t>Catherine Lee</t>
  </si>
  <si>
    <t>Personal</t>
  </si>
  <si>
    <t>O3945</t>
  </si>
  <si>
    <t>C695</t>
  </si>
  <si>
    <t>Lori Hoffman</t>
  </si>
  <si>
    <t>B1983</t>
  </si>
  <si>
    <t>Knowledge other ground</t>
  </si>
  <si>
    <t>O1966</t>
  </si>
  <si>
    <t>Christopher Peterson</t>
  </si>
  <si>
    <t>B1348</t>
  </si>
  <si>
    <t>Wear life song</t>
  </si>
  <si>
    <t>O1379</t>
  </si>
  <si>
    <t>B1341</t>
  </si>
  <si>
    <t>Person very always</t>
  </si>
  <si>
    <t>O2937</t>
  </si>
  <si>
    <t>Hannah Smith</t>
  </si>
  <si>
    <t>B1046</t>
  </si>
  <si>
    <t>Must government</t>
  </si>
  <si>
    <t>O1140</t>
  </si>
  <si>
    <t>C358</t>
  </si>
  <si>
    <t>Dalton Anderson</t>
  </si>
  <si>
    <t>B1654</t>
  </si>
  <si>
    <t>Something describe security</t>
  </si>
  <si>
    <t>O3191</t>
  </si>
  <si>
    <t>C947</t>
  </si>
  <si>
    <t>Alicia Walker</t>
  </si>
  <si>
    <t>O1417</t>
  </si>
  <si>
    <t>C210</t>
  </si>
  <si>
    <t>Evan Santana</t>
  </si>
  <si>
    <t>Old billion research</t>
  </si>
  <si>
    <t>O1726</t>
  </si>
  <si>
    <t>O2882</t>
  </si>
  <si>
    <t>Michelle Castillo</t>
  </si>
  <si>
    <t>B1521</t>
  </si>
  <si>
    <t>Final responsibility</t>
  </si>
  <si>
    <t>O3501</t>
  </si>
  <si>
    <t>C175</t>
  </si>
  <si>
    <t>Stephanie Watkins</t>
  </si>
  <si>
    <t>Music thought</t>
  </si>
  <si>
    <t>O2451</t>
  </si>
  <si>
    <t>C456</t>
  </si>
  <si>
    <t>Maureen Cole</t>
  </si>
  <si>
    <t>B1086</t>
  </si>
  <si>
    <t>Wall center its</t>
  </si>
  <si>
    <t>O1769</t>
  </si>
  <si>
    <t>C622</t>
  </si>
  <si>
    <t>William Klein</t>
  </si>
  <si>
    <t>Peace collection theory</t>
  </si>
  <si>
    <t>O3105</t>
  </si>
  <si>
    <t>B1383</t>
  </si>
  <si>
    <t>Leg see low true</t>
  </si>
  <si>
    <t>O2025</t>
  </si>
  <si>
    <t>C124</t>
  </si>
  <si>
    <t>Joseph Scott</t>
  </si>
  <si>
    <t>B1094</t>
  </si>
  <si>
    <t>Discuss bad article</t>
  </si>
  <si>
    <t>O1234</t>
  </si>
  <si>
    <t>B1823</t>
  </si>
  <si>
    <t>Six</t>
  </si>
  <si>
    <t>O1227</t>
  </si>
  <si>
    <t>C752</t>
  </si>
  <si>
    <t>Megan Smith</t>
  </si>
  <si>
    <t>O2863</t>
  </si>
  <si>
    <t>Amy Mejia</t>
  </si>
  <si>
    <t>B1072</t>
  </si>
  <si>
    <t>Space art bed wall</t>
  </si>
  <si>
    <t>O1261</t>
  </si>
  <si>
    <t>Vanessa Tate</t>
  </si>
  <si>
    <t>B1389</t>
  </si>
  <si>
    <t>President read lawyer</t>
  </si>
  <si>
    <t>O2047</t>
  </si>
  <si>
    <t>C171</t>
  </si>
  <si>
    <t>John Cunningham</t>
  </si>
  <si>
    <t>O2362</t>
  </si>
  <si>
    <t>C776</t>
  </si>
  <si>
    <t>Peggy Rivera</t>
  </si>
  <si>
    <t>B1780</t>
  </si>
  <si>
    <t>Course turn also</t>
  </si>
  <si>
    <t>O1189</t>
  </si>
  <si>
    <t>Felicia Rodriguez</t>
  </si>
  <si>
    <t>B1453</t>
  </si>
  <si>
    <t>Record statement phone</t>
  </si>
  <si>
    <t>O3489</t>
  </si>
  <si>
    <t>C871</t>
  </si>
  <si>
    <t>Erica Meyer</t>
  </si>
  <si>
    <t>O2094</t>
  </si>
  <si>
    <t>C843</t>
  </si>
  <si>
    <t>Donald Wilson</t>
  </si>
  <si>
    <t>B1165</t>
  </si>
  <si>
    <t>Recognize range since particularly</t>
  </si>
  <si>
    <t>O2782</t>
  </si>
  <si>
    <t>C850</t>
  </si>
  <si>
    <t>Luke Martinez</t>
  </si>
  <si>
    <t>O3444</t>
  </si>
  <si>
    <t>C877</t>
  </si>
  <si>
    <t>Samuel Hawkins</t>
  </si>
  <si>
    <t>Bit bed</t>
  </si>
  <si>
    <t>O1740</t>
  </si>
  <si>
    <t>O2495</t>
  </si>
  <si>
    <t>Robert Jackson</t>
  </si>
  <si>
    <t>O3563</t>
  </si>
  <si>
    <t>Jenna Vazquez</t>
  </si>
  <si>
    <t>O1556</t>
  </si>
  <si>
    <t>C219</t>
  </si>
  <si>
    <t>Angela Gates</t>
  </si>
  <si>
    <t>B1323</t>
  </si>
  <si>
    <t>Actually west</t>
  </si>
  <si>
    <t>O3439</t>
  </si>
  <si>
    <t>C949</t>
  </si>
  <si>
    <t>Aaron Wilson</t>
  </si>
  <si>
    <t>B1246</t>
  </si>
  <si>
    <t>Real teacher</t>
  </si>
  <si>
    <t>O3207</t>
  </si>
  <si>
    <t>Thomas Ross</t>
  </si>
  <si>
    <t>Better</t>
  </si>
  <si>
    <t>O2482</t>
  </si>
  <si>
    <t>B1502</t>
  </si>
  <si>
    <t>Dinner side</t>
  </si>
  <si>
    <t>O3062</t>
  </si>
  <si>
    <t>O1766</t>
  </si>
  <si>
    <t>Bad knowledge already</t>
  </si>
  <si>
    <t>O2612</t>
  </si>
  <si>
    <t>C836</t>
  </si>
  <si>
    <t>Angela Schwartz</t>
  </si>
  <si>
    <t>Here positive necessary</t>
  </si>
  <si>
    <t>O1145</t>
  </si>
  <si>
    <t>Bobby Mayo</t>
  </si>
  <si>
    <t>Receive add past</t>
  </si>
  <si>
    <t>O3240</t>
  </si>
  <si>
    <t>C440</t>
  </si>
  <si>
    <t>Timothy Horton</t>
  </si>
  <si>
    <t>Service go</t>
  </si>
  <si>
    <t>O2799</t>
  </si>
  <si>
    <t>B1788</t>
  </si>
  <si>
    <t>Technology</t>
  </si>
  <si>
    <t>O2318</t>
  </si>
  <si>
    <t>C893</t>
  </si>
  <si>
    <t>Emily Martin</t>
  </si>
  <si>
    <t>B1124</t>
  </si>
  <si>
    <t>Partner we guess record</t>
  </si>
  <si>
    <t>O1674</t>
  </si>
  <si>
    <t>C846</t>
  </si>
  <si>
    <t>Rachel Cline</t>
  </si>
  <si>
    <t>Open large difficult summer</t>
  </si>
  <si>
    <t>O1696</t>
  </si>
  <si>
    <t>C788</t>
  </si>
  <si>
    <t>Kyle Thompson</t>
  </si>
  <si>
    <t>Research base</t>
  </si>
  <si>
    <t>O2195</t>
  </si>
  <si>
    <t>C669</t>
  </si>
  <si>
    <t>Robert Cross</t>
  </si>
  <si>
    <t>B1203</t>
  </si>
  <si>
    <t>Student child</t>
  </si>
  <si>
    <t>O2868</t>
  </si>
  <si>
    <t>C207</t>
  </si>
  <si>
    <t>Mary Lucero</t>
  </si>
  <si>
    <t>President food news</t>
  </si>
  <si>
    <t>O1136</t>
  </si>
  <si>
    <t>B1485</t>
  </si>
  <si>
    <t>Station resource lot</t>
  </si>
  <si>
    <t>O3812</t>
  </si>
  <si>
    <t>O1029</t>
  </si>
  <si>
    <t>Susan Miller</t>
  </si>
  <si>
    <t>Sort group</t>
  </si>
  <si>
    <t>O3343</t>
  </si>
  <si>
    <t>B1052</t>
  </si>
  <si>
    <t>Than pass</t>
  </si>
  <si>
    <t>O1345</t>
  </si>
  <si>
    <t>B1041</t>
  </si>
  <si>
    <t>Drug economic</t>
  </si>
  <si>
    <t>O2178</t>
  </si>
  <si>
    <t>Douglas Terry</t>
  </si>
  <si>
    <t>O1690</t>
  </si>
  <si>
    <t>C708</t>
  </si>
  <si>
    <t>Donald Ali</t>
  </si>
  <si>
    <t>O2865</t>
  </si>
  <si>
    <t>Sheila Peterson</t>
  </si>
  <si>
    <t>Significant too fill</t>
  </si>
  <si>
    <t>O1513</t>
  </si>
  <si>
    <t>O2206</t>
  </si>
  <si>
    <t>C125</t>
  </si>
  <si>
    <t>Christine Barker</t>
  </si>
  <si>
    <t>Standard real</t>
  </si>
  <si>
    <t>O1232</t>
  </si>
  <si>
    <t>Amy Ramirez</t>
  </si>
  <si>
    <t>B1128</t>
  </si>
  <si>
    <t>Move term</t>
  </si>
  <si>
    <t>O1003</t>
  </si>
  <si>
    <t>C979</t>
  </si>
  <si>
    <t>Lisa Carpenter</t>
  </si>
  <si>
    <t>B1762</t>
  </si>
  <si>
    <t>Treatment in weight</t>
  </si>
  <si>
    <t>O1490</t>
  </si>
  <si>
    <t>Jessica Smith</t>
  </si>
  <si>
    <t>O2961</t>
  </si>
  <si>
    <t>O1849</t>
  </si>
  <si>
    <t>C583</t>
  </si>
  <si>
    <t>Jose Smith</t>
  </si>
  <si>
    <t>B1656</t>
  </si>
  <si>
    <t>Entire far admit</t>
  </si>
  <si>
    <t>O2735</t>
  </si>
  <si>
    <t>B1818</t>
  </si>
  <si>
    <t>Will system call</t>
  </si>
  <si>
    <t>O3129</t>
  </si>
  <si>
    <t>Performance which</t>
  </si>
  <si>
    <t>O3540</t>
  </si>
  <si>
    <t>O3280</t>
  </si>
  <si>
    <t>C822</t>
  </si>
  <si>
    <t>Jacqueline Moore</t>
  </si>
  <si>
    <t>B1248</t>
  </si>
  <si>
    <t>New hotel</t>
  </si>
  <si>
    <t>O3464</t>
  </si>
  <si>
    <t>Station else nation</t>
  </si>
  <si>
    <t>O3766</t>
  </si>
  <si>
    <t>Deborah Johnson</t>
  </si>
  <si>
    <t>B1077</t>
  </si>
  <si>
    <t>Hundred owner baby</t>
  </si>
  <si>
    <t>O2305</t>
  </si>
  <si>
    <t>C957</t>
  </si>
  <si>
    <t>Maria Garza</t>
  </si>
  <si>
    <t>O3843</t>
  </si>
  <si>
    <t>O1583</t>
  </si>
  <si>
    <t>C374</t>
  </si>
  <si>
    <t>Bruce Brown</t>
  </si>
  <si>
    <t>B1877</t>
  </si>
  <si>
    <t>Fine move</t>
  </si>
  <si>
    <t>O2713</t>
  </si>
  <si>
    <t>Paul Day</t>
  </si>
  <si>
    <t>B1817</t>
  </si>
  <si>
    <t>Weight attorney</t>
  </si>
  <si>
    <t>O3128</t>
  </si>
  <si>
    <t>Forward city direction</t>
  </si>
  <si>
    <t>O2353</t>
  </si>
  <si>
    <t>C806</t>
  </si>
  <si>
    <t>William Rodriguez</t>
  </si>
  <si>
    <t>B1663</t>
  </si>
  <si>
    <t>Evening detail under</t>
  </si>
  <si>
    <t>O1108</t>
  </si>
  <si>
    <t>O1778</t>
  </si>
  <si>
    <t>C705</t>
  </si>
  <si>
    <t>Mark Munoz</t>
  </si>
  <si>
    <t>Better company</t>
  </si>
  <si>
    <t>O2497</t>
  </si>
  <si>
    <t>C477</t>
  </si>
  <si>
    <t>Tami Rodriguez</t>
  </si>
  <si>
    <t>O3888</t>
  </si>
  <si>
    <t>B1266</t>
  </si>
  <si>
    <t>Vote source outside</t>
  </si>
  <si>
    <t>O1469</t>
  </si>
  <si>
    <t>C855</t>
  </si>
  <si>
    <t>Cole Edwards</t>
  </si>
  <si>
    <t>B1703</t>
  </si>
  <si>
    <t>Crime market</t>
  </si>
  <si>
    <t>O1339</t>
  </si>
  <si>
    <t>Kara Rivas</t>
  </si>
  <si>
    <t>O2900</t>
  </si>
  <si>
    <t>O1044</t>
  </si>
  <si>
    <t>He almost health light</t>
  </si>
  <si>
    <t>O3753</t>
  </si>
  <si>
    <t>B1385</t>
  </si>
  <si>
    <t>Course plant</t>
  </si>
  <si>
    <t>O1052</t>
  </si>
  <si>
    <t>B1517</t>
  </si>
  <si>
    <t>Discover truth about</t>
  </si>
  <si>
    <t>O2600</t>
  </si>
  <si>
    <t>B1949</t>
  </si>
  <si>
    <t>Dream agree</t>
  </si>
  <si>
    <t>O1033</t>
  </si>
  <si>
    <t>Courtney Cox</t>
  </si>
  <si>
    <t>B1140</t>
  </si>
  <si>
    <t>Idea each south</t>
  </si>
  <si>
    <t>O3898</t>
  </si>
  <si>
    <t>Jeff Oneal</t>
  </si>
  <si>
    <t>Away specific</t>
  </si>
  <si>
    <t>O1571</t>
  </si>
  <si>
    <t>Edwin Brown</t>
  </si>
  <si>
    <t>Mean sing</t>
  </si>
  <si>
    <t>O3273</t>
  </si>
  <si>
    <t>William Howell</t>
  </si>
  <si>
    <t>O2807</t>
  </si>
  <si>
    <t>C246</t>
  </si>
  <si>
    <t>Kelli Butler</t>
  </si>
  <si>
    <t>B1264</t>
  </si>
  <si>
    <t>Learn enter military</t>
  </si>
  <si>
    <t>O1157</t>
  </si>
  <si>
    <t>Antonio Schultz</t>
  </si>
  <si>
    <t>O1359</t>
  </si>
  <si>
    <t>C620</t>
  </si>
  <si>
    <t>Elizabeth Brown</t>
  </si>
  <si>
    <t>B1394</t>
  </si>
  <si>
    <t>Defense result</t>
  </si>
  <si>
    <t>O2191</t>
  </si>
  <si>
    <t>Kyle Leblanc</t>
  </si>
  <si>
    <t>B1437</t>
  </si>
  <si>
    <t>Brother old</t>
  </si>
  <si>
    <t>O1927</t>
  </si>
  <si>
    <t>Robert Cooper</t>
  </si>
  <si>
    <t>B1978</t>
  </si>
  <si>
    <t>Defense enjoy newspaper</t>
  </si>
  <si>
    <t>O3409</t>
  </si>
  <si>
    <t>C281</t>
  </si>
  <si>
    <t>Mark Rice</t>
  </si>
  <si>
    <t>B1714</t>
  </si>
  <si>
    <t>Wonder position save</t>
  </si>
  <si>
    <t>O2223</t>
  </si>
  <si>
    <t>C975</t>
  </si>
  <si>
    <t>Jeremy Stevenson</t>
  </si>
  <si>
    <t>Interview worry edge</t>
  </si>
  <si>
    <t>O2696</t>
  </si>
  <si>
    <t>C801</t>
  </si>
  <si>
    <t>Tommy Murphy</t>
  </si>
  <si>
    <t>B1268</t>
  </si>
  <si>
    <t>Generation behind</t>
  </si>
  <si>
    <t>O3283</t>
  </si>
  <si>
    <t>B1901</t>
  </si>
  <si>
    <t>Of move somebody</t>
  </si>
  <si>
    <t>O2401</t>
  </si>
  <si>
    <t>C140</t>
  </si>
  <si>
    <t>Andrew Nelson</t>
  </si>
  <si>
    <t>O3752</t>
  </si>
  <si>
    <t>C664</t>
  </si>
  <si>
    <t>Adrian Braun</t>
  </si>
  <si>
    <t>B1896</t>
  </si>
  <si>
    <t>Idea direction</t>
  </si>
  <si>
    <t>O2263</t>
  </si>
  <si>
    <t>Aaron Kelly</t>
  </si>
  <si>
    <t>O3603</t>
  </si>
  <si>
    <t>Michael Pierce</t>
  </si>
  <si>
    <t>Indicate rich</t>
  </si>
  <si>
    <t>O1548</t>
  </si>
  <si>
    <t>Matthew Williams</t>
  </si>
  <si>
    <t>Bring picture</t>
  </si>
  <si>
    <t>O2215</t>
  </si>
  <si>
    <t>Sharon Owens</t>
  </si>
  <si>
    <t>O1225</t>
  </si>
  <si>
    <t>C996</t>
  </si>
  <si>
    <t>Jeffery Dominguez</t>
  </si>
  <si>
    <t>B1439</t>
  </si>
  <si>
    <t>Main</t>
  </si>
  <si>
    <t>O2015</t>
  </si>
  <si>
    <t>C111</t>
  </si>
  <si>
    <t>Craig Henry</t>
  </si>
  <si>
    <t>B1797</t>
  </si>
  <si>
    <t>Billion similar</t>
  </si>
  <si>
    <t>O1498</t>
  </si>
  <si>
    <t>C950</t>
  </si>
  <si>
    <t>Shannon Wells</t>
  </si>
  <si>
    <t>B1994</t>
  </si>
  <si>
    <t>Pressure father exist hour</t>
  </si>
  <si>
    <t>O1521</t>
  </si>
  <si>
    <t>Jason Collier</t>
  </si>
  <si>
    <t>B1217</t>
  </si>
  <si>
    <t>Task Democrat last</t>
  </si>
  <si>
    <t>O2059</t>
  </si>
  <si>
    <t>C686</t>
  </si>
  <si>
    <t>Mary Hardy</t>
  </si>
  <si>
    <t>B1353</t>
  </si>
  <si>
    <t>Early prepare</t>
  </si>
  <si>
    <t>O1568</t>
  </si>
  <si>
    <t>O2697</t>
  </si>
  <si>
    <t>C134</t>
  </si>
  <si>
    <t>Spencer Sampson</t>
  </si>
  <si>
    <t>B1486</t>
  </si>
  <si>
    <t>Help executive arrive</t>
  </si>
  <si>
    <t>O1373</t>
  </si>
  <si>
    <t>Church on</t>
  </si>
  <si>
    <t>O2931</t>
  </si>
  <si>
    <t>Never day</t>
  </si>
  <si>
    <t>O1179</t>
  </si>
  <si>
    <t>C742</t>
  </si>
  <si>
    <t>Rachel Williams</t>
  </si>
  <si>
    <t>B1662</t>
  </si>
  <si>
    <t>Guess growth</t>
  </si>
  <si>
    <t>O3397</t>
  </si>
  <si>
    <t>C428</t>
  </si>
  <si>
    <t>Jillian Lopez</t>
  </si>
  <si>
    <t>O3197</t>
  </si>
  <si>
    <t>B1488</t>
  </si>
  <si>
    <t>Make machine budget</t>
  </si>
  <si>
    <t>O2685</t>
  </si>
  <si>
    <t>Jennifer Erickson</t>
  </si>
  <si>
    <t>B1496</t>
  </si>
  <si>
    <t>Heavy issue</t>
  </si>
  <si>
    <t>O1246</t>
  </si>
  <si>
    <t>B1639</t>
  </si>
  <si>
    <t>Pull behind bring</t>
  </si>
  <si>
    <t>Education fear difficult</t>
  </si>
  <si>
    <t>O2572</t>
  </si>
  <si>
    <t>Michael Burton</t>
  </si>
  <si>
    <t>B1047</t>
  </si>
  <si>
    <t>Professor more</t>
  </si>
  <si>
    <t>O1909</t>
  </si>
  <si>
    <t>Stephanie Jones</t>
  </si>
  <si>
    <t>B1191</t>
  </si>
  <si>
    <t>Land rate treat</t>
  </si>
  <si>
    <t>O3424</t>
  </si>
  <si>
    <t>C448</t>
  </si>
  <si>
    <t>Patrick Calderon</t>
  </si>
  <si>
    <t>O2976</t>
  </si>
  <si>
    <t>O1879</t>
  </si>
  <si>
    <t>O3302</t>
  </si>
  <si>
    <t>C462</t>
  </si>
  <si>
    <t>Tanner Williams</t>
  </si>
  <si>
    <t>Goal child development</t>
  </si>
  <si>
    <t>O2986</t>
  </si>
  <si>
    <t>Jennifer Collins</t>
  </si>
  <si>
    <t>B1243</t>
  </si>
  <si>
    <t>Few remain</t>
  </si>
  <si>
    <t>O1968</t>
  </si>
  <si>
    <t>C919</t>
  </si>
  <si>
    <t>Elizabeth Schultz</t>
  </si>
  <si>
    <t>High</t>
  </si>
  <si>
    <t>O2182</t>
  </si>
  <si>
    <t>Jeremy Stuart</t>
  </si>
  <si>
    <t>B1635</t>
  </si>
  <si>
    <t>Though resource five</t>
  </si>
  <si>
    <t>O3078</t>
  </si>
  <si>
    <t>C269</t>
  </si>
  <si>
    <t>Katherine Howard</t>
  </si>
  <si>
    <t>O3932</t>
  </si>
  <si>
    <t>C884</t>
  </si>
  <si>
    <t>Thomas Cook</t>
  </si>
  <si>
    <t>B1991</t>
  </si>
  <si>
    <t>Thought tough everybody</t>
  </si>
  <si>
    <t>O2084</t>
  </si>
  <si>
    <t>C591</t>
  </si>
  <si>
    <t>Mr. Joe Williams</t>
  </si>
  <si>
    <t>O3727</t>
  </si>
  <si>
    <t>B1800</t>
  </si>
  <si>
    <t>Nor city</t>
  </si>
  <si>
    <t>O3546</t>
  </si>
  <si>
    <t>C384</t>
  </si>
  <si>
    <t>Kathryn Daniels</t>
  </si>
  <si>
    <t>O1575</t>
  </si>
  <si>
    <t>Kathryn Sanchez</t>
  </si>
  <si>
    <t>B1075</t>
  </si>
  <si>
    <t>Probably seek subject</t>
  </si>
  <si>
    <t>O1495</t>
  </si>
  <si>
    <t>C213</t>
  </si>
  <si>
    <t>Christopher Richard</t>
  </si>
  <si>
    <t>B1091</t>
  </si>
  <si>
    <t>Security although</t>
  </si>
  <si>
    <t>O1334</t>
  </si>
  <si>
    <t>Brittany Roberson</t>
  </si>
  <si>
    <t>O3229</t>
  </si>
  <si>
    <t>C642</t>
  </si>
  <si>
    <t>Kevin Wright</t>
  </si>
  <si>
    <t>O3443</t>
  </si>
  <si>
    <t>C895</t>
  </si>
  <si>
    <t>Carl Harris</t>
  </si>
  <si>
    <t>O3091</t>
  </si>
  <si>
    <t>B1515</t>
  </si>
  <si>
    <t>Tell should away</t>
  </si>
  <si>
    <t>O1684</t>
  </si>
  <si>
    <t>C697</t>
  </si>
  <si>
    <t>Kimberly Cummings</t>
  </si>
  <si>
    <t>B1690</t>
  </si>
  <si>
    <t>Option loss</t>
  </si>
  <si>
    <t>O1434</t>
  </si>
  <si>
    <t>Breanna Bell</t>
  </si>
  <si>
    <t>O3101</t>
  </si>
  <si>
    <t>Andrea Brown</t>
  </si>
  <si>
    <t>O3292</t>
  </si>
  <si>
    <t>Which money</t>
  </si>
  <si>
    <t>O1977</t>
  </si>
  <si>
    <t>B1649</t>
  </si>
  <si>
    <t>Analysis per</t>
  </si>
  <si>
    <t>O1414</t>
  </si>
  <si>
    <t>B1481</t>
  </si>
  <si>
    <t>Piece thought during fly</t>
  </si>
  <si>
    <t>O2198</t>
  </si>
  <si>
    <t>Joseph Moody</t>
  </si>
  <si>
    <t>O2613</t>
  </si>
  <si>
    <t>B1746</t>
  </si>
  <si>
    <t>Particularly fast day</t>
  </si>
  <si>
    <t>O1475</t>
  </si>
  <si>
    <t>Elizabeth Mcbride</t>
  </si>
  <si>
    <t>B1392</t>
  </si>
  <si>
    <t>Answer accept</t>
  </si>
  <si>
    <t>O3037</t>
  </si>
  <si>
    <t>C187</t>
  </si>
  <si>
    <t>Joshua Thompson</t>
  </si>
  <si>
    <t>B1465</t>
  </si>
  <si>
    <t>Entire month</t>
  </si>
  <si>
    <t>O1128</t>
  </si>
  <si>
    <t>C305</t>
  </si>
  <si>
    <t>Linda Murphy</t>
  </si>
  <si>
    <t>B1221</t>
  </si>
  <si>
    <t>Together training few</t>
  </si>
  <si>
    <t>O2815</t>
  </si>
  <si>
    <t>Administration despite everyone</t>
  </si>
  <si>
    <t>O3060</t>
  </si>
  <si>
    <t>C354</t>
  </si>
  <si>
    <t>Brian Scott MD</t>
  </si>
  <si>
    <t>Difference back</t>
  </si>
  <si>
    <t>O3872</t>
  </si>
  <si>
    <t>B1096</t>
  </si>
  <si>
    <t>Later light avoid</t>
  </si>
  <si>
    <t>O1296</t>
  </si>
  <si>
    <t>B1456</t>
  </si>
  <si>
    <t>May agent</t>
  </si>
  <si>
    <t>O1420</t>
  </si>
  <si>
    <t>C280</t>
  </si>
  <si>
    <t>Joseph Chapman</t>
  </si>
  <si>
    <t>B1304</t>
  </si>
  <si>
    <t>Purpose present Mr</t>
  </si>
  <si>
    <t>O2707</t>
  </si>
  <si>
    <t>C973</t>
  </si>
  <si>
    <t>Michael Brooks</t>
  </si>
  <si>
    <t>B1361</t>
  </si>
  <si>
    <t>Goal girl culture</t>
  </si>
  <si>
    <t>O1288</t>
  </si>
  <si>
    <t>Jessica Thompson</t>
  </si>
  <si>
    <t>B1469</t>
  </si>
  <si>
    <t>Nation reduce lot</t>
  </si>
  <si>
    <t>O3339</t>
  </si>
  <si>
    <t>C115</t>
  </si>
  <si>
    <t>Amber Brown</t>
  </si>
  <si>
    <t>B1684</t>
  </si>
  <si>
    <t>Challenge federal</t>
  </si>
  <si>
    <t>O2564</t>
  </si>
  <si>
    <t>Kayla Potter</t>
  </si>
  <si>
    <t>Structure body fine include</t>
  </si>
  <si>
    <t>B1396</t>
  </si>
  <si>
    <t>Defense identify</t>
  </si>
  <si>
    <t>O1899</t>
  </si>
  <si>
    <t>C927</t>
  </si>
  <si>
    <t>Dustin Thomas</t>
  </si>
  <si>
    <t>B1686</t>
  </si>
  <si>
    <t>Finally protect</t>
  </si>
  <si>
    <t>O2014</t>
  </si>
  <si>
    <t>C728</t>
  </si>
  <si>
    <t>Thomas Jones</t>
  </si>
  <si>
    <t>B1464</t>
  </si>
  <si>
    <t>O1663</t>
  </si>
  <si>
    <t>Austin Jenkins</t>
  </si>
  <si>
    <t>B1610</t>
  </si>
  <si>
    <t>Choose mission ten</t>
  </si>
  <si>
    <t>O2448</t>
  </si>
  <si>
    <t>C526</t>
  </si>
  <si>
    <t>Sarah Wright</t>
  </si>
  <si>
    <t>School into</t>
  </si>
  <si>
    <t>O3387</t>
  </si>
  <si>
    <t>C712</t>
  </si>
  <si>
    <t>Sarah Osborn</t>
  </si>
  <si>
    <t>O1190</t>
  </si>
  <si>
    <t>C691</t>
  </si>
  <si>
    <t>Joyce Davis</t>
  </si>
  <si>
    <t>O3199</t>
  </si>
  <si>
    <t>C401</t>
  </si>
  <si>
    <t>Miranda Shepherd</t>
  </si>
  <si>
    <t>O3725</t>
  </si>
  <si>
    <t>C517</t>
  </si>
  <si>
    <t>Andrew Miller</t>
  </si>
  <si>
    <t>B1290</t>
  </si>
  <si>
    <t>Per occur speech</t>
  </si>
  <si>
    <t>O2601</t>
  </si>
  <si>
    <t>C636</t>
  </si>
  <si>
    <t>Trevor Thornton</t>
  </si>
  <si>
    <t>B1375</t>
  </si>
  <si>
    <t>Computer alone</t>
  </si>
  <si>
    <t>O3652</t>
  </si>
  <si>
    <t>O2121</t>
  </si>
  <si>
    <t>Richard Ellis</t>
  </si>
  <si>
    <t>B1106</t>
  </si>
  <si>
    <t>Seem heart arrive</t>
  </si>
  <si>
    <t>O3723</t>
  </si>
  <si>
    <t>C121</t>
  </si>
  <si>
    <t>Dr. Lynn Hansen</t>
  </si>
  <si>
    <t>B1416</t>
  </si>
  <si>
    <t>Everyone window</t>
  </si>
  <si>
    <t>O1328</t>
  </si>
  <si>
    <t>C523</t>
  </si>
  <si>
    <t>Joshua Boyd</t>
  </si>
  <si>
    <t>B1083</t>
  </si>
  <si>
    <t>Trip again since front</t>
  </si>
  <si>
    <t>O1634</t>
  </si>
  <si>
    <t>B1536</t>
  </si>
  <si>
    <t>Good simply</t>
  </si>
  <si>
    <t>O3882</t>
  </si>
  <si>
    <t>B1115</t>
  </si>
  <si>
    <t>Window support early</t>
  </si>
  <si>
    <t>O2335</t>
  </si>
  <si>
    <t>C381</t>
  </si>
  <si>
    <t>Gregory Williams</t>
  </si>
  <si>
    <t>B1476</t>
  </si>
  <si>
    <t>How</t>
  </si>
  <si>
    <t>O1580</t>
  </si>
  <si>
    <t>B1177</t>
  </si>
  <si>
    <t>Mouth young simply</t>
  </si>
  <si>
    <t>O1567</t>
  </si>
  <si>
    <t>Colin Scott</t>
  </si>
  <si>
    <t>B1718</t>
  </si>
  <si>
    <t>Change cultural</t>
  </si>
  <si>
    <t>O1422</t>
  </si>
  <si>
    <t>C546</t>
  </si>
  <si>
    <t>Sarah Lynch</t>
  </si>
  <si>
    <t>Cause official</t>
  </si>
  <si>
    <t>O2959</t>
  </si>
  <si>
    <t>C521</t>
  </si>
  <si>
    <t>Daniel Cohen</t>
  </si>
  <si>
    <t>O3140</t>
  </si>
  <si>
    <t>C785</t>
  </si>
  <si>
    <t>stephanie gibson</t>
  </si>
  <si>
    <t>O3198</t>
  </si>
  <si>
    <t>B1360</t>
  </si>
  <si>
    <t>Professional scene author</t>
  </si>
  <si>
    <t>O3498</t>
  </si>
  <si>
    <t>O3765</t>
  </si>
  <si>
    <t>C300</t>
  </si>
  <si>
    <t>Angela Pierce</t>
  </si>
  <si>
    <t>B1222</t>
  </si>
  <si>
    <t>Wait reality</t>
  </si>
  <si>
    <t>O3750</t>
  </si>
  <si>
    <t>O1657</t>
  </si>
  <si>
    <t>Vanessa Walker</t>
  </si>
  <si>
    <t>B1085</t>
  </si>
  <si>
    <t>Business new public</t>
  </si>
  <si>
    <t>O2322</t>
  </si>
  <si>
    <t>C661</t>
  </si>
  <si>
    <t>Brittany Jackson</t>
  </si>
  <si>
    <t>Nice effort surface</t>
  </si>
  <si>
    <t>O1483</t>
  </si>
  <si>
    <t>C334</t>
  </si>
  <si>
    <t>Brooke Reyes</t>
  </si>
  <si>
    <t>O2392</t>
  </si>
  <si>
    <t>Donna Aguilar</t>
  </si>
  <si>
    <t>B1533</t>
  </si>
  <si>
    <t>Political threat</t>
  </si>
  <si>
    <t>O3565</t>
  </si>
  <si>
    <t>C726</t>
  </si>
  <si>
    <t>Matthew Spencer</t>
  </si>
  <si>
    <t>B1716</t>
  </si>
  <si>
    <t>World sit</t>
  </si>
  <si>
    <t>O3971</t>
  </si>
  <si>
    <t>Hear black writer</t>
  </si>
  <si>
    <t>O3957</t>
  </si>
  <si>
    <t>B1022</t>
  </si>
  <si>
    <t>National feeling</t>
  </si>
  <si>
    <t>O3081</t>
  </si>
  <si>
    <t>O1426</t>
  </si>
  <si>
    <t>Luis Davis</t>
  </si>
  <si>
    <t>B1541</t>
  </si>
  <si>
    <t>Happen network represent</t>
  </si>
  <si>
    <t>O2922</t>
  </si>
  <si>
    <t>Teresa Armstrong</t>
  </si>
  <si>
    <t>Theory charge</t>
  </si>
  <si>
    <t>O1278</t>
  </si>
  <si>
    <t>Jamie Chavez</t>
  </si>
  <si>
    <t>B1098</t>
  </si>
  <si>
    <t>Understand citizen</t>
  </si>
  <si>
    <t>O1986</t>
  </si>
  <si>
    <t>B1044</t>
  </si>
  <si>
    <t>Letter process cause</t>
  </si>
  <si>
    <t>O2948</t>
  </si>
  <si>
    <t>B1599</t>
  </si>
  <si>
    <t>Beyond each teacher</t>
  </si>
  <si>
    <t>O2485</t>
  </si>
  <si>
    <t>Support well</t>
  </si>
  <si>
    <t>O1799</t>
  </si>
  <si>
    <t>Girl ready</t>
  </si>
  <si>
    <t>O3308</t>
  </si>
  <si>
    <t>C549</t>
  </si>
  <si>
    <t>Melinda Valenzuela</t>
  </si>
  <si>
    <t>Interview sound</t>
  </si>
  <si>
    <t>O3592</t>
  </si>
  <si>
    <t>Jason Reynolds</t>
  </si>
  <si>
    <t>Shake spring care</t>
  </si>
  <si>
    <t>O3521</t>
  </si>
  <si>
    <t>C350</t>
  </si>
  <si>
    <t>Randall Lopez</t>
  </si>
  <si>
    <t>B1186</t>
  </si>
  <si>
    <t>Yourself what lot</t>
  </si>
  <si>
    <t>O1320</t>
  </si>
  <si>
    <t>Kelly Hernandez</t>
  </si>
  <si>
    <t>B1945</t>
  </si>
  <si>
    <t>First wind view</t>
  </si>
  <si>
    <t>O2595</t>
  </si>
  <si>
    <t>Brittney Burch</t>
  </si>
  <si>
    <t>Eight</t>
  </si>
  <si>
    <t>C688</t>
  </si>
  <si>
    <t>Cory Davis</t>
  </si>
  <si>
    <t>Grow magazine</t>
  </si>
  <si>
    <t>O3613</t>
  </si>
  <si>
    <t>C167</t>
  </si>
  <si>
    <t>Brenda Gonzalez</t>
  </si>
  <si>
    <t>Clear resource follow</t>
  </si>
  <si>
    <t>O2444</t>
  </si>
  <si>
    <t>C452</t>
  </si>
  <si>
    <t>Sheena Hernandez</t>
  </si>
  <si>
    <t>B1942</t>
  </si>
  <si>
    <t>Example relate break</t>
  </si>
  <si>
    <t>O3658</t>
  </si>
  <si>
    <t>B1307</t>
  </si>
  <si>
    <t>Treat</t>
  </si>
  <si>
    <t>O2954</t>
  </si>
  <si>
    <t>Anthony Hammond</t>
  </si>
  <si>
    <t>O3200</t>
  </si>
  <si>
    <t>C772</t>
  </si>
  <si>
    <t>Crystal Powell</t>
  </si>
  <si>
    <t>Itself TV</t>
  </si>
  <si>
    <t>O3679</t>
  </si>
  <si>
    <t>Source raise</t>
  </si>
  <si>
    <t>O1175</t>
  </si>
  <si>
    <t>C420</t>
  </si>
  <si>
    <t>Kathleen Johnson</t>
  </si>
  <si>
    <t>Gun watch culture identify</t>
  </si>
  <si>
    <t>O1928</t>
  </si>
  <si>
    <t>Enter dream</t>
  </si>
  <si>
    <t>O1973</t>
  </si>
  <si>
    <t>C766</t>
  </si>
  <si>
    <t>Amanda May</t>
  </si>
  <si>
    <t>B1650</t>
  </si>
  <si>
    <t>Affect son sister</t>
  </si>
  <si>
    <t>O3275</t>
  </si>
  <si>
    <t>B1689</t>
  </si>
  <si>
    <t>Eight ability section</t>
  </si>
  <si>
    <t>O1905</t>
  </si>
  <si>
    <t>Fly ground measure</t>
  </si>
  <si>
    <t>O3689</t>
  </si>
  <si>
    <t>C240</t>
  </si>
  <si>
    <t>Jordan Richardson</t>
  </si>
  <si>
    <t>B1169</t>
  </si>
  <si>
    <t>Find reveal</t>
  </si>
  <si>
    <t>O1918</t>
  </si>
  <si>
    <t>Themselves in from</t>
  </si>
  <si>
    <t>O1158</t>
  </si>
  <si>
    <t>B1355</t>
  </si>
  <si>
    <t>Toward area</t>
  </si>
  <si>
    <t>O3341</t>
  </si>
  <si>
    <t>C720</t>
  </si>
  <si>
    <t>Norma Walker</t>
  </si>
  <si>
    <t>O3152</t>
  </si>
  <si>
    <t>C423</t>
  </si>
  <si>
    <t>Ashley Duncan</t>
  </si>
  <si>
    <t>Simply cell recently</t>
  </si>
  <si>
    <t>O1333</t>
  </si>
  <si>
    <t>B1539</t>
  </si>
  <si>
    <t>Our deal record</t>
  </si>
  <si>
    <t>O1643</t>
  </si>
  <si>
    <t>C635</t>
  </si>
  <si>
    <t>Daniel Martin</t>
  </si>
  <si>
    <t>Go society interest</t>
  </si>
  <si>
    <t>O2918</t>
  </si>
  <si>
    <t>Star long</t>
  </si>
  <si>
    <t>O2849</t>
  </si>
  <si>
    <t>Tax hour budget more</t>
  </si>
  <si>
    <t>O1880</t>
  </si>
  <si>
    <t>C690</t>
  </si>
  <si>
    <t>Christina Martinez</t>
  </si>
  <si>
    <t>O2731</t>
  </si>
  <si>
    <t>Elizabeth Skinner</t>
  </si>
  <si>
    <t>B1300</t>
  </si>
  <si>
    <t>Table huge</t>
  </si>
  <si>
    <t>O3410</t>
  </si>
  <si>
    <t>O1795</t>
  </si>
  <si>
    <t>C743</t>
  </si>
  <si>
    <t>Robert Barry</t>
  </si>
  <si>
    <t>O1066</t>
  </si>
  <si>
    <t>B1844</t>
  </si>
  <si>
    <t>Those attack themselves together</t>
  </si>
  <si>
    <t>O1865</t>
  </si>
  <si>
    <t>B1056</t>
  </si>
  <si>
    <t>Reveal each them</t>
  </si>
  <si>
    <t>O2023</t>
  </si>
  <si>
    <t>Arthur Wilson</t>
  </si>
  <si>
    <t>O3681</t>
  </si>
  <si>
    <t>O2144</t>
  </si>
  <si>
    <t>B1369</t>
  </si>
  <si>
    <t>Goal thank</t>
  </si>
  <si>
    <t>O1635</t>
  </si>
  <si>
    <t>C541</t>
  </si>
  <si>
    <t>Mr. Robert Tanner DDS</t>
  </si>
  <si>
    <t>Population reflect issue father</t>
  </si>
  <si>
    <t>O2501</t>
  </si>
  <si>
    <t>C657</t>
  </si>
  <si>
    <t>Steven Kirby</t>
  </si>
  <si>
    <t>B1997</t>
  </si>
  <si>
    <t>What seem</t>
  </si>
  <si>
    <t>O2681</t>
  </si>
  <si>
    <t>O1557</t>
  </si>
  <si>
    <t>Argue sort</t>
  </si>
  <si>
    <t>O3819</t>
  </si>
  <si>
    <t>C826</t>
  </si>
  <si>
    <t>Teresa Miller</t>
  </si>
  <si>
    <t>B1701</t>
  </si>
  <si>
    <t>Half three board</t>
  </si>
  <si>
    <t>O1310</t>
  </si>
  <si>
    <t>Tiffany Lawson</t>
  </si>
  <si>
    <t>O1615</t>
  </si>
  <si>
    <t>C377</t>
  </si>
  <si>
    <t>Kimberly Davenport</t>
  </si>
  <si>
    <t>O1785</t>
  </si>
  <si>
    <t>Gregory Cook</t>
  </si>
  <si>
    <t>O3483</t>
  </si>
  <si>
    <t>Mr. William Harrison</t>
  </si>
  <si>
    <t>B1766</t>
  </si>
  <si>
    <t>Write very</t>
  </si>
  <si>
    <t>O3722</t>
  </si>
  <si>
    <t>B1011</t>
  </si>
  <si>
    <t>Similar whatever care</t>
  </si>
  <si>
    <t>O2462</t>
  </si>
  <si>
    <t>C473</t>
  </si>
  <si>
    <t>Joshua Rogers</t>
  </si>
  <si>
    <t>O1201</t>
  </si>
  <si>
    <t>Rachel Morris</t>
  </si>
  <si>
    <t>B1882</t>
  </si>
  <si>
    <t>From son account little</t>
  </si>
  <si>
    <t>O1902</t>
  </si>
  <si>
    <t>C959</t>
  </si>
  <si>
    <t>Derrick Bean</t>
  </si>
  <si>
    <t>Image Mrs</t>
  </si>
  <si>
    <t>O1812</t>
  </si>
  <si>
    <t>Derrick Carter</t>
  </si>
  <si>
    <t>B1826</t>
  </si>
  <si>
    <t>Instead resource</t>
  </si>
  <si>
    <t>O2840</t>
  </si>
  <si>
    <t>Nicole Clark</t>
  </si>
  <si>
    <t>B1588</t>
  </si>
  <si>
    <t>Budget</t>
  </si>
  <si>
    <t>O2941</t>
  </si>
  <si>
    <t>O3833</t>
  </si>
  <si>
    <t>B1403</t>
  </si>
  <si>
    <t>Our could reality</t>
  </si>
  <si>
    <t>O3816</t>
  </si>
  <si>
    <t>C291</t>
  </si>
  <si>
    <t>Robert Henderson Jr.</t>
  </si>
  <si>
    <t>B1500</t>
  </si>
  <si>
    <t>Box foreign deal whom</t>
  </si>
  <si>
    <t>O1771</t>
  </si>
  <si>
    <t>Kristen Williams</t>
  </si>
  <si>
    <t>B1004</t>
  </si>
  <si>
    <t>Care edge</t>
  </si>
  <si>
    <t>O3169</t>
  </si>
  <si>
    <t>Angela Pineda</t>
  </si>
  <si>
    <t>Exactly however choice green</t>
  </si>
  <si>
    <t>O2892</t>
  </si>
  <si>
    <t>Penny Lewis</t>
  </si>
  <si>
    <t>O3842</t>
  </si>
  <si>
    <t>Mia Herman</t>
  </si>
  <si>
    <t>O2205</t>
  </si>
  <si>
    <t>B1583</t>
  </si>
  <si>
    <t>Home study</t>
  </si>
  <si>
    <t>O3342</t>
  </si>
  <si>
    <t>O2841</t>
  </si>
  <si>
    <t>Heart score beautiful</t>
  </si>
  <si>
    <t>O2645</t>
  </si>
  <si>
    <t>Derrick Thomas</t>
  </si>
  <si>
    <t>Listen</t>
  </si>
  <si>
    <t>O1978</t>
  </si>
  <si>
    <t>C290</t>
  </si>
  <si>
    <t>Michael Nichols</t>
  </si>
  <si>
    <t>B1814</t>
  </si>
  <si>
    <t>Find available your prove</t>
  </si>
  <si>
    <t>O3758</t>
  </si>
  <si>
    <t>Kyle Nelson</t>
  </si>
  <si>
    <t>Allow page indicate</t>
  </si>
  <si>
    <t>O1161</t>
  </si>
  <si>
    <t>C198</t>
  </si>
  <si>
    <t>Frances Shaw</t>
  </si>
  <si>
    <t>O2739</t>
  </si>
  <si>
    <t>C571</t>
  </si>
  <si>
    <t>Joyce Garrison</t>
  </si>
  <si>
    <t>O3564</t>
  </si>
  <si>
    <t>Police include dream</t>
  </si>
  <si>
    <t>O1907</t>
  </si>
  <si>
    <t>C148</t>
  </si>
  <si>
    <t>Cynthia Potter</t>
  </si>
  <si>
    <t>O3778</t>
  </si>
  <si>
    <t>Clarence Washington</t>
  </si>
  <si>
    <t>O3977</t>
  </si>
  <si>
    <t>Angela Anthony</t>
  </si>
  <si>
    <t>O2035</t>
  </si>
  <si>
    <t>B1359</t>
  </si>
  <si>
    <t>Information central</t>
  </si>
  <si>
    <t>O3516</t>
  </si>
  <si>
    <t>C552</t>
  </si>
  <si>
    <t>Barry Mosley</t>
  </si>
  <si>
    <t>Draw able</t>
  </si>
  <si>
    <t>O2373</t>
  </si>
  <si>
    <t>C325</t>
  </si>
  <si>
    <t>Jocelyn Hill</t>
  </si>
  <si>
    <t>O1653</t>
  </si>
  <si>
    <t>O3135</t>
  </si>
  <si>
    <t>O2074</t>
  </si>
  <si>
    <t>C729</t>
  </si>
  <si>
    <t>Lauren Foster</t>
  </si>
  <si>
    <t>Series film better</t>
  </si>
  <si>
    <t>O3331</t>
  </si>
  <si>
    <t>O1070</t>
  </si>
  <si>
    <t>Patrick Jacobson</t>
  </si>
  <si>
    <t>B1263</t>
  </si>
  <si>
    <t>Similar attorney</t>
  </si>
  <si>
    <t>O1672</t>
  </si>
  <si>
    <t>C607</t>
  </si>
  <si>
    <t>Angel Flowers</t>
  </si>
  <si>
    <t>B1569</t>
  </si>
  <si>
    <t>Wall take</t>
  </si>
  <si>
    <t>O3908</t>
  </si>
  <si>
    <t>O2301</t>
  </si>
  <si>
    <t>B1053</t>
  </si>
  <si>
    <t>And fine</t>
  </si>
  <si>
    <t>O1440</t>
  </si>
  <si>
    <t>B1410</t>
  </si>
  <si>
    <t>Artist glass</t>
  </si>
  <si>
    <t>O2670</t>
  </si>
  <si>
    <t>O1477</t>
  </si>
  <si>
    <t>B1957</t>
  </si>
  <si>
    <t>Part social</t>
  </si>
  <si>
    <t>O1607</t>
  </si>
  <si>
    <t>C730</t>
  </si>
  <si>
    <t>Yesenia Glenn</t>
  </si>
  <si>
    <t>B1414</t>
  </si>
  <si>
    <t>Record attention ability name</t>
  </si>
  <si>
    <t>O2151</t>
  </si>
  <si>
    <t>Laura Garner</t>
  </si>
  <si>
    <t>Skill could</t>
  </si>
  <si>
    <t>O1210</t>
  </si>
  <si>
    <t>C361</t>
  </si>
  <si>
    <t>Cathy Hanson</t>
  </si>
  <si>
    <t>B1411</t>
  </si>
  <si>
    <t>The same ten</t>
  </si>
  <si>
    <t>O3374</t>
  </si>
  <si>
    <t>Jill Brown</t>
  </si>
  <si>
    <t>B1067</t>
  </si>
  <si>
    <t>Must notice million</t>
  </si>
  <si>
    <t>O3398</t>
  </si>
  <si>
    <t>Heather Hines</t>
  </si>
  <si>
    <t>Marriage have</t>
  </si>
  <si>
    <t>O3358</t>
  </si>
  <si>
    <t>B1976</t>
  </si>
  <si>
    <t>Join source successful</t>
  </si>
  <si>
    <t>O3561</t>
  </si>
  <si>
    <t>O2249</t>
  </si>
  <si>
    <t>Seven everybody</t>
  </si>
  <si>
    <t>O2428</t>
  </si>
  <si>
    <t>C275</t>
  </si>
  <si>
    <t>Debbie Adams</t>
  </si>
  <si>
    <t>B1028</t>
  </si>
  <si>
    <t>Price senior whom down</t>
  </si>
  <si>
    <t>O2104</t>
  </si>
  <si>
    <t>Michael Jones</t>
  </si>
  <si>
    <t>B1999</t>
  </si>
  <si>
    <t>Need meeting hope</t>
  </si>
  <si>
    <t>O3802</t>
  </si>
  <si>
    <t>C322</t>
  </si>
  <si>
    <t>Alexander Garcia</t>
  </si>
  <si>
    <t>O3965</t>
  </si>
  <si>
    <t>Reach third else</t>
  </si>
  <si>
    <t>O2552</t>
  </si>
  <si>
    <t>Garden company</t>
  </si>
  <si>
    <t>O1174</t>
  </si>
  <si>
    <t>C186</t>
  </si>
  <si>
    <t>Thomas Woods</t>
  </si>
  <si>
    <t>B1713</t>
  </si>
  <si>
    <t>Fill customer off</t>
  </si>
  <si>
    <t>O2243</t>
  </si>
  <si>
    <t>C272</t>
  </si>
  <si>
    <t>Elizabeth Garner</t>
  </si>
  <si>
    <t>O3111</t>
  </si>
  <si>
    <t>O3165</t>
  </si>
  <si>
    <t>Chance Democrat college</t>
  </si>
  <si>
    <t>O1207</t>
  </si>
  <si>
    <t>Andrew Marsh</t>
  </si>
  <si>
    <t>B1924</t>
  </si>
  <si>
    <t>Act service place</t>
  </si>
  <si>
    <t>O3514</t>
  </si>
  <si>
    <t>Shannon Vance</t>
  </si>
  <si>
    <t>O3154</t>
  </si>
  <si>
    <t>B1576</t>
  </si>
  <si>
    <t>He kid budget</t>
  </si>
  <si>
    <t>O1863</t>
  </si>
  <si>
    <t>Michelle Forbes</t>
  </si>
  <si>
    <t>O1394</t>
  </si>
  <si>
    <t>C416</t>
  </si>
  <si>
    <t>Eric Spencer</t>
  </si>
  <si>
    <t>Husband throughout pattern</t>
  </si>
  <si>
    <t>O1450</t>
  </si>
  <si>
    <t>B1176</t>
  </si>
  <si>
    <t>Power on town</t>
  </si>
  <si>
    <t>O1120</t>
  </si>
  <si>
    <t>Jennifer Greene</t>
  </si>
  <si>
    <t>B1664</t>
  </si>
  <si>
    <t>Game side</t>
  </si>
  <si>
    <t>O1283</t>
  </si>
  <si>
    <t>Paul Small</t>
  </si>
  <si>
    <t>B1199</t>
  </si>
  <si>
    <t>Mind either need</t>
  </si>
  <si>
    <t>O1614</t>
  </si>
  <si>
    <t>Alexander Bradford</t>
  </si>
  <si>
    <t>O1969</t>
  </si>
  <si>
    <t>C324</t>
  </si>
  <si>
    <t>Catherine Rodriguez</t>
  </si>
  <si>
    <t>B1137</t>
  </si>
  <si>
    <t>Lawyer modern south somebody</t>
  </si>
  <si>
    <t>O3478</t>
  </si>
  <si>
    <t>C353</t>
  </si>
  <si>
    <t>Cody Simon</t>
  </si>
  <si>
    <t>B1449</t>
  </si>
  <si>
    <t>Process social room</t>
  </si>
  <si>
    <t>O2857</t>
  </si>
  <si>
    <t>O2605</t>
  </si>
  <si>
    <t>Class argue</t>
  </si>
  <si>
    <t>O1872</t>
  </si>
  <si>
    <t>Bill fly</t>
  </si>
  <si>
    <t>O1739</t>
  </si>
  <si>
    <t>O3357</t>
  </si>
  <si>
    <t>B1567</t>
  </si>
  <si>
    <t>Economic open</t>
  </si>
  <si>
    <t>O2534</t>
  </si>
  <si>
    <t>Jocelyn Reyes</t>
  </si>
  <si>
    <t>O3900</t>
  </si>
  <si>
    <t>Kelsey Vasquez</t>
  </si>
  <si>
    <t>High alone without</t>
  </si>
  <si>
    <t>O1838</t>
  </si>
  <si>
    <t>C646</t>
  </si>
  <si>
    <t>Jennifer Davidson</t>
  </si>
  <si>
    <t>O2568</t>
  </si>
  <si>
    <t>C845</t>
  </si>
  <si>
    <t>Melissa Sanford</t>
  </si>
  <si>
    <t>O1561</t>
  </si>
  <si>
    <t>B1104</t>
  </si>
  <si>
    <t>Four leg</t>
  </si>
  <si>
    <t>O1930</t>
  </si>
  <si>
    <t>Jillian Horn</t>
  </si>
  <si>
    <t>O2432</t>
  </si>
  <si>
    <t>Jeffrey Whitaker</t>
  </si>
  <si>
    <t>O3607</t>
  </si>
  <si>
    <t>C904</t>
  </si>
  <si>
    <t>Bryan Larson</t>
  </si>
  <si>
    <t>B1293</t>
  </si>
  <si>
    <t>Rest</t>
  </si>
  <si>
    <t>O3611</t>
  </si>
  <si>
    <t>Jennifer Garrett</t>
  </si>
  <si>
    <t>Black tree</t>
  </si>
  <si>
    <t>O1552</t>
  </si>
  <si>
    <t>O2356</t>
  </si>
  <si>
    <t>Ask house produce</t>
  </si>
  <si>
    <t>O3621</t>
  </si>
  <si>
    <t>O3122</t>
  </si>
  <si>
    <t>C504</t>
  </si>
  <si>
    <t>Paula Mosley</t>
  </si>
  <si>
    <t>B1368</t>
  </si>
  <si>
    <t>Line board</t>
  </si>
  <si>
    <t>O2547</t>
  </si>
  <si>
    <t>Aaron Rodriguez</t>
  </si>
  <si>
    <t>O3910</t>
  </si>
  <si>
    <t>C660</t>
  </si>
  <si>
    <t>Ricky Wall</t>
  </si>
  <si>
    <t>O1589</t>
  </si>
  <si>
    <t>Late</t>
  </si>
  <si>
    <t>O2434</t>
  </si>
  <si>
    <t>Lindsay Parker</t>
  </si>
  <si>
    <t>B1254</t>
  </si>
  <si>
    <t>Forward trial</t>
  </si>
  <si>
    <t>O1533</t>
  </si>
  <si>
    <t>C519</t>
  </si>
  <si>
    <t>Mitchell Hall</t>
  </si>
  <si>
    <t>Plant ago</t>
  </si>
  <si>
    <t>O3119</t>
  </si>
  <si>
    <t>Bonnie Jackson</t>
  </si>
  <si>
    <t>B1455</t>
  </si>
  <si>
    <t>Home part</t>
  </si>
  <si>
    <t>O3639</t>
  </si>
  <si>
    <t>C818</t>
  </si>
  <si>
    <t>Nicole Martinez</t>
  </si>
  <si>
    <t>O1236</t>
  </si>
  <si>
    <t>Amy Saunders</t>
  </si>
  <si>
    <t>Authority music writer</t>
  </si>
  <si>
    <t>O3151</t>
  </si>
  <si>
    <t>Lauren White</t>
  </si>
  <si>
    <t>O3664</t>
  </si>
  <si>
    <t>Around today</t>
  </si>
  <si>
    <t>O1273</t>
  </si>
  <si>
    <t>C488</t>
  </si>
  <si>
    <t>Lauren Drake</t>
  </si>
  <si>
    <t>Far happy fight</t>
  </si>
  <si>
    <t>O3016</t>
  </si>
  <si>
    <t>O3966</t>
  </si>
  <si>
    <t>O3798</t>
  </si>
  <si>
    <t>O3853</t>
  </si>
  <si>
    <t>B1342</t>
  </si>
  <si>
    <t>Mind beyond result</t>
  </si>
  <si>
    <t>O2624</t>
  </si>
  <si>
    <t>C802</t>
  </si>
  <si>
    <t>Michael Fox</t>
  </si>
  <si>
    <t>O2549</t>
  </si>
  <si>
    <t>Joshua Mccullough</t>
  </si>
  <si>
    <t>B1162</t>
  </si>
  <si>
    <t>Media without who</t>
  </si>
  <si>
    <t>O3347</t>
  </si>
  <si>
    <t>C123</t>
  </si>
  <si>
    <t>Kurt Lynch</t>
  </si>
  <si>
    <t>B1434</t>
  </si>
  <si>
    <t>Day relationship than buy</t>
  </si>
  <si>
    <t>O2980</t>
  </si>
  <si>
    <t>O2423</t>
  </si>
  <si>
    <t>Charles Humphrey</t>
  </si>
  <si>
    <t>Threat yes often</t>
  </si>
  <si>
    <t>O3436</t>
  </si>
  <si>
    <t>B1058</t>
  </si>
  <si>
    <t>Big strong above</t>
  </si>
  <si>
    <t>O1289</t>
  </si>
  <si>
    <t>Russell Odonnell</t>
  </si>
  <si>
    <t>B1834</t>
  </si>
  <si>
    <t>Catch practice</t>
  </si>
  <si>
    <t>O3790</t>
  </si>
  <si>
    <t>Account year movement</t>
  </si>
  <si>
    <t>O1488</t>
  </si>
  <si>
    <t>Dana Patrick</t>
  </si>
  <si>
    <t>B1279</t>
  </si>
  <si>
    <t>Nice nation</t>
  </si>
  <si>
    <t>O3632</t>
  </si>
  <si>
    <t>C610</t>
  </si>
  <si>
    <t>Ricky Wong</t>
  </si>
  <si>
    <t>Where today</t>
  </si>
  <si>
    <t>O2000</t>
  </si>
  <si>
    <t>Structure security good two</t>
  </si>
  <si>
    <t>O2402</t>
  </si>
  <si>
    <t>O1843</t>
  </si>
  <si>
    <t>C367</t>
  </si>
  <si>
    <t>Brittany Giles</t>
  </si>
  <si>
    <t>O2130</t>
  </si>
  <si>
    <t>Renee Scott</t>
  </si>
  <si>
    <t>Thing able church</t>
  </si>
  <si>
    <t>O3144</t>
  </si>
  <si>
    <t>O3459</t>
  </si>
  <si>
    <t>Katherine Henry</t>
  </si>
  <si>
    <t>Record your</t>
  </si>
  <si>
    <t>O3543</t>
  </si>
  <si>
    <t>O3881</t>
  </si>
  <si>
    <t>Theresa Webb</t>
  </si>
  <si>
    <t>O3048</t>
  </si>
  <si>
    <t>B1853</t>
  </si>
  <si>
    <t>Dark hope</t>
  </si>
  <si>
    <t>O2821</t>
  </si>
  <si>
    <t>O2142</t>
  </si>
  <si>
    <t>B1561</t>
  </si>
  <si>
    <t>Long fire</t>
  </si>
  <si>
    <t>O3677</t>
  </si>
  <si>
    <t>Andre Cohen</t>
  </si>
  <si>
    <t>O3422</t>
  </si>
  <si>
    <t>O1914</t>
  </si>
  <si>
    <t>Joshua Sandoval</t>
  </si>
  <si>
    <t>O3780</t>
  </si>
  <si>
    <t>B1457</t>
  </si>
  <si>
    <t>New they ever long</t>
  </si>
  <si>
    <t>O2068</t>
  </si>
  <si>
    <t>C633</t>
  </si>
  <si>
    <t>Impact else born</t>
  </si>
  <si>
    <t>O1271</t>
  </si>
  <si>
    <t>Christopher Lee</t>
  </si>
  <si>
    <t>Cultural put buy</t>
  </si>
  <si>
    <t>O1600</t>
  </si>
  <si>
    <t>O1537</t>
  </si>
  <si>
    <t>C869</t>
  </si>
  <si>
    <t>Erica York</t>
  </si>
  <si>
    <t>B1548</t>
  </si>
  <si>
    <t>Room short</t>
  </si>
  <si>
    <t>O2099</t>
  </si>
  <si>
    <t>Reflect</t>
  </si>
  <si>
    <t>O1710</t>
  </si>
  <si>
    <t>Sean Harper</t>
  </si>
  <si>
    <t>O1999</t>
  </si>
  <si>
    <t>C476</t>
  </si>
  <si>
    <t>Dr. Alexis Smith DVM</t>
  </si>
  <si>
    <t>B1322</t>
  </si>
  <si>
    <t>Son job watch attorney</t>
  </si>
  <si>
    <t>O3225</t>
  </si>
  <si>
    <t>B1012</t>
  </si>
  <si>
    <t>Apply</t>
  </si>
  <si>
    <t>O2039</t>
  </si>
  <si>
    <t>Wife why</t>
  </si>
  <si>
    <t>O1099</t>
  </si>
  <si>
    <t>B1388</t>
  </si>
  <si>
    <t>Quickly five direction</t>
  </si>
  <si>
    <t>O3136</t>
  </si>
  <si>
    <t>C589</t>
  </si>
  <si>
    <t>Brittany Hall</t>
  </si>
  <si>
    <t>O1416</t>
  </si>
  <si>
    <t>Kimberly Pena</t>
  </si>
  <si>
    <t>O2956</t>
  </si>
  <si>
    <t>B1503</t>
  </si>
  <si>
    <t>House attention check</t>
  </si>
  <si>
    <t>O2063</t>
  </si>
  <si>
    <t>C795</t>
  </si>
  <si>
    <t>Margaret Orozco</t>
  </si>
  <si>
    <t>O2957</t>
  </si>
  <si>
    <t>Katrina Young</t>
  </si>
  <si>
    <t>O3773</t>
  </si>
  <si>
    <t>B1149</t>
  </si>
  <si>
    <t>Piece choice</t>
  </si>
  <si>
    <t>O3982</t>
  </si>
  <si>
    <t>C911</t>
  </si>
  <si>
    <t>Anthony Underwood</t>
  </si>
  <si>
    <t>B1441</t>
  </si>
  <si>
    <t>Two son</t>
  </si>
  <si>
    <t>O3039</t>
  </si>
  <si>
    <t>Stephanie Schmidt</t>
  </si>
  <si>
    <t>B1354</t>
  </si>
  <si>
    <t>Create issue</t>
  </si>
  <si>
    <t>O1801</t>
  </si>
  <si>
    <t>C951</t>
  </si>
  <si>
    <t>Cynthia Torres MD</t>
  </si>
  <si>
    <t>Or top</t>
  </si>
  <si>
    <t>O2610</t>
  </si>
  <si>
    <t>Danielle Howell</t>
  </si>
  <si>
    <t>O1622</t>
  </si>
  <si>
    <t>C402</t>
  </si>
  <si>
    <t>Travis Salinas</t>
  </si>
  <si>
    <t>B1627</t>
  </si>
  <si>
    <t>Score compare</t>
  </si>
  <si>
    <t>O3746</t>
  </si>
  <si>
    <t>B1487</t>
  </si>
  <si>
    <t>Social much generation</t>
  </si>
  <si>
    <t>O3391</t>
  </si>
  <si>
    <t>C682</t>
  </si>
  <si>
    <t>Alicia Rosario</t>
  </si>
  <si>
    <t>B1278</t>
  </si>
  <si>
    <t>Inside green</t>
  </si>
  <si>
    <t>Jeffery Davidson</t>
  </si>
  <si>
    <t>O3473</t>
  </si>
  <si>
    <t>Kelly Ramirez</t>
  </si>
  <si>
    <t>O3858</t>
  </si>
  <si>
    <t>O3014</t>
  </si>
  <si>
    <t>C842</t>
  </si>
  <si>
    <t>Dr. Nicole Davis MD</t>
  </si>
  <si>
    <t>O1164</t>
  </si>
  <si>
    <t>C550</t>
  </si>
  <si>
    <t>Christopher Oliver</t>
  </si>
  <si>
    <t>O3315</t>
  </si>
  <si>
    <t>C191</t>
  </si>
  <si>
    <t>Nicholas Larson</t>
  </si>
  <si>
    <t>B1591</t>
  </si>
  <si>
    <t>Loss test word produce</t>
  </si>
  <si>
    <t>O1442</t>
  </si>
  <si>
    <t>C335</t>
  </si>
  <si>
    <t>Jeanne Lewis</t>
  </si>
  <si>
    <t>B1296</t>
  </si>
  <si>
    <t>Trouble two</t>
  </si>
  <si>
    <t>O2945</t>
  </si>
  <si>
    <t>C266</t>
  </si>
  <si>
    <t>Christina Warner</t>
  </si>
  <si>
    <t>O3859</t>
  </si>
  <si>
    <t>Kristie Molina</t>
  </si>
  <si>
    <t>O2585</t>
  </si>
  <si>
    <t>Jordan Koch</t>
  </si>
  <si>
    <t>B1088</t>
  </si>
  <si>
    <t>Reach budget</t>
  </si>
  <si>
    <t>O2604</t>
  </si>
  <si>
    <t>O2640</t>
  </si>
  <si>
    <t>C754</t>
  </si>
  <si>
    <t>Heather Blake</t>
  </si>
  <si>
    <t>O2437</t>
  </si>
  <si>
    <t>Andrew Yoder</t>
  </si>
  <si>
    <t>Those small</t>
  </si>
  <si>
    <t>O3318</t>
  </si>
  <si>
    <t>O3270</t>
  </si>
  <si>
    <t>C783</t>
  </si>
  <si>
    <t>Cheyenne Sullivan</t>
  </si>
  <si>
    <t>Middle serve understand</t>
  </si>
  <si>
    <t>O3806</t>
  </si>
  <si>
    <t>Kristin Stewart</t>
  </si>
  <si>
    <t>O1836</t>
  </si>
  <si>
    <t>Kimberly Perez</t>
  </si>
  <si>
    <t>B1865</t>
  </si>
  <si>
    <t>Interview quickly central</t>
  </si>
  <si>
    <t>O2594</t>
  </si>
  <si>
    <t>Ricardo Richards</t>
  </si>
  <si>
    <t>O3598</t>
  </si>
  <si>
    <t>Performance performance continue</t>
  </si>
  <si>
    <t>O2388</t>
  </si>
  <si>
    <t>O3782</t>
  </si>
  <si>
    <t>C383</t>
  </si>
  <si>
    <t>Sarah Richards</t>
  </si>
  <si>
    <t>B1922</t>
  </si>
  <si>
    <t>Lay arm</t>
  </si>
  <si>
    <t>O1215</t>
  </si>
  <si>
    <t>C856</t>
  </si>
  <si>
    <t>Dale Brown</t>
  </si>
  <si>
    <t>B1316</t>
  </si>
  <si>
    <t>Image purpose notice</t>
  </si>
  <si>
    <t>O2456</t>
  </si>
  <si>
    <t>O1124</t>
  </si>
  <si>
    <t>B1989</t>
  </si>
  <si>
    <t>Activity field weight</t>
  </si>
  <si>
    <t>O2590</t>
  </si>
  <si>
    <t>C101</t>
  </si>
  <si>
    <t>Dr. Patrick Frazier PhD</t>
  </si>
  <si>
    <t>B1197</t>
  </si>
  <si>
    <t>Ago event history</t>
  </si>
  <si>
    <t>O1344</t>
  </si>
  <si>
    <t>B1317</t>
  </si>
  <si>
    <t>House chair occur</t>
  </si>
  <si>
    <t>O3538</t>
  </si>
  <si>
    <t>O1853</t>
  </si>
  <si>
    <t>B1677</t>
  </si>
  <si>
    <t>Event spend buy</t>
  </si>
  <si>
    <t>O3209</t>
  </si>
  <si>
    <t>O2642</t>
  </si>
  <si>
    <t>Now act maybe way</t>
  </si>
  <si>
    <t>O3555</t>
  </si>
  <si>
    <t>O3728</t>
  </si>
  <si>
    <t>B1438</t>
  </si>
  <si>
    <t>Me over stock practice</t>
  </si>
  <si>
    <t>O3883</t>
  </si>
  <si>
    <t>Mackenzie Lee</t>
  </si>
  <si>
    <t>Culture argue</t>
  </si>
  <si>
    <t>O3188</t>
  </si>
  <si>
    <t>C883</t>
  </si>
  <si>
    <t>Matthew Miller</t>
  </si>
  <si>
    <t>Author</t>
  </si>
  <si>
    <t>O2975</t>
  </si>
  <si>
    <t>O3300</t>
  </si>
  <si>
    <t>Send manage offer</t>
  </si>
  <si>
    <t>O3890</t>
  </si>
  <si>
    <t>B1139</t>
  </si>
  <si>
    <t>News</t>
  </si>
  <si>
    <t>O3304</t>
  </si>
  <si>
    <t>Jody Camacho</t>
  </si>
  <si>
    <t>Activity little</t>
  </si>
  <si>
    <t>O2745</t>
  </si>
  <si>
    <t>C874</t>
  </si>
  <si>
    <t>Tammy Perez</t>
  </si>
  <si>
    <t>O2972</t>
  </si>
  <si>
    <t>Lisa Patterson</t>
  </si>
  <si>
    <t>Will door case</t>
  </si>
  <si>
    <t>O1654</t>
  </si>
  <si>
    <t>Capital art</t>
  </si>
  <si>
    <t>O3959</t>
  </si>
  <si>
    <t>O3068</t>
  </si>
  <si>
    <t>Staff rest</t>
  </si>
  <si>
    <t>O3173</t>
  </si>
  <si>
    <t>Robyn Campbell</t>
  </si>
  <si>
    <t>O1205</t>
  </si>
  <si>
    <t>C775</t>
  </si>
  <si>
    <t>Janet Woods</t>
  </si>
  <si>
    <t>Despite easy there</t>
  </si>
  <si>
    <t>O3831</t>
  </si>
  <si>
    <t>Woman within</t>
  </si>
  <si>
    <t>O1784</t>
  </si>
  <si>
    <t>Brian Figueroa</t>
  </si>
  <si>
    <t>Laugh</t>
  </si>
  <si>
    <t>O3544</t>
  </si>
  <si>
    <t>Danielle Wall</t>
  </si>
  <si>
    <t>B1257</t>
  </si>
  <si>
    <t>Central professional sort</t>
  </si>
  <si>
    <t>O1760</t>
  </si>
  <si>
    <t>James Gonzales MD</t>
  </si>
  <si>
    <t>Put knowledge consumer</t>
  </si>
  <si>
    <t>O1815</t>
  </si>
  <si>
    <t>Evan Hardy</t>
  </si>
  <si>
    <t>It sit</t>
  </si>
  <si>
    <t>O2217</t>
  </si>
  <si>
    <t>Avoid pay</t>
  </si>
  <si>
    <t>O3481</t>
  </si>
  <si>
    <t>O3429</t>
  </si>
  <si>
    <t>Kimberly Garcia</t>
  </si>
  <si>
    <t>O2026</t>
  </si>
  <si>
    <t>Might free standard</t>
  </si>
  <si>
    <t>O1720</t>
  </si>
  <si>
    <t>O3089</t>
  </si>
  <si>
    <t>Daniel Fernandez</t>
  </si>
  <si>
    <t>O2168</t>
  </si>
  <si>
    <t>A music per deal</t>
  </si>
  <si>
    <t>O2493</t>
  </si>
  <si>
    <t>O2679</t>
  </si>
  <si>
    <t>Diane Ramsey</t>
  </si>
  <si>
    <t>O3215</t>
  </si>
  <si>
    <t>O2236</t>
  </si>
  <si>
    <t>C791</t>
  </si>
  <si>
    <t>Bryan Jenkins</t>
  </si>
  <si>
    <t>B1063</t>
  </si>
  <si>
    <t>Best weight yeah</t>
  </si>
  <si>
    <t>O1813</t>
  </si>
  <si>
    <t>C570</t>
  </si>
  <si>
    <t>Tammy Lynn</t>
  </si>
  <si>
    <t>O2476</t>
  </si>
  <si>
    <t>C502</t>
  </si>
  <si>
    <t>Stephen Bryant</t>
  </si>
  <si>
    <t>O1675</t>
  </si>
  <si>
    <t>C732</t>
  </si>
  <si>
    <t>Tracy Martin</t>
  </si>
  <si>
    <t>O2491</t>
  </si>
  <si>
    <t>C364</t>
  </si>
  <si>
    <t>Susan Fowler</t>
  </si>
  <si>
    <t>B1774</t>
  </si>
  <si>
    <t>Increase about catch hold</t>
  </si>
  <si>
    <t>O1676</t>
  </si>
  <si>
    <t>B1230</t>
  </si>
  <si>
    <t>Third yeah</t>
  </si>
  <si>
    <t>O3372</t>
  </si>
  <si>
    <t>O1886</t>
  </si>
  <si>
    <t>C147</t>
  </si>
  <si>
    <t>Mr. Lucas Hansen MD</t>
  </si>
  <si>
    <t>O2363</t>
  </si>
  <si>
    <t>O1776</t>
  </si>
  <si>
    <t>O2969</t>
  </si>
  <si>
    <t>Richard Perkins</t>
  </si>
  <si>
    <t>Government far</t>
  </si>
  <si>
    <t>O2687</t>
  </si>
  <si>
    <t>Quickly short measure</t>
  </si>
  <si>
    <t>O3011</t>
  </si>
  <si>
    <t>Katherine Smith</t>
  </si>
  <si>
    <t>O3026</t>
  </si>
  <si>
    <t>Mark Moore</t>
  </si>
  <si>
    <t>O3499</t>
  </si>
  <si>
    <t>C436</t>
  </si>
  <si>
    <t>Kenneth Brown</t>
  </si>
  <si>
    <t>O1449</t>
  </si>
  <si>
    <t>B1532</t>
  </si>
  <si>
    <t>Inside section figure</t>
  </si>
  <si>
    <t>O1199</t>
  </si>
  <si>
    <t>Career hot</t>
  </si>
  <si>
    <t>O3583</t>
  </si>
  <si>
    <t>O3655</t>
  </si>
  <si>
    <t>Laura Vega</t>
  </si>
  <si>
    <t>O1358</t>
  </si>
  <si>
    <t>Dustin Anderson</t>
  </si>
  <si>
    <t>Third course interesting</t>
  </si>
  <si>
    <t>O1761</t>
  </si>
  <si>
    <t>C939</t>
  </si>
  <si>
    <t>Heather Gonzales</t>
  </si>
  <si>
    <t>Congress by old nature</t>
  </si>
  <si>
    <t>O2162</t>
  </si>
  <si>
    <t>C960</t>
  </si>
  <si>
    <t>Angelica Thomas</t>
  </si>
  <si>
    <t>O2684</t>
  </si>
  <si>
    <t>Put star expect close</t>
  </si>
  <si>
    <t>O3922</t>
  </si>
  <si>
    <t>C913</t>
  </si>
  <si>
    <t>Tammy Pineda</t>
  </si>
  <si>
    <t>O2159</t>
  </si>
  <si>
    <t>C471</t>
  </si>
  <si>
    <t>Jacqueline Heath</t>
  </si>
  <si>
    <t>O1516</t>
  </si>
  <si>
    <t>C501</t>
  </si>
  <si>
    <t>Christy Scott</t>
  </si>
  <si>
    <t>O1057</t>
  </si>
  <si>
    <t>Jimmy Nichols</t>
  </si>
  <si>
    <t>O2478</t>
  </si>
  <si>
    <t>Seth Roberts</t>
  </si>
  <si>
    <t>Day worry</t>
  </si>
  <si>
    <t>O3455</t>
  </si>
  <si>
    <t>O3385</t>
  </si>
  <si>
    <t>O3400</t>
  </si>
  <si>
    <t>O2730</t>
  </si>
  <si>
    <t>B1518</t>
  </si>
  <si>
    <t>Require difficult find</t>
  </si>
  <si>
    <t>O3633</t>
  </si>
  <si>
    <t>Kathy Hensley</t>
  </si>
  <si>
    <t>Notice sense pass</t>
  </si>
  <si>
    <t>O1854</t>
  </si>
  <si>
    <t>Oil size up</t>
  </si>
  <si>
    <t>O1682</t>
  </si>
  <si>
    <t>Jessica Cooper</t>
  </si>
  <si>
    <t>O3250</t>
  </si>
  <si>
    <t>B1173</t>
  </si>
  <si>
    <t>Design while</t>
  </si>
  <si>
    <t>O1704</t>
  </si>
  <si>
    <t>C241</t>
  </si>
  <si>
    <t>Tanya Townsend</t>
  </si>
  <si>
    <t>B1390</t>
  </si>
  <si>
    <t>Commercial more</t>
  </si>
  <si>
    <t>O3258</t>
  </si>
  <si>
    <t>O3985</t>
  </si>
  <si>
    <t>C199</t>
  </si>
  <si>
    <t>James Rivas</t>
  </si>
  <si>
    <t>O1193</t>
  </si>
  <si>
    <t>Frank Reed</t>
  </si>
  <si>
    <t>Set fine soldier</t>
  </si>
  <si>
    <t>O3490</t>
  </si>
  <si>
    <t>Robert Martin</t>
  </si>
  <si>
    <t>Experience suggest</t>
  </si>
  <si>
    <t>O2126</t>
  </si>
  <si>
    <t>C852</t>
  </si>
  <si>
    <t>Larry Fuller</t>
  </si>
  <si>
    <t>B1409</t>
  </si>
  <si>
    <t>Friend reveal no</t>
  </si>
  <si>
    <t>O2813</t>
  </si>
  <si>
    <t>O3836</t>
  </si>
  <si>
    <t>Cassidy Long</t>
  </si>
  <si>
    <t>B1034</t>
  </si>
  <si>
    <t>Instead sea</t>
  </si>
  <si>
    <t>O2352</t>
  </si>
  <si>
    <t>O3642</t>
  </si>
  <si>
    <t>Lori Gray</t>
  </si>
  <si>
    <t>O3017</t>
  </si>
  <si>
    <t>C484</t>
  </si>
  <si>
    <t>Karen Schultz</t>
  </si>
  <si>
    <t>O2902</t>
  </si>
  <si>
    <t>C441</t>
  </si>
  <si>
    <t>Jessica Rogers</t>
  </si>
  <si>
    <t>Senior yeah</t>
  </si>
  <si>
    <t>O3933</t>
  </si>
  <si>
    <t>Lisa Martinez</t>
  </si>
  <si>
    <t>O1126</t>
  </si>
  <si>
    <t>C864</t>
  </si>
  <si>
    <t>Brandon Mays</t>
  </si>
  <si>
    <t>Later baby everybody</t>
  </si>
  <si>
    <t>O1195</t>
  </si>
  <si>
    <t>C944</t>
  </si>
  <si>
    <t>Dustin Hinton</t>
  </si>
  <si>
    <t>B1640</t>
  </si>
  <si>
    <t>Hundred your</t>
  </si>
  <si>
    <t>O3616</t>
  </si>
  <si>
    <t>C464</t>
  </si>
  <si>
    <t>Matthew Wilson</t>
  </si>
  <si>
    <t>O2071</t>
  </si>
  <si>
    <t>C155</t>
  </si>
  <si>
    <t>Kimberly Nunez</t>
  </si>
  <si>
    <t>O3582</t>
  </si>
  <si>
    <t>C563</t>
  </si>
  <si>
    <t>Kevin Williams</t>
  </si>
  <si>
    <t>For art modern</t>
  </si>
  <si>
    <t>O1834</t>
  </si>
  <si>
    <t>B1351</t>
  </si>
  <si>
    <t>Seat food sort</t>
  </si>
  <si>
    <t>O2788</t>
  </si>
  <si>
    <t>B1250</t>
  </si>
  <si>
    <t>Republican</t>
  </si>
  <si>
    <t>O3013</t>
  </si>
  <si>
    <t>Daniel Rogers</t>
  </si>
  <si>
    <t>O1553</t>
  </si>
  <si>
    <t>Kristen Blair</t>
  </si>
  <si>
    <t>B1623</t>
  </si>
  <si>
    <t>Capital soldier situation</t>
  </si>
  <si>
    <t>O3103</t>
  </si>
  <si>
    <t>O3918</t>
  </si>
  <si>
    <t>C799</t>
  </si>
  <si>
    <t>Kayla Stanton</t>
  </si>
  <si>
    <t>O2930</t>
  </si>
  <si>
    <t>Over pick</t>
  </si>
  <si>
    <t>O3332</t>
  </si>
  <si>
    <t>C849</t>
  </si>
  <si>
    <t>Autumn Little</t>
  </si>
  <si>
    <t>B1451</t>
  </si>
  <si>
    <t>Decision edge</t>
  </si>
  <si>
    <t>O2232</t>
  </si>
  <si>
    <t>C417</t>
  </si>
  <si>
    <t>William Hatfield</t>
  </si>
  <si>
    <t>B1253</t>
  </si>
  <si>
    <t>News better</t>
  </si>
  <si>
    <t>O3057</t>
  </si>
  <si>
    <t>Deborah Hunt</t>
  </si>
  <si>
    <t>O3071</t>
  </si>
  <si>
    <t>Regina Porter</t>
  </si>
  <si>
    <t>O3552</t>
  </si>
  <si>
    <t>B1114</t>
  </si>
  <si>
    <t>Be</t>
  </si>
  <si>
    <t>O2779</t>
  </si>
  <si>
    <t>O3325</t>
  </si>
  <si>
    <t>B1647</t>
  </si>
  <si>
    <t>Finish recent each</t>
  </si>
  <si>
    <t>O1712</t>
  </si>
  <si>
    <t>C143</t>
  </si>
  <si>
    <t>Samantha Hall</t>
  </si>
  <si>
    <t>Fish question lay</t>
  </si>
  <si>
    <t>O2438</t>
  </si>
  <si>
    <t>B1305</t>
  </si>
  <si>
    <t>Choice yard list</t>
  </si>
  <si>
    <t>O3562</t>
  </si>
  <si>
    <t>O2873</t>
  </si>
  <si>
    <t>O1091</t>
  </si>
  <si>
    <t>Rise</t>
  </si>
  <si>
    <t>O2509</t>
  </si>
  <si>
    <t>C699</t>
  </si>
  <si>
    <t>Charles Hobbs</t>
  </si>
  <si>
    <t>O3277</t>
  </si>
  <si>
    <t>C131</t>
  </si>
  <si>
    <t>Anthony Lowe</t>
  </si>
  <si>
    <t>O2184</t>
  </si>
  <si>
    <t>Karen Reed</t>
  </si>
  <si>
    <t>Task without</t>
  </si>
  <si>
    <t>O1835</t>
  </si>
  <si>
    <t>B1340</t>
  </si>
  <si>
    <t>Phone move base</t>
  </si>
  <si>
    <t>O3469</t>
  </si>
  <si>
    <t>O2876</t>
  </si>
  <si>
    <t>O3074</t>
  </si>
  <si>
    <t>C880</t>
  </si>
  <si>
    <t>Alan Zamora</t>
  </si>
  <si>
    <t>B1474</t>
  </si>
  <si>
    <t>Every bill</t>
  </si>
  <si>
    <t>O2947</t>
  </si>
  <si>
    <t>Nancy Green</t>
  </si>
  <si>
    <t>O3585</t>
  </si>
  <si>
    <t>Drop necessary course</t>
  </si>
  <si>
    <t>O2273</t>
  </si>
  <si>
    <t>C902</t>
  </si>
  <si>
    <t>Deanna Rose</t>
  </si>
  <si>
    <t>O1950</t>
  </si>
  <si>
    <t>Tyler Wade</t>
  </si>
  <si>
    <t>B1932</t>
  </si>
  <si>
    <t>Democratic mother</t>
  </si>
  <si>
    <t>O3413</t>
  </si>
  <si>
    <t>Rule become</t>
  </si>
  <si>
    <t>O2251</t>
  </si>
  <si>
    <t>B1894</t>
  </si>
  <si>
    <t>Home material the</t>
  </si>
  <si>
    <t>O2253</t>
  </si>
  <si>
    <t>C567</t>
  </si>
  <si>
    <t>Sean Butler</t>
  </si>
  <si>
    <t>O3779</t>
  </si>
  <si>
    <t>Joshua Rodriguez</t>
  </si>
  <si>
    <t>O3818</t>
  </si>
  <si>
    <t>Mary Taylor</t>
  </si>
  <si>
    <t>B1210</t>
  </si>
  <si>
    <t>Door my respond</t>
  </si>
  <si>
    <t>O3820</t>
  </si>
  <si>
    <t>C773</t>
  </si>
  <si>
    <t>Thomas Thompson</t>
  </si>
  <si>
    <t>B1691</t>
  </si>
  <si>
    <t>Carry part</t>
  </si>
  <si>
    <t>O3792</t>
  </si>
  <si>
    <t>O1936</t>
  </si>
  <si>
    <t>Larry Watson</t>
  </si>
  <si>
    <t>Recently some</t>
  </si>
  <si>
    <t>O3187</t>
  </si>
  <si>
    <t>C828</t>
  </si>
  <si>
    <t>Tracey Reynolds</t>
  </si>
  <si>
    <t>Teacher eye star them</t>
  </si>
  <si>
    <t>O3127</t>
  </si>
  <si>
    <t>O2442</t>
  </si>
  <si>
    <t>B1138</t>
  </si>
  <si>
    <t>Peace</t>
  </si>
  <si>
    <t>O2748</t>
  </si>
  <si>
    <t>O3909</t>
  </si>
  <si>
    <t>O1746</t>
  </si>
  <si>
    <t>Paul Delacruz</t>
  </si>
  <si>
    <t>O1146</t>
  </si>
  <si>
    <t>Travis Cervantes</t>
  </si>
  <si>
    <t>Full after wear</t>
  </si>
  <si>
    <t>O1109</t>
  </si>
  <si>
    <t>Andrea Burch</t>
  </si>
  <si>
    <t>O2587</t>
  </si>
  <si>
    <t>C798</t>
  </si>
  <si>
    <t>Sheri Anderson</t>
  </si>
  <si>
    <t>B1252</t>
  </si>
  <si>
    <t>School price federal</t>
  </si>
  <si>
    <t>O2067</t>
  </si>
  <si>
    <t>C867</t>
  </si>
  <si>
    <t>Joyce Foster</t>
  </si>
  <si>
    <t>Sense</t>
  </si>
  <si>
    <t>O1574</t>
  </si>
  <si>
    <t>O1332</t>
  </si>
  <si>
    <t>Through well spend</t>
  </si>
  <si>
    <t>O3737</t>
  </si>
  <si>
    <t>B1299</t>
  </si>
  <si>
    <t>Not shoulder</t>
  </si>
  <si>
    <t>O2045</t>
  </si>
  <si>
    <t>C150</t>
  </si>
  <si>
    <t>Scott Richardson</t>
  </si>
  <si>
    <t>B1751</t>
  </si>
  <si>
    <t>At two early company</t>
  </si>
  <si>
    <t>O3674</t>
  </si>
  <si>
    <t>B1444</t>
  </si>
  <si>
    <t>Market</t>
  </si>
  <si>
    <t>O3488</t>
  </si>
  <si>
    <t>C297</t>
  </si>
  <si>
    <t>Craig Little</t>
  </si>
  <si>
    <t>B1510</t>
  </si>
  <si>
    <t>Environment what executive</t>
  </si>
  <si>
    <t>O2689</t>
  </si>
  <si>
    <t>O1370</t>
  </si>
  <si>
    <t>C491</t>
  </si>
  <si>
    <t>Matthew Warner</t>
  </si>
  <si>
    <t>B1866</t>
  </si>
  <si>
    <t>Economic likely determine newspaper</t>
  </si>
  <si>
    <t>O3827</t>
  </si>
  <si>
    <t>B1339</t>
  </si>
  <si>
    <t>Skill action view</t>
  </si>
  <si>
    <t>O3525</t>
  </si>
  <si>
    <t>O1119</t>
  </si>
  <si>
    <t>O1364</t>
  </si>
  <si>
    <t>O2169</t>
  </si>
  <si>
    <t>Whether seven</t>
  </si>
  <si>
    <t>O2921</t>
  </si>
  <si>
    <t>O2602</t>
  </si>
  <si>
    <t>O1509</t>
  </si>
  <si>
    <t>B1604</t>
  </si>
  <si>
    <t>Sit trial those</t>
  </si>
  <si>
    <t>O2879</t>
  </si>
  <si>
    <t>B1055</t>
  </si>
  <si>
    <t>Later</t>
  </si>
  <si>
    <t>O1984</t>
  </si>
  <si>
    <t>C689</t>
  </si>
  <si>
    <t>Victoria Travis</t>
  </si>
  <si>
    <t>O1096</t>
  </si>
  <si>
    <t>O3271</t>
  </si>
  <si>
    <t>O1384</t>
  </si>
  <si>
    <t>Sergio Brown</t>
  </si>
  <si>
    <t>O2174</t>
  </si>
  <si>
    <t>C505</t>
  </si>
  <si>
    <t>Breanna Howell</t>
  </si>
  <si>
    <t>Concern capital</t>
  </si>
  <si>
    <t>O2403</t>
  </si>
  <si>
    <t>O1178</t>
  </si>
  <si>
    <t>O3625</t>
  </si>
  <si>
    <t>O3688</t>
  </si>
  <si>
    <t>C790</t>
  </si>
  <si>
    <t>Gregory Mahoney</t>
  </si>
  <si>
    <t>B1391</t>
  </si>
  <si>
    <t>Be entire phone actually</t>
  </si>
  <si>
    <t>O2055</t>
  </si>
  <si>
    <t>C637</t>
  </si>
  <si>
    <t>Mr. Jacob Perez PhD</t>
  </si>
  <si>
    <t>O1903</t>
  </si>
  <si>
    <t>C162</t>
  </si>
  <si>
    <t>lisa fowler dds</t>
  </si>
  <si>
    <t>O1438</t>
  </si>
  <si>
    <t>C777</t>
  </si>
  <si>
    <t>Adrian Deleon</t>
  </si>
  <si>
    <t>Newspaper put key</t>
  </si>
  <si>
    <t>O2331</t>
  </si>
  <si>
    <t>Jennifer Alvarado</t>
  </si>
  <si>
    <t>O2245</t>
  </si>
  <si>
    <t>O1034</t>
  </si>
  <si>
    <t>O1369</t>
  </si>
  <si>
    <t>Kaitlyn Richardson</t>
  </si>
  <si>
    <t>B1374</t>
  </si>
  <si>
    <t>Different although wall</t>
  </si>
  <si>
    <t>O3175</t>
  </si>
  <si>
    <t>O1844</t>
  </si>
  <si>
    <t>Derek Bush</t>
  </si>
  <si>
    <t>B1367</t>
  </si>
  <si>
    <t>Picture particularly season together</t>
  </si>
  <si>
    <t>O1866</t>
  </si>
  <si>
    <t>C649</t>
  </si>
  <si>
    <t>Thomas Richards</t>
  </si>
  <si>
    <t>O2822</t>
  </si>
  <si>
    <t>Become option marriage</t>
  </si>
  <si>
    <t>O2682</t>
  </si>
  <si>
    <t>C925</t>
  </si>
  <si>
    <t>Julie Drake</t>
  </si>
  <si>
    <t>B1040</t>
  </si>
  <si>
    <t>Section attorney last take</t>
  </si>
  <si>
    <t>O2984</t>
  </si>
  <si>
    <t>Tracie White</t>
  </si>
  <si>
    <t>O3700</t>
  </si>
  <si>
    <t>Task admit sit</t>
  </si>
  <si>
    <t>O2259</t>
  </si>
  <si>
    <t>Melissa Cruz</t>
  </si>
  <si>
    <t>O2971</t>
  </si>
  <si>
    <t>Sherri Rice</t>
  </si>
  <si>
    <t>O1139</t>
  </si>
  <si>
    <t>B1668</t>
  </si>
  <si>
    <t>Try occur</t>
  </si>
  <si>
    <t>O1229</t>
  </si>
  <si>
    <t>B1166</t>
  </si>
  <si>
    <t>Ever</t>
  </si>
  <si>
    <t>O3448</t>
  </si>
  <si>
    <t>O3557</t>
  </si>
  <si>
    <t>C218</t>
  </si>
  <si>
    <t>Jessica Butler</t>
  </si>
  <si>
    <t>O2695</t>
  </si>
  <si>
    <t>C687</t>
  </si>
  <si>
    <t>Robert Holland</t>
  </si>
  <si>
    <t>B1302</t>
  </si>
  <si>
    <t>Focus politics major</t>
  </si>
  <si>
    <t>O1255</t>
  </si>
  <si>
    <t>C173</t>
  </si>
  <si>
    <t>Alicia Thomas</t>
  </si>
  <si>
    <t>B1419</t>
  </si>
  <si>
    <t>Can</t>
  </si>
  <si>
    <t>O1100</t>
  </si>
  <si>
    <t>O2136</t>
  </si>
  <si>
    <t>C292</t>
  </si>
  <si>
    <t>Darlene Cole</t>
  </si>
  <si>
    <t>B1867</t>
  </si>
  <si>
    <t>Care interest themselves</t>
  </si>
  <si>
    <t>O1487</t>
  </si>
  <si>
    <t>C136</t>
  </si>
  <si>
    <t>Lee Blair</t>
  </si>
  <si>
    <t>O3735</t>
  </si>
  <si>
    <t>John Raymond</t>
  </si>
  <si>
    <t>O3288</t>
  </si>
  <si>
    <t>Robert Hall</t>
  </si>
  <si>
    <t>O3984</t>
  </si>
  <si>
    <t>Amanda Bailey</t>
  </si>
  <si>
    <t>B1666</t>
  </si>
  <si>
    <t>Fast foot whom</t>
  </si>
  <si>
    <t>O1137</t>
  </si>
  <si>
    <t>B1031</t>
  </si>
  <si>
    <t>Letter possible</t>
  </si>
  <si>
    <t>O3075</t>
  </si>
  <si>
    <t>Justin Olsen</t>
  </si>
  <si>
    <t>O1403</t>
  </si>
  <si>
    <t>Mitchell Shepherd</t>
  </si>
  <si>
    <t>Black commercial</t>
  </si>
  <si>
    <t>O3821</t>
  </si>
  <si>
    <t>O2771</t>
  </si>
  <si>
    <t>O3734</t>
  </si>
  <si>
    <t>O3028</t>
  </si>
  <si>
    <t>Allison Coleman</t>
  </si>
  <si>
    <t>Mother ball</t>
  </si>
  <si>
    <t>O2699</t>
  </si>
  <si>
    <t>O2077</t>
  </si>
  <si>
    <t>C372</t>
  </si>
  <si>
    <t>Nicholas Nelson</t>
  </si>
  <si>
    <t>O3854</t>
  </si>
  <si>
    <t>O2795</t>
  </si>
  <si>
    <t>Leah Harper</t>
  </si>
  <si>
    <t>O2982</t>
  </si>
  <si>
    <t>Decade section gun including</t>
  </si>
  <si>
    <t>O2500</t>
  </si>
  <si>
    <t>C178</t>
  </si>
  <si>
    <t>Brian Byrd</t>
  </si>
  <si>
    <t>O1698</t>
  </si>
  <si>
    <t>Jennifer Kelly</t>
  </si>
  <si>
    <t>Hot tree cost</t>
  </si>
  <si>
    <t>O2884</t>
  </si>
  <si>
    <t>C380</t>
  </si>
  <si>
    <t>William Clark</t>
  </si>
  <si>
    <t>Experience let</t>
  </si>
  <si>
    <t>O2277</t>
  </si>
  <si>
    <t>O1992</t>
  </si>
  <si>
    <t>Brian Walsh</t>
  </si>
  <si>
    <t>Phone</t>
  </si>
  <si>
    <t>O3651</t>
  </si>
  <si>
    <t>C413</t>
  </si>
  <si>
    <t>Lucas Cortez</t>
  </si>
  <si>
    <t>O3929</t>
  </si>
  <si>
    <t>Art allow</t>
  </si>
  <si>
    <t>O2480</t>
  </si>
  <si>
    <t>C592</t>
  </si>
  <si>
    <t>Tyler Schultz</t>
  </si>
  <si>
    <t>O3575</t>
  </si>
  <si>
    <t>B1198</t>
  </si>
  <si>
    <t>Remember share this</t>
  </si>
  <si>
    <t>O2625</t>
  </si>
  <si>
    <t>O2267</t>
  </si>
  <si>
    <t>C112</t>
  </si>
  <si>
    <t>Monica Horton</t>
  </si>
  <si>
    <t>Amount finish</t>
  </si>
  <si>
    <t>O1658</t>
  </si>
  <si>
    <t>B1432</t>
  </si>
  <si>
    <t>Girl last say</t>
  </si>
  <si>
    <t>O2618</t>
  </si>
  <si>
    <t>B1365</t>
  </si>
  <si>
    <t>Stuff all arrive</t>
  </si>
  <si>
    <t>O1610</t>
  </si>
  <si>
    <t>Joseph Hammond</t>
  </si>
  <si>
    <t>Behavior</t>
  </si>
  <si>
    <t>O1680</t>
  </si>
  <si>
    <t>C253</t>
  </si>
  <si>
    <t>Crystal Ross</t>
  </si>
  <si>
    <t>Friend style agent</t>
  </si>
  <si>
    <t>O3290</t>
  </si>
  <si>
    <t>C600</t>
  </si>
  <si>
    <t>Mark Moody</t>
  </si>
  <si>
    <t>Thank</t>
  </si>
  <si>
    <t>O3206</t>
  </si>
  <si>
    <t>O2928</t>
  </si>
  <si>
    <t>O3559</t>
  </si>
  <si>
    <t>O1713</t>
  </si>
  <si>
    <t>O3141</t>
  </si>
  <si>
    <t>Easy bar</t>
  </si>
  <si>
    <t>O2097</t>
  </si>
  <si>
    <t>Craig Miller</t>
  </si>
  <si>
    <t>In</t>
  </si>
  <si>
    <t>O2607</t>
  </si>
  <si>
    <t>C756</t>
  </si>
  <si>
    <t>Steven Brown</t>
  </si>
  <si>
    <t>O1435</t>
  </si>
  <si>
    <t>O3927</t>
  </si>
  <si>
    <t>C457</t>
  </si>
  <si>
    <t>Sara Heath</t>
  </si>
  <si>
    <t>O3160</t>
  </si>
  <si>
    <t>Water investment federal</t>
  </si>
  <si>
    <t>O1060</t>
  </si>
  <si>
    <t>B1852</t>
  </si>
  <si>
    <t>Mean</t>
  </si>
  <si>
    <t>O1728</t>
  </si>
  <si>
    <t>C953</t>
  </si>
  <si>
    <t>Rickey Martinez DDS</t>
  </si>
  <si>
    <t>Field growth</t>
  </si>
  <si>
    <t>O2160</t>
  </si>
  <si>
    <t>C865</t>
  </si>
  <si>
    <t>Ronald Goodwin</t>
  </si>
  <si>
    <t>Street president course</t>
  </si>
  <si>
    <t>O2856</t>
  </si>
  <si>
    <t>O2408</t>
  </si>
  <si>
    <t>C492</t>
  </si>
  <si>
    <t>Chad Pena</t>
  </si>
  <si>
    <t>O2361</t>
  </si>
  <si>
    <t>O1751</t>
  </si>
  <si>
    <t>C582</t>
  </si>
  <si>
    <t>Kenneth Gonzalez</t>
  </si>
  <si>
    <t>Writer raise rate</t>
  </si>
  <si>
    <t>O3683</t>
  </si>
  <si>
    <t>Stay determine number</t>
  </si>
  <si>
    <t>O3086</t>
  </si>
  <si>
    <t>C892</t>
  </si>
  <si>
    <t>Debra Booker</t>
  </si>
  <si>
    <t>O1448</t>
  </si>
  <si>
    <t>C767</t>
  </si>
  <si>
    <t>Collin Rivera</t>
  </si>
  <si>
    <t>Reveal second</t>
  </si>
  <si>
    <t>O1528</t>
  </si>
  <si>
    <t>Dan Smith</t>
  </si>
  <si>
    <t>O1935</t>
  </si>
  <si>
    <t>Stephanie Gibson</t>
  </si>
  <si>
    <t>Myself number hold</t>
  </si>
  <si>
    <t>O3871</t>
  </si>
  <si>
    <t>O2935</t>
  </si>
  <si>
    <t>C395</t>
  </si>
  <si>
    <t>Bradley Flynn</t>
  </si>
  <si>
    <t>B1598</t>
  </si>
  <si>
    <t>People instead thousand</t>
  </si>
  <si>
    <t>O3480</t>
  </si>
  <si>
    <t>O2391</t>
  </si>
  <si>
    <t>O1389</t>
  </si>
  <si>
    <t>Someone live bill</t>
  </si>
  <si>
    <t>O1335</t>
  </si>
  <si>
    <t>Treatment see point</t>
  </si>
  <si>
    <t>O3438</t>
  </si>
  <si>
    <t>Prepare world court</t>
  </si>
  <si>
    <t>O2677</t>
  </si>
  <si>
    <t>Positive near</t>
  </si>
  <si>
    <t>O3036</t>
  </si>
  <si>
    <t>C411</t>
  </si>
  <si>
    <t>Emily Rodriguez</t>
  </si>
  <si>
    <t>Music human</t>
  </si>
  <si>
    <t>O2897</t>
  </si>
  <si>
    <t>O2861</t>
  </si>
  <si>
    <t>C659</t>
  </si>
  <si>
    <t>Emily Barrett</t>
  </si>
  <si>
    <t>B1497</t>
  </si>
  <si>
    <t>House significant forget war</t>
  </si>
  <si>
    <t>O2623</t>
  </si>
  <si>
    <t>O2859</t>
  </si>
  <si>
    <t>C722</t>
  </si>
  <si>
    <t>Elizabeth Kelly</t>
  </si>
  <si>
    <t>B1727</t>
  </si>
  <si>
    <t>Physical prove</t>
  </si>
  <si>
    <t>O3146</t>
  </si>
  <si>
    <t>O2650</t>
  </si>
  <si>
    <t>Father pass debate</t>
  </si>
  <si>
    <t>O1485</t>
  </si>
  <si>
    <t>Larry Haynes</t>
  </si>
  <si>
    <t>Audience new although</t>
  </si>
  <si>
    <t>O1603</t>
  </si>
  <si>
    <t>O1807</t>
  </si>
  <si>
    <t>O1192</t>
  </si>
  <si>
    <t>B1314</t>
  </si>
  <si>
    <t>Green treat speech</t>
  </si>
  <si>
    <t>O2620</t>
  </si>
  <si>
    <t>George Rollins</t>
  </si>
  <si>
    <t>O2797</t>
  </si>
  <si>
    <t>O3338</t>
  </si>
  <si>
    <t>Olivia Harris</t>
  </si>
  <si>
    <t>O1191</t>
  </si>
  <si>
    <t>O1681</t>
  </si>
  <si>
    <t>Jeffrey Smith</t>
  </si>
  <si>
    <t>O3992</t>
  </si>
  <si>
    <t>C320</t>
  </si>
  <si>
    <t>Elizabeth Cook</t>
  </si>
  <si>
    <t>O2712</t>
  </si>
  <si>
    <t>O3976</t>
  </si>
  <si>
    <t>B1820</t>
  </si>
  <si>
    <t>City if</t>
  </si>
  <si>
    <t>O1122</t>
  </si>
  <si>
    <t>Catherine Rasmussen</t>
  </si>
  <si>
    <t>O2001</t>
  </si>
  <si>
    <t>B1616</t>
  </si>
  <si>
    <t>Court break hear</t>
  </si>
  <si>
    <t>O2526</t>
  </si>
  <si>
    <t>B1861</t>
  </si>
  <si>
    <t>Chair Mrs</t>
  </si>
  <si>
    <t>O1445</t>
  </si>
  <si>
    <t>David Craig</t>
  </si>
  <si>
    <t>Choose consider draw</t>
  </si>
  <si>
    <t>O3419</t>
  </si>
  <si>
    <t>Jason Jackson</t>
  </si>
  <si>
    <t>O3597</t>
  </si>
  <si>
    <t>B1387</t>
  </si>
  <si>
    <t>Scene two among</t>
  </si>
  <si>
    <t>O2525</t>
  </si>
  <si>
    <t>O1159</t>
  </si>
  <si>
    <t>Melissa Carrillo</t>
  </si>
  <si>
    <t>Pressure American</t>
  </si>
  <si>
    <t>O3365</t>
  </si>
  <si>
    <t>Green while early</t>
  </si>
  <si>
    <t>O3973</t>
  </si>
  <si>
    <t>Six value blood</t>
  </si>
  <si>
    <t>O1845</t>
  </si>
  <si>
    <t>C454</t>
  </si>
  <si>
    <t>Jacqueline Brady</t>
  </si>
  <si>
    <t>O2752</t>
  </si>
  <si>
    <t>O2358</t>
  </si>
  <si>
    <t>O1267</t>
  </si>
  <si>
    <t>Sean Robles</t>
  </si>
  <si>
    <t>O1608</t>
  </si>
  <si>
    <t>White it</t>
  </si>
  <si>
    <t>O1491</t>
  </si>
  <si>
    <t>Brooke Bennett</t>
  </si>
  <si>
    <t>B1154</t>
  </si>
  <si>
    <t>Next admit</t>
  </si>
  <si>
    <t>O2463</t>
  </si>
  <si>
    <t>B1740</t>
  </si>
  <si>
    <t>International play</t>
  </si>
  <si>
    <t>O1638</t>
  </si>
  <si>
    <t>Matthew Stevenson</t>
  </si>
  <si>
    <t>Hit store</t>
  </si>
  <si>
    <t>O1142</t>
  </si>
  <si>
    <t>Director</t>
  </si>
  <si>
    <t>O3090</t>
  </si>
  <si>
    <t>C535</t>
  </si>
  <si>
    <t>Ashley Morgan</t>
  </si>
  <si>
    <t>O1355</t>
  </si>
  <si>
    <t>Media suddenly</t>
  </si>
  <si>
    <t>O2203</t>
  </si>
  <si>
    <t>O3983</t>
  </si>
  <si>
    <t>Christopher Nichols</t>
  </si>
  <si>
    <t>O1655</t>
  </si>
  <si>
    <t>Samuel Perez</t>
  </si>
  <si>
    <t>O1102</t>
  </si>
  <si>
    <t>Cynthia Conrad</t>
  </si>
  <si>
    <t>O2290</t>
  </si>
  <si>
    <t>Manage piece</t>
  </si>
  <si>
    <t>O2469</t>
  </si>
  <si>
    <t>David Mccoy</t>
  </si>
  <si>
    <t>B1634</t>
  </si>
  <si>
    <t>Campaign take mention</t>
  </si>
  <si>
    <t>O2522</t>
  </si>
  <si>
    <t>Local citizen</t>
  </si>
  <si>
    <t>O1048</t>
  </si>
  <si>
    <t>C938</t>
  </si>
  <si>
    <t>John Hansen</t>
  </si>
  <si>
    <t>O1284</t>
  </si>
  <si>
    <t>Behind staff</t>
  </si>
  <si>
    <t>O2150</t>
  </si>
  <si>
    <t>Sarah Schaefer</t>
  </si>
  <si>
    <t>O2459</t>
  </si>
  <si>
    <t>C475</t>
  </si>
  <si>
    <t>Mary Gilbert</t>
  </si>
  <si>
    <t>O2983</t>
  </si>
  <si>
    <t>Peace least find</t>
  </si>
  <si>
    <t>O1456</t>
  </si>
  <si>
    <t>Amanda Dorsey</t>
  </si>
  <si>
    <t>B1426</t>
  </si>
  <si>
    <t>Others series lay</t>
  </si>
  <si>
    <t>O1774</t>
  </si>
  <si>
    <t>Richard Snyder</t>
  </si>
  <si>
    <t>Thus will watch</t>
  </si>
  <si>
    <t>O3468</t>
  </si>
  <si>
    <t>Daniel Clements</t>
  </si>
  <si>
    <t>B1284</t>
  </si>
  <si>
    <t>Wife without</t>
  </si>
  <si>
    <t>O1584</t>
  </si>
  <si>
    <t>B1183</t>
  </si>
  <si>
    <t>Sea hold</t>
  </si>
  <si>
    <t>O3899</t>
  </si>
  <si>
    <t>Taylor Chambers</t>
  </si>
  <si>
    <t>O3096</t>
  </si>
  <si>
    <t>C706</t>
  </si>
  <si>
    <t>Jason Collins</t>
  </si>
  <si>
    <t>Mention smile</t>
  </si>
  <si>
    <t>O1587</t>
  </si>
  <si>
    <t>Vincent Mcneil</t>
  </si>
  <si>
    <t>Clearly day</t>
  </si>
  <si>
    <t>O2586</t>
  </si>
  <si>
    <t>Michael Vincent</t>
  </si>
  <si>
    <t>O1312</t>
  </si>
  <si>
    <t>Victoria Banks</t>
  </si>
  <si>
    <t>B1120</t>
  </si>
  <si>
    <t>Claim particular</t>
  </si>
  <si>
    <t>O2791</t>
  </si>
  <si>
    <t>B1445</t>
  </si>
  <si>
    <t>Factor buy</t>
  </si>
  <si>
    <t>O1747</t>
  </si>
  <si>
    <t>C250</t>
  </si>
  <si>
    <t>Carla Rodriguez</t>
  </si>
  <si>
    <t>Second reduce career</t>
  </si>
  <si>
    <t>O3937</t>
  </si>
  <si>
    <t>O2435</t>
  </si>
  <si>
    <t>Rebecca Byrd</t>
  </si>
  <si>
    <t>O1803</t>
  </si>
  <si>
    <t>B1511</t>
  </si>
  <si>
    <t>Live</t>
  </si>
  <si>
    <t>O1402</t>
  </si>
  <si>
    <t>Emily Rowe</t>
  </si>
  <si>
    <t>O2608</t>
  </si>
  <si>
    <t>O3180</t>
  </si>
  <si>
    <t>C135</t>
  </si>
  <si>
    <t>Sarah Herring</t>
  </si>
  <si>
    <t>O1000</t>
  </si>
  <si>
    <t>C439</t>
  </si>
  <si>
    <t>Erin Hernandez</t>
  </si>
  <si>
    <t>B1049</t>
  </si>
  <si>
    <t>Poor film measure</t>
  </si>
  <si>
    <t>O2472</t>
  </si>
  <si>
    <t>C217</t>
  </si>
  <si>
    <t>Christopher Cruz</t>
  </si>
  <si>
    <t>O2165</t>
  </si>
  <si>
    <t>C694</t>
  </si>
  <si>
    <t>Michele Roberts</t>
  </si>
  <si>
    <t>O1540</t>
  </si>
  <si>
    <t>Small approach doctor</t>
  </si>
  <si>
    <t>O2974</t>
  </si>
  <si>
    <t>C509</t>
  </si>
  <si>
    <t>Thomas Smith</t>
  </si>
  <si>
    <t>Nothing</t>
  </si>
  <si>
    <t>O2129</t>
  </si>
  <si>
    <t>Friend pass</t>
  </si>
  <si>
    <t>O3486</t>
  </si>
  <si>
    <t>Future look</t>
  </si>
  <si>
    <t>O3506</t>
  </si>
  <si>
    <t>C678</t>
  </si>
  <si>
    <t>Daniel Burgess</t>
  </si>
  <si>
    <t>O2173</t>
  </si>
  <si>
    <t>Paula Atkinson</t>
  </si>
  <si>
    <t>O2540</t>
  </si>
  <si>
    <t>O3297</t>
  </si>
  <si>
    <t>C737</t>
  </si>
  <si>
    <t>Denise Bright</t>
  </si>
  <si>
    <t>O1748</t>
  </si>
  <si>
    <t>Nothing summer</t>
  </si>
  <si>
    <t>O2291</t>
  </si>
  <si>
    <t>Within major other</t>
  </si>
  <si>
    <t>O1885</t>
  </si>
  <si>
    <t>Melissa Carter</t>
  </si>
  <si>
    <t>O1130</t>
  </si>
  <si>
    <t>Beyond may official</t>
  </si>
  <si>
    <t>O3999</t>
  </si>
  <si>
    <t>Woman mother</t>
  </si>
  <si>
    <t>O3695</t>
  </si>
  <si>
    <t>Jacqueline Mitchell</t>
  </si>
  <si>
    <t>O3406</t>
  </si>
  <si>
    <t>O3741</t>
  </si>
  <si>
    <t>O2814</t>
  </si>
  <si>
    <t>O3788</t>
  </si>
  <si>
    <t>John Hall</t>
  </si>
  <si>
    <t>O1890</t>
  </si>
  <si>
    <t>Mario King</t>
  </si>
  <si>
    <t>B1772</t>
  </si>
  <si>
    <t>Watch prevent</t>
  </si>
  <si>
    <t>O1649</t>
  </si>
  <si>
    <t>Jessica Maldonado</t>
  </si>
  <si>
    <t>Interview professor per</t>
  </si>
  <si>
    <t>O2393</t>
  </si>
  <si>
    <t>Nicholas Johnson</t>
  </si>
  <si>
    <t>O3137</t>
  </si>
  <si>
    <t>Hunter Montoya</t>
  </si>
  <si>
    <t>Option</t>
  </si>
  <si>
    <t>O3719</t>
  </si>
  <si>
    <t>O3205</t>
  </si>
  <si>
    <t>Patrick Castro</t>
  </si>
  <si>
    <t>O2319</t>
  </si>
  <si>
    <t>B1927</t>
  </si>
  <si>
    <t>Wish fly admit</t>
  </si>
  <si>
    <t>O3460</t>
  </si>
  <si>
    <t>Friend clearly</t>
  </si>
  <si>
    <t>O1188</t>
  </si>
  <si>
    <t>C193</t>
  </si>
  <si>
    <t>Cathy Lopez</t>
  </si>
  <si>
    <t>O2433</t>
  </si>
  <si>
    <t>B1262</t>
  </si>
  <si>
    <t>Expect itself involve study</t>
  </si>
  <si>
    <t>O2107</t>
  </si>
  <si>
    <t>C946</t>
  </si>
  <si>
    <t>Shannon Perez</t>
  </si>
  <si>
    <t>Item morning</t>
  </si>
  <si>
    <t>O3390</t>
  </si>
  <si>
    <t>B1376</t>
  </si>
  <si>
    <t>Girl happy quickly</t>
  </si>
  <si>
    <t>O3535</t>
  </si>
  <si>
    <t>O1314</t>
  </si>
  <si>
    <t>Lay region</t>
  </si>
  <si>
    <t>O3234</t>
  </si>
  <si>
    <t>O2886</t>
  </si>
  <si>
    <t>O1351</t>
  </si>
  <si>
    <t>O1859</t>
  </si>
  <si>
    <t>Brett Baker</t>
  </si>
  <si>
    <t>Under little able</t>
  </si>
  <si>
    <t>O3161</t>
  </si>
  <si>
    <t>O1861</t>
  </si>
  <si>
    <t>Steven Kennedy</t>
  </si>
  <si>
    <t>Health recognize</t>
  </si>
  <si>
    <t>O3739</t>
  </si>
  <si>
    <t>B1015</t>
  </si>
  <si>
    <t>Each agent</t>
  </si>
  <si>
    <t>O3530</t>
  </si>
  <si>
    <t>C530</t>
  </si>
  <si>
    <t>Samuel Walker</t>
  </si>
  <si>
    <t>O3761</t>
  </si>
  <si>
    <t>O2977</t>
  </si>
  <si>
    <t>B1131</t>
  </si>
  <si>
    <t>Indeed fast too</t>
  </si>
  <si>
    <t>O3040</t>
  </si>
  <si>
    <t>Deep lay</t>
  </si>
  <si>
    <t>O2634</t>
  </si>
  <si>
    <t>Ashley Brown</t>
  </si>
  <si>
    <t>B1362</t>
  </si>
  <si>
    <t>Risk quickly finally</t>
  </si>
  <si>
    <t>O3239</t>
  </si>
  <si>
    <t>O2772</t>
  </si>
  <si>
    <t>O1800</t>
  </si>
  <si>
    <t>C681</t>
  </si>
  <si>
    <t>Nancy Johnson</t>
  </si>
  <si>
    <t>B1152</t>
  </si>
  <si>
    <t>Exactly Republican</t>
  </si>
  <si>
    <t>O3504</t>
  </si>
  <si>
    <t>Television</t>
  </si>
  <si>
    <t>O3629</t>
  </si>
  <si>
    <t>O1425</t>
  </si>
  <si>
    <t>C989</t>
  </si>
  <si>
    <t>Past try American</t>
  </si>
  <si>
    <t>O2321</t>
  </si>
  <si>
    <t>O2112</t>
  </si>
  <si>
    <t>Surface past</t>
  </si>
  <si>
    <t>O3584</t>
  </si>
  <si>
    <t>O2636</t>
  </si>
  <si>
    <t>O2189</t>
  </si>
  <si>
    <t>Ashley Lewis</t>
  </si>
  <si>
    <t>B1803</t>
  </si>
  <si>
    <t>Behavior available</t>
  </si>
  <si>
    <t>O3644</t>
  </si>
  <si>
    <t>O3213</t>
  </si>
  <si>
    <t>Thought him may</t>
  </si>
  <si>
    <t>O3805</t>
  </si>
  <si>
    <t>O2773</t>
  </si>
  <si>
    <t>Include form</t>
  </si>
  <si>
    <t>O2296</t>
  </si>
  <si>
    <t>Coach by</t>
  </si>
  <si>
    <t>O3990</t>
  </si>
  <si>
    <t>C613</t>
  </si>
  <si>
    <t>Phyllis Dunn</t>
  </si>
  <si>
    <t>Free when recently</t>
  </si>
  <si>
    <t>O2368</t>
  </si>
  <si>
    <t>Kelly Brooks</t>
  </si>
  <si>
    <t>B1042</t>
  </si>
  <si>
    <t>Star when</t>
  </si>
  <si>
    <t>O2842</t>
  </si>
  <si>
    <t>C433</t>
  </si>
  <si>
    <t>Jeffrey Thornton</t>
  </si>
  <si>
    <t>B1648</t>
  </si>
  <si>
    <t>Investment figure sing</t>
  </si>
  <si>
    <t>O3606</t>
  </si>
  <si>
    <t>C181</t>
  </si>
  <si>
    <t>David Cross</t>
  </si>
  <si>
    <t>O1078</t>
  </si>
  <si>
    <t>Center</t>
  </si>
  <si>
    <t>O2078</t>
  </si>
  <si>
    <t>robert anderson</t>
  </si>
  <si>
    <t>O1503</t>
  </si>
  <si>
    <t>Indeed trade main</t>
  </si>
  <si>
    <t>O2399</t>
  </si>
  <si>
    <t>O1906</t>
  </si>
  <si>
    <t>C537</t>
  </si>
  <si>
    <t>Mark Mitchell</t>
  </si>
  <si>
    <t>O2521</t>
  </si>
  <si>
    <t>B1181</t>
  </si>
  <si>
    <t>Green level</t>
  </si>
  <si>
    <t>O2419</t>
  </si>
  <si>
    <t>O2400</t>
  </si>
  <si>
    <t>O1163</t>
  </si>
  <si>
    <t>Mind morning</t>
  </si>
  <si>
    <t>O3577</t>
  </si>
  <si>
    <t>O1777</t>
  </si>
  <si>
    <t>Back wonder follow</t>
  </si>
  <si>
    <t>O3670</t>
  </si>
  <si>
    <t>O2738</t>
  </si>
  <si>
    <t>Jacqueline Smith</t>
  </si>
  <si>
    <t>Very population</t>
  </si>
  <si>
    <t>O1542</t>
  </si>
  <si>
    <t>Johnny Morgan</t>
  </si>
  <si>
    <t>O3454</t>
  </si>
  <si>
    <t>O3867</t>
  </si>
  <si>
    <t>Andrea Sims</t>
  </si>
  <si>
    <t>Stuff yet</t>
  </si>
  <si>
    <t>O3970</t>
  </si>
  <si>
    <t>Elaine Rivera</t>
  </si>
  <si>
    <t>O2955</t>
  </si>
  <si>
    <t>Fast forward appear</t>
  </si>
  <si>
    <t>O2166</t>
  </si>
  <si>
    <t>Erica Medina</t>
  </si>
  <si>
    <t>Single country huge</t>
  </si>
  <si>
    <t>O2923</t>
  </si>
  <si>
    <t>Amanda Smith</t>
  </si>
  <si>
    <t>B1645</t>
  </si>
  <si>
    <t>Need red</t>
  </si>
  <si>
    <t>O1826</t>
  </si>
  <si>
    <t>C159</t>
  </si>
  <si>
    <t>Carol Kim</t>
  </si>
  <si>
    <t>About nature social above</t>
  </si>
  <si>
    <t>O2770</t>
  </si>
  <si>
    <t>C337</t>
  </si>
  <si>
    <t>Matthew Jackson</t>
  </si>
  <si>
    <t>O2246</t>
  </si>
  <si>
    <t>C557</t>
  </si>
  <si>
    <t>Marvin Hughes</t>
  </si>
  <si>
    <t>O1759</t>
  </si>
  <si>
    <t>Jennifer Hill</t>
  </si>
  <si>
    <t>Justin Williams</t>
  </si>
  <si>
    <t>B1062</t>
  </si>
  <si>
    <t>O3266</t>
  </si>
  <si>
    <t>O3740</t>
  </si>
  <si>
    <t>O1405</t>
  </si>
  <si>
    <t>C763</t>
  </si>
  <si>
    <t>Heather Rogers</t>
  </si>
  <si>
    <t>O2832</t>
  </si>
  <si>
    <t>O1852</t>
  </si>
  <si>
    <t>O1788</t>
  </si>
  <si>
    <t>Wind minute never</t>
  </si>
  <si>
    <t>O2313</t>
  </si>
  <si>
    <t>O2494</t>
  </si>
  <si>
    <t>B1633</t>
  </si>
  <si>
    <t>Final usually former</t>
  </si>
  <si>
    <t>O3837</t>
  </si>
  <si>
    <t>O3958</t>
  </si>
  <si>
    <t>O2146</t>
  </si>
  <si>
    <t>O3687</t>
  </si>
  <si>
    <t>O3364</t>
  </si>
  <si>
    <t>B1270</t>
  </si>
  <si>
    <t>Position clear question</t>
  </si>
  <si>
    <t>O1419</t>
  </si>
  <si>
    <t>C820</t>
  </si>
  <si>
    <t>Jennifer Taylor</t>
  </si>
  <si>
    <t>Low machine</t>
  </si>
  <si>
    <t>O1602</t>
  </si>
  <si>
    <t>C474</t>
  </si>
  <si>
    <t>Darin Brown</t>
  </si>
  <si>
    <t>O2725</t>
  </si>
  <si>
    <t>Sport catch</t>
  </si>
  <si>
    <t>O3573</t>
  </si>
  <si>
    <t>C500</t>
  </si>
  <si>
    <t>Allen Wallace</t>
  </si>
  <si>
    <t>O2257</t>
  </si>
  <si>
    <t>Stephanie Ramirez</t>
  </si>
  <si>
    <t>Project develop decide</t>
  </si>
  <si>
    <t>O1697</t>
  </si>
  <si>
    <t>B1891</t>
  </si>
  <si>
    <t>Deal conference director</t>
  </si>
  <si>
    <t>O2691</t>
  </si>
  <si>
    <t>B1133</t>
  </si>
  <si>
    <t>Easy stock</t>
  </si>
  <si>
    <t>O2503</t>
  </si>
  <si>
    <t>Kristina Wyatt</t>
  </si>
  <si>
    <t>O1276</t>
  </si>
  <si>
    <t>O1131</t>
  </si>
  <si>
    <t>Edward Patterson</t>
  </si>
  <si>
    <t>Art position staff</t>
  </si>
  <si>
    <t>O3895</t>
  </si>
  <si>
    <t>C138</t>
  </si>
  <si>
    <t>John Hess</t>
  </si>
  <si>
    <t>O2460</t>
  </si>
  <si>
    <t>O2216</t>
  </si>
  <si>
    <t>O1991</t>
  </si>
  <si>
    <t>O2539</t>
  </si>
  <si>
    <t>O2558</t>
  </si>
  <si>
    <t>Majority reduce</t>
  </si>
  <si>
    <t>O1576</t>
  </si>
  <si>
    <t>Mary Gregory</t>
  </si>
  <si>
    <t>B1029</t>
  </si>
  <si>
    <t>Material economy</t>
  </si>
  <si>
    <t>O3610</t>
  </si>
  <si>
    <t>Kayla Hill</t>
  </si>
  <si>
    <t>O1848</t>
  </si>
  <si>
    <t>O2372</t>
  </si>
  <si>
    <t>C787</t>
  </si>
  <si>
    <t>Allen Newman</t>
  </si>
  <si>
    <t>O3321</t>
  </si>
  <si>
    <t>O2519</t>
  </si>
  <si>
    <t>B1519</t>
  </si>
  <si>
    <t>Compare two hand</t>
  </si>
  <si>
    <t>O3696</t>
  </si>
  <si>
    <t>O2453</t>
  </si>
  <si>
    <t>Kim Watkins</t>
  </si>
  <si>
    <t>O2034</t>
  </si>
  <si>
    <t>Nicole Ortega</t>
  </si>
  <si>
    <t>Five PM glass</t>
  </si>
  <si>
    <t>O2794</t>
  </si>
  <si>
    <t>B1170</t>
  </si>
  <si>
    <t>Admit smile</t>
  </si>
  <si>
    <t>O1165</t>
  </si>
  <si>
    <t>O1572</t>
  </si>
  <si>
    <t>Shelby Gonzales</t>
  </si>
  <si>
    <t>O2808</t>
  </si>
  <si>
    <t>O1896</t>
  </si>
  <si>
    <t>C805</t>
  </si>
  <si>
    <t>Diana Butler</t>
  </si>
  <si>
    <t>O1365</t>
  </si>
  <si>
    <t>Kevin Wilson</t>
  </si>
  <si>
    <t>O1971</t>
  </si>
  <si>
    <t>Michael Friedman</t>
  </si>
  <si>
    <t>Gun mother paper</t>
  </si>
  <si>
    <t>Remember key</t>
  </si>
  <si>
    <t>O3408</t>
  </si>
  <si>
    <t>C829</t>
  </si>
  <si>
    <t>Rachel Herring</t>
  </si>
  <si>
    <t>O1609</t>
  </si>
  <si>
    <t>C459</t>
  </si>
  <si>
    <t>Lisa Lee</t>
  </si>
  <si>
    <t>B1259</t>
  </si>
  <si>
    <t>Traditional four talk</t>
  </si>
  <si>
    <t>O2632</t>
  </si>
  <si>
    <t>O1377</t>
  </si>
  <si>
    <t>Zachary Harris</t>
  </si>
  <si>
    <t>Though land garden</t>
  </si>
  <si>
    <t>O1063</t>
  </si>
  <si>
    <t>B1873</t>
  </si>
  <si>
    <t>Read moment</t>
  </si>
  <si>
    <t>O3309</t>
  </si>
  <si>
    <t>C307</t>
  </si>
  <si>
    <t>Chelsea King</t>
  </si>
  <si>
    <t>O2417</t>
  </si>
  <si>
    <t>O3301</t>
  </si>
  <si>
    <t>Caitlin Pham</t>
  </si>
  <si>
    <t>O3615</t>
  </si>
  <si>
    <t>C561</t>
  </si>
  <si>
    <t>Samantha Ortega</t>
  </si>
  <si>
    <t>B1010</t>
  </si>
  <si>
    <t>Eat any</t>
  </si>
  <si>
    <t>O2328</t>
  </si>
  <si>
    <t>C812</t>
  </si>
  <si>
    <t>John Lowe DDS</t>
  </si>
  <si>
    <t>O2101</t>
  </si>
  <si>
    <t>Dylan Baker</t>
  </si>
  <si>
    <t>Herself</t>
  </si>
  <si>
    <t>O2119</t>
  </si>
  <si>
    <t>Decide</t>
  </si>
  <si>
    <t>O1706</t>
  </si>
  <si>
    <t>O1876</t>
  </si>
  <si>
    <t>O2638</t>
  </si>
  <si>
    <t>C489</t>
  </si>
  <si>
    <t>David Roy</t>
  </si>
  <si>
    <t>Visit key</t>
  </si>
  <si>
    <t>O2726</t>
  </si>
  <si>
    <t>O3084</t>
  </si>
  <si>
    <t>C888</t>
  </si>
  <si>
    <t>Debra King</t>
  </si>
  <si>
    <t>O2339</t>
  </si>
  <si>
    <t>O2415</t>
  </si>
  <si>
    <t>C265</t>
  </si>
  <si>
    <t>Ethan Macias</t>
  </si>
  <si>
    <t>O2926</t>
  </si>
  <si>
    <t>Sandra Jones</t>
  </si>
  <si>
    <t>B1364</t>
  </si>
  <si>
    <t>State create</t>
  </si>
  <si>
    <t>O3847</t>
  </si>
  <si>
    <t>O1349</t>
  </si>
  <si>
    <t>John Wilson</t>
  </si>
  <si>
    <t>O2201</t>
  </si>
  <si>
    <t>C285</t>
  </si>
  <si>
    <t>Jamie Larson</t>
  </si>
  <si>
    <t>O3375</t>
  </si>
  <si>
    <t>C341</t>
  </si>
  <si>
    <t>Melissa Galvan</t>
  </si>
  <si>
    <t>O1279</t>
  </si>
  <si>
    <t>O1476</t>
  </si>
  <si>
    <t>O2580</t>
  </si>
  <si>
    <t>Moment customer</t>
  </si>
  <si>
    <t>O1717</t>
  </si>
  <si>
    <t>C556</t>
  </si>
  <si>
    <t>Steven Olsen</t>
  </si>
  <si>
    <t>B1709</t>
  </si>
  <si>
    <t>Prevent likely technology same</t>
  </si>
  <si>
    <t>O1551</t>
  </si>
  <si>
    <t>O1001</t>
  </si>
  <si>
    <t>Gregory Mathis</t>
  </si>
  <si>
    <t>O3757</t>
  </si>
  <si>
    <t>Region society</t>
  </si>
  <si>
    <t>O2366</t>
  </si>
  <si>
    <t>C244</t>
  </si>
  <si>
    <t>William Obrien</t>
  </si>
  <si>
    <t>Recently take</t>
  </si>
  <si>
    <t>O1013</t>
  </si>
  <si>
    <t>Child pick artist clear</t>
  </si>
  <si>
    <t>O1605</t>
  </si>
  <si>
    <t>Larry Lloyd</t>
  </si>
  <si>
    <t>O3942</t>
  </si>
  <si>
    <t>B1477</t>
  </si>
  <si>
    <t>Own today</t>
  </si>
  <si>
    <t>O2278</t>
  </si>
  <si>
    <t>Gabrielle Hernandez</t>
  </si>
  <si>
    <t>B1947</t>
  </si>
  <si>
    <t>Hour indeed</t>
  </si>
  <si>
    <t>O1855</t>
  </si>
  <si>
    <t>Daniel Wood</t>
  </si>
  <si>
    <t>Claim clear</t>
  </si>
  <si>
    <t>O1148</t>
  </si>
  <si>
    <t>Joshua Alvarado</t>
  </si>
  <si>
    <t>B1626</t>
  </si>
  <si>
    <t>Mrs collection</t>
  </si>
  <si>
    <t>O3000</t>
  </si>
  <si>
    <t>O3384</t>
  </si>
  <si>
    <t>B1159</t>
  </si>
  <si>
    <t>Nation somebody far</t>
  </si>
  <si>
    <t>O2234</t>
  </si>
  <si>
    <t>O1590</t>
  </si>
  <si>
    <t>O2013</t>
  </si>
  <si>
    <t>Mary Wu</t>
  </si>
  <si>
    <t>O2464</t>
  </si>
  <si>
    <t>O1378</t>
  </si>
  <si>
    <t>Gary Little</t>
  </si>
  <si>
    <t>O3841</t>
  </si>
  <si>
    <t>O1869</t>
  </si>
  <si>
    <t>O2357</t>
  </si>
  <si>
    <t>O3284</t>
  </si>
  <si>
    <t>O2655</t>
  </si>
  <si>
    <t>Ability rise</t>
  </si>
  <si>
    <t>O1429</t>
  </si>
  <si>
    <t>C840</t>
  </si>
  <si>
    <t>Justin Gilmore</t>
  </si>
  <si>
    <t>B1529</t>
  </si>
  <si>
    <t>Care soon</t>
  </si>
  <si>
    <t>O1336</t>
  </si>
  <si>
    <t>B1980</t>
  </si>
  <si>
    <t>Under treatment</t>
  </si>
  <si>
    <t>O2153</t>
  </si>
  <si>
    <t>B1309</t>
  </si>
  <si>
    <t>Force may</t>
  </si>
  <si>
    <t>O3080</t>
  </si>
  <si>
    <t>O3744</t>
  </si>
  <si>
    <t>O1874</t>
  </si>
  <si>
    <t>C832</t>
  </si>
  <si>
    <t>Jacob Adams</t>
  </si>
  <si>
    <t>Line perhaps enjoy</t>
  </si>
  <si>
    <t>O1960</t>
  </si>
  <si>
    <t>O1594</t>
  </si>
  <si>
    <t>C824</t>
  </si>
  <si>
    <t>Tina Fowler</t>
  </si>
  <si>
    <t>Allow personal</t>
  </si>
  <si>
    <t>O2700</t>
  </si>
  <si>
    <t>Beyond but</t>
  </si>
  <si>
    <t>O3503</t>
  </si>
  <si>
    <t>O2375</t>
  </si>
  <si>
    <t>O1846</t>
  </si>
  <si>
    <t>O2108</t>
  </si>
  <si>
    <t>C702</t>
  </si>
  <si>
    <t>Emily Johnson</t>
  </si>
  <si>
    <t>Look fall trip</t>
  </si>
  <si>
    <t>O1827</t>
  </si>
  <si>
    <t>B1352</t>
  </si>
  <si>
    <t>Now small whole upon</t>
  </si>
  <si>
    <t>O1794</t>
  </si>
  <si>
    <t>Act feeling</t>
  </si>
  <si>
    <t>O2021</t>
  </si>
  <si>
    <t>Melissa Morales</t>
  </si>
  <si>
    <t>Message pay race</t>
  </si>
  <si>
    <t>O1055</t>
  </si>
  <si>
    <t>O3799</t>
  </si>
  <si>
    <t>O1550</t>
  </si>
  <si>
    <t>O2371</t>
  </si>
  <si>
    <t>C848</t>
  </si>
  <si>
    <t>Monica Martin</t>
  </si>
  <si>
    <t>O2630</t>
  </si>
  <si>
    <t>Bobby Mckee</t>
  </si>
  <si>
    <t>O2532</t>
  </si>
  <si>
    <t>B1807</t>
  </si>
  <si>
    <t>Knowledge beyond lot</t>
  </si>
  <si>
    <t>O2775</t>
  </si>
  <si>
    <t>Mary Davis</t>
  </si>
  <si>
    <t>O2627</t>
  </si>
  <si>
    <t>B1227</t>
  </si>
  <si>
    <t>Half bad the</t>
  </si>
  <si>
    <t>O3581</t>
  </si>
  <si>
    <t>O1113</t>
  </si>
  <si>
    <t>Raymond Garcia</t>
  </si>
  <si>
    <t>O3567</t>
  </si>
  <si>
    <t>Car they</t>
  </si>
  <si>
    <t>O2254</t>
  </si>
  <si>
    <t>Rachel Porter</t>
  </si>
  <si>
    <t>O3539</t>
  </si>
  <si>
    <t>Randy Hall</t>
  </si>
  <si>
    <t>O2924</t>
  </si>
  <si>
    <t>O3699</t>
  </si>
  <si>
    <t>B1836</t>
  </si>
  <si>
    <t>Red themselves</t>
  </si>
  <si>
    <t>O1219</t>
  </si>
  <si>
    <t>Early garden position</t>
  </si>
  <si>
    <t>O1269</t>
  </si>
  <si>
    <t>Marilyn Parker</t>
  </si>
  <si>
    <t>O1042</t>
  </si>
  <si>
    <t>Anthony Best</t>
  </si>
  <si>
    <t>B1423</t>
  </si>
  <si>
    <t>Bring stuff adult</t>
  </si>
  <si>
    <t>O3767</t>
  </si>
  <si>
    <t>O2111</t>
  </si>
  <si>
    <t>Tanya Parks</t>
  </si>
  <si>
    <t>O2212</t>
  </si>
  <si>
    <t>O1893</t>
  </si>
  <si>
    <t>B1672</t>
  </si>
  <si>
    <t>Center color</t>
  </si>
  <si>
    <t>O2274</t>
  </si>
  <si>
    <t>O2965</t>
  </si>
  <si>
    <t>C129</t>
  </si>
  <si>
    <t>Robert Alvarez</t>
  </si>
  <si>
    <t>O3944</t>
  </si>
  <si>
    <t>O3463</t>
  </si>
  <si>
    <t>B1107</t>
  </si>
  <si>
    <t>Water require he</t>
  </si>
  <si>
    <t>O3912</t>
  </si>
  <si>
    <t>C104</t>
  </si>
  <si>
    <t>Dalton Mendoza</t>
  </si>
  <si>
    <t>O2377</t>
  </si>
  <si>
    <t>Help cause</t>
  </si>
  <si>
    <t>O3099</t>
  </si>
  <si>
    <t>O2467</t>
  </si>
  <si>
    <t>Debra Snyder</t>
  </si>
  <si>
    <t>O1295</t>
  </si>
  <si>
    <t>C216</t>
  </si>
  <si>
    <t>Casey Hines</t>
  </si>
  <si>
    <t>Down</t>
  </si>
  <si>
    <t>O1626</t>
  </si>
  <si>
    <t>John Gray</t>
  </si>
  <si>
    <t>O2996</t>
  </si>
  <si>
    <t>Likely red</t>
  </si>
  <si>
    <t>O3363</t>
  </si>
  <si>
    <t>O3698</t>
  </si>
  <si>
    <t>O1260</t>
  </si>
  <si>
    <t>C578</t>
  </si>
  <si>
    <t>Julie Anderson</t>
  </si>
  <si>
    <t>Them change</t>
  </si>
  <si>
    <t>O3351</t>
  </si>
  <si>
    <t>O2710</t>
  </si>
  <si>
    <t>Sarah Harris</t>
  </si>
  <si>
    <t>O2829</t>
  </si>
  <si>
    <t>C467</t>
  </si>
  <si>
    <t>Jamie Hanson</t>
  </si>
  <si>
    <t>O2513</t>
  </si>
  <si>
    <t>B1484</t>
  </si>
  <si>
    <t>Computer word</t>
  </si>
  <si>
    <t>O1302</t>
  </si>
  <si>
    <t>Melissa Ford</t>
  </si>
  <si>
    <t>B1546</t>
  </si>
  <si>
    <t>Lay agent account</t>
  </si>
  <si>
    <t>O1637</t>
  </si>
  <si>
    <t>O2692</t>
  </si>
  <si>
    <t>Hot meet list</t>
  </si>
  <si>
    <t>O2081</t>
  </si>
  <si>
    <t>Leave while</t>
  </si>
  <si>
    <t>O3536</t>
  </si>
  <si>
    <t>O3312</t>
  </si>
  <si>
    <t>B1883</t>
  </si>
  <si>
    <t>Part until</t>
  </si>
  <si>
    <t>O2906</t>
  </si>
  <si>
    <t>O2351</t>
  </si>
  <si>
    <t>O1399</t>
  </si>
  <si>
    <t>Start test standard</t>
  </si>
  <si>
    <t>O2553</t>
  </si>
  <si>
    <t>Gregory Allen</t>
  </si>
  <si>
    <t>O1311</t>
  </si>
  <si>
    <t>Joshua Bush</t>
  </si>
  <si>
    <t>Security human ground</t>
  </si>
  <si>
    <t>O3665</t>
  </si>
  <si>
    <t>Heather Baxter</t>
  </si>
  <si>
    <t>O1152</t>
  </si>
  <si>
    <t>O2784</t>
  </si>
  <si>
    <t>O1463</t>
  </si>
  <si>
    <t>B1748</t>
  </si>
  <si>
    <t>Trip newspaper</t>
  </si>
  <si>
    <t>O3210</t>
  </si>
  <si>
    <t>O3800</t>
  </si>
  <si>
    <t>B1463</t>
  </si>
  <si>
    <t>Half energy smile</t>
  </si>
  <si>
    <t>O1489</t>
  </si>
  <si>
    <t>Both agency shoulder</t>
  </si>
  <si>
    <t>O2869</t>
  </si>
  <si>
    <t>O3822</t>
  </si>
  <si>
    <t>O3392</t>
  </si>
  <si>
    <t>O1644</t>
  </si>
  <si>
    <t>C190</t>
  </si>
  <si>
    <t>Claire Kent</t>
  </si>
  <si>
    <t>O1447</t>
  </si>
  <si>
    <t>Participant development great much</t>
  </si>
  <si>
    <t>O1299</t>
  </si>
  <si>
    <t>B1813</t>
  </si>
  <si>
    <t>None push</t>
  </si>
  <si>
    <t>O2847</t>
  </si>
  <si>
    <t>B1112</t>
  </si>
  <si>
    <t>Choose ground staff</t>
  </si>
  <si>
    <t>O1592</t>
  </si>
  <si>
    <t>B1998</t>
  </si>
  <si>
    <t>More least low</t>
  </si>
  <si>
    <t>O3467</t>
  </si>
  <si>
    <t>O2022</t>
  </si>
  <si>
    <t>B1303</t>
  </si>
  <si>
    <t>Top Republican</t>
  </si>
  <si>
    <t>O2091</t>
  </si>
  <si>
    <t>Karina Wilkins</t>
  </si>
  <si>
    <t>O3760</t>
  </si>
  <si>
    <t>O2196</t>
  </si>
  <si>
    <t>O1123</t>
  </si>
  <si>
    <t>Brian Cook</t>
  </si>
  <si>
    <t>O1366</t>
  </si>
  <si>
    <t>Leader computer one</t>
  </si>
  <si>
    <t>O2514</t>
  </si>
  <si>
    <t>O2569</t>
  </si>
  <si>
    <t>O3523</t>
  </si>
  <si>
    <t>Adam Sparks</t>
  </si>
  <si>
    <t>O3487</t>
  </si>
  <si>
    <t>Cost edge</t>
  </si>
  <si>
    <t>O3678</t>
  </si>
  <si>
    <t>O3281</t>
  </si>
  <si>
    <t>C585</t>
  </si>
  <si>
    <t>Stephen Willis</t>
  </si>
  <si>
    <t>Country kid environment</t>
  </si>
  <si>
    <t>O1693</t>
  </si>
  <si>
    <t>Kenneth Johnson</t>
  </si>
  <si>
    <t>Assume</t>
  </si>
  <si>
    <t>O1718</t>
  </si>
  <si>
    <t>C827</t>
  </si>
  <si>
    <t>Lee Stephens</t>
  </si>
  <si>
    <t>B1909</t>
  </si>
  <si>
    <t>Eat certainly way</t>
  </si>
  <si>
    <t>O2190</t>
  </si>
  <si>
    <t>Nicole Cruz</t>
  </si>
  <si>
    <t>B1946</t>
  </si>
  <si>
    <t>Poor western market</t>
  </si>
  <si>
    <t>O1734</t>
  </si>
  <si>
    <t>O1472</t>
  </si>
  <si>
    <t>Erica Poole</t>
  </si>
  <si>
    <t>Fire stock</t>
  </si>
  <si>
    <t>O3893</t>
  </si>
  <si>
    <t>Reason</t>
  </si>
  <si>
    <t>O2889</t>
  </si>
  <si>
    <t>C188</t>
  </si>
  <si>
    <t>John Jones</t>
  </si>
  <si>
    <t>O3276</t>
  </si>
  <si>
    <t>Luis Pearson</t>
  </si>
  <si>
    <t>O1750</t>
  </si>
  <si>
    <t>C770</t>
  </si>
  <si>
    <t>Donna Higgins</t>
  </si>
  <si>
    <t>O2090</t>
  </si>
  <si>
    <t>C721</t>
  </si>
  <si>
    <t>Ashley Ellis</t>
  </si>
  <si>
    <t>B1289</t>
  </si>
  <si>
    <t>Tonight</t>
  </si>
  <si>
    <t>O3306</t>
  </si>
  <si>
    <t>O2252</t>
  </si>
  <si>
    <t>O2032</t>
  </si>
  <si>
    <t>O1428</t>
  </si>
  <si>
    <t>James Henry</t>
  </si>
  <si>
    <t>B1393</t>
  </si>
  <si>
    <t>Nor speak</t>
  </si>
  <si>
    <t>O2576</t>
  </si>
  <si>
    <t>O3998</t>
  </si>
  <si>
    <t>O1116</t>
  </si>
  <si>
    <t>B1706</t>
  </si>
  <si>
    <t>Receive hotel fly</t>
  </si>
  <si>
    <t>O1250</t>
  </si>
  <si>
    <t>Michelle Dougherty</t>
  </si>
  <si>
    <t>O3023</t>
  </si>
  <si>
    <t>O2803</t>
  </si>
  <si>
    <t>Society relate choose</t>
  </si>
  <si>
    <t>O2701</t>
  </si>
  <si>
    <t>B1418</t>
  </si>
  <si>
    <t>Themselves lay</t>
  </si>
  <si>
    <t>O3002</t>
  </si>
  <si>
    <t>Three blue property</t>
  </si>
  <si>
    <t>O3713</t>
  </si>
  <si>
    <t>O1224</t>
  </si>
  <si>
    <t>Jennifer Patton</t>
  </si>
  <si>
    <t>Simply camera</t>
  </si>
  <si>
    <t>O2666</t>
  </si>
  <si>
    <t>B1653</t>
  </si>
  <si>
    <t>Audience million strategy</t>
  </si>
  <si>
    <t>O3260</t>
  </si>
  <si>
    <t>What ability wonder</t>
  </si>
  <si>
    <t>O2907</t>
  </si>
  <si>
    <t>O3124</t>
  </si>
  <si>
    <t>O3680</t>
  </si>
  <si>
    <t>C323</t>
  </si>
  <si>
    <t>Stephanie Stone MD</t>
  </si>
  <si>
    <t>O3502</t>
  </si>
  <si>
    <t>B1618</t>
  </si>
  <si>
    <t>Benefit tax</t>
  </si>
  <si>
    <t>O1036</t>
  </si>
  <si>
    <t>O1868</t>
  </si>
  <si>
    <t>Jonathan Obrien</t>
  </si>
  <si>
    <t>O2314</t>
  </si>
  <si>
    <t>O3110</t>
  </si>
  <si>
    <t>Employee wonder scene</t>
  </si>
  <si>
    <t>O1535</t>
  </si>
  <si>
    <t>C338</t>
  </si>
  <si>
    <t>Sara Ramirez</t>
  </si>
  <si>
    <t>B1871</t>
  </si>
  <si>
    <t>Cold push country</t>
  </si>
  <si>
    <t>O3558</t>
  </si>
  <si>
    <t>C302</t>
  </si>
  <si>
    <t>Alyssa Chavez</t>
  </si>
  <si>
    <t>O2113</t>
  </si>
  <si>
    <t>C119</t>
  </si>
  <si>
    <t>Megan Riley</t>
  </si>
  <si>
    <t>O2789</t>
  </si>
  <si>
    <t>O2029</t>
  </si>
  <si>
    <t>C409</t>
  </si>
  <si>
    <t>Joseph Christian</t>
  </si>
  <si>
    <t>Standard something</t>
  </si>
  <si>
    <t>O1024</t>
  </si>
  <si>
    <t>Philip Watson III</t>
  </si>
  <si>
    <t>O1265</t>
  </si>
  <si>
    <t>C872</t>
  </si>
  <si>
    <t>Jeffrey Harris DDS</t>
  </si>
  <si>
    <t>O3368</t>
  </si>
  <si>
    <t>Kimberly Liu</t>
  </si>
  <si>
    <t>O3518</t>
  </si>
  <si>
    <t>O3553</t>
  </si>
  <si>
    <t>C271</t>
  </si>
  <si>
    <t>Chelsea Newman</t>
  </si>
  <si>
    <t>O1595</t>
  </si>
  <si>
    <t>Matthew Rogers</t>
  </si>
  <si>
    <t>Sometimes seek product</t>
  </si>
  <si>
    <t>O1452</t>
  </si>
  <si>
    <t>Kathryn Morrison</t>
  </si>
  <si>
    <t>O2496</t>
  </si>
  <si>
    <t>Result lead</t>
  </si>
  <si>
    <t>O1053</t>
  </si>
  <si>
    <t>O2420</t>
  </si>
  <si>
    <t>C667</t>
  </si>
  <si>
    <t>John Lopez</t>
  </si>
  <si>
    <t>O3178</t>
  </si>
  <si>
    <t>O1313</t>
  </si>
  <si>
    <t>C511</t>
  </si>
  <si>
    <t>Dawn Wright</t>
  </si>
  <si>
    <t>O1006</t>
  </si>
  <si>
    <t>C658</t>
  </si>
  <si>
    <t>O1062</t>
  </si>
  <si>
    <t>C797</t>
  </si>
  <si>
    <t>Michael Taylor</t>
  </si>
  <si>
    <t>O3668</t>
  </si>
  <si>
    <t>O1642</t>
  </si>
  <si>
    <t>C451</t>
  </si>
  <si>
    <t>William Martin</t>
  </si>
  <si>
    <t>Almost suggest behind</t>
  </si>
  <si>
    <t>O3636</t>
  </si>
  <si>
    <t>Less national</t>
  </si>
  <si>
    <t>O2289</t>
  </si>
  <si>
    <t>O2287</t>
  </si>
  <si>
    <t>Denise Young</t>
  </si>
  <si>
    <t>O1944</t>
  </si>
  <si>
    <t>Animal firm stand</t>
  </si>
  <si>
    <t>O3520</t>
  </si>
  <si>
    <t>C744</t>
  </si>
  <si>
    <t>Patrick Johnson</t>
  </si>
  <si>
    <t>O2270</t>
  </si>
  <si>
    <t>O1240</t>
  </si>
  <si>
    <t>O1772</t>
  </si>
  <si>
    <t>Season if story run</t>
  </si>
  <si>
    <t>O2817</t>
  </si>
  <si>
    <t>O2370</t>
  </si>
  <si>
    <t>B1345</t>
  </si>
  <si>
    <t>My establish indeed let</t>
  </si>
  <si>
    <t>O3232</t>
  </si>
  <si>
    <t>O2316</t>
  </si>
  <si>
    <t>Card</t>
  </si>
  <si>
    <t>O3065</t>
  </si>
  <si>
    <t>Painting vote</t>
  </si>
  <si>
    <t>O3474</t>
  </si>
  <si>
    <t>O3475</t>
  </si>
  <si>
    <t>O2224</t>
  </si>
  <si>
    <t>Beth Osborne</t>
  </si>
  <si>
    <t>B1722</t>
  </si>
  <si>
    <t>Exactly while rich</t>
  </si>
  <si>
    <t>O2487</t>
  </si>
  <si>
    <t>O3706</t>
  </si>
  <si>
    <t>C156</t>
  </si>
  <si>
    <t>Michael Ortega</t>
  </si>
  <si>
    <t>Similar gun</t>
  </si>
  <si>
    <t>O2479</t>
  </si>
  <si>
    <t>O2657</t>
  </si>
  <si>
    <t>O2964</t>
  </si>
  <si>
    <t>O1172</t>
  </si>
  <si>
    <t>O2387</t>
  </si>
  <si>
    <t>See exactly</t>
  </si>
  <si>
    <t>O2076</t>
  </si>
  <si>
    <t>C932</t>
  </si>
  <si>
    <t>Eric Johnson</t>
  </si>
  <si>
    <t>Though begin trouble</t>
  </si>
  <si>
    <t>O3886</t>
  </si>
  <si>
    <t>O3496</t>
  </si>
  <si>
    <t>O3669</t>
  </si>
  <si>
    <t>O2086</t>
  </si>
  <si>
    <t>Janet Mccullough</t>
  </si>
  <si>
    <t>B1283</t>
  </si>
  <si>
    <t>During final into</t>
  </si>
  <si>
    <t>O2871</t>
  </si>
  <si>
    <t>O3781</t>
  </si>
  <si>
    <t>O2073</t>
  </si>
  <si>
    <t>B1825</t>
  </si>
  <si>
    <t>System news enough</t>
  </si>
  <si>
    <t>O2617</t>
  </si>
  <si>
    <t>Justin Smith</t>
  </si>
  <si>
    <t>O1744</t>
  </si>
  <si>
    <t>O2820</t>
  </si>
  <si>
    <t>B1141</t>
  </si>
  <si>
    <t>Simple care</t>
  </si>
  <si>
    <t>O1507</t>
  </si>
  <si>
    <t>O1531</t>
  </si>
  <si>
    <t>Angela Scott</t>
  </si>
  <si>
    <t>O2951</t>
  </si>
  <si>
    <t>O2910</t>
  </si>
  <si>
    <t>B1809</t>
  </si>
  <si>
    <t>Action mother game</t>
  </si>
  <si>
    <t>O1897</t>
  </si>
  <si>
    <t>Dr. Philip Martin MD</t>
  </si>
  <si>
    <t>O3703</t>
  </si>
  <si>
    <t>O1941</t>
  </si>
  <si>
    <t>O1043</t>
  </si>
  <si>
    <t>O2528</t>
  </si>
  <si>
    <t>O1212</t>
  </si>
  <si>
    <t>Susan Curtis</t>
  </si>
  <si>
    <t>Us part data</t>
  </si>
  <si>
    <t>O3227</t>
  </si>
  <si>
    <t>B1577</t>
  </si>
  <si>
    <t>White six hard</t>
  </si>
  <si>
    <t>O3817</t>
  </si>
  <si>
    <t>Mary Vazquez</t>
  </si>
  <si>
    <t>O2429</t>
  </si>
  <si>
    <t>O1297</t>
  </si>
  <si>
    <t>C666</t>
  </si>
  <si>
    <t>Lisa Vega</t>
  </si>
  <si>
    <t>O2816</t>
  </si>
  <si>
    <t>O2651</t>
  </si>
  <si>
    <t>O1996</t>
  </si>
  <si>
    <t>Perform degree</t>
  </si>
  <si>
    <t>O3846</t>
  </si>
  <si>
    <t>O2087</t>
  </si>
  <si>
    <t>Impact family</t>
  </si>
  <si>
    <t>O3345</t>
  </si>
  <si>
    <t>O1847</t>
  </si>
  <si>
    <t>Christina White</t>
  </si>
  <si>
    <t>O2421</t>
  </si>
  <si>
    <t>O1084</t>
  </si>
  <si>
    <t>Julie Sullivan</t>
  </si>
  <si>
    <t>Already natural fine share</t>
  </si>
  <si>
    <t>O1501</t>
  </si>
  <si>
    <t>B1447</t>
  </si>
  <si>
    <t>Nearly western into</t>
  </si>
  <si>
    <t>O1922</t>
  </si>
  <si>
    <t>O2960</t>
  </si>
  <si>
    <t>O2436</t>
  </si>
  <si>
    <t>O1454</t>
  </si>
  <si>
    <t>C373</t>
  </si>
  <si>
    <t>Mary Smith</t>
  </si>
  <si>
    <t>Treatment them</t>
  </si>
  <si>
    <t>O1492</t>
  </si>
  <si>
    <t>O3712</t>
  </si>
  <si>
    <t>O2943</t>
  </si>
  <si>
    <t>O1171</t>
  </si>
  <si>
    <t>O3224</t>
  </si>
  <si>
    <t>B1493</t>
  </si>
  <si>
    <t>Sure money white</t>
  </si>
  <si>
    <t>O1959</t>
  </si>
  <si>
    <t>Democratic</t>
  </si>
  <si>
    <t>O1630</t>
  </si>
  <si>
    <t>C223</t>
  </si>
  <si>
    <t>Christopher Thomas</t>
  </si>
  <si>
    <t>People scientist</t>
  </si>
  <si>
    <t>O3201</t>
  </si>
  <si>
    <t>Member movement market</t>
  </si>
  <si>
    <t>O3121</t>
  </si>
  <si>
    <t>O2347</t>
  </si>
  <si>
    <t>B1260</t>
  </si>
  <si>
    <t>Even structure</t>
  </si>
  <si>
    <t>O3366</t>
  </si>
  <si>
    <t>Large history same</t>
  </si>
  <si>
    <t>O2247</t>
  </si>
  <si>
    <t>O1898</t>
  </si>
  <si>
    <t>Sure particularly</t>
  </si>
  <si>
    <t>O2163</t>
  </si>
  <si>
    <t>Eduardo Kennedy</t>
  </si>
  <si>
    <t>Establish</t>
  </si>
  <si>
    <t>O3417</t>
  </si>
  <si>
    <t>O1249</t>
  </si>
  <si>
    <t>Steven Lewis</t>
  </si>
  <si>
    <t>O3251</t>
  </si>
  <si>
    <t>C495</t>
  </si>
  <si>
    <t>Seth Stewart</t>
  </si>
  <si>
    <t>Benefit modern</t>
  </si>
  <si>
    <t>O3291</t>
  </si>
  <si>
    <t>C928</t>
  </si>
  <si>
    <t>Joyce Powell</t>
  </si>
  <si>
    <t>O2470</t>
  </si>
  <si>
    <t>O2141</t>
  </si>
  <si>
    <t>O1754</t>
  </si>
  <si>
    <t>B1900</t>
  </si>
  <si>
    <t>Country country</t>
  </si>
  <si>
    <t>O1285</t>
  </si>
  <si>
    <t>Jamie Peters</t>
  </si>
  <si>
    <t>Just speech whom</t>
  </si>
  <si>
    <t>O1337</t>
  </si>
  <si>
    <t>Vicki Ball</t>
  </si>
  <si>
    <t>B1233</t>
  </si>
  <si>
    <t>Work opportunity</t>
  </si>
  <si>
    <t>O2750</t>
  </si>
  <si>
    <t>O3755</t>
  </si>
  <si>
    <t>O1316</t>
  </si>
  <si>
    <t>Threat present really</t>
  </si>
  <si>
    <t>O2727</t>
  </si>
  <si>
    <t>B1201</t>
  </si>
  <si>
    <t>Time team want wish</t>
  </si>
  <si>
    <t>O2946</t>
  </si>
  <si>
    <t>O3804</t>
  </si>
  <si>
    <t>C394</t>
  </si>
  <si>
    <t>Lauren Holland</t>
  </si>
  <si>
    <t>O3532</t>
  </si>
  <si>
    <t>Tony Carson</t>
  </si>
  <si>
    <t>O3659</t>
  </si>
  <si>
    <t>C142</t>
  </si>
  <si>
    <t>Erin Garcia</t>
  </si>
  <si>
    <t>O3450</t>
  </si>
  <si>
    <t>O2085</t>
  </si>
  <si>
    <t>Sense economic against himself</t>
  </si>
  <si>
    <t>O3785</t>
  </si>
  <si>
    <t>O2853</t>
  </si>
  <si>
    <t>O3589</t>
  </si>
  <si>
    <t>O1317</t>
  </si>
  <si>
    <t>B1776</t>
  </si>
  <si>
    <t>Talk finish</t>
  </si>
  <si>
    <t>O3710</t>
  </si>
  <si>
    <t>C941</t>
  </si>
  <si>
    <t>Edward Lewis</t>
  </si>
  <si>
    <t>O2992</t>
  </si>
  <si>
    <t>Deep for rule</t>
  </si>
  <si>
    <t>O3880</t>
  </si>
  <si>
    <t>O2671</t>
  </si>
  <si>
    <t>O1743</t>
  </si>
  <si>
    <t>C929</t>
  </si>
  <si>
    <t>Daniel Young</t>
  </si>
  <si>
    <t>O2275</t>
  </si>
  <si>
    <t>O3054</t>
  </si>
  <si>
    <t>C202</t>
  </si>
  <si>
    <t>Kelsey Hammond</t>
  </si>
  <si>
    <t>O1705</t>
  </si>
  <si>
    <t>Joshua Aguilar</t>
  </si>
  <si>
    <t>Crime hospital others</t>
  </si>
  <si>
    <t>O2383</t>
  </si>
  <si>
    <t>O1756</t>
  </si>
  <si>
    <t>O2147</t>
  </si>
  <si>
    <t>Kyle Duran</t>
  </si>
  <si>
    <t>O2839</t>
  </si>
  <si>
    <t>B1194</t>
  </si>
  <si>
    <t>Positive about</t>
  </si>
  <si>
    <t>O1412</t>
  </si>
  <si>
    <t>O3189</t>
  </si>
  <si>
    <t>B1537</t>
  </si>
  <si>
    <t>Production significant wrong</t>
  </si>
  <si>
    <t>O1466</t>
  </si>
  <si>
    <t>Kyle Moore</t>
  </si>
  <si>
    <t>Production eight citizen</t>
  </si>
  <si>
    <t>O3646</t>
  </si>
  <si>
    <t>O1090</t>
  </si>
  <si>
    <t>Kenneth Savage</t>
  </si>
  <si>
    <t>Year</t>
  </si>
  <si>
    <t>O2152</t>
  </si>
  <si>
    <t>Jonathan Ferguson</t>
  </si>
  <si>
    <t>Hear its</t>
  </si>
  <si>
    <t>O2342</t>
  </si>
  <si>
    <t>O3685</t>
  </si>
  <si>
    <t>O2880</t>
  </si>
  <si>
    <t>O1731</t>
  </si>
  <si>
    <t>Justin Juarez</t>
  </si>
  <si>
    <t>O3789</t>
  </si>
  <si>
    <t>Jack Johnson</t>
  </si>
  <si>
    <t>B1061</t>
  </si>
  <si>
    <t>Goal eat discussion</t>
  </si>
  <si>
    <t>O2637</t>
  </si>
  <si>
    <t>O1340</t>
  </si>
  <si>
    <t>O3492</t>
  </si>
  <si>
    <t>Language</t>
  </si>
  <si>
    <t>O1150</t>
  </si>
  <si>
    <t>O2473</t>
  </si>
  <si>
    <t>C931</t>
  </si>
  <si>
    <t>Ronald Harris</t>
  </si>
  <si>
    <t>O1080</t>
  </si>
  <si>
    <t>C731</t>
  </si>
  <si>
    <t>Jason Robinson</t>
  </si>
  <si>
    <t>O2286</t>
  </si>
  <si>
    <t>O3356</t>
  </si>
  <si>
    <t>C355</t>
  </si>
  <si>
    <t>Blake Bates</t>
  </si>
  <si>
    <t>Perhaps seek</t>
  </si>
  <si>
    <t>O1926</t>
  </si>
  <si>
    <t>C486</t>
  </si>
  <si>
    <t>Virginia White</t>
  </si>
  <si>
    <t>O1222</t>
  </si>
  <si>
    <t>Belinda Hardy</t>
  </si>
  <si>
    <t>O1325</t>
  </si>
  <si>
    <t>O1382</t>
  </si>
  <si>
    <t>B1860</t>
  </si>
  <si>
    <t>Window hundred</t>
  </si>
  <si>
    <t>O1884</t>
  </si>
  <si>
    <t>Calvin Diaz</t>
  </si>
  <si>
    <t>O2341</t>
  </si>
  <si>
    <t>O1014</t>
  </si>
  <si>
    <t>O1253</t>
  </si>
  <si>
    <t>O2546</t>
  </si>
  <si>
    <t>O2009</t>
  </si>
  <si>
    <t>Miguel Watson</t>
  </si>
  <si>
    <t>May able bar</t>
  </si>
  <si>
    <t>O2177</t>
  </si>
  <si>
    <t>Timothy Sanchez</t>
  </si>
  <si>
    <t>Stay view truth</t>
  </si>
  <si>
    <t>O2793</t>
  </si>
  <si>
    <t>O1204</t>
  </si>
  <si>
    <t>O1342</t>
  </si>
  <si>
    <t>O1280</t>
  </si>
  <si>
    <t>O3950</t>
  </si>
  <si>
    <t>O1074</t>
  </si>
  <si>
    <t>O2656</t>
  </si>
  <si>
    <t>O2836</t>
  </si>
  <si>
    <t>O2092</t>
  </si>
  <si>
    <t>Michael Edwards</t>
  </si>
  <si>
    <t>B1059</t>
  </si>
  <si>
    <t>Often tend</t>
  </si>
  <si>
    <t>O2455</t>
  </si>
  <si>
    <t>Tv affect</t>
  </si>
  <si>
    <t>O2271</t>
  </si>
  <si>
    <t>B1228</t>
  </si>
  <si>
    <t>Around</t>
  </si>
  <si>
    <t>O3006</t>
  </si>
  <si>
    <t>Timothy Burns</t>
  </si>
  <si>
    <t>O1669</t>
  </si>
  <si>
    <t>Natalie Glover</t>
  </si>
  <si>
    <t>O3714</t>
  </si>
  <si>
    <t>O2543</t>
  </si>
  <si>
    <t>B1285</t>
  </si>
  <si>
    <t>Ten whose</t>
  </si>
  <si>
    <t>O1633</t>
  </si>
  <si>
    <t>Stacie Holmes</t>
  </si>
  <si>
    <t>Clearly</t>
  </si>
  <si>
    <t>O2668</t>
  </si>
  <si>
    <t>Already both</t>
  </si>
  <si>
    <t>O2374</t>
  </si>
  <si>
    <t>O1987</t>
  </si>
  <si>
    <t>B1155</t>
  </si>
  <si>
    <t>Source action recent</t>
  </si>
  <si>
    <t>O2714</t>
  </si>
  <si>
    <t>It wish</t>
  </si>
  <si>
    <t>O3007</t>
  </si>
  <si>
    <t>O2512</t>
  </si>
  <si>
    <t>Anthony Ali</t>
  </si>
  <si>
    <t>Later brother</t>
  </si>
  <si>
    <t>O1668</t>
  </si>
  <si>
    <t>C295</t>
  </si>
  <si>
    <t>Alex Bernard</t>
  </si>
  <si>
    <t>B1531</t>
  </si>
  <si>
    <t>Economic ok</t>
  </si>
  <si>
    <t>O1243</t>
  </si>
  <si>
    <t>O3891</t>
  </si>
  <si>
    <t>O2345</t>
  </si>
  <si>
    <t>Kristi Taylor</t>
  </si>
  <si>
    <t>O2720</t>
  </si>
  <si>
    <t>O3033</t>
  </si>
  <si>
    <t>O1636</t>
  </si>
  <si>
    <t>Gary Matthews</t>
  </si>
  <si>
    <t>B1692</t>
  </si>
  <si>
    <t>Outside want beyond</t>
  </si>
  <si>
    <t>O2228</t>
  </si>
  <si>
    <t>O2621</t>
  </si>
  <si>
    <t>O3211</t>
  </si>
  <si>
    <t>O2711</t>
  </si>
  <si>
    <t>B1200</t>
  </si>
  <si>
    <t>Site low important</t>
  </si>
  <si>
    <t>O1385</t>
  </si>
  <si>
    <t>O2903</t>
  </si>
  <si>
    <t>O3109</t>
  </si>
  <si>
    <t>Christina Payne</t>
  </si>
  <si>
    <t>O1496</t>
  </si>
  <si>
    <t>Drug might</t>
  </si>
  <si>
    <t>O3969</t>
  </si>
  <si>
    <t>O2646</t>
  </si>
  <si>
    <t>Stock</t>
  </si>
  <si>
    <t>O2728</t>
  </si>
  <si>
    <t>O3098</t>
  </si>
  <si>
    <t>O1238</t>
  </si>
  <si>
    <t>C258</t>
  </si>
  <si>
    <t>Brandi Beard</t>
  </si>
  <si>
    <t>O2109</t>
  </si>
  <si>
    <t>Joshua Hoover</t>
  </si>
  <si>
    <t>B1037</t>
  </si>
  <si>
    <t>To story claim</t>
  </si>
  <si>
    <t>O1305</t>
  </si>
  <si>
    <t>B1491</t>
  </si>
  <si>
    <t>Father if</t>
  </si>
  <si>
    <t>O3360</t>
  </si>
  <si>
    <t>O1802</t>
  </si>
  <si>
    <t>O1625</t>
  </si>
  <si>
    <t>Judy Mendoza</t>
  </si>
  <si>
    <t>Method building</t>
  </si>
  <si>
    <t>O3855</t>
  </si>
  <si>
    <t>O1824</t>
  </si>
  <si>
    <t>Timothy James</t>
  </si>
  <si>
    <t>Reveal wide</t>
  </si>
  <si>
    <t>O3263</t>
  </si>
  <si>
    <t>Site improve expect</t>
  </si>
  <si>
    <t>O3378</t>
  </si>
  <si>
    <t>Itself physical</t>
  </si>
  <si>
    <t>O2145</t>
  </si>
  <si>
    <t>O2749</t>
  </si>
  <si>
    <t>Andrew Brown</t>
  </si>
  <si>
    <t>O2741</t>
  </si>
  <si>
    <t>O1347</t>
  </si>
  <si>
    <t>Kelly Herman</t>
  </si>
  <si>
    <t>Everything everyone enter</t>
  </si>
  <si>
    <t>O3672</t>
  </si>
  <si>
    <t>O2279</t>
  </si>
  <si>
    <t>C918</t>
  </si>
  <si>
    <t>Kathryn Camacho MD</t>
  </si>
  <si>
    <t>O2981</t>
  </si>
  <si>
    <t>O2674</t>
  </si>
  <si>
    <t>O3415</t>
  </si>
  <si>
    <t>Natasha Morrow</t>
  </si>
  <si>
    <t>O3256</t>
  </si>
  <si>
    <t>O2936</t>
  </si>
  <si>
    <t>O2398</t>
  </si>
  <si>
    <t>O2664</t>
  </si>
  <si>
    <t>O1652</t>
  </si>
  <si>
    <t>Image opportunity</t>
  </si>
  <si>
    <t>O3235</t>
  </si>
  <si>
    <t>O3675</t>
  </si>
  <si>
    <t>O3003</t>
  </si>
  <si>
    <t>C584</t>
  </si>
  <si>
    <t>Teresa Martin</t>
  </si>
  <si>
    <t>O2970</t>
  </si>
  <si>
    <t>O3826</t>
  </si>
  <si>
    <t>O1520</t>
  </si>
  <si>
    <t>O2225</t>
  </si>
  <si>
    <t>O3393</t>
  </si>
  <si>
    <t>O3388</t>
  </si>
  <si>
    <t>O1381</t>
  </si>
  <si>
    <t>O1543</t>
  </si>
  <si>
    <t>C108</t>
  </si>
  <si>
    <t>Jimmy Bruce</t>
  </si>
  <si>
    <t>O3194</t>
  </si>
  <si>
    <t>O2075</t>
  </si>
  <si>
    <t>Dr. Victor Snyder</t>
  </si>
  <si>
    <t>B1759</t>
  </si>
  <si>
    <t>Third his indicate past</t>
  </si>
  <si>
    <t>O2447</t>
  </si>
  <si>
    <t>Financial service ten</t>
  </si>
  <si>
    <t>O2510</t>
  </si>
  <si>
    <t>Computer again cup</t>
  </si>
  <si>
    <t>O1611</t>
  </si>
  <si>
    <t>Mark Collins</t>
  </si>
  <si>
    <t>O3595</t>
  </si>
  <si>
    <t>O2348</t>
  </si>
  <si>
    <t>James Riley</t>
  </si>
  <si>
    <t>Professor sometimes</t>
  </si>
  <si>
    <t>O3470</t>
  </si>
  <si>
    <t>O2170</t>
  </si>
  <si>
    <t>kevin sanchez</t>
  </si>
  <si>
    <t>O3979</t>
  </si>
  <si>
    <t>Bryan Miller</t>
  </si>
  <si>
    <t>O3934</t>
  </si>
  <si>
    <t>O1942</t>
  </si>
  <si>
    <t>B1694</t>
  </si>
  <si>
    <t>Edge fact</t>
  </si>
  <si>
    <t>O2200</t>
  </si>
  <si>
    <t>O2188</t>
  </si>
  <si>
    <t>B1765</t>
  </si>
  <si>
    <t>Whom bit phone</t>
  </si>
  <si>
    <t>O3170</t>
  </si>
  <si>
    <t>O3053</t>
  </si>
  <si>
    <t>O3903</t>
  </si>
  <si>
    <t>O3736</t>
  </si>
  <si>
    <t>O1875</t>
  </si>
  <si>
    <t>O3769</t>
  </si>
  <si>
    <t>Jessica Jones</t>
  </si>
  <si>
    <t>O3601</t>
  </si>
  <si>
    <t>Joseph Russell</t>
  </si>
  <si>
    <t>O1156</t>
  </si>
  <si>
    <t>Exactly unit visit</t>
  </si>
  <si>
    <t>O2483</t>
  </si>
  <si>
    <t>O2007</t>
  </si>
  <si>
    <t>Robert Hoover</t>
  </si>
  <si>
    <t>O2988</t>
  </si>
  <si>
    <t>O1214</t>
  </si>
  <si>
    <t>Amanda Edwards</t>
  </si>
  <si>
    <t>B1717</t>
  </si>
  <si>
    <t>Sense race seat</t>
  </si>
  <si>
    <t>O1586</t>
  </si>
  <si>
    <t>At must your</t>
  </si>
  <si>
    <t>O2635</t>
  </si>
  <si>
    <t>O1823</t>
  </si>
  <si>
    <t>C994</t>
  </si>
  <si>
    <t>David Myers</t>
  </si>
  <si>
    <t>Why once</t>
  </si>
  <si>
    <t>O2004</t>
  </si>
  <si>
    <t>Monique Hernandez MD</t>
  </si>
  <si>
    <t>Staff example</t>
  </si>
  <si>
    <t>O2389</t>
  </si>
  <si>
    <t>O2574</t>
  </si>
  <si>
    <t>O1961</t>
  </si>
  <si>
    <t>O1714</t>
  </si>
  <si>
    <t>B1938</t>
  </si>
  <si>
    <t>World</t>
  </si>
  <si>
    <t>O3507</t>
  </si>
  <si>
    <t>O2465</t>
  </si>
  <si>
    <t>O1683</t>
  </si>
  <si>
    <t>O3087</t>
  </si>
  <si>
    <t>O1067</t>
  </si>
  <si>
    <t>C116</t>
  </si>
  <si>
    <t>Dr. Jesus Roy</t>
  </si>
  <si>
    <t>O1821</t>
  </si>
  <si>
    <t>O2042</t>
  </si>
  <si>
    <t>O1783</t>
  </si>
  <si>
    <t>Angela Johnson</t>
  </si>
  <si>
    <t>First newspaper stock nation</t>
  </si>
  <si>
    <t>O2597</t>
  </si>
  <si>
    <t>B1420</t>
  </si>
  <si>
    <t>Prove involve</t>
  </si>
  <si>
    <t>O2577</t>
  </si>
  <si>
    <t>B1702</t>
  </si>
  <si>
    <t>Party budget let month</t>
  </si>
  <si>
    <t>O2508</t>
  </si>
  <si>
    <t>O1375</t>
  </si>
  <si>
    <t>Scott Mejia</t>
  </si>
  <si>
    <t>O1071</t>
  </si>
  <si>
    <t>O2762</t>
  </si>
  <si>
    <t>O2763</t>
  </si>
  <si>
    <t>O3925</t>
  </si>
  <si>
    <t>Stacey Gibson</t>
  </si>
  <si>
    <t>B1508</t>
  </si>
  <si>
    <t>Improve eye</t>
  </si>
  <si>
    <t>O2043</t>
  </si>
  <si>
    <t>Tammy Johnson</t>
  </si>
  <si>
    <t>O2131</t>
  </si>
  <si>
    <t>Michael Johnson</t>
  </si>
  <si>
    <t>Common adult</t>
  </si>
  <si>
    <t>O3702</t>
  </si>
  <si>
    <t>O2149</t>
  </si>
  <si>
    <t>Melissa Cabrera</t>
  </si>
  <si>
    <t>O3032</t>
  </si>
  <si>
    <t>O2294</t>
  </si>
  <si>
    <t>Miss decade</t>
  </si>
  <si>
    <t>O3793</t>
  </si>
  <si>
    <t>O3218</t>
  </si>
  <si>
    <t>C344</t>
  </si>
  <si>
    <t>Cameron Hall</t>
  </si>
  <si>
    <t>Society floor red</t>
  </si>
  <si>
    <t>O3869</t>
  </si>
  <si>
    <t>C351</t>
  </si>
  <si>
    <t>Chad Jones</t>
  </si>
  <si>
    <t>O1051</t>
  </si>
  <si>
    <t>Ashley Mendez</t>
  </si>
  <si>
    <t>B1406</t>
  </si>
  <si>
    <t>Experience cell</t>
  </si>
  <si>
    <t>O2364</t>
  </si>
  <si>
    <t>O3190</t>
  </si>
  <si>
    <t>O3762</t>
  </si>
  <si>
    <t>Sense third commercial</t>
  </si>
  <si>
    <t>O1981</t>
  </si>
  <si>
    <t>Yvonne Jones</t>
  </si>
  <si>
    <t>O2527</t>
  </si>
  <si>
    <t>O2118</t>
  </si>
  <si>
    <t>Free assume position</t>
  </si>
  <si>
    <t>O2991</t>
  </si>
  <si>
    <t>O2747</t>
  </si>
  <si>
    <t>O3878</t>
  </si>
  <si>
    <t>O2093</t>
  </si>
  <si>
    <t>O2183</t>
  </si>
  <si>
    <t>O2210</t>
  </si>
  <si>
    <t>O1908</t>
  </si>
  <si>
    <t>Sheila Myers DDS</t>
  </si>
  <si>
    <t>B1854</t>
  </si>
  <si>
    <t>Career his</t>
  </si>
  <si>
    <t>O2890</t>
  </si>
  <si>
    <t>Although goal</t>
  </si>
  <si>
    <t>O2060</t>
  </si>
  <si>
    <t>O2120</t>
  </si>
  <si>
    <t>B1495</t>
  </si>
  <si>
    <t>Central small commercial</t>
  </si>
  <si>
    <t>O3801</t>
  </si>
  <si>
    <t>O2916</t>
  </si>
  <si>
    <t>Christopher Murphy</t>
  </si>
  <si>
    <t>O2226</t>
  </si>
  <si>
    <t>O1994</t>
  </si>
  <si>
    <t>Ronald Long</t>
  </si>
  <si>
    <t>Word traditional tend</t>
  </si>
  <si>
    <t>O1980</t>
  </si>
  <si>
    <t>Next</t>
  </si>
  <si>
    <t>O3708</t>
  </si>
  <si>
    <t>O2011</t>
  </si>
  <si>
    <t>O2998</t>
  </si>
  <si>
    <t>Lisa Estrada</t>
  </si>
  <si>
    <t>O1083</t>
  </si>
  <si>
    <t>Becky Chen</t>
  </si>
  <si>
    <t>O1588</t>
  </si>
  <si>
    <t>O2908</t>
  </si>
  <si>
    <t>O2641</t>
  </si>
  <si>
    <t>Drew Mcguire</t>
  </si>
  <si>
    <t>O3168</t>
  </si>
  <si>
    <t>O3349</t>
  </si>
  <si>
    <t>Claim need speak</t>
  </si>
  <si>
    <t>O2573</t>
  </si>
  <si>
    <t>O2562</t>
  </si>
  <si>
    <t>B1386</t>
  </si>
  <si>
    <t>Several phone seek rule</t>
  </si>
  <si>
    <t>O1408</t>
  </si>
  <si>
    <t>James Smith</t>
  </si>
  <si>
    <t>O3425</t>
  </si>
  <si>
    <t>O2040</t>
  </si>
  <si>
    <t>Leg close discuss</t>
  </si>
  <si>
    <t>O3221</t>
  </si>
  <si>
    <t>Elizabeth Roberson</t>
  </si>
  <si>
    <t>O1363</t>
  </si>
  <si>
    <t>B1525</t>
  </si>
  <si>
    <t>Other edge radio</t>
  </si>
  <si>
    <t>O1967</t>
  </si>
  <si>
    <t>C211</t>
  </si>
  <si>
    <t>Meghan Diaz</t>
  </si>
  <si>
    <t>O1166</t>
  </si>
  <si>
    <t>Dennis White</t>
  </si>
  <si>
    <t>Prevent allow</t>
  </si>
  <si>
    <t>O1640</t>
  </si>
  <si>
    <t>B1625</t>
  </si>
  <si>
    <t>Building pay</t>
  </si>
  <si>
    <t>O3042</t>
  </si>
  <si>
    <t>O3220</t>
  </si>
  <si>
    <t>Lisa Hunter</t>
  </si>
  <si>
    <t>O3513</t>
  </si>
  <si>
    <t>O3873</t>
  </si>
  <si>
    <t>O2781</t>
  </si>
  <si>
    <t>O1390</t>
  </si>
  <si>
    <t>Michelle Harris</t>
  </si>
  <si>
    <t>O3139</t>
  </si>
  <si>
    <t>O2676</t>
  </si>
  <si>
    <t>Short consumer</t>
  </si>
  <si>
    <t>O1692</t>
  </si>
  <si>
    <t>O1982</t>
  </si>
  <si>
    <t>O3693</t>
  </si>
  <si>
    <t>O3264</t>
  </si>
  <si>
    <t>O3093</t>
  </si>
  <si>
    <t>O1627</t>
  </si>
  <si>
    <t>Susan Campos</t>
  </si>
  <si>
    <t>O3149</t>
  </si>
  <si>
    <t>O3370</t>
  </si>
  <si>
    <t>O3866</t>
  </si>
  <si>
    <t>O3921</t>
  </si>
  <si>
    <t>O2219</t>
  </si>
  <si>
    <t>O3278</t>
  </si>
  <si>
    <t>C317</t>
  </si>
  <si>
    <t>Claire Bennett</t>
  </si>
  <si>
    <t>O1121</t>
  </si>
  <si>
    <t>Start way always</t>
  </si>
  <si>
    <t>O2324</t>
  </si>
  <si>
    <t>O2475</t>
  </si>
  <si>
    <t>Joseph Davis</t>
  </si>
  <si>
    <t>Produce imagine memory use</t>
  </si>
  <si>
    <t>O3285</t>
  </si>
  <si>
    <t>Or already along</t>
  </si>
  <si>
    <t>O1187</t>
  </si>
  <si>
    <t>O3156</t>
  </si>
  <si>
    <t>O1641</t>
  </si>
  <si>
    <t>O3420</t>
  </si>
  <si>
    <t>O1196</t>
  </si>
  <si>
    <t>O1564</t>
  </si>
  <si>
    <t>O3591</t>
  </si>
  <si>
    <t>O2920</t>
  </si>
  <si>
    <t>Wendy Hines</t>
  </si>
  <si>
    <t>O2186</t>
  </si>
  <si>
    <t>Alicia Horn</t>
  </si>
  <si>
    <t>O1722</t>
  </si>
  <si>
    <t>Thomas Oneill</t>
  </si>
  <si>
    <t>Case</t>
  </si>
  <si>
    <t>O2376</t>
  </si>
  <si>
    <t>O1020</t>
  </si>
  <si>
    <t>B1405</t>
  </si>
  <si>
    <t>Although physical some clear</t>
  </si>
  <si>
    <t>O3159</t>
  </si>
  <si>
    <t>O3479</t>
  </si>
  <si>
    <t>O2454</t>
  </si>
  <si>
    <t>O3600</t>
  </si>
  <si>
    <t>O1954</t>
  </si>
  <si>
    <t>O2089</t>
  </si>
  <si>
    <t>O3471</t>
  </si>
  <si>
    <t>They add season</t>
  </si>
  <si>
    <t>O2133</t>
  </si>
  <si>
    <t>Dawn Freeman</t>
  </si>
  <si>
    <t>O1350</t>
  </si>
  <si>
    <t>O2255</t>
  </si>
  <si>
    <t>C751</t>
  </si>
  <si>
    <t>Lisa Guerra</t>
  </si>
  <si>
    <t>O1307</t>
  </si>
  <si>
    <t>Short across happy</t>
  </si>
  <si>
    <t>O3143</t>
  </si>
  <si>
    <t>O1304</t>
  </si>
  <si>
    <t>Type everybody</t>
  </si>
  <si>
    <t>O1021</t>
  </si>
  <si>
    <t>O1804</t>
  </si>
  <si>
    <t>O3148</t>
  </si>
  <si>
    <t>O1621</t>
  </si>
  <si>
    <t>C410</t>
  </si>
  <si>
    <t>Carol Golden</t>
  </si>
  <si>
    <t>Month whole</t>
  </si>
  <si>
    <t>O2310</t>
  </si>
  <si>
    <t>O1028</t>
  </si>
  <si>
    <t>C316</t>
  </si>
  <si>
    <t>Vanessa Carter</t>
  </si>
  <si>
    <t>Difficult personal film</t>
  </si>
  <si>
    <t>O1536</t>
  </si>
  <si>
    <t>O1149</t>
  </si>
  <si>
    <t>O3620</t>
  </si>
  <si>
    <t>O2041</t>
  </si>
  <si>
    <t>Tiffany Simpson</t>
  </si>
  <si>
    <t>This billion per</t>
  </si>
  <si>
    <t>Daniel Perez</t>
  </si>
  <si>
    <t>O3100</t>
  </si>
  <si>
    <t>O2932</t>
  </si>
  <si>
    <t>O3155</t>
  </si>
  <si>
    <t>B1869</t>
  </si>
  <si>
    <t>Learn have culture</t>
  </si>
  <si>
    <t>O2490</t>
  </si>
  <si>
    <t>O2811</t>
  </si>
  <si>
    <t>O3852</t>
  </si>
  <si>
    <t>O1685</t>
  </si>
  <si>
    <t>C238</t>
  </si>
  <si>
    <t>Kerri Miller</t>
  </si>
  <si>
    <t>Structure much evidence</t>
  </si>
  <si>
    <t>O1287</t>
  </si>
  <si>
    <t>O1073</t>
  </si>
  <si>
    <t>Michelle Hess</t>
  </si>
  <si>
    <t>O2378</t>
  </si>
  <si>
    <t>C146</t>
  </si>
  <si>
    <t>Cathy Rodriguez</t>
  </si>
  <si>
    <t>O1107</t>
  </si>
  <si>
    <t>More discussion democratic</t>
  </si>
  <si>
    <t>O1929</t>
  </si>
  <si>
    <t>O2095</t>
  </si>
  <si>
    <t>C800</t>
  </si>
  <si>
    <t>Willie Hernandez</t>
  </si>
  <si>
    <t>O3556</t>
  </si>
  <si>
    <t>O1118</t>
  </si>
  <si>
    <t>C963</t>
  </si>
  <si>
    <t>Jaime Taylor</t>
  </si>
  <si>
    <t>O3241</t>
  </si>
  <si>
    <t>Why various</t>
  </si>
  <si>
    <t>O1522</t>
  </si>
  <si>
    <t>Daniel Lynn</t>
  </si>
  <si>
    <t>Great firm</t>
  </si>
  <si>
    <t>O2639</t>
  </si>
  <si>
    <t>O1089</t>
  </si>
  <si>
    <t>Section community</t>
  </si>
  <si>
    <t>O2222</t>
  </si>
  <si>
    <t>O1532</t>
  </si>
  <si>
    <t>O1372</t>
  </si>
  <si>
    <t>Juan Miller</t>
  </si>
  <si>
    <t>B1752</t>
  </si>
  <si>
    <t>Forward</t>
  </si>
  <si>
    <t>O1956</t>
  </si>
  <si>
    <t>O2484</t>
  </si>
  <si>
    <t>O1144</t>
  </si>
  <si>
    <t>O2767</t>
  </si>
  <si>
    <t>O2461</t>
  </si>
  <si>
    <t>O2723</t>
  </si>
  <si>
    <t>O3493</t>
  </si>
  <si>
    <t>B1783</t>
  </si>
  <si>
    <t>Though</t>
  </si>
  <si>
    <t>O2481</t>
  </si>
  <si>
    <t>O3887</t>
  </si>
  <si>
    <t>O2578</t>
  </si>
  <si>
    <t>O3724</t>
  </si>
  <si>
    <t>O2325</t>
  </si>
  <si>
    <t>O3125</t>
  </si>
  <si>
    <t>O1841</t>
  </si>
  <si>
    <t>O1443</t>
  </si>
  <si>
    <t>O1153</t>
  </si>
  <si>
    <t>Difference on</t>
  </si>
  <si>
    <t>O1497</t>
  </si>
  <si>
    <t>B1272</t>
  </si>
  <si>
    <t>All often growth friend</t>
  </si>
  <si>
    <t>O2530</t>
  </si>
  <si>
    <t>O3777</t>
  </si>
  <si>
    <t>Sara Cox</t>
  </si>
  <si>
    <t>O1117</t>
  </si>
  <si>
    <t>Nicole Mcdaniel</t>
  </si>
  <si>
    <t>Training easy</t>
  </si>
  <si>
    <t>O2406</t>
  </si>
  <si>
    <t>O1530</t>
  </si>
  <si>
    <t>O2306</t>
  </si>
  <si>
    <t>C685</t>
  </si>
  <si>
    <t>Brooke Alvarado</t>
  </si>
  <si>
    <t>O3877</t>
  </si>
  <si>
    <t>C518</t>
  </si>
  <si>
    <t>Kathryn Thompson</t>
  </si>
  <si>
    <t>O3453</t>
  </si>
  <si>
    <t>O1881</t>
  </si>
  <si>
    <t>O2702</t>
  </si>
  <si>
    <t>O1082</t>
  </si>
  <si>
    <t>C882</t>
  </si>
  <si>
    <t>Cindy Wilson</t>
  </si>
  <si>
    <t>O2208</t>
  </si>
  <si>
    <t>O3465</t>
  </si>
  <si>
    <t>Larry Brewer</t>
  </si>
  <si>
    <t>O2336</t>
  </si>
  <si>
    <t>O3824</t>
  </si>
  <si>
    <t>O2231</t>
  </si>
  <si>
    <t>O2686</t>
  </si>
  <si>
    <t>O1508</t>
  </si>
  <si>
    <t>C903</t>
  </si>
  <si>
    <t>Jeffery Brown</t>
  </si>
  <si>
    <t>O3619</t>
  </si>
  <si>
    <t>O1015</t>
  </si>
  <si>
    <t>Kirsten Pena</t>
  </si>
  <si>
    <t>O3116</t>
  </si>
  <si>
    <t>Ryan Wang</t>
  </si>
  <si>
    <t>O2742</t>
  </si>
  <si>
    <t>Roberto Ryan</t>
  </si>
  <si>
    <t>O2818</t>
  </si>
  <si>
    <t>O3661</t>
  </si>
  <si>
    <t>Marco Haas</t>
  </si>
  <si>
    <t>Catherine Rios</t>
  </si>
  <si>
    <t>O2862</t>
  </si>
  <si>
    <t>B1940</t>
  </si>
  <si>
    <t>Person near</t>
  </si>
  <si>
    <t>O1436</t>
  </si>
  <si>
    <t>O3163</t>
  </si>
  <si>
    <t>O1286</t>
  </si>
  <si>
    <t>Campaign</t>
  </si>
  <si>
    <t>O1667</t>
  </si>
  <si>
    <t>Brad Soto</t>
  </si>
  <si>
    <t>O1648</t>
  </si>
  <si>
    <t>Kevin Ruiz</t>
  </si>
  <si>
    <t>B1148</t>
  </si>
  <si>
    <t>Become wide onto</t>
  </si>
  <si>
    <t>O3442</t>
  </si>
  <si>
    <t>O3935</t>
  </si>
  <si>
    <t>O2180</t>
  </si>
  <si>
    <t>Finally remember</t>
  </si>
  <si>
    <t>O3907</t>
  </si>
  <si>
    <t>David Gutierrez</t>
  </si>
  <si>
    <t>B1256</t>
  </si>
  <si>
    <t>Future treatment last</t>
  </si>
  <si>
    <t>O3996</t>
  </si>
  <si>
    <t>Dinner usually</t>
  </si>
  <si>
    <t>O1900</t>
  </si>
  <si>
    <t>O3311</t>
  </si>
  <si>
    <t>B1693</t>
  </si>
  <si>
    <t>Claim run measure tax</t>
  </si>
  <si>
    <t>O3986</t>
  </si>
  <si>
    <t>O1913</t>
  </si>
  <si>
    <t>O2653</t>
  </si>
  <si>
    <t>O3061</t>
  </si>
  <si>
    <t>O3012</t>
  </si>
  <si>
    <t>O2167</t>
  </si>
  <si>
    <t>O3889</t>
  </si>
  <si>
    <t>O2079</t>
  </si>
  <si>
    <t>O1035</t>
  </si>
  <si>
    <t>O2768</t>
  </si>
  <si>
    <t>Player happen</t>
  </si>
  <si>
    <t>O2913</t>
  </si>
  <si>
    <t>O2867</t>
  </si>
  <si>
    <t>O1938</t>
  </si>
  <si>
    <t>O3056</t>
  </si>
  <si>
    <t>O1814</t>
  </si>
  <si>
    <t>B1014</t>
  </si>
  <si>
    <t>Impact could</t>
  </si>
  <si>
    <t>O3772</t>
  </si>
  <si>
    <t>O2298</t>
  </si>
  <si>
    <t>O2834</t>
  </si>
  <si>
    <t>O3989</t>
  </si>
  <si>
    <t>C718</t>
  </si>
  <si>
    <t>Peter Johnston</t>
  </si>
  <si>
    <t>O3604</t>
  </si>
  <si>
    <t>Michael Hartman</t>
  </si>
  <si>
    <t>O1825</t>
  </si>
  <si>
    <t>Aaron Gutierrez</t>
  </si>
  <si>
    <t>B1084</t>
  </si>
  <si>
    <t>Reach property</t>
  </si>
  <si>
    <t>O1679</t>
  </si>
  <si>
    <t>Raymond Thomas</t>
  </si>
  <si>
    <t>O1220</t>
  </si>
  <si>
    <t>Figure as</t>
  </si>
  <si>
    <t>O1479</t>
  </si>
  <si>
    <t>O3759</t>
  </si>
  <si>
    <t>O1923</t>
  </si>
  <si>
    <t>O2036</t>
  </si>
  <si>
    <t>Man direction door</t>
  </si>
  <si>
    <t>O2072</t>
  </si>
  <si>
    <t>O3449</t>
  </si>
  <si>
    <t>O3839</t>
  </si>
  <si>
    <t>O2800</t>
  </si>
  <si>
    <t>O3814</t>
  </si>
  <si>
    <t>O2680</t>
  </si>
  <si>
    <t>O2541</t>
  </si>
  <si>
    <t>Jacob Gibbs</t>
  </si>
  <si>
    <t>O3796</t>
  </si>
  <si>
    <t>O2698</t>
  </si>
  <si>
    <t>O2809</t>
  </si>
  <si>
    <t>Cynthia Hernandez</t>
  </si>
  <si>
    <t>O1917</t>
  </si>
  <si>
    <t>Environmental such tonight</t>
  </si>
  <si>
    <t>O3975</t>
  </si>
  <si>
    <t>O3334</t>
  </si>
  <si>
    <t>O1064</t>
  </si>
  <si>
    <t>O1995</t>
  </si>
  <si>
    <t>C668</t>
  </si>
  <si>
    <t>Roger Davis MD</t>
  </si>
  <si>
    <t>O2979</t>
  </si>
  <si>
    <t>O1322</t>
  </si>
  <si>
    <t>O3537</t>
  </si>
  <si>
    <t>O3335</t>
  </si>
  <si>
    <t>O1694</t>
  </si>
  <si>
    <t>O1670</t>
  </si>
  <si>
    <t>O2317</t>
  </si>
  <si>
    <t>O1732</t>
  </si>
  <si>
    <t>O2250</t>
  </si>
  <si>
    <t>O1862</t>
  </si>
  <si>
    <t>Stephen Ferrell</t>
  </si>
  <si>
    <t>O3860</t>
  </si>
  <si>
    <t>O3157</t>
  </si>
  <si>
    <t>O2678</t>
  </si>
  <si>
    <t>Michael Lamb</t>
  </si>
  <si>
    <t>O3626</t>
  </si>
  <si>
    <t>O3228</t>
  </si>
  <si>
    <t>O3367</t>
  </si>
  <si>
    <t>O3522</t>
  </si>
  <si>
    <t>Continue citizen whatever</t>
  </si>
  <si>
    <t>O2235</t>
  </si>
  <si>
    <t>O3242</t>
  </si>
  <si>
    <t>O1112</t>
  </si>
  <si>
    <t>B1791</t>
  </si>
  <si>
    <t>Talk teach both</t>
  </si>
  <si>
    <t>O2498</t>
  </si>
  <si>
    <t>O3380</t>
  </si>
  <si>
    <t>B1422</t>
  </si>
  <si>
    <t>Any body region</t>
  </si>
  <si>
    <t>O3268</t>
  </si>
  <si>
    <t>O3634</t>
  </si>
  <si>
    <t>O1806</t>
  </si>
  <si>
    <t>O1945</t>
  </si>
  <si>
    <t>kathryn sanchez</t>
  </si>
  <si>
    <t>Learn</t>
  </si>
  <si>
    <t>O2204</t>
  </si>
  <si>
    <t>O3313</t>
  </si>
  <si>
    <t>O3599</t>
  </si>
  <si>
    <t>Foot American</t>
  </si>
  <si>
    <t>O1391</t>
  </si>
  <si>
    <t>C698</t>
  </si>
  <si>
    <t>Brett Stewart</t>
  </si>
  <si>
    <t>O1046</t>
  </si>
  <si>
    <t>O2049</t>
  </si>
  <si>
    <t>Town through</t>
  </si>
  <si>
    <t>O3494</t>
  </si>
  <si>
    <t>Jared Gregory</t>
  </si>
  <si>
    <t>O3991</t>
  </si>
  <si>
    <t>O3550</t>
  </si>
  <si>
    <t>O2233</t>
  </si>
  <si>
    <t>O2330</t>
  </si>
  <si>
    <t>Actually again lot</t>
  </si>
  <si>
    <t>O3457</t>
  </si>
  <si>
    <t>Theory relationship structure</t>
  </si>
  <si>
    <t>O1871</t>
  </si>
  <si>
    <t>O2030</t>
  </si>
  <si>
    <t>Drive put</t>
  </si>
  <si>
    <t>O3106</t>
  </si>
  <si>
    <t>Matthew Mayer</t>
  </si>
  <si>
    <t>O3586</t>
  </si>
  <si>
    <t>O2239</t>
  </si>
  <si>
    <t>O3749</t>
  </si>
  <si>
    <t>O2404</t>
  </si>
  <si>
    <t>O3253</t>
  </si>
  <si>
    <t>Sean Delgado</t>
  </si>
  <si>
    <t>O2672</t>
  </si>
  <si>
    <t>O3978</t>
  </si>
  <si>
    <t>O1623</t>
  </si>
  <si>
    <t>O3783</t>
  </si>
  <si>
    <t>O3079</t>
  </si>
  <si>
    <t>Melinda Mcgee DDS</t>
  </si>
  <si>
    <t>Some value</t>
  </si>
  <si>
    <t>O1931</t>
  </si>
  <si>
    <t>O3072</t>
  </si>
  <si>
    <t>O1708</t>
  </si>
  <si>
    <t>C296</t>
  </si>
  <si>
    <t>Justin Oneal</t>
  </si>
  <si>
    <t>O2197</t>
  </si>
  <si>
    <t>O3401</t>
  </si>
  <si>
    <t>O3579</t>
  </si>
  <si>
    <t>O2533</t>
  </si>
  <si>
    <t>O3775</t>
  </si>
  <si>
    <t>O2350</t>
  </si>
  <si>
    <t>O2545</t>
  </si>
  <si>
    <t>O2737</t>
  </si>
  <si>
    <t>C588</t>
  </si>
  <si>
    <t>Julie Brown MD</t>
  </si>
  <si>
    <t>O1919</t>
  </si>
  <si>
    <t>O1529</t>
  </si>
  <si>
    <t>O3588</t>
  </si>
  <si>
    <t>O2878</t>
  </si>
  <si>
    <t>O1468</t>
  </si>
  <si>
    <t>O1282</t>
  </si>
  <si>
    <t>C230</t>
  </si>
  <si>
    <t>Robert Anderson</t>
  </si>
  <si>
    <t>O3350</t>
  </si>
  <si>
    <t>O3915</t>
  </si>
  <si>
    <t>O3055</t>
  </si>
  <si>
    <t>O2329</t>
  </si>
  <si>
    <t>O3733</t>
  </si>
  <si>
    <t>Elizabeth Boone</t>
  </si>
  <si>
    <t>O3657</t>
  </si>
  <si>
    <t>O3809</t>
  </si>
  <si>
    <t>Dawn Cook</t>
  </si>
  <si>
    <t>O1628</t>
  </si>
  <si>
    <t>B1833</t>
  </si>
  <si>
    <t>Worry government be</t>
  </si>
  <si>
    <t>O3102</t>
  </si>
  <si>
    <t>Tyler Kim</t>
  </si>
  <si>
    <t>O2898</t>
  </si>
  <si>
    <t>O1181</t>
  </si>
  <si>
    <t>C430</t>
  </si>
  <si>
    <t>William Ortiz</t>
  </si>
  <si>
    <t>B1928</t>
  </si>
  <si>
    <t>Lay form everyone</t>
  </si>
  <si>
    <t>O3870</t>
  </si>
  <si>
    <t>O3981</t>
  </si>
  <si>
    <t>O3279</t>
  </si>
  <si>
    <t>O1404</t>
  </si>
  <si>
    <t>O2563</t>
  </si>
  <si>
    <t>O3811</t>
  </si>
  <si>
    <t>O3183</t>
  </si>
  <si>
    <t>O2764</t>
  </si>
  <si>
    <t>O1474</t>
  </si>
  <si>
    <t>Finally note work</t>
  </si>
  <si>
    <t>O2722</t>
  </si>
  <si>
    <t>O1742</t>
  </si>
  <si>
    <t>O2833</t>
  </si>
  <si>
    <t>O2652</t>
  </si>
  <si>
    <t>O3747</t>
  </si>
  <si>
    <t>O3001</t>
  </si>
  <si>
    <t>O2054</t>
  </si>
  <si>
    <t>O2320</t>
  </si>
  <si>
    <t>O3919</t>
  </si>
  <si>
    <t>O1457</t>
  </si>
  <si>
    <t>B1540</t>
  </si>
  <si>
    <t>Stay tend</t>
  </si>
  <si>
    <t>O1025</t>
  </si>
  <si>
    <t>O2102</t>
  </si>
  <si>
    <t>O1151</t>
  </si>
  <si>
    <t>C579</t>
  </si>
  <si>
    <t>James Alvarez</t>
  </si>
  <si>
    <t>O2297</t>
  </si>
  <si>
    <t>B1845</t>
  </si>
  <si>
    <t>Line prepare some</t>
  </si>
  <si>
    <t>O3330</t>
  </si>
  <si>
    <t>O1577</t>
  </si>
  <si>
    <t>O3936</t>
  </si>
  <si>
    <t>O2038</t>
  </si>
  <si>
    <t>O3742</t>
  </si>
  <si>
    <t>O1894</t>
  </si>
  <si>
    <t>Joseph Thompson</t>
  </si>
  <si>
    <t>Sport positive central</t>
  </si>
  <si>
    <t>O1138</t>
  </si>
  <si>
    <t>William Rivera</t>
  </si>
  <si>
    <t>O2010</t>
  </si>
  <si>
    <t>Michele Cox</t>
  </si>
  <si>
    <t>O1467</t>
  </si>
  <si>
    <t>Wrong sit</t>
  </si>
  <si>
    <t>O3237</t>
  </si>
  <si>
    <t>O2369</t>
  </si>
  <si>
    <t>Kayla Garcia</t>
  </si>
  <si>
    <t>O3774</t>
  </si>
  <si>
    <t>O1387</t>
  </si>
  <si>
    <t>O2845</t>
  </si>
  <si>
    <t>O1745</t>
  </si>
  <si>
    <t>C102</t>
  </si>
  <si>
    <t>Sarah Perry</t>
  </si>
  <si>
    <t>O3195</t>
  </si>
  <si>
    <t>O1356</t>
  </si>
  <si>
    <t>O2127</t>
  </si>
  <si>
    <t>Page method strategy</t>
  </si>
  <si>
    <t>O1315</t>
  </si>
  <si>
    <t>Laura Edwards</t>
  </si>
  <si>
    <t>O3458</t>
  </si>
  <si>
    <t>Nathan Mclaughlin</t>
  </si>
  <si>
    <t>O2354</t>
  </si>
  <si>
    <t>O1439</t>
  </si>
  <si>
    <t>Our do</t>
  </si>
  <si>
    <t>O3960</t>
  </si>
  <si>
    <t>O1820</t>
  </si>
  <si>
    <t>O1738</t>
  </si>
  <si>
    <t>O3421</t>
  </si>
  <si>
    <t>O3614</t>
  </si>
  <si>
    <t>O3709</t>
  </si>
  <si>
    <t>O1645</t>
  </si>
  <si>
    <t>Ellen Gordon MD</t>
  </si>
  <si>
    <t>B1723</t>
  </si>
  <si>
    <t>Increase behind movie</t>
  </si>
  <si>
    <t>O3115</t>
  </si>
  <si>
    <t>B1920</t>
  </si>
  <si>
    <t>Face happen employee</t>
  </si>
  <si>
    <t>O3491</t>
  </si>
  <si>
    <t>B1326</t>
  </si>
  <si>
    <t>Crime hour</t>
  </si>
  <si>
    <t>O2844</t>
  </si>
  <si>
    <t>O1326</t>
  </si>
  <si>
    <t>O2665</t>
  </si>
  <si>
    <t>Jeffery Robinson</t>
  </si>
  <si>
    <t>O3233</t>
  </si>
  <si>
    <t>O2283</t>
  </si>
  <si>
    <t>O2285</t>
  </si>
  <si>
    <t>Three well</t>
  </si>
  <si>
    <t>O2801</t>
  </si>
  <si>
    <t>Danny Smith</t>
  </si>
  <si>
    <t>O3337</t>
  </si>
  <si>
    <t>O1702</t>
  </si>
  <si>
    <t>O1920</t>
  </si>
  <si>
    <t>O2579</t>
  </si>
  <si>
    <t>O1964</t>
  </si>
  <si>
    <t>O2888</t>
  </si>
  <si>
    <t>O1256</t>
  </si>
  <si>
    <t>O1421</t>
  </si>
  <si>
    <t>C370</t>
  </si>
  <si>
    <t>Rebecca King</t>
  </si>
  <si>
    <t>O2413</t>
  </si>
  <si>
    <t>O2912</t>
  </si>
  <si>
    <t>O1856</t>
  </si>
  <si>
    <t>Brian Wise</t>
  </si>
  <si>
    <t>O3569</t>
  </si>
  <si>
    <t>O2827</t>
  </si>
  <si>
    <t>O3939</t>
  </si>
  <si>
    <t>O1701</t>
  </si>
  <si>
    <t>C894</t>
  </si>
  <si>
    <t>Adriana Allen</t>
  </si>
  <si>
    <t>Even specific</t>
  </si>
  <si>
    <t>O1689</t>
  </si>
  <si>
    <t>O2240</t>
  </si>
  <si>
    <t>William Miller</t>
  </si>
  <si>
    <t>O1601</t>
  </si>
  <si>
    <t>C465</t>
  </si>
  <si>
    <t>Tabitha Calhoun</t>
  </si>
  <si>
    <t>O1617</t>
  </si>
  <si>
    <t>Mary Schroeder</t>
  </si>
  <si>
    <t>Too option health</t>
  </si>
  <si>
    <t>O3894</t>
  </si>
  <si>
    <t>Although police</t>
  </si>
  <si>
    <t>O3025</t>
  </si>
  <si>
    <t>O2471</t>
  </si>
  <si>
    <t>O1707</t>
  </si>
  <si>
    <t>O1502</t>
  </si>
  <si>
    <t>Per course my</t>
  </si>
  <si>
    <t>O3510</t>
  </si>
  <si>
    <t>O3879</t>
  </si>
  <si>
    <t>O2571</t>
  </si>
  <si>
    <t>O2761</t>
  </si>
  <si>
    <t>O3066</t>
  </si>
  <si>
    <t>C900</t>
  </si>
  <si>
    <t>Elizabeth Reyes</t>
  </si>
  <si>
    <t>O1437</t>
  </si>
  <si>
    <t>O2567</t>
  </si>
  <si>
    <t>O1341</t>
  </si>
  <si>
    <t>O2881</t>
  </si>
  <si>
    <t>Foot blood member</t>
  </si>
  <si>
    <t>O2631</t>
  </si>
  <si>
    <t>O2396</t>
  </si>
  <si>
    <t>O2148</t>
  </si>
  <si>
    <t>B1847</t>
  </si>
  <si>
    <t>Region assume career</t>
  </si>
  <si>
    <t>O2854</t>
  </si>
  <si>
    <t>System seek</t>
  </si>
  <si>
    <t>O3928</t>
  </si>
  <si>
    <t>O2987</t>
  </si>
  <si>
    <t>O2550</t>
  </si>
  <si>
    <t>O2994</t>
  </si>
  <si>
    <t>O2411</t>
  </si>
  <si>
    <t>O3447</t>
  </si>
  <si>
    <t>O3230</t>
  </si>
  <si>
    <t>O3609</t>
  </si>
  <si>
    <t>O3361</t>
  </si>
  <si>
    <t>Anna Williams</t>
  </si>
  <si>
    <t>O2106</t>
  </si>
  <si>
    <t>O2724</t>
  </si>
  <si>
    <t>O1538</t>
  </si>
  <si>
    <t>Arm third</t>
  </si>
  <si>
    <t>O3720</t>
  </si>
  <si>
    <t>O1703</t>
  </si>
  <si>
    <t>Decide ok wish</t>
  </si>
  <si>
    <t>O1656</t>
  </si>
  <si>
    <t>Sharon Kerr</t>
  </si>
  <si>
    <t>Authority open</t>
  </si>
  <si>
    <t>O2262</t>
  </si>
  <si>
    <t>O1353</t>
  </si>
  <si>
    <t>Elizabeth Miles</t>
  </si>
  <si>
    <t>B1473</t>
  </si>
  <si>
    <t>Enjoy couple herself cultural</t>
  </si>
  <si>
    <t>O3298</t>
  </si>
  <si>
    <t>O1481</t>
  </si>
  <si>
    <t>Meredith Stewart</t>
  </si>
  <si>
    <t>O1829</t>
  </si>
  <si>
    <t>Daniel Meyers</t>
  </si>
  <si>
    <t>O2661</t>
  </si>
  <si>
    <t>Julie Roberts</t>
  </si>
  <si>
    <t>O3073</t>
  </si>
  <si>
    <t>O1270</t>
  </si>
  <si>
    <t>O2457</t>
  </si>
  <si>
    <t>O1525</t>
  </si>
  <si>
    <t>Richard Simon</t>
  </si>
  <si>
    <t>O3587</t>
  </si>
  <si>
    <t>O1932</t>
  </si>
  <si>
    <t>O3371</t>
  </si>
  <si>
    <t>O2754</t>
  </si>
  <si>
    <t>O3004</t>
  </si>
  <si>
    <t>O2830</t>
  </si>
  <si>
    <t>O3590</t>
  </si>
  <si>
    <t>Item how</t>
  </si>
  <si>
    <t>O3247</t>
  </si>
  <si>
    <t>O3192</t>
  </si>
  <si>
    <t>O2088</t>
  </si>
  <si>
    <t>Mr. Luke Bradley PhD</t>
  </si>
  <si>
    <t>O1233</t>
  </si>
  <si>
    <t>C371</t>
  </si>
  <si>
    <t>Michelle Gilbert</t>
  </si>
  <si>
    <t>B1837</t>
  </si>
  <si>
    <t>Word right</t>
  </si>
  <si>
    <t>O1895</t>
  </si>
  <si>
    <t>B1329</t>
  </si>
  <si>
    <t>Stock once by</t>
  </si>
  <si>
    <t>O3034</t>
  </si>
  <si>
    <t>O2242</t>
  </si>
  <si>
    <t>O3923</t>
  </si>
  <si>
    <t>Sarah Walker</t>
  </si>
  <si>
    <t>O2380</t>
  </si>
  <si>
    <t>O2721</t>
  </si>
  <si>
    <t>O2019</t>
  </si>
  <si>
    <t>O3795</t>
  </si>
  <si>
    <t>O1810</t>
  </si>
  <si>
    <t>O1736</t>
  </si>
  <si>
    <t>Michael Wiley</t>
  </si>
  <si>
    <t>O1396</t>
  </si>
  <si>
    <t>O1111</t>
  </si>
  <si>
    <t>O2660</t>
  </si>
  <si>
    <t>O1811</t>
  </si>
  <si>
    <t>O2024</t>
  </si>
  <si>
    <t>O2307</t>
  </si>
  <si>
    <t>Taylor Mills</t>
  </si>
  <si>
    <t>O2756</t>
  </si>
  <si>
    <t>O2746</t>
  </si>
  <si>
    <t>O2227</t>
  </si>
  <si>
    <t>O1970</t>
  </si>
  <si>
    <t>O3705</t>
  </si>
  <si>
    <t>C419</t>
  </si>
  <si>
    <t>Charles Powell</t>
  </si>
  <si>
    <t>O1955</t>
  </si>
  <si>
    <t>Robert Garcia</t>
  </si>
  <si>
    <t>O3336</t>
  </si>
  <si>
    <t>O1659</t>
  </si>
  <si>
    <t>Jamie Adams</t>
  </si>
  <si>
    <t>Speak move</t>
  </si>
  <si>
    <t>O1361</t>
  </si>
  <si>
    <t>O1294</t>
  </si>
  <si>
    <t>O1558</t>
  </si>
  <si>
    <t>Rebecca Mathis</t>
  </si>
  <si>
    <t>B1116</t>
  </si>
  <si>
    <t>Top heavy executive</t>
  </si>
  <si>
    <t>O2837</t>
  </si>
  <si>
    <t>O2758</t>
  </si>
  <si>
    <t>O3445</t>
  </si>
  <si>
    <t>O3083</t>
  </si>
  <si>
    <t>O2272</t>
  </si>
  <si>
    <t>O1593</t>
  </si>
  <si>
    <t>C443</t>
  </si>
  <si>
    <t>Juan Le</t>
  </si>
  <si>
    <t>O3497</t>
  </si>
  <si>
    <t>Phillip Griffin</t>
  </si>
  <si>
    <t>O3142</t>
  </si>
  <si>
    <t>O1230</t>
  </si>
  <si>
    <t>B1603</t>
  </si>
  <si>
    <t>Television should product thought</t>
  </si>
  <si>
    <t>O1678</t>
  </si>
  <si>
    <t>Albert Key</t>
  </si>
  <si>
    <t>O2835</t>
  </si>
  <si>
    <t>C748</t>
  </si>
  <si>
    <t>Stephanie Mcdaniel</t>
  </si>
  <si>
    <t>O1612</t>
  </si>
  <si>
    <t>O2777</t>
  </si>
  <si>
    <t>C976</t>
  </si>
  <si>
    <t>Troy Hendrix</t>
  </si>
  <si>
    <t>O2103</t>
  </si>
  <si>
    <t>C715</t>
  </si>
  <si>
    <t>Amy Hall</t>
  </si>
  <si>
    <t>O2866</t>
  </si>
  <si>
    <t>O3671</t>
  </si>
  <si>
    <t>O3041</t>
  </si>
  <si>
    <t>O1446</t>
  </si>
  <si>
    <t>Attorney</t>
  </si>
  <si>
    <t>O1041</t>
  </si>
  <si>
    <t>O3956</t>
  </si>
  <si>
    <t>O3987</t>
  </si>
  <si>
    <t>O2609</t>
  </si>
  <si>
    <t>O3993</t>
  </si>
  <si>
    <t>O1380</t>
  </si>
  <si>
    <t>Gregory Dean</t>
  </si>
  <si>
    <t>O3376</t>
  </si>
  <si>
    <t>O3756</t>
  </si>
  <si>
    <t>O2114</t>
  </si>
  <si>
    <t>Bring cut</t>
  </si>
  <si>
    <t>O3876</t>
  </si>
  <si>
    <t>O2997</t>
  </si>
  <si>
    <t>O1786</t>
  </si>
  <si>
    <t>O2978</t>
  </si>
  <si>
    <t>O1597</t>
  </si>
  <si>
    <t>C243</t>
  </si>
  <si>
    <t>Angela Henderson</t>
  </si>
  <si>
    <t>It worker</t>
  </si>
  <si>
    <t>O1465</t>
  </si>
  <si>
    <t>O1581</t>
  </si>
  <si>
    <t>O3641</t>
  </si>
  <si>
    <t>O3402</t>
  </si>
  <si>
    <t>O3566</t>
  </si>
  <si>
    <t>O3172</t>
  </si>
  <si>
    <t>O3568</t>
  </si>
  <si>
    <t>O1462</t>
  </si>
  <si>
    <t>O1990</t>
  </si>
  <si>
    <t>O2132</t>
  </si>
  <si>
    <t>O2663</t>
  </si>
  <si>
    <t>O2052</t>
  </si>
  <si>
    <t>Joshua Jones</t>
  </si>
  <si>
    <t>B1760</t>
  </si>
  <si>
    <t>Agreement tree</t>
  </si>
  <si>
    <t>O1953</t>
  </si>
  <si>
    <t>O3482</t>
  </si>
  <si>
    <t>O3743</t>
  </si>
  <si>
    <t>O2176</t>
  </si>
  <si>
    <t>Eric Larson</t>
  </si>
  <si>
    <t>O3612</t>
  </si>
  <si>
    <t>O2899</t>
  </si>
  <si>
    <t>O2309</t>
  </si>
  <si>
    <t>O2156</t>
  </si>
  <si>
    <t>O3648</t>
  </si>
  <si>
    <t>O1514</t>
  </si>
  <si>
    <t>Kitchen think evening environmental</t>
  </si>
  <si>
    <t>O2824</t>
  </si>
  <si>
    <t>O1362</t>
  </si>
  <si>
    <t>O1170</t>
  </si>
  <si>
    <t>O3005</t>
  </si>
  <si>
    <t>O2565</t>
  </si>
  <si>
    <t>O3549</t>
  </si>
  <si>
    <t>B1399</t>
  </si>
  <si>
    <t>Yes skill their sort</t>
  </si>
  <si>
    <t>O1134</t>
  </si>
  <si>
    <t>Edward Howard</t>
  </si>
  <si>
    <t>O3874</t>
  </si>
  <si>
    <t>O3694</t>
  </si>
  <si>
    <t>O1075</t>
  </si>
  <si>
    <t>B1135</t>
  </si>
  <si>
    <t>Tv institution</t>
  </si>
  <si>
    <t>O2139</t>
  </si>
  <si>
    <t>Arthur Harrison</t>
  </si>
  <si>
    <t>O2062</t>
  </si>
  <si>
    <t>O1768</t>
  </si>
  <si>
    <t>C915</t>
  </si>
  <si>
    <t>Kimberly Brown</t>
  </si>
  <si>
    <t>O3138</t>
  </si>
  <si>
    <t>Girl kind</t>
  </si>
  <si>
    <t>O1217</t>
  </si>
  <si>
    <t>Such research</t>
  </si>
  <si>
    <t>O1061</t>
  </si>
  <si>
    <t>C548</t>
  </si>
  <si>
    <t>Lauren Dixon</t>
  </si>
  <si>
    <t>Sign meeting training bill</t>
  </si>
  <si>
    <t>O1321</t>
  </si>
  <si>
    <t>Michael Thomas</t>
  </si>
  <si>
    <t>O2709</t>
  </si>
  <si>
    <t>C967</t>
  </si>
  <si>
    <t>Anthony Ray</t>
  </si>
  <si>
    <t>O2927</t>
  </si>
  <si>
    <t>O1272</t>
  </si>
  <si>
    <t>O1730</t>
  </si>
  <si>
    <t>Mallory Dickerson</t>
  </si>
  <si>
    <t>O2934</t>
  </si>
  <si>
    <t>O3608</t>
  </si>
  <si>
    <t>O3721</t>
  </si>
  <si>
    <t>O1241</t>
  </si>
  <si>
    <t>C113</t>
  </si>
  <si>
    <t>Jenny Black</t>
  </si>
  <si>
    <t>Force road</t>
  </si>
  <si>
    <t>O1563</t>
  </si>
  <si>
    <t>O3389</t>
  </si>
  <si>
    <t>Barbara Moore</t>
  </si>
  <si>
    <t>O3715</t>
  </si>
  <si>
    <t>B1178</t>
  </si>
  <si>
    <t>Special seven</t>
  </si>
  <si>
    <t>O1598</t>
  </si>
  <si>
    <t>B1966</t>
  </si>
  <si>
    <t>Write image make</t>
  </si>
  <si>
    <t>O1974</t>
  </si>
  <si>
    <t>O2386</t>
  </si>
  <si>
    <t>O1858</t>
  </si>
  <si>
    <t>O3130</t>
  </si>
  <si>
    <t>O3348</t>
  </si>
  <si>
    <t>O2515</t>
  </si>
  <si>
    <t>Or environmental</t>
  </si>
  <si>
    <t>O2683</t>
  </si>
  <si>
    <t>O3542</t>
  </si>
  <si>
    <t>O2848</t>
  </si>
  <si>
    <t>O1616</t>
  </si>
  <si>
    <t>O2548</t>
  </si>
  <si>
    <t>O2123</t>
  </si>
  <si>
    <t>O2057</t>
  </si>
  <si>
    <t>Steven Smith</t>
  </si>
  <si>
    <t>Final key evening</t>
  </si>
  <si>
    <t>O2589</t>
  </si>
  <si>
    <t>Sound or</t>
  </si>
  <si>
    <t>O1200</t>
  </si>
  <si>
    <t>O3832</t>
  </si>
  <si>
    <t>O1040</t>
  </si>
  <si>
    <t>O1715</t>
  </si>
  <si>
    <t>O2851</t>
  </si>
  <si>
    <t>O2390</t>
  </si>
  <si>
    <t>O3394</t>
  </si>
  <si>
    <t>O2311</t>
  </si>
  <si>
    <t>O3462</t>
  </si>
  <si>
    <t>O1719</t>
  </si>
  <si>
    <t>However member let</t>
  </si>
  <si>
    <t>O3650</t>
  </si>
  <si>
    <t>O3404</t>
  </si>
  <si>
    <t>O2303</t>
  </si>
  <si>
    <t>O3548</t>
  </si>
  <si>
    <t>O3431</t>
  </si>
  <si>
    <t>O3663</t>
  </si>
  <si>
    <t>O1167</t>
  </si>
  <si>
    <t>Enjoy also</t>
  </si>
  <si>
    <t>O2066</t>
  </si>
  <si>
    <t>Series go actually</t>
  </si>
  <si>
    <t>O3373</t>
  </si>
  <si>
    <t>O2588</t>
  </si>
  <si>
    <t>O3807</t>
  </si>
  <si>
    <t>O2304</t>
  </si>
  <si>
    <t>O1248</t>
  </si>
  <si>
    <t>O2128</t>
  </si>
  <si>
    <t>O1309</t>
  </si>
  <si>
    <t>O1202</t>
  </si>
  <si>
    <t>O1132</t>
  </si>
  <si>
    <t>Kenneth Perez</t>
  </si>
  <si>
    <t>Hear camera</t>
  </si>
  <si>
    <t>O1949</t>
  </si>
  <si>
    <t>O3697</t>
  </si>
  <si>
    <t>O1753</t>
  </si>
  <si>
    <t>Caroline Prince</t>
  </si>
  <si>
    <t>O2719</t>
  </si>
  <si>
    <t>O2838</t>
  </si>
  <si>
    <t>O1716</t>
  </si>
  <si>
    <t>B1397</t>
  </si>
  <si>
    <t>Course</t>
  </si>
  <si>
    <t>O1023</t>
  </si>
  <si>
    <t>Antonio Kaufman</t>
  </si>
  <si>
    <t>O1591</t>
  </si>
  <si>
    <t>O2192</t>
  </si>
  <si>
    <t>Jeffrey Bailey</t>
  </si>
  <si>
    <t>O1789</t>
  </si>
  <si>
    <t>O3329</t>
  </si>
  <si>
    <t>O1506</t>
  </si>
  <si>
    <t>O1673</t>
  </si>
  <si>
    <t>Jade Fleming</t>
  </si>
  <si>
    <t>O3193</t>
  </si>
  <si>
    <t>Interview say</t>
  </si>
  <si>
    <t>O2302</t>
  </si>
  <si>
    <t>O1352</t>
  </si>
  <si>
    <t>Single contain</t>
  </si>
  <si>
    <t>O1500</t>
  </si>
  <si>
    <t>O1796</t>
  </si>
  <si>
    <t>O2765</t>
  </si>
  <si>
    <t>O2704</t>
  </si>
  <si>
    <t>B1207</t>
  </si>
  <si>
    <t>Great couple enjoy</t>
  </si>
  <si>
    <t>O1065</t>
  </si>
  <si>
    <t>O3861</t>
  </si>
  <si>
    <t>O2933</t>
  </si>
  <si>
    <t>O2143</t>
  </si>
  <si>
    <t>Coach recognize majority</t>
  </si>
  <si>
    <t>O2384</t>
  </si>
  <si>
    <t>O1911</t>
  </si>
  <si>
    <t>C851</t>
  </si>
  <si>
    <t>Kathy Davis</t>
  </si>
  <si>
    <t>O1211</t>
  </si>
  <si>
    <t>O3097</t>
  </si>
  <si>
    <t>O1213</t>
  </si>
  <si>
    <t>Logan Burgess</t>
  </si>
  <si>
    <t>O2939</t>
  </si>
  <si>
    <t>O1459</t>
  </si>
  <si>
    <t>O2492</t>
  </si>
  <si>
    <t>O2053</t>
  </si>
  <si>
    <t>Richard Harris</t>
  </si>
  <si>
    <t>B1784</t>
  </si>
  <si>
    <t>Power second everybody</t>
  </si>
  <si>
    <t>O3150</t>
  </si>
  <si>
    <t>O2315</t>
  </si>
  <si>
    <t>O3212</t>
  </si>
  <si>
    <t>O1565</t>
  </si>
  <si>
    <t>Michelle Williams</t>
  </si>
  <si>
    <t>O2194</t>
  </si>
  <si>
    <t>Emily Price</t>
  </si>
  <si>
    <t>O1432</t>
  </si>
  <si>
    <t>O2450</t>
  </si>
  <si>
    <t>O3022</t>
  </si>
  <si>
    <t>O1545</t>
  </si>
  <si>
    <t>Sarah Davila</t>
  </si>
  <si>
    <t>O2207</t>
  </si>
  <si>
    <t>O2917</t>
  </si>
  <si>
    <t>O2083</t>
  </si>
  <si>
    <t>O2524</t>
  </si>
  <si>
    <t>O2185</t>
  </si>
  <si>
    <t>O1517</t>
  </si>
  <si>
    <t>O2050</t>
  </si>
  <si>
    <t>Chase Castro</t>
  </si>
  <si>
    <t>B1749</t>
  </si>
  <si>
    <t>Page data ahead suggest</t>
  </si>
  <si>
    <t>O2804</t>
  </si>
  <si>
    <t>O2452</t>
  </si>
  <si>
    <t>O2566</t>
  </si>
  <si>
    <t>O3726</t>
  </si>
  <si>
    <t>B1182</t>
  </si>
  <si>
    <t>Require stay away</t>
  </si>
  <si>
    <t>O3118</t>
  </si>
  <si>
    <t>O1235</t>
  </si>
  <si>
    <t>Tracey Hartman</t>
  </si>
  <si>
    <t>O1910</t>
  </si>
  <si>
    <t>Mario Green</t>
  </si>
  <si>
    <t>O1511</t>
  </si>
  <si>
    <t>Cindy Taylor</t>
  </si>
  <si>
    <t>B1184</t>
  </si>
  <si>
    <t>Loss magazine</t>
  </si>
  <si>
    <t>O1367</t>
  </si>
  <si>
    <t>B1615</t>
  </si>
  <si>
    <t>Society interesting interest</t>
  </si>
  <si>
    <t>O2633</t>
  </si>
  <si>
    <t>O1168</t>
  </si>
  <si>
    <t>O3786</t>
  </si>
  <si>
    <t>O3319</t>
  </si>
  <si>
    <t>O2619</t>
  </si>
  <si>
    <t>O1997</t>
  </si>
  <si>
    <t>Cynthia Franklin</t>
  </si>
  <si>
    <t>They by need</t>
  </si>
  <si>
    <t>O1221</t>
  </si>
  <si>
    <t>O2675</t>
  </si>
  <si>
    <t>Jacob Johnson</t>
  </si>
  <si>
    <t>O1877</t>
  </si>
  <si>
    <t>Daniel Norman</t>
  </si>
  <si>
    <t>B1816</t>
  </si>
  <si>
    <t>His population factor</t>
  </si>
  <si>
    <t>O2760</t>
  </si>
  <si>
    <t>O3840</t>
  </si>
  <si>
    <t>O3314</t>
  </si>
  <si>
    <t>O1180</t>
  </si>
  <si>
    <t>O3216</t>
  </si>
  <si>
    <t>O3340</t>
  </si>
  <si>
    <t>O1883</t>
  </si>
  <si>
    <t>O1329</t>
  </si>
  <si>
    <t>B1719</t>
  </si>
  <si>
    <t>Away social</t>
  </si>
  <si>
    <t>O2134</t>
  </si>
  <si>
    <t>Nothing show both</t>
  </si>
  <si>
    <t>O1934</t>
  </si>
  <si>
    <t>Foreign consumer arrive</t>
  </si>
  <si>
    <t>O1729</t>
  </si>
  <si>
    <t>Henry Duncan</t>
  </si>
  <si>
    <t>Effect challenge kitchen</t>
  </si>
  <si>
    <t>O1133</t>
  </si>
  <si>
    <t>Allow trip military</t>
  </si>
  <si>
    <t>O3344</t>
  </si>
  <si>
    <t>O2349</t>
  </si>
  <si>
    <t>O3440</t>
  </si>
  <si>
    <t>O2843</t>
  </si>
  <si>
    <t>O2911</t>
  </si>
  <si>
    <t>O2299</t>
  </si>
  <si>
    <t>O3897</t>
  </si>
  <si>
    <t>O1413</t>
  </si>
  <si>
    <t>O1160</t>
  </si>
  <si>
    <t>O3164</t>
  </si>
  <si>
    <t>O1031</t>
  </si>
  <si>
    <t>O3412</t>
  </si>
  <si>
    <t>O2098</t>
  </si>
  <si>
    <t>Language serve</t>
  </si>
  <si>
    <t>O3432</t>
  </si>
  <si>
    <t>O3784</t>
  </si>
  <si>
    <t>O3346</t>
  </si>
  <si>
    <t>O1228</t>
  </si>
  <si>
    <t>O1691</t>
  </si>
  <si>
    <t>O3046</t>
  </si>
  <si>
    <t>O3204</t>
  </si>
  <si>
    <t>O1397</t>
  </si>
  <si>
    <t>B1707</t>
  </si>
  <si>
    <t>Fund</t>
  </si>
  <si>
    <t>O3791</t>
  </si>
  <si>
    <t>O1306</t>
  </si>
  <si>
    <t>Out agree spend</t>
  </si>
  <si>
    <t>O3027</t>
  </si>
  <si>
    <t>O1330</t>
  </si>
  <si>
    <t>Name third</t>
  </si>
  <si>
    <t>O3602</t>
  </si>
  <si>
    <t>O2360</t>
  </si>
  <si>
    <t>O2759</t>
  </si>
  <si>
    <t>O2606</t>
  </si>
  <si>
    <t>O2628</t>
  </si>
  <si>
    <t>O2929</t>
  </si>
  <si>
    <t>Happy behavior white</t>
  </si>
  <si>
    <t>O2016</t>
  </si>
  <si>
    <t>O3531</t>
  </si>
  <si>
    <t>O3120</t>
  </si>
  <si>
    <t>O1763</t>
  </si>
  <si>
    <t>Stephanie Willis</t>
  </si>
  <si>
    <t>Be task manager</t>
  </si>
  <si>
    <t>O1263</t>
  </si>
  <si>
    <t>O2367</t>
  </si>
  <si>
    <t>C576</t>
  </si>
  <si>
    <t>Dr. Joshua Jones</t>
  </si>
  <si>
    <t>O2989</t>
  </si>
  <si>
    <t>O2193</t>
  </si>
  <si>
    <t>O2583</t>
  </si>
  <si>
    <t>O2343</t>
  </si>
  <si>
    <t>O2896</t>
  </si>
  <si>
    <t>O1017</t>
  </si>
  <si>
    <t>B1205</t>
  </si>
  <si>
    <t>Admit his</t>
  </si>
  <si>
    <t>O1632</t>
  </si>
  <si>
    <t>O2333</t>
  </si>
  <si>
    <t>O3640</t>
  </si>
  <si>
    <t>O1962</t>
  </si>
  <si>
    <t>Suzanne Wilkerson</t>
  </si>
  <si>
    <t>O2422</t>
  </si>
  <si>
    <t>Brandon Miller</t>
  </si>
  <si>
    <t>O1177</t>
  </si>
  <si>
    <t>Space general game</t>
  </si>
  <si>
    <t>O2171</t>
  </si>
  <si>
    <t>Melissa Patrick</t>
  </si>
  <si>
    <t>B1587</t>
  </si>
  <si>
    <t>Read</t>
  </si>
  <si>
    <t>O1045</t>
  </si>
  <si>
    <t>Michael White</t>
  </si>
  <si>
    <t>O2877</t>
  </si>
  <si>
    <t>Lauren Guzman</t>
  </si>
  <si>
    <t>B1446</t>
  </si>
  <si>
    <t>Baby</t>
  </si>
  <si>
    <t>O1737</t>
  </si>
  <si>
    <t>O3446</t>
  </si>
  <si>
    <t>Door receive</t>
  </si>
  <si>
    <t>O1480</t>
  </si>
  <si>
    <t>C506</t>
  </si>
  <si>
    <t>David Allison</t>
  </si>
  <si>
    <t>O3320</t>
  </si>
  <si>
    <t>O3451</t>
  </si>
  <si>
    <t>O1618</t>
  </si>
  <si>
    <t>O1093</t>
  </si>
  <si>
    <t>O1510</t>
  </si>
  <si>
    <t>Sheryl Parker</t>
  </si>
  <si>
    <t>O3570</t>
  </si>
  <si>
    <t>O3930</t>
  </si>
  <si>
    <t>O2535</t>
  </si>
  <si>
    <t>Throughout front in</t>
  </si>
  <si>
    <t>O1686</t>
  </si>
  <si>
    <t>Candidate pressure</t>
  </si>
  <si>
    <t>O1252</t>
  </si>
  <si>
    <t>Need wrong benefit</t>
  </si>
  <si>
    <t>O2751</t>
  </si>
  <si>
    <t>O3010</t>
  </si>
  <si>
    <t>O2230</t>
  </si>
  <si>
    <t>O3511</t>
  </si>
  <si>
    <t>O3508</t>
  </si>
  <si>
    <t>O3158</t>
  </si>
  <si>
    <t>O3967</t>
  </si>
  <si>
    <t>O3884</t>
  </si>
  <si>
    <t>O3182</t>
  </si>
  <si>
    <t>O3185</t>
  </si>
  <si>
    <t>O3624</t>
  </si>
  <si>
    <t>O2688</t>
  </si>
  <si>
    <t>O3176</t>
  </si>
  <si>
    <t>O2669</t>
  </si>
  <si>
    <t>O1613</t>
  </si>
  <si>
    <t>O1882</t>
  </si>
  <si>
    <t>O3112</t>
  </si>
  <si>
    <t>O3257</t>
  </si>
  <si>
    <t>O1837</t>
  </si>
  <si>
    <t>Kimberly West</t>
  </si>
  <si>
    <t>O1274</t>
  </si>
  <si>
    <t>O3905</t>
  </si>
  <si>
    <t>O2559</t>
  </si>
  <si>
    <t>O3554</t>
  </si>
  <si>
    <t>Rebecca May</t>
  </si>
  <si>
    <t>O3684</t>
  </si>
  <si>
    <t>O2269</t>
  </si>
  <si>
    <t>O1444</t>
  </si>
  <si>
    <t>O2694</t>
  </si>
  <si>
    <t>O3524</t>
  </si>
  <si>
    <t>O2715</t>
  </si>
  <si>
    <t>O1343</t>
  </si>
  <si>
    <t>Do help</t>
  </si>
  <si>
    <t>O2952</t>
  </si>
  <si>
    <t>O2327</t>
  </si>
  <si>
    <t>O1484</t>
  </si>
  <si>
    <t>Maria Cummings</t>
  </si>
  <si>
    <t>O3418</t>
  </si>
  <si>
    <t>O3850</t>
  </si>
  <si>
    <t>O1559</t>
  </si>
  <si>
    <t>B1164</t>
  </si>
  <si>
    <t>Near lay</t>
  </si>
  <si>
    <t>O2292</t>
  </si>
  <si>
    <t>O3261</t>
  </si>
  <si>
    <t>O3863</t>
  </si>
  <si>
    <t>O1169</t>
  </si>
  <si>
    <t>O1114</t>
  </si>
  <si>
    <t>B1249</t>
  </si>
  <si>
    <t>Run pick carry pass</t>
  </si>
  <si>
    <t>O1308</t>
  </si>
  <si>
    <t>O3038</t>
  </si>
  <si>
    <t>O2826</t>
  </si>
  <si>
    <t>O2282</t>
  </si>
  <si>
    <t>O2488</t>
  </si>
  <si>
    <t>O1830</t>
  </si>
  <si>
    <t>O1818</t>
  </si>
  <si>
    <t>O2825</t>
  </si>
  <si>
    <t>O3896</t>
  </si>
  <si>
    <t>O2489</t>
  </si>
  <si>
    <t>O1650</t>
  </si>
  <si>
    <t>C662</t>
  </si>
  <si>
    <t>Jodi Carson</t>
  </si>
  <si>
    <t>O3662</t>
  </si>
  <si>
    <t>O2213</t>
  </si>
  <si>
    <t>O1582</t>
  </si>
  <si>
    <t>O3551</t>
  </si>
  <si>
    <t>O1925</t>
  </si>
  <si>
    <t>Donald Bennett</t>
  </si>
  <si>
    <t>O1711</t>
  </si>
  <si>
    <t>O3940</t>
  </si>
  <si>
    <t>O2140</t>
  </si>
  <si>
    <t>O1700</t>
  </si>
  <si>
    <t>O3654</t>
  </si>
  <si>
    <t>C631</t>
  </si>
  <si>
    <t>Emily Smith</t>
  </si>
  <si>
    <t>O2802</t>
  </si>
  <si>
    <t>O1493</t>
  </si>
  <si>
    <t>Us democratic phone nearly</t>
  </si>
  <si>
    <t>O1400</t>
  </si>
  <si>
    <t>O3323</t>
  </si>
  <si>
    <t>O3405</t>
  </si>
  <si>
    <t>O2875</t>
  </si>
  <si>
    <t>O3208</t>
  </si>
  <si>
    <t>O2268</t>
  </si>
  <si>
    <t>O3829</t>
  </si>
  <si>
    <t>O1039</t>
  </si>
  <si>
    <t>O2852</t>
  </si>
  <si>
    <t>O2261</t>
  </si>
  <si>
    <t>O2753</t>
  </si>
  <si>
    <t>O3076</t>
  </si>
  <si>
    <t>O2439</t>
  </si>
  <si>
    <t>O3043</t>
  </si>
  <si>
    <t>O2887</t>
  </si>
  <si>
    <t>O2963</t>
  </si>
  <si>
    <t>O2238</t>
  </si>
  <si>
    <t>O3865</t>
  </si>
  <si>
    <t>B1429</t>
  </si>
  <si>
    <t>Agency modern travel</t>
  </si>
  <si>
    <t>O1268</t>
  </si>
  <si>
    <t>Eat</t>
  </si>
  <si>
    <t>O1671</t>
  </si>
  <si>
    <t>O1725</t>
  </si>
  <si>
    <t>O2536</t>
  </si>
  <si>
    <t>Nicholas Williams</t>
  </si>
  <si>
    <t>O3476</t>
  </si>
  <si>
    <t>O3691</t>
  </si>
  <si>
    <t>O2831</t>
  </si>
  <si>
    <t>O1779</t>
  </si>
  <si>
    <t>Michael Griffin</t>
  </si>
  <si>
    <t>O3534</t>
  </si>
  <si>
    <t>Zachary Keller</t>
  </si>
  <si>
    <t>O3729</t>
  </si>
  <si>
    <t>O2778</t>
  </si>
  <si>
    <t>O2999</t>
  </si>
  <si>
    <t>O3262</t>
  </si>
  <si>
    <t>O1011</t>
  </si>
  <si>
    <t>O2968</t>
  </si>
  <si>
    <t>O2446</t>
  </si>
  <si>
    <t>O1409</t>
  </si>
  <si>
    <t>O1424</t>
  </si>
  <si>
    <t>C630</t>
  </si>
  <si>
    <t>James Wells</t>
  </si>
  <si>
    <t>O2414</t>
  </si>
  <si>
    <t>O3574</t>
  </si>
  <si>
    <t>O3472</t>
  </si>
  <si>
    <t>O2658</t>
  </si>
  <si>
    <t>O1058</t>
  </si>
  <si>
    <t>O1755</t>
  </si>
  <si>
    <t>O3730</t>
  </si>
  <si>
    <t>O1095</t>
  </si>
  <si>
    <t>O2570</t>
  </si>
  <si>
    <t>O1924</t>
  </si>
  <si>
    <t>O2332</t>
  </si>
  <si>
    <t>O3359</t>
  </si>
  <si>
    <t>O1541</t>
  </si>
  <si>
    <t>O3326</t>
  </si>
  <si>
    <t>O1135</t>
  </si>
  <si>
    <t>O3717</t>
  </si>
  <si>
    <t>O1127</t>
  </si>
  <si>
    <t>Offer fly</t>
  </si>
  <si>
    <t>O1453</t>
  </si>
  <si>
    <t>O2556</t>
  </si>
  <si>
    <t>O1115</t>
  </si>
  <si>
    <t>O3428</t>
  </si>
  <si>
    <t>O2070</t>
  </si>
  <si>
    <t>O1972</t>
  </si>
  <si>
    <t>O2644</t>
  </si>
  <si>
    <t>O2409</t>
  </si>
  <si>
    <t>O3269</t>
  </si>
  <si>
    <t>O3134</t>
  </si>
  <si>
    <t>O3123</t>
  </si>
  <si>
    <t>O3656</t>
  </si>
  <si>
    <t>Four set</t>
  </si>
  <si>
    <t>O3254</t>
  </si>
  <si>
    <t>C986</t>
  </si>
  <si>
    <t>Ashley Anderson</t>
  </si>
  <si>
    <t>O1916</t>
  </si>
  <si>
    <t>C786</t>
  </si>
  <si>
    <t>Jill Lopez</t>
  </si>
  <si>
    <t>B1050</t>
  </si>
  <si>
    <t>Bank able</t>
  </si>
  <si>
    <t>O2780</t>
  </si>
  <si>
    <t>O2175</t>
  </si>
  <si>
    <t>O2648</t>
  </si>
  <si>
    <t>O2729</t>
  </si>
  <si>
    <t>Teacher one base</t>
  </si>
  <si>
    <t>O1839</t>
  </si>
  <si>
    <t>Brian Marsh</t>
  </si>
  <si>
    <t>Read shoulder us</t>
  </si>
  <si>
    <t>O1998</t>
  </si>
  <si>
    <t>Light term</t>
  </si>
  <si>
    <t>O2028</t>
  </si>
  <si>
    <t>C656</t>
  </si>
  <si>
    <t>Lisa Hendrix</t>
  </si>
  <si>
    <t>Local difficult feeling</t>
  </si>
  <si>
    <t>O2221</t>
  </si>
  <si>
    <t>O3731</t>
  </si>
  <si>
    <t>O2115</t>
  </si>
  <si>
    <t>C645</t>
  </si>
  <si>
    <t>Jonathan Schwartz</t>
  </si>
  <si>
    <t>Partner community</t>
  </si>
  <si>
    <t>O3414</t>
  </si>
  <si>
    <t>O3924</t>
  </si>
  <si>
    <t>O1781</t>
  </si>
  <si>
    <t>O2138</t>
  </si>
  <si>
    <t>O3167</t>
  </si>
  <si>
    <t>O3830</t>
  </si>
  <si>
    <t>O3020</t>
  </si>
  <si>
    <t>O1298</t>
  </si>
  <si>
    <t>Republican after live</t>
  </si>
  <si>
    <t>O1790</t>
  </si>
  <si>
    <t>O1546</t>
  </si>
  <si>
    <t>William Mejia</t>
  </si>
  <si>
    <t>O3885</t>
  </si>
  <si>
    <t>O1547</t>
  </si>
  <si>
    <t>O3059</t>
  </si>
  <si>
    <t>O3951</t>
  </si>
  <si>
    <t>O2248</t>
  </si>
  <si>
    <t>O3052</t>
  </si>
  <si>
    <t>O1832</t>
  </si>
  <si>
    <t>O1569</t>
  </si>
  <si>
    <t>O3051</t>
  </si>
  <si>
    <t>O1418</t>
  </si>
  <si>
    <t>O2116</t>
  </si>
  <si>
    <t>B1617</t>
  </si>
  <si>
    <t>Attention teacher</t>
  </si>
  <si>
    <t>O2716</t>
  </si>
  <si>
    <t>O3295</t>
  </si>
  <si>
    <t>O1037</t>
  </si>
  <si>
    <t>C609</t>
  </si>
  <si>
    <t>Sylvia Anderson</t>
  </si>
  <si>
    <t>O1103</t>
  </si>
  <si>
    <t>C103</t>
  </si>
  <si>
    <t>James Woodward</t>
  </si>
  <si>
    <t>O1940</t>
  </si>
  <si>
    <t>Robin Harvey</t>
  </si>
  <si>
    <t>O1266</t>
  </si>
  <si>
    <t>History daughter movement</t>
  </si>
  <si>
    <t>O1411</t>
  </si>
  <si>
    <t>Live method girl visit</t>
  </si>
  <si>
    <t>O3594</t>
  </si>
  <si>
    <t>O3952</t>
  </si>
  <si>
    <t>O2355</t>
  </si>
  <si>
    <t>O3386</t>
  </si>
  <si>
    <t>O2018</t>
  </si>
  <si>
    <t>O1792</t>
  </si>
  <si>
    <t>O1867</t>
  </si>
  <si>
    <t>Sheryl Bates</t>
  </si>
  <si>
    <t>B1312</t>
  </si>
  <si>
    <t>Court answer task</t>
  </si>
  <si>
    <t>O1226</t>
  </si>
  <si>
    <t>O2117</t>
  </si>
  <si>
    <t>Just machine participant account</t>
  </si>
  <si>
    <t>O1604</t>
  </si>
  <si>
    <t>O3808</t>
  </si>
  <si>
    <t>C674</t>
  </si>
  <si>
    <t>Kevin Mcconnell</t>
  </si>
  <si>
    <t>O3834</t>
  </si>
  <si>
    <t>O1077</t>
  </si>
  <si>
    <t>O3628</t>
  </si>
  <si>
    <t>O3667</t>
  </si>
  <si>
    <t>O3676</t>
  </si>
  <si>
    <t>O1840</t>
  </si>
  <si>
    <t>O2561</t>
  </si>
  <si>
    <t>O1141</t>
  </si>
  <si>
    <t>O3245</t>
  </si>
  <si>
    <t>O2966</t>
  </si>
  <si>
    <t>Task make</t>
  </si>
  <si>
    <t>O1773</t>
  </si>
  <si>
    <t>O2740</t>
  </si>
  <si>
    <t>O3541</t>
  </si>
  <si>
    <t>O1441</t>
  </si>
  <si>
    <t>O2506</t>
  </si>
  <si>
    <t>O1619</t>
  </si>
  <si>
    <t>Major business single</t>
  </si>
  <si>
    <t>O2397</t>
  </si>
  <si>
    <t>O2555</t>
  </si>
  <si>
    <t>O1012</t>
  </si>
  <si>
    <t>C778</t>
  </si>
  <si>
    <t>Anthony Hanson</t>
  </si>
  <si>
    <t>O3433</t>
  </si>
  <si>
    <t>O3835</t>
  </si>
  <si>
    <t>O2757</t>
  </si>
  <si>
    <t>O2690</t>
  </si>
  <si>
    <t>O1354</t>
  </si>
  <si>
    <t>B1802</t>
  </si>
  <si>
    <t>Base Mrs various</t>
  </si>
  <si>
    <t>O2427</t>
  </si>
  <si>
    <t>O1727</t>
  </si>
  <si>
    <t>O2337</t>
  </si>
  <si>
    <t>O1891</t>
  </si>
  <si>
    <t>Democrat air chair</t>
  </si>
  <si>
    <t>O3690</t>
  </si>
  <si>
    <t>O1993</t>
  </si>
  <si>
    <t>O3265</t>
  </si>
  <si>
    <t>O3354</t>
  </si>
  <si>
    <t>O1665</t>
  </si>
  <si>
    <t>O1393</t>
  </si>
  <si>
    <t>O3495</t>
  </si>
  <si>
    <t>O3353</t>
  </si>
  <si>
    <t>O2394</t>
  </si>
  <si>
    <t>O3399</t>
  </si>
  <si>
    <t>O3856</t>
  </si>
  <si>
    <t>O3153</t>
  </si>
  <si>
    <t>O1154</t>
  </si>
  <si>
    <t>Wanda Frye</t>
  </si>
  <si>
    <t>O1392</t>
  </si>
  <si>
    <t>Nicole Lopez</t>
  </si>
  <si>
    <t>O3322</t>
  </si>
  <si>
    <t>O2407</t>
  </si>
  <si>
    <t>O1406</t>
  </si>
  <si>
    <t>O1105</t>
  </si>
  <si>
    <t>O2776</t>
  </si>
  <si>
    <t>O2703</t>
  </si>
  <si>
    <t>O3050</t>
  </si>
  <si>
    <t>O1765</t>
  </si>
  <si>
    <t>O1822</t>
  </si>
  <si>
    <t>O1579</t>
  </si>
  <si>
    <t>C740</t>
  </si>
  <si>
    <t>Jacob Young</t>
  </si>
  <si>
    <t>O2785</t>
  </si>
  <si>
    <t>O2985</t>
  </si>
  <si>
    <t>O3815</t>
  </si>
  <si>
    <t>C153</t>
  </si>
  <si>
    <t>Jesus Burch</t>
  </si>
  <si>
    <t>O2718</t>
  </si>
  <si>
    <t>O1912</t>
  </si>
  <si>
    <t>Best but</t>
  </si>
  <si>
    <t>O2293</t>
  </si>
  <si>
    <t>O1762</t>
  </si>
  <si>
    <t>O1798</t>
  </si>
  <si>
    <t>O3732</t>
  </si>
  <si>
    <t>Truth from wife myself</t>
  </si>
  <si>
    <t>O3864</t>
  </si>
  <si>
    <t>O2281</t>
  </si>
  <si>
    <t>O1451</t>
  </si>
  <si>
    <t>O3403</t>
  </si>
  <si>
    <t>O3092</t>
  </si>
  <si>
    <t>O2105</t>
  </si>
  <si>
    <t>O3968</t>
  </si>
  <si>
    <t>O2774</t>
  </si>
  <si>
    <t>O3117</t>
  </si>
  <si>
    <t>O2828</t>
  </si>
  <si>
    <t>Sherry Cross</t>
  </si>
  <si>
    <t>O3416</t>
  </si>
  <si>
    <t>O2158</t>
  </si>
  <si>
    <t>O1857</t>
  </si>
  <si>
    <t>O3058</t>
  </si>
  <si>
    <t>O2654</t>
  </si>
  <si>
    <t>B1908</t>
  </si>
  <si>
    <t>Page</t>
  </si>
  <si>
    <t>O2819</t>
  </si>
  <si>
    <t>O1524</t>
  </si>
  <si>
    <t>O2598</t>
  </si>
  <si>
    <t>O1461</t>
  </si>
  <si>
    <t>Easy ever</t>
  </si>
  <si>
    <t>O3132</t>
  </si>
  <si>
    <t>O2280</t>
  </si>
  <si>
    <t>O2449</t>
  </si>
  <si>
    <t>O3108</t>
  </si>
  <si>
    <t>O2560</t>
  </si>
  <si>
    <t>O3310</t>
  </si>
  <si>
    <t>O1963</t>
  </si>
  <si>
    <t>B1313</t>
  </si>
  <si>
    <t>Little eight campaign</t>
  </si>
  <si>
    <t>O1831</t>
  </si>
  <si>
    <t>Kevin Gomez</t>
  </si>
  <si>
    <t>O2359</t>
  </si>
  <si>
    <t>O1889</t>
  </si>
  <si>
    <t>O1989</t>
  </si>
  <si>
    <t>O3324</t>
  </si>
  <si>
    <t>O3947</t>
  </si>
  <si>
    <t>O3825</t>
  </si>
  <si>
    <t>O2382</t>
  </si>
  <si>
    <t>O2950</t>
  </si>
  <si>
    <t>O2962</t>
  </si>
  <si>
    <t>O1085</t>
  </si>
  <si>
    <t>O2017</t>
  </si>
  <si>
    <t>Lance Schwartz PhD</t>
  </si>
  <si>
    <t>O1782</t>
  </si>
  <si>
    <t>O2581</t>
  </si>
  <si>
    <t>O1873</t>
  </si>
  <si>
    <t>O3593</t>
  </si>
  <si>
    <t>O2295</t>
  </si>
  <si>
    <t>O1290</t>
  </si>
  <si>
    <t>O1793</t>
  </si>
  <si>
    <t>O3287</t>
  </si>
  <si>
    <t>O2424</t>
  </si>
  <si>
    <t>O3711</t>
  </si>
  <si>
    <t>O1242</t>
  </si>
  <si>
    <t>B1211</t>
  </si>
  <si>
    <t>Contain letter reflect</t>
  </si>
  <si>
    <t>O2717</t>
  </si>
  <si>
    <t>O2874</t>
  </si>
  <si>
    <t>O3094</t>
  </si>
  <si>
    <t>O3226</t>
  </si>
  <si>
    <t>O3282</t>
  </si>
  <si>
    <t>O2603</t>
  </si>
  <si>
    <t>O3015</t>
  </si>
  <si>
    <t>O3862</t>
  </si>
  <si>
    <t>O2256</t>
  </si>
  <si>
    <t>O1515</t>
  </si>
  <si>
    <t>O3512</t>
  </si>
  <si>
    <t>O2006</t>
  </si>
  <si>
    <t>Tyler Chen</t>
  </si>
  <si>
    <t>O2990</t>
  </si>
  <si>
    <t>Fine way probably</t>
  </si>
  <si>
    <t>O2967</t>
  </si>
  <si>
    <t>O2940</t>
  </si>
  <si>
    <t>O3851</t>
  </si>
  <si>
    <t>O1741</t>
  </si>
  <si>
    <t>O2418</t>
  </si>
  <si>
    <t>O2308</t>
  </si>
  <si>
    <t>O3219</t>
  </si>
  <si>
    <t>O2542</t>
  </si>
  <si>
    <t>O1388</t>
  </si>
  <si>
    <t>O2551</t>
  </si>
  <si>
    <t>O1125</t>
  </si>
  <si>
    <t>Matthew Patterson</t>
  </si>
  <si>
    <t>O3943</t>
  </si>
  <si>
    <t>O1560</t>
  </si>
  <si>
    <t>Teach word listen</t>
  </si>
  <si>
    <t>O2529</t>
  </si>
  <si>
    <t>O1478</t>
  </si>
  <si>
    <t>Casey Bradford</t>
  </si>
  <si>
    <t>Forget scene</t>
  </si>
  <si>
    <t>O3526</t>
  </si>
  <si>
    <t>O3174</t>
  </si>
  <si>
    <t>O2626</t>
  </si>
  <si>
    <t>O2596</t>
  </si>
  <si>
    <t>O2044</t>
  </si>
  <si>
    <t>Sign physical car</t>
  </si>
  <si>
    <t>O1975</t>
  </si>
  <si>
    <t>C170</t>
  </si>
  <si>
    <t>Gabriel Simmons</t>
  </si>
  <si>
    <t>B1087</t>
  </si>
  <si>
    <t>Require role realize</t>
  </si>
  <si>
    <t>O1596</t>
  </si>
  <si>
    <t>Jessica Thomas</t>
  </si>
  <si>
    <t>O2346</t>
  </si>
  <si>
    <t>O3067</t>
  </si>
  <si>
    <t>O3202</t>
  </si>
  <si>
    <t>O3293</t>
  </si>
  <si>
    <t>O1757</t>
  </si>
  <si>
    <t>O3509</t>
  </si>
  <si>
    <t>O1162</t>
  </si>
  <si>
    <t>O1301</t>
  </si>
  <si>
    <t>Kimberly Mcdonald</t>
  </si>
  <si>
    <t>O1620</t>
  </si>
  <si>
    <t>O2769</t>
  </si>
  <si>
    <t>O3660</t>
  </si>
  <si>
    <t>O3964</t>
  </si>
  <si>
    <t>O1850</t>
  </si>
  <si>
    <t>O3631</t>
  </si>
  <si>
    <t>O1523</t>
  </si>
  <si>
    <t>Jennifer Banks</t>
  </si>
  <si>
    <t>O3770</t>
  </si>
  <si>
    <t>O2944</t>
  </si>
  <si>
    <t>O2426</t>
  </si>
  <si>
    <t>O1069</t>
  </si>
  <si>
    <t>Become them new</t>
  </si>
  <si>
    <t>O2137</t>
  </si>
  <si>
    <t>O2504</t>
  </si>
  <si>
    <t>O1086</t>
  </si>
  <si>
    <t>O3477</t>
  </si>
  <si>
    <t>O2662</t>
  </si>
  <si>
    <t>O1527</t>
  </si>
  <si>
    <t>Emily Burch</t>
  </si>
  <si>
    <t>B1919</t>
  </si>
  <si>
    <t>Safe great</t>
  </si>
  <si>
    <t>O3954</t>
  </si>
  <si>
    <t>O1764</t>
  </si>
  <si>
    <t>O3008</t>
  </si>
  <si>
    <t>O2743</t>
  </si>
  <si>
    <t>O1860</t>
  </si>
  <si>
    <t>O1787</t>
  </si>
  <si>
    <t>Christian Weber</t>
  </si>
  <si>
    <t>O2614</t>
  </si>
  <si>
    <t>O2458</t>
  </si>
  <si>
    <t>O2125</t>
  </si>
  <si>
    <t>Would above hand</t>
  </si>
  <si>
    <t>O1237</t>
  </si>
  <si>
    <t>O1780</t>
  </si>
  <si>
    <t>James Wilson</t>
  </si>
  <si>
    <t>O1482</t>
  </si>
  <si>
    <t>O3617</t>
  </si>
  <si>
    <t>O3395</t>
  </si>
  <si>
    <t>O3214</t>
  </si>
  <si>
    <t>O3545</t>
  </si>
  <si>
    <t>O3047</t>
  </si>
  <si>
    <t>O3941</t>
  </si>
  <si>
    <t>O2860</t>
  </si>
  <si>
    <t>O1817</t>
  </si>
  <si>
    <t>O1398</t>
  </si>
  <si>
    <t>O1176</t>
  </si>
  <si>
    <t>C482</t>
  </si>
  <si>
    <t>Nicole Ellis</t>
  </si>
  <si>
    <t>Stuff reality person</t>
  </si>
  <si>
    <t>O2649</t>
  </si>
  <si>
    <t>O2850</t>
  </si>
  <si>
    <t>O1223</t>
  </si>
  <si>
    <t>O1206</t>
  </si>
  <si>
    <t>O3666</t>
  </si>
  <si>
    <t>O3904</t>
  </si>
  <si>
    <t>O2445</t>
  </si>
  <si>
    <t>O3077</t>
  </si>
  <si>
    <t>O2157</t>
  </si>
  <si>
    <t>O1068</t>
  </si>
  <si>
    <t>C608</t>
  </si>
  <si>
    <t>Shannon Nichols</t>
  </si>
  <si>
    <t>Total special child</t>
  </si>
  <si>
    <t>O2919</t>
  </si>
  <si>
    <t>O3643</t>
  </si>
  <si>
    <t>O3505</t>
  </si>
  <si>
    <t>O3946</t>
  </si>
  <si>
    <t>O3844</t>
  </si>
  <si>
    <t>O2051</t>
  </si>
  <si>
    <t>B1842</t>
  </si>
  <si>
    <t>Back professor because own</t>
  </si>
  <si>
    <t>O2082</t>
  </si>
  <si>
    <t>O1395</t>
  </si>
  <si>
    <t>O3166</t>
  </si>
  <si>
    <t>O2708</t>
  </si>
  <si>
    <t>O3082</t>
  </si>
  <si>
    <t>O1666</t>
  </si>
  <si>
    <t>O2416</t>
  </si>
  <si>
    <t>O2909</t>
  </si>
  <si>
    <t>O1374</t>
  </si>
  <si>
    <t>O2755</t>
  </si>
  <si>
    <t>O2894</t>
  </si>
  <si>
    <t>O3810</t>
  </si>
  <si>
    <t>O3578</t>
  </si>
  <si>
    <t>O2744</t>
  </si>
  <si>
    <t>O2659</t>
  </si>
  <si>
    <t>O3868</t>
  </si>
  <si>
    <t>O1198</t>
  </si>
  <si>
    <t>O3953</t>
  </si>
  <si>
    <t>O2792</t>
  </si>
  <si>
    <t>O3823</t>
  </si>
  <si>
    <t>O1155</t>
  </si>
  <si>
    <t>O3434</t>
  </si>
  <si>
    <t>O1646</t>
  </si>
  <si>
    <t>O2209</t>
  </si>
  <si>
    <t>O2973</t>
  </si>
  <si>
    <t>O2220</t>
  </si>
  <si>
    <t>O1629</t>
  </si>
  <si>
    <t>B1606</t>
  </si>
  <si>
    <t>Compare community now red</t>
  </si>
  <si>
    <t>O2258</t>
  </si>
  <si>
    <t>O3974</t>
  </si>
  <si>
    <t>O1758</t>
  </si>
  <si>
    <t>Shawn Black</t>
  </si>
  <si>
    <t>Itself thought</t>
  </si>
  <si>
    <t>O3441</t>
  </si>
  <si>
    <t>O1244</t>
  </si>
  <si>
    <t>O1471</t>
  </si>
  <si>
    <t>O2544</t>
  </si>
  <si>
    <t>O2783</t>
  </si>
  <si>
    <t>O2904</t>
  </si>
  <si>
    <t>O2058</t>
  </si>
  <si>
    <t>Long yes PM</t>
  </si>
  <si>
    <t>O3305</t>
  </si>
  <si>
    <t>O2516</t>
  </si>
  <si>
    <t>O3906</t>
  </si>
  <si>
    <t>O3147</t>
  </si>
  <si>
    <t>O1433</t>
  </si>
  <si>
    <t>C345</t>
  </si>
  <si>
    <t>Corey Johnson</t>
  </si>
  <si>
    <t>O3988</t>
  </si>
  <si>
    <t>O2381</t>
  </si>
  <si>
    <t>O1208</t>
  </si>
  <si>
    <t>O1079</t>
  </si>
  <si>
    <t>O1371</t>
  </si>
  <si>
    <t>B1544</t>
  </si>
  <si>
    <t>Successful bag</t>
  </si>
  <si>
    <t>O2846</t>
  </si>
  <si>
    <t>O1056</t>
  </si>
  <si>
    <t>William Cooper</t>
  </si>
  <si>
    <t>O3049</t>
  </si>
  <si>
    <t>O1277</t>
  </si>
  <si>
    <t>O2431</t>
  </si>
  <si>
    <t>O3938</t>
  </si>
  <si>
    <t>O3682</t>
  </si>
  <si>
    <t>O3748</t>
  </si>
  <si>
    <t>O2812</t>
  </si>
  <si>
    <t>O1808</t>
  </si>
  <si>
    <t>O3916</t>
  </si>
  <si>
    <t>O3704</t>
  </si>
  <si>
    <t>O3181</t>
  </si>
  <si>
    <t>O3088</t>
  </si>
  <si>
    <t>O3162</t>
  </si>
  <si>
    <t>O1383</t>
  </si>
  <si>
    <t>O3901</t>
  </si>
  <si>
    <t>O3316</t>
  </si>
  <si>
    <t>O1194</t>
  </si>
  <si>
    <t>C139</t>
  </si>
  <si>
    <t>Terry Johnson</t>
  </si>
  <si>
    <t>O3243</t>
  </si>
  <si>
    <t>O2241</t>
  </si>
  <si>
    <t>O2008</t>
  </si>
  <si>
    <t>B1009</t>
  </si>
  <si>
    <t>Life policy run three</t>
  </si>
  <si>
    <t>O3274</t>
  </si>
  <si>
    <t>O2891</t>
  </si>
  <si>
    <t>O1512</t>
  </si>
  <si>
    <t>They next past</t>
  </si>
  <si>
    <t>O3716</t>
  </si>
  <si>
    <t>O3776</t>
  </si>
  <si>
    <t>O3949</t>
  </si>
  <si>
    <t>O2643</t>
  </si>
  <si>
    <t>O1661</t>
  </si>
  <si>
    <t>Nicole Holland</t>
  </si>
  <si>
    <t>O1816</t>
  </si>
  <si>
    <t>O3383</t>
  </si>
  <si>
    <t>O3294</t>
  </si>
  <si>
    <t>O1664</t>
  </si>
  <si>
    <t>O2056</t>
  </si>
  <si>
    <t>O1324</t>
  </si>
  <si>
    <t>John Stout</t>
  </si>
  <si>
    <t>O3435</t>
  </si>
  <si>
    <t>O1407</t>
  </si>
  <si>
    <t>O1749</t>
  </si>
  <si>
    <t>O2893</t>
  </si>
  <si>
    <t>O1951</t>
  </si>
  <si>
    <t>O2915</t>
  </si>
  <si>
    <t>O3009</t>
  </si>
  <si>
    <t>O3024</t>
  </si>
  <si>
    <t>O1254</t>
  </si>
  <si>
    <t>O1797</t>
  </si>
  <si>
    <t>O3571</t>
  </si>
  <si>
    <t>O3231</t>
  </si>
  <si>
    <t>O2260</t>
  </si>
  <si>
    <t>O1209</t>
  </si>
  <si>
    <t>B1027</t>
  </si>
  <si>
    <t>Task measure kind</t>
  </si>
  <si>
    <t>O2229</t>
  </si>
  <si>
    <t>O3649</t>
  </si>
  <si>
    <t>O3813</t>
  </si>
  <si>
    <t>O1631</t>
  </si>
  <si>
    <t>O3961</t>
  </si>
  <si>
    <t>O2592</t>
  </si>
  <si>
    <t>OrderDay</t>
  </si>
  <si>
    <t>Sunday</t>
  </si>
  <si>
    <t>Monday</t>
  </si>
  <si>
    <t>Friday</t>
  </si>
  <si>
    <t>Paypal</t>
  </si>
  <si>
    <t>Wednesday</t>
  </si>
  <si>
    <t>Tuesday</t>
  </si>
  <si>
    <t>Thursday</t>
  </si>
  <si>
    <t>Saturday</t>
  </si>
  <si>
    <t>Orders Count</t>
  </si>
  <si>
    <t>Total Sales</t>
  </si>
  <si>
    <t xml:space="preserve">Total </t>
  </si>
  <si>
    <t>Avg Sales</t>
  </si>
  <si>
    <t>Median Sales</t>
  </si>
  <si>
    <t>Row Labels</t>
  </si>
  <si>
    <t>Grand Total</t>
  </si>
  <si>
    <t>Total Sales ($USD)</t>
  </si>
  <si>
    <t>Months</t>
  </si>
  <si>
    <t>Top 10 Most Selling Books</t>
  </si>
  <si>
    <t>Top Selling Book Each Year</t>
  </si>
  <si>
    <t>Min Sales</t>
  </si>
  <si>
    <t>Max Sales</t>
  </si>
  <si>
    <t>Total</t>
  </si>
  <si>
    <t>Contribution In Sales (%)</t>
  </si>
  <si>
    <t>Max Sale</t>
  </si>
  <si>
    <t>Min Sale</t>
  </si>
  <si>
    <t>Best Month</t>
  </si>
  <si>
    <t>Method</t>
  </si>
  <si>
    <t>Contribution in Orders</t>
  </si>
  <si>
    <t>Method Usage in Each Country</t>
  </si>
  <si>
    <t>Best Category</t>
  </si>
  <si>
    <t>Day</t>
  </si>
  <si>
    <t>Top 5 Customers Sales</t>
  </si>
  <si>
    <t>Total Sales Per Year</t>
  </si>
  <si>
    <t>Countries</t>
  </si>
  <si>
    <t>Total Sales Per Country</t>
  </si>
  <si>
    <t>Total Sales Per Book Title</t>
  </si>
  <si>
    <t>Sales Trends Over The Year</t>
  </si>
  <si>
    <t>Sales Per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</si>
</sst>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quot;$&quot;* #,##0_);_(&quot;$&quot;* \(#,##0\);_(&quot;$&quot;* &quot;-&quot;_);_(@_)"/>
    <numFmt numFmtId="44" formatCode="_(&quot;$&quot;* #,##0.00_);_(&quot;$&quot;* \(#,##0.00\);_(&quot;$&quot;* &quot;-&quot;??_);_(@_)"/>
    <numFmt numFmtId="164" formatCode="_(&quot;$&quot;* #,##0_);_(&quot;$&quot;* \(#,##0\);_(&quot;$&quot;* &quot;-&quot;??_);_(@_)"/>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rgb="FF3F3F76"/>
      <name val="Aptos Narrow"/>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CC99"/>
      </patternFill>
    </fill>
  </fills>
  <borders count="3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indexed="64"/>
      </left>
      <right style="thick">
        <color indexed="64"/>
      </right>
      <top style="thick">
        <color indexed="64"/>
      </top>
      <bottom style="thick">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0" fontId="3" fillId="3" borderId="10" applyNumberFormat="0" applyAlignment="0" applyProtection="0"/>
  </cellStyleXfs>
  <cellXfs count="82">
    <xf numFmtId="0" fontId="0" fillId="0" borderId="0" xfId="0"/>
    <xf numFmtId="0" fontId="0" fillId="0" borderId="0" xfId="0" applyNumberFormat="1"/>
    <xf numFmtId="14" fontId="0" fillId="0" borderId="0" xfId="0" applyNumberFormat="1"/>
    <xf numFmtId="44" fontId="0" fillId="0" borderId="0" xfId="1" applyFont="1"/>
    <xf numFmtId="0" fontId="0" fillId="0" borderId="1" xfId="0" applyBorder="1"/>
    <xf numFmtId="164" fontId="0" fillId="0" borderId="1" xfId="1" applyNumberFormat="1" applyFont="1" applyBorder="1"/>
    <xf numFmtId="44" fontId="0" fillId="0" borderId="1" xfId="1" applyFont="1" applyBorder="1"/>
    <xf numFmtId="44" fontId="0" fillId="0" borderId="6" xfId="1" applyFont="1" applyBorder="1"/>
    <xf numFmtId="0" fontId="0" fillId="0" borderId="8" xfId="0" applyBorder="1"/>
    <xf numFmtId="164" fontId="0" fillId="0" borderId="8" xfId="1" applyNumberFormat="1" applyFont="1" applyBorder="1"/>
    <xf numFmtId="164" fontId="0" fillId="0" borderId="9" xfId="1" applyNumberFormat="1"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xf numFmtId="0" fontId="2" fillId="2" borderId="7" xfId="0" applyFont="1" applyFill="1" applyBorder="1"/>
    <xf numFmtId="0" fontId="0" fillId="0" borderId="0" xfId="0" pivotButton="1"/>
    <xf numFmtId="0" fontId="0" fillId="0" borderId="0" xfId="0" applyAlignment="1">
      <alignment horizontal="left"/>
    </xf>
    <xf numFmtId="42" fontId="0" fillId="0" borderId="0" xfId="0" applyNumberFormat="1"/>
    <xf numFmtId="44" fontId="0" fillId="0" borderId="0" xfId="0" applyNumberFormat="1"/>
    <xf numFmtId="0" fontId="2" fillId="2" borderId="2" xfId="0" applyFont="1" applyFill="1" applyBorder="1"/>
    <xf numFmtId="44" fontId="0" fillId="0" borderId="1" xfId="1" applyNumberFormat="1" applyFont="1" applyBorder="1"/>
    <xf numFmtId="44" fontId="0" fillId="0" borderId="8" xfId="1" applyNumberFormat="1" applyFont="1" applyBorder="1"/>
    <xf numFmtId="0" fontId="2" fillId="2" borderId="2" xfId="0" applyFont="1" applyFill="1" applyBorder="1" applyAlignment="1">
      <alignment horizontal="center"/>
    </xf>
    <xf numFmtId="0" fontId="0" fillId="0" borderId="0" xfId="0" applyAlignment="1">
      <alignment horizontal="left" indent="1"/>
    </xf>
    <xf numFmtId="164" fontId="0" fillId="0" borderId="0" xfId="1" applyNumberFormat="1" applyFont="1"/>
    <xf numFmtId="0" fontId="2" fillId="0" borderId="0" xfId="0" applyFont="1"/>
    <xf numFmtId="1" fontId="2" fillId="0" borderId="0" xfId="1" applyNumberFormat="1" applyFont="1"/>
    <xf numFmtId="0" fontId="2" fillId="2" borderId="3" xfId="0" applyFont="1" applyFill="1" applyBorder="1"/>
    <xf numFmtId="0" fontId="2" fillId="2" borderId="4" xfId="0" applyFont="1" applyFill="1" applyBorder="1"/>
    <xf numFmtId="0" fontId="0" fillId="0" borderId="9" xfId="0" applyBorder="1"/>
    <xf numFmtId="44" fontId="0" fillId="0" borderId="8" xfId="1" applyFont="1" applyBorder="1"/>
    <xf numFmtId="0" fontId="2" fillId="2" borderId="11" xfId="0" applyFont="1" applyFill="1" applyBorder="1"/>
    <xf numFmtId="0" fontId="0" fillId="0" borderId="12" xfId="0" applyBorder="1"/>
    <xf numFmtId="164" fontId="0" fillId="0" borderId="12" xfId="1" applyNumberFormat="1" applyFont="1" applyBorder="1"/>
    <xf numFmtId="44" fontId="0" fillId="0" borderId="12" xfId="1" applyFont="1" applyBorder="1"/>
    <xf numFmtId="44" fontId="0" fillId="0" borderId="13" xfId="1" applyFont="1" applyBorder="1"/>
    <xf numFmtId="0" fontId="2" fillId="2" borderId="14" xfId="0" applyFont="1" applyFill="1" applyBorder="1"/>
    <xf numFmtId="0" fontId="0" fillId="0" borderId="15" xfId="0" applyBorder="1"/>
    <xf numFmtId="164" fontId="0" fillId="0" borderId="15" xfId="1" applyNumberFormat="1" applyFont="1" applyBorder="1"/>
    <xf numFmtId="44" fontId="0" fillId="0" borderId="15" xfId="1" applyFont="1" applyBorder="1"/>
    <xf numFmtId="164" fontId="0" fillId="0" borderId="16" xfId="1" applyNumberFormat="1" applyFont="1" applyBorder="1"/>
    <xf numFmtId="10" fontId="0" fillId="0" borderId="0" xfId="0" applyNumberFormat="1"/>
    <xf numFmtId="2" fontId="0" fillId="0" borderId="6" xfId="0" applyNumberFormat="1" applyBorder="1"/>
    <xf numFmtId="2" fontId="0" fillId="0" borderId="13" xfId="0" applyNumberFormat="1" applyBorder="1"/>
    <xf numFmtId="0" fontId="0" fillId="0" borderId="16" xfId="0" applyBorder="1"/>
    <xf numFmtId="2" fontId="0" fillId="0" borderId="15" xfId="1" applyNumberFormat="1" applyFont="1" applyBorder="1"/>
    <xf numFmtId="1" fontId="2" fillId="0" borderId="17" xfId="1" applyNumberFormat="1" applyFont="1" applyBorder="1"/>
    <xf numFmtId="0" fontId="2" fillId="0" borderId="17" xfId="0" applyFont="1" applyBorder="1"/>
    <xf numFmtId="44" fontId="1" fillId="0" borderId="17" xfId="1" applyFont="1" applyBorder="1"/>
    <xf numFmtId="44" fontId="0" fillId="0" borderId="17" xfId="1" applyFont="1" applyBorder="1"/>
    <xf numFmtId="0" fontId="0" fillId="0" borderId="17" xfId="0" applyBorder="1"/>
    <xf numFmtId="164" fontId="0" fillId="0" borderId="6" xfId="1" applyNumberFormat="1" applyFont="1" applyBorder="1"/>
    <xf numFmtId="0" fontId="0" fillId="0" borderId="6" xfId="0" applyBorder="1"/>
    <xf numFmtId="0" fontId="2" fillId="0" borderId="2" xfId="0" applyFont="1" applyBorder="1"/>
    <xf numFmtId="0" fontId="2" fillId="0" borderId="5" xfId="0" applyFont="1" applyBorder="1"/>
    <xf numFmtId="0" fontId="2" fillId="0" borderId="3" xfId="0" applyFont="1" applyBorder="1"/>
    <xf numFmtId="0" fontId="2" fillId="0" borderId="4" xfId="0" applyFont="1" applyBorder="1"/>
    <xf numFmtId="0" fontId="0" fillId="0" borderId="13" xfId="0" applyBorder="1"/>
    <xf numFmtId="0" fontId="2" fillId="2" borderId="21" xfId="0" applyFont="1" applyFill="1" applyBorder="1"/>
    <xf numFmtId="0" fontId="0" fillId="0" borderId="22" xfId="0" applyBorder="1"/>
    <xf numFmtId="164" fontId="0" fillId="0" borderId="22" xfId="1" applyNumberFormat="1" applyFont="1" applyBorder="1"/>
    <xf numFmtId="2" fontId="0" fillId="0" borderId="23" xfId="1" applyNumberFormat="1" applyFont="1" applyBorder="1"/>
    <xf numFmtId="0" fontId="2" fillId="0" borderId="11" xfId="0" applyFont="1" applyBorder="1"/>
    <xf numFmtId="0" fontId="2" fillId="0" borderId="14" xfId="0" applyFont="1" applyBorder="1"/>
    <xf numFmtId="0" fontId="0" fillId="0" borderId="5" xfId="0" applyBorder="1"/>
    <xf numFmtId="0" fontId="0" fillId="0" borderId="7" xfId="0"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164" fontId="0" fillId="0" borderId="0" xfId="0" applyNumberFormat="1"/>
    <xf numFmtId="0" fontId="0" fillId="0" borderId="26" xfId="0" applyBorder="1"/>
    <xf numFmtId="164" fontId="0" fillId="0" borderId="27" xfId="1" applyNumberFormat="1" applyFont="1" applyBorder="1"/>
    <xf numFmtId="0" fontId="0" fillId="0" borderId="28" xfId="0" applyBorder="1"/>
    <xf numFmtId="164" fontId="0" fillId="0" borderId="29" xfId="1" applyNumberFormat="1" applyFont="1" applyBorder="1"/>
    <xf numFmtId="0" fontId="2" fillId="0" borderId="24" xfId="0" applyFont="1" applyBorder="1"/>
    <xf numFmtId="0" fontId="2" fillId="0" borderId="25" xfId="0" applyFont="1" applyBorder="1"/>
    <xf numFmtId="0" fontId="0" fillId="0" borderId="0" xfId="0" applyAlignment="1">
      <alignment horizontal="center"/>
    </xf>
    <xf numFmtId="0" fontId="2" fillId="0" borderId="0" xfId="0" applyFont="1" applyAlignment="1">
      <alignment horizontal="center"/>
    </xf>
    <xf numFmtId="0" fontId="3" fillId="3" borderId="18" xfId="2" applyBorder="1" applyAlignment="1">
      <alignment horizontal="center"/>
    </xf>
    <xf numFmtId="0" fontId="3" fillId="3" borderId="19" xfId="2" applyBorder="1" applyAlignment="1">
      <alignment horizontal="center"/>
    </xf>
    <xf numFmtId="0" fontId="3" fillId="3" borderId="20" xfId="2" applyBorder="1" applyAlignment="1">
      <alignment horizontal="center"/>
    </xf>
    <xf numFmtId="0" fontId="0" fillId="0" borderId="15" xfId="0" applyBorder="1" applyAlignment="1">
      <alignment horizontal="center"/>
    </xf>
  </cellXfs>
  <cellStyles count="3">
    <cellStyle name="Currency" xfId="1" builtinId="4"/>
    <cellStyle name="Input" xfId="2" builtinId="20"/>
    <cellStyle name="Normal" xfId="0" builtinId="0"/>
  </cellStyles>
  <dxfs count="18">
    <dxf>
      <numFmt numFmtId="164" formatCode="_(&quot;$&quot;* #,##0_);_(&quot;$&quot;* \(#,##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ill>
        <patternFill patternType="solid">
          <bgColor theme="5"/>
        </patternFill>
      </fill>
    </dxf>
    <dxf>
      <fill>
        <patternFill patternType="none">
          <bgColor auto="1"/>
        </patternFill>
      </fill>
    </dxf>
    <dxf>
      <font>
        <b/>
        <i val="0"/>
        <color theme="0"/>
      </font>
    </dxf>
    <dxf>
      <fill>
        <patternFill>
          <bgColor theme="5"/>
        </patternFill>
      </fill>
    </dxf>
  </dxfs>
  <tableStyles count="4" defaultTableStyle="TableStyleMedium2" defaultPivotStyle="PivotStyleLight16">
    <tableStyle name="Slicer main" pivot="0" table="0" count="5" xr9:uid="{6D42D5AD-42E5-475D-8948-4D24259BEF60}">
      <tableStyleElement type="wholeTable" dxfId="17"/>
      <tableStyleElement type="headerRow" dxfId="16"/>
    </tableStyle>
    <tableStyle name="Slicer Style 1" pivot="0" table="0" count="1" xr9:uid="{EB63222C-F118-48BA-90A1-7D11A1A6E0E7}">
      <tableStyleElement type="wholeTable" dxfId="15"/>
    </tableStyle>
    <tableStyle name="Slicer Style 2" pivot="0" table="0" count="1" xr9:uid="{78820020-B38A-49FB-9F99-452CCD489A55}">
      <tableStyleElement type="wholeTable" dxfId="14"/>
    </tableStyle>
    <tableStyle name="Slicer Style 3" pivot="0" table="0" count="1" xr9:uid="{6A7BE082-DB54-43B0-A450-23B99F0733D1}"/>
  </tableStyles>
  <extLst>
    <ext xmlns:x14="http://schemas.microsoft.com/office/spreadsheetml/2009/9/main" uri="{46F421CA-312F-682f-3DD2-61675219B42D}">
      <x14:dxfs count="4">
        <dxf>
          <fill>
            <patternFill>
              <bgColor theme="0"/>
            </patternFill>
          </fill>
        </dxf>
        <dxf>
          <fill>
            <patternFill>
              <bgColor theme="0"/>
            </patternFill>
          </fill>
        </dxf>
        <dxf>
          <fill>
            <patternFill>
              <bgColor theme="0" tint="-0.14996795556505021"/>
            </patternFill>
          </fill>
        </dxf>
        <dxf>
          <fill>
            <patternFill>
              <bgColor theme="5"/>
            </patternFill>
          </fill>
        </dxf>
      </x14:dxfs>
    </ext>
    <ext xmlns:x14="http://schemas.microsoft.com/office/spreadsheetml/2009/9/main" uri="{EB79DEF2-80B8-43e5-95BD-54CBDDF9020C}">
      <x14:slicerStyles defaultSlicerStyle="SlicerStyleLight1">
        <x14:slicerStyle name="Slicer main">
          <x14:slicerStyleElements>
            <x14:slicerStyleElement type="unselectedItemWithData" dxfId="3"/>
            <x14:slicerStyleElement type="unselectedItemWithNoData" dxfId="2"/>
            <x14:slicerStyleElement type="selectedItemWithData" dxfId="1"/>
          </x14:slicerStyleElements>
        </x14:slicerStyle>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[Project_dashboard_analysis(AutoRecovered).xlsx]day_analysis!PivotTable1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does sales varies through the week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day_analysis!$G$3</c:f>
              <c:strCache>
                <c:ptCount val="1"/>
                <c:pt idx="0">
                  <c:v>Total</c:v>
                </c:pt>
              </c:strCache>
            </c:strRef>
          </c:tx>
          <c:spPr>
            <a:solidFill>
              <a:schemeClr val="accent1"/>
            </a:solidFill>
            <a:ln>
              <a:noFill/>
            </a:ln>
            <a:effectLst/>
          </c:spPr>
          <c:invertIfNegative val="0"/>
          <c:cat>
            <c:strRef>
              <c:f>day_analysis!$G$3</c:f>
              <c:strCache>
                <c:ptCount val="7"/>
                <c:pt idx="0">
                  <c:v>Sunday</c:v>
                </c:pt>
                <c:pt idx="1">
                  <c:v>Monday</c:v>
                </c:pt>
                <c:pt idx="2">
                  <c:v>Tuesday</c:v>
                </c:pt>
                <c:pt idx="3">
                  <c:v>Wednesday</c:v>
                </c:pt>
                <c:pt idx="4">
                  <c:v>Thursday</c:v>
                </c:pt>
                <c:pt idx="5">
                  <c:v>Friday</c:v>
                </c:pt>
                <c:pt idx="6">
                  <c:v>Saturday</c:v>
                </c:pt>
              </c:strCache>
            </c:strRef>
          </c:cat>
          <c:val>
            <c:numRef>
              <c:f>day_analysis!$G$3</c:f>
              <c:numCache>
                <c:formatCode>_("$"* #,##0_);_("$"* \(#,##0\);_("$"* "-"_);_(@_)</c:formatCode>
                <c:ptCount val="7"/>
                <c:pt idx="0">
                  <c:v>7959.17</c:v>
                </c:pt>
                <c:pt idx="1">
                  <c:v>7220.6699999999992</c:v>
                </c:pt>
                <c:pt idx="2">
                  <c:v>6564.6799999999985</c:v>
                </c:pt>
                <c:pt idx="3">
                  <c:v>7790.6400000000012</c:v>
                </c:pt>
                <c:pt idx="4">
                  <c:v>7105.2999999999975</c:v>
                </c:pt>
                <c:pt idx="5">
                  <c:v>5468.5000000000009</c:v>
                </c:pt>
                <c:pt idx="6">
                  <c:v>5616.3900000000031</c:v>
                </c:pt>
              </c:numCache>
            </c:numRef>
          </c:val>
          <c:extLst>
            <c:ext xmlns:c16="http://schemas.microsoft.com/office/drawing/2014/chart" uri="{C3380CC4-5D6E-409C-BE32-E72D297353CC}">
              <c16:uniqueId val="{00000000-8C5B-4DD6-88DF-21069FBC03A0}"/>
            </c:ext>
          </c:extLst>
        </c:ser>
        <c:dLbls>
          <c:showLegendKey val="0"/>
          <c:showVal val="0"/>
          <c:showCatName val="0"/>
          <c:showSerName val="0"/>
          <c:showPercent val="0"/>
          <c:showBubbleSize val="0"/>
        </c:dLbls>
        <c:gapWidth val="219"/>
        <c:overlap val="-27"/>
        <c:axId val="1090711136"/>
        <c:axId val="1090724576"/>
      </c:barChart>
      <c:catAx>
        <c:axId val="109071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724576"/>
        <c:crosses val="autoZero"/>
        <c:auto val="1"/>
        <c:lblAlgn val="ctr"/>
        <c:lblOffset val="100"/>
        <c:noMultiLvlLbl val="0"/>
      </c:catAx>
      <c:valAx>
        <c:axId val="1090724576"/>
        <c:scaling>
          <c:orientation val="minMax"/>
        </c:scaling>
        <c:delete val="0"/>
        <c:axPos val="l"/>
        <c:majorGridlines>
          <c:spPr>
            <a:ln w="9525" cap="flat" cmpd="sng" algn="ctr">
              <a:solidFill>
                <a:schemeClr val="tx1">
                  <a:lumMod val="15000"/>
                  <a:lumOff val="85000"/>
                </a:schemeClr>
              </a:solidFill>
              <a:round/>
            </a:ln>
            <a:effectLst/>
          </c:spPr>
        </c:majorGridlines>
        <c:title>
          <c:tx>
            <c:strRef>
              <c:f>day_analysis!$G$3</c:f>
              <c:strCache>
                <c:ptCount val="1"/>
                <c:pt idx="0">
                  <c:v>Total Sales ($USD)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71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[Project_dashboard_analysis(AutoRecovered).xlsx]pivot_sources!PivotTable2</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pivot_sources!$C$3</c:f>
              <c:strCache>
                <c:ptCount val="1"/>
                <c:pt idx="0">
                  <c:v>Total</c:v>
                </c:pt>
              </c:strCache>
            </c:strRef>
          </c:tx>
          <c:spPr>
            <a:solidFill>
              <a:schemeClr val="accent2"/>
            </a:solidFill>
            <a:ln>
              <a:noFill/>
            </a:ln>
            <a:effectLst/>
          </c:spPr>
          <c:invertIfNegative val="0"/>
          <c:cat>
            <c:strRef>
              <c:f>pivot_sources!$B$4:$B$9</c:f>
              <c:strCache>
                <c:ptCount val="5"/>
                <c:pt idx="0">
                  <c:v>Allison Powell</c:v>
                </c:pt>
                <c:pt idx="1">
                  <c:v>Randall Lopez</c:v>
                </c:pt>
                <c:pt idx="2">
                  <c:v>Danielle Howell</c:v>
                </c:pt>
                <c:pt idx="3">
                  <c:v>Elizabeth Farley</c:v>
                </c:pt>
                <c:pt idx="4">
                  <c:v>Not Mentioned</c:v>
                </c:pt>
              </c:strCache>
            </c:strRef>
          </c:cat>
          <c:val>
            <c:numRef>
              <c:f>pivot_sources!$C$4:$C$9</c:f>
              <c:numCache>
                <c:formatCode>_("$"* #,##0_);_("$"* \(#,##0\);_("$"* "-"_);_(@_)</c:formatCode>
                <c:ptCount val="5"/>
                <c:pt idx="0">
                  <c:v>689.22</c:v>
                </c:pt>
                <c:pt idx="1">
                  <c:v>706.81000000000006</c:v>
                </c:pt>
                <c:pt idx="2">
                  <c:v>742.73</c:v>
                </c:pt>
                <c:pt idx="3">
                  <c:v>802.58999999999992</c:v>
                </c:pt>
                <c:pt idx="4">
                  <c:v>1099.69</c:v>
                </c:pt>
              </c:numCache>
            </c:numRef>
          </c:val>
          <c:extLst>
            <c:ext xmlns:c16="http://schemas.microsoft.com/office/drawing/2014/chart" uri="{C3380CC4-5D6E-409C-BE32-E72D297353CC}">
              <c16:uniqueId val="{00000000-30BD-4254-93C2-F2C6291FDD72}"/>
            </c:ext>
          </c:extLst>
        </c:ser>
        <c:dLbls>
          <c:showLegendKey val="0"/>
          <c:showVal val="0"/>
          <c:showCatName val="0"/>
          <c:showSerName val="0"/>
          <c:showPercent val="0"/>
          <c:showBubbleSize val="0"/>
        </c:dLbls>
        <c:gapWidth val="182"/>
        <c:axId val="115477872"/>
        <c:axId val="115480272"/>
      </c:barChart>
      <c:catAx>
        <c:axId val="11547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80272"/>
        <c:crosses val="autoZero"/>
        <c:auto val="1"/>
        <c:lblAlgn val="ctr"/>
        <c:lblOffset val="100"/>
        <c:noMultiLvlLbl val="0"/>
      </c:catAx>
      <c:valAx>
        <c:axId val="11548027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7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[Project_dashboard_analysis(AutoRecovered).xlsx]pivot_sources!PivotTable3</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pivot_sources!$F$3</c:f>
              <c:strCache>
                <c:ptCount val="1"/>
                <c:pt idx="0">
                  <c:v>Total</c:v>
                </c:pt>
              </c:strCache>
            </c:strRef>
          </c:tx>
          <c:spPr>
            <a:solidFill>
              <a:schemeClr val="accent2"/>
            </a:solidFill>
            <a:ln>
              <a:noFill/>
            </a:ln>
            <a:effectLst/>
          </c:spPr>
          <c:invertIfNegative val="0"/>
          <c:cat>
            <c:strRef>
              <c:f>pivot_sources!$E$4:$E$8</c:f>
              <c:strCache>
                <c:ptCount val="4"/>
                <c:pt idx="0">
                  <c:v>2022</c:v>
                </c:pt>
                <c:pt idx="1">
                  <c:v>2023</c:v>
                </c:pt>
                <c:pt idx="2">
                  <c:v>2024</c:v>
                </c:pt>
                <c:pt idx="3">
                  <c:v>2025</c:v>
                </c:pt>
              </c:strCache>
            </c:strRef>
          </c:cat>
          <c:val>
            <c:numRef>
              <c:f>pivot_sources!$F$4:$F$8</c:f>
              <c:numCache>
                <c:formatCode>_("$"* #,##0_);_("$"* \(#,##0\);_("$"* "-"_);_(@_)</c:formatCode>
                <c:ptCount val="4"/>
                <c:pt idx="0">
                  <c:v>6540.7200000000039</c:v>
                </c:pt>
                <c:pt idx="1">
                  <c:v>32455.249999999982</c:v>
                </c:pt>
                <c:pt idx="2">
                  <c:v>31419.230000000021</c:v>
                </c:pt>
                <c:pt idx="3">
                  <c:v>10790.359999999999</c:v>
                </c:pt>
              </c:numCache>
            </c:numRef>
          </c:val>
          <c:extLst>
            <c:ext xmlns:c16="http://schemas.microsoft.com/office/drawing/2014/chart" uri="{C3380CC4-5D6E-409C-BE32-E72D297353CC}">
              <c16:uniqueId val="{00000000-0607-428B-B108-2BFF3FDA53B3}"/>
            </c:ext>
          </c:extLst>
        </c:ser>
        <c:dLbls>
          <c:showLegendKey val="0"/>
          <c:showVal val="0"/>
          <c:showCatName val="0"/>
          <c:showSerName val="0"/>
          <c:showPercent val="0"/>
          <c:showBubbleSize val="0"/>
        </c:dLbls>
        <c:gapWidth val="219"/>
        <c:overlap val="-27"/>
        <c:axId val="1079124576"/>
        <c:axId val="1083645056"/>
      </c:barChart>
      <c:catAx>
        <c:axId val="107912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3645056"/>
        <c:crosses val="autoZero"/>
        <c:auto val="1"/>
        <c:lblAlgn val="ctr"/>
        <c:lblOffset val="100"/>
        <c:noMultiLvlLbl val="0"/>
      </c:catAx>
      <c:valAx>
        <c:axId val="1083645056"/>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912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[Project_dashboard_analysis(AutoRecovered).xlsx]pivot_sources!PivotTable6</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Trends Over The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pivot_sources!$C$19</c:f>
              <c:strCache>
                <c:ptCount val="1"/>
                <c:pt idx="0">
                  <c:v>Total</c:v>
                </c:pt>
              </c:strCache>
            </c:strRef>
          </c:tx>
          <c:spPr>
            <a:ln w="28575" cap="rnd">
              <a:solidFill>
                <a:schemeClr val="accent1"/>
              </a:solidFill>
              <a:round/>
            </a:ln>
            <a:effectLst/>
          </c:spPr>
          <c:marker>
            <c:symbol val="none"/>
          </c:marker>
          <c:cat>
            <c:strRef>
              <c:f>pivot_sources!$B$20:$B$32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pivot_sources!$C$20:$C$32</c:f>
              <c:numCache>
                <c:formatCode>_("$"* #,##0_);_("$"* \(#,##0\);_("$"* "-"_);_(@_)</c:formatCode>
                <c:ptCount val="12"/>
                <c:pt idx="0">
                  <c:v>19982.990000000002</c:v>
                </c:pt>
                <c:pt idx="1">
                  <c:v>20282.940000000013</c:v>
                </c:pt>
                <c:pt idx="2">
                  <c:v>21788.699999999993</c:v>
                </c:pt>
                <c:pt idx="3">
                  <c:v>18186.999999999996</c:v>
                </c:pt>
                <c:pt idx="4">
                  <c:v>19607.009999999995</c:v>
                </c:pt>
                <c:pt idx="5">
                  <c:v>20442.280000000002</c:v>
                </c:pt>
                <c:pt idx="6">
                  <c:v>20111.909999999993</c:v>
                </c:pt>
                <c:pt idx="7">
                  <c:v>17844.650000000005</c:v>
                </c:pt>
                <c:pt idx="8">
                  <c:v>20698.490000000005</c:v>
                </c:pt>
                <c:pt idx="9">
                  <c:v>22562.639999999992</c:v>
                </c:pt>
                <c:pt idx="10">
                  <c:v>23510.790000000008</c:v>
                </c:pt>
                <c:pt idx="11">
                  <c:v>15795.80999999999</c:v>
                </c:pt>
              </c:numCache>
            </c:numRef>
          </c:val>
          <c:smooth val="0"/>
          <c:extLst>
            <c:ext xmlns:c16="http://schemas.microsoft.com/office/drawing/2014/chart" uri="{C3380CC4-5D6E-409C-BE32-E72D297353CC}">
              <c16:uniqueId val="{00000000-EFBF-4F95-9AD2-93629BFDA052}"/>
            </c:ext>
          </c:extLst>
        </c:ser>
        <c:dLbls>
          <c:showLegendKey val="0"/>
          <c:showVal val="0"/>
          <c:showCatName val="0"/>
          <c:showSerName val="0"/>
          <c:showPercent val="0"/>
          <c:showBubbleSize val="0"/>
        </c:dLbls>
        <c:smooth val="0"/>
        <c:axId val="108239360"/>
        <c:axId val="108236480"/>
      </c:lineChart>
      <c:catAx>
        <c:axId val="10823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6480"/>
        <c:crosses val="autoZero"/>
        <c:auto val="1"/>
        <c:lblAlgn val="ctr"/>
        <c:lblOffset val="100"/>
        <c:noMultiLvlLbl val="0"/>
      </c:catAx>
      <c:valAx>
        <c:axId val="108236480"/>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[Project_dashboard_analysis(AutoRecovered).xlsx]pivot_sources!PivotTable7</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Book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pivot_sources!$F$11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pivot_sources!$E$12:$E$22</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pivot_sources!$F$12:$F$22</c:f>
              <c:numCache>
                <c:formatCode>_("$"* #,##0_);_("$"* \(#,##0\);_("$"* "-"_);_(@_)</c:formatCode>
                <c:ptCount val="10"/>
                <c:pt idx="0">
                  <c:v>773.51</c:v>
                </c:pt>
                <c:pt idx="1">
                  <c:v>780.98</c:v>
                </c:pt>
                <c:pt idx="2">
                  <c:v>791.8599999999999</c:v>
                </c:pt>
                <c:pt idx="3">
                  <c:v>824.71</c:v>
                </c:pt>
                <c:pt idx="4">
                  <c:v>833.8599999999999</c:v>
                </c:pt>
                <c:pt idx="5">
                  <c:v>896.82</c:v>
                </c:pt>
                <c:pt idx="6">
                  <c:v>899.51</c:v>
                </c:pt>
                <c:pt idx="7">
                  <c:v>921.64</c:v>
                </c:pt>
                <c:pt idx="8">
                  <c:v>938.91000000000008</c:v>
                </c:pt>
                <c:pt idx="9">
                  <c:v>1066.47</c:v>
                </c:pt>
              </c:numCache>
            </c:numRef>
          </c:val>
          <c:extLst>
            <c:ext xmlns:c16="http://schemas.microsoft.com/office/drawing/2014/chart" uri="{C3380CC4-5D6E-409C-BE32-E72D297353CC}">
              <c16:uniqueId val="{00000000-AC5E-44C5-9949-539D0580285F}"/>
            </c:ext>
          </c:extLst>
        </c:ser>
        <c:dLbls>
          <c:dLblPos val="outEnd"/>
          <c:showLegendKey val="0"/>
          <c:showVal val="1"/>
          <c:showCatName val="0"/>
          <c:showSerName val="0"/>
          <c:showPercent val="0"/>
          <c:showBubbleSize val="0"/>
        </c:dLbls>
        <c:gapWidth val="182"/>
        <c:axId val="406227920"/>
        <c:axId val="406228400"/>
      </c:barChart>
      <c:catAx>
        <c:axId val="406227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6228400"/>
        <c:crosses val="autoZero"/>
        <c:auto val="1"/>
        <c:lblAlgn val="ctr"/>
        <c:lblOffset val="100"/>
        <c:noMultiLvlLbl val="0"/>
      </c:catAx>
      <c:valAx>
        <c:axId val="406228400"/>
        <c:scaling>
          <c:orientation val="minMax"/>
        </c:scaling>
        <c:delete val="1"/>
        <c:axPos val="b"/>
        <c:numFmt formatCode="_(&quot;$&quot;* #,##0_);_(&quot;$&quot;* \(#,##0\);_(&quot;$&quot;* &quot;-&quot;_);_(@_)" sourceLinked="1"/>
        <c:majorTickMark val="out"/>
        <c:minorTickMark val="none"/>
        <c:tickLblPos val="nextTo"/>
        <c:crossAx val="40622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Contribution In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category_analysis!$I$3</c:f>
              <c:strCache>
                <c:ptCount val="1"/>
                <c:pt idx="0">
                  <c:v>Contribution In Sales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39-405E-87CE-CB5B484329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39-405E-87CE-CB5B484329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39-405E-87CE-CB5B484329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39-405E-87CE-CB5B484329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category_analysis!$B$4:$B$7</c:f>
              <c:strCache>
                <c:ptCount val="4"/>
                <c:pt idx="0">
                  <c:v>Fiction</c:v>
                </c:pt>
                <c:pt idx="1">
                  <c:v>Educational</c:v>
                </c:pt>
                <c:pt idx="2">
                  <c:v>Non-Fiction</c:v>
                </c:pt>
                <c:pt idx="3">
                  <c:v>Comics</c:v>
                </c:pt>
              </c:strCache>
            </c:strRef>
          </c:cat>
          <c:val>
            <c:numRef>
              <c:f>category_analysis!$I$4:$I$7</c:f>
              <c:numCache>
                <c:formatCode>0.00</c:formatCode>
                <c:ptCount val="4"/>
                <c:pt idx="0">
                  <c:v>32.615813594166255</c:v>
                </c:pt>
                <c:pt idx="1">
                  <c:v>17.71739833210702</c:v>
                </c:pt>
                <c:pt idx="2">
                  <c:v>32.194565285141231</c:v>
                </c:pt>
                <c:pt idx="3">
                  <c:v>17.472222788585491</c:v>
                </c:pt>
              </c:numCache>
            </c:numRef>
          </c:val>
          <c:extLst>
            <c:ext xmlns:c16="http://schemas.microsoft.com/office/drawing/2014/chart" uri="{C3380CC4-5D6E-409C-BE32-E72D297353CC}">
              <c16:uniqueId val="{00000000-2351-458C-ABFD-C1278403271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[Project_dashboard_analysis(AutoRecovered).xlsx]monthly_sales!PivotTable1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does the sales trends over the year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monthly_sales!$I$5</c:f>
              <c:strCache>
                <c:ptCount val="1"/>
                <c:pt idx="0">
                  <c:v>Total</c:v>
                </c:pt>
              </c:strCache>
            </c:strRef>
          </c:tx>
          <c:spPr>
            <a:ln w="28575" cap="rnd">
              <a:solidFill>
                <a:schemeClr val="accent1"/>
              </a:solidFill>
              <a:round/>
            </a:ln>
            <a:effectLst/>
          </c:spPr>
          <c:marker>
            <c:symbol val="none"/>
          </c:marker>
          <c:cat>
            <c:strRef>
              <c:f>monthly_sales!$I$5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monthly_sales!$I$5</c:f>
              <c:numCache>
                <c:formatCode>_("$"* #,##0_);_("$"* \(#,##0\);_("$"* "-"_);_(@_)</c:formatCode>
                <c:ptCount val="12"/>
                <c:pt idx="0">
                  <c:v>19982.990000000002</c:v>
                </c:pt>
                <c:pt idx="1">
                  <c:v>20282.940000000013</c:v>
                </c:pt>
                <c:pt idx="2">
                  <c:v>21788.699999999993</c:v>
                </c:pt>
                <c:pt idx="3">
                  <c:v>18186.999999999996</c:v>
                </c:pt>
                <c:pt idx="4">
                  <c:v>19607.009999999995</c:v>
                </c:pt>
                <c:pt idx="5">
                  <c:v>20442.280000000002</c:v>
                </c:pt>
                <c:pt idx="6">
                  <c:v>20111.909999999993</c:v>
                </c:pt>
                <c:pt idx="7">
                  <c:v>17844.650000000005</c:v>
                </c:pt>
                <c:pt idx="8">
                  <c:v>20698.490000000005</c:v>
                </c:pt>
                <c:pt idx="9">
                  <c:v>22562.639999999992</c:v>
                </c:pt>
                <c:pt idx="10">
                  <c:v>23510.790000000008</c:v>
                </c:pt>
                <c:pt idx="11">
                  <c:v>15795.80999999999</c:v>
                </c:pt>
              </c:numCache>
            </c:numRef>
          </c:val>
          <c:smooth val="0"/>
          <c:extLst>
            <c:ext xmlns:c16="http://schemas.microsoft.com/office/drawing/2014/chart" uri="{C3380CC4-5D6E-409C-BE32-E72D297353CC}">
              <c16:uniqueId val="{00000000-67CA-44B7-9E5A-F99803707E7A}"/>
            </c:ext>
          </c:extLst>
        </c:ser>
        <c:dLbls>
          <c:showLegendKey val="0"/>
          <c:showVal val="0"/>
          <c:showCatName val="0"/>
          <c:showSerName val="0"/>
          <c:showPercent val="0"/>
          <c:showBubbleSize val="0"/>
        </c:dLbls>
        <c:smooth val="0"/>
        <c:axId val="2049182304"/>
        <c:axId val="2049182784"/>
      </c:lineChart>
      <c:catAx>
        <c:axId val="20491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182784"/>
        <c:crosses val="autoZero"/>
        <c:auto val="1"/>
        <c:lblAlgn val="ctr"/>
        <c:lblOffset val="100"/>
        <c:noMultiLvlLbl val="0"/>
      </c:catAx>
      <c:valAx>
        <c:axId val="2049182784"/>
        <c:scaling>
          <c:orientation val="minMax"/>
        </c:scaling>
        <c:delete val="0"/>
        <c:axPos val="l"/>
        <c:majorGridlines>
          <c:spPr>
            <a:ln w="9525" cap="flat" cmpd="sng" algn="ctr">
              <a:solidFill>
                <a:schemeClr val="tx1">
                  <a:lumMod val="15000"/>
                  <a:lumOff val="85000"/>
                </a:schemeClr>
              </a:solidFill>
              <a:round/>
            </a:ln>
            <a:effectLst/>
          </c:spPr>
        </c:majorGridlines>
        <c:title>
          <c:tx>
            <c:strRef>
              <c:f>monthly_sales!$I$5</c:f>
              <c:strCache>
                <c:ptCount val="1"/>
                <c:pt idx="0">
                  <c:v>Total Sales ($USD)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18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Year</a:t>
            </a:r>
            <a:endParaRPr lang="en-US"/>
          </a:p>
        </c:rich>
      </c:tx>
      <c:layout>
        <c:manualLayout>
          <c:xMode val="edge"/>
          <c:yMode val="edge"/>
          <c:x val="0.3530390484559233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yearly_sales!$D$2</c:f>
              <c:strCache>
                <c:ptCount val="1"/>
                <c:pt idx="0">
                  <c:v>Total Sales</c:v>
                </c:pt>
              </c:strCache>
            </c:strRef>
          </c:tx>
          <c:spPr>
            <a:solidFill>
              <a:schemeClr val="accent1"/>
            </a:solidFill>
            <a:ln>
              <a:noFill/>
            </a:ln>
            <a:effectLst/>
          </c:spPr>
          <c:invertIfNegative val="0"/>
          <c:cat>
            <c:numRef>
              <c:f>yearly_sales!$B$3:$B$6</c:f>
              <c:numCache>
                <c:formatCode>General</c:formatCode>
                <c:ptCount val="4"/>
                <c:pt idx="0">
                  <c:v>2022</c:v>
                </c:pt>
                <c:pt idx="1">
                  <c:v>2023</c:v>
                </c:pt>
                <c:pt idx="2">
                  <c:v>2024</c:v>
                </c:pt>
                <c:pt idx="3">
                  <c:v>2025</c:v>
                </c:pt>
              </c:numCache>
            </c:numRef>
          </c:cat>
          <c:val>
            <c:numRef>
              <c:f>yearly_sales!$D$3:$D$6</c:f>
              <c:numCache>
                <c:formatCode>_("$"* #,##0_);_("$"* \(#,##0\);_("$"* "-"??_);_(@_)</c:formatCode>
                <c:ptCount val="4"/>
                <c:pt idx="0">
                  <c:v>19043.510000000002</c:v>
                </c:pt>
                <c:pt idx="1">
                  <c:v>95481.19999999991</c:v>
                </c:pt>
                <c:pt idx="2">
                  <c:v>93758.330000000118</c:v>
                </c:pt>
                <c:pt idx="3">
                  <c:v>32532.17</c:v>
                </c:pt>
              </c:numCache>
            </c:numRef>
          </c:val>
          <c:extLst>
            <c:ext xmlns:c16="http://schemas.microsoft.com/office/drawing/2014/chart" uri="{C3380CC4-5D6E-409C-BE32-E72D297353CC}">
              <c16:uniqueId val="{00000000-5BD6-470A-B6E5-DE7830378599}"/>
            </c:ext>
          </c:extLst>
        </c:ser>
        <c:dLbls>
          <c:showLegendKey val="0"/>
          <c:showVal val="0"/>
          <c:showCatName val="0"/>
          <c:showSerName val="0"/>
          <c:showPercent val="0"/>
          <c:showBubbleSize val="0"/>
        </c:dLbls>
        <c:gapWidth val="219"/>
        <c:overlap val="-27"/>
        <c:axId val="86975359"/>
        <c:axId val="86972479"/>
      </c:barChart>
      <c:catAx>
        <c:axId val="8697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2479"/>
        <c:crosses val="autoZero"/>
        <c:auto val="1"/>
        <c:lblAlgn val="ctr"/>
        <c:lblOffset val="100"/>
        <c:noMultiLvlLbl val="0"/>
      </c:catAx>
      <c:valAx>
        <c:axId val="86972479"/>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53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[Project_dashboard_analysis(AutoRecovered).xlsx]books_analysis!PivotTable1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books_analysis!$C$2</c:f>
              <c:strCache>
                <c:ptCount val="1"/>
                <c:pt idx="0">
                  <c:v>Total Sales</c:v>
                </c:pt>
              </c:strCache>
            </c:strRef>
          </c:tx>
          <c:spPr>
            <a:solidFill>
              <a:schemeClr val="accent1"/>
            </a:solidFill>
            <a:ln>
              <a:noFill/>
            </a:ln>
            <a:effectLst/>
          </c:spPr>
          <c:invertIfNegative val="0"/>
          <c:cat>
            <c:strRef>
              <c:f>books_analysis!$B$3:$B$13</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books_analysis!$C$3:$C$13</c:f>
              <c:numCache>
                <c:formatCode>_("$"* #,##0_);_("$"* \(#,##0\);_("$"* "-"_);_(@_)</c:formatCode>
                <c:ptCount val="10"/>
                <c:pt idx="0">
                  <c:v>773.51</c:v>
                </c:pt>
                <c:pt idx="1">
                  <c:v>780.98</c:v>
                </c:pt>
                <c:pt idx="2">
                  <c:v>791.8599999999999</c:v>
                </c:pt>
                <c:pt idx="3">
                  <c:v>824.71</c:v>
                </c:pt>
                <c:pt idx="4">
                  <c:v>833.8599999999999</c:v>
                </c:pt>
                <c:pt idx="5">
                  <c:v>896.82</c:v>
                </c:pt>
                <c:pt idx="6">
                  <c:v>899.51</c:v>
                </c:pt>
                <c:pt idx="7">
                  <c:v>921.64</c:v>
                </c:pt>
                <c:pt idx="8">
                  <c:v>938.91000000000008</c:v>
                </c:pt>
                <c:pt idx="9">
                  <c:v>1066.47</c:v>
                </c:pt>
              </c:numCache>
            </c:numRef>
          </c:val>
          <c:extLst>
            <c:ext xmlns:c16="http://schemas.microsoft.com/office/drawing/2014/chart" uri="{C3380CC4-5D6E-409C-BE32-E72D297353CC}">
              <c16:uniqueId val="{00000000-17FF-46AB-88FF-5C3815639295}"/>
            </c:ext>
          </c:extLst>
        </c:ser>
        <c:ser>
          <c:idx val="1"/>
          <c:order val="1"/>
          <c:tx>
            <c:strRef>
              <c:f>books_analysis!$D$2</c:f>
              <c:strCache>
                <c:ptCount val="1"/>
                <c:pt idx="0">
                  <c:v>Orders Count</c:v>
                </c:pt>
              </c:strCache>
            </c:strRef>
          </c:tx>
          <c:spPr>
            <a:solidFill>
              <a:schemeClr val="accent2"/>
            </a:solidFill>
            <a:ln>
              <a:noFill/>
            </a:ln>
            <a:effectLst/>
          </c:spPr>
          <c:invertIfNegative val="0"/>
          <c:cat>
            <c:strRef>
              <c:f>books_analysis!$B$3:$B$13</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books_analysis!$D$3:$D$13</c:f>
              <c:numCache>
                <c:formatCode>General</c:formatCode>
                <c:ptCount val="10"/>
                <c:pt idx="0">
                  <c:v>4</c:v>
                </c:pt>
                <c:pt idx="1">
                  <c:v>6</c:v>
                </c:pt>
                <c:pt idx="2">
                  <c:v>4</c:v>
                </c:pt>
                <c:pt idx="3">
                  <c:v>6</c:v>
                </c:pt>
                <c:pt idx="4">
                  <c:v>5</c:v>
                </c:pt>
                <c:pt idx="5">
                  <c:v>5</c:v>
                </c:pt>
                <c:pt idx="6">
                  <c:v>6</c:v>
                </c:pt>
                <c:pt idx="7">
                  <c:v>5</c:v>
                </c:pt>
                <c:pt idx="8">
                  <c:v>5</c:v>
                </c:pt>
                <c:pt idx="9">
                  <c:v>6</c:v>
                </c:pt>
              </c:numCache>
            </c:numRef>
          </c:val>
          <c:extLst>
            <c:ext xmlns:c16="http://schemas.microsoft.com/office/drawing/2014/chart" uri="{C3380CC4-5D6E-409C-BE32-E72D297353CC}">
              <c16:uniqueId val="{00000001-17FF-46AB-88FF-5C3815639295}"/>
            </c:ext>
          </c:extLst>
        </c:ser>
        <c:dLbls>
          <c:showLegendKey val="0"/>
          <c:showVal val="0"/>
          <c:showCatName val="0"/>
          <c:showSerName val="0"/>
          <c:showPercent val="0"/>
          <c:showBubbleSize val="0"/>
        </c:dLbls>
        <c:gapWidth val="182"/>
        <c:axId val="731681503"/>
        <c:axId val="731690623"/>
      </c:barChart>
      <c:catAx>
        <c:axId val="731681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90623"/>
        <c:crosses val="autoZero"/>
        <c:auto val="1"/>
        <c:lblAlgn val="ctr"/>
        <c:lblOffset val="100"/>
        <c:noMultiLvlLbl val="0"/>
      </c:catAx>
      <c:valAx>
        <c:axId val="73169062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8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[Project_dashboard_analysis(AutoRecovered).xlsx]country_analysis!PivotTable6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Countries By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country_analysis!$M$2</c:f>
              <c:strCache>
                <c:ptCount val="1"/>
                <c:pt idx="0">
                  <c:v>Total</c:v>
                </c:pt>
              </c:strCache>
            </c:strRef>
          </c:tx>
          <c:spPr>
            <a:solidFill>
              <a:schemeClr val="accent1"/>
            </a:solidFill>
            <a:ln>
              <a:noFill/>
            </a:ln>
            <a:effectLst/>
          </c:spPr>
          <c:invertIfNegative val="0"/>
          <c:cat>
            <c:strRef>
              <c:f>country_analysis!$L$3:$L$11</c:f>
              <c:strCache>
                <c:ptCount val="8"/>
                <c:pt idx="0">
                  <c:v>Spain</c:v>
                </c:pt>
                <c:pt idx="1">
                  <c:v>Canada</c:v>
                </c:pt>
                <c:pt idx="2">
                  <c:v>Italy</c:v>
                </c:pt>
                <c:pt idx="3">
                  <c:v>Lebanon</c:v>
                </c:pt>
                <c:pt idx="4">
                  <c:v>France</c:v>
                </c:pt>
                <c:pt idx="5">
                  <c:v>Germany</c:v>
                </c:pt>
                <c:pt idx="6">
                  <c:v>UK</c:v>
                </c:pt>
                <c:pt idx="7">
                  <c:v>USA</c:v>
                </c:pt>
              </c:strCache>
            </c:strRef>
          </c:cat>
          <c:val>
            <c:numRef>
              <c:f>country_analysis!$M$3:$M$11</c:f>
              <c:numCache>
                <c:formatCode>_("$"* #,##0_);_("$"* \(#,##0\);_("$"* "-"_);_(@_)</c:formatCode>
                <c:ptCount val="8"/>
                <c:pt idx="0">
                  <c:v>14262.550000000003</c:v>
                </c:pt>
                <c:pt idx="1">
                  <c:v>15190.720000000001</c:v>
                </c:pt>
                <c:pt idx="2">
                  <c:v>15497.159999999991</c:v>
                </c:pt>
                <c:pt idx="3">
                  <c:v>28151.139999999996</c:v>
                </c:pt>
                <c:pt idx="4">
                  <c:v>29731.26000000002</c:v>
                </c:pt>
                <c:pt idx="5">
                  <c:v>32358.319999999989</c:v>
                </c:pt>
                <c:pt idx="6">
                  <c:v>47725.35000000002</c:v>
                </c:pt>
                <c:pt idx="7">
                  <c:v>57898.709999999912</c:v>
                </c:pt>
              </c:numCache>
            </c:numRef>
          </c:val>
          <c:extLst>
            <c:ext xmlns:c16="http://schemas.microsoft.com/office/drawing/2014/chart" uri="{C3380CC4-5D6E-409C-BE32-E72D297353CC}">
              <c16:uniqueId val="{00000000-1D73-4454-80E7-BC8338FC6309}"/>
            </c:ext>
          </c:extLst>
        </c:ser>
        <c:dLbls>
          <c:showLegendKey val="0"/>
          <c:showVal val="0"/>
          <c:showCatName val="0"/>
          <c:showSerName val="0"/>
          <c:showPercent val="0"/>
          <c:showBubbleSize val="0"/>
        </c:dLbls>
        <c:gapWidth val="182"/>
        <c:axId val="758469407"/>
        <c:axId val="758484287"/>
      </c:barChart>
      <c:catAx>
        <c:axId val="75846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484287"/>
        <c:crosses val="autoZero"/>
        <c:auto val="1"/>
        <c:lblAlgn val="ctr"/>
        <c:lblOffset val="100"/>
        <c:noMultiLvlLbl val="0"/>
      </c:catAx>
      <c:valAx>
        <c:axId val="758484287"/>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46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Per Country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Sales Per Country</a:t>
          </a:r>
        </a:p>
      </cx:txPr>
    </cx:title>
    <cx:plotArea>
      <cx:plotAreaRegion>
        <cx:plotSurface>
          <cx:spPr>
            <a:effectLst/>
          </cx:spPr>
        </cx:plotSurface>
        <cx:series layoutId="regionMap" uniqueId="{E5A237A6-66CA-4031-BD04-2A5A05E25B8F}">
          <cx:tx>
            <cx:txData>
              <cx:f>_xlchart.v5.2</cx:f>
              <cx:v>Total Sales ($USD)</cx:v>
            </cx:txData>
          </cx:tx>
          <cx:dataId val="0"/>
          <cx:layoutPr>
            <cx:geography cultureLanguage="en-US" cultureRegion="US" attribution="Powered by Bing">
              <cx:geoCache provider="{E9337A44-BEBE-4D9F-B70C-5C5E7DAFC167}">
                <cx:binary>7HtZc9w4su5f6fDzpRs7wInpibhgVWmx5U2We3lhyLJMggsWElx//U1aao9V9pGm407EzMPxQ6ur
uADI9csvs/5+M//tprm97n6a28b2f7uZf3lWxuj/9vPP/U152173z1tz07nefY7Pb1z7s/v82dzc
/vypu56MLX4mCLOfb8rrLt7Oz/7xd3hbceteupvraJx9O9x2y7vbfmhi/8i1H1766cYNNm6PF/Cm
X55l1/b60/Wzn25tNHF5v/jbX549uOXZTz8fv+i7RX9qYF9x+ATPCvKcS5oqgTj68o88+6lxtri/
nKTiuUAKI8XJ1+t3a7+6buH5p/fzZTfXnz51t33/0/3ffz73YO///Nr0Lrs7eOa2bWb/98u5fn4o
2H/8/egLOOnRN9/I/lgsT106Fv1ZvG6Wf5/kGX3OCeccKXYnWfxA8pg8x2K7oO6uIrj8reCf3M2P
5X7/2JHY7789lvrZ+/+81A/dtb25/fPs//8Gz8CgCVMoJfKBvMlzxhWVQsn0/t+fa94Z+tP7+LHA
/3zuSOJ/fn0s8sO7/7zIT2679tr+G02d4+coxamSAt3J9qHoMXpOFdi5VPe2fmTq/8J+fiz7rw8e
Cf/r98fS3+3/89K/uoRY9+8K7zR9zhHlklF5F0boA6NP0vQ5wooKmrI7zbA/176z+itr4u2nny7j
dbzt/7z0Iyf8sQKOHj9Sw9HVY2VcXf7nlfHy9uO1dfaxk/+1fEvp85QQgpFIH2iC8ucq5ZRzgn8Y
fv6FjfxYBV8fPBL+1++Pxf5S/+fFfvXi3ydxDhJnVFFC7wWrHgg+AQDEERfsTwCEAAF9m2jvrfQF
wLxPrv3z2l/2ga/PH+nh+PXH6jj5L1DHpb82/0YfYBDvUwQu8KepH2kEgBFnVAiMfwx9ntzOjz3h
/rEj+d9/eyz2/X9B8DmKj/+bE3559t+QE4499t+ll/8NVPGx8u1rFbu7jtf7L+XvNxXc41e/BASo
yI8efQxm3Wn17NMvzyBxfMmId7Xn9ooH+eH9tV2vrbn+MzN8feT2uo+/PINgxxgkdiSYSCURXDz7
abrdrpD0OSWKAy4mGAuRppB4rOti+cuzBD2HkhzDdylVUjKov2EPvRu+XMT4uRSYsJQzQgC7EfWV
cnjjmqVw9qs07j//ZIf2jTM29rChZz/5u7u2nSqMpRBEUpFilKKUcQTXb67fQbqDm/H/GU1Nipg0
lR6KvJr3Vd6iUxPsXJx8I5UfrMO/W0diIlKeSsRSwSWA/G/XWVKxhDYfKm0qX9W6otNww9bV/Uqk
mHaPr/X9mSSmIGwpiGCSp4B6v12rJl3qgpsqjeay2Q3toHZrPjQvH18FNHckOYklIpykklMocEB/
365S9jRtoc6EEy0Jecv7YAedElO+rtVaeq161D5xru9kmAI8BIPZjIVhvkGVb1esCetV6DxIj/Vl
1I0x866kFTMg1GI+ffx4Ty12JMSAlnVaaF/rgNUynzTE0au6oMjswlyEw+OLfaexDRWD/QEWS4Fr
2tDxtycrI0J24GOtqQ/J28pLuysm3j2xyg+ORCjBCipNQRFX2/VvbB23i4ikHGqt/FK9qA2NJ10t
16znhGV//UB0W0tIxbiQx0uZhg7LPNW6jB6fcThMBg49PeFUPxIbw1A8C0whwsgj523agTfLstS6
8wyf1INqMpzz6vzxs9BN1Q9iBGiHi5QIlcpUCHmkHZLIFurLutF1USq/6/pZNAqE6Mt40vJxiFqu
cewv/MjDddEl1fKyHmzAJ3PwZaXbte2692QGb89snwZ7yOchV9qMtrlYLFajxjEfsB6dKooszlHw
EyHqecjS4Lqgc4lcorsJF5+n3tB8F+nqmoyPVXotGhkWvVpq1szytn+XViiEM2PWVe3s4OTvBeN4
uIPZdzH+B9FsO/GxRMBQESgYQ+wUwGh8a0kQDYq+TFit06VWSvNFIJ1K17yFAF+/E6NMdBMHfOhn
xAfNE5O+flwnP9A81PQUM0QZ3wzs4QZiPwqFJ17rGSVKk6mbNaJT8oQV/8BhqAQYjsE5KSbHIa5Y
12SUSNZ6CMOSkZHwFzSicYdCLW4eP9B30RRCGtRgWMKxSCrYZoPf+GYleDScl41mdWc/yXmso7ac
rl6LjppLy3PCXz2+5A9kyIB+5ZQyhinQJA+XTPxsnFGwJMaQkQY2jwdj1PJEmjhehSDJGCOSKQ4l
KENHqxhqO0NxvvloguvdwE0/605Oo9r9teMQIOoJZIUtIZHNLB4ep6tF78qkanWFRXmOV461ZP18
+ddXuQMMUFOD6W16/EZPbrahLJPQapXOVA+Dr3ZUjeYJw/teaIoASQuK2Sp3sMCHq7QTZtGSodXL
JNoXzolCr2OTvHn8LJvov/Vi4GGg9wE0POYKkBg/kliVmiEURlqd9qt/a3Db7pKBLJ9w+4kMvZ5t
SfaPrwjEwvGagNkUVL/pl2UFgLcH8rOzKPgk+qCntktE1iNrO122Nhn2ymNjz9SQil/ZOOb5juSh
JRlEmmgzwUk4WVs/MI1RQ5rTEtLXsB8R7tUuiEIluurC0O4No5Pa91MVx6wb2uVjn+JJZrglXZvV
rqs/r2Fq2G4UsSM75VhXHQRdq1mnNPbdTiBbNOe8ZqXfUV+Nk8Z0VVjPFUlek2a1PrOrZDFbKJ0u
eTqzP4oeFHQYlpIE3RR51+o5pdNpR6yg2sWunTKbdHm3b6bQ3y7YT2uWTEQsWT5NrtOLl7TJUjxO
Rs+QNFE25zhM2udN+Vujglj3OPVVlTEVvNs1AXfDvldlO+uqxG7RC5mKUqcdxfX5OhRTmjUW8tgf
zYxFnblReXRox5mHTKxleRhM3qELtTL5kfklCVcpGpTUVZxYQXXurHQu67CtWLMrrBjWc5QuzunA
kZO/krIUJexwhpgrV2t8ZhbM/Ulpw+R00czT+xUSUZuxVkwmE+My5Y3uJ6v6HRmUSna571C1c+k4
y9Oip6XNUm/pDQUjaHaJGsXHWLbl9CFxbX4t3bhGHRNwbU25Wt6ljUg+zTWWsx7aNrwfh4olH71A
63sGkMRksQ+qPXUCT5eF4mNx5qvJtZpVZbvuuyQNyVVQduZaJQb/FkVf/pEsHrnMp8T/Hgpr8lH3
UfbFrpomWR8YqX2ZBSt7rxPSTiwLeC7UQVRlU5YZCUOg5/W4jNWBDcn4R7Qj8n/Iuo1sn4wsLw9V
A6XBybB6uhwS0bBSh36kySHpC2J126/5opNqqsgJK8NIdIoS+UficD9oK6p11HNZgJ2nNaXvGlQa
kdlKhPiJmYQsL/o2p8mZ4sGMOqCmiFmSotgc6lCvb0DuuPoV2psY3XRN3sSrBRq9/ekQcFNlxCcW
75Z8kb8Vs83Frhh9ddkmi6FndvEgWJs2YTxrl7xmumrHAh04mmqahaVuS131xsvPokVtDTKjrLrp
ZTMnr0aHKqmJcdScqzTE6mUYhgJnrBSj/9gnfVsV2nbDGlI9inI95eDx/lNA3lgNcLETu2VY57XQ
Ahv/dkmn0u5z2yZGT2IhXI+85MOuxo1otR1Yh3UZBtbvwtKGK0wKFna88a19kc6jyrVPV1nsOTVM
6W4sAAM75k17IaCO6i9KY+rW7lMmp4Kd9LSdBN/1UNAmc+aMQ2Dj6djMy944zuwOJF3X59BTaKtd
AaVenxVxdX8sY0HO2krOwxsIOWV/IGOHy0Xb0vMYtKpy3v3eSzrEeNuZAQoZrAmvuJP7WaSFqk/L
zpq1/lCpGhfZPM3m9Tg2ldPYV2x1SEtcFUW6X9c6TJMeSVfi+GIVbTHruVmb6xzEqrT03TDvvSfp
+7SArKkLM8xST0sMH2Y1hgJi71xwvTra2IObmhHriYmuzrqWJV3GoExINUsotprxDpBqWnZy1T1O
0JSpGsqF0ySmvNsNTSOGT9PaLU1GxzD0L2JtSKktoFR0ssxjkV+wAnDq3tdm4ZkPqGx3Zm1DqdVY
IXY6iwSZPRr76lUyO0jZnE582lex4P7MqF7aLDjl24xMNH3TsGL1uxAx7L4C1DJr31ftZZy5mt4h
UUAZE1we5hPB89DrgbAIcdrXYc6E9+ht0qA1P/d2yj04ii/eVKJpX0NFnlhA07m5hHeIWU/DjNZd
3Zm+fuEaBbEZL73LNXSSJpVNlSrx2dqj2R6wd+oSJEVaTZOp/c0thcwz7ERzG0OQRtuJcKhU1zw1
GQQda86pU/nHRMll2HmoJKimlRRJ5sfEf0zIICsdq7J+T3EVh8NsxoDOIsbB6Zwn40Uy5ZacxN4U
I1QjKt+cpU2bg4So8iHKiPwOVR15P88WakiPx3LUXSiglOhbwfB+XVZx7SF1et0iYlBWJsT90bqI
nV4pDmdpMC5o0kMlpGUyQLSWGK8fEglo/EBiWU6ZEXF6Ac7Bg66Q9ResksbobkAD2q8k73lWolAI
7byidTZ3bQ+HjLy4Gqqe86y1UxcyNDtW3hoHPnIF2+TurGtH2YABJRX/bS0X4V/EFsnhhelj67MW
y9Dsh26wNhssKfM/GDw27HAfpD/DPZ6KrOvUOu1SMTCejWUseVYFRIrLYWa83NO2UDaTHZlcxvOm
Rhd9nch+Z0ZBVeZUMvZgoDVx56qxTmbIh6HeOxKS4SQFRgUd1tLk69lSpen40taOVi8UBB6znwlb
qr3L04X/wYmpGdL1yOvprO0gJx9kGhbzYUAs5PsQCfx3Ci3PX/l2jrbOaG079DLtZZghh9u5V295
EXz3MS+d6D5PVT7EE0tr3p4WkB1m7SAwm9O1x4vSU+0J0QnEFnyapqG86uoiD6BVMS3Z2qvc7RtT
JUzzPE2azBSLgZA6lUvU6xKHQgcm2kYnpuP9edV4yEYyknTKysEUueZWWEiogJ3oe4PoQDMyWwQO
3kDtf2oZSw2k5nGlWUv4QM6qCSmQblJP4y6U03SiHIUYagJUg3srashhUCQ7wDDGFeM5T4G102YG
ULaUCV+z0qYT1wH4v1ed4Xm1HwG2dHpeIW+dDLWrTFbN0n1eIMyqTJmyuJI46cAmIVLkL2DCoRMH
8P260gnyLt1BpksvilGQIgtAFIVswm3OdngR1VWJ8ER3K+15r2NTt2bvl2GTbxOSD227go+opsGQ
5HiTrAfIDWuXNSbhJ6yL4SUtkrzdp+Uy0r2bZjpkI6fLh6Efk9d9CErsSNqJzwqUhjQPa+P2UYgc
7cec5CaHqn6N82csCP89T5AY38/lPCcnKAf8mSWlWhY9Frzr9hNAv19pnfMbw5G3L2s/QJRfkVUQ
1iidl3M62YFkzCb1iROTG3TLje2zlGNVZ7wp+ZQNvk+vqq4prW7S0iS6nw36rRpkkmYSUingz7kj
7SGxgwTGIXf0krUt7c4KaK4Puu9wK3dNJ6Gol21DC92PK+c69jJV2iUDeDp3JX/fiMp9ZDKfqpNQ
5CswTBBRUebqNTKteCLknqRqVm+lBV7nIIqxl6+4rSAH4npu9nQwdZnZhoTz1czloB11+L2Izhe6
XGt7PUZpQT5xTr8k4i7JahI6AudhQNZ1XVfPGmoCawAiBPppCJ0k2pqGWY3LFlPdD87/1k31vGrR
rC2Qh7ZOl8yoztYai5UbqDBKSEVQ/tdyb6Xq3w4UjHxHxmFBmbIlrnZNj9OgR7BJorno2Qc/oCLN
AK01L0aobdSB9x41OrJxhurFmeXt46UUPWYMoJDChEJxKIRAkqujGhFxAKd4ja1OIoCecwbOUWYo
5vny0hVdLg6mjEl6svicrTtppmD0UK/LmxXHGbB83bn6sMDU3bIrbbPyEzW3rNBM+OjeNIhj+46N
/aiyEiq29aCKpCJnxViR36NL7LhfZ4iGb6HULkzWLjBIoakT4ncYpyvle7xKesajFXKnBl98YKSa
P1QrzdPXS2MwOqlqsIuTJM+TVAORJGrddtMw/v64jL4XESdK8BSSFdAqMArysNgsQ+nzwnKrlcX4
KhFrfpqnFak1byt01bBleP/4gseEEfCERCmKpVRIELp1O75lB8alkqhehAU4hpqbNenaHRQdgJPd
GvETHMEP1mLAGUGHhAERL9kxGy7oGBtmnOYdYvsQrDo061qcraK2T5Tt3xftPFVqI0E5Brp1mx37
9lipzU3P28LrXPnfUlMvF4sy3ROy+34RgQj70ifauj5yu/4Ns1KFtA1inAGYlEP1ua1I+aZr/XT2
uIZ+tIokEhpS4DNCHvM3reqgtIEiR5dpM55iU5sMI9uePL4K/l452/uBUpEqJRzJI0PgAtUp7zuv
NyW5fQ8E8gwQEQuXib7jSaYG1Ic3ucEruarnJBkvKyjl1j2U7NFpsiyMvITMFMTZMuBFnpW4qGWW
y3ZOd4/v9UcSUVgo4AChpYbpkdxp6hMGxTTIXcZ31OPkrE+cfKKb8sNFiMQMeFRg0o9ZQDymI4l+
ATazhzIEcK3v1G7xXi1PMNPfCZ4CHw1WCk02aLilx/xSbeUYulgEnYgYD8lUxlqboJJsZVNwf9UF
gaDjW6tta0EgctyQKtcBiCu+dhoIpG6/NkmfNYP60BGHnlDSd1QdxC8mgalDjFAEhPdD5yCskwZa
UoMG4x00W9x0Btmsem1KV1zkwqQ6Din6q26/BU0CgyrATEMLhx9xdYXqBtIraB6Y1uc7Zlp3IAys
+Yv93U8i3zcT7lqyN84vnSnK+0Hwrx//cfHndPmXAeZ/fr+Nkv/z02t/ay9jd3sbL6798Z3bel9v
heXu198a1g8+fNc7/x+643cT6//DxX+tdf545/zh7PjWjd7uv2ubJ5w8B+gGZoUphN4vTe77vnmC
GfSO7zvlij4H5SjFNmod/k9AErjvkzP8HBrAFPp8Aqa7AEX+lS652NrT/6SKGTTxwMyhTw/dglRA
k+Io2bSgVm+ZKn7ForBTqv0KHRi0h1ShoESvbSgKq5NhysPHZObrzDJTksbOh9r7wXwYDcBSoidu
VIi72GKgcnZDJLl1+yLMU7WcjUks0k53FMhDQIpxUGmX1SqnBTkVbd335oQJEmSjfdNO1GdFIR0E
1aYYQij2VTk1sK8CDBr2VQC9WqYnfVFR4XQKnXcynrdz7mu3VxLC01s6QTkos3rBo/wEUAi7K4bz
bXc2gQZasRedQ7A0EG8jFEhAiTRwO4csGIH96OtcXia0ln2/kyGPCL9Y6QrQ+aTOE8f4QeGU+/ai
sL7ynzpoZA3TYY2Tm+WuYkMuZRZyBXzRaQgmGceXam4sCKGOMYdPrHIVrBaAbIJjB48RbKELYWbJ
STMbnACRC3ATbjHDYODYZUV4+Ph4XnjY49tULqH4YKmC7hAMpMkjlXd15KKppu7DSru5kGeUs3yd
zlE1jcCOBShOY7knxVov05kb3OrXyyTWU6xOocTion4ig2zB5oEFcsin0KwAjhdgCGTVhxHQ8BLq
0nnOr3qUCjCNuULFXO4wFLpJu/di3kQ1TmXry7cJabwYX85mgJ96PBHz8cNQDHIBqA0N5w2pUJDO
cYZZ1WQqqKbklXS14+2rsevtWJ1A4WEEe5uCQnKhiwHssVk1qdcADH8SRgymZRbFpuWQr8P2Z5w2
WnPXDkAP4teyGheavG7nZlQfHfQ2ivpidjmtL1RbY/FE9fAQGcMhYBYdpjfAnQGbUECrD6UJYzks
RO6Xq5mEquRaQA0PYmTD5NLlpKR9oON5mtjeQa3wuF1Bk+lYlRKGOKiAOo9h6NSRI8TRdpgN5UqL
K9GKYcnfD2Nby3CIvQigw5w22+LSjJsPMNcBFMxQ0o9puLAr7y195ckKP2TSpSk2Tx1HXK6THnqH
N7sokrKLO6BGZZW+dkMLsPZEDHYLJ9NYOnin6MICRSHZqhSA5uM6pr/nbV3N/p23KdTEwMJ3jW11
yoeEpQfagF2nuvdVLsJhIY5vjtv3DWxzmRcJb06pHyDuLGMHLbV926vNKxNjtpiUJzNw9but3Qd3
duNcxz4zUgGpCoTTsPk2JXKBa+ruLWMQ26tRrAycC+raLbDMvmzhS+AQi+140JyDa5VJwe9n1wdY
nDmAReVNbpphgqYAnfPJaycsCh8hiFqQsO1XiNT7FfUl8bu8IQLvsDeoXKzugM2mtY4wPuLN2VJM
WEiYRDE1qMR6WYz5Ww9TDSK5dncBspFFAOXNITaz/33EsYFX08WCvH9FtYoVftlUxNX1aZUTVwGN
sybgDRBg1zHCrZNvtl0rlns4V1oVY3LJxrhFNWiIbPsMiZmSS+t7sNWd47IooWGxQB8PH5ZmQj3W
ZhANT7VF+dCjve8nGj6KKiagpvtXFdsPycRrfhdR51i4+V3bon7ah6Lux+KEm2aO5P3gwqZcwwWu
ml/jOClV61pOuMrPa2htbRsGiCWGFwQtPcQYm5MCRPq4b/Dvgq4EFhb6DIC6AFkSdOQaJfBDPUxu
xA9uYNAKyPJ1hYERaJN+iXlJ6GYQmRjrFYxmshWGPw76brC7+1uoMUA+7WjVxuQtwOMtWVNHOtBi
nGQ3XY5djtoeqPuuBqtKS7J5me8EFidQFRfQmZ1r2nF2WeGZm8JolPbe8cvoOInrOzRXffFumis+
i5dBrgvCq+bEB2Bqoc2/JVACdUt94ZAsYIG7DzC+s9m3u7N2PC64w68qVW0xm7MxWSbNTTuCHXQL
D33yxmPXIC+gkzC6WP56n+3wTBY4cVL4akizAF2uKWSJXyzoA9JjBWcFnFzkMStYVSB0sFU5EPmy
GFTX3yCeTOC4OHICOZbidfDJLmli6MXW7y3ydN+2eLUzDPVgS8Whxvnm1NwnK4y5Pa5pvEXYb/IZ
8AMwlw+zHohCxQKR+EjTvmUUYhKvL6VYGZDLbT4uUIwSC8ZJsorLTUQ5Yy1wnkB2NaHS0MgrMYyg
LHSCqLy6gMxTc1vH2Q2GDqBvtU3YwRQK+R7orcYTbhbTXfFIJjj8OrrtT9OHHJjUCOytfwfBVzmI
1xH183STNqn0y8lM1FQmNwuKqGovUjwPVJwA1z4Gldm8GSG7tLON0LMJXV4xeQGktWBnXVG53sAP
Ir7+rvO+ovh2qPMoRcMcCIxrwQ+qYLohhV9dHXvRzKdk8CSQS7xA8yPJzAidRFPpGrBtqA42r4Aa
PCPJFCd/0i1AS5D3j+/gCK3ADsCPMdAlFKHNmY9Kp7XrMJ9g0OASxlVryX+d0Dxz6P2muAWTryWF
drEuRRdB11ixTbtStnSZnyjhvt8H0A/ANkB5zxn80vLIyupAoAsfgr+8i42E91tABs+HtH+IOZpB
LVND0s0hwOsBjkDrfcO9j4vjCG5AFQMDOQrYne03n8BaHW2jqofYlYL2oBAgF9pOQ6pO6KBn+BUs
UZ9FrFrotVVslrK4eHzp7yQACwPSkQyBKYAUjnDjusDIB7DP/rJMjPD2DQQLCUFqhH4I/LkPPtQO
3eLOaDmOy4c8x7xxT0gAoPORw2OebjOrMJwE5gk6PZLB1CjX123qL105zODb9M7BysqC9k6bGCGc
nyiYUAF3uwcxLRCr0/iydDk0VnRt+UqrA67LLWTXCQJsaAYDKa+MfEsIzPMvZ7p7MQUgWfZnU7Pk
fZFN5cw7BU1yD9T5e5Mkbqhex7wFMncPE27A2ZwpVrJavCB23IDGlDMRPvJEbcChk4tLul1DWGG6
d0WqNiv2qBuq5RwqpGY02ic5gM5DVSICWzF35VhMYfgFgJCYpi1T3YX/agTr+9h36wZy+nQKVf9y
5DM1+UmN0ZY0MDEFFTqFIMpTaKP3q7uy8wrdhxfYrgxy/F0GdKhbovTQXakjXKtt08JmmeNQar1Y
161MPCCcJzn+NeG8qV/Z3EU8X+QNDJF1WawKOOOB0wg1zcvOt2sH7awlz5E55CrPxxT64rUfw47B
vEg1QjtoEEvM1kok/grk4iDTrmZT9gHqyRq2AD2RErbg7jDL1EFbLNFmjbJcMgj4Bq6tJELEO5kc
2/KVH1cEWzHDymBjjeIrlIFCdSW8jM9LCbeQu1IVWHIOd94/gMGtwVAs5FwoJgGzbQLO6VLAqwH9
G8CIbYkBUo2RdbSBrvDI5vYUEv2GrOwEcAGwqJ9T+EPuLKq3YgNaEaZbIZ82HjI82mOeQwjdAyDY
cjUGphKWY3NJuu6wGpBVeaCtXQoYxbQtq5vxt1mSeileDIODX9lnpKlkHvZmcIBHEEwNrPWhH22c
PodcfkHvOC4go6RyrppgSKLOEc0KO0YoppIC+p4wo2Eq1WfyzjXWKFaIT3GtqY9I52U7quRluxad
gS5C0S8BBjRNAk36zy3UA2TUMG5J0/4ta+I6y/MuTTfcVlkGEyGnrbKN66NORwOx40PC0DqG86SC
tIR1Y1EFILube4qGAwxXFOsL4Yra+Fdtvszpcgkes7o17KCnmKflCWqE2eArYWE1uySHUrY9w3f+
hGSM/4+zM2uOE9nW9i8ignm4rUmS5Ul2t7p33xD2jt4kkEAyJcOvP08W9PdZpQjp7HPlkKwqIIeV
a73DgvEERUcyfCq01/CcpGmei9Ql90ouFGWdKRT26mafbxgWkx7VWzrlB5H5lv1UtkbLRO4kWiyG
ZEuh/8voGYNq2iDDNqlKgEb1ZZ3YojWb/LoR37bzA8SA1M7jieanYJo1p5cPm8y9+1YpqCObSLO3
376HV4dHHJljAzeIHzNVsYnwvxADbR41he4s/WS7o5yfhN2EJbppiolnq/aodS51IiTH2tuX9W8z
NIerYZW3keRHKPNvnz1Wqw0QPmXf6SCxrggJhagFwkHK/Xb4vYqDEVkmrP1UonZuRofDpcgEYqeT
LDLG66LtIKCyGlxdFP0RHqif/Ac/s7LIvmMVe8UPCksTC9Z8GlTzJdF+xzx6tnISAjcMOJmUl6Ul
uoV4jSzpPoXuGiNTWRyzU4MS3dr6PUX/1F9SwFqTVE+U3oayvuaPmRYzSeV+W/2C+hyNWuGYiCAt
K+m67/FiuS4yDURsjTw5dV/Yy6Grk95H/pOS0UPNFmu8Oj71bG136Tvn83UYf02EHebUgZEhHcbc
Ebo3UEQRVlOQJ0P3DT4xibM7p0rypABZctVsnSd/Rkr1yWlFn9hHxxFt1JwJeeUSPCZlOqzr74mw
ujG7n9TKpjpXrYxidXGyifrgvncDj5ESa+EYpqde06E4Wg6Stm/ZEnRMYFvYopjuXOV3pXPJRAS7
fnSpqB15l3NCKO8kvdQT9jul3lWP/OtzI7nDTMDi4hTzjEb65bJ2QjRcWSjHb0m9hk73o5j9jnQ6
7/qRbQXrzUUPTjyNLJA6X1wzj42/Ot0pJ6zFvw1z5vM7wDIDCDh2z35QlLb8QaPmKSpO9pK2QwnU
AH1dnYvti31LFEX3AXX+7E/nxOpYbIewtAljj1HihMggxICitXwIEbSwXCrdtwz2UFvm0Hc8q8z9
v1sER3Pw6Kw5d5IpNYvu1OcgWdOHWU1LKc+2VXaI7dDeong5KuE6s6oObWonY/40K7godQ+Qkmjr
EpHkOC6SyGR04uwQcKyPJRwqzg4urIZ0vT77AHF8IURW8Ktvb/XbeoE6OyQ7JVG0Y5eGMDc5YoEW
IkmXMXny/Fxr9SfASTk/rcLLCGkmNeSQFIUOGA20PmZHvX392wgH4GyzBCj5TbXyKktvUPhmyCnj
JzabXJ+DLaQunoxYAq6QmitSJxF6/+vrelfLfRQZ69stphqoKcwnf/WfbN/iur7qDVw+uY05htCm
EVYiGUBavjPezg0CiOUPNiExT5wYkuO2PJIir+duWtcn7bD0ecahrbz8uFcFnAMCGVZTwRJb5wXQ
QwVfW0lpjMysEEvVgySgOuseGjG3zoJcjXTzT5CceJrGdyoox+zDF/vUdWw4A0wgIWQ7p+HLfZrM
djUiKhdPcxqPFONxKcxC8Luwj/8i1Sqy5OQWVdr9XugeaOxYZ8tc/Jsye6Sk2Cu+VE3Jqo4iH2RR
nzxPWe106lRkBvrtOb1BkGDpKTeROjC6MfL623qnb+0inusq+Bosy0wgCXNhVtHsews/qev5nE9t
UpwCd3Sr5c6GseMAL10vpfx7+2ZeLWwX01SMu9Osaju65RBMNjY0UBpPqMhz9pKNNI+95AV9xLX6
eCWP6OspX5/fvq7zehR8un6wqaKArfUKXUmyGbFW5xNpotYaHupOG5S7ruc2LY/uEBiUdm2aUSOh
80vRlE97aose3RwYQ9KnZF1TvJj6JXDyldvegc9KtSFMbOzMBm929ZKN+WcnE+uAzmauGvIzv5nK
IP/P2w8VvFqJpo8D0gXOSZOW3W7XxF/EiphWP+3Ad4LCLfwyOu0Si3MerWhc7zWY8Vqf6jJsy+w+
r91+UMfQliYtyfqp5WnwPThk3JryUDasY1DBb6tCs2UdAb9Dz0JF1IMQHDx/Ttzy0iLgktYhqkRQ
jg/RgFrHu/MHNIPD7xp9km2dt5zMnQKDheeIvPmnAzu7/gPm0P9LrAh1gICjHqvmOVpsJb270Mr9
YDmkdWjr+ixL4cbJh7HVg/V9bRC3DD/36VgXbYC/dUSgB9TZ141Hleg7TcbDZdKR3UVv8D9AZsVq
3iF7OQuOQExHqmpiSlTFmfJRIlTixlpsust0Rzkdo/U7qDJGQPeQVbZqHIqNmaLjGGknF9070e/V
aQMdi3AA/DxAw/VqbYaByLBelMOTrj2zQ9cGgPunFGliEjeVmzGMHJkOD31eBu8G39eXN5vCSZBw
gUgAibyMZ+RaCEJ7rZ52xNh3a5vzBfdkyPXzK5PoB6XHXcisYNLfefyrWuhFQA2I+iEeaBhGbNe3
iY8Y/KJw1lZ/zcLMFK+FJH8DikbZUIzHYEpXNC7czkoJ3ILsMIHu6rNGzng3Gmq3vQS23MnAsyMB
mV+myjJsSb1RL3vVtDQJawlJcmdHh6HO8IocrOB61X1lVb40VFKXjUMV3C+RriuN/WIYi/A0ILyx
jOgpJWrk+I1rUVnvRMhXgSoEcsWBBy0NTe/cph6zDEu3hyP/uocoqj6fKd8Tdw9UoP1ZIo4dHsKw
9lgtSyjq+QmF4bt1VnBz0Pl4dVkPMHMIWvDW39RZqTPLIFvk/FtVDxYKe2IZ15jKURKqk5j1+HY8
ewWB+4i8jEHdN2RkAlL6ciVOVhBmTTpmvwk/zT0PIRYkqHdwFkBCUsZGJPrH5EdVisx0QNZ/kMQ6
OR9LGygI15iCF3tvc76q+uBGGQKTD0LBvD6y+lkOeJ0q8VuWZCaSLF7pcdyXUJWkv1uCNsHFzU/K
GhmTarZNgrRezxmONb/8FIhlMicvUBDDiKIUEKPPLTN7W6CsMq9an6Oidwt1h5nMdb+1UwrLf+wl
Zg5x2hLQltyZXdiHC9noTh/mXm+WeVhVLAnp4L+vDqLXCyqHKoQPPajITqOPbVIP9nLMrEjhZAlo
o4DlKMpHyst6zCuKZT21VzipS0w+6/iVw+3F2Jf4Z94w0ren+zYXYNPD3aN7cMgIEhr/vZztcXBy
O4GO+b4X8FUXDfrS5LZOLyAAS1EcAsX2fi8henlqBoZNQy+FTBY+AA3VbQ7iqiWP06iZvy6WncxI
jFJILvkMB1WVP95+RGDtF3vIiKVcGjZEiNzIcQ3s/vIh/Xl1jaUw+iowbWIHLAGYPfsgAqW6+hQI
1MDNfeUOBhYsA5v1k2XKKYJjGozmHyXThj9MoY+ZMc/uZuv7hutox1vM31150iBFMxMckYtRwzPL
fhj+Fbqjx+8KogzVHqivqR/HwU9S8YhQfyy8D8PkzbZ7GnVivoqjceU2YlgI67vTw391R6cYR/08
OXmxzmddrKoYjpUFgpge8u1GLTGaB4tm13w4zexIfhaS0h3v09QBgJ/UukK1HUpgodnG0Oj1Cdfc
+NUa/qhLL0GXJYn8vd4GYqIqmpc/kDaidT26zjDa3hcIcp0vH6qiD8PxMiRz4LeP4dzDDT9loMo8
QO23be+j1CkxTp3yvjJKEJFQMKH1bjX68fvFLsxBpsnfw+o+mHvlCwi9EBLzSN8RW+ZnL5g1dy1w
m47lxwwylQlbDYZqPwjSgDXFdxTmTnFptC/T9TiQtoJcCzmBvT6lkM7hXyk2TW4Ft3MATVaCRnEk
7XNQriUA4oEUq63Tb/s+TuwyBHuuy6kX6tx63up5n0d7iNV8TCo3AwDySmdFjGF1mbm/FTAUuZOT
yKlKSWjxEvwVWrN5ZNDRqWgPvQ2W7J0EthZmnlBvEokmaODQtyVkkSkxMW7tJKN1TofFXypsmEHZ
ibNq/JZB9B3Vs0Jp5upV1n2ZLhm/3HmiubMdO/2Q26Td8z16CYizUzbiock+2dpFmHDo0gxo/a5c
cj1Gn5XdzrP4TaRu1XfPblgGXF2BhjMaKhqDaXmArGVlPuSqNetdxr75P+0tiX8ccjU4H/ckBWEF
KdOneSja4N4qkjk74/bqw/xL0Qoc86cxDxQffWc/X4+g/5+rsJ8R1kPDk685nFWwIC/3M1dHDTTL
5istDUCITisCJcs7dBUWnfrQ1s1M6ugNISTGcRNj7KoN9L1GybCI0QkqIOHGNboSN1RZGz1bqFPi
7M8pZeng7vNCK6Ea3IBpxCFQ8Wg9ZZUeuwRArjlR4Vh1dMA3irbjYVa9zehqeD9DI/WtORB2/Vti
C8DROUg5hnICMvF+3RR7AV/B3wndxyEe6jSfnfYs/M6yqoOCEM/usskqIUshchJKH+oGDyoiThfJ
xypLG9ScFr+GPtgJ/LaosTsPh6YD1wNSz2uVRmdI6kkNj9JxvCr554OLi6kmPqYDK7Y6tq2OlvYU
D6vPP4HnD3F1WJ1oqv/Y07jMU7pSl9kLMADhL2HVI6TZUjzhlqZg3ZigXXjjxqkR16DFTbsvqyoR
qx3itFQIVOoCXxR36W0sR9OLvKkeOxOJBdnUYpLHPYfs1yy1cuyz1WgwNWJn1WRfwnCoOlanSvQA
R7Pnj7sopAh6f22/4s8MnPa+XHpDUrktrurhRJHjdekpwPFk53dABAsf37Ut6Za80mnIYxJ3Am9X
GLmKdIlz34YiUUdPpIjzDoPdhsW/ehygqj67fYCf6KEuSWCi484bJCy5xUOaaaFbeKcHCljY7ckG
UkNA9CIITJDL22TNF0NI7jVkX+qsgUU8czLFdXPhVGIEzj1oBEMEqWiCzirhkD7vuzlphKriw9IT
zKoHN27LoDgoexzHjwOeRrqhhEHBZxk5+i+tnsai5IlOrM89agxSLwBZkK9RYtQLTtPSmSsY9nB+
inwEQOhhksr8LsFpbdZFWhjWRjVDXvnH3iKLXM56BHFEYDV25kvCUVGkHspeOO1P3x1Ixiq/Kvmq
ljgCMlHHkanMCupeUH1EhUa9hzLKI1Vqp8KAF9ZkAwRRRV/FZxRa3GNhs9u/sFPg2Q81dfLy0Y0S
BLGPsWV1xHKp5VXiNmfegiUzm9N8PJSzJsW+jK4yOJ8d9Ei67ElQ7D95kLHldzUhjn3Y0sC5wu5U
XHIjUGmg3NDqrJexy6oGL9rGH5QDErP8uIxWD2s8Mw3qcctblW+bxw9my8gg4qoL8+aDngh9zanT
FXVFY5WxmGimsoJnjI/ZWpnkti9obNUdwzIkrPi2WvhdKG3SCAjrKxq2Y5Vdq0tyy96RWRg9YFE3
yewwuzanVDS3tTgBYcvkvk5SJ1k+FE53hZ62G47otMRtDV1sVEQ9WkmuSd+d3gyc26eRf6hqKTtS
WNEsqX8MRDla7qEpvCwbvwR2jVb3Lp7sQroXtxU+4PFU+gb7zqM5476WbfDGOtGc3GVeztl4jNAg
5tbFzeVikPYmWoDthpH/c++LbJyS7CnXk8q6B7doQvEgUCZzxqt1HLkAi3JmSG3Lxwp/R/BvSQ2W
xII71wqSlrYCuZ1ZXffchcogcPuBFnu6bsvHJUprbsxpiK/u/T6YCFN8/AQxlNI6XNjdMXu9Wy2T
Dewfd+2x75qDx3/6+K8gXJsvadRB7SfSNVSHF4WK+5rjyvCFOL7AmI/zEEbq25JXcxietiIG26TR
gBAvWWL7D41cez5LuWtmffDnfEbudpXw7ERK6VhxZt87boyH8TDS0kKJi46BT78rwLSSdCpwO8NN
ha5RMDRW09beY5A5tRiOtFEycNS+Ge0cz0Z0UG3mWOrULLbZL9k2YXPom0W2VaKJghcq77tRGtzy
0G9rbdSr/zAtRV/Fj66/hjpbTk2ZXQ+m/cCQejIMgjOgHr1oaROQLgC9Of0welF46XcIDGeyP7Qg
zEt4thRyhea0P3EwdaoeDvM4o3783DS1CUkUg+XgHptwHOuf8hpGJrYl8YBjQM3zV87kKBpprVNk
axo/SsUBNt9FIoNuO+R2JcoPyrX8Vp0kMnOdfB6oR1iTgw7MfBVxSOuop2kDiKylNfIp+mclpiyP
oRyREk1M07M9rE5JO46dq9HaNqDzzv656xIQWIESDczsEFCgmeqkNZF6gVdijncNctmNJvZYJXwn
mmqekZvYR28drJ5HzjDvjw+r6uOvKDGC7Kin2tyOg62W556uKUeVgo2C00TT6JBrRHXr2ufGkWg8
0eemGt9oZXUYLg+978aF+h5lTJl9LnE6LvW5pEdENH74B7kGHeS+09gyO7JMO2U29EZOtKkwgcmr
pbNc8iqckx80TnKJTm6Z+OFhoN0eFvmi7yNG1ZmFDnWBMf+6zSZc9JYXHPKpW4GbaO3S5Y78qvgz
StKDs+1lHech/GvelGYFe6D9QfSQz7Rjsc/IZ21Er51LFm//I72MVjh0Yy6UouO3Sie5WfqFzUl0
iXLK3Sw5kAmI8aENRlS5cTkbhLRc2opQkPG0hJCtsu9ynajyMSQla+uvabKagNU6KuWOZmon/m/P
zHbSxsJxpit6vbiFjJ8XDIrDgyCVY4b2+6m2M829EoVzavnK+7bP1yjR2CBEo5MKJRIVoWUCtoCR
NLaJArn6cJkquvQMn3axmMy81oTJTUGmlTALdMLIzpc2SdtawSVvEa/+nU02IFJK44zyk9AeQMZ8
ha5Elxm9wLShED3aaNY04fk6yIR+foqLrNHTx6oa1664VzMlD+bpKAQMOgY91oTpLsQDxbconbus
hszQ4j8lpWH7c0lWGi2gFb1uk/0Bhxi+iVVjV1eppaxNWOiRPbQ/9xADgM0G8JLCAGD7cZnKyVwZ
yZDP6O8RuxqnkEfeJAnlBtq2Kja7yM3pk4G8P0RgWn/Vfl1wCOqmMtvO2cgWKT1zHTXXpn4btwOy
qxszC4idTP6yM9d5lxo+IluFkYXuxWNbYtOrzkGtDUmRYR/gpyYkcWCbF5U5/ce4N8fATiWWWwRc
r9hhd8WTlo3dXP3xuuqiaEGh3Y4eQP3FtWJ60J2CcTL6xJ0ALdxMsD7L2Qf7cjfxRzXj2oaXbgez
RaUUimM/CqVmp1Z+YD4dwu6vz/mc9mnw0BM17fmDi8oH3cr+3Psi2gdj39mB3xjGu98osniOalbW
/vh7EE4itqF3GEjEQhqxTOD4pDEOouXoKFyEZA+ulozfZdqSPzosrhzcSwBm1jzOg7Ii+THoqnKi
cWXQptPfoLEEy5NM04Gc1qW1RPiXzy/JZTc4pdWp5/XnEnNMGh3qgW5k1iHzsYW7p4DDA1AiBgIz
QXeUMR9LRzM1bgbo+ldv6J32QDdAelkddBxNXIRV3VG3+k1aD8mnKW8LA2XUnsc3doE0/yR+jogN
DNRP5x+eRsT6l5GW8mBeTPu7CnFWzC3CVHG7A30XXXlCLiNb9xBidla/yzE3kI1Hewxut19pulKd
NwSBBKLnhx0zoHWE+QvVKXPwj3luYKrBTw16+HZlfVtNQKnCAoA3267nsrlvcDIhu66uh8b7POUc
M81BymguhhNdLtiLuFDMyundaW1y1Ha6oNXGtu7evouXVAjMN+Jrl6YQLlps3KJXi/0vyqLO4N1l
lqyfM9kYXezGjtqS5A8qnpOJDHtj/yNhv0/7v8T+ubyL1IAiPHJQO7ivkEmtaXlT+fH82a19kxCN
rR8x0jsFAEhF3pXllc1tJLQSM3dTRdfY8L+gTF0DZfwKdQAzoFlGsex7LHLvFp9FYBKRmAUFxSgL
uvokB0rvqT3lYBy2dRxp41JMZ62aBgQgmQYmSuTK1OXQN0Z6tNfg6AfTqPgK60z6exB8jsw2SUsj
bCyuotUsuspBR4ti+8dI08tKfyvL2hRou240B1YMq3MGHLW8Rzu8GnVkHqbdqmnkyVa8dqj7ZdIj
m+YovtW7n2I6wowPe7wsBSGAWvPKjxezNmknXU6uBq2NGUf8ZXbF2yvwJSjOEoCkh2vAje5gwnrF
uRToUds+SPUnEcxGZ0/fRxMwtiJwnfJr/K0nY8J5+8KvNiAOeLqmUtoBi9PF8wbYcocYi1rij59o
zmmyLPri0D/jcadwR3rVdL/vCaDOx0T4f2dbsfb2bdw+v9FWcKRjDA9B51+pFcbJ0X1WTfIT7qMN
tRQh0wCEnZMSsUEwFZz2Vf/2lZ2XllaoVyPoQNoPFQsrEN0CGq3OMzS9qfVRVL3BDWSUUuye44Le
OzScazl3f6L1NLTIvIEOY9yaQ5hNa45yP42y9DdacxXo2d++t9slivGCsQjY0sm1MefN5IT9igwg
Su2PO6xCQx2TLA1jQpG2LdGpzghSOxtUhaHJHIL/TZC6roRf44ILVYxYhS7dkLVo9cwU/rJfutA4
Mn23+1jq0qfTzz4mSC61/W3JhtYfT6MzRPYPWYYmnXG8rnZ+tCPOh4wOthhhgKEzOusWdHmTwnuv
qeTtUjbNwIPYpSsnS8l/JdDhmNEI9pPo0z+muG2hKlouMk1NXFAnxXlAcYBJFUmTs1YBt/n2lAUv
JU3Qt7RjSew4YiujiHolaSIV0AbNXT4VXSM5m3XbN3H3KdGJTJ8zOvuEglZJCza+p3VzAu7m5jxE
O05vYRhA//MQBfQru1Nrazf/UemQlT+E5eBm8uic4GikFvFIio4XerEMI95kMRrviYZ3xGGgTZgc
H8kWI75n721FDMeXZ0dGaLqjpU026wHdfA3G2/5EB5GAIu56jT2mt5iS+Mpxwqk50WBKB1NJbtPg
YT61cevSB6y0MWSvrIc4Jgvdg0UowZ3ou5gEdKPB2Bd1mp6LcJ8xfQ7LwlgzdbkY65mtW0tlPIEY
x+qu9Bojdcji3qxkSZNJYZ+jgFyWjmaB1w/Dh64VqNXOoCDCfn579pxXawirEHsOQS5IlkPt+XKR
08VD+BNM4acdJVbb45P6URB/4DCy0xgf6CTpOhR0kEIY1jYp9n5wtZsltSxGc4zZa2mU+6s/GOng
5oHbH7uClmp+t2c3s6dTS5uo9D0S8paDxPaPvIPogQMJkdCtYI2mpQoA2O4+UgyqoP433nzh1ReM
QFRHuwdzd8utNV0nE0JfRjm6hTyhI6Ngemd8bzOtMPG4E+zG17ee8Cqsl+NrpzbwEWvq41TFtIf/
wwu6QZUP6Cp863tMnk2iGSGMrv50CWIs2Jnm1hSfQzZPVvJ5jvxqms41mUI0Hvabn2RjCh7kvnH8
FzW019P7BiCWjjiOm1rD5e1neCmPID9DqRJi66LdtXlpwK1sRS/olyKoto/Rag0dwoA+rbzsZNFf
kjDzf8oOaL8ReQE9njAIYtd2bkYNzqSlJg+qjzuhuGfw7Zaf00cgp1hoQ4TO7jvajNv5Iozx3oAk
dgIUZ96r/LzUrRFuTOpjLoqIYFlRfId//XN9GSEU/RolvWHeUkdjEr9/e7BfXR9JeOwF13TU9181
UqrlIoYldsTjbo2YCGqmpn7h2qqcAOHDQ+viDH5PpfTqBphmBE84Q3By2RwxLxdsCHwc0tKg/4CS
7hoB/WuRvR9+mTUYZI31V7U4WOkUGf3x9gCYqf311DVvpiAvMbogcIVXh1o5Tz5W1Gx5LAiQ629x
PPbxRfRhCsjDTXdWfwldzMLvbFT3NisiE+QsSFAikRmy5m6euww87a1V0z3iLKKj6ufIV83ynFRd
QefDjUyvaZbh/TE4nWG12Tem3EUvb0qXPHULg3+3xUjh2kcI9dYjVhkgvwvd5QzatbP1VALmlIKb
rFhDGLFoMXynPY7HzrzeAcMXrKpRRLw9rLeZFfJYFjYiU7R3ZP+3RU4apGpuXKd4HBLtXU9d+jVG
B9oCdGV7HutSB8U/3q9ggSb5OWKi07apsTkg35nk25ASM9ZMs2mtRch+VYpMckgyb+BdDNFVzpNn
iNEAfU1mt8GAbz/868sRuWDvMEIiiiWle7mmCxrMw2GuwQfakkQAZYVr0F5fahLYwW/fL3CDGzsx
Y3zthEYQo3WHjaHm5pJ9n85tQo74YRcAF1e/4pxVaqVT4mS4NuOj1/KRlpQ46Y5dHfa++uyOw6rk
BZN0anePvkInoT/uaOVuqAoyVOtgK0kHoDrLFJRpVxY16URDP7/B2fU1WMdBpoeQbzUHw4IuA2dc
uhgKS029qTnIVMzalWFlyDGRwt1gwkLWASp41ePLTeIVjNrQWVFeGSJ9EFnHn8ebYqqpJ0NBFigG
gWabVIKR5VseWpdtA5epaaoMj65pIf4cOblJTf/JuDqdr/ZR0rKWluBk+qiC6JFrDjJd8w5D+NSo
NjeKs8XAkh3eOC6yFwUNDe6AJbUazSOZLhH/WKT6gq7CwL8bkpYGq9lwTRqvJFhdKg10uFUU0pSA
P5esCvtL3Fl+NhymzuqW8K6vcOQkD0W7YjjfwBnbniaeu4AjWb1LkGGx/7oN1l6s7OG42DzGO3C2
kwXN7NXr8462gGua6s69Yj4bNgy4ZnDiqwbVrgN7Ke5S3IGLc9wkc3slGLuJGcyo1caqvHOhjT+Z
Hh/5FWT+VWe3lwV+7ef+k4xZSXgcQDh9MjNgTPUfMuS4OHQrHUB+DP5U4CsLMklHQ6xaAcaiSvCU
YKP5dbnWjssAWqNrDJHoA7r6othWSfihctWUPOZj1I+/FfSIQP8BvxCsyWlLrbAD1SRidkp3dPhQ
2gNk3rHofB+gsMXp/wPhUx4dBwiXsD1rW5miL8vxpT6PyyBgrGE9rAwxPcJMfQidAGDz3MgSS86B
X4FgDmVhB3ddVhtetQZSSGi97mDV+XPdWA2apw/el6wM8QWfdhB+h7rcjTjfYeh0RJb4s5K+NqkZ
EIT/ubPbieac7Uofyd+nbuG+vNZypr8rVJy0yxDFKoLnme9Zn+HWx/HfgBmO/wwprscvtMeplHux
LGUtz5G/ztbwBfee6TcTrL6hjUss8z1yxmJ1ennqNx54ZwjoLmD0l1iKrmxTzEuHGELwahYrtXLo
kBaqooHNieAd18suBiAaEgt4cUASdvopisvBgnvaEHYir8Faui0K7AlcsoR+/kcV+07xtC3rMaS3
9nN53bjaBmPPTquO3b4568E2y3ATK6QWfMe9slxLl0e9KXu2Ur3EFMrC3DSdhesWgY0Wk74W60m1
aQBHgKvO8Be7oyssyinrzjZNgkcgXCkygVG0S/XnqPSyCaHXruesZ8Fhuz/ptsTiJcQGZku4bKyZ
s7fS+2VDU7etXsZJbP2hg46mtckWunbuj5dz1ib8Xd2Vw1XHal/9lvsw7T0DukIam0jJUcW1N9YE
qBdcYgfuZWwTiXfpqo96GBSfdjaZ/TwPZBdwZ3vXgyxrh++qciNxbrxAm17qG8mxMVRhPBuoc5xW
yQSC1pgRWmd8FqgTGJkkO20s2uraDXSDv5mmqnY0eqUEAoO/NzLB9ufe6GeYYHaDU4fOiQC/XJdp
BNSO2kI4hmRpHRGIT0HehCv9ZrZAmddpTBCtaE7OZiwbYZfFsU7oWu4fEstHpcILA8xmm7bvu7Id
nbcs8e/0CGN2D2mxpE1AB3+wMFbBpmHapuaftX2Nej2jQJCP0MYzZFukxKjB7TlxZ+RIHLLmFCgG
YTivjb7fRQWbRMavO3NoZLNhhvUYXg+3DTrauXbvWgPu4WEDGcfCMVvQp1UE8xpu0pAO7Jd1Wbd9
KmV2VIr3CT0nrRXRtR8VR4exmzdaGE+Mg+CDp9+COF5onyydTgemhBRbLf+P9/LKvv+/xXY1AE3L
2rPvNc20+XtvAy5oG2cGoN4yykzarK19gmx7NqCHu0qx5t+KfinQCu3HnB8N5DRTzKsUEP9s2E/Z
DFe4fMPVl9UzS0P7GQTQJ480A7Kq3FoUDVtcUY5EyXcZDQNtndEk8sYLVA6D4TrJ0yH0/lTpaLB6
6aJgI03YfnI2AH/err7lbuiJTOGwA/glqRLrqCSg8nDpWBMj8aQaQVG0uXOoOCvnU2HFi/2xDa9U
mxpU/FeHu0r8kUEu1zTw9Rrrb1mE8e60llKbU30nJc1rAjgQd0ibt3mQTpp2Dsg3itF0BtCuZsXu
9qsEhs7CBoYRD6AuzZK69Hg7BRrAhvc0XCXsvU8LMMAmRe9rsoWYXR8fseLQVfcUAgCO/Xm0bZrx
nIdNuL4t22TrQ7BnAvtxT8MkIsBD3rojSkD6xK11cszaBnc5lGnl0WJbdo2ZX2aIG98D8p447gsd
MMBg9uViRFA7P1t3HNxPe4Uog2ox3PEmS0osmhpgx1L4oFyULNccd9ySql3jhUXHyI2SKTMhE8+h
WTEwZuy7oHYDEi16+Jk46xXDyIJBGiPm7wP889Cc8s20023tmVKXaq7hzQQQn7TH8LJKnHbtCSIw
k1X6+zeSH/KNnOgGG63EYOR+uzZMtZqqI95UPDZHAXfVw1Gz87fzKHFpEv9koQmGgNmi05Y8dVt6
iDrERIud+c02np3WTWhfNuZ3X55rftU4tpNpsbAlpBtQ1W+ZLbrjkO55WvDqHFR1KJIYSYI8uNdD
UfFcCC+s2HQF2lYzr/cw1Xix7bnCCJxb2s5rD21n16Mdix7ioW6b/JLbaej/rLbJbkK05s9DQVcE
OhkINIZPXmgbwt3TWdbr39JM10GDJ8EY/mnCaORglABGcLApeqziCtIHGyUNQlNJhISMqUuTEZ9s
+rhz8EsfSN7Rkqf4v8Rx7H3D+Oxml2LToDmkF8x/28ugbb7aE6+uQnWWQyWgeCtR1MLsXqP1vseQ
za/deIrjfJW06t36OFjZNJTOMaMxhQgPbaGvSBanZFkfB00wmo6LDZELS7+JGj0ZsF7NdfiCQ7Rk
Ug7EqatwYM9e6RFs1qLDkczK2Qd5tyByQuOHPRq5mZg/95uECENqPcRnipC5UTRvlVlf/OvtevIW
o6D5YYQzA9aK90fxjq8b/84ahHOTZ7X8UEmFOBsh9pbPr4YvXjYma7eZ/FcXxilECQ88A+wfQF7d
QnGy9IY2blbBGwtEG/9cqBQiRP6KDix0omitmZe51BwVhPm3L3xLhgDxU9DGPrwZrIf/SgVrWTHN
MKta3NfTomL/AWB1CLMPCT1mkHAjcRij+G51eS0EOpp1FL2sj36+eHSzCTlTO5c3A5rQMth0Him/
oAgcJ/X17Zu8ZXKhb+MYENuLUK6YF7zdFN0LapcoUtq728WCmxxx3tvFdYWBfO14VtK60HZGCd45
ks68NfL7PGil1F0jafKWH9yqA8rvmtxqsiOiObTGh4pl4NEncuvT14pKSvoO5dKq5WEMOjnTYohM
1RPninYu4LjbbuE1jXzV24/pXOHPXzAyuHOHLtuYDuhPip3xlsm1kfawNrV7GQKx8hpAspPap2de
kjgtbewGWhq0dJrKyf2P65TMKW8ASmLRfHG3PnKhR8ZN/Rh1jvXTGQkqNKa6Eip7W7xdjw2+iQTX
9MeuOnGy6QNiDUch1qb71MFl806AKhLCL/DN2sb3UU+S9yrwBsQkoLKbxkHQopDKZSEQttcudcin
DHHua/PaF16vg3SNw92cET/3vkCNVHVrHdHYrY6+U7TU6XM4nT5QnxrSwLK6A/Tt3R80GEW7cF6C
youeyzUNMNlGvjX25TnVK4rgx9ZNyavv1pEeB59RYy0VBQxKHSV5wWCZN8WdXOjw/skxVTe62yCx
pu6EQEcly+el+x/Gzms5jmTLsr8yVu9xJ7Ro6+qH1AlJgCQoXsJAEBU6PLT6+lmeHrxdRF0jp7vN
2qqKBDJDuB8/Z++1W9+qsEMnsmvgaP4SIaMdAJ7OZ73F+zbtrDFMtGy/1lpO2/qT9mmewQeJbWs1
kFk3AqOx9sEedd0BWygC8oIOGfwb0zsmvpOz1o8zZgCM1ks359E+GdqWscBFY1CoiUqI08l7AbcT
p8eII0hN0y4rMeftmrobeewWBeJcp2kjGucUp7c28w7vhqn1apI1rZmT/JaVEdXnuQBb1Dcf0A0t
WKP0OgBm8cDJME1qaEnC01twv32VPffxNOrfqH5N/9xXjUE2UzaFec98C8kDk7OV3qkOTSQq9tyQ
Jgv7Obshek3ik5RXYUWarrWAxi2lTFDntmER0uDcZZWspgeMQATwVdrokAFoUuEN39WLFKUl877Y
c0dsBu4M9azZjZYYwNilvpY+/eYVAwPxcx+aHjBNYJZ2MNQ2koG3gzEseyTJGZVzHgSJe8MGJWsk
0g8Gskq4mKyE4cmDj+Mw3cxFmQdNBbfDDL3TmINC3U3GlNAP63A37ojDcG/GsavozfVG9CHPCQRC
tV9E463pFW27jSfbvdK5Bj0vM/tllF0hdqWPl23zoGv1XU9oVh8fCzPTxH2agdW50iqoV8ceW0Sy
i0UyEIKVzenBcpIRF5xpNI9gEBKxr6tOz7fN4jsz3gDXHM8uGs78IAilIFMqjLxum3QTgtSd0WWT
cR0EZXWnebM3bHTcPh5pc/G4GzkNLkR6kQNLd0YEV5GDowamTundAA0og/2ImpiYG1aC93nZG7d9
Yw8jzhTL/Gq4QXKVT07rbugSpXdNEfS7pkuMp6mYok3WNc9uHNdPmmFmd7mtTcZm6WxEIBumhWEx
gPuKAZPe0K5iFr6bHHtJgm1qNUWr3+DB0b4HQ2Qd4RsWZLrFyx5dc7T1nNY/8V2Nva7FrEGC/scH
F6jKpkUAAqgrWG66JST8I8i9+aOe28uBqb4ttoORt/dDUlfvQqtqbiN8N4ds7pzHztesYxjoYi/S
SpIMaR5cM8wrjzonh51B71aiZbxbyEPRqQJo+kGvHOfLbPrxx7DtmoeZE9pNBH7snLdkxpKw2to7
stYM6qVx2btTaqN6IpbxrFtdf024yXQvzJYEq7FJ91lqm2DLBkJhEHbN3yt/zN6T/za+K2y9uwJS
Ft+NHqF0aJPSep8XzXKNoyp4D3UrvzKi0Hnno44m0Q6aK0FauX+tI379mDt98zEAa3dEcaNt6ZOE
J6fpK3YTmm5b2kVEKYEmt0/24Jbvq24sxVZq8A/WPGjPEYF3N4Go6HhwaHyPMttEZt9Yx9ET5q1J
YtBuXIblNWtC8S1yE9g8c6jtxJA1NKVC45sBQe3kiTk7WYkz3y+m1t26UVsdjXgYzjGhlhsrXGb0
5ImfbpNG2O8gFfvTHs5xyW8xwr3G2fW6qux5k/p+4x38PAv/Qmn8FLii/2awvR3RKQabDNADJi+H
9TDJ9A82C/BemzL/3ok872QtRPdtrZYvQFvY+eBTzGOdH/HZ7oQvyue+SAnKwRktbng0OSYE1ch7
YpLXxjiSV4YMu5sIwMzzlNjaVW02uL847pwdlpMHIRIspPC0nmDMLKSjDOlzXGZJvh3NEvW8M5Z0
SkIDUzMoOFTCg4UPdczLbyyohbUx+X/pho0no7eEJY8ETK3+PGtef3DwrJ6zvupZMwgMegBR2D2M
bDZM49vy2IO52vi0od8TTolCMiyEkWVbLRliTsj0z0nBzaOi/WJ4XXkXU6zttZGp8y4cPD3ZRLTm
9vg/n8YUHuDUi0/xYnZniPYvQ2s9ESc3wf7OpoPWe9l2Ccz6wMGn0s5GV2fBDb264sQXy60t5VF1
R0URBwdGmyF5WbXJlhxr9HewrlUsryWd+w3DKv0ZBcW0HQNnfKVroX3RInK8kWkmhBrxqfLv7lI6
pzTW7GuxzPVXbGvaVcaRhpfLnm6JcBqv+qRNUXy4DgF8qV9/Gdk7ro3ZcT+CqasfirDW7V0ZZ93B
JXT2yTTaotmRz9NceZ3jQeunIH7VyOUk0LCvOvgeJiCxfey0yW1N+hVQm7CtdlXmyEBZD9ex/5mh
vb8124aE7pIrfNUPhbnTxYg0fXHbRwHEbd+baZwc6GLojxGTgGFT+kXIFxKsJYh5H7Hjaw8GDLhX
Yc0sP0Fi3eBFSZMNF16/GuGh7X2rLz5gz6TLNi3+c2iJiKx2nQhAISUqG65C9d4IUueQTgZUdvJP
82Mk/OSr7fbtydPm+Jvdoh+ww86DiDJyOnQXM99MYRnyamK5PQD4q68SMyFVryhkbloW7tKkSr77
VVxvKXz9h4ZOGng4Ozrl/jJxoG87jDVmdF0sQ3VdJ/MdH/wlbd3ipV4MUqEiKIEis1i7a6vbI89N
+FvM6K4yuwvuMC3Z+zkhBt6qx6jYOGNS7VJHc27sanI3XqV/ha1jX0/ZhAcwJ819DAwpeefd3SVN
lX9ebDOG/e2IFu1NF5wqe2g+uDCIIKllWXKnRZq5ZRMWj2UzDSc30Jazzmp2HOc5PNn87nTnDbb2
GPvDANyPvmd+mNIsKY+ED8bpq1LX0yWUiuIl8SFFZIshmSHJUstGnLKMVQuFWrJNIIxTRZpBlODX
Wo+Liiyhuh4rdmRVtREZiz7pcVWyZywonOdU29PvspjGIb48AKn7DvpfHmynPBqX5MnDOEsdm5IB
wR9xFNOK4koeStU8b4EX05cbveoxTm1oIjCfmxJCYz6FTlBMw49Gy1Ii7aDsx5V2DoiRsl/W3iuj
C1CgRCpCtSWndBiWW9Q1UXNqQsYb0KkiGXXDW+eWd2nRd0O/iQKnS/c9ML94r7WN1ew0raShoYXl
7L/qIFfDK5D1RoGJKaPE08g3GA814/fywR7rMP1MgqLoCKAFp5M8AvMMDYPGbJab+jVD38lxj+AP
IpnyBVIW2PEIQH/edygcfZA3dSY2gB8ifFpks7FxbYBvSDtUOzFxWyecaZBj0esNKp2d6hgFFxJa
vSzVHKB4SYruFeBwRuR9hyHB+f4DQmdWfnY7Ml+OrmadWLWN74nqGGYhQ3b6bhmpkxRkXrLv07HX
juhasvLdSuUvFkbjgtsRMRtUU5IAAZzPGSTmMnrxYLR/cWaVMht9HuVxYXIK2YrBd4H3+E6Vxomu
yTbaOl5A1Y8ddINLrW4fVoTc6ugKQjt33X1IJmXZ3FFL0S0fVzOTGpxYvbkU6XbxtXaOjhC+Kn6n
GixqCwjBs+oPyiEI/KrLrGTVCiNDkvpVnnMpEUM7Lq2laiQRq3+3jmNW45UYiW42T7E+yoGwUp6r
c8Rqh1BG10EZweqklC02TkGyda2PuFVABSkPzDpDUp8ms3zubamEy2v3cJ3sDIacnGEYDctcLj7+
ZJxjb3AG7cyszyJCOPC4NOLI6XtuzPtwEI34qyNuqUmvORdjRdsMTID16mqJiOAYtiZG0AoXCxx6
XnKVWVGCam9RGMbKL+ULxuLYHHVCmB2SD1Gg0LQODQ0ceGMOKDIgnmdYQo+ra0TUvnRjkiFJu3cd
gap+nav7XPTVQtiZRcxIPjI5HXR7Msky4xWAeyQYWYZ+6Xg8PeQnP6nhl1QixP6Zwzqo0Y0gMQQs
wTIugFeOhmj6GdC+6rTWtjlNiD48bTDB4l26x4Ny+g6muaCG1kRG+3ZTEvvKs7EaYNYmMpH3cg5T
ikrOoH5oeNVt+tGWZVhNA7UIxcJIaogDeUOJ+15y5ybN7Ir+39p19C4q9dVKy8lCtg3dKTam9FiM
+K2pfcKsmakGwULyUWwTvxe2vJJRIHPuVmMAhrdUPo5ENjMimRXBsF8YmAgcRWMcFRI4U9sfQQFK
bmSHfkaPt0nKyQG3mTP5PeDGi+FunUOvpj+3HgbOKJMdxHq1yeGqTU8TXLD222rjFEGCY3hVVrR0
pRI+xdjWcwvw5KJHCJI5mHeQH+fpa8qyoH/QIfhWrM5BnBYHrKXD8JVTW/JcSsrwyLw8MLJHPc57
kMOT1dBMaxuyPZ/iJUrzm8QF7n5oOI+5D2ot6Vwm+wzULn31LiJC+llzMI3GG+a3/+6kq5duHTOu
RoxB2eKKIZFX1Mw7ForV6Lx6rIeLSpyEJh7JsurlvB6MA542xBKFC5RH6Y4b3lrn6+hNRvAiYkrp
b5nTyYN+o6Rr60t7MUeoLlAbku9IPHWdy0FQV2FSfyxmERbPlQmirN/QUJtmfTPbAJUTUsdkU3FF
ESmNDQhj+XEwsA/LcS58FDGhV9oV58EL16kKRkQf6hI1WVYVslnvzyHPAsfH6bOajBqtIL+UrayR
2oflgolU8wO1Y2cIrVi4ysmWu73pXxzyFg0V/uUY6pfB6EXPpNbodZufPQY2VZDN1mvroNsosHmT
DPCwepdxBkmdixoDmbMnAwVyyKzmtIsQVzsf1FIGmFg669ZpuJo7t6qBooNHRF4wKt1+0bXyD/aX
UUdIaA+qLmW2p+8lP6IxzfJNrQbocv39Ct9pCgwzxC4rfSeNH+kZVI8JbTO5/Yi6kl9eoYhJPJDb
z+rZEKU5CYYhg0nI725diF3kArztWISlEA69vXTGJORO8+ECVM3cLvW8dGrsliajFC9YhG8tT+4w
w7I/TzPjLmigGQ3ggnpeZCmRquvUq55SzBbnwc3lSkBrUNY8aoI6V4H0EZWIAch3NnKRsNKvvgHF
YfzBWZ1DOdcdcNGykY1KaKHu22qCWm+2MvYJYPf83LqJ5HLjjqHcnhPlqPCEdxkIXCaQ0BN6VrwS
yJ8Gjh5Da0Dxe0E7NBeYg71kQ9+cQpJrrX4PNEbk+RXtT79ujkYLTYV5dOBOE8RKt+DhP0LvynRc
qx7dnOGKNHrpOhxAiyKx71EkgBPaZFaOi/e0zsRWebBlN3Kegy5aVqVY9K242uZlXnUvbW6I3nxv
NXZhJztHH2ZvPBjGLBFgOmhIroyaoYshkF6QHxo6Cng5Pc8pHx/cy5aj5a3caBW1IeIAKi2RF531
6mmkJJY/FRqhvIDAEWQFUF2mYSEyRK6VrmiZavNiSuZin7akn5ZBooL2DWIpPRxjgDtEdULPAUzu
SkD25aMtF0mc3emL9DoXDJ7z3aBxpNwhOyCD6Y5MDI6mu8iKJy/brbkIq5cr8OFWmB9TWEd5gOz2
8iavj7ESKJbx0FnhbZRo04ImiPQHUX9tDbRUe0EYzDDvGJ/bfIu10iHzU97/pNA8q/tG4snl8brI
1aJICB7tLEBqVOxdryUr/lq3CSt2gLxdPMwrCEB54hKlgACPIhel9QJmDbncEGDGXAqERN/INzQN
YzlYSyZPbrNVc6GAtkxPuISNloLKgUTZpugDYSDxuMQXyG5vByN261Umsc6hV5kQg085cF8deyv9
YQW+aS3cUexKinW66nIqnAPcZsvWObo8ZBnIKutOUPQRjlemOCMwBbMF8/ciUSzgtrI072nRT2QS
yNJADyMGfh2CSS5R6QJkIsCkozqC1jZhNSbZMkPURccZVWJBzNSljF6lhZg8SRM6D5qVkHT+g2hH
GBZ3wlDxUjVFCx9M2WTUjkhYp2QwaNgu+ASradppCzmsnskCYg6ZznZmNs9Z5lx4A6q0pQnTcAOV
IlM0M6HRd+sz05AszsKAmEfibrqwgZ5/9IOQGcMxwZ51MYeXlGNUZfK1USIyP9flS7ZeV9Df8k1B
XCBfwyns5NurjywnziZowXjou6mpxqLYqr2NVrrUWsw0I8e9Z+lLKZAtWilc1PWZWU8ewP4vB5AW
CiQx9JdlP1E4zFVkSa6ENNqux6QZjG9r7ErMxcw/1Ik0Eq3Up3Vp3HHN1Ca/vtPkwanvzpk4PdQK
uDcbHvEz7HEh1JeDogKsC7am/OZ8eckPWNPDCiVCWNU6npI3+LMlV911xmrPxPo02Gb5iQBALuhI
PLZyy1mXbJRIcm3vdRhuSDiVKTxPwZo4O8WVRNBgV0dEV9ZonKtL9b2qA7XKIjnpOk4MVr59D7GM
L6MutHrkAhSKXCP1r0wlC1LMF1P57X/cTaWcjJpW3nzdnug3bRCAU0ItLeQI7Pe9NKICoWernuni
9Zq7mZcA5eZGh+NWVkRzB3SdK1pOOtAxGEB8K3UfrM6XN11pmxo/kh5epa6OVMm9buQBZyd+VaAQ
DOs/0T6Qt2jVaCGelRu00TqxT+SCb0cOaAv1UtQtzqn08AMRrhQcgHzk41oqU3ys5L8NNHUqKHSb
hNGCNQWHnh7Wj9xVEy2AVXCpZIQxYBy+zKr1UhIeUg7ko672AVc1NOhRXjK9lkUKllqrltdenyeJ
i5AXUwpWlDscHaFcagNsDlzvyBTyJLaG2A2GJ/so8L4kW2NpgCqAV6W9AUJ46Cd5M2aWaH6YoIPN
T1lh5CtLYj30Lg5qCT6EYu33ym3fEzTCz5THNflZLjXMWi0OwYhYbyehvgjjunCMWiQ3SmTN+Qtd
C4EycvHvLhWbatpElk8Hc+vQHfSIXWC74d5wGJX8gRVvUGg8tlAVLlzOcTKlkkcVu+vWTTYnVaat
/Ft1TH4UZZgSlqIlp7qv6WrwwLiX1ojSIa4QFVVFtRd1cKEq/ciupBQyVStFlvZDRW+U8ibUrgwV
4wX4jvPPqoxZ9wVGbZdumXrW12unxdYk17ZLu2V941StOSEJ4XusuIZVDYLiQ0pXVfkU4q2uvyEz
58jvsZDJ26vaXXpSXdpkag9dcwD0KhtKCrys1ZYW4GjcZ3egavRl3Nb6FBhUPfI4I9JGCtZUqc1M
QcpuVuebtfjVLLFcOggipL9yN8XSLctYA3m73JlUf86xUlkTZ6HBY640imzks+Q6R2QyPa2cjRXr
gC5Uru/qKOCrVX691Pgo5HYe08XirnvuRczvTWFsTrc+7UTX3roqwdIwqeWd3QrJWRWRq0R0XYCI
OpB1iep/qQOQNiEcuCXjhkTvAwPnUfjrJlK0pnQi/6BS/D1sAdHa5aVTokR0RvIStVaGAbNkvods
tdyDEZcW7h8+XSUk4iwma/31gC9d0fyRHzofpUfkNeWUqB6HtYVJnOMMRoqYADysxUXztrZcqijt
PJNogkk/xK4m98NVv6ceZAWTJsit4+IBYJL3RLkBqRMdJPOW1rYrZKnBcd3eFizfAg/KUMz3eQ3Z
3d8oxerSNFI8u9p91t1R5cGsAQkrtC2pOaYYe3SMSzNcGVVBrXLA7dYMJOJokZR9ruueNwqpMVxJ
VbVClP3QtV5qtAi/JW/52k8RHOpkWdkM8lVdj0qWO8qyQaggmHWxWnFWq9ehVJWbcHxJBIsRt1BQ
mXon+Rfkcll+y0aKv6w6IlmQnwjQmrQXGI4fdxMklTCjx7R+2jZI8GLfr3JZJsvyC0XuPOnNEba/
b8w7enSSq50jJeK9VKpeVx7+uXwKsEXsFk8dvTFutQW1j2/FSywzN5S4XrUFVrWmeom8lNY/h9La
lmVGo7sS8IPHXv5UrygZ7+xWmXNds5SxUbcXk83qW6NfuvB1nYWIdI6eqjAZFCpmUZUUItxL8wrD
n/yZut/zF1pV1qz2C43kUI+JWJfCLN4qW0i4QN4yT6PTeZSO61ly1ZSr+sC4HPH7HjlhtI9rw+6y
9yx3sjCHuSwvuK/b8pYaM4MRmqGEiPohKg8Pl+y6jsc55hz+YId1j66EQhes3m7blkV0lZFCJzbI
3eTivsrQ15fCi+D4fQvo6fL2rYLnUIE1WiUNbcp49ngzM6ulX742IBRFa9WXB1Mb9fvC7/D8MXe6
lKJry3lV3UtzLrcwVhfXV+SaUTUPSyW6XAkCI+4FW9+KsWzn4UmLafJyovRLw5iuFoNYF8Im3CLv
l9sK2f/k3GEXAz0ne6VLWOXx69To1FAHLyvN9LHLUNe4x9h0B8fH4mREPTFDHkjljUMXue+3qdvN
9WtkVmKYdjgYl+yOo7aR79yKiOH+UwuuxPZ3JoYXcLLOsljevgppDh2XwavcnexGGbdtCtbreqgR
RcXHIOck/m6Oh946l3Mp8qeSx+gvR2Os+5S7fTAcYO0uzDXTYnZpxyOduhJj3X/Wq7oRd7jiwuIY
Dnw+VFQWim7Bewfxy9kDQbCP9Pzi/t3U8GwdCjOc9WMl9HG5NqHC7DKRmijqhelRF0Qsv8hN7EDM
mw6Xd7/Txwn9l9XG41XjDK6gU8P5zrgpl7IcMXhVqXsAbhNA/zGXUVz7Sb7ozcFug65jWOKTf5Yc
7HzUyGJKhNbfal425fMWbS6K/k3CCHDSNk4ZjplFzpleWh7TWg1G4LZfmnFG6uSn7UAoGcIye9qK
hKSfdJOQK4V+O2Z9cHc6r4GFod7WnZsQmbEpNlqcDV5wBSkq6dyNNRj6tOwGZlbjfS7conkWTomq
JRhiZ7zGRdqLAyBfsySJLtdPCTgKyM64Xe4rALTVuabjad8GeSu0a0fAwXzxWZSrl0p33ZQeqIZH
/WuxoHfK9nE/DfawaZGZV3SGoR18c/ORmRMA8k/YUBhfbZwVuXVRN/OISEm9w8Ydd/Qa3SXZjL1n
ia/OQnklLW4T3bY1NEc1Dj0jirQblDGm+w6RDFdm09jBLCzyKTJmUaD+GUIlc+HYp0jSTudNgZsU
eoNaljVELKyrq/h7LZRVia9cCAnWjeGTT6edw4EqkUQkLYFHhZ8xVbSS4rIrNfWEez27VXJi9UNS
Nb9k9RvYnNVPMYzF4zuRqcRUZ51lpIU1+rxhvAfhvFMi5XXDUS1PNSINIT9d1mb4WjysHkp6fdsL
Wtno/0GfEBRjLovzMRzqRvfvJ3spNX+fdQbDiyTx5BFpMVD6vbakRAlkxJdC9N9nNlkcTUbN6tbi
vRAfusoPy29Jl7nh95GEeAyS+qAXD13e2XAlWultVN92XvtOl3+l1PXJPCZ0mJ1c70yGQW3+5LGT
zXtBd7H3wTxq0WTtwNLK/kSmGDnJpSqJ+JImGg6yqZPyxunTyj/OU4c0M9RNEvfua6OPcny+TKNJ
w+kdjhMt8cTG2FJS4L69d60yXD73FB5kkrkIKYctzjD6BXury3CGPJu5mRraUbR5Ah3u0Wv58V59
QupjBMN13PQsfxpeyjkWATDsJIkIrdzW1QCdeip0p9r3Td3UG0RTpoaVjTjSu2oKasRP8xillACO
nx0AXzUHpxvj/Bh0M/IkeABegHA9Nt9nulbrdy0Oq93g1BMjozz/kmFefQLenZ2E6fcvbD5dtfMW
fd6HgRPi3Zljfmnuxd01TUSI981Qja9DQg/uxLlOPMZ0Me+KdLCu/HQY9v0Y8CJ29Jft7xXpxeWu
JZiyOcZDPr00NpKyjb+YY7Id2776VkcVfJYZDdAOV7f3vsGsfA0H1b4B4mGVm2VM4/lgOkV95zpT
+g25eH3P6pZzl1M7pilXWB/jqtFOXsg6j2N0Hk5mbox4sTlk61+RRbOq5ZXoPlHLR1ctNz9vNqHo
LW8XofU8m3S/v+O8mK6AscaoPpoAvwojCC5eVrXmN0YQmXNrcswrgX+PqbGNGWjXm6ZJ6JAb7uAe
I49Kb5Mw1nLPjrMkGSYXP0oRg5ntt6UsUCBFpmtBS2N+h44iB0IymxixzFSvb4lOYFpcermZ7VIO
SMztanH2isTapYY13qRhZHz2deF9hTqUvCRx1l+hfLTux8ngKQvc8BBUpo5+KbevzLHN/G3HAHXa
mHrYXIHaEF/Y29gZBkxLXzTDLg9xxHvHUe9jj/L+c8h5iDTqMX1X6kFx6MwuODqOPh0sqPtfzcKM
n8LEcbdOkCWHUVvCxzhFu+ONZs4ktjenLUiX+q60LZbURIuHHQq7oj5ahZd8n4RmvG/9Np722aA3
L2hfJ2+HspEGoB1rQ7WpsoiVJYRiua0bfJBkL8HOyrWsuvO7qWn3em8WxW4ISguhqZ4MR2zi43Ma
cBbblVGrb007HBCGTPZ1Cpj51mGPv16iHt1gPDvvjbLOD30aEhwPqf8M7i5CE9mNY3hGu9lHe9Yl
8d7v5+gG2Gvr7ysquIcxSsbvZtVFnN4Gn4m8lVZts+OLWO8tmXr6Tp+IJWISnfr6toKIfMuvxbQa
hcuhHrriJddATH9I/YHEb/7GwZfzgb8S9sznUtPL8KRrg9t/DGbETM6tP04ejkKO30vgfnB87tCU
beUfSaIjAHUEvQjWGaBictL62Ozp14jQsPbLTCsYn2VXTPf4obLu1hyxkJyR51TGmT5aZnybZ3II
0q0fjL7zFOGzSPuNZ/C2sbaYtIy73UR8dnGv62YBLQnFKMj+YpfNmhssFhZAIvTS+4RAAJREHSca
6sEr4D/s73kzj7uiDHvvdtJTnUm00HX9ZpwjRrvlgI/1aM7J8k6AHvE2eua075I0wONOjIEZBw0C
RSRpm1RnwH6asdMJsiSYFe3IOukwzPRRrZ95DHLrXdrnzvLbOMOfdcIQVaB0WLQXPEQquvc2LBMI
yWw4KLlO1sWyuB4QO3a4NQ70/75M/xW9ijXdu/2f/+afX0RFXyiKuzf/+D8fRMH//bf8O//+Mz//
jf+5TV4a0aJM+OWfOr6Ku+fitX37h376yfz29dPtnrvnn/5hX3ZJNz/0r838+EoqQnf5FHwP+Sf/
f//j/3m9/JQPc/X65x8vRF538qdFiSj/WP/T+fuff5jSX/PvFHT589f/KL/An3+8H57zb8/N93/8
ldfntvvzD8v6l2NIsJHPes15XTpbUAvyXwz9XzbzfNi0WCjwtnigUErRdPGff/j6v/BO2xbRXIHE
5bngNFqBX+HPPzz7X4ALCafViYsH9EQq64+v/tMt/N9b+vfA9p+xHMQqYOXx4CASxWu68hP+TKZA
3dgTkqEb+9lrx3tD+POy8TTTsFBpgCBAH1dH/qFvI23ekBiTdzfaUBi/Y668oVWoj4FzBiKHbRMy
+BZ+wunZoIdT8DEatodtOKFsOAs/WMLNkIzhV6LV4GimHtK6nkoH8nWDfmHPHMmZT6iEw3si2D37
zMjGs1iWo/aKwRIODzQNAy+nZ5fRb8w+b+IJ4SpJqpLB9kPKOffRkiCbv+HZYN0HRukKa+/Hw0J/
vGSgwkp0xxJQXXNscvYdOqrHtkN+ppFqdS6Q5m7S2jauo8FtCVQM0bZ7cej/jmL3hrCnPhqfjXQK
R+cg40tvwd8+Wq9z6QAAWHtnRNfmzThBgpn9fMJOeWi75SFdEo6NrdmSbmIYp2RxyBg3+jrf/O1N
WB+3vz9eP9O91g/iOqQYY+Z0DOcNRykba1YniD57ewnw/9ton17nRsvfObU2HsKak98GWPHClGEO
f0Ockdf/f01K6+9mMAVLSeIGfcmN+9tFaOCSGLhEuD+utYDjH6bIpjuY6odswOK+8SuHHUnUfb/7
9Zf+T5ffdfi2hu3xXhFk/PNvbvsm1EcfQkTJoHtfaFS5gNxM/9RiH0jh5hbNWWcUuGnG3n4ckdps
EJUUD14WBuI3V+FN1pe8DI5HNBLNTJsmDribnz+Mu/iNQxvW3JsE0OuHxCNjW9ZlFN6CmgyZeVeK
9KpJTYIRFpALz5WBLnDrwoX/HSDtn7fExdEC0NDEQsYS9sYfN9ouOcBZG+z9mkjFjU3A7cEjJ+kW
5TY629HNwy8JHLBtNFb5XYK05eMAj/LD4OiH3C31Gv35XH3h5KrdTFB1dhjs4lO9dOGnX9/Cfz63
l3WR6trRYUFessr+9ux0SepECQCLPQLlnvqBtJpt7U7VTddElNJhfmf3tv0es1X0G/7WPx8eyMJy
EsF1IqPNcN88tqJeaMpAhj74i64fDFK0Yk7BgYauVKv0Lyg8zE8GqIW/siCeTpPw4+uJoIBD5nvd
/a+vgil/10+vEJ+A7AD5DAEkg4z187ODtyclHyqaDnWS5AOkxMnlVRUsazcd/YfHsgjK+cpkhb7H
0+Gb5wD4Yr/pgLWDXvGN5aHNKR2vMdQZwycjjHaijBztQFcsrbYLWoHhYOmzccNwL+KcKzU7R9BV
HpWil6MszmZGub9Zk/75RkD3Yo/h7TQoiQzvzaKU5pbrJEY2HOBkd6cB0uLJKEtOz/GY7KiBrQMC
ESRk9PZeJuzOJ9y+GBR/fW1/tvDyWvIhPIeSjaKNp+eyI/7tCWNJZngipv5gutW0bNpO1t6Dnhq3
Qed9LBGNHH/9C//DzWRztVAke5btUja8WQisnjRfYw76w2TP4xfdEuKQEfX5wdTz0t+Rm9Bvac1N
N/UiqpugcvSrmV7SlWN23kMpiu+tORHetuAtn2czfcLKFe2Rr17HxkwxDMu1ODl6Dvs/dgphbxOt
Q91had7Lr7/Hm4RZeeX4HniQqapYSEiQ/vmhJAUKywwuyUPX2jgnGnxHexw27Wdbi+prYQzOidYi
SDQtqnBAkUrRFsJ7P7bVw2w31SGII1R8cF8ebba9vQNcaFMjx70PM2vYVaygv9kP3uRuXj4x1blp
ybXPdWEP//yJ+6AjL57jwwFFVfKXZea0/8RIcMqczw8xs7STyQtzpitTPCJOeAlKEdyYok13bVS7
yR6As3bjhwulue9296bA9NFp5IRhk1jmT4uY7A19q+k+nbqPXqRl54G0eM1KU2+D9DvfcAob7ibw
Jr+pgf75EMvXyGCJYJ81uSE/fzGz8xFxl8ZwCHt9viH+rN8P1iDuqeTmc2jZ6W+e4X/+Pkyj1HEw
6SwXn/Wb/cPpLcvhhDwdEAmXn61O+07RkbQ7jt3f9Iiu2282z//w+2DEBZBJPTi33L+fv19DFFaH
5n48JK1jf/SJ4X3Vlsm7dhzU/j5q098suP+sKe0AfCgAYhckqm/qby6ol6UlwvmIGW8jnC09nghi
kSjej0lW69t58O60mH2npjm6RzFsUAj3eIk3gdCNdz05Fx+sjv5m103ub/altwcFqHWO67gAqwNK
OV6sny8F5lGQHkk4HYLcymCDBcZTFAKBCZg13E2dH+zRNBqvXTcUG8KTfodH/E+/HkM9lRxvP+/+
m8VL1IUdQ36aD4ueTR91rTK+gpM9ajYDoT0SdGuHduK7j0v7Kk417zdf3vgZ4CffYJ4BeNUydA7j
0tsHz4efgQvLGQ8tSRH1xu8D50NDm2ub1/PS79Kl/RAMpfeui0gqge59JvZ2uKd94mfb1LfotfZV
qJEKkHfHpC+jj79eE/9xdYg7gCnuAp6l0OV/fr45LirksdBr6+BSCpzQYJv3grCwm9ys68+jY734
Y1E/xrxVhzJv9fe//u3/LFmgPPC/7KnwIYDivKl3kxbOnhW0FkF09HYfNdGLjyNK4PEubXmrdtBl
XKgck1t1+zZj/LOlhdycDCMGnzalRMz+5r2VT8NPdQsfyAs447DTSYHCmw9EB6unL13arBOjTWu5
I2ov1EV3O2nZ+MUzupteK+3zry/Df7gJHu8IBT++cB4G+Qz9bUcvFlIiAqglhyxCi7BJg8H4q6Ob
igbc9Y5YkYsXLyiNU+en/DuhmdVvSoo3jAyeUofvasG0DDyb0jV48xhM8eia5O0wXAvhAOFqXhh5
ZMmYlOfZ1OurRiDohpXS1+ih+CM3tC/F+M7qYMHvyrQu5cOLL3P/6wtzwZG8uR24VHh5KHP4VM6b
25G4s9nBT/EOYVaH2AfzenC2gdeX47YjOjPe+74jpu3MhSFAnVGbdZQgAmc7MIg7T6U+GOBbTH8+
BYZYAqTMM6cHa9B0j8zT2HmfJOP/o+y8muxEuij7i4jAm1fMdeWNpJJeiFJLjUtcJpDAr591Z14+
lTqkmH5StExxuZB58py918aWaNDVzI9K0wJEDWSs+m/397dVgExb0mU5yZIDb3ofszNk3wprsCb6
IQ3SVbLDQkaNYOtpOZRLSQJg3hWun+A3mmpgGOGaEpgSmGSa46/L6GFuOAWrQj1cPSIiGcwAwgPE
Mtrrf77jvz+K5BugtLdZta6pvx8WayYak6habrhB84dJ0eaRq2Z+GW0R3dnVJk7haG3fCf09bj7q
kD//8N82TQocCjSCFTy6Xr5zvbj/eQ9cCUezYXR2iLRjPDdkfz/6ZWTeNhaHB8xS4/2ff94Hcu71
sYfGFqKpALhiA53/8HjRYFC+VTrBgdir+ftgOOtRcOZNDRJ5b3MH5XWWu54+saeGCVRNUq/WBgWK
YCHCrNDe9zsybK8o1Y3TegMu7Wo0sk7QDWmLPXwrg8GN9aaorzYyKv989Zbz21pls9WDUbGpMzw+
xK+3C9o6w9G5Mg8dT/i9g4vl1SJv/KYvrOIzxhKGVyvu3ySvtuk22rw8sYoN/tk6QIUJnHo5jJDD
ur/UrB+47NebCnw64r8gYL8Dvv3rZUlaJv2wO/shl4VQqWbf22KIJsMnNF95/2V1EaidNQF0ZeLa
DPmzdpY+OAMnuExe7i2xgR6qYqRdy7toswvSgK4g1hs9RosZO+RsebfDlXz3l/t5XeR+XWyY41Fs
E2xB2yPwP1w4TwKC58VAZo0ChJlx1OprvpkfPXaBn3/tpnHCkGOJjvahM4dWVluW/jarriquW7XD
ZM5AM5JUqrPa2AiK4DTnDIFoAlwrbmXN3lMJ6MX824Vfi8kPF84loxQOWFwAPH3YP/QwBeXGpPtQ
YQhngofq990DC2DBcHzC1jcd2iI0vrlSGU+FXarXsBd1ohHB3dcTL/Zf7uN/XM71aAqWklwah1v5
6wMwOZhYDWr+A7Oq7VDkIEiYlFUXJMvqLlcoV1JVBpew19Glx/NxL4h3uOMX58Deipu/XM3vSy8R
hrwdEWYZ3pOPO/omUJy0aqXCqfqjcPKN0VI76GdAkPm1DWHfOEUjD9M0mreFL+dPeLNFOrtqyfYZ
05uqJSMc1xFJpBbxl7L9P1YgTkChxc2Ch8Qi9GEFuiYwB9Ic9wMEJjQfPe3rmLFmNTwaqyz7RDiQ
jr8YmzEdPdvQ5gGdjbN+qyLUYbEAQd0fsIL01h3tenrJueczDA7zkCB52Gtle9ntzulT2NEMt0cv
L/uDAEDinitOLX+71f/xxaO6vlaTNEdYAD58mHBAVVM3i3XougjRTGlLjqF+iP28MPJYemq/c+A4
nvVSvOJ/CR8dWfsnJ8rVsRFs7H/+5u3/+OZZ0i2KOKZcfJwPz6HPt1dix7EQWLb7mQFdd48LIwhT
yzP3GBGPlU2bo0CD2m6Wr9tER0mZj2G7MiYeF/M0TbhuYiKhAk4mReRmfelIM24I+Up2Zt5FLJzZ
eA28xY4VAqxvI+yIHmXn9wrhxVccCP7nP3+m/1jzOcKCcGPf4vWyPh4nZM1gsgEvebB5wR5KaJR3
PqTRQ9SJ5n0JFOP2hqRf26w2Bht59LMq9He+iCHd1VY+A7uy/1Ix/OclccBCg8k0iL71h5NnzfCJ
AMc9PxQ0im6lr0gg4HmNaSvvqb1Y29EHG/QWsSvdsy6guKGIA/JCcM/OR3nYzc79yzX9XsXTpgt9
Oo+kMTDn/PDNL2jrkaYH+QHKrP9lq9sKh4/X31HTLxljZOOTq4L2L0e9/3jeaPnyrDEXY3LwG8ON
jORlBhHn8vAU7pHGp32aOhEca6Bb0GDa9ibiIt4qaG43gzL9f7VDVAy+1jr2wSUeGxSKd4aImg5g
YXeDxNi/NyKNGGO3rr7lKFLHvl2szKgNcd5J7n69Zke+stHcIgyXwV/uIlC2DxuLy9d6fZFhTIVX
INT1hf+fgqwhuPe6JRKXiTY4Spx19/d0YmzwStLHhiBxGeSOMIHWQ8oiPDT4QOzovOLedGJ348gZ
i2YadwL0HD187jAAFKnd1duerRD67fvNxIyNbHRZ5TcwH2sGsQUYX7dJlSy17RZp0yEJaMrtLSdy
g9FL1+A3MiHmzuWCRsjrutQYrQmNUCSo3mtnxGuS85o0MQGH40ztBmKomZGzoyUMkN/4pbt+87pQ
DTESZYuuZpOLi6NUQVRaD8kz8dumRcY5GnvqWqsRpZ30kCKOvivEOccVdh/YwsBY5Tn5E7euAgle
y+anxNJbH4xmnTm5QsJcbkiIHfITSZ3g2Vp7UooPaMzNmQqheaKRI/+tbBuq3MaHS1vYuiJlPACB
ZYR5klWM5O/dcqlNGF6whiEMG2pNEBphBMVZNSIrXQ2EKL2zGTdzPo1vOV4gHx2g7XNaQsdWI/aH
B5bMRDvBtdgkkeyYGuQJKPZyVmKfQJWEdRPv0LTczFyk84Da1jAvFn7+KgNVV/ppWRCjlZZja+ZH
PU2DdXQaJZ65eSyHpDBwo3LgLQlvY4MwqPeDH+3YtYgb/rL8XXeQ/610eCBZzjGlUK5zZPU+rDXD
6CP3ZUnPWquyLrXZdAcjkLwv1kgO0N6KPt5WMRwsNvGL2zvNmfOj9Zfj+m+9Nn4ADtnrpMVnwsH7
/utrgc1xVyEnxmyDynEG1lRcOgjhmQir+2LW3dkp/JdQGRXd1ELetKtE34E588hQJMqK6aqqhe3z
88835+Pp6f9dFTVO6PvMJswPp6dhZPUf9yLPIFjon6JZh2SdA/m4oN97A47fH/78836rXVjhOKmx
wZJYZPJTP5w/8KSUnS+XIAujNbqtdd5cJCb/r4BnsE+QzvkUFW53v2ONPKu9rQAEIDrmmGVVK+5N
AsBizJ3YpDfZPuMhql+8Fp1jQn7onUmCbLaOzR7E0aIZ6pjKMv/2NLne9RJ/eZ4oDC3fptaw2SrY
M3/9JiN39QbwrHk2WPPuZ70byPA8itEXSQgx2419bB8X0L+TOprC2V9Gnj+sTPNuRgftWRrWQqj0
sdHr3qfWwqEWulXVf8X3hObHCtrzBCTLSaxOme/kmVN3L13VDPGIQBDkjzlMmMncGyP3CkTVgfbK
y6iU7JIKcDlE5Tbsq7i3ZwTy+xB0b6W/axa+SQ3dkeZdaMXFYFb1SeliUqDdoBxmy4zJ+FyEopse
ozzfCLloQ+9yPV9HqW2CaMo6iRTz3OxL+30YYCIdCGBv9gyWUvk9mMdOnFZVQ2rEP0rhKFwJ29Cv
rN291Htuyxi++Xa7N7TG4MrzfdG0kz9YIMT0ShNGfi9l5/NNzgUiRrY+q71cJdwbs3TGemnYOt69
gFLJi2BWiDLqZdfvrrm19sFdkUOzpPmWPs7+dcCE0qUrzozFijWBd4QmQKDwUUkzImWPB9sE8sX9
94aY7NhQn6yhEt0lEJF7TXZrZyft9D4cNcCWO8KeW0i+w3691/Zz3kcURJtyZBMvuXD/YQEKHz0v
mocEr22bOsiDI+aNNVp2s3VO9MXGF9eZOuMEB4SzhAMEhcAOGrUP2miHFRtgo8p4juCmpCVm969h
ZUSPqi5QvJdW35gZWxHir7xT+2sHt1NnEETEo9FPC1rEZlnu0IUB66ocPmMPj0idgLt6AF/7wJBZ
jrVyzRQyOvvA70YQOEsawzEsvF28BLKt7qnzg/KyhgV6QRyN3Utl2COwp1Wo8dUOrFk9BkHfLcfR
ZWPKtr40fjQ1Z9dzgWtszEC8u37m5934CWwZfoBo7DoD0LYt1YFuuVgRBrp0yaaqkjf9MGx9JjbX
DzjPNyUCiR6vjRlXPliNRwdfoJU41dZ9inAziNs15CakQd4gvfQAkR9bDvpTXEFbnY5EM2KgXZbG
4jebZpZ09Yo+P9QG9LwDYYAC7tVcLanTVVvqYXrqHpU1+ez86L5FAjIRWT1PY4MnYg6Ku8517TrL
97V67uYW4Snev3y9tZWzDy8Ggn5sjLyb+lxJ0k9jXAWbcVw7L1xiN5wDxmNr09a3SA3zKeMFb/nU
zrAKiMGNKI+IYJdU09BvfzbeIKrY1GbpXtph8Rmm8OfHU7SIaE2sypixHFTIqWObTqebGUiP5wSm
m7U/8OgBx2s1/C58YEIeCmPcgoMfSoRUygqHU2vkI4s6pxYOeTr6pm1X+Ulr5WtaQsO95YtUzNmb
eT3PjWFA7Amr6EV2jJEfWVDw9neTtRa4Eq6jGM0U9FVoW7J7hQqbeXFl3y24WJq7wfKaNnYLStmD
5cp8x/VZOk2yFa52sTGpQRD2JywvqdwtemnV7FoXgpQ9COsIR2Ev9ixv/dJGCQ4tjFS2Fm15anPc
QwkaXEeBntjlVxd2npcMi+gITlGD1cFEEH0bs50ahBuRrqbPSNDnOdNaVp8bPYc/AUQ6n0mN70bA
tt7Ugi9EFnAziq51kW6i8cyKrSOrvpkXdcU4O1hFHNT63/Pe1FO2O7367DPulUfEG0ArsYPsSDkL
ww2Pog/aMrNEMTWPJU/MlMxuN0xPQckHPSB2oWJcSbhWWR2s680YNeKf2grxWk1RTwbVWBGK8mRO
w3QBZEXFB5XT0kzbQKnfwRouvxltg4rHnivWCcIpqFYYrMspGz1fnKQqAgX6Y+ZVp5Oto7RYJpPc
dBFOT+Y4T592JSGjY0+Z6jv8SmrIJvoF9qfIUe6/3F2Ani0HLDtTFEmfjc01RkC37g7BVamfjiMV
7eZ9CUXmBNNkng1jFxTBVSn958KLjDz1PE/bxxWG3nhcqYiXrBZr8WmWQwvohKmdc/aLfD0bNcQD
kI1j/6LoA1ix40/tdrdWhpp5KD2/OQjMcQsMtb1t0jGYKNJCU8Hng2i0Zx69tCmRCzYsQDXOBKVa
hljBHK/Hn9AYY3GqJhNgYl7MoQmDP+QBLlXhXvAAtN3FoDpFlN1K7n23D9Nxs1sXdN1g2q/NNTbz
hZxitvIZZLO89OW8T6eO2pSKbZpfh0gMN4yfi6cNu8aSbX5tPULG9d8W+ErrsTHNbb7berW+YAQs
y0y1trM/XPE/foKhxK7jRrkssVC9fCPhs6AwFiOwtHQCSkHtV4OmSnYCQQXRAhOYOD9oNXt0ZX8p
5xk+obMDRbzhOVB51ntietZLkO+JHwQ6jFHhCcmiv1pBZq3OED4xO1j7w2oN0c+yDrkvoT3SoqQ/
PKjY0DBlk7q0+Fe8qR/O6+KtN/uyaCj319WLnKSCXXCiIrDRNUoU8LqtaL5FM73vTSOpSxs9bsWh
JuC0P0z8L+ck8BVFcSRr6wLqeuyzDm/F521wRH2j6XtvZxkGeKsau9VtqplMX8AUUuuEwu28c+7v
qD+MWcgkmjuXyB9u632DuDBMghbXVFpRYt1sV3QqdWAw4y4Xu2cmsvWtm97H6RyD91zXWwhazGZ3
AIAHGKoQYKOVBvMlb1Y2wo5JCFVBRcPLUbv/jOxoWhIfJ0z02uI2MO9bxmblzVzM/ne0axHs7t6e
kLYTZ17Tiyhkm3TwWd5LmHcki80OP41T/v6VEMVgyJYFlHMCul55qbtrNSWOs4stXtZxe643f58y
sRvrD6z35ju23aeCt4XrGmdrS1hdaDDNjliO/tA3c2xCNX3Kt92ek2uXG0kfEyjrzqhN0Kx+0Rh3
dmfQLw+i9QptW3ETnJClt8thdXtjjOE1Bmk7Llse51sYXqZgNoxT3QnujWm1xSeAz2wkdOLmk3ZV
WdypokNyYNPVAoY7QPcijQZVy5mezHru8WZPz/vaDdDX9tH9GXTlah2o+QzzaTcktDHed2wWrVNO
T1i+pi3Dhc6TSklBddTtJeUwkXF1xEl9L/qkHKfowr7qQmupc9wtK0rY5dSZXbAcWDV8lUmxEJoG
xbqyk2ChJXfCJh0SZzI77tMIlUfGXL9xmjxMh8nIQh6vvtZXe9PgYmXwBij+GIXhJFfQSxgIhpNx
mmFxTu80Pk1cZ8ow4o2hpSCddlf9Y9H6c340B79krGk5jRkrz2qX2BmqjmN1aWAU6qHiHEMyxGhA
KFV6x3xwCTTHhuDXZz6gnz/jKbPPCNDy/W7Umy4f3BDeMLI+yzCPBJxY/9J0cvQFTj/x6645GNki
3NbOgmllQNmqqPvsVuYUnLrK8lve0cp5bzh1AKY00BCkE7lV8l4bG5VlP4CGPJHwLcM0H0Empbzs
fZD1UZGQgp44W+tUcUmmy3thtcEnEYV4JG1/9s3YdsVoP0adYk1njqaK2DfW4CsM5iJ8HIaulocB
0qNEylqXy6kaZ794MxmVFSc4vuXDNJNNdsMKTh8mKO31Xodt1FwcTbQkEcSi2kGSjbo+NHthgXIp
9hm3jsuLeuvstDke9EDCwBl4ZZVnNpOGx3IcqTAwLIV2PK+yZ64Ndl3fltHsloBWASUjh0bfhE9s
9ikwVGWkY7+xplaO0z7zyKNoAUVE2Tm6pN/GAW7O/mD1myBig4Mm1q4NrpYbDPrWtq48bfZgy7or
tLnkdF+c8H0q+97LsKT2P+pcFOS+hO1wzjuLgDCwUL57wv/iPY/OaPen0kUwlnFgya0TQKEWQADm
csjHYnWKxIVgr+M18BsMTW29fzerxuAcUpXFBb1pNCXrUHMLiRibEt3O4ZSYKJzGeHc6wyDjow8z
bW0V9Q4U05+FC84xXoWhnfva8J1TDs7yu7NqTqWrBiF4yKe+Lolwakc8xNRv5x4vWH/0yi7goD+u
SwGmv6+GzIC+1B4iY+noGbobXtMwwCDtqlG5ydLkyngmQGWfL81+1cV6rStfr28DLAkyuqakBi70
mXnl+GLxREPUgs4s4qFetcPaDKAkEVfXF7joqlZxY7mVl9QKlO3Ur1V1Jbu6rxri/r+6kYDkx3ls
FONGx7lMImj9zHTJproYdaSvsFThuakbogDxWblskoE5Wt3yPs+Phe7C8DC1Zvdu1aohnadyzfqG
tRc4NEcJP5vq1vsxdho4QWrujvkSLW57AxW2O9Hn7hLqE6tnAEl66nuEf+a+gi+GVVzI9QARX4ev
0YTWLw33gXmFMjkqZHT0caj466a6TCkL/15lDIXIAIjvr0sxDwCa+zq/bQdf+kltW9JNS2SwZJRb
I+dZWVQizHyiFJe4ivaA7JqC5yEFbVm+z8EwekloSYnv2ebvOI3NhwZXWyIzCW33RzUb1efZJdaS
CfKwvtC3K5/l2Jv/8FQ02H2pkLpY4xnbz5TyU3lfDGNXpbilxQ9llQoEMFzhePPhqRNLU/Zb6gZa
rU85tYWZ2nY/IZJuy7ZPPNyn9hHLw9wDXfOn4LbcOzu8xSvO5fSbwr5V2RE9AxkwE0l8uKdXdQpl
6gNEtWhI2A7qhcoDH1G60rZ7htI6rym89JB1ohrz0QDzZOftI1VQc9u5oTHfloHhnyLqOPvO2eZg
pnpuo+rRwKhnw1U3Fux7la2fR7OiYeC4hdqOPVtL8IkpTyczQh8ajBmFEYFqLtbReRiazTuu9Tw4
6BVh1J14Y6KvDjpQiLF2xCZA0bKf8Qt7dNBtI/IT4CCy+FQWI+WALQrSdgAlXMpok1tqjgAUE1hY
Zp5RXlv9xS1lFaQSBQnLE4O8UxgAraYtTBfIEebi3qt+7/uEVCPmv32NG/DqSS8B2Jfmu56C0Ehm
Kp0LyiNTXzbyEdxr0EZ1e21LFdDEKmvLxtAW/nO00eEXlq9Rqww2q74XDGq68Uyorsd9cPwHaixp
ZG5p6Zs88HeZuT1EgEPZiWvXFxWlH+B9WTRRloUbYr1EySnZDpsQnoCg9Qxaut7G5jxsTSRuPDCD
tMmjbqbhXOX5k1Twhw95qb2z1AG5VHWeL9/Knf7CYWTgv6Uzk4DxAbuu6F+jcTaie0cEEWEn1HH0
2tFfs0uG+quMOjYraiyqho6ZL7DyueBcU4hliuchyLvH0KBgPsuaqLFzsLlCJcYG0iUeLVWOp3W/
LpmGIHKM6oPz8jlsZk+WsU98AgBopnbZpKl8ssUahv0w1I2lYzU0+XtdhyyDa8txipEDwvuU5Kv6
hT3G90+Mnu35xFNlzrhX6JpBTqsc84GbHHwv8XTmiQ9Tc0vkOKz1gwVwWaTtvlv/tBZN+USY2748
QYWv8C165BadalF5x6Dpnfq8r/p6RlSTuNQuycuwKkGnk2NhrW+VjjQgtH5VbIMCqHYSlTysyWCV
ESZsmgfpjFcRF3Tgyi+7X1bbdchIQsyqRpaGHlyzPM4Ia8uDRCPH1uSt83Q/zUD/EnQ1U6rt3qju
1mDRFuViGY7nQHIafuiE2XxeMW2+O0vjkVEy1gQ92LUfLokgXHw8L6qyi7hUunxjNDUlkwPBMqau
2F73ThTMFTh0rxcOOjMDvH7Os27tHXzlkyovVTQsRlrNpWMl3TgOpHoWVgnL0qzrO5w6+U0dyGC4
NcklZ7Ebl8G9eOwbXycGplUMuMz9HtHwK7K2zrvhjhhhgQxvqIotKU1O+LG5NzvNOrqTK0kf+O2f
hiZClR502FQSRUP+TZMFJ294MDXrseEvwVdHyfbN2mBYxB2vqPtQGfXuJfm0zfpsQTG8a7B4hp/l
ZNcIPfxSXkTXDBZF4Ti1SbRg1k58v4AHvqIRFUe1DFhfVtWLn0vgB1ij3LD+l3M99HvY3nt+760b
I9gOG/f3pVtNiazdCu9LsvqAK/eRHR6tSnI9uCibHEatZzyhAHTlkc4RYPwgzCnaVqHNO2s3wy3l
S6EOdwLDeero9VhUx0X0Ey3cbGeFbmvzVA81s8FlCcRjOXgbmQg0jKHKUzRT7+5zxPGpW25ki//8
6mgv2c+2KJ8OkbWNOjb4RBtog6biwD2iDouZfKs+FlXQ/kRos59Bp1vf6Q0iYxF5iAXN3K3U4LxF
ZEWvurdtbxqbU9NW5Y97Odhfa7n6wDXRMw7pOiujSea8nUgewiuyU2tBL7qUpgLYOfjqX1rdOniK
nGrFwh9qQz47bE4+9mRjIoV8D8KVNTJ3SJhVzOEv5gzp/1rqhmsSGWFb3jmdXonVEZK8DqPihBPz
Xeuzl7N/pUEfDujLp53qbeWw/qI2+hmXcBrX9kIUgHk3OX31oh2oTLEKiaJpHQI2k2k37KO0ZdiQ
IB1SYW6eMOgdDsuapyTdcIrkVFM+FkPQ2hDow13GtDGCOzeMqvHCeJp05tIxO30/RDKQ92awefB9
Z9KYruyHZnqfyfpkMBlqeexLlOJiMI1vJH42MYJLXRypELuJjsgw3KFN3aJzjiy1pmIAt3KIllr0
KSwDOfLqT4t77VkEIfAuEsOPI3Lr4MHsGlw48PK3kr8FaOsLPUzQ36PTt7RaqnYcT3xiciY2FIwq
y/FZLZdRGJ7xUucQGC+Tbc3VqRINSSBBvQBxKULzymmvVGjcVmqRzcHTWm9xzoq23yy4/n86g7dQ
aeNUHakk2tk+Gltv5zQrolbYDwOkozN1JUz7abflA5ZzYZ00ybII2K2IGjyi9am+jQrlzL0WjhaX
1euHN7epAZwMZGkkZQf57eiL0XrNHVk8AeWFNW1KU3FkgLW13WDynLqjKhwvkZI9Pb5SqrdsGwlG
S6y2mzeAF6r/AtyFvUkXTm2nwI1Dpsv+zidkWXOb1KVv9jUCbv8lgMlIVzenA5W2HAg3OpZqyxqq
4e89MNvvZj8X3/KlVtspNHSOBsdvqx+0+Oazq2crOEgzv6b5RCNJPmVUzy/YhQorpuDz4ULwzdDy
Le0Q7QSswGsnlEQrd/TkGYJG8GVszP1HU8lJntXg9QSVNq1ZH3ifB0gMFR3y1ILwup7GptHBTR9d
u580hnV5B9t96bOSTxUeQduYP2myuvlbQBiM/43Z7Zbfcnp02ziqrdk6NF3Thc8DmiSHg16wLj99
e4uW1K6KyEkt7SJcrXkSncd93FtwcUDol5RiTrkH4MbiTjVwtp8YDzfvAL6QG3lb2aVidYOjqHTY
0Yd0pBNfrSFHbgY/ZrRyjvhAPGglyCHCoFDn4Ejjji9H3JeBr/vDzkz627LirHjEKVSViREsTXBD
KTlDOmLRlW5XGYeRPpuG5z3muX/yyqX9MdgQIVMDLPz0Y+unGYGPJlIn3mWxmAlyKc71W9eqJqYN
0ER3JY2rp7xr/IEZGXqPJGIM8sUdCQS5zUG4R6eVWitli2JH0HTa3O8tD+xnlVvzkJlOLU5R7Ub2
pZonxvtOVdgOrV13ttOmlqb4d/V2ss408szhcE1x3m/qKiKfLqE/7uaIlaQ+VT3DslQje//Babre
0s2C08RuzHkKYCJ52xVqRfOl23l67ndMfjUvcTScKvCs/m0nHSRL8JTUQNRI00dJK1qTYDh/Uq8K
nhKQnq6ij1qVQxhmZIDaEfEouV0nxKcR07QSiIbgMXTa+WhU3IDYyheNKxa1dJCBuXAuRltE/AOm
3xkxC7ZMvQ2O+LFuTXSnJqrJIK17xt9E1fJ2vWm5lzYnzsLJPzF/6x9Qi0wAC2fipG5gMToApdBz
V0cxNdEDtjE/jyEeQ32BgyfnjP+h4hrX8D+wJJ0IINPqnhprNL4Qt9HtMbHrjU5Zo/OcY5fNokZv
mQgxjaLjuSiZOcf0ApwzuFbiSTGOOn4yK6e4r4gJrA/LpiZ9dBmJrBD6rS5iM8BrxwsWXoOT/GJQ
53xZlzkR7kajk4RUdC7Aemakv+4GG4reoVEzJkISDzGu6ud09yW9ucVaxzaRXkUcjCvb/gm3o9Ue
CNBdgvfV8tUrwbvbm7SImsxwEI4wsqvJuSttgmDgi637543YTOuCHrhsGCksTo0S1jGNzBmCUp3D
GeZnOg1NaJ28au//oc3AvRrK6fo6Tc3SEn9cDfoIVDo8qpLJXGIKKaLjhI6Z4xSpoEFcqHz9rNqg
/ydXHhCphaElWXmEYp80+mKZdBzyCmbXBEukQJRcmGIDRMrGoF8WFzizKeQCVfpH3vaZZCNvwGen
Fs//yUkI8A4Q5N7jxCF0eMGAhYQk72vmbcEClpJSpkAKs1pznTFVCq9tUdt6IL4u3BLUmyyUFTS+
i7wegO5MtNtmNmjSxSlRgVuWIl9AKvFHntrWWkQS9KIpzyROlrcmOX7lrUfcws+1ceHmL4swxIXK
TdC2wI5/aFiJ50PXlmF9ahf6N3TWGKOm5U7OyEMJS1jHPZ/TPwZIWF0yupgBMkOo5C3jQ/qE3Zbb
/9YFce+cuwmMexHSyatD7k/IFxy33U9WNTNNjw2H/nUijS03U58zqxNXW0gjxiJynTMV1IJshEzF
brh6+UWtg1lkavTNbySJDISIb5rcn/9vKQeuZffq/ggRO0KP+FUHUTSA8CJrjjLQoP1R0VNJp8Wb
LyYRUPgH++IHiWErk2orUAcaH9Zh7X1O2/PuXDb/ivzTu32Z990/Nb0U0E+m8hMEGUkBXxRfLVN4
mav6qI3bXKhPf776j7ptNhtMdlw4qWFIUvwPIg4YQsKHsbQeeuyfRFrYFekoQcRYZ3HOQgmGKF1A
3lrE8O4vEpLgowYfL+5Vaem5FtNhfv3hZzOk2oEX9/th8Wz1MHtI1PIJvEtMrqIpDmRijSvqcKbf
9VHloc5T6fubf2wD7TgHzA0gHCq79dVJDp3poXQnzyHmlI1EDp6Ry7JDkV3dsNEVT0q3+rUObL3f
WwSC1TH1qm4o4gcEzKuVzznzDB8QeRvQostcMSzyUC55GMY2wx8GLAxpvEzmazvcA/Uqv1QENuLR
HvfqvBoL8nAC0vWnCnO2k3T79MNBzpTQ0O2+IIKdHxl0yMwM67VA1rJ4aE/UFPjkuW/lNHBK41bz
JfnVEyXKPr6Xde6HKbmYQse4GOr3fd1tWH8U20b3RtMZZzgJMUYAV6pvfrQA1J4KwP3m47zkyF4Y
39bLM9HWxGFYLrIrVugcTh2Z7TTMe218Q7mCutwsSnemle1qwlF4sWloO7A3D+0yjl9ruDrh3xT3
v+mGrl+7D23kCoi42hp/fV9cer1038kZIEZ3OrDGEluAHelsc/szZxJWqoN9+S6j5uvij9VPMuSC
Q1fsdzDJGDe37vKgK675zy/Cb1Lc69PouczAcRj9X3v4r5dV0jOxaR2Cr/JASLGZmZ+JZJmOLnCW
l57R/XHkaYCTGMkiXubc+ewR/5A4iHYT2y7BH9m6df4il/soxuWieDW4RzbEIxO0yK8XNdnDOJuY
9A+GIGpKRv18PSmQz1WyKMbkD5VnD8XN31wI1zfvF2kXAAZMHKjTcMOG7keHsf9/mDuPJbmVbMt+
EcqgxaQHQCB0SqbkBEbp0MrhUF/fC7fKrC/z1iPtzXpQZlUsJpGBANyPn7P32t5A4WQzzJItTe2s
l1Sehd3foqVHToLfmQkap+dPWldm586GPmjq9R0ozxUorKfve6Kp7p1Cl/HaF9RKv/+q/ttvB96D
tdbFWK9/fIAMxNAFU1Bjzwp7NxXEGoVZUXU3rVmq8Q9C+H+4LKn2bBeZGx4DngwUH79+AylD5tSC
aL1pd+yvSnZ/5YYuMh5GPftuLtRqXdaYcWa3y03d6HTESQdnOp2s8f/2Y3tgi7B7oprUIU59sNgM
+dBOtp7OewJbhseCozvtpiwIIr9b8++/v9Y/twXfRAhp6Mg0MR9/XJppTirUFem6t7yWg7mHPDSs
R4uZYONwxILynb4pWHWhohj4w7X/ocVEoR9sdxxhJM5978P6IGc/YerEM68yO32cYIrtfHMkBdOX
pYwNx9PSPzxQpvnxecdLT0fbxHKF60H/+JoZKl19syVNVKm85BsEcETa2kje62BV1PRw2MaTEq5O
JC2S3SYaaqM50MDiiM+RSD/Vvk1FUuuq+UvSPTj3ulYUMjIIJyQ+mXIA4CKTACtOqBV3SVly5Mvs
oZdnZGSl9ic3ycd7SHqxwUwClDaabx6aD3rWoZh5irqUAzxS56+cd9aa9Gvs0yz/JNcSLPXe+dCC
w2phTSMhrEYxFtDN6DeDLNuvEyprpBvcCf1GKc36TFJwfv39Q/bffsmt8MCvyH/Qev/6arHVz1XF
mPtAgLRn7JcyU8uz3mgeeQbDbMgz5jc1fPn9Rf/xQm/BzlzQoOZxTR9f+69XRb6k91Bwm0PbqO5E
56elMrOdR2q0JF4ZmN9YbjIe+4XhSTjV24Fx8ixxZBj9J7vfX+bkv6+zrm4BsmJ92Wyj2H8+VEDE
UWaNzvjpAFgaeV2DOvDSSGneOEQPe9fWNavssnLmK255IxLjgAMv9049Zye8xB5TjDDAFW/tcDIG
4xXBK0MMNGS9cRlbg9bNUkr+RO8ly7hWSOeW+Uq57l3o391pMlnOSIBP9fRoyja5BhkCjtBdJW3j
FoB5f1MhciCZ1WadO+dGYSZXZ6XBtpMT/R0SZif4CBmdOZM5g6WJkAPo2lDQcsa6Ir6Xbw4omeVd
rID67pq+pqE7y2W9tGMWuBeCiWzr1hwQMhG9qbtXwaMG4U+l+PEgEHMwRo7rPnt4vJPdFFTOdI+0
LZ0j2pc4I3qMsIc/PB4flwKX7VbfDBtY+imJP66yC2hu+o0z+MGRGRaMgaDNQvqe2MyEDuGUzgje
v6hzdH/E+JRaGoLA0p+iIIGBf9HhyaP56fR+/EMp8HHXYx02LQ8M04aCQD7/wSCGzVMHviaWw1oO
6W4YRIsxteBtFZtT9Q8LCBvphyUR+AZeFAAjHG2oP7wP+16z5MAb3UEcUK4BnEUAZjR3SdMVPytL
a5fYwhSBlCtHHfagAjm9BMrP/LOiQSjulhFDyqFQJIh8Fr7ivD07iI0e6L+lt0GFrC4inGe0LwWa
JOO90epyfurSrCvjjjJ5jlugmXrs+Mw4ds6kU+7LBRbSTdLQb8fI8tcNb4CA3a4EBo2R4u7nsTdP
oiSFc9JMwY+RsPiiMjEvRyntcn32DOTf4dTZG1IVoIlxDIqgPtgaljYSFOr+jTxZ/8fQJHRRBIE1
3Fu6chR2NaG8MZy26rNZCeOgG27inktjQYWLSSsBolrgW8JoD9GE2t+Sd0i4e4fxObXVgYkYAaMy
XZTLPEooGStLG5NnydD+4NJ3LyNnqZpvs6WP9R4NUu+jS267p6A3MaR0naZ+tk3lhe0aTOU3dg06
PhD8VfXGmMbsooGUmqdlzvIkohyy+ldSicUJ2uxcnWzljI8W0Yxsa0nSJCfLS+bvkMcZQzG1sB2A
9ko9+VYdTKeJ6SH42EDIt22zCsIOhWkaOflk9GQLp34ZuuSb/DRIYaUVmw3LD9Jf7E9WWfTe96Lw
kaNraUcUSqiI6chxdk9ChJk0CL40eFiuIJzLIqrltCX6+nhLY+Q2JSEseqL2Nkh/5qv9TF+R4Q+n
GKQ/SotMP9OhpxWEnOL2aUi0dsEdWGyj3HH8K35OaikH1jXSDVW/+zN94NCrRpN+ltsmn9kg14YN
uCRt+tDMnhObOdKbo5jzxXzBPIvj2FyH8WxDIT95o7b6Mbo+Hx814zrWs43sfCyhHVU7wnHkjzkf
mTtWpIvnYQfNQQsRwDF3QLg2TJeODSjdk8oJg1nj/Nsc6Ut49SVVrbhMsBMJVu43MaufeekcEseW
fR3yOm+xGk8w4AwjI9SpIF6Z6cW4emvEms3XkNaOjZR4XGpzx/hS3JsZ4nf6Ok5Z7DRrymWsVc7S
RpYrq086UuctF3POLv5YkI/O8db5seYmjX6cKX4bTU2y3FX8eL5rWFb9O3rkCGHEqt3Pjdd/4fTv
BltnauEJqORXYm0dc08ZxVnHw3EOk9yey2ghmM9jQJyOII9GIyAsrKJ8moi0E3HeW9nZNQqjgB46
IrfTqvopcPPlVCMj+I6mpDu5hZ8xFjaLwt63FryUU23xDQIwKdFc4pPx253GOXaNckjNfsik0Lpm
phOwS481QuDBkS1KHfyxFN+wFc6j1qUvtGNVfyOGdn7UjdKDaVm1xhVJp9bvlsHr6iuNS3iR3up5
yeNEzGlwyUeZOzuULTykfr+a77Wh01GTGQbCkIYat7tGtoinzBBkYfWUsXPsFvPM8ApSHSnhXVLc
a2WZLkfCMdwKIVtuDoi86HRg4cGnEJYAsrkbAJ8RGgWCVYgIzWnvJba81i008hjqZWbRidbqB1T7
3ZtNk8wjNd5xHrNxdolL8gWo4s09H+qUCNaOaA01h91cTK8TcoDm7Psj8eZYAd4qatI6WhatXnd1
m4v5NOZ++UZPS58jui+2iFaGMlWEbSuH6RSkMW8FLYGpNWHLGHX2XhYYXo5B1WXvmBix0CSBmLoD
2Tfti8jRBQJt82ZWPqaJNU9FybPNP+8/TxlAcgZCSf7a9GCG4J05cxmvKH/2az5XXexVJDhFtLL1
ZF/Dh15RW5r58jDYVR/EpCva93UrGHHUdto8ErztmLterzd5yIpWOtpmOWTHAqXJ6N+b9jfSnvBc
jtVKFgBhA+vbBP7/jRQrntQMmpf7WiLIR26CZCnf0cLHlWgOGi/5ODHAb5Z2ERE5weaebNDKiIw5
cGLSb60m8loPQW6qO903F5g3CtUmA/SBaN57mIqZ5YewmeRzVTGrjxSIIpYfP0DoOEwOHpMlX59X
yF5VCNPehBwd1HnkknegnyCFbXr2AL9StDp9s5tTpoi0r0zNDGedeMwwNXWvvDBrml/ymWkp6/g8
p48OIQLf+2k1Hkq96dKjW0PgZMHSVBUClzacV4O5Shv6PZSgM/wFDV+lK9iOmK69kkqNS39Ez9fE
jDrJZ1gY9YjSmNvXvk3NcdeDn1bIGGemzTZMQvgeS2Cv912ti70WIFyK1lXPsuMyUCqFCLkNfU92
WsXhlCmAeShHbH6TNfvuPrWH1N0TSeF3USrN5geON4kgpmy5z2mHJgK5Ten6SBK9GAvTeenhL+Cu
VDjDVjMjehd4X/fNZwir0/I1rSkigsbxjqNrJfZTK31rRm+tRuN+NlfffU5cHr0I7y+bGigneluw
6LvQcxBg7HII6Y9mjpkHB/g4H3qqB8lCjlUrDBC1cUcId4m9Vq3ivmTudxtIBEA7bq36bC0FsTBh
IbTR22esEvwM/GwYeEIr496b8Ybqs6lLdtOuT05jppXZJa1s49mYlqA60bbH/0W7fvhWoNOq8V50
if7g65Udewqwzw4xUtojATPyOjTa7nVwssKOU0IU3b3hpbg9Fh8QFvrWYnN4BBXDs1KIx4JV+Rva
7zzjJlq2e5gkHg7ku3W2X7JZvZBrmnxzjDWYjwlfaZwWVful4KAIgTyrmh+e8BH59byZRAsK9FdY
FppK7Tq8xUQ8WQW9MOKvPB21B3sXPgxnWCMyTYBQTlM3XzyOPEyDjXWcjprWg+UZOPxyGgbodUuq
gbCfwfUmzG61ufP2g2rcT0ORV2Lv2jnrGNn1kp/Xg/LZW5dJsv0E63VsCvicwIDqE3k8dsKLp/jW
hlqgaiVU9LrFkzHE9jE87JPVxjM5Zz5WP382kT5r+ZCD5m2HZX3AzNcCHZT9lhGazXa164tqYc7u
BnnOdLuxv8+9IIZnyVrTPuQzuR0855Km/qp7aDsHn+cgEO0no8pNgRxNyeexXQiCF55jR5VJXEKc
8p4RXbu0jMOrfJjRndE6I54g6OZuz5PCGyQsjnxVQTbclXFO9wXAFc4Dg/gK505jqDxFJNIatyuC
Opae1WjnXV0bWXqth1r1IdHzyWdnFM6PjuWEDOEpd5pLvYzmPWY4BjyYn0nFuBCpV8+7vCUx9+xn
oD535GpVTHVMrW03xGnexuwHmR1DgbeTW1761Uc3N85xMLBo3WjM4G+Mdqmdi2op5h/sRmgYflJg
nme/5kvabUdpZCSpP1aRpaMs25t571ypkteF4EHdRoeTN/4bcRqpzuKEBCIk+rjzj6koUhzA8N41
yg1gQPGioe6tQ49xTXCbEvqk7wzTWP1onopuvSscdyZs2kqUH1NVD+uRAj2Rapc2Ct8/6Adjl5uo
G2L0kq22G+eSQlHomFXeWiQkzr4cm85g2yKQdCdNe7gBKa1V54qG5pdVVyZtYNVl3xKX75rg0VQN
18ZAJnvpKqt070AeueNP6SRkVxTI+MdTna/2g5ZntnOgopKs+ijcZhUuaD8I3Crs4N1I7fo4p5nu
h/wrNh4nCfTmPpOpzwhiNGs99mhaVHGuabjbbCcfxDWzRZA/lgQI6nuX1Ws8TT7h0E8eZszNDtla
Is6KXK/ushU9yU0FLbbc4w4R05sxipbjuFz8tEYDDfrHK0myODDEa8RjCR4be0A3WoZi6OPKZe+6
VZIjMZxLn9FsamC7RIppUPV3qFQQ8mvTPXzWnpZWmTcPYpDI2Emg6KaIDLm+vIqJfumrndrNA+pH
vO5rijSA8jKr3vRFZIH8Q+vunz0kKn10LMQpu1YARePXbk4tMgd5gFAHpGoNwQ/95xYD3xZxjem+
JWrjD9CZrXH2944N5BDmBHBEfIAdELc+mOgDDt/ltCzqkC/F+CKtjMDVQssfp3RQe6YViYqCenqD
M6NuqHf/5Bv/b5enAQBcjNYRncoPH1f5Lh3mnqkEWanIl1SjgbiQtt0/T3YqXwJDip/l0KCcajJ5
1Szt5+/bIx+vv01s6I8g5uZG0J/duid/g1rQPl36HrPUgXZN44c4uOjCUI+dkD8NMRSPLl79ZtzU
eGjqqS273e9/gY9tia0LwnyGYsegK23aH25ASzVBSJ2zgAtDTY7kWpy1rNVfAz761XfV+O6wF/+h
8/4PdvF2VVpB4MJcxpWU+b9+bEKfpdknKah5rXhhYpOdx6keIgJpZLbTiYUjucn3L7kBXKNE9v0I
WqL6Q//nH7ceCp7zFzwBhLFpBdv//7db7/sTZmG+mUNKGdqcHReo20Wf1DhFABC79dJBjqof087u
v1eB0O9Aqgxy//vb/1fj+O/PP0UVUBPQBcxhXZpkH+4EXJa6MQxk4vniLDbnqITyW+/baf3eO900
PiJbMb2op53ibB654adJJZ7tS2BNw82QS6O8KW0y0+6LOmjkz2loS0zAmeuJi7C9Yj1SAixjOAYD
BJixXcs4SVpvZvFO0SPZqcuCq/WLiostzzzSBqPUL+vsI6idu7SZ9q1NSuAxB2ZVPWO/sJs3dOK+
eevnCuOFkyZKHOkBt4AvXPBUx9JTkx0VLl2QvWoCu8RCjuMwnDW71icMw07zyuB9MWKlzOo71lF9
CCeitUEJAg57ov1ucNyBmlJeimpOnD90yf8xmPQMBssAZBwLNo7jWR9uuY6IdvGKCWcZWOfdjDJm
nzT+unM6M3vJEYJcnbKZz6qpSCelur6DJu8cinabnaslixq9bY6/fwyMfzwHDMIYwPmQLz26bJDf
fn0ah7WtCfhdjH0gfThPE04z7TzUZFW9DEsFF8An2gsTUml1kbCCtY6VR2V029Mv4x0h9Uq9zCRU
9CdkbcTcod4xutAeaXp8x1stX3xs8+K4JDSM4qnWunePmAfUnvPsvLXK8V1qV6971SQhvuc5RwFc
Asrt9oIknORom1gLQtWZkGBns0acAScDxUuVLNSGgrZfXGZJi25QFaN3wa4x1We6H479MFn53O5L
G7rsJ39wRXei7Bx0xjdNau8xuk9aOGi5fy3gH9o7JqnOq9mRJYzQt5t7muUqqd9bwyMeYxlsxUkX
gEe/b3LaJ2GAFY4j8kjrKTKGwUFzYZhDfr9QqHpnjj8MvAFPr3m8zHmv7lyzr+kg1l3/aOetzoaK
PGc5uYCA3BdlwM0SGmnesBbMwn0WfFEv09hYX6TmqPYiZ9ovcZrCa0MCaybpvl4Zr6CQluhyU7NZ
132JvCy7nYZ+4oAsV//JHu3FiYpWrI+SF6uOGiAiLlHiFT9fJRpdNc+ppozznArwEOf4FBAzMAxj
ThiMt86YB80OTAMdc/iQfcy3sCY7PIZLsZeOr760pbDJ6QC5cp4NgShWpbnck6yYuxFVHB8hVamL
golQQVASgS3DIKkMLZZg5bO7MQdxc270isfcQVA0Rp5om+kbvFPU+yEPAGxmaKsDaB4GYZp1FX2w
nV8NqXEt4ZYH9Kv+ct8WUm/DTPPkG0cyCmGkLyjhZGGm852QQec+Gqopz4iZDJTjvlum2HYydUD0
1Bj7LRosPdTabDgXnIB86AxIXHYL0CB5w+oOAz0ofLsHyQCNquqN5IedDvihSqLXYIRDbTzLcvbk
edF6pEwaAXAvVSGVF9IJ1tUfdrGPpRKAQ+peZwu/2cJTrA9aAojnrZ5mq4CuBRxPzEH/sBKc9Zly
Zj3VPGj/yznudj3qhA3qxfdheB82LIpRpUaT61mVZn2CX/xtweeSRihOvqZOP339/Zr0jyEu1wOV
7QcER6BbgMH665LkaUFbAonBDec5GGe8fr5LRbDv8UG+5xVkGaBWY3kho5Pg6WyyjXAIzPnArN1/
N13xpfD0mgOya++m1QMxCzs69yPiLrNkF6CUi6iHmmtBtN41xRaN3zSzX3//GT6O3bePwCcwTZ/R
i+HrH1ZVzmcJ8dRQ98QM9gW3gbH38EXtXG+l5ypMgGikOTtXhS3h8PtL/5VY9fedHT0OwQykHjH5
D2CxfZjGNo1CF6kSd1+T0uciXywA5Motq/WQ6I4KbmtzxE+E3Bipq3QFWg9tyte3eegIHzUHKOAR
RSNkJ8kZG6Oepcwjh0y8DeC31m9u6fKsuSuNCZyeHGIi/D1BuvcdhZhZdIZ202ZeADaH/tMY/v7T
/ePZZwjAvUU1whJkWB/LFq0eE1E3Y4s7ecl3Lv2enyKH52oYGE1Romv5H+pU6yNta0t/2SD2qNCo
GKmZf30aBaxB8EOiO0yLTtc7EcTN+KqCUofzko3A7qfs4tGOqA6m6F0zzCmsrB0OIEvF+pAVS2Q3
OgYT6BwBcx23r15qWdoDCoQM0wDnMXzIXmphMloZVr9olZqfhdll4oSUiGZ91hBhyKlYP+Lmqziz
2vmwxbuV31pOh/G0TY9ZfeXLX7f6P4lg9/9+ZD4ElH34n//nrv1Rfxr6Hz+Gmy/tx6yxX0LM/sfY
sv8PE8mMDdf7PyeSnYYv5fL3OLK//v6/48gM/18gkkm00aHFeyxTvNnTjy2OzP0XRwreOs9G7eKg
ueJE8584Mtv7F5g2jjobVtrh/MGKJv8dR2Y5/9qognDfdaDBFpqG/00c2XZo+n+vvse4koEyDXmO
tYC8gOb8+qw2BGWuA+tCmGaMr3JYDPBdjKgcTKBNZi6RGBrpnzRmhrX9s3+/LG8IJd8Ge9z2Bxa9
Xy9r2lXR2walVUto/PrcTkiCTxVoH28XwAxQO/bN3L0ypWrbWyyJjXe3TrS0QzqcRDLnteb0Zysx
Qf5YY++jrZFkM0SjvmbraYPIxC339rshcLQzPRTMWZs+DRp4XZSc734JTwLvJjbFsy5pfO4cK2/r
2OuIiyaFNbEubVFJmA+t2b5C+Vm+a5QeXbRKPdsh+yVfKvHk+DYW7P77yc5w0mGZmvr7HErWJzfP
i2Q3Tu3qno0AxkvoyBIBfbkG9puj0VU+aGQTL/xqM14zlByIdWMJzH6OalZ9k3wUd0R85Bga1JFg
KaY8mosFdpOx4qm9pOOIQH43MJVgRt33eLaGBFTFIwSpBDuwGINDZSj1AN7EuDMFKtZId239var0
O62bU7nTVjGx7Eo8Hb2Lb9q1Ju+NYZC0kXJIu7lPJq+p9iUHDO2TtMj/jofJUuWVIhtApe/mcw6e
0yjeJ1LZXmcsxHFt9q4dOW3Vvvut3+Oi8ieEc3YmQweycrIjIowP2ky4HiMD7Uj1VW9kBeyn4/jL
hDxloORrrOgRCQK4NPVC488hrwQ7BSbM2VgChReui5gAX5jWpzEpPGdv1SU4k8QVQyxAaMSrwvvE
4o6uSd1nyzKOnySDou2vVN27DpUycrtlqWGfWAznxOyt5zwbmttCApQAsVxlT57dGNk+F+yD8QKp
45te0bCkr9w58B01TMOH2RpaktfX1aaWXKq66A/ryGgsjVZ/tZK7HjjY9N23+tmwzgHoISpMW6x6
e150VQGMsaWqGBcBBLivoH+/62POfy00m+9+tDtb7hlHYh4KRy9rmjsuDboe5jEWm1jzgqS/LyRY
jvvOUsOWEVLNbR2ZM9O0wzBYPF+GU+nyYe56onkYcDW1mnYTog/ENJ2q8+eqJZf4CtNy5ilE+sbf
DhuOncgk/vOH/mpk43EGM8ipQUcWewDx5IFvxxftAkZCnOoTJ4fNECLrjtxvoU5OgcH6sy00yuAF
hohkt3JT7bXvUu7ayrht09Wt7Tt2a9eKtY58tnChn0H+p0VfMRKwax7qtsZYiQW3k++LMyPBSnAz
YMu3gB2RRD3MuDEFkM4afEEfarhh9EPjzUbxTMYor4recqxAUgS1+8Ub0r64n1wK9KchaypwKlXG
ujFIRJdxDlQl45iTy6fMxi986rD2LbtuQR3zjZop93Yudkz9UDM7/jGAqPxZ9kbwOJhN67yntb/C
R2uMgQm5cS6AsNHdX/0XK7eLjXco7SfRZd4tfnP9piMNICV7DZ8+8z3TZPyFK4SYNRhrhnfIpHfK
R3P4rLylh5Om9qtwnpk5jUdglFdnqMGvdKUgn0F594FoynsESfjkK5QSCLiy+WIVRkJulK/6uDC1
zHvgyPhUW9XPrkmmAe3G7EBlHIyTWkfMOnXGNGHJrNuUxbiMusCePhExNO9oZzXfzYphTcE8+wHI
2LGYs37vCeeVg15GCz+1d2o1Xlq/+VHxPd/Ay+52qW0c4Y3IA37eBOKM+loP1R2VmR+bA/x5PdE+
wbGgFpQe56TtiwmWjpO1T2LGEuw6bWZ8DNRu0NO9TDk3+IgobkaZ4H4fxwNpf+S0Z0bMgAz6j2pu
PcjZ9pvve+0M/Ci7DfL0BVgiylyUAyWsnhgva4JkKWvf0BBbJG2/wPi4ILvCnW0ILBj+wdXT7owg
DatBYZ+WoNuXfXJdiX8JbZu9wFLrRZDGva8woSFyCbK9ztgd1wFJ17SGY1vlj+xgE8SDbfRtV2ez
ZRnNV6gA6LpeOVo8MUHwwwFh65ExKH5uc+1Ptm6dxEBkTdas140Z0K5E9vb1ZhnqIEARcdUgoQFv
GwR9D8LXOqjMZZbk7yyGmTTBv3MoOoGBg49jWjhqq+U9Kcg9jTiThjU0Jz0cOeG0hnZF/vJkBTAB
HVTkfbCZ+eZ+QFruVx1NvSwnDXRaU7UHu+I/dHoAE88auhtbuGdB4+5WJc6D3tJ6TCseJoK/XjFQ
PxDGq4VKZtchcI4jk+MwKMStmSUs3HNQRYJoKtEueQy6YzktC4GUmPh2hjRj17UtcQ60woGqItmo
tKLOTlobfEWSASzGJhwQJt3oQh/HFI8XVqzTA2EfEAJYe2JnKh+MfqWOFwN+oH6QkKxmf6khSGxJ
l8jGKm3XQqSJs9Vhcpt3Yxe3bjkdRqN2jlPt5s+LnkDjUmBJudXU57goXPEWLKvg1dimmxpu3pa+
icJIlcztUz14xpegq8TngDmaC4IM10JsLO2VlWO56wGNYmVz/DfaocbZXov6S5rIHndFuqw7VeUb
VQ18lGLauGNyWCCfL5KKkFKrzRGcmf4TCnxCCNN8SkEzrzY9kCkgWYP94oaxWcnaKFYILvMo3+d0
MI7M1L3PCEe7uMFE91BQPbJNMAzcuxiY75QRfNEddHY+HlYrRLpeFgeAM437FQHwYFyDgR/jpCIg
BuGl5qHxfM5NrTsy3B2gCyEPSu86Q8w/gy4zd0HTFF3ULFr26vjtGqERpYvT9U0hdspwJMj3hEZl
bCcAETg3JmANyL5bGNRS0r3qZDPdVoDWFSCxVPf3tV7oDwK7+7QD08mHJmha23FM0W6rNXUpudre
O6ixtkLc0+ldhY34kJiT9zXQx+K4wpA8+0WB69QTVtzLYdgxLqNZ687VwrZIc48Wfdmx9LodFUbg
PHitwxxswY+1A35VdDfk9mZRmY5eh21NYjJF8/2pQ9BBSHw6zhGmLuOkZ7O5aw0JmGABV/3N8JlK
WDI33jqkt6QgrGWJIsRGyoGhSaVHqDn2m2RuGBeVGsy9GDXGYYhq9BdvCg5dALsQS/lwBGdQnfRK
56Dck/4FETThaC0m+8bIO+8szIrc8dl7zcpex9Q/Mp/TR3ksVFuT3kms+FC7B8m6eGA2VqCXsTTj
CTCJGbPFIl2FEAFfb54OgWFYD1lpZ0ebBfQ4dGZ+yqym3CcU7iyHmRO2bIcXr9P6Q62sgGKnHE9D
DzLVygr3YaTWxqisOKWKzr0MjvNz1ufy1JbbItz5Y0Lmn+qbOMcXCQ8PG+JNXij97DJfvk3Rr1WM
0fNMjwVim2+dLyXTTzkyTyLY63adA1ryfQIbpK8BYKF44tW2hsJ7HDTssJFw8+SAxn7Y+Vghv6J2
Tt8QOzMpd2gGnTyDfISjhyaNoHJGmoFWET7Qu81FepUOZGpKf7CnSk7mQBsOTJv780Jr6kyXBmL7
NNno453pgaVHoQVMoZSkeovY2U97dVzxSR7QCio/amXW7wYL2RO94hnmcaHtcxSFz4OF0jOCD7sc
mRvkl43Xsa/MyXoPOOg0P+wmgXWKAjpQlxEc3l0hg+mFPq+NFK5yEUaXttaO4UZQ/eSPnX9j9Z5B
OVOOj5wodTTYmjcdQK9wSPORHIayVCzWC4LHOix1OT9NujGOvNB++tOtdB5pSObmZ+Ft4qkeal6k
LwEOcpsZzh71tZFF46QHB/r7vgrd2fcJ56wKsujH5Ws7mW2+DwpylyJ6FvOdO2m+dS6En/VHd3Dw
qpFX0XgXuToP5UBIVDgXQdMf+rGHEGRY1ZNFEnWUlpU8qwK1DpGbdJkaP48RjX1ru8HodutgjFen
CTQt4lLdgzYv0zl36oQevFXGZoaGotCR3oQlesn9assEljAI4hDKH9MFspagz6hkFHZMsGgi7rBk
lygbW9ePlpxjeohAs8BY2lXZwVQgSXBpGkeckl/k2CyPGajdYj9NOdhCSrEhsplS3UxJrW2R8uKq
aE9HasxeEhgzF1Z14+LT07kds94IQTDaB2SN5n5UTnJjs4rfOVONu8/HXo8mMnuGzVdHXkcEV7OY
6Q05BHIHMdr+Bhi9fWWyJ68k148PWqIXh7rxnxHtdyd9sYqr41T1cz93cr+2M8AwXcgDg6oG5pnZ
C5ppSwu0bouUrnS3pWdtTjfFYLJRLwF2libLKPRXnmblTSxO3fy4oig8OPgn0emiIOt3eIGlIkGh
7+OUHO+dhYaZLjlb/mE2Ad/rGIGGq54m2n7rdqD+cIHT8spox64CNGD19Yw2g8tz0YwKsQ1adG0I
xp0XV/p2lNScu3PBW6ucwWQTX3FTTZZRhAmYnUMxGOI+mQlUq5Cm35QEpL0IsI8/80DzNritvt5V
en/HAVIGUcdvGwfwNiPci/QNAeoz8oGBFlySnFpRc4dGv/g+Wjs9x3S9Fkx9+qxfH4ceqedQU9kf
ykkr7l2vgdmpwSbhrw4tCxhcV2Ex1DDSMzZMstLQda0x7B+odEmZfSeAb4krZbf7BcxtjwFVS4d9
3bnWGOGT2h5IjpmXyZs8LWw5Wl5BsninRVbYVN1yjNqGV95m3v7VRY/9aSHE4FxKrPG4g+UWwq7s
JdaX3DRDwQEDYV/vj4hqG72AgWaJV+J3uncH6m5YY6V4pHfYxc4ikpPpe9m5bvGfhL0sqyc1SZS5
LhCOJVrhGfx0WIqeaJf+qMTMrjsKiuDUlKMV8c0HDsrnxHxdUILBv8xb61sPeRFYERscZUDJ+XMG
Vh2NQ9FeUnDOJ0m01B4eFcNA7BAi7uD9RdBksmkzujZ7rpySimdUtIoTQfsTqCozKvnK5lad5NRb
t2qdh2OvAS4MdZ4ZE7FPXX4K8IXflFaZPVXuUtzaGEpCVAArd9+/eHwt5ySHotJZmN/jhDEusHXW
eDYKvci/Y2GW+xHYu/Xt/3J3ZruRI9mW/ZX6gGaC8wA0+sGdPg+Sa5ZeCCmk4EwaRyP59b2oSFRF
KFGRnW8XDRQSWZEhuTudNDt2zt5rjx2RIVmu5Hyxo/OGeH3YC0uITVIU5U6tvRgt8IxsZQCUgo4C
wCgvbR0wC84iJx926Aqt28mRer8Vels8tj1f+rJkHTvKVGXyxGkaASsLoH1IxwoLM2oRT/W7NE43
ehVVaEXaNL4k+sw4ClLdfkFGnAH9xQcV+fokmhAKBbFSW9Q9k7bO2sZ5k4LI02NqMZRYYkUdjF3U
RMUrSVrVq6rk0/2AkzxdDKXi1TxG1KVcvUipT9IskLL2aZrjs0hHuc4TN3qMbEHxwx6qTtuaivM7
xVnDjQqpsiTLD/qV3qhh5xsWj9hg5Noz3Slk4QBFwwOy5OCxyp079m+VnQPQ0bvsHDVaisKDzjel
Y/OK1Enfy6jgOA7uiP6DlfX8O/iM4hv7Qh/tpKI4F9fQeuGzWtb3cdoxqtMjA0hjRctlO0UMVJdt
LPq94k7VKtJUeRe3irOKc3BeDGK06LETLpCwTEM8WpMA8NqKksaCpQQaJyXoK/QaBgm8boepqXjs
8VJZaxR0dNeU1qEzkI7REK4w5TfoswnWjnzkgvyzYlGnTRGhB1m2ZGW8DCY+g2XdAU1ZQKKiF4V0
TseEhKRZ7IPGw79dyqj+xk9T9EMTdDmpZeK5jZTgAPl6hrMoSSrSFWc3fomw2KJ8cpPVfo1Z1KSy
H5tsZTY5cbdag97fZEbHCMaAAN578P3JJcsTgpQ+/5wEm/mDzr0TPcZy7LrhPgyLcARAY+uQQwOL
2egildhHaOgEeaeKZU7fAbFDow8pkoCwF+VVHiZcDF1LJnUEB2JP+SEjMMIBxzRK2k54P5Vp7eSg
GxblkIfNtT15tGdGbxDPhWlxrQTTlmEp3YB/akmuE9NDm7u8n7NodZfjr5Hd19rI1w8W1223bQSf
eaUk2cgbHGRlpKfG8vTqLS8cWjBMl+f2z2crZ1aDjywWCa2gLq/j7EjELOHzReUE5cojFCfZqlJB
xG5bXTJchqASzySa8wt0K+Hy/ejtwKXiXSlKZDVrybg3Xdki5MPZxsDf8UpZpavGCjWwG9ZU0fKS
NZDEbYf9AuRGY/D7W74nOq9CFOUV0Vt8/zTatPxQ1VXePDOk409C/L7lvUoexnBhuQwhFqiemaKb
rPmuwETySfNxMBM8eShR0rPG0pMf+y7tHin8m/ahsIegvtcadRJrWTpkeatY/tpNp5pOtaxdwW/L
m4k3Wkuo12fi2nhXjKA6e0cbEFx5kTN3Y0tvSKupydTycbB5wwH1YgmcxjZo27mzUHqJ3nMGFtol
H3HIZuICECA5UCDVIUG5VsmeYeZHxR5b1F2D+UCyvM4pdcZ7MJxMC2fK70x4Nvbif6k6ENWBJj/u
RZBVIIfGAJgM3UxxZeInKndu2VjPPw1W/hwx/YtIgesSQlfDkOTXyQEGPaT8eDdnBRr2bPOLhzOR
IYaBmNFXpBvVVTEYSLbb2by/wEFdx2sUjfnfRUbqf3lRfpbRrG1pFIKgMr6MKyimmc1QPC1snGHP
dO9wKQXcDR81xztf7yZSQsamIqe4V3D+ZNgXlTWZ7aydiFYvGYgWARNPtVYJipQFBqd8PRqV9VJJ
t5UYiyRH42oSbPZjaxQFB5fWvTdtpb91Ki0CVVFpexQOWu1joKnzvxmRzm//p2kMl5IcGsMm+4u5
s8Es6NdpDLg2obF9jAvOwDH3dlnvYOxVfmNYw3UtTXmC2VAsE2aad//w22Qia+Dhc2knzPl384X/
SdlW8aj14EonSOY6hWWa2Tu6xtFHZAkOEB4TqOTvXP2z1uHXD0vR6uLGmwdymvo1hagu4qbrc9pI
dZ4F58nscaxZioeQaCIKpSJF9oj83blSrF7sC5fkJ/r3TbhUO7dR1kpboqyOIgMS+e8vxazl+vV9
MRcHjcGdNg/inS+XApmPnhK/xqk50AfS9PLhOolqysVaTagNfv9i8zf69cVmdYNuuAzf/uKE9sbA
LsuGTI3eyzlcRZkwUK8Oobn7/et8/VAaJnREfxpNUhVnv8sY8+fvdySkLeGZQnWh4tCgnlViLBJl
BAuKVgZ7w+9f7uuNzMvp3Ee6wYSUOYA3Tzt/up2KUcOPYbKIic+NJ4Zq1KzHkSYQXtYZ05iBXKEJ
xcZAZxlAi+P//g1on871n68ss05iM2E0WIxUUYF9WSpiiVklZS6EZ6utuseIrDBllZhmazOBVMIr
ag7C9JQmFEwLoiZ9DqasVOjxVB0NPafGj9qpIR2TlqHiuQmjEuBG4biEViDzChekjsVkHbcGmnpz
CEh2TVvWj2UVypgzxqRP28FIsPeXSjSWNIALJ1tA7tbVrQiFEvmwqln7f4xlrL5lo2WQMNegpsGI
Sac3DTyO6jZZAg1vXtxwNONDQSGrn5lE2LgpMnsct3XWqu11Jge+RK8ZtPKeswUbKpMbpoNVMrDp
wsngF7uFypVvkMbBlcUvxNYrAcAuYBaX6SotA4JIQBVdQm/kTyus8tailobTLUxWPG0jVewJaMFA
nWO5zXnzZd3Gm9Zo+SpZ18LXUAwCchmhIvu8bmgEm/D9j4mbet9VA7jukmscUwMEjBn2XQui9rHw
gozKJIqih6lup4ujjCRfK7rJW7CygKmUTv89O8Y1sKBN5pDGc2xdUPeAY9GAf1iZSRUNo69TbofE
CNrdSKggvbeOQBCcF0ai+eXkxvm6xLGXHVGLJ8VKnyrYzKZHSbUc64gqKiX7ulnTp4k3ypBwLQOm
OdM2aEKl3bX5wAZN+lzMPO+zHrGq1Iv3Q2kqw5qgI1qpDS5cIjc1qeaHwZG5vWhjMhRJUhoFATGf
vwGaBi/SMaDB7tnIylkMYA+9LbO9z4vg8KEdxuAYfZWSNztR4xN0m/dRc90OnnhupqRleCOGgE4z
hOUYC/mjbtTcNYnKnGNUZHUO2rbIVwEQYab6ivtK0MSpSfBPE9OYjGfNNjlAZg1S5f2PKm2QSQ9P
I+nNhVJBWjPpbH4n6km/jCF8dDIIHNPyoURM2Z5jU/F3294X7QMQIpYKSiiPZReC01chqwcYXBgY
1TApx9T0ITPFC5+RdQqkhwLqsorOxCPxFfx+kfi6+ILnQISKNtg2CB3Wv1YTuuR8CNOKeXfmsb6D
guBGKDndXv/+db5WLRpCOJt6yUI3AEvlq4+fUVTk6XQPwdm7+LG1OYVSyeapb1bUz30Y99rfLH/z
cv7L4uchZ2F79SzMjCoaj1/XXzq5Zt8S4rIw0Ss/RJ6WfyQknFXbKPEs0MmFw1E5m3B1HIJJK59a
HsPvv//Qf9lxPKQ2s1z/MxcY6devb0HyFA15ykB2imLvahgDKfxwMD5wL/BQ//61/nID8VoW1xjk
HgINdJW/vhZQ7gKMBdJkyBfpm2UFMTrmKOMPEBqKhQPU9v2H4uGfv65tUyLADqFU+JSN/7TNTaR7
K0VuMw6T7nA98xpiGnjOBdcKUhPDGt/zcOTO+v2r8kB++Xp1dN+olCwXTAIX+Kvjhr0IOGKAdoyO
UHalqsCIR1MFQYgAviA91yzt99hJh+9WXGrvltJCE9QTt3ltIiNuV4o7Vu96mdT6CgmJdUgZ7I2+
CLzs4uS9cY8MOj96A03HRYwC4sFjRvyax7ra+iUwtgjaIsKPBd1o+osgIUntCPv+lfC6WUkTe8Pe
4mEofV1646th9QDHlUSpkiOLJpOfyi7fZBso1WbS9GGHZKJwrwfslBEjPvIHnkrPzYlXisyK+EqS
P8AgbJzPY2/Hfq0sBfMtorP63Al2La2q7sMjJpMM44AkhL3ET+0w5Sp6ZYsOhsWU7Kq2g8mixCUT
5PlY7xEIxe762fNRDMr9U84R3L02+5HfEGbEqpxVIBQ3sHE1pquTbNV83+FkdVeN2wpEPV2ecxTV
GxT/ZhGVOvuZN10DjMZpx12KhmQSvFLG2O9U9QRPrOPJZH0pZKJcNYztb4fP/gx4uGmRMUp9T2bt
Pk0/T71qrJwQrhL1DK3gkb3bS9xhA8TdJBGrQG6joZ7MMgNPs532IfsxCEayvh3WoWNjJTSSLbLW
fFGLztyWUINpPCpW8BhHRUFkUj4TYKfQeGpELB8slw3fdxXbEnulNKwD6YpY0scoIUG18NxmQ+Qv
tzYkZXPLFNm1lzGgRboQidmaWPNkXx+adEIzJiQ67M+lGvgkl5jMQiU9/ujVJNhBm2dA6fNX5bls
1SKMKZN+/H0GNG54UGPLcY9xW7vm0aGT+DRYJdZ61x4E/sLJs/00a5RnLAf2nYn6haaOqQbTC2qV
9FBoCo7cXigVzWyqz401eiAJR0+2azLsApCuE+lVp6SgL7yu87apVogz8vwUy2aEIj/YpuZb6G4I
vzEsbuYfqhS0nbxlfJKh2Ni5SyM5G9nR6EoLXJQ1z0jOYGz+cpM6xoIu7Lr0DiU+ic3vn/y/PvcE
k6uIktEH2hqaxV/XuQKZnEdWV0UsGc0PCJ8iVS5lK6bi7fOF/pGA9K7M+d//P8rRmfz035Wjp5Iu
x0ddv7a/yEfnH/ohH1Vs/Q9GfrM2k3h49lSDb+eHfnT+T+hGPByBGsp3g3/9t4BUs//gZActTuX7
8lCW/1s/yn+xHVtFdsi+5Xhs0/9EP/oJwfvPlm+xojqaZ3LWIZPQQmby5YTXu7KxMaAMfodz+x44
yvQcpcOmMzO1WBIup+0l4TyXnNX3Y5gG+zpWJmZ/RqLsBaP/Z8aQOiygtDvomRnuxljPbqATMhr8
57fWf1Uc/6JLvuo/yKitP/6FgLn517or3l9RhBVf78j/gSrlWSX832+1VdW9tmUdv2b/Qh9UfLz+
fMfNP/qnXln7gwqOe4nVDcfrp2D+x/1moVeeHQLQ+RjVUkxQW/2pVzb++Pzb/CdnPuajK/73/abw
+1Df82MwBRk60Qv4Jzfcp+ftPzcc74fxg61zxifpjHf41etBFpEpmgJGvChSF20JqWgb15iEvYjI
Sn5S0My84EIC0C1GFXLSMAdf4PrR0N8jVkSeldt0+RbAcCaVJCorclZBz5JfNJyBliCnBgwgntJ9
A9CmvFqcx7ID8EVSLDGBl40/6Sh4VzXRl3cq9GJ7STaN2a7pO9dXAYI/SN0683NSWqZuxVRdROvA
jIadKWiNHztMSShTBVOw3U/f5vWPS/BzZ/RL84O+HUwHCye0SiuX8ehX24E5DZawXDLwArlXgWg/
afRCd0SjRUeSI7QN5RRwniAvw8ffv/KX/eHzlfGN2Ax6adVr2pf9IdI60+BzzWIYwOC2aM8M5MTf
qMbdL5X93KvjpsMKicWHvcj68vlGWY11Z6dLzqZE2BlOJeUinlLUaIoGVnxHK52wDoc+bXpRerW/
JAq5HzTrlK6j0S9BiseEaoh0xmcgeUAwMYX10URn4yENHHOUZRnDFgJm9B4g00gXAYiS05lQ7RoT
KYBVOfcapX23gMPFnJ38wsGkC8PYx+9a2VrrNjQ630HLeZsKSBIjAzfy55CkGPKGQiW76aQ2PNeE
UJ5hB+jf63KAhy/AE0x7ZmfqK8fGErmLPvY1dKsx8Bl1FiiUOP++eVOTfQho1sCucGdW+9xAVgeV
ZQCeXnOsSk4DTvnJN0uG8Ug8+oJhrKlWBNhJE3t249YfLtk0hKylUC9JqZ9PLGXS0CJywozENYpa
W92aFX2yCykWJQJTBlsAmso+WZlC156YEwfBMlAwIJLE0qP77PRp2PbAP26nolXNTS6Y6iwblISK
byVaTHCRSmreIUW+y8Bogr9AZcVoaIFDN9QXEyNGvLPVm0nDBZ2WFzXN3xzUvhhpKVx0JPTcmJy3
Pbzz9pc7VJnKmALuvXQj7NOooS9zGgKmP1cbfAlOeaoE3DI+8LNk91qQsX3OCf7xGRFxctAI/Pl8
Yv5RofP/uBv9zk/zP3APmmcn/30PIuUv7uNfdp75B/4sdSznDwodjFMarmOsij+XOt4fFMGfXFNm
PpSj+r/3HoX/hHMObiNnUkwl6rz+/GmWUXT9D/fT1oaH2mDf4uf+z/9muw8/yj+X1B8Gpv/8/5+X
WN344lyxcTVq8OUMHDnWPAty5rXwp7O3y5kDDZcDZ6qrmSET11rmc6Bd3fUnkBS6vFP0dFTJUZcK
pPeopOlSl5o5kgPUmm8h00LnpdXaBDo9MqcWYpuNCBfaFUsHWxYL2oJJT3HT0lxEYQzxjMYwTljO
VtRPA33TaSy0q4p4YxLWEbJNC6s2rOqoqqUJ2g2+diTvCoaMJ5mgNtoGfc1hhvxRi9gHqOQkW6za
vhrTh6ysiDMzq7LO12btyO8yF+1LEta6s4bXA19udGzya9PER+18HlRjuKu7vKCrTKBmnHAQ7cxm
1jSyEo/xg03s3jcC6SwffSYPeTgS7+gaePSVfaiGwTJy6FdH8H4WU5FWjAqx4otcMzdTohw4gAjU
ChbRmWHarjXwfbux9w5WY2VXBnGcth+Rn0KBfIEjipO5FpUPMy1c9Vnbn6fUQAxpuraPoOES5Ewo
3aQ+W90QQV0f69uuF/YKDY27Az1MUMRotQC/24+ClrKvMfEJbRJjqp7C1C2/a8p4AQc+LS1oN0he
4nsI0x2hJSFz8RECCiDEN5BBJN55GVmMgajuRR7Pkvu8WCVq+qaE7ssc9LXgvoQYrE7fDEwQV6pB
1Ikec5oy6wm3kUvwrF7G/W3qdU8jD8GNEHzUmsw/zPJhcI9gOn2JuQO2sbDJqaTeXnJQBeUX5ug5
XEd2w12sQdZ5l1OVPujQqWETSqezb8k4xDFOlxG7cd+3xnuAQmGO5CtR2DUGVFX9nMRUe0QEg/PZ
AJhSj0KfTBdhVVgR1dy5zq0CukjL2sUIq4ysHFoZmoRRpbljd3JbwAzXzoiJrFy5DYJq97tQw3Yc
jzNB09OvI4wgMwqSXgb0jKa2UEabk9NXm8oiH3eFI6a7YYso0eOXKiNOcsy1W4lS4tUhwgrJBvtL
l6AGpL/hXXrZ1FsQgA58NnsiULgNcPPErf3EbQssTOlcuIq2RUQSjp1tlNbVqQ4S8d0IDVqheEGr
JS5Yey+RTZw7eOJsN6UIMqV5QPlES93BvAW4udCXIUOVM1HS1ySJGahDjJwoDqWPF15uY31Ig4S7
2JWkWwLltAx3r2vZKJxNg4Vh2jYjEaMEBSgHCali63KGXpiBZSxNRRlXXqSzAcEtaI6NIE5524g6
QdRboAWA5pCO3psXVcE2Yw5J3n1Eex3zUBhsuwDa7lg191FdWi+KLMmUolXP0IuT1nrsRHRNI27c
OIqCRQIcOwEPhbo2K0I0JOAqNMyuvdBzMyNWLX6ahKUQvlBUO01ail8njLnTCIuFV8Qp+tdp2qMI
mBmGSDoS94peeXyoA1HQRql5YK0ayZ9ay7UbmvVTmY/KoUTSBwC1dU/uJJNXIAOoNqm8AJ1NXAyD
uBLTmv/KFBHKKU0SQXA3bBqCOMMFOFGwlXXv4neu3Q3qgwboF1LZpLMw6MfCO6ZYH85lYRp+6RHj
ppLyc4D/pRxoXJr3sUX6O4OzZtFAiFgBVNg10VDdAkxB5zC/ZNqO1a05469V7/NdeQ8hMlWiVHov
tn2+Dl6XZtDT5zdYNkLdAjc2fFeff4Niy496qIutlUekEDMxH6Sp7JlqSsbmxXDnjlwS1t7gqkU0
h8+tyZZRLeId8R7tujFtPh/F61qqpbexunRaOMIzdnFNqq0cRv2qcnq5chFSL2NhIbAa7Gc3GJPX
z9cvPTt6lA4kg7Thb6hV6J0/r2EZlsOdOuTtzq05b5zCzIoeyV8hhAT0wglem/E+JK16Ae6ZvFLz
FX5TT8lr2hn1UwGW423ImcLkTtghc6IjubSGxn4menzYtcSG3jnN0N/WpE08xKS/0WJE4MnMjWlf
VrhHqVGb57orv8dSCU8pxqoDchrSFevCE+4jNldEnDuc9QMSRq6xres86lOZ9XtjsAlUXqYWXhz6
mjhG0ehmomv3pqo15FqjVtspRZneNbFl7AdnHDattIESq7dtld6MdrEdCmPyS1euIkvCp2x2VO5r
vRu3nWG8Cdcl4yIJTd8Nm2KPFpqbX7hXkrArZojatRtOj4Cp4ZSlVU0nzUzX4DaazaS0im/2KAvZ
c8Z1XLeMO8MmXZudhZCvdI3lSKYppsU4XAG5wjnhRuahMcpmo0ZFt7T72EB86WhU2Fa4re05+Fva
KNdITXpF3YHWsav7BVneDxx5Y65/eYeT4gWX0zergiyhFcotlpTqzF7iLTs5FlsO2YjladOuRoel
uINfusLwRXoWxLf7obQGX48m0Bbki6yc3lEOSDSVTVNG5G6ibtrYTbTTvGpk4TZdhPtoikdnyxiS
aWMm2bJiCCBt0B0gMhPAYuBltQ1fjFp6paeKcxLWQOeWdCl6v7F7oP2v4qlqV5jAvIUQ0X1QoFmY
s9wWsmr2VZs8Vu20EQjHAddxYm85shNWmn6LTfSWeKOLZVbq9fdWdZkGQj31vSboaXJqDvX3uIUF
XK06y8lX6JoKHzrtEi6duw7NcmeOhAEDEIFBlglMRCQA+WUh3VXB2WXjWI6yx6yANpIjN89rwqR1
tFedJnatN6/VuEFbSJ6vhDcPbIqtcZGmbWxC2QdLK6i869xqqxutsUGdORwKCjdzb8va0TdhMRrb
NA8g0sF4HPwQzzDwQo2wksyB+NbTyboEobGjGgQbEXtS39FM5+AaCWghU5NnVx4yxjVrNSFM2kh8
fO0G9SOu/lnGigp4BynY8ylI3WSB2U/d2qPe7jnjv8e9O54DXZMnlWhxwKU0kV0h8ktMEi8ujyrc
aWzSqyCvAzww2JD9wMQ7Vjsp96vZR+dALao18pL6LhepWbO0lYDF7Gp6KbxC2TidVfuDRZb5hFd4
1/e5vR+JllnHQ6Uc4txNd1bRaAfDTpwtVAfnfehKAH4OkwaGgD23aZgetR80mELb9WTgEkE7yGGJ
StXL/clkkYlwuc9iv1Gv2A4dHRVtK0Y/jBVkabodeUc8w6EPgbWjVizFqYzLmQidZmsk9Mospqpv
CxmDRzaoGG0X5atInfGl1wkLTWb77DKsnfCG08GMr+kn4ldxf0BLtMALdcmmqgi3XUSokzCUQrtu
c4zGKpW6H0xyvBZS9y4iaOYSelij0FbOspTBN35xek2PP1u1Fet/r7bTfT+MGzvAs2eTl7qbpLc3
JKwsOx3HD8SI9jtDWXWj2M6yEmHqx/A/t7C7sUcHgdwMWiLZEG0wPcg+Wupj9iQ3Cb57eQ7RM3PQ
2MXpU5vK5gSuuryYGPKIvy0fKqjSK6YCdFbrNLrzKBl9IO/xzi6tcWm0FKAkt9rgfflFrlN8Z0e/
IUGyWARsZahz3HPvdTeBakYLqZNyzLZM0m/NsGIXeFF+MUck6FQ1rGoV/qPMa+8SSvt9aDXvjtd9
UwF3LicLpCJxreYyk4CsoZZM9gxALkgg0pM3Wya4AcPk1ckIepYTIyytq1DNwmUFlmMuRqtjpxWo
xSk1mmXoMuywU4Lo1ECdCCJ1TnlR6EfOIvmmGCaEmWoWPaBnwwYqvMw9hDSpl6UIW0plHRofz2U3
g8EGgGN+zdmOYXsh1rGqvxJhxudLSElv5zuCIn4/CkaBCopJbFixuAwFPolOy6pDHqUFX5NOChUq
2X2nDhPRB+PtWMCiMqtKXcQG0tmeOA/A5Oa5sOxXl7yupDD1tQrZbDW2nbXUUltZNxU29YWapTz0
k7hRHGpKN3TnL/XDiF0Hh7tNiHsph1WbVh+yIeZJq5D8EXQF78/oi1s9croLQsN29rvY+n7W7y2t
yk242brgoamEQlyeJe21pFpajGICZBXXWFOciBDlzPvWd3oK96zDVmnyPTW1DqaWrW5LksMdYcw7
Y/biBqZEWWLE9lWfVshZtWmDZzOEaGCGflZiHSZVj7C/0LPXQqn1ZUbYyEZyGRds2wZB8OR67gBr
cTtTgfttPKk3ROoQO8jIcdEHw2UsuldtEtl9IRENtKa4aRQjuQtpb256szaeOVc168FV33Gi2nva
aKyFTnWlDsrVpJbn3Ck2kniwK5BkYikEFAmYm+NOKw2kNF70hmH5qHJdH5GGWwvKdb5HBthNFnv7
1O5RAQaNtmxBOqNVR4iNfT/dYE3RoX5lwjzS2S1upOm260pJqiXxhpgc9FRFmz212xQG68osQu8A
ZIbyTHlxiOo+OR7uadBH/QeD2/oBiWruu3nsrU1FWlvWLyCaqQgeDMsszlmsys0EZ+okNYUtjFRN
Xw5u5mOz2ykBF9NWZXgtHaPwYcFaV8BdUrKV0e8tkdDKk9WmBOrSGj5Zhs5EEIfhOWFxXkaKMYBK
yKtzrI/5phaDCk6YUzwg6+m9MOkUJkPUX4YxI0twPodSrNgYyFqLg3fVvZmRiba71kefYPURS+/M
+CYM6S3q4zlZmfBVIuwJMoit7ljyYMtUaM/WJPMl+Q3aPrYqk/t/pNZpzadR4lpHGJYuRtbsxwJH
z4b8Secuaxx8n31rHhMPfgGBeQqFuQdXOBzDQ1ykl55oiEXY2sa60LNHN47sLaNuyxe96yyzFmcS
IbAN3rwKYnBox9UaOHRwzaeLV1VTns0pp4/XGRITR2I+A6lAs2GnUbfohOldF0UxrWJPb95KOzch
cKA1oEIL0oWlUol0HRLRQNod8/gw21qtoh7wDAe+y5Rrrja8C2L3/rZx9ZAze0IcriiN8SbCWQaH
JEy3ZUHjnRSd7sgRtV2VTujsemLH/K6W6R35fuWNwSihQSYwuqcK5v82z9r6AOkgxXDt9u8j9I+l
kVf61kmz8DZnVIiQxi1WA1qwp9awB8RonbHI6kJgjMUapFamIEdVwUeLrWlYa8RPIiq0oocmSi6R
Wp5MDv9hpL5klmjuGUjDhNedbE1nvNkgzEEnMVj3BHNY0D3H/KmCqntMQ+EuDE3GjxUsymOHyG6n
adMrcD+xSrJg3HS1NR1Nq/gglkY7hMRgE/1KfrZmdsPWSIeWagLMWYSwEHlB2GzNQgtXlkKIrgjC
b+VgkKacBG991XSbrM5PNcevZmrKKyxYxcWxR/s7+XiEQ8JlObZUfBcF8PnGIV4VJj7c25eisLIj
ly72ncw1N3BGPB/DZHNBxmdcdxy2tm4ZqAdB02HZUTxp0C4620f1TsYl14gQdkZdcN+CqXB4IDyN
Jr5t+ZhTRmDzSTVTXxu63nHhbCTdvCXyJky16JuWQGWUJ0+gtVetCV1XFeS3k8zQl0Wh4MIAGRAc
E8lXo8dIsIBsOfdYOjehMRDakFZ9tMKm2W9KPDGrrg2qM+kZwXnwCJWioM39YijMl3LkTTVoMBr6
HJW91UWV30yU1asi0pR7m/b2KqoHjHa6g5Nw7hLg7QHQnrDbjqm68yq13fK+op1HcM2SXkN2Mvus
3oQY7r9nU5y9Fo7QiLiZTUkQMzaYQcfnRrD4qKFXZ+hPQvMbdnNjNrO58KuRc0LRwR5rte7Wbopy
PdK2ecrUblyBRybhM0Z8+u51avHQugLv0ZzteaMhGb0iyEz9VnhtsLJ6FwNQ65gfHe0kaDtj6Jfo
UBZg9OG1d3Ro0FFYNFAG8UALKniDZFKegwTtDq788oi0FvKkLOS3GDoBM5L0TFB2te3ahsLGIkb0
BY2EeaMPQD5N9GLPbjyT6nvTfevjKToIRe23KRt3jg9ttG9gNSe34CdYhMuK8Ix8PmgX6BjLgVT2
hvSapSnYhNA1I2UPoTsYaFc190QsSnwQSRe/GSlhL/O2E8JX0/PkmqRHx896sEOo7mOX4qF2zoat
pONBTl4sNhHzdIxo9krRW9K0hUNmrgalaZsmWn/oFK8CdISknOeg8jBCJA7wHz2F1J2Gr3CZyS7K
lJxMKImfqgfN/UhoieoHI/t/Tc/tDqJDcPDsTvGzUdHXOsEOe0yiYtkZBTpcRVE+OrJnFroaXzdV
2F/rBKHvyyCnf5aWMcFVcJbpXpygFocbzENIbp00uBA5plGUjt61DsqOBudsvYX0fxKBGuxZW/Nz
lGo4fqxquOLxaBfOGLbvHoWQKMM3GHNvxPLcmjRXj0qB104LbpG3UA8x1PNVaxh8h9uEmJD3PO8Q
khvei01SR5YRf1AbeXiguZjdtZqpUwXpPsCge1ti/XTRQ2B5Dtea1pI/jKTB13gaVsao+xaFLFPZ
KMSgPFsuh2RdJCQuQcFhiRdzQO8o9n0Ztre14nLbNOmpj0Kd5Y5QrT4psNnCudpXBskJWTs+hEX3
VFakPEdWt2IwuS45jZIErfYnDbXvIgjyLQ/4tIg1JTiJttX9iSb3wVELZ0uEkuDCYyxboh72Qy9y
ENK1yc627ZZ0EcB8Yz1mvuqle0zy7YljEmYTbTDfeoec+yhk5487/UJijtxWnrI2eyNe6rERbkQ9
mR+2KupbO22U1ZSSaigNDlLTmIHlqTV7K6PBXSgwNJeEXYAOiFOP1n2XnmTh0XvNgZ2g0y44RSbJ
E27A3HciU71OklY5xZUCEzeZOnPWOHlXtkOL14v7u5yoel9rCGNRRgn+pm21ZWUZ2boCDHHBTdqu
VMyymE6a0xRS0eNdbbddV4c7r7HLU0Evae3UknOUwSG7Lrn2TIkxo2vK3vj8ZNwOd0Mx3ngFpXJM
8g2m2YCqr6rqxXyyYrTYr5jnO8vYwqrf6YPfOIU4y6TcoUt8xIR5Qsb1LvpE8ZVY7zEsOPEZo/VF
HZlS9g4uKxJ9ne0EtNdXQ5fqz3LfXBvuQOgWT7R4KiBkRPxK3Y12oxECCADWtGhyfV0O9H+nLl8p
qIMvvTC4AWROS5r47objxDKZcHIRw6osQHeA2B6kC8ay8pamLuJVTwjSzs2dY9s2ayI0nqAL4vbP
HI7B0CxSM35skrhccXwIgLZn7royp2Ztpf+XvfNYjptJu/S9zB5/IOESWMymCoVy9KRIURuEJErw
3iSAq58HXy9aKnHE6J7tRHT0hh+VhEvzvuc8x2nobiy6T3Pi2kqrp8lOWd9aarKlSdy5l7U4XOgY
lHFMhDLZIrulwF+eunXg5BbVvbgGChVOBqCxzHySWvc6wB3aoNBwt5EmJ1ZM/RxWcOvT2UVeQUzS
2XLVp26GpUFJQA8I7ficotRnaoFj5AzeU+Ww5Wp6c7o24qTLyPho955Zm6faHh6kQzeWfKHxJqcy
blIF0OodovkksMs58Izxyxh7j3ZISSSt0j0z/eDjdMd8xu7kOEyZ/sT2Md0n3vfFJdUKj8+KDfCe
2Ee+RMl0y0GjwldZxY8J8p+Zfs5NBvU4GHRZXluaeJOhpNBU+zqmXoF/ce+RgEGY9xCfTBSRrJiE
H+HT2EiRqD3hDyH9khJ0cP029sURXeansAktv8r0hyW0qlMaFelVW3Cy9QS0J6/86pCahAeJcw+A
LVpbZACBaCQwnYBrgLClW15hnjlxSopOSur13tDEd9QkT1GWfB2TRJywc4gDZLj8UHg5nSQ2rOeo
j+y9yVbtSneyliRLVx0IkB5JdV6829k03sxizB8zHQUsyATineK6vjfdBk4EclI/WvkGHN7b+2gx
ZujDw2sC0Dy5UpHyk/iJKV0d84KQc5MwhT2ZaHwWThV9wYIhgNLj/1/0Lt2y7zr2KsXTHOLH6Mg5
NMvimKvltRjEVReBtTInOCHTcMqz4bYaeAFB6GaByNPXubLuud9HpMA7GzuKyXu3MbFVg1iy912W
PBI14E94AdE8leEd6tJ2Mw7FuW0IldG6+oFO24M5tcFgxEc0MX5hkGHNWrMTxchf2NT92Qp7vxzi
u8ETz1rEp15PxyyDtrc0w1uWT5kfauJbV+hHm69h5NXYg+q7rnUXm4j7iLg/3+JWPeENO9mAdtDv
gWTKjLsJEDdGCtp3kLRcH67+Ka86ECgokJ/jtvxMuAPb37J+bSaNqNx4a4nu0WrQWeDxPGLPuI05
Le7o89af9SUlBINotaL3WaJggNef9HiFONReUDrmjSnqbifm2TgShDffRGF1qPok3LYuiR6EiYV0
Zul1wQHzVTR9W1B1n7TWzQjKArzT9+Fne91ZEItzEzqYGZ2hUpt6iDpQxdNrEetqNy3htcGxxR51
fUfKFXMD31HuARSpK+82ooEQuCudxiVGq4HJxQnPLOULBTGsoVEKgirs1S2qsXOzsI9zOGruCqdP
AkoN9Wernfu7SVrpiQyN5NrTlppKggTnhEEcJiD2XPgHWN8Jv+kN1CNrNF/9bDWp+gbGo9kAicp9
XvIy/0r+Bqd19tVWyJxfm2T36V1b7ya2clqdvREVR0RLAtE3bvXBn7wlGtl/0dOFfEc/j9JTPFpy
Z/JksDqkyJDhMsJO21qh8GXX7mxQBZuIakYyysfE1bPDKKcRA/fw3cJqfxQ0qahZbIYhOfIEt+wG
K4rqQ+k3xGQwadj2yVDFgyickZaGFsTD/GyF5amRGXgzXb9z8PTvDFnn2yJsnvN4uFOjQRqOzDZO
Tf9fA5PvNyJqjyUKYb+x3e8E1ggO5vqwH1OnehqqUZ5cK33oF+fohp4ZDI1JXvWE5mawFkwuS70r
2rE6Ea3mOznE46UUr3hOu61q6nRrU5zvLD27t3miyJ2dTZHYKxhY7oHmlBuXAq0Ze90WCyU4Cje8
yYroQZYULTo50uGP+w2rz2GMQbGHURhUg/2lc8WXgTiWbUtPcTfWSLPatH+OquG7h8Qf5yWtFHLW
RytKeI/Nu3ggSKbKSWHMc/27kyXFQXOIPsYU7cIFiiVbB2M3QgkgSCo/t/3oR4NyjpVMX7WKZkSW
G2wV+5sWBereihuAMV3zgGOdI7f90DuyvY0mSZYbyJGrtrIGP8SNFIwFqzLTpwnfRG6liiqfHnR8
WqEPwSKaivBItu20zymmhxxCpVMV2zZyn4WXdjclEYzXcZ+cO6J0dhKUvQinWzD1hDStC03IAaNN
s11RdTs6l8lmzEzAkQ4d3MxIb5UuV+4TJrpUQqgERZYFcJSqXYwrY0vOIhCBak6OuUvRWncM8vc4
FmzQQRIGYD2Oy+jsJlvdNyaKEV3qz12XQnOEi8n/VfExGY2v5kQZoyqu+wjH1myU+bUekYe0mF6+
FRYHFTmbnG4KTWK6ijjY4ShQKXVP83k06ynHvR1BuvqxGHXYkEJF9x7yRl6NR7MaZHaewEgj72q6
3LymJytaYgfHrD12Loa+q6ZuYwI287ahE9VGmpYGNuwjMEqN1X5N6zinTg8W9iWmVDfdd5SSgNBQ
jFR7fqjsa9A3gNBy15njO9b3sL1ttWr+uWST2+5otdfU6wsp9UMBMiILkhDGCWFqtEqqbRE1lU4k
WKuJK9QfbAidWcavTa0i86a3LVk/GDTF2E3z3mfJ1YSXZXgY29Bj4xoBgPEH6drlqYxibwg82t0r
29SDjlabzQiA0tFbes0ZjiCNzLZ6mW/UBJDWJ4GTkhbE9K73Uxcuq4FLaBTJBB9BTdbnskGPevJm
oobY1kyW6Hfsexz3NkE8wXsMYcbZCDw0vhJpMm5E4Xp3qCncG6xJ36bGvnNbfBnWODrb3CkxSGad
enBNCy0IdPFDF4YEoqlkiL4UqarvtEwDLN6WWEbBm7OWbvVSuEeEHnCBpP1E8vDnqJWBk8YUwEW4
NYphDKLMvHNV8Ub+kq+hwCk26dxa9zTOq1MEv9fdMhsOy7OVDK77c2xbYx1/dM5e2X1SNS5Y1cSB
FoXfY2sQ+wKsuZe2+xpDPc36q9kGeR6mgly/lAxQAvwWmjAJVUdpBDQv8mM38sMy7ZcjWV253zYe
sh9YoM/NYh/qdqrOYW9weGPbe1bFXG4KbzLOpFLGvlxvUmmX4B8duFSaWR27yZv3yqy/lZoLlAxQ
oZE0J7grtEizbmKCg5bGZ2nHOy1iHnUMgK96zBeieik+QR1mPp4Mh2AT3cKGUs5IGdLwqI2t9TJP
Aymgankhh+utYtPh91O7TztCKmTdQDntgZeCJExfyB1+w0qTHodquCF/M9sTvPAUT8A8Rypf903j
5jtbyRaVsf6F/K94myBI7jbg3egMLHUUpBzQiAoc0+qrdDnQeuQ7WBN9cli/x7CPpx0s3pFDFawW
0cwnmnbmgdT5wcdNVu8soeZ9HhH2QD7BZ0IZOCmX3XQfiRA0sF1EW1Lb1zS6MEpQNHjXriSWonTr
J+yVGfTTxblH0+cdVEPIOc2V5nuo8gzcuxft4MNM9GY6cehGNF5t23GWSOnUxi25iyZXv2GdhTLR
NuDfCJve2ETqJIhp3gjQSynuLzuzVGq5dY2ZfNgMSFFok4+owuyV+JbC7xKWtspIH7MUSF/hTvil
dPG44LS69rKQti5RfMEgMUv5dpFOz5VlEgrSopE60fAeZpQW3PsNZdHZBnvoLV+Rhxnfci+3q/ve
43BoUNUXQUlAImqBGdFs0OuxfiIetf62jB71QMz0jX1l5cVSbbXcegF5lNBhrOpPKNvsM6LHYauZ
NDiHpT0t65S16eGXXVsEgNAOK69y5ILbRqfmUnt1h/iUzQ3BFSBJlil9hiITo3mK1cnoQsIOOWf7
nQtwbtvWvAe7MmwVbDZYLyCcSlXrJ7KU+PrMfpjcNw59JXmPg+3t3Cksr6BV4jlt1AlynPWg2U53
glFvED+pOXdeMc0BPYn0pp9jgoXA94AYM675iMttVuS4f7Li3sCVfmwRwj/SFtlTOv5ht6lLXmt6
5Yw2U+FiWff1IAby7gUkx8WJ0hANULz0Z9eJvph59YnO4wB1dNkNja4doXbR802ShymjkWfN1KZY
hw9uY2o/SnInt5Unt91c7cFoVFuCudWRGSKwbUQ9Lh/JrtDSeeAlzyxfkNzByuxk15HUH0eP3p6e
iz2dL8CSljrDiTaOhql1kDw8Y0tOb7C4qzZcqS65k7qFKtiD01r1sdw0c0GsNAKBT0bdy5vIKWTH
wbBDMZ22+hbQQn8UcTZDCjTaT0uaPQNeYPEemjcOQP0DEjxUDpV6jJl2F3RX0/QDl/ATBaIkGOi3
0Kl/IL8GYmvrkfY8qCe2oCnkJOaJZshUAOLxZfEKj/JsriAP6Twagc2dObJcTxeqVUQdEZLj9elV
ZNugsjUlP5mZY13nygbs2HjJHo7zLkUHNHvFAirb3TA29S03XaiDD061I6VS769k3JRWYAjt24DZ
YEedyD0aU6LfuAOYYhXyhoUCnYpqXaRpZqRvyM51DjDCU7VxegTmYsmILqz6L1Bd1fVACPA+T7t5
lw/RGv3ddjfm1Fgrlfat5H306yHJII8gW90UZfQDDhNKoWan+imgon81G3xpXvNIwA1yNpoWh6IZ
ryShSOjx40NhIugw+0WwGS9hHJk6KMPB6Nj/eEgznCpoaDQQ4Xmi9X7yBnEYVhrZ3Od+0Q3bEZY1
VyAevai/kUV9VeC9pTJWjZAYIwS2Vmtnfm7JYRcRCg/htdWQ76SgAlAq+W3Z0E2FR+g7cVgBVnXD
Q9da9QEXScD1IvxKvPm5EH21zVflf8pdghYJHSbFUDpM6YPWac9an830t7CqevYUbnqIcCz19l1V
jNk5L216WnTMk7DozlqmoPk69YFW3eTHgi15VVGoNDMdslzmvuaxTjDVpH03xfy41IOx7Sm/77J2
vIJtCMZktEkHnBeOh7h9f6zF5yOUsR8i7S13K5yRRDe2ChslFgJiuFnXYTkQBP//TVk/Irxivzqr
/rHD/N8V8cf265//+b/08I75PybaYEx6GIZcwkTwaP3LiWVZ/6ObbGB1VO064ij5bzW86WHFgj7i
Gcjh11/HlE6fvY//9/8y7P/R8QIa2PX0f/3af6KFvzC/m3A4nDVNyEB7KVDfX1gqyoXjSdoYBscs
4nJOY4cslCwnER5oJVOSt6uqlgeD7Ddd+9dr85ss/1cZ/qUTaB0ae7+FEp9yBRbG3zX4ZbNwKLLC
tRyU4H+BLvGkLDCow4jk7oOxLi8TXRRTnkN60mp8c2zu9K96/7HoBCUaZ/ZjVaig68y3RBGRu+SR
8yKavr6Jo1R9kPv27pjoEaCP4+HE1/X7mLaWTVNVwEZ3rXmFUE7ND62PoxcqGNpN1tQPzupT/sWH
8Y57bP03f7XVrdcJqIemiIVI1hW8a79eJ1QYqXeWN9Npgv2EIDg1bzPqhQalyCl/LNqouv/PR7Rw
C5IqaQkQQRdPUc0dyWlxhfACl83ZZKU7O3JBMNOY6lnX6P7+x+NhknUhNWCOwtl4MV7H+gPwhNTk
1owI0IBbOsbxTetEyRHfrfoA5/TOM/Ts1fFIeiSQiMtMpRYIcwImmhQC0gq31TTfou64TopBA4di
H0w3fvz75V2a8HiANB2gb1hoI1Ycxe8PcJ5hl+dzNvuJ4Xxajf4nG+3HB/fwvUEc3FTwwqB84NH5
fRBDw31Js2P2FxK+I79TGMY2S+W6H3gZ/7x7WM2Z4LhxWIFQC/0+Dq6rZqV3IQNU7dLvnbYYk1vT
qYwooPMpvV2dVnF+XtKumGz/7zfycmymVVwiK87DxG34j9/61y+B5mxRAsNd/HGcNTQodf9JxKMe
IBTCAZ+Uy2kpudEfzDOXd3YdFQcTczMmWx7fBTdqwYsn44jjbjKVISwcJ3RgWbuC0uTfL++PgZjJ
mEClAZwKPJVzcWt7DUpATOC330uKHIDnynuDbeYHYbnvjeLZWEJNw8Gw615MYSSHq1yzY7pOrpi/
ZKnXufRYY+H8h5+ZFFwJDB2BwU+uA/3+oowNSMe0ConExBr6ZjGn7nRbFLe6UwznkkVsm7r0RD54
WBepsJK3Aj2VQfUMsy12ZGddoX51gQ1hHnVpNvqOgag527jU/ztqBqQmEb94QOgICGnY6xyN//70
/ng58VLz/GyXBZADwj92/F8Gtoa5IyGaLgfIrAj2rBn5vctBsnZBZ+5QQyejvx4M7v4+7OWKKzGf
kj28hvphujYvyS+yBA6KHxz5gNuy1UaZt8B3T8O5mbZ5WYGO/ft4f7w+jEdcoQGcSefrv1yNiorT
TAODyY8oEvo5YrdDSNH1g0/hcs0jgkpCQyasEBgTA603+5ebCR2ebxoxN2nRs32eEjnftXOJylHX
ph3Vl+WDFe+Pu8h4UBoMZhedTZN78bJqrYWsc4mJ7aB2vltagHsbzHpJu0l6losPXpU/7iGjsTXE
l71u1IRzMVcPFlaQBEYePW49O7Y9AShLPLXnvz+p967pH4oWcyU0Ioft5q/3ENpnbGvExPsyrOX3
Uq+q7xZG7G6TG5rm/zdjmdQE6NFL4Fm/j9VTq6/t3JH+qIf5Dq1fck3cWnJakF1/8MK/e/NW2IbF
XojN9MVlRYh2UzqmEsRQWp/dzEIEL4vuP50l10fERwVqiV055/PfL8jobI+eYkZ/Uo7V01jW6Qky
b/nBI3rvNf91lItrcQqzgeTJa1c4BjXplJs108lGzRaZfqbF+ae/P6YLtzWz4z+XRdadsR40YIH9
fllUhAAqEIrnt06vPqHKTR5popic+4mBFaljbfipEbhksJ5aU6N5P4IEXwDRouu3Az0as9Pf/6Q/
ps31L2IfBsRwfXVWcsWvbymCWSnngjeH0LYioAnRXhWVkAHhXpTM9OFNh5j8/Pcx16/51x31P3fB
JmeCE5drsQ/8fUx8sgucP0Fus2ngBFb2svdQZO1JndaeER88ROGgrntSYA9/H/jdT9K2WHqhcUDs
uphm0LzMUitsmO3NaB5EnSNuHUaCkBJdfnBqWE8Ff17jv4e6ODW4oPkStXCNQ6ymqzgWDwaFnE1c
Yq4n8uHgwjR+bBLkZRV0yQ8e6rvfqA2RhPMunLvLlNnK60ykwjzUNlXJXnmLuZ87r/xvJp1/j+Je
TKNNRAy1GqWkOzZOZ4vSOMVqfNZ2DQH+7w/u3Qtap2xmBG91tP/+xuCK0Bp2Tjw4wxv3YLGrL7Ia
PjoovPtegjJmXfXYyFweFLQhwYiWctsm2ymR1C8SkYmKXiaCKr9Wgt4W53l77zbo5/5+fe+PjMrO
wcm/vqC/Xx+aB10VBiPnKqNeHzeVODg60Rj2UMUn6oGt7zjJEqh2zL7/fej3bi1bXjaJfBLgCS+e
4pLotaa0kaHNRAKqQJKTGFP0wcz33pf36ygX08wsO6WbHcJOrRZpEGqVtW3wL2KY8oab/7cLulg6
+sIrpBvz5ZVy7I4oksOg60GV/H2U95YOkDsI0jhernyX35+YLCFfYweX/tyUni8Ma1w7Kej4UFJj
4ofv/cEr8u4d/GXAi6UDWKRu9wlNbUIy8u+lbeSoMvLkuVOD+V98bZSvSIUD6M1u4uJhNfiVgcqx
LNKlNL/Llmz1Vk39B0v8exdENUVSjWOVt+T681/2mE2H7iCy+aYzy5u2HHfDs1F7YGF5eru/P6x3
hzJM7DcrPEOYF69EGxOvXaOU9hv6ckiHtepNDnaBYTzuP9jJvvc5uZRuIJOxl/3jvcitdGk5FEi/
h9a41WtCLQqNGvnfL+j9USD+rBYuk03s7/fO9TIIqugqfCes7UCYLo2ASn3ETfpolItZac46zjHE
UvhzmzLLk821Iwmr+KCi8f4oLpgsTt0ciS/fA2w9yTQy91XNIjfdjJxSkEf4wSvw3ihkCTs2OHfe
BONiBcnGcMHrwrVwUrY2nhEVzO3mR9WZd140iq6suhCJAOeu7LBf3+nOsIchVej9kGjTrmgnMUy7
cLbbABtj5H3wnf452loE0jns4sDkjHExJSy2lQ1ZaAtqIkjRA0cznYZdpKJfqFd2V36wpfnzFtr4
OTgu8cHaNo/q94sTRuLOmEUM+piFCNhKteTsueYHE+s7F2ULZ92OrrhwVuLfR+ncwSCeTyeqF5DU
vGlkjWHNbiNMWA0Zdtl//F44lMqpU1BMA55zWawfC3TpaBNhUie6/UaBa7a2uLDUR+WYf/7u3zeE
EKbWmvw/WHn3En9eC4MIRNvFKjMSWvwtJBGpkTshNX0+Zt4MeGHjdpaZvViztIi0H02FO6GAl4oV
Biisy1mAnzxQ9DYSwBW52wSeQLuLAtn1QH/ymsARD3VCawh9HhdEmKNozf3fZ54/Hw+6dLBRbBRY
+P44O0fos6q+NTkvDHyzAZl44ypehnwSTFlZPfx9tMtV1hWcTiiqSqZTyMX2xRvOE6NjDD7YL21q
VzjKtOx1aGLkLRG/50E1mJDu/H3MyytkTDhqOAxNIRn0soI1dPSxcjyA+OyhaZxrZZqCUpKJWjcb
yuKjNsrlV+VSTkV3ScYD1RxqSBdTue3hGfcyFVLQibEALCCcseGNxgez7J930tXhxK0vn0dZbqVE
/TozaW7ZpjTsQzjXEqmWQ8TOj7lIMXTYYf3FzgZoCX+/j39eGHyp9X+s8dQkLvmXVIJxaSxYg6te
tQfIhOmxVp37wXSxfj786b9+WRzn+OeBmMEwpqZqXmzFulZ1JV2gaqeMvCTNSne05kBAZ9s+QLPt
VECm0ET7eQ6Hz4ReKj9G6nCLgc69jUZzglgbL2aCsg9rv48QsH9s4Nx8XYpCIxVNAxzNbFh9XrLo
7EXiqUQWciBvAUiKlYYmjobCC2+QT2ffHadQd2x0c/yEVF6e46Xpd3WypI8GNOAHzfCacrOIuI3O
qb7U9VnZGSAB9lbxYR4mGnWZEPNNKVuY4L2TFE92P6i9GSbWUc+Z/naJTO2XEZPZPg+b+UYzmh81
CuaaLEOYjW0Yi7cibWBLiC79ImavO9fwTO6UJlhWNZLen8wB9L40SySd/CUboAqrJXrGDwykCxHs
3D9OXo4pzhvnEtVLWgpC15rVzVApK03IrXbB7kaZcqKdvhS4S+tlhJSTuzWwqx5xq6MK99yQU05I
GFwI7LarWcLul5uiq9KdtId2q41djSijbZD0c/qZr81xwBVnWRmpNcS9LhvTKnTQeh3BUYkWdtcE
M5gp4Yel/irDcXomQtoOMsOwcQl2RBTVKbJDjQCSH5YxGgTdkm8EkncgbK2t6spH6dgfEIOZxnNf
S40gNmGvd6qMInlDliwSIVtpS4EQkkpkEDoFIn0ctbZ8MU2EIpsKY+Czqiz5GaQOgkIyGEA11K6o
vuZp2fDwujL6SXx0ee54xMMTucNV721QIroYmytYZ4i6HLdzxGaMh1r9KBYZi7su4hd9szWcWxzB
XoiNvOgoTmJAomAwoawL6F/RHksVhkxMsAP+mzlv60MY5Va7a/IeL7RZkXW1ZlI750gv0vEkMN3V
tw2Tjr2XhZ3obxgBkjoglEy+IOcHzGP0S7Ib3Kh4IQP2QRCL4c/V0H02ZkNifkcmM2yKKq3NXdSD
U95OiEy+L6LP7uZ6wNw15LHYGrAsrpVmoMWXaQv1kQTt+b7tdIc4er12FOQmXHIbiFtRNG3L1SRI
jBnhIwcjdZTdRZvUaWwkJYkUSH2bzJprmKBLXATIQ/KbqFoywjyqqVNoJLv6pu8YbKucKrE3UCCT
nCAnrIBbKG/ufJ3WwCOKh4pjDLWWKSJt4ZM5TILvSNVYw9McbPC2KJo5fmCBHNLAMNSyxtyldfrg
2Eg/XIQ/thslPpKisboln14rbqI13XxA1lQbYCLtqBsI5US+tvEyiaFqKNvuuVEujiMJvy76Qmhv
iZAwKrNVKoqY91S5fXeLldbTfMG8hDbJimY9puVZFyHcBJAF+1F2y0iAMLHcG032JEAMRjiHgXS7
VO4cvMGabzLH86lljTduENobgcW3OvhKx+0ZlLNb3wEpIiw1hnB6F3mYoQmIH0v6TBMxZVuziZy3
ImzJqNfAxUBAZxpb45f7idZvo6DL1NGclDtTR2fuuzqujh2BLAtuEI0IGc30ZnMnkzQSm9Ume5tA
F1g2Lgbrrxb+mVtEOiohrKXRZr8SYJ02raQtH4slARWlVHaURgR7xk0ECCb0dgSDd8bi4uJPJyTe
vNb4f8sUpIFsoS+pNMOaX5fu+DoSqyj3ViposmhVF311ulhZPuRW8oEI54ai1xADw98rsvjFIThR
35ggpTR8A0JLyJaypr0CfBNv9QSY76afcLYjFNWbHt9TM5/nnux3NOt0qTaexJWFUb0jB7KOzMJA
K9q7ExYHZ0rlUSqhnGvWdmq0vAOFOOl4W7NALxJ5lc0JjHeP0E21Gzw5Kd+yJuNlta2tES0JoZkT
+HrSystx/qkjloiPaEABqeCedK68LGHJGu1aN3YYq8Sd0dQzAtN26TALo7z7OYjMu2HrBCglTgb7
FQMkMmkT+yxNrwmk7cGqO2JEsB4xj5CzLH7g1gTpYRV2/ZoXpcNFqbkCKzVHUgaTFD1Cuh6ciQs9
Frw7S8c9yaAGC0S1DN62XXJTAWSBsbPtm9C9CunbvGlZJbFBCFBbGAp7LDMRTph6L6oZVAl+Fec7
L1kfAZhqdLETi+AKahOO63ZBeWCRkWbl6T4eW/M+rtKUQMJGI4kYV8j0VlUpc5ALYyHGyiDbPrCA
+6d+GU1KbtGywxmgQeTNW92AOA93I2U/2vE2fCHfBvJGNYX5SieasOnEbae96q1lflE5WHsfO4P5
ObUKwJJJT77lXtBgPnS2bDEUN2vi1FIo6W302vCuhJ1GuZ/Ubfij0SxYDdImkY7gAgtnI/GIeA8z
Ch2k0jjJcOuKHEyRrDRqGVTuumpnzVbuboHlTO62jAne8Dttzj6B/gCc1BZmlrEqq2YIbEvhRgqZ
rG8cIx4+hUuWoKfPYvWFRI3sCtc5Fgg4LLwffRkVP7SBuXGLUTb27itHQX8hVJewNTFDUdoQ+oa4
3+ymGPqfHrO+jVrDA0QxCWhuHjOp7as5LEaExGlT7udqSapg4GbbCOZmLlGJqNYR3ufEzLf00L/b
7mSa50ZiJ9nUZYl/ojTdxTvF+hxbW/zcIMX4xBLywqcVOrhkzLNbLN0ogeENmdj8MlHdxCNxnyRk
aJrHFiKJMLEi+CJAacYYWbUVJDCJ+WH4bITM9MexztD1zp0CfxgOcyp2i2V0Gbi7hYb9BoJXPe+S
clQlLt/cbO6Xxl6yYWcC90q/ScSz1Vs/aU5I+REkQr63lDMu3SfOlPlS3SjZD1oWlIO+RHD+mshK
y3vYyMoIg9Em8hRe1NSqmlO9JloqL5mR26BZuH/VgEduaSDxVfgSutyHyzgmb0keG9lnSY4OXp++
sxVTERs2iy+trVApFqRFBXmZtKEPqaQboAYXfX0bGjm8Gv4AZ53iU0xTnZX/YL7uo51sWpCH0HjQ
mU4FZahVWV0Z0MDgNnVptKbrGhMuiwItU2DZi70v6TTkQUyDk7wIQIG2zwdMvAZtHRbVkQeKT54l
YVvWbISuYQGlHnkUUftq8W9ruMlrbW82/aj2WO36ysdMQXhHMdhAxsNiUvc50kgH1F+mfR4Fq2Rg
RVJUfr6Ui9qpImsBLTapPbX0k3CJV6R2DjtEY+RRk/eNdSJf0uik49QqkfnX0/KpbQlY8lkzoOOR
AQZRoa4k3k60gAuwoJ7Vj/QRXM8ZIZgmYmKqo/CTZ/dxyuE1brmDNkHL+F3DIJpW46ZphO4AvK0U
6c41Ru8haubmxiDJ3T4T8DqeUc2QlEjPMX4FmW2+pmlZxU9AG7IGg9SS3sZTx4zVNkl/amelwJiT
sGXtNID8bBlpdr3KfIIyY1CviIJWiCrlfrtWGehW696VhJn+FFkxy23RdYO+GeWCsR7yucKMn8rp
Aaph+Y0Z0XgCyY5Q2DZCkifxvKRyg+rCoeG6AFoj9SL+uaos4ElnxvCGzabSOcK4lDdDrPgHsnLr
cIcOLv/pkaS+5qRDMtu0WT/eTVYGH8SuRPgjNZzV6187bN0b4Lo/YF0Itavipr3SR0i62wFer+L0
lmMprULRnsqSyF94DKasg5wVIdAy6kW+KVKMOTiza2uXceQBIpRk4+dqsV9CnJpbPY++2spsdx2S
Yn1jOX3n+UjYf/ZNjQ8CC9CpxKR1K+SU3KKbfqt7aH8Um6B2RyUXkHStG2F9CKvuLuZbf6rVlPwM
E9sYjjGsJt+VA2CbIm5xNpYuxDyWwm4/U/8PaKoQO58Ra8c+YCm+ERLfvKQo8ycOQni3enZHG/Jm
2KzOZWbtx7Ep/VTvFl9vk8Yl0sOY1zqXo/vsxznLAALyRZyGD4VyiYit0kZcuaF2XOA3+Aq8+5Ol
R9PVggVo2/ZAa9xYNoExe96zRwOSLNhKbDHXTzgOiWp9ItlGey3glT2qetCCxGitp9ZQ4/3oFkYK
qin5UsYFVSB7IUuMKHlOr+tja/16cRfy44W9R/ocAyFN5UvkduoR4uqyDY1lvLHsIt8SoMimStOT
1a7ytExQEoe6QLDSL1fG6Ixb1fJlE3YLc27Uq2HL1gfpt5taLzBukoOoivTzwgqyQ4iN534NarfD
yb12NEolvJsGKAEt5LJgsz52kvUwbgbrpOakP8ZUsDdTr1/1S36WpbXv5Txv0KjiVcL+zVJIqc/D
X0s0r0BwD0T1ReeIDVhlwuxTTcbrYjkOFcA8fYZeMOFKjXR5u8TLCHzYPRNkVX6aNafkb4drk81O
ew4t7wQGRPycx64BX5J89gorvjF1DZKGRS5PnQBqmHJbe4l1s7ma8Yc9ubbVP8xaPzvBSHgCJ1ZF
NKCVz+AXeBXNZTQDM5Ov4KI7kBD6kTZT9dIOlHUXssN2Rq+5G+hQiNDjOME8Rbboa9KkMsZuFCbb
uPOcjVW07mGJ0sifVZUcEew557wrlp+uqwFMbADuqMxIfI9j9KL0L07taA85Rp2DEfXamSiF5AD6
1KqA95N2KKborurt7s7KRfKUEOoIZQEcRTxN2pG6xHSAtMtcNs4/BpQaAUBGiD6pM3ymHlXs6gFn
beh22fcwi5bT/2HvPLbjRrYs+i89j17wZppIpGWSSStSEyxSlOAC3gXw9b2h9wZVqtfSoKc9qUGt
UkEJExH33nP2qRg73mDrecdxh57eM91NVlsWMJ05xTJWpu8iLqonZL/GqRRtFzYRHYfN7DgrZUqT
KGSbETNaVckgsoTEPE3XaZdR1GP/wPyFFOt+8Vv/bI3IXgPLwZ2+LCUvcJlPRpg42P1rBrMnrSyB
TTv6aZRTdLScKj8PuY0b2BTXxdPVpuys+mxjM+J9XFT1xUlq99Z1jAcWDOLbM7jNZEKaV7ArP3qr
+zLwG94pPzAaF7asvsJ6S+D0eJkT2nnWPRoL+U6gfdqDqU1XWQ542EsWVXDCOJo9muFX5Bgcu6x+
egPknoIcpwJWQ5RCn4JpGrMvmXoSFDVKaECtMemUuVVEr7o55xBBNfpkeJy7egwMo8eHXVpr9HTd
sGWTi9lzQk8BDu5brcOnxflteEjKytlSjOoPY1xpwCdS025h99FV2A7RgKeGOAJBuAS9hwc1wTqn
BpPG2QGEC6FpsszX2i6qBXemY3ygyC52iQU8dJdbFTimZXCyWxX7xO7SHpIRPqF4ircNTysLapaI
MjBl02Pwnmrvm84Si806duz97A+G3MtREVmPE5TzVtTlGgvIgO0eO2q5uikTuj2JLwp/k/IOgTEU
k2btrILA9x1mKJxshWzJ/k1rc9CPORa8AUoiNw8IihLsxMnogTzWEjIRSGd3ryJKweWAOyOhBA/U
/CaIjE+CLHMi8gJFbH6pRKyT0lzoDkBGUnP7DRSU6YKXywUhohf+Z1uJ7sPpe+I5x2LqNpGAG70d
WbW/lSL18i17W2Hu+hZPHGf/qo0DL3ONbo2Ftp7LWrC0oalM8+0kADFvUs6W9WWgjTIHOYHG9W6k
JPK33SybLMw6p3ssxwpynI8eg8AVK+95FZjbgSEiqotJZOua+Fl6XC1x2ts0xKYS7IGtYy2+72cr
uvSdjpumZOgUbVSaTURc17pgTY8HGk5OUz+7/UzfuFy66Itl54r9tp3TeGtxFPsxtLmdBfhk6vcq
h1J1VIaGdridIsO9COxJA6eD3luCsooq1MRWzkZjlDNHyoGjPwa0qGne6tHjN4Deyu98LNmEsGuA
NjdGDJBy41VGQTaFqmHOg631LmMpIWg2o9/uiizCIZ857QyZSFGLb10rFRooec7YCA5gY0O9Y1Ix
txh+dvjhWCJTcF8N4WeuwgELR7I9GbLViv2aAnaYI/vNtAsjCW0ZYxWfaMP26JHlDIJwxrR/GIq4
70PJuv3i4O3/HuOI5QJOUz54adolNwaHOrD966SGno/0PmtGk2MYu73GKxgn0UMVrfQ8EhSWhaYf
ap1QpGa0BBAP42c5RnSyeQGBHtJicpIQpReZhiQWYEqc4hyMhtWDbmARmM18B2VgvCxVS0Hmjx0N
pBpUTbNJtRIppUEDyQu6WvOoHgt3MJ4q6PbxjwyKax8OsjC6o07T7VLOcT08aktl1XtR8UlRhjSo
YcPS4mbsPFCJUB7LCky1b2tsIJo52vY2XWoHO2Dpp15gRnDAXaoVcu1aE5j7gr8dq15WatsZecht
k5fZu64wswZE8s13hppZAAdHI2YB3FvZhJFl97dDgpNsm5hS8EYmhf5ESm7s7vthHq0tkj6MlbJG
oQvgPUqg0LeUZKem1Hnw2yaZ6h6zNrhddp++VtZzzwQov4dPUjaXDGGPYxHyIuXC8U0yBfbMKfrR
zJLiB5MfzucIZI4DSqwe5NrQHuZnr5dChiVrHf1ax82pc5hcX6tBahyMG6nMTeMbU7Pt48GaQt+Z
ZHRpZtvVN7RFbeQ2keMD9qvzDvE6UnoDZVbdTUPDEWDpV6zd4FdXt2cdxUVuLx7mZ7CJ1znXW/2i
zWUBE3PswYMsRTto9MbNfNg7iK8pRaeG+xSZceEe1eiXNaIKTgpfZtqD43aYOB3uoAgMGNUiTEPa
i8pEYts7pRgInP3ZzdSJRubYXzuiAeeQJd8YH+3Oo64KB1yaPMmiSDNnX6VR2zxl0rYK3hwxTffR
bGoxSTpaIU7AW7v65CkbbR8LS9M+Tv5ooEwDL+5/VIlZOwmQuMwcikBPLWHvAX9F5bHjlOtLFiCH
RAq+vBRmJj0/3KB+nYw67PCCKZK+UTgzKy3olwoWdlAwsP7Rd5b6IFvDHwPKMVDwW23uACedxloq
eaQ90/vP0mTgxUpWiAVOKXBFB+AOtaCgVS470NLPPqnR6m4B9+o/pNKg+aOn6ciJaLCSOWY2bJnU
AQQL5naoKKSLV/rncgpFYnUCnJYOIW/eZGKBGOkUqKrqPeNKc9nrtt5CoDToFkFragQlpD3Buae2
BLfBOa9k2oRhuMPuvnFLO2v2NfEec6i5rXBPUxQJYA1YOwnq3HIEjIuXolHTsHcbNXLaFmzl4oHY
a6ytG/w8Qj0jPIb7t9Wyoi9E0M5+NQERtytI2hnBELCi/DQ+OxT56SYeRisnTIIJxrapxzaT7G3+
lB+EhLv0wHQqMsA+5TYwKMeAt77xh6b2TnmEoBYrdQco6a7uK7d5L3WGXY+z1JrCZrtToq7/NRb+
/9ie//KZa/7vJsX997Z4L+e/2hrXP/DvwDhshSaeKhoBnmHj+GAy+S+bov3fHtpzA6OCibtFtzX+
zL8D42z+EHFliIfMn1FyGgKIf9sULfe/Dfwpq50DdQR/3v4/2BSZBqMPZa7ur5JDYCDr/PYv+qvF
ZSXFGZwGjBdiF/a+U04Yb3EP0t+2lN3S2bbVN12V3R9m0b8MbNcrc1cYeWK2dlb99d+v7E4d2aIx
bMiuWzFMbqJpH43TQxaLzZpBhj85fn8cvD7/3hHrWv1pZLxKGv8yMOb6eG/QDpg+bmW8oL9IHqkH
6o7OTxUwuKZ3smTSMgNQddW+AnvxjEtEMkNcp58iX/Qg7Wu92vcdCV5/eVWu/7riX92av8zk17+H
A/0CgTvyk9XR+Pf7UE9EFI0CJhigfGt8IsmCEQ3RKeLSmwb3YazsPyVf/yJuWC/pGrq3+hJ+epDW
R/OXh055L5tmFhnn5sU+48JJXi1zmE5DosiT/f3PW8UZv9xmJKUIaxC7o1Byf3nBunWuPWiwEjmA
rZjITpFVQSCRz2w7FQBu8M3Xt+7SaR+/v/B/+pH0BPixNtZUfCV//5EdJSDkDj0PBOQH55ZZTURH
VbFuUgoBTfr91f7Dz+Q75vtBLsLl7F9uKVkcpkfLsAhyGE3nkQNtGI8Ygjiffhb0Po/5eqt/f831
1v1ya2kNGOgm0QyjnfzlDVaLNji0uOlmaLb2Yev4jDhmG3+6zD8/VEvTYGMj4uA7wSL69xtJ2V/Q
Q21lkEtpn2nffWbW0EOoU5wFRj3fiXkBICmnsvzDEvHPR4iujbUTRTR/bTyHf79yaXaGZ8BTYktm
ediInNEBRvvlc1mbYX94gj/FL3+/nauFeXWPWay9mJ7+fjVX6HmJYbsKxszKXlziHGJaukDDdDC8
XahqCqNtLxPsv9lgCkQD1JCwW6lpwgaENdkmSUlz7vcP+Z/3wNVQuyBY5aslzPyX7yf3tLjqo5kJ
XtKY81mLqLPKnmnpJU0T/w9r0X+6GNY9dIvsCEjFfrkY/SyScWLJmlhP9rlvtJQDoAkapKP8f/v9
D/vn27tubigXEUryVq3u/b8uQg6rHfFgQ7Uyl/w9ZAze3qKuCWD6/XX++fpigkQPtIoW11zMX35T
H+mqSuklBu1UjpdsFnK/TJPNZKIZKpqhfvwNP1vxVERi/JOK7J9rOz5ZLokAioUWn/Pff2NfdnHP
mbgCD2uwuw0pU1lCH4jccIwMGPFQG2w9v/+9/+G+4hjHrM56hBfy14+m0SlHS3QrFFCLuopFyhdW
Xm/7+6v8Y71DMImlZLVladiGfvUwwR9csoVfvCEvR1wZuEaXqPGsE1PKKFAgex51Pt4/iMV/dU4x
OfWxJ+GwXD9UrvqLyKtqxSiwmQyBR+fOP1NQeQdZqBpcSLJ4nImXGdQy040pLCuC5eG/OvFnil7v
0DHO8I8Z1Go6rESkLn94zX5+G39bPnjQjo9fDSUancBfzzNmlfv9PIp5bWBVew9m2LjPHEy9G90Y
iZ0t3ezcqzK5RgXN4jkD4NkxpuYzZuySun4zBrayG1LimEn86bv+x0eACt3TOPH8zCd2fkUmjJg1
vcwslqCnEPrS9mPxFVmj7oTOLNP7JSuFdkklIU3ATVyOgfrSKoNsMINIFQ6IX2x3Kg/G4OIQ8ePR
OLluNE0hIb1Ez3SyVTNziJolOUebp8I2G0byQn2UYhseo6O2MyO0z6rlZQpGIx+X3ay8ftpNZUE2
Rw3cPtpY9Uzfj6mJdpkc5X0fC71UYNkcekKqauS0qw2P/w5Zku+GhpbLU0wTMt3F67fFcItEpTpR
/CX8oX9QrZ5eNTMqd0aREgChTUp+c3UCVLVpYhziqQKYtcU9gQAqRnWtcqLxEFqZ3tmILRR6Y73K
aXq0bflb5mTqFqWI6sPff0a/PhdWdc7xvsvDwS3AP/++QCiZ0zwZqzIQt3LcER1pyhAsLlkKv7/O
ulvwv/rL+8mol/8/jjcH55QOteaXdTBTA5V2Sy/HsFIneReG8GHrqhkxFLpxsKFLiyRjpEUTLlpW
Q+HrzWuUtvEGLvlIwBf9ohtHxfatU8ZkFMboOa5Lt+xkntwgRxa0usBJbQDoWAF7WvSw5ODhtiYf
XhImxUKyQVnIPXRPg/TnaGl3U59+XYyR7nWxRHXQTakTVjWxXamqtfepm8mVa7JXrc2p8L0onx5T
WMUg0bwZuDZ3swuS2oDaBhUQNWvT3K9LYrprqsg6RJFbX5vF8MYbcCg0s70KrF3Wa0jUei9h7Y8H
ch9ZD9xtUlpk0kWuW642wHzSwmjy3Pupbu1LLpPAyIXm7IZEaIAKfdHQfstrZ58ks9rhaSGGSIcr
9sWElVGTY72889D1wOqwgNLtUrLbCxMvLYnK09TuhCzGJw1KHA01+rdEBriApubsXh9r+qo9f4s5
1BtUBAdkW+KkQUwDySi7+0ib64fGcvNHw0iK71BVO1owSdO5G13acOXjOlP7aIjvBr9uwG9Kr603
Wtf5P9pabys+NWG/RiNzx6DSF3rrqancoDc7c0CUoYarRuLiPTRKeUSdn96UTWSfRA/Zr/W9XWsq
88zN124RyBMDZxEWlnrDKiHTEUeEcdlYPTFp9vckmr+KjM4M0+/Jf0VZlT0kAiVeNawThCpltEQI
kvnWa41+mHxv2ZQyerHLybi2mg4rbjE+9SwmKjT14Ml7i9An4pdH+NaEDGnMOV3jgmU1OwOxtB9q
X59o1jOh7TdjBlaAi7U/1IyALiDSbJXUeUilbmVUf3MT5zHN0CAPTFjn/aiKhVnNIhe58Uz9pZ7I
Ut1HsWHs6qzW7o0MAnymAZIScY2sKV2+tXC2ggEpUNARiLCpcxMot6xpOOd+s4+Ah+U4PlW1t7Ab
BQ4vYr9l1eoQqQ7cwUwIJ4RT0KPx9PoCMl1OZnSatu6THmdPiRH1McPwVh7zVjOTLTO3bm/4tZ2F
Sz/LL53qF+5kDrUMGFjMNiJWWaashmuxCG0v1UTygG4tl3hw1IkyG31Zm74hvUGvmrWPkUla6U9K
PWhiwm5e2sx+wXfMWN41bKQt5ZF8GBVO7OMIf3x9Y9Cy3TqiyHeyGXQ7XEbf/kQjsjRBUfU6fGGz
VHcIK8fVRY8GlXZdGsRkyIc0ChvEP6oNIdda96PSxZ3RJtcKwSrz6dgMRjt5XqX9R9ePH+umb+6H
uUk/k9EpjmUlb7K+e/JTO946hcFrar+jDnnPXWbB9OXy8SunnU/fYnNTYvxo8Um+ZjMmopaa6aiQ
CmKBKB6UH9+JuSrPGmlkX7JoQaBIgFUep2/68tmW6bMX+5/JpKtg8eYTPPsLixSzrWEM3b7bN7Bx
GFE3RMp01lsc08+UtgG1pkuD3q53iB+fTbeHrqgBc3TUhWxaaLFO9RwL3dzbc/5jmInk8Yw3hjcf
WpI++zZ6Ysep0KEOCEa7WL1rvjugoqjnb5zvHpS5PIFQJpWko/8Bbw75Q81ErioZMmRdfFPzjskE
ZXarPzQRNH20j81NVZhItOp+Y4zKCdqKOXPi6HfSmnlCC4PFJItvOH5KqLgVbZ7aMYgjncVt0VsT
UrGJ4BHcqVxBs0/KgVJCbKW5KYqKxIBSBDDnq9sSmO/GbaJp05s18rDePIgyJ29uzaeaSDBUEOyt
1m5CxXcypKifZB0/GibfkFdWwJM0dJFEIUEo+O4liXXk9Ia/pW0MqyM30/7MOXjUm6wQ6rOXdv9q
o6k+RXxnNwgRSY4tMcujS9zSyfQPoh7v8o6Z2CgM9WiJFsZeUT5r80jcRduGrb8WGTGTF8NGP1Ev
R04Tl6WD8eo3tOsWvcZ261uhNIrzqHevZR6dQK5Ge4Az5UZYQ9iTDhDQWfED20a4F7dpEjIU626l
K59dRBAMSXWNB1O4T82yiC184+es13fCju8JI8oYAJI7Ie3pPs+8b7EzMwW20vhGoIoPa5F86wzU
xqPBiliWLkDENi6YP3f2luCSGElz/c1I2lOT5N7J780K7UL5g0kRUtCqSH9QHsJKl3C/4G8mnz2D
h3Mr7WKHUFg+MrSRz0vU8FAMUsnIcVjQq5U1C7SebPOYQM9c23Nq3teTgXbUMb4bhb/w1lH5D92c
AmcqvWNbE9ykY32YxseirG/6oX4AhJq9KtXcp3FqByJh0Gqsw+JZxiiJpHlcmHbQXJqz0ElJjdKb
NowkuXpQoG8XVueHthkfNHu1G0xQYpw5sCp1MQke5H23nquc4sLz43U2fc3y5NQI+wZx3b2RrBEr
w3hrkGGTu/VTtGAQs+mXwP0ff1QLEXBMIm6SWGfdKMub0RhspnPoyy2h/XA6v555KIZ5Tk0w5LYx
nfOqczYVPHzkY9ON18X7pqhWbdDoHiOAryYzV3OncyM3cn3gRf/mxiMyNWXtBQtOAw8sycnEmIoN
Qw0yNcry2e8L1K8auW9tR3hXblTDtqULx7u4WAO89vkWMv+JiTMg18F/YwFHdpkuXyM0BoA0YzZx
gLScU0R8o6eGdiH9AUyntIPKW4b7qeClpHVRkFyEW47U5GpTjms+6EI8KwyxKGAcv2OqETZavk88
pHDWzH/Tpw+54bOTI0sEk1q8T9CjgnwpP7GdA/kmv27nDYzQkdtuEM8Q0TOad6S10pKZoienbG4c
1LubyHCguPv1ezzpZ4wp6i6P8uFgx2RuZmbXbMUsvoy1k17kqn3DQH9bVQVxAzQYZJFja3mK3PhA
yCtaVGi7jX5OteTiJlmoMSnfRwQtBBPAG3wBTbXtI8ImZUPEZ/KNNMhjvN7bxFmebI3IxnmxoDVC
tg66ouVPFPSqWoN0lTyB6NksDgOcdA+ACa52a1w9/C+29tjYVrRTTbd3TPESUbUB9A5wdF85aew0
fxkReRJ4YVqfMPZPXVqdF00g1EBShvSWmD9bQH+ed6PrXekqP2tF9EnA4c7u7ZDOUQiLL6wq93Gy
C8ZYUEUZHr65YLTAuT1jX2DpZoftKj20RlT7PWEiO9OTV/qnEoXJWIVGwZSP8DOHHlgaceLkccBY
I8sVqjrMTA7sTkdMCes7U96Dv7qdGKPvE3ucN4DCHhuS7VumVTuPftqGpE8OPKJ60Xryrl2l3Uih
PSDJv7UK2k0Oudx61ZMbpOX9yZnBSINQSjaVjM/CSst9ZS/coF6AQBeO/zWl2xNGOTI5tgKb6AAo
KnN2Rlh3kztqvB3L6ps72yJwib24qcBAB5ymv3hFc3W9qbyDkJwcbCPlq/HYurH+tFiaDiZ82OeU
quQp9vwPZyBeKiUcTmsePEc82ZEI+o4GoXKsHyluL8pQk9LNdb9qcLM3qQOBe3IbfTOYyyVdmbMG
mwBH7PGNXvf70BP6FrVuHTql9+RMQMcTHRhHyeRZARU+eYX5lMfeY5KQM6ms5p75zb0bq+pWM5Dh
LNXy1Zrw0PTkaSJCTJAzuA8ks3BuACgeFnENSDyVAURiSW/WPXJI28+Z3e181UJSTmwyAWz3Lo1G
yL0Vzl3GLfdVk33k7UDWoEjuqpowr6VXUmENbX5YurwHusjiTx8JwH390mkITpu5/qzM6V6vfetY
e7P5LHQ8a8bU24GM4jkY9E6dRhjRvWv3Wwar4w7MRZGv7F53jQZ8zwry98ihStnATkhsoq1J1bNl
v0pRLrNwADlNFzhQ41tfSicoi5l1juPIwhJ6QzZzFW2R3ZSHKKm+IRJUp773+8BN0rumJ4KyS0/T
OKwptZm/r7EhItNzBXE/U46jAduYTmYV6kHykTRjacPMdKJt1mIF87MCfnmHnU+xnLGybDRcs3Mh
YELbaKPpe2yXoXyGyP99sRvvSiRRctE8ON4MPo1dkfKYVaWLUDpTfDHHZqfl0TGZjD2DIfE2llzY
IeXRX7nFqJCifSnFNfPKndeRVTX2L4xkCX+Y46NLLCOr2VbrmRF3yryp+u6+Qgu1MermBu5X6Nvo
dvO5tNm8OOTkRfKA9eOpAlof2Et7bTT7dS79O/II0alo+rH1uE3C89RWYhMh8+/ZWsSznjYEgnjV
/eTFD41ePRQD4Xr5kr5pY7M3S747vN83o0T2X3XGqbX900IMmNfUF6W1lCVUMGzVOxw9rFGVSyY3
iZJKIVVRR7n0OhtLV94SX2DogeOV843R2gRAjf4xLaJ73SrjYHRxA2mo73x0Y2YxvRSy8Lax1ENF
+reAQ02lrP9Aw7F+u7W+SeCxhi4qZp9cagZruBENjZq1Gk2PGtXIqy3BJGSviqltB0x7k/9Mwdg/
+lqUyADKNbhyoWpMeyLLohpor64tt7bkAP3gpC3b9Nz7sjvY+Zhcmk7k9xC6mx9dNbL4CexM9aYh
7uoWuRB2Ox0rojgRmclBM65s45NOjv0ixkIdhJZMt73pxP1eh5z1QvJ6fVfjpIoCDZmK3JHaaVyj
WoDyb/Uxco6VKQkztg2AVHxSHhN85CHIJ8nLYD6v3wx27z45dZ9cwcTFRPnOdzhfn3xvvoezoX0o
UvW2jffOeleTBfVhtsvdtNpM0sbITk48S/b6JMvkTtO0/k1xg3jDEBL6UYXYxUrGe5uUgR3ZHhvR
USxkySUS8RNhCPiH+HsrJR8iime5DFcj9u9pBJeoqhDVIQa+U4mk9QGa/WIokUdBHHXRh51k+V2S
1SEWmxxZmxZEaJjhmVgfTeu5YWFEBBoxJGZtx/nJH1rsQBO8u4Hdssu0U3xCnR6HpaOqu6psz+Mw
gnbvqk3XaMNT6xpv4DZeXBedtQYLj45N4n5kyhbUHJG+YUC2nFO/56TvJl8SeNh0H1sCBgvWEsQf
9oucPflY1PGrUfDB8m5UaP/4TZaoTBIs0a9z6mtwSFTYsmgc6BSecZOYW7QlxG3F5QGq1VGYzUM6
mHdoU9AtKSM6M17/qPKs2sfprB4xOBTjzaCG8p26LP5oyta7yjpvdir15ENcG3R2CUBP516QqjZN
DzQoVxvsKZmc5YptF6p9G8/7CtJioK8putgIshtkzPYjH/h716orKu/ujpC4jNxqf42DLJV4phCm
40rg3fw449s6si22m5aN9akuqPHksmRX1x3mk7v4XxYUYydPd68YaL5YPIdzZZWEn7g+xjyn4EXg
0NaFXedpz7Kioh+SPAkRYhbPPlEKHMAL+1GP45/BcMTrMe47qr7xV9rRdK0XP/kGEQZ3z2iPL4O0
iUztrZdG17xzkhLHjoWRc7itsov0opGjxBqzkGY4gxryqshKOCOJHAJV2/bGm7pQS3SG+J36lrnd
hcfCBG1q3xkzk01h1/dTU03vdUL3iS9mR1Qsto3cSs6MR0qylOriOJY9Ie+VLA7pGNXEX9vjs4nc
Owta33k19N4IGw7RAUcpHQtkgU/ZNYYw9wuYk74fEvGsI5GdjYNZIh3FkI3WfWDGrs3LI4G+SVAZ
Zn5akOns+AAJxrMxVLo2B5nW616nefqRmeVu9syISBW0vXIA6pwmpknGM5DzPWJvp3qMEScKcrSc
9tIjyZ82pjlqz5aNsNcgno6QWT97o0ky01BxNIXq2dbPRqq0PTAA+mdiHoKkH64zFFdKREceETeV
295edVdNq4jd0eruMNc41sgY0/E4GFIcqxn5bls4RNnGpCfjf5qrXeUQJTd7cfwI2dC+lOTqisIo
tmBX5Jvs0+St7HDikJ0wzYzcXO3dSPJ2tyK3vntgPxgSmCjshzht330/Swge7iJMLvgzkk3Wdvq3
eu00Uy/BEKiigYMK305sBQpdFi/kDOAAn30+c1xUc+2Yu3oZxtVE6vaVZEmzhHtfaWlJRPZAwLZ9
mNuWToWga833PdkD2R+Z/75oIzr+AA8wqeIdfnNM0QmZ78cx6pOSLjW93ZPeI1T73vfTyNfbDy3h
fsVStl/JXWmnV9Nv2QswC5nxh2+UqbrRFiz1qOKHDuM6Y4WXruh/TiWAIIVDx+cFacOrNbzpnN6C
mVN/z1lb0/dNE5kkESjXqSiB4CKvBivnIy5i59pQ8McH9+c4oW0QHh45ns5EihdldxhQm3n3cuSQ
d8Kk65q7CKPhRHRC0X+pHMlLRR4L/0KNyiT8jJCCn40QV2SnxFAzoNt5MM0k6AxlqdPUzrK4NRtL
XTGEZ+3OxPl0SMbRwZxpJxH1FX1H+tltMWsfRYOLsig0r/reG6Kz7ubRQRuY2YVlMyqzNcTe8SQU
NopqaA605Qtc84mjiZDhJcptdi6SFtyxJkzTTKPeCzO6qttWGLADxr2+iPvZUnRkveaDVKE9Xqa9
P9Vo0fPpFZ/0RvP1b2LKaBR2d+2qjm47It77muXG15vDSIv5fqHduvW6RD/ztN8STrXJOHz3enLt
c3da3kiG3eLrrjdz55EDtdC7o+Ki3xDOE5VPryZnS/xtxzpiTFgtYKtTan5tkwn1NigIxkZxp++o
4iO8S+aSB3H7mfregZi3r2ikndvKwTWc+2oXjzEB6g7mIFrm+ZPpD/aLptfZYbDVh9dbbN3J4h4a
TtshJVRCpHVjuKeKvysB6q7HI6ZNGXatWdKvy0ffx2So9ZVzP0kJCDTzR1YD1TrzvrNGD1l3PSs+
EacpzJuBfNOP2JriJoB+NFqnppsKk17DOm7d6ZORTYesSynoUXnjPywTAImbyjUpT6gbh4HujvRx
zHizdYPtZCbwsvZs8klbLEYh1lLHPZepIFu4Kg1IMbwwqI7NcVTaGYCnsO+iYXTJS65S4YaWQGIQ
lYgmL/oYa86Z2BRigXi86XLQRzSy20j1/L1dt0E2hlqFKSxqjnjaVU1v5PecmFX81BOhZt7kCmb1
zhkF/5xZhbyNplV+vzXrjqTIpYxuWsuP+h1C5S7ZJbZVa6wuXoxjtSUJ76bQl9l8zCHi6Gcfu4s8
aClMwINX2HlN1t7PZQLD0lB8HR2nSa9WZ2bFJW8Y62y1CdcFYS913C0b3yk0cfGd2kgP/J8JFo9a
cNl679l0M9vmLrZaKiySoeeTXRVsiVbe3fEOL/2uHc1ehCZChell8Es/NFtFlrAvku5QCMpAKWlv
XHOtbg/oyLDBLdMLhmjdW3PvfFT3TC9jzp23S1ymR2ZxP3x3+cKWSpHFAfzctOZ8x+Ldn1MMleXo
kV+Z+M4eucKq/Jjo5RDMtS+MagkxdFZBBzg30BE370VpTWsQIECPdfg+K+Zage0M5ufgkWrBzDx6
jUqjw/2DaP+16NIEZv+Ecocqv22zAy1ozpZIcuebsq0TDnUp74Ldmc1ZuiaNoEQ6/i3pN+oAB6qj
6PIzmzKkjEICTmcc2fXMyb1ALvu0jlV2A0jcV9XmPq+56ZXfGgKcw6G1bwAy5B8q1ud7+BnGPZr4
lVHp5W3giiU+Lpr2OBglmh8bphXyDIdGjiT5zcCHGMyN3xGSNRinlCWiOSkKsr0xyO8yXvk8ZLM/
Gq1BVUNDzuKXzAs+r6r96vPQHhPGJ1/ztJy2mvS7bV9aJbEjNp4rrRLc0zmtOc3OtLeWVrMOS2em
J+gn6upSqV5d3rsAHu4Xq1wMolScgRQkuggMzlwyiplwzM85g9aXJDer+1x3X82Jxs5EHFlYqDG6
j6KhVmHuzdeijTRWBmxSrlHWF69tXZr1vXeX+8MU0crjOWmzzJlOdvl4bP1e7j0n9z+mQfZEgk3V
jT6V3a0ZYeBw6VBSfWMecZJ1tWuSF12LzLNbDx8tJmX4Y97RTSN1M6vG2bJj9Ld+75o4bquaCVNb
v7sptIGt3hgzQSiEnQK2McdqxzTRDKWNm39rgxn4GEQSE9Tkl40ednnBGwYEZn4nnzGbQF4Lg7I/
S68+g7vXBJDMK05wtglT+x/2zqu5cS09139lylfnXGAXCBCBLtsXWAiMEpWlvkEpIhA5g7/+PFDP
sbW5t5ue5Kmp6dF095bEAAIL3/rCG3C+DtSdOjvql63KZIgEA7F4mcnxwh4ZmV30pCJuLWXdG2z6
+io7hvVeqtp1PDPoG8303ljSUKBrBcmJRtEs1vCjPORH9Sksj6YFzRKz6nzMLup5IC8rAxyAZYJ0
hC2MirCXxnLi6AB18P2Tj+E3AP8mUjG5jJkMc21GsEVBXDVhp6bFQJ84VBowZ8oGlqHuIRqm0CZJ
cULoC02mu98HKLhUpmkrqmncqNjD2SPoTY+B5IKhXugrHmbZ1OyGlIAt77Oje5zL5S7A/ewFcxD1
AoX0d8zeF3h0lscVNU0gjNxvIltN4cdkSKSsSp1EVMPRazOL6GX5R1nzsKWKJKvBOPdqUIz+qUBE
Z2H7XTnuFOSzrrOgJ/OoisSBVmde0MAxEU7xl5AWltRvkVvL7cEq5OEaTIh0O+pZc1UxFSN9hfTP
+gcesZBjF9qn+oC/x1S5+Zq6CvCRqq1hyI1rpB0g3OZxslpU3WKJhztI/NigQxct7NiU8zW3LISu
8PgEmo6udkDvUYYDdIX4cW0jbdpT0SIRf9Oq/eyx15TgQjtg29epSkgfR1cgnizuD4gegp+BXOC1
2gw+CwIWAjheiAIQqjtpUCvLQ3RUPT88tHuMfLDoxnOT9R8u3uGM1G/pIXtHl6eHs922z12swHCB
CwbnugWBatQt78NMj2H3IODkHoXZY1lEDZyskSt1zWTWWQy33XkpLfEF61aajjCAMeBSCpkESQkM
4Rf5+FQrcewAJLlL08Orhg82wSRFfGGylczkbY4705x0Abygr8AXkEv9EAMMShtXSqf8RpISOxuz
QtBXGbYHqnHopUN4TSs82wxyct2ROUMGhnec15QTUss4EvmyxTofZBarNlIyB6k0hpsaerqLd2Kw
AefRcCGIiYt+wQac0sNKuuPNUe5zG+GY2ulYxCLpa6BU8sKBGXNryPELxAnT1TBXsBkIOuRes7tm
dljSakeAezF+K6BkOCbn5l3K2Y8itY/mQlfHu6NZ9JAO0SFgXFDjrwGr0QzX6CktHvzUT2lYGmPE
M2YxsRLzGFiVPoVB27OTIQ6VSRskoGlpd3Cih7po1krbj5uA7dmqwvawXNBNowk/1Jd1adJQMhLk
8eB8I0FuZFjMR+2FmRT00Gk7j3NT9ugpUoRQdonMVEH+LXBSjMu0uI1kCbgSQdXJklRzc3ZBd35U
YmeUUsMu6L3sAoQ8XHgztASjWS1mtbHYNFnFLggr5hqf83F7HNvyDkp6/5zSqXyUdGk1jmj8jC2E
ZswG8y1dbCE31TfEWdJ9i7/cRo/TaI2hzmxZVlJ955vzGc7MsrnNg7J8o3ksbyKpDDDEyzo4Q9hM
SUEsX4LwknyHeMbUgTEZQ58ABnYTp8sCqQxrgbDKFAzhpA7YLY9JtnAVRdIa5hZas2/1TLqA+pZv
gkqf3RZSYe59EKdOMqMXhqjAAO17TPJrWSmeTRXZyBrNhdytxw4WdpHrTjQfY9EMY/OyaJjyJ4Cq
LYo7wnMK23Sg9NqNtLmvgz5kMnzESHSGcmG8WEsdrcYpZWQClHeODz/QRqAQ68Wunq0NjDDgXvEJ
sgoAVtzT2XQPSV2v9WFYQHAbR3OdHyBgMeTOv8HC8ocld/XipsoPSSDiIsXiy6hr3AJbKV/CvScG
REnjjMDVlqkBcxtsAndbpFXVg1+RYooKkFSFTH53qC06d/JmqKT5OqCnogi1LY27eaDIH6E5LpZN
RU7WIWki3xWaXl/187l0l0WtsqtQaFsfm+NDXJrpbqDEulJjrVqnvp5fS+kIG79ArWylG2Vb0UZX
UF3pGY7ZatZR2cvDuKO1j3ElhSFKELTx8xXOpER5vQtm9K+DCi6d1ASV0PWJlphrGA2Oaha2zkI5
+ndh2Rw+VJg+zFQk9gITESzRNDLLpl500GqzKEcZsoApeKsUowYFv6IRaUd5iV6VPqs3TV0fPAIa
OVuiHcGAUTf2QH6NGWrJR4N+whEgp06H+TC2+R5OWmjepj3RT0chKRW+pJqXJQ093NSO0ODu52Aq
SJ5iPVibWeYLKnJdxeWKRoNcpFEDVzBn5DEfOiSkwq6YjRjqtsG7jLEwc1EDmFYRHtaKms1e1Lov
183iSHzQVHw0fPW4LRbMAIOky3Z5L/kPcDNfwiEzmcgz+4aSv0FzKtoeDsaAgZ6MmA6y1gWjwalK
RqVobvarRi58qIDxDmbrU8Qip5s4RIqIUEoDmKSZTglFl8KmKNJUgLrKLjUQU4EDCI2oR7aNYbEE
d1OJ6Cy1KgzQAG0abxakJeIKmNDxmXTJAIKExmynG6+08SIX706v1rTegSBd75J4khFJDnDlaigK
QLIxK56BbokrbeGGY5WuFIoGgU7Q68LA37YHTOmlJeJMsTQLVmh6BLWdNGW1pB2FU6gPEIJiFx54
iRoA5xscEXi8zWGIUWTLeoTVjhBx3EM40jxGkgVee1OgXbaIJNQojultl1N72mgXmnhlStnuCDV9
by4KOPDlGEjHNXGVGa3B9JgMiqYX89E5wyArZfGZzhA18aoOMnJ0fic7NUGaAXJaynTMgKhQkATL
TlfVCvHdHqYtwBKX9p/UIgY3v+4ZM7rwDJgPGXNAWIP2rVM1VEmwsWX1KZqxpMJqHo9Z1C9napGQ
OJhZjwSAVDyqrcZAtZhE+SpNAitoVCPuzb4Wb3p54DhI+tC8ZOlnQSt3ttTVV6FKS7NOcNtEtC0/
riIasGdBl7+BXILS0WW091WT2tc8gX/nedvMO7ypv8PpjyYMaNGnuh7jcZUB6pmTIhCzpqqzMfzV
2JvNM8N6g0FwU8PBbhZUwUsohvDyS5QZ0W8Zx2G/YCJJNhYP2cE6Nmqr2EXShNJ72owMZw5tnvbf
8cN/ErHvNk/5/79Nz3kFNFHhAt/8x7/96rtd9Frldf7R/PBR3nt+8Zy+16cP+tUr1//x+evgPbef
m+dffYO6WoR2YPtejdfvNbXO51H88ZH/01/+4f3zVW7H4v3f/+U1b7NmejVAOr9yG5xURv972p/1
nkW/efh30p/6iznHQgALMK48eJMJbfud9Cf/YsBmgWlioPyhzTWoAf/J+pspv3Cj8wyCr8LdaYBv
/yPrT/9FATKKL9tcBypswP/7U1h/6uwEeAxEeiIMKRqtWNYnwqks3S8UMGU8QG+nr9cXoTZEXqdV
YDysmUq66UIJ1916aMlvO5R8wPTOQAKaDjYI+TvimJTKMP+H1zlyb6BNwOliyVBUaMag+ceOWpsJ
OV4ixRje91m5CBFsKBXNoVZimJulM6a4Cgo9tw1Dh4tQrSSsN/sAgn6BnrGyqWiOgb9o20O2O/Tz
49zijQscl3tecnkEW4qyWI+4Am36pM83OdRp6PYtapsrA+mYcB/TZ4Br1sQHhM70gDCL1h+mFLUh
hw9KGBxaUS9S3VzXfT+wQ1Y1cOC+qbCEB0jmDrOiSuyB6rq0/GE+boag7lJEtXR4bLiLg7UiFb5u
Yw2zJ14C6nJbKq0mghnKPG4Js/h2DkCOUeS88u/8cMrYK21gvyhhZleWUlf1DdyKAp/UAEgn4Pea
qh3iQP8clVWF7AxSS6ozyGigAFlBcg82Zj37gHpQtQ5YVqxpNIqU0guldJ6DsYNKySnAyvgyzSi5
BP6+E3iTGNi6dWGULwu2VyRTDjXoropeTSKkoi3um1JNc28gCSpEMqeL70yJwEWGApgpgoUWarY0
76QjBayZKcJIRn90lKquFU+B8Ra5qgQnDjiDb3yLy7YHPqC07xjXKskGiY+yuYxK3KCZDVQJUxpJ
S8YVXAejWbZd2jaueuyryM58GXUq+v+jArkKBJk9a2HSolvW+h9AQAbFGzijjyPYWO0K3E/6LWcz
jUoo93FmUsyWxnDXDzWgRiQyVcQVlQbc4ZGuzMFlHMm8CI+8qoba2qV72sd+5sCGj59Y7DXzngOo
MWZlHYhMo27Ub/lYGM+xoqGrNBzVcj+fzegPo9miMQIBrtxb9HECiOWTJ7KdRp2+NdFpTJgJd0GD
u9MBniGpPcy4RYk2Il26IAG53hqqf6kxKX6t6yC5kQNfvsk4QQav3YV3Wty3N22nYuM7mofAAIqG
upmVDFhUx109f4j7vD8KpTJ8RBBotr3Is1a6KIPOB07Z0r6zpl6uIjDjzh4BUauPqMdRAlE2mPJO
KgZ1ycDE/+iDJNzMuyR4y5iNXTc4vDw3nQo6Dxqf/8L0Uf2IkqJ6UtquBO5Uze98X8+eZHWsy6UK
cYU6rwLp6+Ya02vwldmwlnXUDAM6jhr4VASwmLI1ncHQaM4N2QsG9dET2g6j5CLdSoM1qpSQqRBK
tWSeXdcO2MGnC0QV6RSADa5jnmpKJqSpQC/bbqr8AeyRuxWeESSlYIILeD/WZskeZIDa2b2qUh8W
Mz1EzMDsHlUzau6YQwQ3YbuIUrD4FcmSb44tFsrTtW5mZX0RMFfec3kz1g7TyjQsqpcq1hoskId5
9SIhpRyICtmVGWtD7dDy7VErFCYiV+/BqDboO1Q5d3hYDIuajn80+wY6s9k0Ss28M0RyScaqMGAw
Q+/JQJMI7aRI9EbbUoU2iL7qUq3622yY2Bl0gjqsRFC0QR45NAdOntQ0dISbAf6OOxAXEgdwdwx9
pauNKNpn2lz1pDg/XKK2S7VoJPVYuhiuVy8Th4vhHIo6FBJ5zJDvGARYvrfSXN/S7KWqnhd0j3sd
SbzrqFzkM1cboSGgWxFK7Uotj4THNC9mqhOPJfM+0Sb5YXDmddYhpQHzjYa4ggSLT7F8l86KfMFh
xTO9vDOPTJ5sCBnhChHIcACs0S1CD4SFGXqpP1azh0JCDv8V2RHlSS0ruXAUlIzbJSaQ+X6RF+hC
HUxEkEXeSAivHMKkvQwLnU7BAU2Fgl0BGV0rQ00RjSmkN56DQFaYC2olGDAfdZuAwh1pMSdAlOcu
UlT5W+DH/r2S6P6epc7N4iuz9KM3xvCCPZfqCVSpMdsqYad996P5kzKo/1l6dFm8ZzdN9f7e7J6L
f4AcafIw+O9zJJG/5vUf/s/m/T2BZPl//7Cqk+fsrf4qlTC9wPesaaH/slCmjGkBW3Km4p78/7Mm
fgMbbfEpFTCXIQP/Z84kzWa/mBBk0VeYmXNFnvOcP+ZMEvmUgvvKXMaPFSEXwzD+lKTp07fjvxhU
uLhMvEp0GvQ5zEPsEKec6kvOdISvmgxg3TydZEBDLTJYRtXGVC7TdNXgzcQ+kN0kDC0KGCNzeTk0
S13d6EfEFzPUZ8J1BtozEWA3e4IUFuzHpYwqrb6uTLBZDiBRcy7qwi7rmy72VMmT/GV1cDLiRonn
Ov1CEyC/a8TrKlup/RZIUh86PmlXQsHgpQPD0xUdXL9bRuMtIjRWvQs3xn19m74Nz9rH8Jx50vxi
TK+i+Gmcr1L/HCH913zX356hE06vgsI5WnBzxTOZHn8b342H/Fv5TdGF9iC/d6FlvACzN17yb/m3
9h1I8YEC5mWgoXYDPMt32/F9jOycPrsKUcjWcpxCN238qh/A+JRefNxBNRpjd8xXDTq9wVJrnxLp
AwUeilDafPEeAPGX1QrHZAzy7Ks6w6cr0A8u+ilDD7oBsTngovfGY1FdMY2jbtSku0LZz3Xr4vgh
XZmP7RZJxfvDk+pIiXV4aiIBmxM1bOAscipAcBTX00THt0Kq/host3XG7ursYZ5Q5f9Oh/nJM/3R
2VR+fQv9AyyQc1HBVH/9kf75osLvBIWFCnoGqNJUu6oTlfxL2ExnSZkiuaSi74iUapdAHohVqHC+
DgAYOMmPb9hz73YSpP/Cd/t0QTtZ0FTx1OUarSsdj/Fff7hqfsyDeRfNvVbo3ijgRIvYjm1uegH2
THTiyJcmMBFwAzuwz5lxI2HAG/zgAE5FQNLkcCwQfp17c693ZGwgYEEKSkwQHmijgTQWzVZOKHtE
d2s+D28QV5Q7kmCSbf6G5EFD9bAuwN9ayD8HR68yLfUlWqdYBDAN5qd36Xtw1SDnpQOhFYc76QJJ
UNAJdzIoNwNmtXV475bwu75/M8duwbBUcPcxvguAIC3DOUw4YOdQO6CbGvLd22DbfIQAfe+kXXyN
LAxwUXUd7IOn43Mx2O1cZBe93V2DKYNEt/Wtdlvd61N/wNoalaU/zu7rt847XI4P/Saw0+vS0lHQ
vD6U4GIsWbNuVTjjSNAjykrbHCFItCjd41O8gusEPCL6YLwdfBSv2WvxWtEFwemb4qyw9Is3mYH6
ssJbY8YBC7W4A+pOJZmgQ4tYF8wG6kTTyr4pm8iGRNpDOAmt9qbxsFAhgww3cFGSc+ICZy/zSXz/
eZn/ES/zuWhinGyPf+1o8mtRj8/0jRQb+2ikwBRal1Ns/RKpS7i5Zjgmc69Qgvdeme/Bikxkmfq4
XAC5EJKKhu+Pw/W5tzzZHP4ab/npZvybkKkjB8Nnxd/yVKsJjQpm3yoq1LUzisGuxe0DUKoLcU50
4ewbnWwOf/YbKb+36ek4zyPbQ3VCafLrCxcpeahADkK43IdJrpqIUCI3Ar9wHgPUGgY6gAOjm0Wt
CzXzj650nBqSOpYXVTWajjaTSjqyY7oa1bBY49Qki3nE0IFaG0bSSOStLsqiK6CJEJLRc0Xt93A7
KHOoCjhRnFkTyu8tiq8f52QPB+4E0yOKAbGoAh2b3gIwfaRqOlols1ATDIMIMhtIKJsZOpGSJT8O
kRjKPRsHrEca2Qb86+cEgIedH8S5Tfd3b9Ovx3dyXYM0gV2GvLRH57agu8Ff4LyTTMQ31aX5qC/N
pfJYUBuYl/1Lt0PkbBedkcI5d8m1E+WQf/BLrp3sb//bl3xacach48sV104Ccx6mmQwdce6Vz/BT
sCEonsEah7vszEZ/bmlpJ9XE32JpnfusJ6OhP/uznigmfd9uDNCdCuKL0/9OolbdhcCae+wWHh9l
cXkJJtx6erq7uTnTlfi8OKcX7+v7nISTwMQ+AslUbtd1cI0ZgSgtee17wbJZvRSrakX/09EFCfIK
dJvlYXQifAszPavfFheZ9fy8th3Jc9Y6P5yRmRbWw9zSrcy6aERvLc4m9cq0mn50wKfxpRrMaWgy
95BtP1wT/3wUFK7ABexnTMpEiQzBqkKuOxLZVbEuLytZyGju0Nm+M1Y/3p/PHcunrNCXnCD4Gx7L
uQXzud9+OZY/d8H87r79ZcF8KgV+eR8N662Flk4+IG7DJriuv63YZJBzYVSYOEN/7qY/c71nJzd9
H5e1LFdc78YeXoEzLS6T2zLC+8VG/SWMbPY7VDMajBiWqKosoCR3NA8FUuvgsCiX6jMHdO6O+bwQ
X07A3/2OOXvFTpAWf+kV+1wBP7hDZyeZcq23i+4QsUKyVOQeSg4H4S8xyWBCK9CHTI82866/8E48
CZd/81Vy9iScxNW/xkn4vQbiwlCweKXnTz9JPQmNanyYHfu6mHu2/S23vhVu7+2+gZSxH93Ytt4D
x6rt2jYvn8RV7ajW8ubmAlVfa7SXm1E8Lu3lXWwtf3xhQHP/Xrz+r4Oan+RiCTICNUi5uSd7yA7Z
bDRCv8Kbyw1vda9F/R4qKt/V63xTr7mRH/Vd5cpXAGleeWQhcDTg1mcWbt1L7hvj1SfNbsVi6Yty
CUHfMe9A0llXvnN1j6TQXnfgtVvqciUJSeBBtqKRJoYlwD6vsVDzouHSWN4e1Sp32ITuO8hO5yhq
u3Deq80cravbPa0pySF3fs93vj3fN9a7JLzVwTMcsIO2bgnnqbGQzmVdm2+m/Y74g+WIylrXtu+G
L2zVL4FXu4g38+CZF4nXvbaz0u3etA1Hc1YLdiic+TgOBAQsp3YRE1l1AgzHas4jkD8QkcfI8yHi
LXVbuzYupnbZzJNXD/FHs27dB1hoaz7P60G86vb2qbcfLkzrgfaWeNhfp8Kb83bIWa16O2Mz9h74
1baOLG29dkyLh6s4udB7w0RulVnri5urq9Q6WI2L5JKzgSHL1yP6T9bmDbUSq3JbUdm109ibVrzd
oxfmgs1ic4/FGwBBC1CmU9nZFvaY+7hprV2yYnpss0HYvXjcbeJVZZcO3aHLcLvJttOLFXblhqt+
3T2WH4D4CxAmYlzH23jVIpIhmPxYgGeF5A57hfZhvB3X6uX0ttMR+gJKjbhnnM/XwXq7eNI8/9K0
npcfrXV/L19FNsA+2bLKLfxQznHh1Lb86DwdVo2jW52Tr55qGztQ+7juXWPHaZbEYK0Cyxut0Vpm
YglB+Uzhpk6p4W/C4pcb4SSLxw4Woanp7tSs2kG4a8UH2Lmr3Iusy91gH91s2zv23vBQmFo/1Stn
tuYQ3dF1hH0m6zsXKeYnKfv/SqQ4d35ONvqqKctmqD7Pz7So/J1x2Ts7yaqtUnyb2UebYbtYP49b
4age90BmyW6w367XN1dnTs/5oHWS5v8MWj+D1j9n0DrJHf+WN+W5+HCSVv4t4yca/b8TzBlroYCt
kG7pp3M7aY6CXJgTrKbNrLJlb9ofoQy5nds6rQObjX/T+8FFA9XrxfS7cV2ySzafj5smUtPvkM1w
MZNbzdyZa66PtiJmtubi8yZSByt7J7Ylp1sa192yW0pCt0lo7AX/Ykmx1K6Y+CiTuIOb3bf2IHRr
29pO52jrznkO7IVtOtNOqnvxCq+XGxy+tp09c3EcFYVIbeY01OxkDCC7bKLpRWyF1t2zKp4Lfj6V
+CQN3nsqzD0GSdb1wdtfz20kRPm6zsVWaa3DdnFRvqreUWzZaTNru98+POk0BUJriSS+dZ9bC+v4
uWuzTb9t7jVyBfoZhkUGOArNumqtt+ncfEwHdPPB9s3vMV76TCre3t6Yhq5F7BzcwE28lOR1bo1u
6xbOdFpCu74r7dHVXTzmvSkpwFjcTrwfZ7BczzPX+iSVj8CZZUGV0/nn6rWcPSS2+TNdecxvnOlK
bjp7mnBOl3G+7p1ila1Mr1ih7eyorszoUaGJgg6mHTnaMnEDJ3Rx/bMz+uupg9YTFxy5Fjfk8k8/
A7nqSjQzYjdyYKXxex7t5gL14WXqIVLnDsvDjpq3WNjyJQDBzpHdIynowcWq8RHyFv+fX868yoHD
vIK3a5Pp+45iKe7gAMUlmy7IwfgwfM04qsjx+Rg6f0aH7M02yLhLB22cDbTRSxierkwjCOENt7B9
wTNpHFcssIObu41QloUQGXgaJ1xa5a28Ol6oV/m2XCnbxhOhE9iZoAFsHTmc2TpbRpZFeu6UXuam
jgvt5KK5kF3Zzta80u7Kxs9ahOuUZ+UbkyU8pZ6NDVmCRJLEUET3Hd8nTm6jw+p2TJMbKxJICNuN
gxelu6HvRAKqeLljOjp/DD4QSft089AYWBrbxTZylwuBVebteNm6Fjp5KwF61QvPLZ+zoeKkKvsZ
Kv5hQwXCPj8OFafFrt/OwdabhIrOrQkUtaN7HQF/cP2r4Y8bg8+9pBAjpt8gN+1N8WFmy87IHeh7
ssDATOCv66aeJF47ClYWrbOKVJE/1pQDrX10UjtiPRvchIlIvLWd7Zpdv0JLgPUMH4A+7HE9XgI7
sLkr4Ou7Ktkz9QV3L1ac7sBLzi9l60J5DK8bkawXq8ZrPG4+V/VAX63Ci3zFUF+Yn3cO0e4cDMU4
s31OuMSvw9SqQz4ORtbcQ4z3845uBZX8rhfT9tg62uvRRa6QbfHoao/JCkl8zopqI1v1+bdq62Jm
6aL1Ejvl7NUCbVq79mI35LwF/DdeeMvA8W3fHvgXqVUvWEdO4qJV7M1epth7ILJmxFdUerzwZnpe
Cjplemx0FbH5Aqmzyx3PI/bOXqZXmC2hffN8RKc9yYHgZ6Ooa3UbjBd51PdH1u/TI7BJIkZPfwdr
tNLWsFk9/uUdERkVtZdy3BHXJXFLkfD3gSM7OPj9uRwTnzFjF0jcliOYor5vQ7rmPfmzS73p80yd
i2Ad28dlPh2PO/3LcfJJch41vfPnn8tpn5ieR7C9gO5JyJ3CrkECYdBQiMT+sErJGbZHMeUPibW4
0tb1KrmOr+eP+Yrwzd7aXNS3s3VvD67p0bD5THIGKvspmcEp3Z7ZrZdxFTAlFAd2udZhxyB+607i
YXFOjEaT9AI9XaL5tLsoXK9gOa3HgWsgc5f4TiGgnQrZ9q34WhMzBgpAwx1pH7kHF3l8x46v0DC1
JFtie5+2rpINoXJ9Z1wmXsCWNrqjnfK7xqWTMCUUc461c6etOvSmPgW+qGwCsZNdw54QW9MtPjQS
C1+gEkfSMFrantnuOrBvclA/HjqiIvPMayTcbbZ5n33NFyQlI/eWU3HmNM4kI5kFXSCkzXaGp4mF
V67qbb01vJtdyVZZsY3tevZQhQOvxMF+BD/Oh8YUmAMsWPbT/eU7mDTYyJmKACDUZrlZrHrrfvqE
sOGnQ+bw7WW7ZJ7Llttyg3C0NsaGdk5rq3CMqwVHsPAWjsXW11mWQdfgKO6WPvs8edmSVviqXqnr
ejvzlMf5q/5a2+NrwMqs7cPW3HbLFXV1Lo5ToW0pgvQrtTa0cuzd0X10O0facWnJPAMPlNpeWg9e
4ogPdEHEx0cirt4Yp4ubu4vn2Lq76603sj6fCybaZXynX9ibKdtDec26nlostXU7vQuaDhYSMmJB
eog8Nm/49na/WFY2bRB7Wmalg0brPuAKm5ypknx6ZGlNl1Sz8ZakI0W/yUMlapNzYaZYOJ0tPN3Z
3lOuZmQzFyLr2QK8or3Xu+o6XK65klM6nnP6ezEtJqblLCFfxIJkmeUwsl5TAmxJnikML18Z3owT
p671R4nWUObxscSFYmsCLVtnK8Ll1N6znIXnqE56GVx+5A4GSB5qaF7GF7g2PsIUqBEM50JOh6o7
IS8jnWlZaJ/wl9P20peK5LSlMy/MqOiQX+cemDLT0lE+a5Lphp0y1OmmYILyWZ8Mj1PtMd3QSLU6
MzdYKo7mHu3qVnNnNvSo7YwA214EG4Pvm5XsqJgtLudiund1sZvSVG1buC9QfO+IYnZ2+ZmpEtWm
OEbG6kJTX7deSbwje70a71qvuknsdld78OP42RQNicSb3CNOE5ljInDOXjXFOjJfepuHCSXIF2XG
AkHzy+FKuVFuom37NLvAeGIbrLSL7iH34MXwrIUztUjprO4X1AZTLJziMAqK9meUZWc4eAfuW51Y
+P21Jb4LtnML6X0HSWHqj3EZuLClP6/S1GAkt96g5SnC+97lUbRzO57T7zuhr4YNkdlLbgJnOsZm
ScPWpnHXOGSw2V1gJ+TY9KUf+ofKa23E8XmmzG1u8qq+E3sm4SXmJh7ZtI+spudKCNLqiuXJdeIK
hl79klDUFLZyRR3H/T+VQLE3W9ENZRXSLp2yW/7t3OlKV7Rap61zCs1Td336L9qMbPklQB74/HyH
myrPTLzocqTHKfGKmYcPOa/y+eXEBO2SBTxtyi0nI2RVo1PAYU5J9WgvvJ5yq/i4AAvpGtupSQu5
kTAWkLvzK1uxcv6m3HCnTLylxTpw1qan481NrbCg5oCOwr023a4LAvaCMjXgjKDzwzlT9+kDYW7l
i5RyhmvFSkgJbVPBS+EJYnQaYKBe4E7lTruSLUEE53YyPreizzOzlHhJ46nfSKuQm/nzy03WndeI
xSq7kAFLZvfdWttxuaamu4XdyxUbuePfoPQ8LaUL3zZX/PlciiZw1e8b6mAVD9glcFiI3F+Ytsqf
aXM93Pkr6ZqNeZPedUv8DdiYSR7c6RUkShP/M6kgKXEzO1pOxeCRm+iFyrtewa5DA4d9iK/pasQE
bcXdKq7hvE4LOSIp6L2QEpCkg1OQbo+79rLwlpGbCZG8tzSqTa5uyyCk5Pot7Iil3HgoSpWWeDNY
y/7nxZ1fhx7ffVbI5cN0ttkVKXaISLfTNiTdTo+dforXwnL6b20Ve8r1tHNO1WDoUUZRDfJowbI7
kxCerbHnJ83fnzX2zxq7Tfd40TX1v//L7Fw5cdKuN3RjMtCkGxeT/E4bR02S9zyFSWV3DpSJceWZ
Im/6/RcAwM/i5Wfx8rN4+Vm8/Cxehn9FeGT/vUj5yiOcOqA/Kl1OJjszKcX1cQrfQA3oSa88g5z4
DAnw3HucAIT+rPc4X4SdjAp+FmE/i7CfRRh5188i7O9fhJ3Nok8GVX9RFm2cicenFA1ZLg/pYmBS
0ov559yjWE2D82yrXk7tqwk5xvzRolnBdFf7nCGihkKFymjdnjtIEdJMPThH+jBTf/t71wicnmm/
vk992YN4zxeW/PZwXNPehi/paF5P26CliTMAesxttM9pL0+N6s/WMK2IzVQfn8N9nf2kJ7OOf9xP
enb89TlJ/1IZ/ZOOv2aL3138OEqoM0WWtd9YyffIwuB73UyLn24d/bqp53Z//3Y/iheaqtjFWff8
oLDppm+ACfb8rU6t9anfRx9qdbRfro/WZclD8ci1bm8l6xIowTq7zC5rz9w3D8pevVB3w9X8tnAK
GtolyBGDcVVNa8na7/ev6GpZe7qaibWnFXVcoza9ApO6PnqlrdHqb92c7mjozkS+GgGzlvYECRko
rkPX4tmddVw/JZZx9fFxE1o3jAE4Vsl+i+yrD2YAWGLyAwAE4DzuJ9im5G7uNzS+t63li7e3WID9
YJZP9/++su8ZbdAX1KYPDIQTVEg7/Tv9Zvr0V/eci89zxCs3Ln/xiAlUcPX2Y7DH73fRv1yZk9oe
f+PFwTy0c7DK09eGkY/41juDnVuPhuXeQsR56KzAuh6s208uuwd42XK2FviXLQiaOzgyDoY1dsTI
YxrbIQEp3IzhFQrIDCb4LDE91/s3oDbj51n7APsSOx/jGbjp5wj1N0n1l09yklQP6ihpg8I8QP9W
PPrvwKy9fm3cRM/6lXylXA372jEyJEdtBYilLtBCHWZCQr55Z95ADpwrSIZMbJrhJX/VGfLZEljs
GLM2GF4YkQnlSkch2eqefnwF1KnT96PjPknUF22NnYbPvTFezCLmtO/TCDQVrzNmRjaezLsoEHep
m7qJI9mHm8NNuMOYjskdQmne1NOe8ME/PqZPgt2PjukkrW+qYK4e0ImaOCjMR5hEMQpR3WZrguOa
5nkAYqx6+Yk1QWQW5SwHsaj57KF312CXYEwx2WQKWH8OZVTWfMyhgolhRtQzwkx2zIzImjJPe4Ki
emYpoAV05pxOv/8Sl2N0ngx8LaZ407louLLRlmDVlN0E+cH+jv/+Ph/KAC71TnA9wZc6JnH+PbMf
8GjN5YRGq+8S/p3G29OQ2Wf8PI3TJzjTNP6eQPbTeo9EyvTdqwonmNvqVXBbLTYl3l6qldF4Hpcx
8OuaCWZtR9uBLt2zfnl0lhPkxxQF2z2DX66iyeC0Zu7Xuf+PvS/trRxHtvwrjfddCZIitQAzA4yk
u3rfly+CnU6L1E5R+6+fI1c3ynU72xeFV+919ZtGFrLSzvSVuAUjTkSc85FOAwi9vHG+Gz/Kkvwo
Q/0av1jqFfoViPrhIoCzDnVkm+Hk7S1evb/fnf4oNteXoAEFSyDOH2wUtK0C2KohuHn3I4MKtQUd
XzDv5d5ffh+AfCNvjUQBiLbw9ZIFWrBypBcBrkOTHYgiUrb/ye3FDlokOg7JSlClgcM2AAE30gXo
190u0zvc2VsdLNkzFchQwZTA8O73sBg3UN8J6vCOBHdFdHd3U0XF+mOEsIlXb28leu8WG/n1Ofi5
h/irTflo0Py0j8hYqt4Gb+tGX+cX3IHXhUqzTb+BrNK63TRYpPmUPRx56LHb8qML79NT/31b/nfd
lkf3w0HW5g/ZD8eMMTsA+/95p+WY2f2oDPy0cf9tdv9cZvfAQ/qT3erHHKUPoohPu+u/w1E65nQu
FNGfHY0/i9N5zO1nBw7Sn9ftdxc04e9cVddlC6OYQGPCgXUUlU5AOgJXz7t67lG5c1GN291FeWPO
6BZF3tEPVFKs8uBHdpbAk0PtQdTdoYw+VHu4F9tij9qeAMU+CO++j6HYQMYqBGfVxlnPZxWQmDRA
oV5/ln3UVZTh0mUg73x43ioL5VW9gRx8Cr2c4AoMyqdo1jziyh4d3kF89i82POenqWWPuJQSB628
3tKK8OlMg9AVOhCLg0UgZ3YLKYuIP7jR41K6tdTCjhGc8bC5RfiBACTbZifOR62oDruzpQ4UMvZo
E4G0vQPBp6BzUWiFur2leSBKL1BktQa9LUL+peSoQ4Z8KbhEKU9oY02TcNyAyDeoKDQ4N4Ku/W71
tSN3dHAH3sK/1ODsn1Z+f1q5g3M3kSwpGVQGN4AJRHBydQ9c4/4RcTRq76AxGWw2lxyISx9+oJOX
m8urGu0yNEQ8ciScWK6tv7MAn97k4IjoGExGucCbXKx3+5uv1/DoMA/uzP/CYYplRr8a5wFQIOxK
OV0DqEavllrS7HwGSLNWsF6vC/jyujtnwcvT6SZB/6ja784B2YCdBn9z8YpiR/yzKgSGtsAK0+rZ
3pgdXxeX7NTZOifetrgBUXm1/Xr2ljf66o0Pbsc59iEOOuKNwW27PgGg9/XH85+G+Z9W/uAWa7OK
V8yF9Wh8kEEF2RRm969LMxk95SHB/0tUYIrtUqG5VKLnEd2u6clSNr5E8JCVjK5NEdrvDbrygVgM
p3ZIYRziwA7z63kFrTXUMvfDKr7++sWPzIt/GP+OEFSVM+aluHpC69jVsQD757fGrxPjH0DwtR5l
a2s84KRFF/GMqlCwZYVQSw8BoVrB7bIzZsTer8BV17tgg062Et8Q69cZ6N4P/PfjElw3d03wBCbz
oAnwlmhoWxBCiSh83wTXuAvR4HQDHO+dBARlee9HVtdeZuGL3eMf3A1WPVspkRgErMqEl3/0g0cN
AHhBi5/Plu/0kV7KWXHBt6vTp2XxIIcVRF8v1rFz5x+Y8T//uTvU8/i95+7Y9j0wuN0fvn0PjO6/
5vY9MNf/Vdv3yO24CMx89rB+1+14zAB/IFmf3Lc/jQH+KWGeBy09yN5wKEeRAwtcZhY10Ljnm1eJ
9iSzqUDcA7DxAbYuvIGLcgd7F6GXYklSHelcoGQxGH9v2H59+IF1zueWVZY9or+2CPV5io6iGb2w
0+rsg9nroljZ2xLF9ks5v49mKkg6L3WeNwKNUK8nDdTlAw8iXykuchReo6drsfDg1LC3fRQ/oSR9
fX5OMA4WvacYRb/xTgjSv2lQoCuniuzwBpqm0bQbN0urUQrAXq3JNgV/SIIuEiRpFqA1XUFME/FP
sU5XBUqs8Zfo/oDKd8AiErHoZfGjNf7ia2ML3s0jk3Ng9SetwEIZY2UiF53UE5ppFot/UuHqmeBW
Ll8SmP6zZ0icoJtm6a1BtzG+4waPf8tiLV3YI3rL7fVyR1TB0hvw7OMnNb69eE1LJ87Sj7h82rMO
8He//JKXy78BfzCCwlu0gKGIfynzr5HMQMpwxZAchM4kookR7V1Llh2UW8vXKPdHRxLawl10DPQf
DRYDfgq9U2Xgb36p3qd7igtqBB/N11P2D+6nX7fTwf1UJLToIMOBGApRkg5ek2Cnw+vbBK4eXEPo
VUbr5RvLHoES7e75+WGKHuwQzHVQzUDv+hsYbHCHp8Hb1fteYdfXITResUWOre3Rjb94uJ/Mxf9P
G/+ntFGfLdLBpaob6MlCvZIDonhVwYJULL+WRVvct3R9u7tFDxF6idBA/uH0Q/M4uH191XDMrt7v
70E98OMHBN9QCAJfdrd4eOinPd2/v7+jl/BmG75bSMcui7tnwXKewxu06Cm06NTowys3aHBb8rXp
/kaupuCIzTs6uoMb/V9rdMeN1sFd/2+jddRoHbgl/zSjddRTOIgx/1BP4aeOtk8JhaANZfYHOPHJ
XkJjS+XTiLsQt5TBcU8QwuO2qmAS9i/OmgT5/oiN/inlrPfpkQfDVcxqnZThkdKlbyOBXnPhNRBg
aV+5RPtpT3tIp9MmyrKiWJczOFI5BdUozwKf8EcI6OECLUoTWqS+LHr2WkvoBpZTsxEuxAD9AYrL
X19/P1+gX9+YH7hyRZplIjYwnGAi6dGHi5IcGdY7O5jOgA+2aOzd1qABuXtZihL251DGO1bx9oHy
/51D9+kVDhy6onH55HC8AgLrxURfJ6ulUW6hs8uDhRZm6RtMUCd0Be/q5j1HLcSRSVi8oq/e4MBr
KsbOZBJStZuzJTp+uzpbCBEv1uD0g/xccHq3T4OrI4/8qaP2adCHbscfP+8fTOZfjfrAnzB110J8
DaOmaw1PDnVhOgT2BahDo6xAb2acl4UYAUw+fTBE5+jjW1zDIrgqUU2gIhRITFssyeL9CsD+QDlQ
pPR+//VM/dzWfZqpg6t99HrLYiVe8x639eviYcIrg9sJSGNxaR+jTR+Cj6gOLheSxe8cxEILbePm
vFnikKWxe7u9XTyB5dWHBY8J0Yh+f/9+8/71mx7dyAfX9B+/kY8u6cFN+k9a0mNmclEt++zJ/vPN
5LHTemDXiySzoXuHPVgEZ5en26/3zZEPP6xt/n0f/iE08cUp/6iP+HQLpqMtSAxd1Q1Oi8EBpqAp
ATFJmJ2lD21wunTBqzA/r1BS1YFyDPwaoPuqg3OQMywVT29LxuFp9fWIj53pw8rff96ZpkeciEMS
+T/CiThyG31M3qcV+wNuo6Ob5MDGFrNy3LpZNgkJQSWWoJAX3hJuABMu1LfLnWAFz2OEmH8jUEQ3
AQDJ1vE5ahE3qGW8QW9+eMQzOfpOh9b0z/BOB/b1jzxMv0sO8/92pm1ecvVS/iXomh8v3V+q97/c
tC+tMq36/i8hD07gfvxj7cvrAVKXL5+lLiFP+TetS5t8g4tPuA+tHZ9SasOZ+kUhnHnfPIfZnueg
+2BR/MbPlFXTyv/9Hxb9BslW/qErjp8Q+NOvapfsG/61C0FvBn1xQoXDfo/aJT9o6hBQbHMgT049
QVDCD5mGA1er6iG03fruTZtJYQLl514AuWJ/p+uhuWes5SvjO/m5dLzqqpwnUFtRMb6SshVQgI3B
9SeLLEo625w3bT8+sTEebiZG2K2o7HrdQTZ8J/I8vZ8nemvRZL6jQyLDUZrkKs67+YS3RKzkZI09
NI0hNOxofF2mWbuzO+6Gbt/mp7aS3r5o454Eba7sZJ1aTUeimol4pWXbP2aenngABeTajVTpimcB
+fEuSvgMVcrcsc0FayrvJNUCBQVxbIq90w0QbGy007rBWNezt4Z2nZuHJPczMA4OBqBKYoHlgpMa
IRByRWBWanl9VdilI3ct6bp741AFbWg+8atiyNwNXsWcFTEXqDaP6SWvJ9B0czpE1STqnTMqC/0R
ZUubQJNRBWWaRG0NWp6uKjexrc65I8lJymlUkHq8hBKlb3eXrUqDKbVAdab1u7afhbSGq2QA4bTx
XqHwfWqXZhUXJ3Ol9kPf3rkFCUXWgS8R+mzQG7ghMn6zYr/f62Z4rKu42HV1zy4a7oXczeBz2saN
WOq8MjJ6p6bVe0zVhSf5zejresX7bi31MK2mWCavaSrA4FF73wVLm1AKd3whRfvmOCYL68KnT6Mw
T1AY3g3M2hcNJFRkEufXA53SjdBj9VYS58Ypm3c+0zuP8ptYkO3UQ4StadYm9rKwtPAnjXL/qFM2
Bw2cwkfPcdWs09qrt1MRs1Vj8WunLm6bgupTBLUvwp4mVNTHW91PmNMOdNNNNm/6gtvsxO7SLBgr
dWvSYYKYHRMJ2MwHwlbx0JD3asB6oXWAOy503y05SgaZOWgLQ9B7IyxQ1PXdTtttej/weNqPrgON
4ibI+8c+z53uzVLdTZMgDCyftGg7EbZQ8A5MAb24avIMW+laeuFo8QZdFLJxkY0VTewFwrJpiXee
un3pW6wLRlsX/SnVqXmxiFteQmIcVCV2B34gySg6ims6gdocpcuBSsHAIk1xbyUaVFd9HQhZtJD2
684nJfCV61+6qfaDYTJbCNc/MMZXjV1c2wPoxRJ2A0UWiNRPYEFl9VWX5GotRkOgr5yZk84ekSbn
6olAhBUivShoh1pMgDqfvckxnq7uTksj5bbu1KndZUXgtTPiHe6dZg6DtnU/6DUvyVoaYc6LrCH7
2c68MGMJkhSYfqiAQ45wdGf8xmc34FntbgpmLjSFbn0walDGkxEiuUV+arUzyGLKpoC0etGvXKtE
nVbRAc+skptCKm9XTiO7tQqRXBHhw0PMMJUQqpzWvjtAWdxvu7dcJQ+FanZW/t5CRvY2h2r1qtCO
dV863Oyo9rey1g91ydk6LxyYJ5tuswJ0V47XbYYR80HSQaxMWoOZ0GmQHjAePBBLFuHcEgMWMK9z
wtnmWz7G3pqWA93YhkMIN07cdSeHPmzqmT1No3+dZOU2tkgZiDrdynJ8TYrsqpIDxGaIE0kUOMmq
vTH95IdTkYFWh3hJIIo43XQ8gRx5+j3G1EWmcE1Ux+K77LPdBAXyXMr7pDbf+dRlr1lptmnDkUUf
GCSzujAuuIr4mIWY/wvFu/OSimvLMnVIrN6GhFi3HT3ySBocR+JXW5V1QcWwBmoAu10fV0HZ5FuI
xovzFDK0lxhOE47VrM4LYXerlKbx1uLdsKo8SDy2U7JyYjQhJNTdcqnuiYPsTMvYk6/YgBV3ZXzb
ljOo2woq14ViyOs4CkmdNk7u8jh/SCFz1hIJpkTnyfU8hMfU4+W2ZspGd0Pm8geJ+/PStmv7rh46
WHUveaWK4exyiYmbnCDXqQ6q2e03XCUiLPKefx+gZw7T48mAtcLa1X4OQchRWic26Un3kmdtccJp
175WozOMwciE+F4yq4ScQcwHO6IKavSBlxGws83a3Siq+vNKNZl3xqqK3nWZq8ORp5a1KYg4z/20
Oy/6spGB08T25dhQkBo1DY1guf11Yk3NbmhEeuLSuPMCbQPEqnyTnzflINdD6YDpMBsguikMiVIr
UcHY+yKgQqntnIlpM3rcfaiTZMWL4pzH7bbpEmQft9XY51vK0nJrz3nfBT1MoGOSftdXw9bOnXfL
r/SJPRISJWPuoJtu9Lq10tzaeu2ARiWSxWsXYzF+P580haaXxhrDxBkwBRhDPzr37TgMeCFVX89G
kCA2L/2cKuhS1+6d1U3xenQLcFyRto2qxAzblBu0oXjauU9IVr1Ydj7fJp6rVmPcF2e2ztJ7Sw1y
N2WlteG2SvZDWsl9xnzr3Mqb6cpSXv2kJiexAglXBLfn5MW7jBcMF3brXLeNBekGRcr7llblq6TO
fKNG6JsSZzRRyWOy9govvvQ9AintksQ7Q6f5+4fz97t83v+hEvDwQv+xGxy+FD+aqio/O8KL3/qL
5jt1vlHPc6nn+sJ1HdtBePKLH+x945A0hKYuw10MZ3jxkP/qB1P7G1xjm/noLXU5d5Zi5r+KvtNv
DhxqjxBKfQi/E7it/+d/ff9M02EOvv5M27HEkL8CEa5NbPCi27ZLhU/grH90h3wKa6vM0Niu8wgm
oNw6sZlPtD30q9Sap/WnObn85TM/P+m3gMrfnoQHYTaYjyqF38JLLR1SLy7BGlh6TIZSixSFlUQh
Ie+SV8cn7BjJ04JXHQ7N4TZU7YnLhPvB8/tpaHMXDzCUqDKQmdo07Yizm7bj9D55OLu5UU0eOD3j
Mhob37r/erA/m1ZHIFqBJbYxvQehezxQVUkHOUiicOAgGNJMG05NW0akypL8yNT+7GnQxsQG4swW
iGR+O7WjjNuS11VUU69kD1bclGAaHLwaAm91p/vLr8f2s3n1UIjHfcRhgn9kxD/Nq6KTHKq8iho3
LTaczVbUZu4jz1Jw/lUuqObr1L7MGH77+rm/BX0+NhDHYnIByn7q4OvfjrJ3RFZnXhX1Dk3CWWv4
+i2Uix37e9zkJpysOQm+fuJPRspdhzAGNTTBnENAjJWeabymiKhdwudR1PW3mY7rs8ydTZSLDByb
ZAbhfzJ0Z18/GZqmh7uX25xQ12Y2fvfgmvx2tK4tKvgsbN23loEC89jMaYDlH6B6DXPyNrgsPpMV
oputGzOh17SVzk7GHbm1RpJAM8A1KB/VwpmuJ4vlYO6lnv2DtnN/J1K7JWGtGkiswSkkDMqeXXVq
G4Ou4Ix25evQuA6qR+AFXVq+04wbNCHT4o7nmV0FXjkYGRgzJtVKeFqUoYNrDIy2XTld8CHtr2Vb
tWPkeWl51WFbEKAjOeLVPKnrvcUqZUdZmsc0IMq1AWjyWUyrsTExi+bM7SDDq6rahL2mFajjE5XN
6XpsprZYw3MRkItzCz+b0NM+pWm/mWrugG/ZLgiK4se0B3drBz3EwO2H4q3Nm/ExbSzlLP5Kdi1m
bpyr3q/FeuCNLqNaOhmP5DCzMNelr+Gl61KtuthlJpCT6hs4XnmLk+yV+b1n4apeW7k7P/eVUDJ0
Ocw6hMBr+6nqTVqtZWzl8JKaKntOHAeGpuHYYJGvS3o31JSXG98Yxwsyyynzderl2l4Z1gvsaJK0
5wIePQ9z4/EdmZ32hzR9O61az0/f7IpOqOOJTYqiHU6dvSPSPt6mFQrW722ZlCkkz+Fh7wrf1DKY
LeAPT2mlJsgyTb2gCKmlYTRoK+MW5yJLzAQX2aJTtUpHU8r7rDAVSQLcFzEYt9s6qa/mIiPWyaTT
XIBCtTNpEQdZzzP9aGXJ4K5bKaQ87ytmxXVglZ3OhvNybLm+yFiPSLHgFQefd1soATVbbyYhXbxL
2MKyI340kdbLrglcOqRkyTDxMyl7SEIa2/OrIlAis1wOxCAtklNa1MJ6lAXmA6JBo9VqNOQXgGZU
5E1UTE8sQWL51HMblp8O2jbDpk37Xr/pSulBhXLMSDKjq6LtEeB6DdblnPJYJd9JZ1X0hntjbK+9
XCmOWjFtuWAyKOQ4PM6EVRDG9EkDCWHR8PgJ56tBZXZHWBJNbttAPKut3Pcu50wHaZtlCF8g4obj
6HsdGEpaF3KG8B/728LVLWqUExtxE7y8FhV5Dp8eJdQ7b6dxFGjNr4sY2hn1LD0EyKV1k3gDsAtb
6euO46YO6WwkDRq/r03g5Vl8lruN82QnJt4UMxVZSLpqqoPJSnkSjIXPz0ltOqTVqxHldXxuLASV
TuXI08QbIaOcpxO9gajVfFfY+fTdoiN98Zssf7JhRb5r5o/gJcU7tasqJfllgjb018Z4/ls2xfXL
wGLRAzlqunY9erp3gxzuLwnKwrGuHC1jpNldYX9PXFewgMUlvyk7BJwBkT7mc07T4T4eF7vjMVPm
8KSz7N1mUtQIwz3x4rb5jKo8YVWgh+/JVDxrZYvJDl0ROwRk+LxMn2g3zPhE1+Vv02gndaCddIaO
aBWryJc8S8KsLMTT7OsK0qhdJpFzFGlshfNI6vuaCAqROmBxNJBGxmU0qLq4z5JKGYReOZSje81q
oO+lU3pBkswtGqZ5jBDeskFyEHgsw8L5BaPQh4ntaj/4YMAMPErVrSXKGR31HJXxYaN68Vh7GSWB
L93EiZrYirHZte9etyoZy1B6OsZ+57x4Nn1q/BXJALOtOQL+LnBcabUrYc8A3gpTFtVJnE66OPP8
OUaMaMkuDhqaTGfA+BxURTE3uTZZl81BgWHtPLeu5YXyHDWsCuPLKovwc7kfKOhiT5d10zVqZ9Ou
bvZj0bE5mPnoDnteFdTZGDb4znrEaYujqq99IDIWs3nAdK7O7DaL41t/8K15DenuvIB1L+3+plA8
B9SnnQaVm9aUY98Nxk4ing7NFFraGfOVkoK3qyG3PNMGhnCZ/PDrPvHvktpNklNJpmxYz3L2843r
VqI7adN8RulDPebyjXLTN6eN9ibUUCqPT4AzNNRU0ME46Musbmt+ApvrKhzEqvZwT3d+sc0yhP7f
/anOTi3YNRBPwx8cmsC3CClPJl4X/AzjmudH03kjYNckTiZcJ1yo9jpL445d9K5IzMpThjYbeCpN
f+IYRqa9JHMKOQDLVx1SNIOtk1enZID4YAi4qQPTTWLY9UNvV1HXo00sqtWgbiqPzPa2hunLAtGz
u6RT5l3WUl4jylQnrdsoSNlVlvVmdGe21CuAGE+0kukmHSWQYjo5y8kDXghKFwByU8gcPGqdCWFB
v9dLmpPKEwUJKC0qAHSIn0EiEevRbNq4qhoEttz93nu6RgSf+OD3Vq0lVmMh2icz5PxeOWUsQ2to
vO9mKtFe1iijXweJq3yV+Qa0EDyhSbFNiNfy9TCW8b2TT3EPhvgkRnQ9pPH4aDv22AbUsbITO+28
Zb2HOd/VRNbmYppz0NdkrqrLIHZib4yctOlO/a4y89mQlpTeAKzw7k0y+jLwatebV0a6HrQW5qFn
Kz6nDvimhBqqm14gx7CbOfMBTaoRQJLOqFvse5cj2q5KlEkHHQDL4kE1yew8wnh3GW7kqkP9YR17
TTiMvvuWIHPwqOfWfxGtY50nAy2xkq1Dz+2S54+xzpxpK4iqwbvfABpfSeFUIBRJqqEFpDO2Opgz
VBpFZWwpFVa4mObQtloAihmyG/WWw8rnQYLjMwRzPi3Tankj+LEdzdIwqfrkmQt3OlOIxrCwPZyf
wAYI/sxqh52ZnKbAPYXkI+70DE2bduzMb3wuzGmVyYKd6bJTEIDk0rXWjmhHICpF4jUPg9W11too
Yzuvozf55ca1pjjfxhqLs2m7efYDyzG63RsvG7P9aAEFhSB9qiGNmU0mWVstkK3AxJMWJ7oxTnWr
hPS60yYbe3lC1AgzA1Q5rsGo3yWg70glXIkw4QkORltZCI0CNqQZdp5W/JHDVsVBMbapH9oZNzk8
AxfY/mDyGFgQN8ke2R3XDltf1q8unZFdSFw2wSH1p7N56r1m1cS4iuDpFJm/psM0gWu7zWCG01Ep
pB3GDlw6Ud3GnfM2OIrqKkCnVcNC17WT+D21q77ZMGfEmSRKqvSh8O0aKQIf0+d995WT5qscW+ze
EW71avkCgHnCpr4JGHHBpGMjkn+pEjLN+9K0LsQrpWTv/Zir83ag45PRZXE9S+Hbw7UCIFuBsscv
/NCUCvFTO7RQlSjltJldz7G2bmrkeamy9Nlx7PJBULdxQ8XtzkFqADhW4PWJep76kYGXhueSBwmx
6/PR87x3Z67yK9+iNajaq6Z50mxKOch+BmIBIGw56MdZOl3IpocDCPsLSGmasiSLUEqB4254DvtK
ez2tVDdl7aZvqhIF1z4AMjgRhr3MKp0fcsdjoJ+fXPXm6bTnK1pqhjUkYjiTWhsXT9TeSyd9feNz
jfQPlp5sgU6l1arN4/lSQXEe2KUB7DqTCmCA8pOhBTcRtV7lIPSur0t/DMeBOHZoIb5PQrxn/tKZ
zr/kAxMW1GSKqdfWBne53Nkm80yEbIEN9fBWp3ZAVVPczaUa9MqHxwgdVgQXkNJ1tElCn7PiMiaj
j2bn2NiPVVsMD/Wkyweex9k5PDJaruGIJmdxkzZPk9v56dpWNDsVdpvfOr6ei4DyQUCSbWzyFHeS
DyhXDVbyDHNl1yvf7uXjEFNkJ5jfuHtlKYa4icXOA007c2WGeb5tkwyXpOuSFjUfydijWaGb2Iko
SiHXNTBTpJFSad/WsQ/Z5Zoj3DpJ5cjBcaNjZBaM8jt0DDDkVDcxLvKrvI5VFXKOm7FgnLOws1nr
B2WSN1DXgut02w4dwgAfDvU58aeiXNPKQRBX2nl7yhyvRNFZnI5T9BHR/hsc/A+2lKf8Y3Twpn5R
v4EGP/79L9gg/2YzikpYwCmA4Ii/VMP+gg1a1PtGXQKcjwubo1KWogDzr+Agt7/BKnFKYPMAAtKF
weGv4CBzvznIyyK1LZBcBxbk/B5wEA3rv4VABGAWblMgkC5lzPUIA0T5uSisnohRWd6/d4D1+iuJ
G7QGMD60BBGib4bARdABhH+a5hW17Pk0VmLeeAPjP2Kf5clTXMYdCJ6awu7Cypun7CFx9Qy1J1YW
MsqmOQtpb9vdS+dzv0NWmjpZ2NhT5YSidhvknHLROWuqZtbc1IA7gpTndnVpIb9ib2CuHUhbjFyY
zdzHeRyMsyZ9wJBKz+EZFMgi+DliuVXqFH2kitlDLSWt9aXF4JOFklkTdLt02vSBJCnckxkOHniu
4tq6kw6sQZgUKm42rSfKd6SbpQ0tL5bqc6AJ+gmev0NPgCn6G6Q3RxM6Q+nDF23zKod/lSIM7zo1
dytlXJZHdWUh84oPOY1BRsZWeTlM1wNBxIdETD09ARohSTSavrNuZp1U2ToVve/sUS6NJHSepepW
UQeUXE6uIChRJhOiK+BTYHCyshJKiu2ox2f8tKWCroYtuYXfizjM12PdrRvkm6FfIitynSKpIc56
lRTT2m7NgIaq2bfQY21i/dSiWqILrd6UMQCQvnnThYzdG1mWNjKhQtTz1utIP4bpMA5PolR5vpYI
wZOwHhM5X3Y21aDk1MjeBELTBF25ivqwPS2Ve4E8PUraStc9x42l7Wt31r2K4lRhFG3K6qeq09Lf
ZUPMrpD3EmhiS2S7r9t5Rqan7yXkp/yp4aFO+lGft9Ku0fEzGD5FXuJr9JmJnuhd7jgVFMRJMe9d
hpARF1PuPXYGPmHU9zzOI1t08kGWbrw4znXGVyIeSrOzEjOCEC8tC/00qCJ9r2qJRFlVwsF9q0Qz
XrqtnMGO21cWChlYyV+o9rBIHhNDvI5NW3hh601qWhnTpTpqcKbkilQikXe1yIZXVqUdGtoYaXGS
8pnMkcriug2BuiC0mBuKD0tGig/jqjITnMKpRLShldUUCMUxMMxuPzvxSTVqQ0LNB4+uS98fL3FJ
E1QSukNv3eS8BYjkWRSHraXe3AdVUeBDu4nmMqLNOF6OjGQT8pwfR7Ftm16B4TDt8RG1KM34PFax
4FtpTQjTg0raY5WErY2E+BvPkMEagtbvxkWnMlNVlQa1kL5/P8rKGXmknBEPnv2xfvJM1rKLPCv6
eP3Ldp2ZjsVjRzssemFlMA2/bLpmkP+PuS9rkhTH1vwrY/OuMgQSSGZzXwDfPfY9XrCMzAgQiwAh
sf36+Tyr27qy7u2q6bexqofcIsId13LOt51GbkU3emPqD6vW56KaAuyOEOxkUg7iW8TykadMkR6L
fsz5q29EGx40YEc/zheUiB0vhzs8E0w7UsXC3ojNcGXXkb0J6UR64B0F+5jJxGyss/ZHWdXe3g/8
8gS1BnzXg88PbgDaEOrOYgSd8Md93uiv3M0mXbUfIpuQNNV1VPtRmbAKxeK2bA1Y+TGzwRCvKICg
4cm8l3mkiMOsK39TruXyNncium4jTz/JUUBno/O8fQe/KU/1ojAZcCEYppe4CvCn0xlsjW1bP3tZ
BzkSn9or7hYIOJq8K2+DCTKPZClFsM8hsIKIZ4mKp3rmD6IAy4pPSiFekXmjtXfCn6AIkfgOYYzG
sPTxfAb0hw6tAU1CTvCg21rmKcBXtSaVzJUfL7xHUCiNlvuqNQThkoAPb0O0jmcKTuFbFBD36KCQ
Qa028OMSIWNSGOHauLMTT3Nu1P3SFRWG2Wqx3KyABc/51FYbcQFaZG2fqsiW14u/fEFaYF4EYF6+
WXmGZMoQ5yw5jE2bvcxV+eBWkx9s78wZ7x4klXDubZbAwNWoQH/KCdKb2rW7rsLSHW0XDGkEgchx
ZdjQaizsFJNZACnuZAcrvRTYuSVq22mzVmi9PF4XX4DLmgec2E0eo8gKUQ52Q7/zZF7hD6KmuJlk
L6vN1Pdmi7a/kTgvwrVPCtwJflL2TXleJYOwSxSD+y6KGqqlFX0sRhj1Y/atXWWwp432311j2iJm
JOo/lCKht8kyb3nopz7ceSrvUV1zX1ZptFiLJENW+psWEPL1WtfVwRsascNJ4s4XuVWiB5YffSb6
fa0vWPSibZI73zXbvujCAN1A2X7gaiwBU/ZWASQu7b5pO5Pma0Ex4kpA73FEQ8Gjfd2UBOoDh08s
nm01/iDtzD7DYvzKvNVc5XULthmlyNPCZPYmvCp6R5c6QVIxdB9WTxpO0kVlifEyaBXyaMQoWqwL
/KhKRqey7Ep58uqxv2dswTglKmaVGkwK+AT6O3yJcuhvccJDywPBEL/mQWi/U2qjB1eMLjUTJXXc
Zmt0dpqtGK5V+xgxlfnirvOX6Ftjlv6uJKG6x4HZbAaVry8VnfjJioLitOmyK4Ck6/fBW+mLW/Nq
6w+DveMgt5IO4r9YewtiF8MuH99spjTOj0gaSHf8Yn1cmy4ooaoROBjsYLpxX8F3Ld9aVGTAyWtS
wmpcUbS36DSEib1yXMDJZOFbVa3Y7P46wsYccI3JzYz6BgW+q78gMmAQ7E3d8CxMiLsfx4GoE6XW
FfdJtrZxoay/1YC6MfrGMlzG5YRFFAN+DKLtpMoZ+ZmKVC8VsGzMdqzW8cS4BgPTecDJBjsIwJzR
iJq+7Vvr3S2tGPbWNvyzKfP2uBY43GOQwjMEgjSs111BI1okq7+oBl0LxIdQZOEzEE+jpAuQTO0a
r4zrqMUxl5dcvPo9XnQye7zkacPnkO0zn+V1SoaxQNuusYxbhs2VUqoByLUAsj/9yBXedgKfg2Fa
9SLHhBMf2KqcLRCjLF+TohuVxHUHtDumJJJj7KFf81CWSHfuOOCZtMrM4NKh90NyP0WKDoAjZZRv
BO7NAbg2rel7qxh9d0G0zLdOLsjtWRjrdlyhFMIdALFLrKGFKTZmHTt3G6JSUmeazZCZddni22PO
nZzxSdgAo7FLObwqgIJ3uJHFeGTAl2BFRdWBKFjoMXEOm6774RbL653XRtLfwbXs2m00o0tMa0mD
fVBOTb4rR+vFrJBRl4yrYPDATDxEam/goWplWRnSu7pnNfzNchxv+RQ1cMEWtNu5oJKnpnNSbHwU
eBjFpqeLUkkg7ZeB2DoBh+deoqq53AdZXt77bsa9yjrGv1AcXYfwtoE3Gvw+OtJgmLM4Clc9YiCf
HJAEnSvSbEk2l6epaoNTMwjM8PBc5qqkzoeKndpmxvonngCzJgEBIsUUdcZb1AHZA58w9dcV7lBI
Yuf2jmVFU6YeuJ0iDjoPRcc8AvRLM4JSLNaEAbkX1YLNXqPv2TT5gGJ9RRnwzejcPtTlimt5HUx1
ZagLPyGhGrYLKZYk46i2NnMJHK6qm+5d0lwaoEo1vj7rXYh+lnUTMAR7kftUi3ZDPLTd4scZFOsL
gH2ORap162CaGlUADWIzaWgPPBDJO8BPPmKsV07Oni4FeAnHCT2i8QHB3AVOPUvA8Ri5LbV4naDt
TBVni4kniPCe+8ADorcOOHsSG8ruUI5FcPQ7ITqQAhG2r4HgBv1F0PrP4Mb1WeoZzx9hsWBrIldG
53Dk0mxyz7EngOntGyCYcVdZWb4zFaCYpyBvfviW9neib6sF77jI2MGRMDhoH0zXwas9XSXcOe89
G/IavMXPJqCo6eyfl6p6LvNAYLKmXHuk8a5TK/ZWTB1gW8IKhI1l2QTsjGZfAZ8U8DtvPuD+Fwca
CHuWg26RIk1q16VNEaxB6oCVw8+F9MKkWP1gfSmoWZ8dXRxwoNCtD9FoogGodxOcQJOrH36QYSRr
P8/idhJYYbGuGaLLLocFpyZA1AEbh73xc/OA8nuMCbZ/LJZJ7bvs0hAWbV7GePDVlfQFkocLYjZd
FBUHoOQ/eGi72FvVfMCmm2hSi3yMIb1s8CFbEu4LlVVbIrrijilefhrWsC83coz7k8q8y7mQD/mS
5ZsI92vqR6QhyYW1QXiE0dFtiO37mU0zQUgQWpZXCzyzS9pihUAP0FKNEZVmid6oaQPMjx+8JSaX
/ktMNMTvW6izb0ZfFokPaeNWVJFmsaxbiGjnkQA2BFGyhwhFHxer5h0uSwBA6ClFHUU2yYKcdHHo
zbceKo9dKc2LiqL8iRI/PPmG4bCAvme/NvMe1RvId9L7r7ybOnA+/VScKMDzYIPixOzCxde3PglA
XGK1V/luZrM7zEs9bIuFjk9zTaNdlKOA7z1ETDR8vBms7woAdIE8r3X0o50pksWrrPCwReXanIRW
5d6OK/ZIloPnTyBwFEfVzv4Bt89nMeX5j5D0434paLAROFR1KlsSnr0yMkEqI6geE8tLSRNbW5Ad
TV5fNcJhWmKnJI6IDqsTd73UECoGUm6npQxfW8CEiRvyMg06itLWCzDSEI1fAhTS3DZKIUI6mMYr
UAuf3OKrxsWSgwmD+gRtor8fszBRuNDYpsc8oU8B6n6joJW4kfUQYlJ13hq+LU0z8l0Bxfo1a4fh
TmdZtYs6So6G5HkNXwAge+KiIorRhXg8NrYHQ1jLNdjWpEF9nQ11kZSiLY8exPt3IDe/rXk3H1Fe
2H21hOZcu8iLRSDYjd8M9fPYFGO/mYVRuJtx0b9MwOB2BWzAKC98i9nKQirMwK2hOvCxPg9ZZ1Sw
n/UkP5A93d7rwbP48INsjDtT1PZEpzoj8aR6T26sX45ftenRuAD3C3BOyov+vVPVbiLh8hFNrL4Z
uq5zRx7y8XaICDZR4a847slamh/eXEAv5VV2RTFrgxdj0RMy46jeVVE0f2SVFjQuUXVg9y55S+KG
oEHBMoZUJjIs9+JphlyciYYcUIwPZVJ4HDnpHegS3IhwPnSBLmC5cAzjTjP/jfU9PWkIGJJGU7vl
/VSCgiTk3Zu9aOePkU5oWWKKdkbyw4z+I64s6TaoUXC3mtKO0KrS7NAvBXoDavWyN1FAn2aA83WC
c4Fj0LXFa55DSl86oTPIU2cAznSU1W0+t/07z3WIMXnV0IKczx7NkNubegbfB+EqwcaJKubKR6PH
hseRdJ5NXFhOt4qNJLtZ+CiS0YzyWYMe30C+Ne1AnVQIgMwnhsRz6y1pP5f1PerBFZRFAPFARLn5
qLg231yVGyBm/fh9nix4EhdgIqsiNYT9Nduh8iQiFnJix3mEU2FoRnKNC7D/cJRUtwD1+8RkY4sW
bJ186HObpt1BcZsdprqeDi2apLtmHCFzhR48jfKl/liV7eBFNJU80KI5VYFYYmoyTEdmDQ4Ktxb7
qAWGAguLdYkOnfg0k7cMCY/QtKU2WqD/H0Ni7G6G5PkuWkf32vNl2bfOH+ztAtnvti3sO67j5gGj
45EaUzX1LcwCB4d3u3PEYaOLsHKfbAonflxLu3rHHBzftOmbmbyvhvevorHXXek3mxbgJ9TqkXpV
ufbujSmbhK+VDwDNU29Q83d7kgMbLyPy0GYgyUpAZcseNbNcAGMQVNvok9uYTGFzHt1aHdBO6l1g
svCdNIqmVR4UVyU+JduOYZnaMBvnuFg5cvV9Dq5x8JeDKxi5H0rcRKh5OLZCcE8j544A/ZAthGtq
awhhVxmzy7lVESk2/mox1lUOQVTFq4CtAVIGp649AwdJ5lDZTUNrso0DHXmS7TgDm+v0e1QEqOHq
5Ys28wSPSK2e/TpwKKygcbBgo46gRc1VBTrz2o/qpxXCg0SP+gfCCr1HPgzYQQNUAze1nKAYnodn
y3ShzkRo+zwwTo69FvZNQBms0BpUrX9boo6Y3zUXOUDYyEHGCPKsdCn6oRBw16RyusYgy/EeAfXp
/latDcDUqMbNkxZePzxGTYgKMDBoX+LlggRlTHmIOA1GAJcQfKNKlbYFLaVq4j0tPcOQ5bHoQIkW
IzsR7eEfoLEPbxc2NY+4cc24DbVCLdVObQ4vRZ0DHhjRjECi15m+O1nbZkXaFiiq4kJUk9rwmc7d
GZUJhKC9NThmwJ2g6cJnKgA+wcE1/keiwd8Rcw6RIgpKD1D/Re77R8S8b1k2+YH8FGG0HEXjPL5f
VlZUydLmNmGty8D9ZWa5jirSvf6BWfgfNLZQBf9B8nr52aGQfhBySUMvEj+DqP4gzRThOEA0t34T
7aCvFDxUu3yhZboCdE3Bebp9G9TunmQQjielI97f6FDpf/v5YQTM4NJ6MBGBtPoTWzAJZ/KiVzB4
1GNzwbjItO5hXAGD57om3KEBB2IppwWMbDQS+NTmcFzhVoOYCD22y2oU9XODPwGZi5IYYhJAn65R
IHjBMEfgMXGIdWnrRU2XymYqxP1fP8H//hYE1JZ4iCy43L3hn2XKRQSCfQ4Bhq8eLTB82tMRMFCp
1PIdRhI+PnaIYPNweUmsohmaERjDIO/fGgzngPPMOEBMaFv6Ml04tAeHzEH6cnLQQfg7mJkakrJq
6OfbFlYMeLGWMiDnv3kLF9/iv4TPWAUondjFJymgOOeS/elTALtOgcezGjRuVoW7whSA8onWvpeM
IwDGja0ohaAmr/AZFVrg4eY1vTx6Mk/PbEAMyg46sXlM6c9PgfQkrP9GzEv/hxcpqPSgkYa0m+J1
/rpNggD3RZT10GB3BirOLCBhe2rG/CL0IfmdLSb1KSsLuqmsVjzkn6tCthLrxO9zH2qLEspQWKlM
sQAB5dAs/PVjDH5VVcMeSn08O47t5EMwAiH+r6+wK/lay6KvYp/VWANBtdTivc77btyQBTv8W9Pj
qaVQXjEEcft+TiEp8IvyOl/CtjhxCAv4vgYfC0LLL1S9BRc2II6ODwxGOFPg9CwvtBAggYInk138
Zw5VG5RIpg4xp2koKwYxUT/OadOg50BR3YsdtBhNi2/YkC+0TuU9FP4AXVUP8iSZV0G+dcUkpjtI
dMNHiZiBOg6s7dq/W2O/irEvDwfmXDRbHE+JhZAv/fpwQFwUHRQwKrauluP974fq4A/lvKMdMMhr
3At82IZQ68Ge3polPOTzsNbXUhfzXMf9YinQj7m6KKmhjcjw6wDbCKIkupwa1QdTHkMWEYq/UVb/
KVvn8sqh6YZjypORxK/4n87nFdwKZJgA8Ea8kuIazhp0Z86qNUsUyr52o6G8Dq4GAz/WxijlL6dV
hnl15J7Grxn6zhsQGIPaSQ2KNoGbjHV73ANVefLCRSCBOPQ4icHs+kPaV/ByxgLGw+Xkz1CrosjT
npxSYVwpvnVhU60HAEflKzgKb3n86zX863kc+R5MhzhG2GUZw9xxMWf/8S4qYD5dWJUhJlFM+tIE
QAqp5vrQeE13DJUBpOG1IcohZv3NAkHK8Deb6KeH+l9nEV4BHjKE89wLZMhhdbnwy3+4kdZi5osu
B0DihRrabZhDMrFbVgFY5HdWCo85YgcJieSrIpCNx3VhLicrzf3vHDpQndQdVyz1gS9niV8Dbt02
weTedYl7HA10lh3IOGX9hkvJdtxVdZf26NchPeQrjJNx42dkwxmw1t1fP92fEwX++ObAsAdws1DK
wwC6nMD/9c3xIsy9LLQ/0Fz1VwCLdJ34rsarB8ghr9AIQ5IJ10BwzOA2/tZ5GohoFJkq23hCZMHm
IhSlcQt76c0CcDcdIWh/8OfZwqlKKH+QbilPodPYNl7GdZmAgNIm9byJXkFjFSVAtYH8iyUoq7TT
2mGgEHbdppGduWcZ+rnkr9/xRXTwh6sl8vGOIVUI/Yjh1xyyhV/fcU3aqOZt/cMGF2owAHGDNqgd
LvAfVAk6EUDPxi3WWHtVj/msdrwFdIy2Ap2Z7YNi3vz1C/qTPuHygmAm4jTwoVBApkB0cR39YX01
jCnUQXBA2wnX+aF1HXkoS6kj6I1o1kMLGi5PYz9SkNGQHakNBDsiO0upIcnjzg4YXgeuvYxpzuWX
LkRpN2XjhddRUAV067qq+TKKg23lHcS2btR9/eBNYkaLeOFocdB0b3438EfuQDnAsuoBgPz5p2Tk
0GD53kiiZMlHNaY5EVUNrzfBEmltn8cenOwUDse2CuCJbVDvLg2FMXUCEw9l1xootWvaecCKvgSO
xTX6igLfcmIwHeMUsa9St/hm9U8S1W9YkO915DCzIWR0K6BcQC/MM5fBm4qmHExt1s6boKz7NtVw
UTBYiMuLWoD41XmpO/o0yAWgNm/RvsVVaSLoDht5VXtdSBPt01puAgunBQq8OgThh6cL+Rh1YMx+
frD/kVzosW3w//+5fM13YLVGobX8aW371+/+rd3wly+CIe4fPzj9Zr/98puNtsoud+7TLPefg6t/
/wEYeX35l/+vf/m/Pn9+l8el+/yv//29ddpevluufrUEXsQ9/14mBA+M0z/UHz2Ely/4XSd0ydKA
VxBZGp4n/Yv45586IV/+Bg+gwKAJjgsNRyzOoH9mafi/Bfgz/DW0Ox6KcYq/+4dOiLDfcGsHYDxx
L+A/jskzf3IN/pWLUIhLTfmvoxC3KrRKPmU+Kmf8NPqz3PvDPiyNUwQSxOcFhrG7oQe2D64Amlrl
HedB7IulZscitEBxKcLCprdAYGHbJPDnrbNAYvjDGDxAuI0uvUrtUsvEV0uySnzB6CeC3Nv1oVsw
hsE0x7Y59TY7A8uHKn7O6UuQHwP/npJvwOv3vs02AWweqXMjeW7pjw6MpIWv0cfWCBI+fJDenBz0
qAdtWJ1G1CBGvvTs1sDPX1C7iUSZQIMM/7X4hJcu1jg8hBtUUomgxayVrCSJAcPR5zdlHcgNG9yh
ZmUsG56EJVSYBj6jexUoEndh/gBrTpyP07EfyZHBfk2ITDgsBTGtLjAZPMK9G4LYoyuLTemB/kM5
bPo9sW6HOi+Nhho4oHfqgQRm4/sIcB3uvmFNiCQprqAfbSNSbcuriV21np9ocwgygHv5xdgFlzfM
+e44jHj9A9zqKDWpzuF4mi7lZ1IQAkpRpG5AAIi/bCb7RdoiFc2XKwKoqttda57g9iiCMF5DFMOg
Iu9HRq/BRnjx4GyxG4CclZW7qnj4tM5huA9oU8bIWcy3ACZiqXnMmYoDV8DOBPSBhuAMIbivovK5
RF5CD5+F1uVeLCAGKHT5MfGj/spTqkPaQ34kzdln36qZv4ZhhbxFn7ytzUcp55REV5NsIaivgk0A
uYYBUvqRuVXvak+5EwbrDNcOhGqgOdgJMEUhT2SID5lfnHFNUuTce+wnDFXNs2cKbyo87hi1wF9C
te7aYbpu3BjmsOwPRzQYt9KuxU6JEwTwCg//UOck5XXOT8DSKdKY6uAqgBJ2Gactm1gK5GFTrP2p
hQ4kL91nn9VY0S38FaGGIAhxjlikfWG+KG4MKeCllE2SObWFOFlB6kkNZK8zQm9XpDpk4iqsy+ME
9qfvMljyK1YnlSE7EmE+K4MWRXr5jo4wVix9arXYA7LZ4FNOSly9tEbwswF65Ug6CQAC1R2sEGFc
SPROKyybYtmRDgQjUzdZVG5gWNo2I71Dl5x44gGsJ8gQxCnkRoLjvRIsOHiTBiTN9/4lhiMiRzWy
pAzSmqitHr4DMh2iTeE9ZwWoVDYfoC/fABmRtxR00gEXelIFKwS95NThBnQQfmv3PncqDvWdQ2SM
X1isU2+zTGF3EzQG7GGx7Gdvuncz39G1vWEdTbhn4oApSJA0Si3h3U/tS6bIkQ5tDG9HyooxlaoZ
tt58XcK2IzxIcrCV0KZsoumLrC/Ke/UnCq4h6+8mxPl0gChBO09bn5z1fLD8vhqg7Wga5rbW3UG4
G3vexYh4nNn04PrysA53MLlBkWIsPAv6jE51D+VRnEU3/ogxkCGGgkKmDdEj0myqDxtBVjeFY5LN
0BCobmMKbPcyPASdibuK3LbVWwjpeJYjAA40sRsf50y9Zhy7Qawaq+pDR3CIwVrYwUZiUDEv84dF
7LrOEKRcYKdBqpn0xRBn/lMDK0KPbd55KE16zB1ePzPypSsIPmqkQ/L7MfThk7srywxHxPXIlTyt
AX3lqsbS1slIES2xIBCjHp7akLcQl3kbTqozrCHQSh5hM0DGBvhPsxRHwaZbY6okw3Jp7IRyA/q6
OCrK/cjYtl4mTCMNvBkeSRyAaxa7GZkuIx5NdWfXFym+SYJqbMITLpAVT70N1p0ELTrueqQK4cUj
Lxy+oQrzPpvxKzIwjAhyXucHD0SgBWnNxB0Lukekb6VFbt46Fu2KnOxBA1zUbzo81C0mlsPCJdez
oAZNBSuuDXw915aviJ/vVf0x8ALiUK6B6Pe3KJHeR+xape2dR2GoC0LvbcBdY3Q1vxtoMRKkstAz
YK1NP+Y7GbQ5RPZA8m1b3DQNv/NNiD4EbDHemDqZsro2WbO8y9JLvJ4esmYAUxVCcGfCbWcviRpt
N8a0nZBh77st7CfevmfUbVoFncmaD/eQY1KU+RCGQ5VTH/oJrRe0cSM/B10xv4Sw5uxyWZunQGPw
i8Il64Vk+Bwn6b9Qb6j2Zg6HeAwHhjLPr16NhqGSoR+EPnRGlE8GnLdmUMLBUThMkBziDW5ZO+5Z
L743Hc1PZADsGgoP0MwkFabiAvCuARE/ZVxYNLYrcBmBk6hV6P2VtVjwo3gpYLtUBRJQcqmehwnE
AcXlj6SaO15L7MjiCq3/EwDtjeQeCvI2j+DTpM9ywbMz7H5QYb6rzHoL+cR0qFc/LT32Ajtihrwi
f+62sz3leffFkOUUR62nP2jfRUcYI70VtIKjkKvJck2wsEBjQmmL/VTQJ7hdj9XoYPwq9rNcXxBR
kmbr/F3ZSqR4B2zrqzlZeHgATnOAKEalg75QNa5JL05hhkspCTixsBAiSygvXGr74sXT02vL/ZfO
h163AovW6vFQNP1t0wEvb4cXE0HCaxCMFPpQFl76nG2u+32b38y2SWvc/QOibnC9xNBRYFGB/yoS
Rsi+UTUsARYPUxEL6wSAjBW+uDkUX42Q5lR3ekDKgNXPXUbEdlmyOe35EGyoI4OD/g7WN/B/KrA7
Fg72zsLFmDZsYDcg67IVzVvBYYIB2P+oWVtsWKny95D1BcZ/a2No0hUMnuIh5HHYomro/Dyo427B
od2paEr5JfsLqhr/Vl/ywEJVDlcaorWduaSFCVOpJu7mwj1nHfJqDqGFuCb7GTI2BCUu/2UM1L4a
lE3AKuyqtYdYEkpyBJT1K9R1MebslvCIkVYeI9KhoozcJc8MYcHNsfqZctYUJDphVw83lRTRG1sg
+5RDY8+suUSj9dHA3zWE0FEK9kt9SCnMNuyJe22xGDajs1C3F31G862DGRHmRdyvR3FJY2OXXLb2
ktCGM5FDj4zUtgpKAJhK/Ai3aLXsoGddTzbI8zv/kvZm6aKvkOSECGX23cjHKppOHOXFs9PVcrBs
6raIZYLAuAiDc3BJkCNDMb8xvPrr8JIvB+scuPJSRhsB4/hduyKHDsKd9g4vJTtADHYf1dmYNiXH
KVWaZxjj5aG8ZNnxxrEhxgtYv7vJVzsw/AekJgFwvCTB4DL2ttCzDynyEzEKevJOVReQa3fJjwHJ
op+LqG3P/JIuMyioa90lcUb9DJ9pEWmLGVPFJmBl8TREajqrrt9J2kHxBEcgqTFiI4gI3GqiP3oa
mAXh1RMsKC8LJdlOZnmILUkwbQkjpHlJ32F4bo957auN0Xx5JCtScho0/s/qkpzTwr20B71t05oW
Q5pdEnb8RYRPkZbFlkytv5dhRpO+nwisqRA6HhZBiq2s8jtZUg6izWVXzPTuBJVGec/q8Ltqs6PR
9gVqoK0Sd2s/vBX5Y9+u08bLxuqqKrrDVKoWJRyCnDI+HbI8K25sBi0og5VbiQyC+YsaDcdXcUZS
9iOBjws2/v6KQE6zaTKhEsqzWI9KfYK9JolWC+avVNHZ7+cHA3aWXQoS1Ib7CCJDSG7McFY5CvZa
fc8Vos06CB6oi54hyuaJgVBuLPkt0piGYziyc1l91fgs06VW91kJjtUrcRNDS69TA33gpoQYkhP/
RfMZpW2ZlyeL5PLct5gNOcp76GQSHIOnRa46roPpLuTeix7tLXTMwxHICLoD4PM51f5O9sPTMrK3
9tK3+GhS8qg6Uh8JE2ohCYIOqqsxnNGGSI2GSbJ5TmFxTlsEp4khqhGxKFAUG7puW8gjYPVzHMyo
/wx7prmCUdg/WFvI8jZCdgHUV2z4LHmBMIYC6B4Y1GgDHai4mrNFqy3BAMkDLlmOcIVMTlts+gHo
m3PXlVKIChubEoHhEEphZzQyVTNiHnITOWgF6wZq/z6H1Bf61jHpJby5DaBf9FGigVJqtS20SN5g
foxAECdAj62XNljf6QTt7gcSAvG0g+LYLWQYznaEdWuFMwB5YRNyIojJ3LarkGcAP/AMbdyeB936
SrwVA9fJCA0O/Sy9bmdcH6UV9EBxR8M3NMXQEq7zt7ytx2QiuTz851DKv8VJfsFWbrpP/WDN56e9
+tb9GXf5/xBRoQEA738PqZw/P77pXzGYn1/xD0wl/A3Ezj9xlID/BmyTg4cCex1K6f8LRwnYbyHc
mxcAHV8AkAUY4z9glAAxTdAKh6D8WOCFANX+ExSF8l9RlAjuOqRERUIGIWgbCcD6VzTT2FG0yMTD
SJ1QWbNBmEn+AyfqiAYkEtWVR9AzREiYeGuiFh1btBjAEUtF3iNIiQUMqnn7w5WKQlHT1fWTslP2
UQFQYqkBSnqbAYdmidaIHUgb3ej3vIKYy0dGCgYQVajqZSArvc1NgxOhGagDb4+VCWLQjP+XvTNb
jlu5uvSr9AvAgXm46L4o1FycSVHDDYIUJcxAIjEkEk//f9Bx/y3R8lG4LzvadijOCUsCCwVk7tx7
rW+FHAZEkVSALCwltiYKqO9VF3kfGkhvT8XUlE+kvWTTplmM4LFFUFQCO3TFVV2P6qlG3nZjTOhk
twW+o6sRZ6O/ryT+XtosY7K1oNbIzeRp+WlwLDr9QySjZut7Y3qT9Quq2cDv/Q/jZJshdqemmQ+L
GIW4WNNMxejOFLHZWOGgD71RYHbQqvyc5uKtAofJ6B/KCd+hLXkRlbk2NWlPxG6Hyj8G32N+cRft
XAf+3H50Muum8rBfItourCYuE4QrsCiDXdONQ7pfhXxbIxxYCJPKLmdICx7oCKyVkx/3YOXOopoa
Z+/YdfbFq6BooHacdEQLyRqMTdN3DhtjFlYYEvBUEwo7GN1Lg3YPsH/AYD9Goa8epyIsbvreM28d
0yjAvo267zHgRhiPXaQ6cotuz0wOQa+8h7xv9BdGCnV0sEyO2yiUUc9sugjpeV21TraZe3++LUbp
V3FgBUyEHLQy7tZzq/Gjm/hps7WVcj4ns0Id44Z+a8SwnLojJh37a9VO5cFcoqTDfGWV32s79N/y
rCq68yLxocPXMPxv3K6u3pqLoesYRxUqq0DXJzp8BjkA0Vi/St0LnOhmscBWnSN6D6JIo3ovc3dl
P/pI0uIUU/h93i+oudHjO9hJzDB5Mp2l+946rdtAAQkGIy69sn/CP18/VkFVIDxHEWRtfEeAcF0Q
qM9aee4hBXwij/9/NR306e1/4mNlOfr3q+lj/k3Kl/9x9a1tvv3cpf7xx/5aUg3L/Icd2AGDtmil
vDGV+d/rq2E5dKNZRSPfjDgbIoz570Z19I+I//hoRmzXhpPHovzP9dX/B+3klXZHQyhg8XG9/2R9
5e/5uUcd0EGnGc6sDnXO+vO9mxVBkGLOvIQnJtbWi4ZNpJEMjsOr5WbtX3vuL5i9n2F362D1p3b4
eikLMnKId5bxuPdDW/BTO7y3rKLruvkkPbePFQs+XqPhTylpv78Iu0bAAJ68v3efxxY2NCFkz1QR
nBRtwC5G0enNT1/y3V8/88+f5Dc3zYo4cXPXmGb77ruLwE2AGFurE58Y2DHr2bG1qRVnt0tu/v5K
7z+Ox1bquRYTCcRLLqOJXzc/RPIqS1R7wmDi0TtKK8A9omz77f/NZZiYrGdqIIvvPtDgqwi2jDjl
GDyexkwmMdyX4a9V4t9+/+tf8vP3z/1yHdvkqWbe4VrBO5FBES0jS5B7xGWgD6MaHHRwPQ2CbclP
ddLrOvWffiofOYYNWDFC3OD/GFX/9MDZfSTlGDhH30/qGLGrGRtChru/v8jvPhWvdkCNwkifRumv
31AwtCrra+c45S7bptclGyaRdPQNEwiXLP/0Tf395fz3gSRVjUNnMayjUUfe3ixs+NKiHm7XlOE9
60h3//ef7oeX/d2XtmpaQGpwCynz1uH3T/dwocAY27k50qlsvrSdmb8KLGOryxPSCsIJS0M/q8Py
DtGan64ivsjHXzjKD2YapstWIw+Tm7Spgs+ihsmD7iXpjGODTxGDSNX6H/q6Q2Ih+qw/Em9oTi/A
HzzjXs62zWV7xHt/+Mbev70emEYPKxcfyqY6fS/IGxCpuTm6v0z33iGIFIctUBFH7ST5HxRB//pl
UQdjUGQpYj0CdPrrzUv8UJoVyG18PObOcNIgHqWevmkkAvE0LGL+D9el9ZNxGbRjVN8epNRfr1d1
mkF5Ko8N4v0tCCB9CHElHitzLp/+/rn413WJK1H2Ozz0AbLOd+vSjHrFT5mp+8uywGtpDRCm+fQH
ZcVvLrKu4Gx+7BjsB+vJ4KdnbywbXxdJe3TmAAJwgCMzV7W1//tP8punwSPoj/wEx0Ge+n5VsplI
0k2oj9PQirjEkbwpUspTsgG6P4Qj/vZKXMAzLdNcFUi/fhwvjULHmNsjmuv8qqDC3cPPFbtKZc7t
33+m3904dE4W/+VBZ8H99UqdNm2MKfVR2wYUHOS8cR5k4x+28999HJRUkOrQM4UIun69CCDCzuyD
8qigQCKo8PtDNlhsIc3o/kEX+duPQ2mCYopjGeCAX6+EB0Z3ia6OMMT0ocXFvsWvFPzhYVt3n18X
uvWTIGxkWs/rbr7bnXxzQeE2FEf8ii+eqPS1CEZxrWrbfwBXpt8sMYsvf/81/faSLju76yMQdkKO
1z8/35mZejb+nSP9XHwxKQMeREz10QducNR6AOJgGOga//6ilFr/8kmpRUEAU4+yY1nv8SVBwInN
lZhiYcaGu8lXJqPJ3AfDw8sGy76cbIiNerA30SgGmIeyeI2MjPGPdtpe7qhkzRvRNuqW8+TCUM9n
fuvPvvyEgqtA78QSxMSenx+hAq3K/VRZS7jLSnQ0jGcxmMWd8MLgvs9sF+hmIMe7YmrpOVpVU/YP
ft6E2LE7KNDbapEDUW6JXUMO88ope6EzirPBzl2DERQPjRv7QJYI9LCK77lHT+6caG437CujBftq
CLGf7N4kt4F+qbng39oATTOvTXs0gx3wuCHl9Fcr1BJL0KFSGut019fJtLOics5PE+DRmxae/Wff
0atq0JrsUzOXyfcOwop7mMtBf6poPHOKr8pw4scp0m9GQyRDwlErBauYB+U+Ta2JGFbgfVdhO4A1
s4NkquK2meFXpfXcdcdIdAjvRScjGadZsPJkaYFacdoBOzli5dJqWy6h5zEDDTSmfcxidOZCT2W7
JFjcT5OZkS5S9lP9Pes1UzWWM5KxnCF57DoIlDE2Y1rrOi0JSWpm6w1wBKQrPF7TZzO1BLga156B
qA3Mbula6jdDC+AJDORox41ZjXXKRCd1GThlo91XsDDwXTYITFJNasm2jQbGEI3hZdV2qRoNntMf
P2MhGV4hU6JqbfE8+ZtukdNToYP2Ab2sypCpQdVzjt1saIwbjJ7pmHS5F15NQZEXR92TiLC4betc
L5kydn5mWe1Bhtjz4sUPwoMU3ZNvtFWCXII9T3SDMPcQInzkHFM/HjISEmhs8q49oFtMZewMjXMG
s1oizQkX9Mu1dR3Oc/qRqn+mlW0UzC6p8D1osGNTP6U+A6EN49DgU63DdtwG7Oh5TOeGk4wIJG5h
u0DTzQM59K/4JoNpO9OxyLdO4ecAvwrvjQEseF66/HqhE9CK+lLUJa947QH53Vhqrr6nomdZ6ysw
GttiwAC8gBO2YH55Sf5BGD13e/F8DcF6GEpYA5UsHj1VOwPCiygaOLg5QRuPLCk9tAPVmOAXyBRA
1mEu17DhmJt1teZsxFBtRrJj0ZGOXPQS1EPINsYpM56dgMhWpgkBEzxYKhUEETnoZR9Cs/0CkzXn
RTJHTHisabhZA4vGEYBY07pfgJQxIwp9+dFHrdEeaRzJZKtRiD9XeJUwuGaYPvaRi15v509l9KxH
cxZbp8vhnMOJcwXihbQcABdX9QeBa4YZUmQhlC2C0Z13XZbVX8tZ549o/pB0ooNwvBu0xzWKJR8H
K7zAdSDcN4zMABVIjUbEQ9YX8V3Q3mbEk8WTU7KU5F6TfPWxJ/uxzoocV/3QwuwRfo/pGZwC6LWA
dviwdVt7/gpWZJj3TPKAQ0sYHTlGslTCVM28Sj3PE7byaCtq8MckpUxDkVwl2gnGjU4zm7abZVnZ
tY/h668d+J+yvH+eQ/+SnP23uu/dv/6v/zeb2Kt0/t93Xfbypfn67ed+y/r7/2q3RP/guMJ5jBQr
6p5f6GF0s1EkA7gMOVSHv0QLeERssWvB+/dg8RNHwFb8z3aLa/2DiRx+PR5oy0Ec/x/Rw97tvS7U
MFSBiIV99IUuSSW/bvmMZRK8Oo3JrKWby+NsFcuzW3rRmUib/qosR/NPubn/ckWPQzfGBNuG2s6t
eVfXmDXzYNg9Ezxz2TCfBNW4WZTCrtPOUoo9PZLlD4fG9z4WfDauh6UACUe0/i94V7i3HWCJxEQh
M/sLdhp2LvS4UBbgDy7ssvBUxQoe9JNiV+VV+ml0WwpVnbrfZ0dWr0rYE31fYBwfo8FR4f6nh+U3
3Zt3ZdfqAoIQR0iEhwcgcMJ3R1qnHf1kSB3Edq0m2Hhqel8jb+j9W89qEf4ulWJo57V63P79hdfe
4c81Jg8PEHJ6RszholWZuha6Px1o8tEPikxyjgEeZEDxohNzSCtnQeSEP8885a0JoyH3bXk7puy8
ly4fQQpVbm9YsUw7HyVAN+bVg2fh6/3D4fFHrMVPFfD602GMsvB38ZKQm/CuHGVa29ZqRYQJBNE2
IGfLv5MuQ7uWaQFzxa7Og6MBjrXZetSo/sEOsvZ7yxzIjMva6L+M3pDf1wzxjeuMpZXINN+IxB9/
zB8Tn//zg64ODtpIqHf9ANgZI6Z3LZc6zP1o9rgZhZd4p3xlVPFpisvK3DgGpnxrgWZQy0TyOUuV
+9oRrUaI28q7khDrr3SReowYV1mY1Uz9vTGjgS00WKrNGMrOPyFb8j5xMASoJfLM0luURNbLKCON
qlNRtoHaL7NDh6SIpIwQKcOd0lE137tRbr2STgZXQ9hIzNGAjMii7pbCxsdLyI7j3BdRvdiocQcH
T2DdhsgI7DxrMfcPqZynfWVZS3GX+Qr2AXIfEPZJWrok57C4pR4eaT8YHgPpCYsvag5fA2P1ocq8
M3q6uAbzcA0p8zAwmUJ2NgD6g2sZCBV7MI1ig3GuPMlR9PatnppEnyihkN8hjjEYpUgPcJWPDVHu
GsqylzTI0IYuTcTLQN3l5lcEii2kpi1luWPB4W9c4CEOm8lkrrVJRG3fy54snmooEZMWQZ9fk+nl
yusGq4sJGHbmV2OuUP8ZpU8mA0i/skRJCbEVU/GSwI6AfoP4Y7EhQtQTao6DXi2FqU8ZhNJ14Tem
6DhibGQS6aJKu7NI8NDsh6XJqqcJ2M8FfzQTJVVmUF1HZpx4Gdqueobq2IfbiJP4W6WXAP+DdJgj
WuM8A0xYgldTM7vZBIIQgk3qVvMddFjW6SUxvYsxgQvGVpARWWaGHBF4a0PzayizEiphFIFVSnE6
+VpgvajTyXF3OI7Dbd9GS7zQ8Jx2s07Hk7sYKc8g5w8MbnOzoE4Ys/sF6+Vb3iqFdyCnaKCK8YmN
s6x7L7IHeU6KEt2iVXjR/AQOAE2dBDsX7etsPSJEeI09cOloeO2h+QiZBoZG4mT+o/BEO5+AmoX1
hswAdR+Wbg6ZjVgECzN7lBOvKKcWopoQB6McrLNThS91bdRkDBpt+bIMrmF/FX5CIp9ZFm+68LwO
FnLJUgWUcrZ23th0O9C1CMYW/6LgEr5Z1QijaBz6g5Pb01dEdcU150jzKRjgD8aQgRt+hmUejoOS
zs2QePUp9cf+oydHQr6wmeHrsOot2C1ycfqh3XvDxOcnCkLzxYfpLu0zykMc4ROSFgg7KApdnl1X
DNZ+rgfE3j3Gmy25HNbXBcIzrrw8Qe3XZJTRVtkoJ25hgR2l540jwlSHnDYz+OYPafFETkD0HZch
HNuBPw+RuK+wZQjsBBuHiKqzJWcj1mUYbN0Gqq239OKx4ESKh29oio8o6TjrSYDEINLsgGWGr9tG
D1am5s5MI49Bcs/6tSjQyCsk4BFUt/eaM7C9pe8JoaCjj5yChDx1+dBeta0PFkmYXnsRns2q0na+
M8XtUBbDHn2tJ/ecQDnage/41iJ4u+6CedmNliCgrsH+fcYck2G5a8fyO/yTnARFBziJzgxoXCUC
obtZpmF0mIPW25ICtDyYpUCpU4TuhVCMIqbhZ2TXUENG2HwdkBaLQ/20GZHYwUo0Ic+ovEevbLJz
meaCyMwI2NUQ/5DTEPCwMk51ru0+C/b92KV3YWPlB5LlTYTtydDvJm+w73HqD1vujHMM+tCNQUZ5
z10koF3kOo9gLLXQ9CNpTzBebLvdozQOj0WG7IZDj5uf9djpg9lV3nDVppV7cgCZHYjPszl6GBNc
HiJdHtn5q1dQ3M51YeGdryE5JfcD0RQM3RG9cfLEyPhQI0WQR2MZx3vtkMMZm3niX7wpCsvLNDTZ
btLzcschmkB5U+WIKc2KtSzrO2R+/fKF7AmAYU3r+vsFFhe7T9qixC3Htjbua550GmUqWqIjG7KR
nCZehRp6wpztO55Y3u3SvYGPWuIL99WOAb9iFgyVyC6hDRi915/nyrubEH3i2X5qk9C+Kiet98oY
DnZpH7rA+lpXy4Mwo2+9JR6sNtr5pf2q0/RWLsiOlvwOqaR74vTZ3bqOBFhLo4PeyIhyx8usx0r4
14Nl5vue0xFiKXWe645/Kh2wMkEDJolAp53F2/whUdG872zP3wM2Q9ise2uLycY5sdMFW2Lqim+J
sFBNEk954BkMdqWvhtfJ7ebLxCUIJuUJ38mQ++iGTvfcFjIxt4Np0KNfZpTqMvQrEAxDk5+lp0cd
yyoSlxFsIdI2sxKxbDEZkhw5vhTQnKyZjKlrbKQj+XQGhDXUShICFDc0SV8wEIxjHCah8ShQlu1Z
n7MU1aDvUGo5deUdk4QJ+7UKSy9EeJv1T63JomoXwuIOl7B4lm5MHprOWbZu6oC94SEkOTEi3vFc
N71NrTt4V1OHcjQYchIFKDVUHMnZy1Afq/mmVAXMiTAalbxytJjhMpqLiFHAFIjzu6nrd0irp6MV
Su+mg829orFw2cZtu+ZR6jlANGfCf30oEu45y6DnWLGbkejRQeCJdugsgNd1eCHR/Kc2VBPqqA+8
swSkalMrclXDYN7IqfG3ha7F3cIChD7R0A0q57R6C9MBLFkSBjstLTvcOohZ3Q0mjOKJCQ6YtUHV
qKW1UyOWD5Xh3gcGwMOqiMrv6KGND90o8nHHLKcBTZUSSQh/UsZwcXr4aqX9Yfad8BMNwJos9zbC
0loMudue0OASldLR6zpkZtsdXYAd25n0C8BSnbwF2tJkTFuL6jY0ovkzLDzx4BaePGvUK/cT//c1
BOiPEwzFM8Ie+xq6Q/psa6ZNY2YP1hePY+AlQu50JInW+l4AHSFcQvY72SbjV+6s93mwEvPCF8cT
w8dL5LaWNlrmvPJobXQtUDxArg7e4BEofyNfZxsD4cJZDv/GKI69XdJ5KEU9w3rFtrarXMNRR2JV
rS+iRGjIWDA60yIJUFvDUDvDc22afelOA+992+CHwSCinXk++3U/HcYOGLES7bRLgEB9LGAubRbh
h2ezTjsrDsTMNzlGjt67hjdSXFmlupp855KnxXSuE9T2yeLzi6mCV22OkEkFrxs4u1PiFOnBBUHt
7Vi7FH1O56J01T6MlaewoqTOdCLvNEUhJMCUeYP1RC50c6lxOt3oQOg7De0E10PVRPtStc0ONBnn
S1hphp7KLxxNsxWNPd9H7BoHRs9I2YPaXW5RvuMpWdFenedwIuLM2L01tptc0WC1LlIa/QeHs/qx
0G53rqMhu7YBnNx1ZnlJi/42WJLmStBAsrccACDiGCeUvuUnnxb2C+7O9gN9XHXAkXlvEnVHEUf8
S9b2BwazYDWDqbqSo0f3zmT4mCFyw2FkjdeYo4OtRxgAG1ql9ogjPRRZEf5XE6hv2dXiyVGc0Yk1
rQ660SK2wyxDdl5aB6XFFVmo1i5Kh/EmAmsWK7/OLnZQyRiVZLixnLm/dcoS5JAPRsyhVXdB/wPK
eVLGEyUXQaCwXi+TAuxC1xtNmaIfjFQry8gSk679rNOuOoRIKC+qadS2Gb1XeG81dcjY7VREJm5d
4pUrE+db58o22hN2U+/yxE0uHdCqTZb1AD4zbd+iOW2fkA4312voANLMNA92c+ZQTRO/DYGQlJkw
yIaLFmQc05vVxzIwvK0gzPNSu00Pfab8HmHrfqsVcEvY0xGcTjvFaUCq6yYfVXIQaVFhPBuQNWN8
iYjZbK8AzLzppE321N7NBW5sy8K8Wjcc8qxLJ9FxKkTKutP3N8EMNYBgvRUi7BNY5UBv9ZvVtrZw
UgdBxFcMr6t3y+We+BT7KUA2dZxxBu8rhY9sI5ouuh6Lftk0o2RUuYpBTPA7e5N192tEZfgtkNWC
pchin0kS+1TjRb5G7VWCpnLDD5GbcHYahkpdjEqMu2yqnsMlZc31PITFjD3jKbLlR2tVwA1JcR7a
KASo6PgcrayJrb/qzJqDi0qvDDl5a1Vs7vJuhguPgXivBtyQPXDNzCEDLsmSfj9G6jnE244VDC7B
rM273rWWnWOwSaNE14QSY+LRUN2cfKiBYEALIQGw1VvTxnMXEgCxb1YfTglEFQ7rZD7l4JSPBqXU
KaS+4EDXOF8rH9MWQsQHZxBrp3uKsGjkxl2V5svesMNvIBvsM9+2tYPNWZ/gvRwiMeqd7IYbXc3q
wlrA0U0Z9SP12nIs3aECH2+vCvz8yh4BXW0acqBx8EXBuItgNR0m+vQbhJIEzfJ6H2l9JXuKY8Sb
KjswSHc+1kUQXXd6orLCALAB6zbuAzWyjpTRax+Fj/aEy00kBI4LYY0x2BYYCrZGEmHgiFOuczWX
YfHWQPX6qOqQWzCn83wKFb44vTR3aOPqOlZBGTwmeh0PDQGOHh+qDT3+LDl6y/IJsM6y712HHm7u
rYTXNK1xMzFOWRx8M6eQLBt3U48j0ymALHyF3ZK1uCI5NbkdR4RNmFJ8mFXzmgztxwrK4xt4j+LC
H6xvg34kmDDpRu/ahV6NSlNK91M6ti4a9nYi3tbTL6VhyTvF2BHTmtLd0fS8F1eYPqaaUAqk5b77
UhFHf+cXZnEmicS9lnbj3Ll97cYQLLClWrl5z4HSO5Ok3hwELISzY7kCt5eRWTh9q/FsNKG6HnI5
kzldyZsuj/jXGp/aOBrO4wBijNaGq75Id7Jecc4hZsSDKw8AfMtgU/alPiKPxarf0/E6weHp+YWT
QO8AlGYK4NPHX8y3xHCXXTSG+g35en9QXjhDB2pxGfb05i910uB9MkZxmCsOQbsoKQmjoZlqDVsT
tg8G4XkGEyJR2nwI0FqNu6T1KDqXIfrYLhXe04CYlW8Tbh6Ic0nX3feiKp6dhSttCzGN9wl5PudZ
BjRCy1J+halCcKVlEXICOOucNh7J7VVzdnXUx0BEgyfK9scK899VV3CiRUe53Cuseh8hCWW7TMzj
EWFd9lq6YfkNSCDrm+1TZsF6ayuzP0/1El0NsqFGGkrxFE5deG8GstkVPDRHvG4mNhZw2rMoJnye
g31odWo82Kq5nyGFb11vvB9b2/oKcSwl1KVV1+WkPhOYUTlsWCbk3Jbp5mtkupN5YEWSpMtA09py
SvIyYiTn5FiP0LRm6XVbUOPGJfVx6aw3XGxGM72GqkBiSmWAXsuLwj87zawc4vFqGjlUse4+CSue
92EG2xY5LnhULXXywGy8LI+TEyFgWEDmH4St/W+B8hfokaq4Bl74WDvJ3H7Nhtmd0BXjHLTu0zqY
NF0deGtTuSZfEmcDmHSWpnW2RtlRnY+LHe4kC4u7S61yzp47uk+KdCxhvlqR8PU+qYCcRBRe5X6S
HQkTwwgUlehR+7Iybu6nUtJeIvuM3pl2XSNifCWYkKMQ10WZHx0ZpIQnTYSjg0Amr+fiwSNXsQ2I
LzxGTRINp2ah4XKFg4tWWmskDMOtzrOLLWMcg7FcyCkLimR6YOfTWNhUNN6xnDblSzcojH99ibtr
sz603ieFxMi6ycqJhG06cCVu1kBPTE+54QOLJ7hkd0z2Tk3JvSl9Kaxb168SkhlGgjP3BVXL22Q5
9RNoHQ4iEZyyiK06uQSuqp6HWkLDzwP8KIlZu6AAS388MDz3lhtzanE35Z7Idp6n3JuRt4zjOXqx
bNvNGUxrQLIMBVs996eaXiJTwiHp76SdJM0ZQC8zsrax863hNvVVUwnGiFGYreVmW83NoQmznFJz
Su+hcQLEYEkoCx6tfBZo6UX1PRrpuW5XSoz3wYpI/zgQi86anll2Ve1SW9A5RF0ydLteKQV7znCd
9sYyZwIPUQSQhbXQmCyPTuczQZC2ze9voIHPh76OmJ8sKy9sWiZebz/1XfJVc5tEhbnv+e0kyGaI
1GnlPSWCx3NvTYRQbYTqldyVy0Dq8ZJm7hQHycrVySbCUDcNsv7NZFi+uW/TtTtS2MZ87RdYDuMU
gOFHBh7qOMHI9x781gB5D4C5w+a44qk4JHJmhlEaXlOVZ9fYaakSnR/U6TZn9BT3PBAMiKk+A7Qe
JZR+ZprFguCgzEiiVAVd9CmqoZItVgnsrZqHXJCaEQAEbHMV3AM+cVf3Z5LjiwbXTFNDOOouJayK
O9N0a4TlUhI8Wwxmz7JCux8teTM/Ee4QUCUvPl5df9JsIJObz/5paVQChhppxTabW/GW4UWq45ED
92cF5PKud5zmbQiq8dm3VUQPnEg6tzdRodsQb7BUL3CzCQWZFTzuFX0DEcbqT1mF6elEyhZ92ky6
Lckh4L2uesBgG6bD5Z1tO9qLocZUzw71+0dtz8tNhO6mjkUnkAWXQ+t98ExNXI2MZuaoFMvBy9Kp
aG/QKWeXnhs4cQTeTcTVDU1CQV/juPs+RTDMt1ZGdN2xx2yhN/Sfm3pPG6aPrlL220MEZAyrZ5jA
zeAnd16mKcK27RhJyBMPno7kHHQVONJsdZbzkn+ywRM8hakz3FgSJOdfMCPoI0G4Hagf0+OAUbq8
EONjqrgVKeCIFo4jkFS35lUultqxD/VsUlgZhmXfeV0AAlpXDWiGAfVgdTJsRFOky3Sw/MwknUEZ
0I3XcWbV0WVuelr1oTZY2IYSb2kFV/085oNTn02fKnHHWY2HWxXU+1u8IeYXLMaUnblZq0d3yOD3
Z+3IW0EmG7Ao9C3GSfcTS72qAkoKnXAr25wAUMER3CdBkLk4h49Z1sdFEuvRh0Nk47ggCYmGhEVp
JbRfVzE5tHwEyVuJ6EUYHAPtH887LpLsG0kV8Ohcjnk3a4i0sxXwvPG9WeSloA5tv/SeIhoE0ATs
k6Qfqkf6ueELzLbyi7a7bOU+O9WzTdEpeFlL53kx6QUQk0P8ZJ0GNWT6YZ5uQ16/giNBMH/Ek9+r
bR/RXDmZOcE157I3+AmD2i5B47XV4KHtSxjt205q3ri4Kl+TicYz2iJe0BFJR7jNrNnMDoFCAga+
gLKbK0YACh03IenQ047Yk7dN9Vp0MDiYYWqYi67r3rgkqQJhrkzzoAa5Bqslhr8zAd45kOiEAU9t
spLhZNo2MbyN1TrzwYSmx44BrW/cTs3kgoNQ6EXjehKqJdyIpXHDwlUFu7G2u9sfeTYTm/C4wu/m
ZM8Bp26uxkKpq96Fzo2NdwiWT75bt181QsR+yzYOZA2dUjkjt2oQGm1qZXex7hfURDJsuw9qCEhr
7EAqlUcScsPp4ccUC+hSXRO4nLukLDAEe4X9Ed3gwJF63882mj+TPZKpbSTSx7KYbDDSLJ47n5ct
gHIwRs+lq4Oc82g4PEQ5fZNTKFXT7oBVf+sjO48BA1DTEU0Qnci1gHOxDOGw8v6WeUv0qrNs2hLo
NsRftjpCU111lXR2JPaib6KDZyDn2Ax0+Zvj1GNIP2R+Bc8pJSInsewmuZQhPI+3ESWVvisi2FI3
IHBY7716XoYrc56wag40SuxLD3dlObbTwCiR87NTnbxowBDWwegCmi9r+V22BqhSYzHKZ+F0pr4o
ksiTz/ZC7km0seekIm3PksMLpPhyebaTtToILRWEO3Rrq1WZHkX3SKoBLObMKnfCAhYfQ0PP3C0d
INK0fVzOROYAM+DYP+TZCUseRK5JiZGon9Xtlr26MOOWZTMrgo/u6MoX/X2NfubDAtNllbNFDjyg
tk+9OOy80buFeV9RzaWI0SfczI1lP6zhk3u5hn8EawxImpvJtbe0Fsdfz7tAnFo+ul6bU2H3/UOQ
Lu1R6BBeTYrE0wE+eCwpl247O8eiLyxTkOVJFAnFHFeyhYn5N/GCRxSIw9eyDlIenygPDmaWdXfM
satvYGmn7z3MQeRRa/zJsgah5D8yUdRYhxdfdD7m6BI4RGzYURSrNNEfA3POj30BMs2OYFmU2RJ8
mdf0lR556geD0ncboD7DNYxHtjBSgj3yOgQs7wT2NRC54RRMjXmbgQUMjhnaBfusEnKfsI8RAZOv
YTAsBh5mARdlD62S9nVlNrKAj8qY99oE1eCPXfbiLG5xNKqZDkCoogsekfnsod6IfcuIzjqrmRzO
ZXCTRcLe+XoguAZOZ1Ju3dlzDQYhiXWoq2x5zH4E3qR9YyLSlTS4QuKFj6Q65S/20GcQU6PyljeI
1JzgR4JOkBGmo5yIMEqAdBZD76m4IgzFt+OSNkrHWDpvog3p2HI//Qjowa6W3S4/YntyAY+s89IV
bGERJ7whb6p+XNa0H2bZLHbWxIktq03QdLSUiQYiRM2Osx+BQQAT3R11bXNWA5xyCI7ww7s1ZQjJ
YRljX0xOes0gKsJw/OwvIEDHbpRXNgllJ6utGI5ZyUc8LAQZ6R+hRsFfAUdr1pFW1vcwd4sbMU4f
0IKD6yH1d6fXjCTmp/p2/hGcZLhkKLUDYM9ArsFKdD0LdFikLQ1r7pK/JjARbhW+6EqRyrTmM9FM
5cEnjgNlrSeJ51tDnIofeU5Eo5LtxI9GzlPU2skJ0iRgn2Qy1D7whY9orDa77LV2euPM4C0OJymA
DxW5PGSLIpnZ4IJbN4TAvlGcjtGOe49gNogSJft1w8T6v6g7r+a4kWxb/6GLCbhEJl7L04iiDKsk
vSBkWvDe49ffD+wzd1goNuvoPJ0bMdEv0zNgwWTu3Hutbyn5nDh+MLlnTKvnmCr7ObGqmMOrJm+O
sZoDrZg4pJtmDrnCFUjelcAkb63t3nXvoqzNvw1hxy7Wj0H+1BcEZoVzdBZiUXMLHa0laKgyTpmh
9XR0camvwufkLes5havtaWRh/k/uxBzQNWZzVhcMrApCa/FbkwR5iedMr1kitP4//2FjTs/cy3ZG
YHLbCccSMxiz9b38NpphmfWMzUxmgObbEplzbQ7SDoUtg/MAigSTWKOlEalivdSzAk5PHRGwThSA
Je4mr+1+9sJk3qan8n3Um1SWb1/2XCT1fFmBngTp1yzMl2L+718Icwj+GsQ0Ngy0M02qVZqMtge2
ibuNFFhxOJBZp65c03gmjZ7pWPDeYTzAF2KhZcZlc37VqnbcJsWjzyZEaM2qiyAP3IQ6i9cKBVFT
7YKhbyEdNQxxDWpqxBAKgTrxsRyqY2dqtsHo6D/IqyAWqAErx+FV1kNxEmYjtBtHo2Oe0JiJcvGD
cTM1dCHs6HcaJ6iHYX2jUvmb3zriRvgp3ZwRUAuwFERO7mbpQSR59iGiraGtyf62HjqjaJ8Up9x+
nTaUtR/yCgfC3tSRiR+ClmymbRMRM7wlqVCWG6MRjOdI7TXKH+5ozwoSrYhZRfnoaJW5uvHZDVsm
qGVEGoXu4dlmqtSXs625m26ElTkfB7iMfFqcFX6QrMheFwyKHiyl1c7SKC6JPLQtexP52kRZCEOy
pgfn6OTIB7ohbhRg9GAz4gS+cRKdM9uALZnVEy76rRE7JXMTztcnSIbwEEhT0v5KMwU6KxsGKfdM
rMKvTpKZYh9GnWq2tmeMPxPCunCSVUNLGFEHWB9L+oAwoAxgFjUFnWgOmjnucY3umLbWI6slezFt
CpDHwDfclSur6s6dYrYZNfUYdYHjIXjxsa/D2ipcmFmBFmZ7H9k1YZb4VtItKcvtjHjHX7yLjNhl
+UY2I1Zj0la3tpHo7q4cxummINxp2D9/HH8kM4U5yX+W+IMzUMJ/T4m6/yt/+J7+VS//r/4XkhRM
G2HZP6tQn/zv2a/vL1Woz/+D/wIpiBlBaUod7BseTiWwYv0dYgucEkEkU3kIxDYjYRSg/46w/Zdp
4TvBBYSZ0NVpY/4/Eapm/AtRHmhKsK6IV3ml/wiqgFLvTImocHkikuUL4O9gxTXMhQaSU0ZUm477
sSzllN1UYaOQ9o9t0K8Cf9DejX71qSS4la4msnqmKMhO3oncchEnJXnwVesl5LwU60iEvNlhMICv
Anga9nvJpEe6Y0+opAGuuk6JX1iBJ6nzTRBN/Rc9ycV4A3BvJM3IZ0NA4h16n7um6YatWaLZWRmE
R33niOnD+fPtqbwvbbZib28FOuvDKjaItf3gzv0hAz89Bz0DsECQ0YONkU7a6P1p+hBwmDTl+KlH
hJ3c+cCe1mWHSJwkGSacsMWLMHXowUThJ5JYnGqvVybBE13f0aUixwLKEyDuwd/7IeyqtQ4dgSgt
DkVfenqOxAlSTbaAYwxtjsz1ot/kstlfSick+2tIOXT7pkelD9ghQ0VUtwjBka4ph9Z8XpU7QNhU
kGPlOMjzHAnbC41HlG3TutAPcwI1ADzatT8jOVTapiomP1zRrkmMXdfr1jcrMsunoiWzO1B+Xu0U
wjlJNiIYUjw3RcTMzeZ+lKouqCJCdtt9lSgjZGDuxT+FF7GFJgRf1aeQ9pv71dS14ms00BpnLbVM
czMy57ohu8Lut7C3xCkLm+m7HELeEwZ5o7lOiAMZ17rNeBhbbVIwohbRhpiHJtrINANlF6eExVV4
a+joISFlhSTl2F8rk3n/tpzc+n2PeLjaVLz1hFpoA4DC1B6ne8kgj7zhPuVEigjYHjZdaUBMyzic
s30gECJj2Ve4URxpETjrGpma4H9NRruL0xhzpQZ7wdsUbkdQKm5kOPgWprgE+ZiogddkGDZX8UDv
loh2y0MYN9bBXwRSahqI0In0RsswymTde0wY16gbgI25viC8lxO5eqAbCW+sdzW3Aj0YUblnwKZ/
GEVmPALxStJ9Amr7l6qb3lx1wN3DbYfH5nOYSvMjx22vR+JGzgAYtDjkC6jXoJisGNheEpfeV1Ri
LmYQSPrMPk366u2NH+LnoHmqhhjBJXu0YgLtuvE7DcvRT1+1IOTwUtgoTXjdoF8b3fgeYbHlbP0J
/DW0LZaDuQ/Ufamwf79z85QYPTQnvb/LjAwRoEzRN64JdqgIJERvdWumavg1OpHENdI2Ai6RDCNj
70LmTw6ZYbO9TmM97on9w97TBJJ5cEhY/VSnyQfLlcS2E5HQuGCWtTq+a9Cphtux1cjlonEAQax1
51RQMTywoToAzOMiOthJXPX7FOfw576vbSrownR/64UfP0DamMZ3UlPE/VVUkZ8a3P1f2d8rlq7S
neeSZhAce8I4QXeZqAzW0i63YJjzam1AhwPLpgfFfZ6BIfiIjRBVmuVEDjnYKiu+CuGbENzKzvoa
ZE50KlNwNOs0GSwYt7GDal55uvPYO5DTV6Ks8KYNhSAk1hVQvGC1ew8cYctshX0rua1o+hZ7+Ckc
xxMlyWYGAhqPa3IA0nhvNM34u8gZuNT3opUtiZWgtfNZQJv16Uc9kPRFwGz33z3wLe/BizvgmiRH
3jW4VUxSqmnTd1FLwupqCGqWPCsjU81v4oaRdKsDkBVuZgEz9DAXrUEQQqfyspCKI2M+Xn+w9cDR
APlTlMEB82oQw3T26o3W12l0oJLl/yclYqn7xvSI42bdqYGl3oZi+cNVkY3qsAmGnyXr/BcLPNAP
PUuNjw6o8J1VJ3qydYdqqh9zUdhZxSyw8g+5RuLl2klC96fAmyQ24LTj/pZyMp+NMnXCFDSJMqTF
XlfA1iwFqVpu57mEUBfcjmGIKoYkVec4BIy20zemtnwSzAbNiYMJperGdCZYujRNGDYPo6XBpant
wN94SQuPtWfUPFFIa80d2gYD9GGu98fCbUAj6qJWjEa5BSshqpxpH7Yj42/l+h/VUf+9Iun/N+aU
pIj550JpF0bhyzJp/rf/zUaRiqJHt2eP978LJDTY/5qtNsCXEN0yA+JY9G96t2GC6IaCwWLFsWlG
SfynRDKNf0lcrTrUD2FyeqB8+gN693yVl14NiQXYEtRp0obdbZLqcX44KzG1sejV9nFk67gltKf+
0gW29iOrKzGrl9C4Oim+Eala8jI664aB5QCk3kwex4YQzL9fnn+EZxhzRfafwyKGJQxDEAv49iBh
0YpY+Hg0/MHsAZo82mZkAUmElFYnUX6Hut5lk1E0JLQ82+E0gHmFqYaMusJE/x+nf2gu5w8BYyMk
D2dGqT+bf16clT3CLb3MbY2jh4BgG6Ab28T4aA4vXpFXTDqw1pe/l0qXktfmUdJDW3I1GM4iDDY7
76h54LqhHcQbRTLpegqkQ+Jio/aD09yRXT+tiUXv/xoI+Nt4dB5vKJuitRVXyS41ynY/pICcnIxG
lOo975Ch1tk3NSxfL+2GO+bfwy4uShv1d1A/cUxLM4rWyN2ycpVbaiH/7+PUPz7Jmae2eJKU31iv
dZPDvy2fn/SLGyhwVqedbcsjxK67Avo0vRWUdwgNoIJXMjsYNlXOiNIqpy8f0Ccfuw2doxXUvkPg
t1tbB/VI9pmZyds0zXdRJA9D3n1qhFgVoCQ1NPKOdiUjZvYmnb9/81+tUGUC1GfYszgxmJ6fW/hO
1ZF+ABx2FVO9FmV95ea8ehVYD7bDCwb1Zr53L+4NYuzcUYywjyPN6zXZ7NDWajns3n65llYnPqYZ
/29ZFjmGcLlAKJ1dxrfKPDATMzgBMg4/tEYCRrcqBvCHMQlvOFjsUt9ZKgqPRBm39AJNKCGB0iso
rrGN26GpzB69A9zEdlVMTprD9h+n6Mrf+crd4EyJm9EWtollcWF0imHBIU9NvWNUFNrWhaW5MoGW
XFlaXvvUeA8hUxC/wzx++UX3RaWTMqF5R86KxqHLw4JgAB1BcybwOyHCXBfMGbbEltf7KRsUipbS
/OSWcfYV9+C40TIm230VhDv8tzDQavfQ42t5jBpESLOLdj22kFzdotZ2LfgaBDkI38Y2xTEeN/qH
FJH3rRmZVwOZXr1/ish5Axk9n9vi/mUpNgFCDbyjjnDkthr5JU41/mAHivfKybJ1C15y1w6Ef0Yg
dd9lMi9XtGTtj1pkOLeIZIi9DQl0evv1m7eOs0+JyErU8CZJUQZrqL6wR4rBt1UbNf7JN23/bgjJ
GSfsz7pTXpnfjdh61ixr1TuyCa85EM+P/Wwi85UhOQLgwuXK6f/8vW+sqXVCQsJOKX3qDGzSJ6mR
/pt52k0TOfX67d95sYRzNXAaYEg4drI3L74yutwxIwq+Mpeqfs2Ef9q0vUWGS57WG0b9UPDJtLqy
cdBYWd7cmVRED4XgDeAW8y14sYJgs+BPQoJ5RIksHoIQ0TyVcLYmTzj/gjQeQbudnax2mvaCw/6V
L/ZibSdxh/UEe68pMTGJ+Za8uHpkTDFG/4L1y+/E2nKSb6jYiWsa4/7KzX0O3Vu8RfC6AJ2J2a7J
UPX8UuWM90hg0x+1joA9QO21s/eJ5fjRlW1wICvsXvZKHoy+/KHcafzgtQbz/EFgf5O/Oz0tN7Tf
80f8Wd/awZsOWml/pa6Su0mDkTGacQdEN9N2iR3/jhkJP1iMuMkfiMWaQ5MJB9yr7kRrnSaUGluM
H7izRpOwa9ojd5j9OOyhU7ybADIS8IkWQLaPZeJWN1hgoJfnIT2eXLjrRhcNchEOomT6aBu3iuq1
YZOoLQ1MDn/8Rs6UF5pyc8qLfDbovng8tRSD1aGXP2KZcndml5TbNPVmV20KON9RRACkKAvevugr
b6R0qZn40NlzyGY6f1CR8PXCKhz3aFm5cz8wcN4YMgNazlp6k49oYfypLDaGEvK9V/btlQ/ilVdS
sdRQQgFSJRRq8RU2CGmsJoG2QL9cXyEkaB4Ly/9gpHl+pTI05vV08UrSpaRAIBCLf869zZdvfxXG
keOOgXsE5p09qpZZMKJmfVM7tHbMQMAlllUP+4/I+7hD1O00/XgF+nZZKOMKtpAjUirT6WdeeP5H
DCk9GvqN2jHJUxivjURxXhglmHzED/j8qlv6cNY9FIfx4A8NCvkgDyBpl8EVdt8riy0PXYBq5FOU
xnK8E8YdE9+8kMehJlnSpjRdMYrJH6JRkNyjX8OavbLaKl5si+1Ot+grLza7CLReh6xbHSvEXSuC
o70dWdv6vWZh1U6i0XzoXefX26/2xQbLz4IpQEWIKXt2/Z/faywS1WQbvTrWNBTIYs6+V2ivN29f
ZGmbZ9eiCeayiQie6TykO79KI9HFxYydTrlWMASZym7bxBZN5N5xPnqyqg+G5Q63dMzYzypCCBEZ
arfkpTcPadkS26D1xbVX/eI4Nm+hgh0SiIPBXrN4yxIA7o2Z15QWbZZtHcbN91HXTxsj9pJDI0Z9
H1jWuPXCMtyUoepv697o92UTjNsrd+eVvwQ+Gh83tElqt2XJnOcGgbB5Hp4w5THrSgLUxeRlvOfY
6n2Twuy24SCzfQ6p4SDoPt1mHQbKMiMd5O2/5LKsgaFGjQF4g7+FQ/r5YwKZD3bMK8OTALmZb5A9
G5/JlOQoTO4787C54MPhhDzy1DDAt65siM90u/PVx+ZACmBDAXaYz47n17eJJwfh3nUnxONEWhQm
YYI5mixl1yR/B2F/6JHzngg0UWsvJhCp9Nzyk6J5fIo8e7hvh67+xvizeB/bpv+pHXXi0glQuq0n
9kIwEeljWCs0VRgxVzAk5AoTaHWAkTOt0SkZ+8htoR/FugsJqoIAxITxylZyuaTYTH6FolZHPwCk
4fwnIlcIRrI60hPZL8OmqBK8d+jsNjnU9j2qrOHKPb38vjlYU6gSk8aQ2r44quKMqQsZ8EiZPc9S
PxRARLte2aEuj2PABGkpuHzf88lSLj4mp0QMOZETcxpnupFfCprPSLf7fBoI5hutTTkN7VY3M+09
KVn+nnSsXz2d858R/sIbxRB9l6ma+G9heVf+tsvdkxO6NOeWE6efiyorTyEqpGYWn8wQIV8GrWCT
V7n1QS+0a0GSl9+PLWHjzgcCriaX+0WFdxAnoZmdpjHLHoHrFz/Iupy1rQVmyFqFHwyzaXchnIJr
K+zlGgIVhVOxxYczb5uLWrIn0raezDo5haBxPvmCBcKSg7bVG2c0EZvlPyKPeCoqx/xX43lQPJUG
pKw2/qtH+o/NkcsXfD6skTEMwddCIj2/kC8KtLIXyLJtAcHAeDaZM5tx0OKQaUETWscl+vaSddmL
YQEUsHigMs+9xmWesTBTes5mmp1CaxpOCHkj9OV6c4eQBv8RNsEPeBr40NOK4DAzoreCCxoIWmne
yyGZDkjmONnQUt9mQUrgVzFQ2URoa0US+u9qRaRryIhvL1I1bqIUayskjeHOIuD5Q1EicHv791zW
AKzi3DpMrGCOcDyc3z7SEnTPSOvgVA998rmOZMWg0VfMzyp335l1tZlEpK5VXJdlH10DASKW+8g/
3UXlAcNEhYGXRCc2y/gRV628zT1MKZH4ppwflZ4hqtSi8Q4pdPcQZVD23v7Vl6uUgDNGZ4oNkHV/
GU9eN4xO3ShNTuyPELtGJJt9UFyjkV6uBFxF8FnSjVHIdRZrL/5iOTmljE+2jgobhXJ3F0eF3GMv
qa7s6a9eisoVfJXJ09QXJ4YqcCTKnyQ5Jfi9oQCS2WpF1lOEverKlV6prRzO5rYNB5JwdORX52+M
iwZRE2OcnnrflzvGZP5Oa8v6IHsLg3qsOfu2br9oslC7ESbkYwt/bWW0IAcrxw63bkbYyJ8+TTJr
aRjAFAW3pZZo2TAetMqOUv4ir3b3KT08Ii+1awf1yy8FFhNUL8OBT8WmurjF0kDKUxh9ilO8CAEN
klNQqCEDBhCkB9duxUYbwDi//dMunivSDuYWzPMt+Lxypoy9XN0qXioywtV4QkDwV4sTYdfVsbkd
/Lr5+PaVLo9iXArlCUWzwu9O5PX5pXToy40e59OpTZNwOzhut6WbSvvbL7Nbf/INJK5kBgTW0N5n
EJ3pzNjpzdt/xMV3CbKGlZyPEjs9KtTF32DOdanybPPUS/xTmeyGVZxFzp+ueQwkULDQNAYqTiDJ
ouykDVRmOnldp86swhutNgTSbsTtiGKmnR8p79CURXTluznfp6gwGTRxX3Up5/6xvvxpMbqIqlVu
/eQL595oow91j5U9DYwjfpPfb9/GRV743xdTumEogmvpaD2LeV5sikjnGqb1fvuUTqKCTtQIBMpO
Fe+xyzIRzt1xn6jG2ZRIG7duZdjvkY5l29mtfcMm091NTu1v9AijR5s1DKGDrt7HaVOtQWnF26od
u4+GxB/G2Snaq2xUCIVrsS7reriyV8wSqhctAn6LIrGAR6XTEbH552K9CfnktMmb2uNYaOktwWDa
FiWH/c6bYY8KJfuWmXK3trQyRc5Cl8QyrXqGqyNbJg3+2EjysHTbLraZirqtApNF8Z3FR3L/shmV
UD3wSqvbZIDd0dR9/EmjgN0qhE6byUbKFMlQu2OG8XsgLXVfZp4F2EOWa3rj0U9i70GfNgOxI0ZG
mpNtN96d8hk8T4EwtiGZz7uh7LFNGvQV337M51/L33cGfPz8as1VsL1YHJKmN0acw+2xJ/dvFvxZ
6Ai51NtXWdTa82Vm9RhfC98KgxxrsVmbXgBMgZyz49gpODEZISxyyOxNi/H4CyYmsuGnUOxwPsBB
CTFPq2YMKXswfJmcP+7x15FO0hLTOlqyuPLXXd4DbAFMXXkv+G7pmZ2vWkh6qnFWlR1HF5CnbQwG
ebSte+XjXarfnu8BI2fJFJ9tjznT+WWyKKiNsBX6UfV+uxlZwzZ211arNrHhikhqt5XhBQqBfVOs
uS/lN93U1IoUF3TcQgdwIVpn7RUK+0Ar4gfGDP2VO3HeNJwfE+2zucUgyPowKIbP/0Q7wLWP2Mo4
xuC2NpzM1FoLkRPxv+jWALeGg1eKYN9qPjojPpO335Lzjervq1NMMRhj8D3Pns6vDgAw0HLHN4+I
XaPbVg7NKvTpUaYBouO3L3WxktKvomZFk0tv1ODYc34prymmqkgy68hhIt3ZBNRvKGMhVSISIgUN
xM7b11sM9p9/G0doijhrTjxxncUFLaa+Azu9RYves78SeUJub2UV71F8pCtBF2EG4kzzYN+60bTJ
xhycejskI/EjxvFryP7Xfj49BekY5NpJNsrznx8QMRVyc6xj2BdwBgtNrAYOQPgPGxu6B4bPt3/+
K0+WN572t2SmyGFh/gJf7CUmMe3gn6V1ZIH37qgLeYfywXiwJYjsty/13O79T0Pm7zs9T1p1FhyL
am7xmUFhUWjCeYfbOpfvJxrDGzgnH5zed6AB9Vhk9EI/6TKSOytJjEMJ22vNKXWkUVN9NnOeQvTD
2te56iDp4U0NBuPahjSvKBd/I98YTn/kHshOzu+Hk6RBMXm2cew70/5oI8l619d5sh2L1t+Byst2
JOfJTd7BZHz79sx3+uLKBJMQbeZCZ13CQDVOTL5NjixrnWmClTL7XaWm6uaPr0IDQ6cYRL1EY2F+
H148byERsU+hZh9VE8CCUjRQa2SGVx71K7+F13cWazBHdhiwnV9FDkEEQysRxxrg/NbOs884Yq71
gV95dW3qdUUfhu4XXbDzixhalRuqH8XRcKBn+LrmH0DEZXcA8PQPf37X1EyHxb9AY9uaf++LuzbG
SIIsqEhHUG/etsgYVWYWyMm3r/LKu0fPlufC28ewcjmp4OgVOG012Ec0wtp+8rEcpHgwPvRw9e/G
vBjuc51JtVW5+pXnZTyvK4u3DyeboiqnoYiyY/HeRzkRi53l2EejHdyAeE9t9LZR2vjfk4S3fgUX
SLPWmlFEd2HYRU9Vo6mPdK5KmFSh+klJXL4rEsc9GaRKg6zC2/pdy2rtg2+J4n1TJKomGlfuGhuK
F9N1CRwsA8v6Ix2hoa91oc9kyRFPrTPi0wNs59AXYFpb3LuT6e+ssiNKwOqNuFhFhaq+ExxIC1ID
C3+HF0dsCQ3EDK8Ex9Gx9QBmzHkq1Qr3hPjphZ78AUatAksyWUG08kUzWvcBjIC1ldHK3CSiLfKt
IWunvKsSWuig2yv9u2118hdO5kJsh2noD2GUAv6KZ3boxifA4NNoN+Eny24Lmxle7j16Vv0ugLuR
rBtrzPSbqrHlT7K+GMCERd1vKRh7QIfQBjQklnVcbGIvj+7QjPbuynNDgOLgjJp7dL8Fkc00y6v1
oGfyK2xzROZtZapdkKG0JlPUolb2kq6etjWqVEx4oM0eSiqxfVH1lDAlHuBm1UpRneZoUWtVMgGH
dlH2bKdi8LLvU4o6CAm95t9kvcn986zR+tUNDc0uyjoWX6CjD6g6kXLAOkK62abYXFcE7EUWjayc
yHkxBXp4wPPjfeq4/cnKibPu6HeaA/Mh0Q6hFaFY5Yhyw6pqpDedn1W/0Fgr1LZpkceY3DpTX9WO
1z7BWR+yDeeS5qkopz7eN0bTflGDEofIHAgQFAA7fuFOnIgBrkumzAVYNhhIERr9qcnIMVDhGDyU
iLURzGoCzXZhe9ON3U0F42g7Gx+rtNnLcbDNA5YHCL8AN4gmTodq/NKVminX8BqM28S38mE15ILo
eKxtA5QY0yu/mryPnJGNxoUnb4hyLbUKkmiKEuY3Hh/6aUaYmIDM9Mk6qaKKPxIyiNq8ikL7vvF1
MKBYTyXeT5gI782mIFjLkMEXrNVWsxoUwl8fYGi7pn1di5t8mvIrh8fzPsfzHsxOPyd9kJ4yDw7O
VzJt6iC/yllGx97yNOQ4C1YuSQse/skaIR26rm2b2eHu7aXtlRJbMGmnl8+EjPnd8lSeyJo8a094
R0f14l0ZeuXJzTQ4/52ofpeVQJWct9EWyTJogL4tN11iewc/NYnDFpCtTIUIeCw5+/FJqts4t8Ir
O+PyzjBLZBWXTC5th913edZocYBaxAU0x1h04QOU02QLjU+u7QlXhRvbxkfKkWsN59cuKtiQaR/Q
R6S7d/44dOoypeOUo9qVM2FEgpLzzWmrB9vR3eFQ/vX2c1iWl/OPpCvIjHJ+CGIpNeoKsx0HreyO
3lTuK8XJfohGMAW5UR2QAl3Z0Mzl6Z7LzQe3eRZJ25PG4vnPK20Sm6xOdMd+6oCMYlHcJKhZ3wd5
2B0idoY16NJ0a5EBs2nSyMOIbQxrDzn/ehbPb4Bl4skJEnfLH15uM0aNOJDSaBuEJKa7nhw3Exba
K7vhKw8F0cJcvTwP1ZayBZuQMZd89/4YQzLadRDLHo3ABHWjZcbBLFtvG/TWNW3fK09m9l5Juq6M
kdFAn98qOi89/qSsP7plVR5GRYp9h8JvheoU1mvTpVcK/1euN2sISU+a1S8Y086vB3Opqa2gHo6+
7+C2hwHhxVAC4sK99e2xunK1+a9/WV7wIiiX2GAa2JziOeKdXw17aNDToRqOdaXh1wwCf+241bUT
xiu/id9DM4nqnebfc7PpRZnWWciy46EcjllTEu8rxvS26Z2PbAdo/DkkX3m9X70ckZv0rnhkxnJK
RrmmSz80h+MUVekancmANyGrbkat+EXj6VpS0yv3kCYZehqqNBp/S/ViPnSAkaZsPPbg93ZIlPNd
Ln3j6Y9XCHYH0gu5kXNg86J0zxwwGlkqxqPeiO8iaR9ds/vLH4e/5NBdc3c/z58WrwXSXovliKmy
eyHv9QMlhwLNyDGFer0BZpyuOqlNWyio9h6eaHDoqbhWmurCmw6oAKYVa4B+kPnE4mCKL3ScYhk1
wtv3YHmyoOHmslrRSiRnjp1y0RNzw0SrstFoj5rfdbtCRdam0XR10HO2/LcvddF+mK9FAsgsxdQJ
xFx+h4zkRBh6qj22lOArpNraZ7yN0X1fOMXWqnOkCtaAAtTt/DX2UZh1dl3svalIYONC9vyf/Dms
C3TqGQMxAz3/UBMjR6BoBx39AK28mSARbRFo9A9pgFNynOg91V1uIb1HqWd6g71J26nctEZWH8I2
669Ipi5a3c93h8y6+Y2fi4fFKlV0OWwfKOPHEX31HabLcSNmKp2LDGHjmFO4gkSZ7XVChVZFGnYP
Q+i5e1yj1LJjr69hNGzl1KR7lwnuWmmx+b7GdbkVhdAe2jpLbqfETHeJST8N4R8pSEEAeTTJ+ysC
oeXZbv4hLOy0FMgFZdSzOF+1kFg7DRHo0UwmzPa5az2Aw2EnCQD3qcAFlcwI4c6O7OPbT9R67WXG
ljGvU+wt9APPn6jeWXBiVd4dWTqKDee66TOiVMrjQeqfIIZA8qpssQO/N+5rcwBzmrpfw8gzP7RT
UZxyEcmtRkm4Jqsr3NML1lZubBCo1jPqVpam4UUgbEoTZFK0VUDgAQi9de5AQ51cGBUqaSEo8LEx
dcJKbwRVe2egOFxZGNi2hWNDU63G5FEzzXpf1uN4pa67XDZtBFkmA33mX5a1FJPEAYAYAwfjUagx
2k1WDuyaRNErz/fyLtssGDRIZ6MCNdZCsjLCGezT0JmOvshhd1WdxBHsZjdAALUrS8YrP8icp9qk
erJiMjVZPFAHfYFodP3YouPc11NXYilMvc3b781rP0hQDc9ibZbnJQLDZyjLSTw2jghe1ArQVQlk
2n1UhGNs377S5TaKPvoZe8GDYoK2+MZjS1bMP0q6751x0GMDdouRfoAvfgtTzb5y8y6/Q0bb+NyZ
2bs0+C6Wdjq7BpAY6xg78Eo1nxDgdHSqd7pBf89rIv0w5jqAVn261mN55Wcix0NDjTySwfryhk5a
1XKGD6wj5F/5ufbt70ag67+00G03xAn3V1byV54fRQlCYyatNO7VovSu7Uw1hT9aRz3VjY0OtGUf
ElKyNjWnfXr7AfJG8Mqd7+M2ZRceO5u3gi7Z4hEazuBXRLPKI+7zu7osMrUNYVjcNznNKvwgtvw8
RE0dr+1YU5/yBtXIpgfWr9ZT72S3Lib036QvUYS2pIs0hL8h3aI/oBJ97Q55FnCu16OvtGv9p0pi
0DjUtlEZG3hRKaR4twA61aaEfpSV6opVkw0BhnvSUxy6FFkfETVAWcEmalsjtI/WvpXgaj8if2Tv
MgHm10waj00TIlMc/ZxuL6UqknTtUNTEEkovbVrMCYHAqlJ2H2GB587a77nxK5O+VL1xpsD84uSG
NdzIYTS+BHb5sRdDDAkSAzx4llRLvkZ2HLV7hdWgWflspckmr0c09EXI3+YPtXZjurpV4XsFaCUL
yXG41ZsP5PSUNj2XsTMPNlvY55ZC/RfjaFC8kKSILpCF9zSOsQuCysQAvS4RbN3qZU45FQQzzxR5
v1yJqkKTXyHud9cBPS2DLYdoRyD+bsGUAa4xrRTwtQbYBAjtY6nTmBNTWMw9HD++a5PGQM6Yx1+N
dtR+sDrQgMMGBuETrPoBSiXrvlk48KRFHoMuc80o/YY+iF7M3PcUa/K1tK8ZEtDPVWnP5BcCK7NV
MudsbAmyrp9o38I4N5BOfdL1wb+DE57sq9FvPtU6wYyG1PpqD7cOZkuQ2BVNN7ufnL1C6hmtE/Qo
w9apsWU+ZVNYeu8FkRogKf0heNAirPtXDjWvrCV4Z9BTuKidmBcsaiWD3nOBg2Y6kmW0bqBEEWMd
q10TWNqOqF1nxeDK2Eg9uvJpX24ApDcwJaAjTc3ISf58AyAKE+ZqoLnHckBvOuqxQ4141RtxuV7N
dlcar/NEFGnb4psu7MmDu9VoAPis5paEvXoPP0hbK1EG21TY1yrhywWL61H/YvOcD3DPMbUvDm+E
h2JzV512LBS6ZS8PYd/V1kONyXB3bb26WK64FOMuDE8E0rFnn99Aw8McCvpZO4a1DO4CF5i6QUdz
o8uG0U5paeAcXf8j+MvmfWM3GUmcfrpxBZyGCLLllVTwhUNB4UyY/5yZ8cLmMNsPz/8cJn0tZYKp
HauJ5LkmKMPHuvLGWzwBclVaXrnj0w9Wk+2L2woa3lrxduP8D6/1BF57sRB+sgtzymRusyhijEyL
Q9/0/VOvafGmtScalaSWXflsXnnQ7MEcelAA4YRY2sDoUlfwaxvnCJ4Bf4+VBNt6NM29A8Dz8PaT
fuUHOY60dRxgOC8uDH+ecOCkeq17jMhDujEBHW6KANH521dZiKueH6Azt1HAhJBDRw/n/AGmJNoq
AFwuXuyA6LQ2rO/AZpMfUObj1nQZXIBCMLeT38M3zydBdNqoXRkfvvYWoaUR9iwGp2JzFqtRVFZx
bPlVcPJmRt++lpl3zylnhOlPkIqPeGHeJk0v1ZiKtMUTsA5Z3PIVqCfT1bCIvH1T5kXovCSYjS7Y
TjDom7O36vyelHGp+16QY2qU1WSu8Vf55c6cgGpBs/JCa1skbaPf1oTm+X98aYZ07OWAS2ZD+tIa
75tk92asm0f4o+0mZGa1RqoOgz5Ov8a19deQ29r27V87d0XOfy2gAaDn2AwRLGMkPv+1EZl7zjS7
06FuWX8lSIFnZ0NdHgM70VAweHBEGCG4Tb52BPG2BD2jErtS216+7diX0S6ifEXAiGDy/I9wcggq
YWNiD9ZtgPENUTKkm7ibt3/qK02b88ssOkSTg/AkSrkMWVxMqhxiayRLx50sTeNRamnyPoZg9pQm
6GDNrpkg9rsSyn4YPBQVtA6s6+X7kayuK0ewhXZ1/gxZSdkaGTqb7FfLh9DWnjG1oa4dNdPJd/xr
yTtbZ/pC9lFxnziTu42xJG3CMK3Wmd/CitKm4ZtmlgNe5CjaGH7v/1/mzmNJciPL2q8y1nvQIB3w
Rc8CCJkRqXVtYFkKWgsH8PTzoUj7h5XFZhrt38yGbU2RqIyAu1+/95zvfHD5/KsPi7b3us+h8gSJ
/O7FAEofLiShrBYXS+0zLCnbcK1ztZW5180jIxfiS/a9p76hIJbXta3EhjqRPX+CP2l7xA/20lP/
eGPk/vZjCsSZK9m8fn5VqjAyBRMmxkCjpXzapcWmxor3war40d9/tyy4Oa7FChcDRCbvNoG4wN04
JTU+Aq1IH7Rm0b6biVnP5J3AqEMjT0ZSzCh5Ew3WUvqEVw17S0+HyK+JdgGja3fyRjLuvdVQi7ib
rk4I60snPdn2hHh/0G36qz8uoAE+GPwtdKudd/u4EYeuKMkKebbI8rtaFsZzGvSlK3Z3SAoLAhnL
1bq7Lg6TC2emYIjnsbiA4Zb5mbC7XdXoQJQEHmZnaNNALslI5i1ChQ8W+l+9VfScoX4wTQMZqb/7
XGeXVldsTt5TPRMWq+WQy7rcbK5sLPWfAYaPX+OptV9Jves3ndFTuzvdhAAUt+PKysCs61T0cegX
/TOp+roG2XARUjG2ot31g1n3Z6UEuYWDZqeTfII9JHekggAqsrUwqAlV++AdfmfW+P1ZFHE/OrXC
5pv7+SVONKuJ5bCET7XuFUcoxBHT3k4F+CjEthl68kYroKHgtJc9BORiP+RhdI1uQOFYFt7ecksV
TMbKixpxCXZlHF8UdCPumsGc/ZwK5pGUjn7vSEVMI3FZ0CW9dCvdQQvIf8mf/n5j/XX7ZlRGXKTQ
EboznX23r9ZjXOngU7LnDPHEQbmxdwEU9+3vH7J+Jj+vyFXoRa3pojtHWvruM7NBVk4aTKzneDIl
cL/C2dD3HDat4c0fldm/HoqIfxiL8BqwCSDC/fn7MdOEDIUozJ5rIxZ+A9t/o6Vle26Lqt/qrI0D
IQ/iDG8ZvLM16RduOI20FAeCAdi+QJUV4hqrJXlDheg2QPGibWfJcO8wHruP9OVDD/1a+L/7dOj3
I08jewFmwHuoCa1bsLzlkj5TNgoEz2GSvxTT1JjENY2KbMrEaaDUufWzM3AUE1yU5cex7cDQxbCz
MPeQullPVXyGJR0+OMoFSV46aXHHPjLRASUZ4GmMQ3mrijq7JJqNLwEgG4K20qzjO3wVOtb9rAH/
ahKicE6hnBVgiXuYN1HXJW/0NwvyxaKE16Sn6W7wGQvYxMkUuPyIC4J9ip7r9liAMfQAwxr9bLSB
ILUlp2sOLZ1V7xoaioexvy7JZX3Vm2iNfMn78SMH2199nJRg7P+IRtdC/OcXoHMcLedYTJ8JfIl3
0inaTU1X6rPKoCny7H+qwl/Fc4jioUHReVll5T8/TwtN5mG2lmL8EWJjNfVKRrMZntit3Jrz9AcJ
9T+60/6i8GekuQ4AcVawA71XrxO44y41xD/IHZ1J42b25HM8uPPDqMa42ZI74l5i6Mf4W+SkPfip
nsDugV4LM+7v17Xx62KTNLeBmjDWZ8Ig3y1sfiKI+kYbn2mstMfS1u2HCh75rlb1hcA8dEH94dxg
GyAnyIu+NOQfnBOJfl0f2pZkMifa6jNLTU6GomYmGY+2aLpN1fKJW0/xAT3ol20IgSPHA2oE7maG
s3K7/nxMkDCYTXnaw0AoqB4T2ltgclXxR0X8jxBrfwtP46v+UtUzEPu4/+//CGP7Pwij/XG/+8+M
tcu3AUjrW5lwPHwDV9zPx6///teP/+gP1Jr9GwWyZbL88IqzbtYL2u9EWs1wf1uLilWISjeAKxR3
uz+Ia6b7G/W1xLOBA5Zzap15d9XQx/xw+zd8+fxtRDRoWfiff8Jb+/kwXBXJDMxW67akY07D+d0L
YopeVuOQfMIq3/i5S7IMmdz6B3XUz2/hHw9h1I2Rl9krV+ef30K7II6ANuMnRZLCAU4mfeBEA+9e
q49uw3/56zBRJzyCJsEvB0vkLDKXs3w1SJWvfUPJ8Q6xI+bhv98Ffn2MycyemZBgcMM3964uXCQB
xKIhq74ZC29b6sXwUEFuDT/43NbP5X+PyfVz4zFo1LnfOwwz3xuQzMRLPK+xXpY1Zzt1sMxQFzGc
H0yCfmNyskLXrQ9ZOX+0bfzVg9ehDUqy9R18zzbIeAGH1tZfLLRCGLoKxH96l4BAzZqBPOPC3BBF
k17NWtJ8cLn8eXv9/VfGIcCZgmmKGdW7nmuVVJrZGstLY0Z9+jgVtgoDJbrF2VWDqemH3iptc0MW
l5vvKnr+wHc9tt4PdvlfX1iGfhQolAW4VNjvf35habnX+VKbLwMZTlvRRA8EyUTgSIuPfNe/Pogp
FVdpDAi8S/jcf34Q/b94Zlb1ovVZswsHp9mOGToxOUUf3ZBROrx/m9Zjm79Nj9ml7HbfzTNRnFCQ
QltZZivKg9lOYlKowol14lV1cZ+0ClZwG2cS68U8hheujGYklgLJlN/NYgHWJdb+aAdmcdoQb55+
Dl0YoahlhfVGRiFigMggei8gFasMmdVAzd2OrBHyvWYy5nyMgh6QYD3KxcnCPQiJOhyplNqliHsw
y0TGYxa3J8juC7lIZLZYpm8ZWcTY246QZhH97Gp7YgKt7hRaxnLpOctwJphlTZVyMi9BdTvUbx7m
Evuy02RY3npSi58tkcFwzal9qwMyU8mgJE3XCHbDGq/rRgzNzm6VR/qqIMsDHYxh34uRiK2AeXdf
b+s5DEmCUUsmAz0vqq8oe1IHlTGUfPS2Zvswj4pwZlG3hLHkWaG5BzKuu2ONQloPFk1UU4D6siZX
c6mSA7GWMHbVQBoWEezTPD64hNdYpwUdH5JgkmQ/xWRSfMXD7Xh+2NLJ0n3OeRG+Ga2nR58HIcK7
ZXS0/moEiTEETCg8EqqZEGp8sHtdS+PmoulN2N33tpeCINqs9yHtthpEx4SG3nzZyQUwT9ssmMfB
rbUqDRif5TJ3gcH2vaExn6tb5nx2Dexbu9IWBxnua02caWrdmotde8VBV07R3aV6awwd7HG6cOJe
VbLqp71smxYGt0WKTnIqSPEC7mfYRBaBdc6cuHbIa4UWW9l432bUI95DkUdosde4H/z0+g7yMV8+
aniHa/ZGM9B7EzogzMhtnsNxtAbbT8Bb1RHY2iqyyXOv8UjE/oARqX8g0XLJJt/SSRFaoDwgh6dK
amSA8LqtwzMytnKYb0DppUInQromnnYvoAQp1NaFDiXysYvbtGoI1gEJ4pCVDE9qQ15eZKNFTqK6
OcqmmzKGqUTNEjyjZ/ppHEOh7zsrab+ruVLLqqX2LmUsovpYGYX3bLUjoeU9gYPf0rwyo+/I5wdS
52csyn6LHt29NpF1X/eQUMP9xK4XP81eTC/L8Erd3Lstw8gbYjjHW44FJyKmJSJBz2jK9HWq+tTd
jy09A+X39mLwYZhqqp6RVdYDASrCs869CGNxSJRsict1JnshTC4y0pNRxs0LYfV6gxWxK5OtsRCt
E/SGLM29pia3/syteYJBHFnTspnoUfCv2pM+MYIcoyF6UWE6truePEftcVb9aD2syPjwOulBPe6g
T+nOSzpnjvUAZV6Pv0oSwMSXDhjd6Pk51POVAwwpq4KzYkgt9SeWu7xM9UaAdEE1IPvLcc3usJi0
9ir0/KYj3PARpw2ZqkHSxq56mFEXE48LgYaRrYax1zlrXbTwXcaRDYc4FTezh/MND6uGYqYklfK2
cwSQcWJb2XVGxySr2NBGm7jgtBM1PofaPKu8XuIAUUN+iw9muqHxxJR3ajsi0vu8TqaNTf5SzDGd
GN+Hhg90h6s39oKyI2AMWx2RZRvmcaIjCWyMLwt2li5A/EZKdp0ArwNyP8GoNicRYubIkXBOsNOD
qXRYLgnjFdIKC8Ex1BF15wKUHseHMHKdx0pbSNGwo8JeI3WWVu3GVCRiZ2rMZYCVDkkJirolHLFy
k9duVha09Tidbgw7doCLVEyjgoz0ZRUkZTQikyqd4lpZNlu7QQzvE56F6BPoazDWTqaFr7qZVl+G
XB8fJliDsKAhdHyL7YVY0bhLuk+CEJ7LunGwOxl9QtbqwAQi3irdm18rvr520yB2WgX+HbY7Eonk
J7DZSbYpyYY7LYyhGfoTl/zcqS5+nT2n+BybqlacH2XzuS8qbQpEoqpjPZUV1ClhqqtyMhZ6U5qt
DztvKrxxk1pL8tlxC+d2bOb80dAG6w2RI0Ln0ZtLEgf6Jrk3srz7hL3Nfhx0TX1hh0rTbTUk0ttw
zBFvi26QKUJNaMtOzfpC9iYg3O8EG0O+X3gMfcdGWTDv9VbxBuaI7f25H/S7BfDhxENW30JNrUgG
JalzmQ8M19B2/NJ0LIiqzfp9zuIofBwWhDcQ67iw/AZzxoWYWg08GDIrr/SlU7jJTUHwO7bR70OS
9edOG9U9efGV2ggO1hWBNJj5JUsnvKrSxQQ0aHsrelsuhL3g7HaLjee1MehxTknpV6k3fbHK2kUu
Mk5J4k9LFn3BNlGatMJj+tXurLEXIuLvmezMTnWVdyFBvjSE6s+tQrnox8bI94KurHgjHbkxNpWg
zNjhyXFGkq7cstsueoT9JlpqYsn5t1uiqr1uzLZZUQ3nGBOACIqkK9Ndo4XZC0umJNI9LAmwN8Ou
gMyLQ5vQTrN27qwumZbdj1L+H11d/+OF9Kdr699ecP8PXl0RCf3pVrN569/+uKKuQTD//tcj0RHf
vv7XiTX9tSr+fH398R/+fn2F7c09Crn/KoCgGl5VjX/cXr3fmP1xEV09tKh40bH+v9ur0H9j80fd
usow6VKv7pc/bq+25B/RP2FSs3asGOH+A1i4+aMB/6cbEvgqW3A50vlp/PF44M/185L1MekTgFyB
z89NTMZR63qs1LwbiWnVpLafs1yeWi0iByVrY+PJILZv52m1fYTZ4yZXi4q872FWGd+nrqwutERE
xzmf3d1UuAn5o6reEpCRt/fLskx7t2zqG13zxEnA3HwpVdPukfXYme9gMkKOCYHuU0KE7CdhQDwg
7UQTz8gHKYc9u8R/ZdLlHDcNYFaSf5FhWHuhNPteoViS15ksqxRDXdqX/uJOBJJGYDPHo4wKwL1F
lnov5uBp4Ht7c2wJIJ3JaBdhIb/VVSjUoSeUttqGhH5b4Bx0Y9q3mY61ZgaIZAat0ZEbVo5N3eyi
ppicI0mio3dnSnZtP0yMaTraYeG6QTJ28Op0V8v5+IaIGOuC1MyyUJ58DG0nQYcFgfnQSzHzCDkV
rzFh4NeqoT3pz8rTxkPp5V1AzU/OYO0RtOoX9TxeFo4XpoFaojwjyCSfMF4S8LkNzZZg6BK93ply
ywUCwVUmD5ivCHPnjDaCNpnb81fojU7o5zWQ7j2SZbe9idlN++OcUg1s7NKVxK9qc35Pwoi4Ns16
AsHC7f8StXdIAE2cT8bObKDa+AKyxetoOQmjeVkrJ5iXxdh13Wx9NvpCeLe5VDO1TJzyB3a6jhCq
BV/TLs0JUfAJka6vsfiWw8NC5NQQFLKGTi3dQnbHvu71z+gc570e4iFE00m0S1C2qatObdp6r7Ed
seemYaRIAunm6AAtwnpcjBa1SUrP/nZU1KIbhOrJg+zd1vBdUyu/KPLrvo6xaF4qJNeXNlnAB4IF
3dOgceHwh2h03Q0dDw81GlPyI3mF2kMmu+JOTrBpN2pO3I1VxM3JHmjx04l2zfs6L9od6Z7zsu3B
wpIlraLsCZtScwNuLafqkqo7gPzw8A5GKckPJSXdm0Mj/EvVaJ0XSBBmeNkrPURp3BYcvJMU5H8A
90AhVxghcvC5fCuWNDuIVLOeGmOQzib3wupbGzqdHdQpwWN+jO8cIbly36LYAe1nGWF1S/pdjX+K
kmxLvLB73VCLzj519pIS8SPJsAUW7UbbssgV9iorTN+AN5iUuqlW7lqyyy5XVdBNJhDNo72OOQlb
evmXXse0ySf0deh9TqjaOYrKyZkUZLO+Qxy36u64exCmMxoftet/7h5BPfLY+QjQZLaCyRnuxs+b
VmEA37Z7Yfh5u6l0/SCI6fjTTn7z+wb4Xygtb6qk7Lt//+svn2BRzDPfwk79njbQdVnTDhlPIGm1
XdyDHqX/n094t/HKelC0lHlC0QQJv4Pbf5RE8Je/w5o3wbJC1/Ie6WwsEfdU8AM4azeI3g9N2n7w
O7y3zZnok3FJke2FthAe3XuRckQuTWOlIe9BX9nTZTzU+j0xOt5zwizVOOktClt+M/JnzcwrL7Fr
glSu3fySLr7TbDxgdWLXTEPxPDUgNqjMSQ1+aQ1koIdmKltjz71an866pqfFxqAlaX7QIVz7Q/97
/nlrl2plSuBmMzx6Zr+ofypsWKJxDV8uxlnvv3oSeE6lk2f8kaD7507V709CFgvFGbIU2RDvvnDN
NrpYzzUDEn79EHptehrd5Rb63kegkL9+EBN3RP4Ayd6LvJa8xOmOjAvHsNgU+LItVT0lUr38/RL5
9ZNjWgqOhKkp3/0vi3ASeeXNxmzS4Mo31qhXQV56r1MpDnjbPnjW2i78+VtaZ5y4j/iLpCZ6t+AT
F6iInpT4yr3puFa6KTGq9RqgcYrd3+vZ/zwrW3vP7x7GL7WiiBFJGczLft5dMkH2tDfFtj8VVpCL
J90iwugktcon59sd79roAgi91X1EOIFA/POSXd8RGrZw3VYQO2/I+7dR2XXLWLfFAW86w4NrcA8l
ao1+EqlZQ3RdKgmmsZpz96uZa/kFFuzlzlJjBTBqauyNDSy2OnDQJ9cpOHnSdUWNJD3mqkRl5wza
S62KfD86tY6+niPxlBoI7OB48LY4kP0fwjkxXsOlk59CT6S0Lb2iqX3TYcC8MQRxRL5WEMO8TSyh
Zq7MtOtQtevWOa0XYOge1Z3fCDV+zul4EQ4VmepRwKdzA+42Yps7nXdHg0J1d1HvArePGpsIhQLN
gnWKaqV/7us6ucmzsFvIqQ2bgd61tjDocDvbtxKZ3FlD9I3zIZp9cANcwqIJ2Y1Po7VeNh4KjHvV
IdY+DV5tigvawM09Bv22Ok610+5gd3VfE+7HN04ZV8eC8L0Do5V8S26UQYxZSlYt2p3RbPd0Ba1L
y1bdyBksazLIXKDUvjdWmr3pab3ru6ky6s9pokFdQlxdU3jCI5yu64Wgrzo0m+KyaOfxDc9cdWqi
BhVO0+i30uqw6bZmRZCULc4E4MXkBlNOBVExIO7CHFRdmwyVit049vpwH025m0CiaDoTZkFXTTRm
u0idIhTkdDOMsONKnnYE8e47Mx4c2p8ufmNwBuq+Lt0oDrrEy17lIi/AG2cHpyKBPfZa65bCUN4r
ulbW3ojCHUgZqAKDRqArN5AnTRjhWWtlQ+M2HKJznWSluuDLNHdd4070r8LxYqiiufD1NprIfq3T
8gGlv7XVmkxMO/JHpX0eJMR03zRj14EsoPL9Qt/oqTYX+qJyGLotevfB5q0WbXxD8eAGDRm63k6g
YAZpRirw5dCPsCM0LcXxZsHKM2sEm3dDP69Us3CWw6ngo7yWsdccVSg5PMpyVvNDxrtj7cGSNSLi
pl1k1Crkc3nyobeTfDuY0XJq+1JsAPir+eB0Fe+yn5iVt4vmSpKemydq1/Ug2i4aek7p3mlGlZtE
vxOSc63w3qdfRsTSxjYk7VY7zI7M1b3QnfStqzRZnSzmLMe8XNDzTrLKRYBnzXmAPNEmZyYx0OVl
MiNtaRhhf2qWPq3hgA6dDDcjp/re5k42BT0RcKAfDCSwx7LVkYrCzm6fy0y29i4xO5CBodXvSnuW
97FdZDtntkcY9brZv5k5FlxbG9RBm1V7M+lSUD7b9XfTUPYh1QuTFCzNO6RtO7zhbVJbJ0qIVZum
nBaQYZN7gA6xGZSfDOF46BC0PHZhapr0/QCL4lkY4q/oOb27MBwTLdBUuTy3lkWktssI6A0LmFkR
56aXO1eNzkVnkgjJ0jXwq3dh/yKsmODruTFKaG6DxWii72/GIeXPoTnJQseqKS4S0Rram9sBtNiX
TD63Q6TJtdsVTvmmNqdI2yI/i1UQs8mN+2zJu7O9zM8Vicxv8EHKs1Gmy5c0EaG3V0Uhqy1X4WYO
7CLW1X7SzDTGgRkmj3PSRpZfdFq7dwqgbpuV2w23L9eL76pvvE1WW0rejUyhxV6Xde6c4KhP5jWW
gM7YGlZNrEzmtP1yduxEN/3md+eWQ9L3QUtawn5FWE633DBVc9kayL2fisGhXbNp9NyGuU4Ih73R
ibxbu/CmtgvTWJ+CZDKnB/7ctClNT73p6TTWrwTJSUAnNltHKVQsdv2YztrJogFlH2KNYgxpbzru
ywaCuxkqsgRcN62+isrOZx+qZntRNC1dS1wyyxaOIvKGUe+0O+ziRbTTaSk+LmHhPJbD5GzntKwv
JAqpaFMNUQS0sZ+fvNoSy9noEv0Sv+Y0PDStnplBkgCC7hmh7Admg5/VYDACG2QdmzsGSbW11avY
sx6BPyZBOUX1KW+j1j1UPaaeYxMaqt3islqk8JNlrtU9d790ucj1JKl2bk9n8Mbt7a546YmdYPKU
mENyi9S62DJI1i8G7oDGp3yIjXLjIYSybxT14xkl53jLDWyxD0ajQIqaKoo30WhGVwRXibuyHkw7
WERNSKhnhGOY+gm+nnLbzJOI3qACOO2Viyi4hLc3T94uHRYjOkyqmU1UhFXNRQs/0sllPnGoyC+N
LucRI9h6Dcdrb2rVfVGv07pS9cma7Do448bTK3mTR8qU28mci/pinpjhBAjjmGMZfTQUwUAWYtP5
oSbTJIhmke9Sogpb1re3ZCftR1M0pX9xR0AYRAb0/aY4cDa0B4fGS3HVSjQyiR45z0VkxmSG0nRQ
u9AY+wMd5+IZFsHyAhmgdXfMZSDJavhPN+y247HJBVmpCBq7GMdWbOwjvR1uMHSMLtkUtH1pfM6R
scu6qW38apbWnd0vJZ/spPZ1x+qL+qQlwnEOoQ9lnc6VILS2AqDrdgGyBgKJqmLvFulMqzydKEf8
1hFc+WOHHcxdjIqZy4LDJl9c69jqo2GcMylU3wHTCcs7u0Ljts2GUb8vYkcr953ke4e43Ur3CjlT
dKdxSSl3ql7sxyWO79imjXQT6+PQHJpwGtKXjNRSbONanq4UoeaKSbXtnZk96rSJ2hwTcGVyi9qZ
YnX49+C0Zi687cxhSpYIbZlUC8I5nS5GPcuDaqG0mrI+Lz6BnsxZd6On6OkA9My3pcVYHOvaZG+t
BqLpZ01rjC1TUXK/I6vWD5BCh+xchCp1DgmWZfr/LWnEVJ6R1GCnymamZWM4nfLD8I2bPJITw1bp
k+qNhGOszaV3JYwlLU7t5MkyAHFh1j4IpeiYhjo/oh0X52WRayirF/XVfkT5lLHXEnN7iJhZOUem
Pll50WVZuvEa1cdbq+iy6M6AfTpu6PCt7KKFEUShlRFSObFQQdXzAzDHbryHfhYYSZJeeFHTbkp6
MxsVWYcG/MEVA45sHyoZgw7KoXgYItpFrP5iVVzafMPTdJiQEm9zz2mXTRUJ75yhvu6+oxZzfXPs
6KPhKdt3KNRKztqM+ZFLi3u8HQvVZNtwNDN5GBy3Z5RY6q9FM9W0yauh3oITmk9EFE82WFC5jpNc
WLs7hBF2/qLon8S4Cwuzw/UyG2ez7xjVmIk9nvW5r8xLqDqm8qdB5p9TDlcKA02CosKamyIIU+IE
8kLcpOFS3EyzW3lvKhuj6EnqJUaWbpEpR5pwX8MobHexVS9bfPuKYkLTX6E1e1DEQPLeTha8fh8/
jjiZhQHFAbFKtZUS8mzQMAkzd3BGrSCe42U61iPl4q4CtlZe2IsWfi5MJr0GyH/tlWvUgIk0qWft
3iXblGEXHqyK5N94fuvTMJu/mrhums8GZLpkNxChO2z0PGmLeyeL2UL6pq6CoZUxtRZtXNLOPKMg
7q9GnWhVZK92OAWCyeysh2EuuCcUtT5fzDQJj5qRVABx7VDzzpwYY5DHMmLEZTfN99JmCu/R2fSn
NDvOGXLvAU3CTM7VtpQi7jaoxLVjNjfZzq3i6JDKNLwmtT5/qLtdTynf0RnyEzmyAPTJ6ovrxenp
VBMsP5N9yoa8bKwlCrluoFe4VWbaWL5aOu/Ka8io5pbhXA3ECgWVXQzfMdfnjyw5b+/WmXfqZG3u
NK/TvhsRKwuwbjUfESWE6sIJ40Y/LeStUTXOZfRF2EyDG4T32uNgZdbkpwCjzaBKjdJYa1Tm9Esy
T5vZSIEK1eiTuIVJIsIZ/+bb1tEAl3HNIkO6z7Izknjd2yLmKY2gbypzH7YEWx1XWUZ0zMmtSAIY
n/q+UGUzBiofVXrUhHLNY5uiiT17uagg9/PSviStW+bBQMSv2vYLNtUzkbPqRGoguTNsi/GRS1WY
B+Tz4U0wUjV/4TTA+JUthcUEK9bNi6hZ710JHmyjK/t4J/LRPaRRr4JKr0V3qIn0VHfeZLs0x4SZ
3sxp3nxu3G68XNUz+9DNJL5IOYAka8DGnQeMOC/62I+t75aTGkxM0AKIdxj1k7tVS54254ouunvR
h3VaPPTEYlP6832628aqsxeLS3EWUIuMd9OYW7faFHafvM7Qp208ieUUxUQfjE5uv02FGRHwYBd6
ebko9OMs476N70SIIhUgn51UvjVo80kbo1ltG1ufrjK3L/FpjwQ4czdB8RA1wvGTemy/1GUyXGtA
VrojXcfssx3ZTe+P4aZ3SHbYLbMRZpf4TJdXzPxEK5t9azEqTJBFY1tLn9PeMIFCc+zmwUiPPvcR
86zgDs6f3g+ROW8AYrcbUYmGIwCj29lKlRLHlOSgXd851AzQ6UjHyfi/Uo470pl6LDdpflcbE1JY
nfj0wfKs0lel7u3lGEefEDU4D/Vcr4Kf0EM40+fJbdV2+lNrcGUtFz27duhFbfNJdLpP0yB8Ndva
pUFnNCfPJNYzXioeizKiqbd2rMZnKerke17lCDLMCQC1tOP5Sowz9/JetNMeB3A7b0qBE3WubHOf
4UTuHivbmS/iLk42C9TgZceScyLs3DYzSyW+iM7ULjN662h2Ir28pSStXofRsDtKL/IikVFQANlW
GA1sE1E9+2NPCqHPUMg8IoJz9mIkijpLsvzMG21sVGWDzqiG5tYyK+NB2fl9WFImOHQ3/NRKdMm7
kRMYPenN8p2NxrhIpZL2LhSxOs7U76VPwk753LVDHe/5afZVFlvMX4vW7XxustYXDxvNVrVNdVSL
awDpqDsFobTlLhK6tnz1mkI7VFNNj4po+CEOmNJzZORWSCqMa8c1usq+AoPIfvCEf5U8N26SLyJG
AX40O62had4AG8B/5G1kHrZIKiKR3WqJN71qbVTcCdKJAkeLplPOsOasWtCMyLxc46ryRHEYIS7e
tSHSPp2BUlC6RHETHCsPIpM44T0u737Hfa/YiF6oT8PgFJveNTtxSCe+L6DNjTPsYhC/7rbWNbkn
uwshvpr4AwQJyrTHRkzefiGsisF5aDD9I4xUNGZ6ipNuOUQMCY7tJDHkgo/pNyhEuotitqcHySjn
NoYJXazCmVBssbjVrV842rIZ6cPfD7kS+2XEpxBMYgSZ0CRzdqjMkI5FhZO7CQfgf9VgqJ2hNA4e
d67CxOdvjxmQZzQsdqvPbqBmmXJN71J+3zI3plvN9GKuyU17toex33g148OQRPK9o9jXHDIVwDjg
gDX9ThbFE6Y3M9tn7B8oWfBa7Kx6lhvFB+EFsEjGNYOy7VZ1gvMt6lDpcdKXnwYHe33ipXcI8azx
sibwfrMWz4/enLn3xVAVA2WrO2RfFk/Wz3Or2eNOWzw9v+HjYPlM9Ti7vjGBKugHL+evS6FdIyMS
DP3W3iB1wOTpe9us3BnIZ6/PZ6RHzluVgJnwW/qim9biYrFLEq1VPvWrudXnNdlJGg3gvrgNs10T
jxxHfTN+QWo1bAFf3dhGGjUBrjUSFA1NjecBzc29q+lmMLKmbjpkdN/ETGdqLkxlBb0ZLy/IlOyX
ED3MHU0w7pIydcqTx+oyaFd2qzSoybhCx4PJMG5hYLNVyZLch5K82dZKQP4bZZjsaubSKJVyXoJt
yzzJ8j03bpA5JoZ7dsBs5Vht2uiWBNTc9mum41S/vHk+F7FpvA8xltVP2plBXlrsdaPWj13F4H2X
AW4YurOOtmgrC+1rD2518VtIKt/CQWjGVgsLAz2TinfEzS8n1boVk0mcwtC8yrZ7c+3C3utuZW+a
oSJ0b+4NHq06a2Zl62N7a2q1cT3lfHEy04dtJgu10YtEUQ8ZfXhlVwlCyaYBGE8kLRLcS3RKD1U9
vLleO14unjnf2aNMzstsL+yyBqO1C2cf32a8foc57PM+aG3qcSRr/0PaeexGrizr+oUOAXozJctK
pZaXuntCqF3Se//092Mf4G4Vq1CF3me0erCgqGS6yIjfGO3XKcws60Zu4Pls9bzM76jJj6SHOY+m
QRXBHsFeBHArozTfeBv2N72d9Ws17oduB4m0+VWQVDYuXLp01RUsDeDdGB3aVKdWk6/oDeWTuHtr
yIN/IBvCPFQmT8d13GhBsgpskEeuhZeMcpfZeebsUOkIWzcohhb4oZqVd0Fvc/qSssEHjfCCenVS
JVBWIdX3+yHonNytWo2Do9SbXLgROrfWF01L8o3dNVbt5TVvC0AHRv9Dbfsw3Ca11e7VIMFNxSfX
/4jbyNzijxN/SNgoFiurV5Ubf4JlueHxMPbbsHTu2ZaPcUDlINB0xzXCwfD3DvhAY+PgnQ3GhzwZ
wUryobsiblThCr/A96wQ1dci7HSvqmua4ImT+u8VTx7Ew1q7H9ycKXszKcLihThFtfak5TSL/S7S
9+B7uZLlXkLaqIpm6RqtU+txhbUQCiNNolMY1BAVvPPFaP+ioPk7V9NHP4ihiNaDrd6PRpgrG4QH
/WQtLD951hq93YaVGv7RkngsyBN8Ek9bSnUXp186zhiWOulhxC/cYCsEYgLHZ2T0Kcx8/BCgSoFj
5u3wpvvgLVzfjgEnallHSalNFG0Pu11ut+0ktbDY+rpK13pqtrHb6m0TrxORVtEmAliNxQaCryg4
yFLnvwxJXTUrKxRTt6HB7I9Ixsj+nS0caKV1WMR4c2QYVEpQuxE+S8Xo7IKU+v6XADOb0RWVMZR0
FMbwp0JxHMtqKQ0PEa7UxsrXxWjttHGMpC04FfMDiIPSYwapBpDGRNJuizyb4kehlPZLAfax81pW
9qG1gABTaRRyvEfcQJK8yqDIIqBSF2b0ADpdslbU7FtK/3wyl0dq2X+kQd2rXqmV5UdHmW761fDQ
Sh468t59xhk47DIAA/jUF6r6qIjcjFc+7OcXac52d0LXlBqrQs33mgYPRV2S0vvKN+vnVokN6ual
rPyeQi3YDBkcRtcxspQa/KAVrSebQXRI+O6bQatMKtCAdMlNwju9a/xpm0iieqyF2u56oAQ8oypn
um98OXwgrQOjp6EZ41nKAKSyli3+L3D8v7KxlStPioxY8+jVihq/u8gYtnKe9vqtZmTSKjAxfMRi
U4ZDmVX2AdhMjr5QQxX+qVXZ2B5S1t0bxq6kjGIKJFIDRaRvOKzE4xrOAtIXE26ULCBB/dRtJRG9
IYWKLp1HNR9pnMRfTaZeH0SDWctoxWXOvQvmz8qHD4LF/hrQT/ksoS71mqQFsMmEG+u3nkbRQ5JG
9irjrGi2nWnb68Q0G97Bdh2kt9CtiudmRHXfS3BlVg+o/zh/EPipclf2W2VaBX5d95CxpzHcOJbA
BiWYCoDRonGS3ZDFYF/ywQr2WRrr4DazLt/GOAl8QzrSuPNbqdjLTtM/y9C5uV2TLnH93w625Y+p
VFebyPkVWu7oGIg40eikcjCQgCboZMi5RDtGkX/XsGRKMNGRDYUyA3J/GwdpgDVjgKZf2CY8zcA2
ToKesvNKVfC+C5IXXzHifKWZgV+6vagLZjEHQQL7kYcG2uVpMDa7OjctYCr12N6OGYWQg+zrjtjo
zlhWN0XTN8W+jfDzXOlM9RcdVVbomW0XTa7jx53qVuokiVsswegQptnUHHTfp8DHjIfUz3hSJPdy
Bi6lyGbfSzAtaMbnfSAo0I90rUCUVMUOklH6VM6XrmhsVh4+k5hi2+zu7zT64MXXGbQEl5Wqo6Wl
DCSY2aS+1GmU3XdWRiYYU3fkU/F62wzURuNtZCXcC1lp8zzrQwS5bhSls74qsRreApisx/sqB/Hs
GoNWqh7k+xvhRH24SvschmtMP+IH6mtZuKmqKenfi4KehVs6fRBuq0LjskVEDOKE5Pe06qjaPBZ9
NyGfEw3xY0Z7jpHZjUgelMawH8NQbbIbfGZzaZVmlvQ61YV8Lwu8jV05pWxkxGWKBABCazzqoDWS
6DjmcJcWk/WuyXMpXEiNqa61LDEPrCV/Qx4lbxxQrNnN0Cj6DzJOvhCOKUW1o9f1mteYuzMBWmO5
mKVb01ZNbbtZRUJE6ktJKqZ4cGuUnMLi1BKvBbBL40hglQQhbnRNW+K4TsxOesNPs9xFFlcqiPpk
/MHEKXehVUfx95hhuype8tIzTdGE5koXBxOFO0t77htbmouOfr2KlZqCgBFBX5h7T92+SR0R7yZR
FNVW1Mb0AiS7S1ZJPwyvyNGHcJeEdhgpVz/SRY++o8pQ7cI8S6u9lTZFvAuqDBTYYKhrsIPUKFN/
tKo1csXRczZ7Bbl9gcPXisKE85zKpAN3SSP1yVOT+5bwEFObeBt3tjJiq2IWySapaodCYiaQYojR
r/qD/LmMrGhfNDRrMCcMPc1J6n3QkkP8KGjijK8S8vTBU+2n4NJNBzy4N47wYfBGrPrXrovScOUP
YfZa94NDjlzbQIvprsN9zULK5psJUePgscHmhdZXGNffNJj0e1jPwU4Pci2HAJNM6DJpOrjHIX4O
jIK6ku73vsTcmS3VtnZmAkRlOCCND8VKPjS9UFDsNqRAfgqCkRUesbasW4Mre58C3w9vIrrMvEkD
vr472mr7AYKz+aLEPc6wWu2Yj6HKOez1ZZM+2MKqnzWe/bprSl0R3viNWTwKoWCN1qtqtkniXHwz
SYRqtxt8ao2RHOIs4NTjRxnbGEG1og47Dy0e0Xsq9/ZwK00ibD1FR+VtlQ9t+ADVSZv2ieGXkAqm
qP+ShKbMa1zEyXsmg0BwZaVuXhrDhMNjWshl6ihPUewP8xt7KqtghQmemroOLBYDYVbeEF5aYhri
kQinBwp6ySO/XVJWiIg1+s94bKvbDpvzB8UkMVH1cnoryjG4yw3VXmm03FfKlHQ3JmUTmemkcwAn
qEKyFB6wUWbuqCV2hSVBElnDExQDOp+WXKmPUdaqv3S5cIJVEGrdBuC6rX4DB65S+xzBRWDq3Vi7
mv2yr4wIVtSgWt9hfdi3yNgYlNUruVw5WenH276Sw5SHYKhtVD2SH7tc7bZqiB8sm3DUX31Ef/nm
LQeS1cyu9i1vYrqWaY0ud6vzyAozSNBrsLPO2qA58YcrSwG4WlT2yjei5KOG7HwHtDB4yIcYVCHL
Kstdk/pfvsokkJCw9ZuifSrVUn2owzbchPgDfZmlD78qVaMczAHp07LgT5V07/GwCGsjRc6EFmIC
F2Az1vnIKtEzlIx72ezWWidF9g2tn+GdSlG2IXOG4p+ORXNbaYG4s4zCepNbM6LNoLZfir51dqGI
6Xcm9KB5ryiCAj6NsYyclMb/L/aSv+4KhFGiqqVSlfj8IGFqG5Eq8r0WtkAoi6SxVynHyXsrk9zL
LM01mEaIZI0fqOkfX5D7HcIerOONsNUavbWE83hHkg4CNugjeZ/0fvqMRUX/XcvwI8Fgrq/J6oVT
aQ9B6Bf1DhxfdhM1urkbHPJcLE6HnBUtS+nTCL6BdmZURr9l1Z++qbVBZ0Sm01btKFeOr+UkN/Jd
QAeQb6Gnhb/vYU35694Jtd8a23Dry7izrbQmqtBAl+LkSQhUoF2ALMpTTw2TTIqqm1vHapdtAom2
J6ydREX1UbNf0wke0trsWqtc1xGuHasuTdtVCvci2/uOkAJ0i61C2pBRFJWX0CPcZYmYkpcxnNCd
k9L+oJLXOe6IrJfY5Fxpt+D+WmWbTGn2gJSscTdigWtTeVXwB2BqofSb88Rt/Jqk+p46py2+d1Op
slEqY25u0UVYibQTdwiEAZaGjNB0b2ZOmgWjscaMvpSMYd9CYKPqbFNIY4vDoJmkCRVBjknJq2tT
dQNauhNqDTilFFvOC1hygxWHN9AR46cA+/EDpZXhFuLu9Eq3XdRfQlnxI+qHmtjR/xQvhYRwtNq3
0Reh4JbjAdQTIErI06ONlUk8YXnUsy8mPhhcJbLn1TBJJQLQQ1D9rLq4Tz0zb7rvRmRwaPllkD7U
eeMMq5j+VuJR+M7XNl2J7Kkl6pM+ZumtzzH2hSeMed82Q/WohGMYuaqc0bHo0EpzEDBY+XYTd97U
Fs6c0yf6Jspr3cJp10h3rc05jNalLD/ROKPwW/K3cqxc4NeNXDbdTWOa7X1fduAbk7LSxKYy7DR2
ByoLqRv6UMhAXrT5gxbp6t2QSYF2C7YuH/aaGVLisis5f5BwEaG507FV6PSHvDXK6l5UusHe6LNt
RH5zixfc9OFXcf9cNQAp3XYy+kOFEk29LlKBuiZ04lLdFKi5265SQMWkcq2+mWTe70DORyr0hkbb
QS+Vjzb3p4S7I/Hzh6EY4rVuxJDO4F7qN30cVs57MsjVAbIVvisB06JtKj1FE6RqpKJ0rTai6yUn
8X3U8YE2pAkoWXfQIk16praZPdKFCMZnkARJ9ZW0p8KGJy2DHbyr+E8ty7a0TR2tCx54ytvdtiWf
WWl1Yqae3EEBdys9t1PsehOexKVpY/zWAcN54hiIQS7JOffHWKTbamrUV0tpB7qFfY5Kyyh/A9pX
cAoa3H/qipcMCT83d88jdjIoR9AzTTiW0w6p6Y1U09N1cto12tBIJqV1EoCYQt8hClX9AFsAgU+I
ZMWrVgj9TddkawUbPPhlq/yUXaUPRU0DIrcjXosKlSl+8RDcjnY9vDtTDOssdEw8mzlxHYBYXIbi
HfEj+5eAABzvM6zFjTvQiVW2JoGHOmkUuXI3OhWpzWwy9bXJ9OhHiE3cR2l3EIzSOLO/ByCbGg+d
EQTFdFPYvwLaFw5HPP0XSqg9NpISmGqOLnwM93UQpfdRM+vLKuAyetexxmLawZ5wHilhAgNRhR0+
z97SxZcYuSEITGOEt+eo90V3n+rBdAOvafgpc6/+1vIyGL0OwxaJcrA6r3N4U1/VAorwWEoK4rIV
wvK7OT2DYhxQWtpQzzZHt1chGx7AosGnwodHkVchwnRfK16Tt9EQxNU+rzvfWrUc1KMbYdgzQLRQ
55NadFQPMIXCgKrQSxF7KmoE8XqafGrfsZDqN60d9B8Bnkqjh7Cjz2XC1drchH6Tm3t658NjE0tt
vv2fZpgyHIU6jvAw1vIVvMbuj93WWuMGVKCf4jazt+j3RYdxEP2HGjUlNVhZ/nYZbnuK6kUyxgL3
gQWLBYZ4oZiQ90pXB+2ouWr9NIbqXcrGdaxpfznKGaAtvchZ/g1VMWRbFxR3uYjQXW8iuvHQx2Tp
KYT/6uRf6OUW+hUdyDNYVwdjD0Qm6L5gRLsYEPisIqlTKrr4Mnmy7L/Euf94eTRnvtlf9U7H0hgP
nN1jJK+hFdLQxoTQisfCeskmvGpWl0OcoqARjsQ+DHyZASdLXSCT49kghmo1PGqnX5WS5obxVgYm
OwXaFUkF+wSWbMuGrnCbI6mgoNB/PJgM70PHD3OwJAVSwZT1+lDmibAzh5+pfRNiinV5ZEvNIMDI
fDJVdcCIgCLHZOM4YF5McQXOVnfrZPI6ioeycpNV2xA+cXgnxLqj3WteAV+fztgMewbDpqL1YspL
7LoqaGo6YOPcvHtS83bXZc1Gu6bjfrryHMR8eG6DsragcC6+ZGEnbViZpNCKcz+0b419TSd3nvQj
BPnsEwIjQlNAIpts2eMvh9Msbw8UJF29br1SkbFifY8MxI/xJ0MqELxvIbla96HWbzUPY2qL+zCy
rigXnawXWAZQMjgsVNzC0bo5/hFKngLrdiaKV5pxnwfFqpWbpzEya6+XlAe1jFa0Eq4JE55shzko
Mn8m4sg2Mzirk3zSRjYTB+xloFAkj5wvVflezC5std4/1lJ+GDN1jbT8Fxpy1CgNVLFh8TwMtubV
WnzIymlXC3FXiOHpyko+Mx/8Kg29MJmPAX/g+FdVeDWkKjQeGPA/8kK/lcnBjEgv3S6/s80WSXMb
z7/21VGTe8mYewTaDyxur5AYzk4IXt8oKHC+Ivx5/CsslW6dGMDMlimQSwNFYSdx+1KsqHTsYkow
oH9+Xh75yXE+T8enkPNP+jQdajXSwJ9lQip/UxhUPOTA7Wm2tVW/y4Mre/dkWy2CLeZ+MAQI555g
HegYLmwamRbPicsjOjkgCMLOsgwV1dxZm+t4RAAix6jNNMuVR2NN02BbxIBsyQUvhzldx1BrLdi1
HBAoRS0FpoUlNY3UaD5Zu/0wZvIf0zaojaT16zRZ+dvlYKdjcnSZS5eT3dTRsFmMqUi1UmoMy3el
UN4qJEtC695YxVcu3NP1Rxi019DM1matw3nMnxZD3ggVkVvHRzDgrYk2uILqGQgBfCXar1ZheJcH
dbr0SCSQxqLpiHDViX9rL3VB45SCchpRXT1s953freMhfYwdfJOy6Uq8MzPG5YicMEcP/13urjC0
KfUpqu/q+Y/OVL4kQ/OUjYmrZ+L28shOIsHTYU0wKJyHUMpabCpp7lJlkWlhNWo98n/mO9FVdOAi
zV4FzTU3jnnXHN0lXMGqZs0JBlxwKGrHsyZXiJuAxGMLt16tPyvGnx4eSCbT/bPWafc1666J4Z4s
xzmibrFEHJjnxnKLtWWaxgKxNfQNdM8IoUkbv/0x/teNbKuklwbrna0MV20xLspMI0aeJk3m4ctQ
fDMqnzf5lSvwzEwRw57l4chiZH1x7tPIKmyowiRl0sHmEa9XN1byPrZvlxeEop7OEQOhQwS8B1l8
Y5E1d4024qiukmfWknKAi9ysSqsc9ridRrdja/zxtb4Bw0utqeiyXTxCt6ro3qzVyB+urM6TfYfA
k2JSK0X2ju2w1Ojv6zJxBksx0OrRe4AD9Ntt1JxeNL1L9lOjUojQ2+xKxnP6oTUdE3AbbwCIE6gW
HC9SvaWaQ6eDpjvSdHH1U5WnjR8ffPPl8pc+HZyG0CpLBqIcSMIlh1KMRjlVDUC+nI/dFR30IOM2
BW9RhF7h/Lkc7NygWJtodOINTdzFoFKt60PFoRgQJ8UD3M09lEdwf/2hU6/Z1p8czTyCOElU7Pkw
M0Bj7Pj7xUJDsEtklpsi+ZL7b3VZrnizeyCS11nzk6bg5aGdbnHUrpkt1EdpI7FejuMFyizWFAWW
O3V6dSv7abKia5jfDFLarS+HOj2/CIVRONKj3NYkI8ehwtoUulFjYQQDPt4r1P/csBvT1TCaOWI/
cmjeCGvsbumMv1k0xq8cMydJCWkfK2U+Bf76iC7u1qEb0WPyWwS5UCszJahq5c3lAZ6+kxYhFh+z
UOzWUmYfrTRUsl2Oe9rKGPN2XwH68sqR3qumZL9iqSu9PkvutVa+5khyZqXOO4/E21a5/JYalGni
+4He8QswpAk8CPeH3ERMNhu/Jlb5r5kRowVFgGMBNQJeFYu3DSjhkVIeWV7SBCsFDUrnLk25Zev/
Y5z5zP2UrVRSB09RIQ5dr1Wv3Pl0tUPUEsrkyiVxboU4iFhp2JrMPjWL67z0k1i0Cp1YdH8ey0L8
jCzpyljObDfIdlxzCq/BWWP4eCx9EINzS3gVVYDR3FrrPEMdajcwyiurfemtgfsfE/Mp0mItDtBa
bdS5LbfVYd2EDxMLL/jdSDooxhS3N+oU7UcN9tS8qut75gwjtMEFQHGKfywGiRb+2ACr4b2pvITi
nvafLu/K+qFXtzLNNT085N2NPGwLeGrVU1AdaPa3KK/H7nRNO/xvLeQ4aZo/w39+y+Iz6BjiIMfC
Z+C3jPlWNF9y+buPToFmHCAhmsY2HJ4T/xa5NZqkCHJuxvHKlXhmWZERmCooM5PFtbwSlc7UcrPi
cxSVjAgVxutuB4bi8tlzZuObGBAps1gQ1YblG78FJAofmhou/Jc/am5swO/+hji3Ls3g30PNkkMa
xwxavDwrj9dwKfpSL2LNdGkSvXfh+FjUxi14r59+XLRXYp3uFzJDnPYoQBqUnpa1TqlXyxJdD1ax
Jm3L0v6pxSpMY+fbv349wvAQwkibcwxY2fGQxg6g0GgQxmq6QzCkdKBBJOOEw+vzSmHk7w1+vCLn
owVFEZk2tfW/zP9Px5mjS3WJcD51hqi37MeCqv9eqJrUvydNUUYbLaKHsqY6br/rWjNENPwmbisp
jPvRowoX7iFqmm8JxGzrzq+K/jfqS850gHoAHt6iOZeu8tQgyW0mGgobumnJn9GH2oSMaGi8qRAl
H+QqcW5YMkNDHtp3L0VQQWMZNDOjVFVkyVbXogFgShBWr5Y5iZc6bKJvNDOafZQN7W/fipo9nIUh
unJAnp4dfwubSLqQ2umGvNivRpFg2xgCDEnLH6GDv7j9q8SqbCq/RNHeUq+c+KdZ5PxStCkvqhZr
+e+F/mkuSGA1MBOYRWItj3SQ/0jvzlXa7g6dZVebrokQn27S2S5SpeBoI/mAzMjxMkPPmX587di8
F/ELaNeG1m+sCd7+NZvn0yOHv46zEpoc+MqQ/h8HUo2qq40odtws/6bpt5F5ZZbO/X1evZTR2ABk
c4uEuHDgGgpE70Bx5D8aetxTb73985ZEjeU/IRbfSoqkDoIDIWQ4NvQmXXaLZ7V4rl87Y84MBggV
dThtvpC1v54dnxbBBGI9surc5oyp6duikqJdC3Fm4o9CLFZ1g5V8D2XLhmkpJas0HgQ+H3K/myDq
r+tcHl4uf7wz1x79RBYaNkUsbfoRxwsgz4DItnbmuADUXFMrbooYHc+kR18C7AiCPCBYXpAzeML4
xLMDWCB5dptDgrbgFyhqdKX9crrPTFo7ULbxWKEGtLSadaopSkJL8l0l0590xDWzuoL5Xe+iKfhq
T8qVR83pjDJu6BS0Dyx0t08eh3FhSmorS7R/QwwpautPPzXTlYP89GqapWF4elJNmOvci5ca/Qg/
F0DDXL37CHMZqLm1kbT8ykyefjmimCDxKcXYXE2LnRYXMIWHEO/5AkXnpsi2PgxbPBxgAlV9Bi3P
3l5eOueGhSPHrKQvy3M6cbxypjYbO+SBhWflL1kBfza00JC7dkCdbgg8Xi0dMSpgvBqS/cdRoODE
ohIO/Q+rizxsuMMtDpmIMYj4yTJ65UoKdvr0nMPZHFQmwi8nr2qcJqzGLpFXCWyk1fyvgC7Xcc3+
a4edxjFpGonimnilXv6Wp5N3HHaxC8Fdoa0B9MKL2uEGKNoGit4N7gB3A9K/HAhXCj6nU8eJr6kK
1sO4hdBXOP6oiBZkkBSD0APpikudDIFt7G8L9Zpv35k4XJXkf+gT0YfWFktER2muVCqaV5GNWOMs
rycf4uTr5W83/9jjNGm+j/8TZHGFQQYbx4Tk1RtCNEsVJJ/bOvFQ4fEmUsHE/4OO9fPlkGfeTA6N
dc4MVqaODPVis3Vh0QM6HEIeZeFj0KsbHaLUUMk/FUU8DnEHKlh+B4xLAa9chXrsXY5/slywp0At
xlFmQ0u6VPMq/nQRtZDKE5xgkbqUu9Jteuunk1nGR6m1iqfQjVolZTa+Xo55MpdzTEAEvJF07lt7
MeShh+gRmXnoVRHCgCYuuDvO5XAterbF5VDqXOA5mlJikdIRDUMCuhbzb/k0viDCfqurUQIexQa9
DDfIAFNPb36Cmkz81iYDsOcDLK/bIJk/tZeCbRu2ZhptiljeS+2Xyv9tWXujv3JdqCf3xfzDZgcK
SrcG/158hKka+7jUzRC1fbipFMBwdfOcrAbbC9osvYvHPDQ9cKbA3UPMqJtdnqvGQ5CoEqZQVevv
0tAWwU3FITS65JHaCmii+tiDg+xWVTcWsMClQbq1kS7TPZSSoTzD+ydfL9NS+9paIYg92pBRe+UE
OjlnHVnjPOC5JtPDOuk0Jr7aDZKMsVtBuebAA2paIR5cePLUyRgxCXN3eY7PxqPExsalykdb5HiK
42rqlNoE+OQEyY3afBOhirLDRtavJO5nli0tdToTpLhsmOVzN0wgNaBOxLjG8gs78yf6L1sh2Vdu
33PDmYvo3IYqG8Ra7Ejmewq4jTBqjr4rxq+u25jaryK4ctSdj2LgvkXbb0YQH3+0MJSVoA3VyBPy
vpl+TSghiOEh7H5dnptz3wyLUYvOHzkLh/dxmChpuAZ9ByFuboktvmApoj86YtVOGOVXkiN1nujF
Xv+bu3MT8dw52etI/5dIpMeRpwa9/IZyhIOKcBApj8MoA9McQYmiFyip8o86661NBkzwNYFQdkhB
8loPUKiL1OsmMp8tHT7Q85Zc+79q5BBepkAkPy2rNnbIJABkHTvb+qZHufLx79+LKgd+T5RSqZAv
6tVly37sZT/0Wn1c+QFwdiffOf4/44bYop/DLLZMhpE8hWvCAHiDzr8TjewZcQwR8+3yeM4tM1NX
6ePRbacjO18/n45fRy9R3NIlxpNadP+zQdffFTsun3joaj8nM+AAvBzxzIVGHFIuajisbXlxrtZO
pDGRQ+TxGoGPJHfSHZP3A7uMBr6DnK17aklXUr0zo/zfRy+PH94+f+/4T6OUfFsqefIDvezRIix7
D/sJwFHpzu/Th8vDuxZqkaLYEzWSMqZIEedvBZQv0LZgjL8G+pVD/MzGPRrS4jOiCdsYWkYcgKsr
LPXWVhPu2umfZUmpeqN8SlLuOCr5x2J9yKFc6RWoa76cvWqV6osP+Rz5sc3lr6afngy6w7PTBFWI
Ztrs1PV5GWpdlUdRO3PxovferEggny8HOPO55h4TZohznY2Wz3EAfGLiwMzb2EPI4U/YpJscIQ4Q
u1euoDOLe271ouzE6cardrFvZQQsA8kEUIqowoHCGj0JBMeyX7S4oAmNV7bSaW4KHG5uGygyOvFz
Znw8qgrhvBivBcSuYY6hb4FQ+2Tu5YxDcmOpiMa1iChW6yD798VHXJ2CJxkENsWLYU5lgAVJAcUC
Ur2nxcYqr/G+tZT15Uk7d2EA/lSowVC3wKxrMWtmPcxmi7OZRELWVQQUPB8d+1VH/w0xAHoDTbgu
/RtNbLv8DSGAwX6ukOLsPoriVp+h++uhvadye/lnnVmsFOtkkDhkx2BlFl8dFnxpYHYfs8W3MC7h
yddXJvbcMmIVMaUQBhGNWBwizlQOZZITwebaH6Fr1fcNLW1UQeprIIhzGwMTMlnhJJ6v5UU2IyzT
FOgQIJ8jih0k45WIjT1SpldGdD7MXPCZnxbGMjebhF5rNgejJ/LJM+njGjjO2NoVd7NzUTinuFxA
DvNuWQxG9QMH4ASw974+GLNG1xSjE3FlKGemn64KebNCHwvx78XixxG+kLWM96fVtjsDRiDzdyVj
PjMOhoDX7FxJMjlMjvd1O4lWSyrGMfndG0ormxrIkpxY/1obAOg6oyWYf9rf5rICVw5N1kaaBbi9
cVZKezM19Ars8cp2OXMjHkVZLOYR6eypi4jSjWiQUCFo0SwdJeB/8pXH5LnPhjAy+BZaUAA5F9OP
bLGC9VCIIboZ7yVoPNg4b/wm3F7e/ydViPmzsfHZoGROJxmMVqm+3jRB4vl6BV8SEQg64Tejg9yw
wYcsymbVtn/+m5gAVAFaU8VZnriNX/mjsIiJIOw67MiI94XyWOVUrtIHZNMuRztz/iBuP1da6OXP
Dcrj9Ufl2zBzDb1CDScO3AD2aWetzJaLE1Cs1V25/M9NG/U+Chy40GLpvNxQvg0tw4AJJSb7Znag
UGxjrdZXXh/nluFcwEFeXZkLVIsxtQb6D46EIoGcm9u59halBVatQY3g5pUs4OyAPoWaf8qndDPE
upeznVBa5bwkcM4TtzCmcVWZY/X98kydO4zog3LWkWwwY4tRhV0eMmhCoRa4t0frHpGqK4vhWojF
aEYj6EThE6IqBudpElVECVGIp8sDOT89/xnIvCQ/fbNgBKWO7yeCEb3kTrwJdLpgT5r0X1yttKdn
jCbwJprjizMCFR95yuCWoFSlP8+gmM7xd5MaIOMa32mSfa1+d+6w+BTPWjwYRxt1HOHnbNwCamRd
BbmXd8JyhVp+832UpEOxDfJ4c/lrno06+wZR26bQs0xR+kQY2JiViTflyQ29xSL5rSqDC0sn1RSv
ta+EOwU5cSTSFvj/8eY19Gn21D6zUCYjHnq53oh4loQ8m6LLCNI+98Z9SoXdQIzomlH2KbRyEXex
/HUFaRdMJhLapdMWSRW9fBw1dN22DaMF2pHXo4cw0qat96hwX/7GZw/JT2Ne7AvTn7XuU2LTNWHl
oAkoD9LDmAjsK3q4gem/JzdH33ixQ/QBpc8gn8eqHoSCLGqN9iJ05MujOrsPP41qXlmfZhKdeoEl
M1FGB81ho/ne1y10GxEBorxmRfEXSLgoCJk2lXWYPGTUYESPgyXYwXe1Tgm/MRCfDVqkukrrJ2Yz
8Jf9l2iXt66OhBnqGJq8l9G+ij58E4M58bXLr5w/Z89s29FngAGYx+UDsVPBeLVFwxsirH9jyXrD
c1S4iS2u3A1nv++nOItVoyGvR02fIUuYDPeT6kkNGibTdzQh/4s8laVHNZQi72zvfvxxRUnJA/Ut
1qc0Oq6WIzaGRPiVIOc+GxkQWHAgqmdwTJo84DTZoymKlJEtioOR+Ie2sd/+fVWS+GCWDLGGfHox
FqvopAAIRuLFkZm9mPKY7CtUHw+B6mhvRhq/Xw537mFtOry8gP2QAeFjcvztgm4WHgxHhFARWe6a
PXXYvPtmkvKNNy0WtKV1l/Sr2t9cjjv/2eV+4C02517MGfJTx2FzTDG6VshcTlJ4QH9J38b1KLty
btQPdnMTJG9Dm6OSehURN//h48CAQxWKCCo1TfK+ReDSmcYm1DCHEMjcImHWWAcpGL5KtYZICy0N
LBPtdyS/p/emL8ZVE426V8fhk9C0770i3jS7ir9I5jht4w7ZDQFD5spb5TQL4ffxZYAwcJ3Kywdk
Ism1NHOZ3FJ7aYr3Pvt6+dOf3pjHf39x7mVpjTdCoPDIVrax9GapCJo9JunWsFeFaP951xwHWywv
Pcp0NNYYjJ+sZBEg/olsE9JBl4d05nZkAXOa8RLCY1BfohHUuunoLFI4AMbu6tabEX/XtFcpG9zS
OMTqa9nf1t0GkTY1vtbLV87M19xkAp6HqeHcjzleypnV5UmpNYarKt+UeJX4s7Yt+qZ/LMMD5VTV
yGoa/drpX/243vjO3dVigH66m+Z9BG5h5njQ6F8sakyhIfp3LGr46WuEYWLEtMrwptEB9EAIkO5b
pHa7iG1sehhMeVm+GdT11CIHvur1B7Xw6mBXkvKOPvL2PUYb2w6a8PDcI+ghzwTo2CuNYNPbuoeB
NYSYZ73ajVjSDXblZvUH5KJVLN01xfdU/11Xz459rzvbaJS3AigFHY4kfW6tmyy7Vu08k48dD32x
msPQ8qcsYeiQ25F3Q1GbWiSmOIEOpXUF3HQ1Rv+PtPPakRtZuvUTEaA3t8Uy7Y1aLan7htDI0HvP
pz8f++AfVWVxF6G9B5jBzAioYGZGZkZGrFjrkwHvy2WPW9hEJzMuLHo0DJKU9Jjtxn3bUyVnHl94
qeNs/h0P8ZVYZWWBNSG2hsA5tmsfczlcnw1N/nJyEw+Qw3SuqiBpNP6U4YG8PMTzC+9kZkWcQ1g0
HYx2nQG1BSq6BXTH4DBDREsum1HV8xN5vgR4oZD+mZs+TvePN44QfbTYGafBhW+SHs2XLPnlGDdK
+2xZ0gYS7SmGa+trX8WQyOxV7Sf5+00/axKnPYLuzqbQ7vvhUEOjJknFSvT7ceUKV8bJBwohv5fS
uAG3KBMBq05j30QQrWZ6ijn2PMwu7a9kRO8ehlnLf5rC97wAD5xuGnQTssFxxxBqKOcZeB09F482
nIyV9aDW5vfL83gOeoNBgIeGAVxYs0g/CocA2Qp5HGvm0Z/UrWS5TvwaBtdIJ6pgjCJ4w3Trk02K
nFKeU34lX94OP+EKWZmtRa85+gphP6poSVixx1fIdBLo3s8SrCf6gyvbb+nAPxmssP9kG66ixOuN
TV852qdsUuQZ7WPcDsZU0QEFQ2uLkKgbe2guW9BO7trWazfRrKeDorq98mBZCO+Ze4RjHRtgM11S
4tzLzlTAcWlskvIZJaGgutb0BD7xdGM529b5ZuVvMuvPy5i/vxsDPMnOW1+BG/p82Qs+jvozZz36
EmH+6XfRNK3mS+oOOfbyqgXSm8UzmfmNAzE/NMQKFHCS+ijXn2R5708Pw/iqSwjERlctWesoGjdq
e1NR7qjtXWo0bgRV2qA3tGR9g+iLt2ZxuPzNCzHoPHtzx69pwBkq4s/hiuotRFINgMHfPHTprTdJ
Q8G+1g8DeBGvm9wGHAkoeKVZOXwWvZUls2R0h8GjCesGQZWZd+FkIGSDuEjboO2bSt1PmGqTFY89
fw3NY/xjSVgX3/ZgA66wBAKCdwo9KMG+gTzKbM2VMa1ZEraGmrJoXowlX5O3Hjf3lJE7TZ70diWG
/0DUnfvav2MSbyUIa21rDDgFw3JWJYYUkn9NbooWbsXwuZWincpR6SvuJD0o8kHVbvzwVneIir4k
zjet+GLZE//x3o/3lMNp7H3MnNSNyl2OjlDxdXSeVxxtcbnnDCKNcJRgP7bx0ZPf1BIP5AQfbEre
wxBA4ltZUOmiENwM2j5W9f0gT2RyrC3Ulu+x96NC79lFD+swOR1ayWs9gcuef/RBgv9NgV4OdLMZ
m8yc9vlYuIoMm45zVweqi9ANGZ3bWn7qG3NjhX9/vVOimvtKmA8o8QU3SdVU6kO0mzcoW5Cvku69
Ltk1SbECSFgaInYs6hRzGekMwivVMUhliwthMKTIlVDM2KAuiI7ACLcttJtI2Dumd/DovYSAkRs2
jUfAMp2drAx4KVCfuU7m7Av5d1vsY0V3YIyClGMmgtN88LVt7ihftMbcqkPuOrnxgo7yNVSsdw6s
ypA3PZu98hjq+t7o4pUU/fKsHH2LEFO0sQPvnsHst3NSxDggjCWb9znUHPDiar1byekNOoFturIF
FnbAyRzMf360A7ySLsIMeBKyEtF1YvX7cMp2efP3hWPboDWCAXLkUToW/DoBgqCE8/Di6AYCZddp
VqoByxN4ZEE4T5UOcU85YyCp8+BbXwftuk6v4v6rNjyn+Q2oRV296/M1F5rjbOHEOxmXsGnAKvkB
mqiEgtarMn31JO+QyDdS9lShCdKAKgPrt5bdWlwybYZhmfSUUzc6XTKj4RFtjoxUN9kXnn6Vwsid
Z87KG3qesLOhHZkRJrRCEme0ZjMIUblFfwjQkcogd/uU0+sG8fLKUTxH9ZfMCTNJ0K/Ch8ctFedP
SrqXonsA4qH/C5UkEh+wNHMzunn2U9FRhu4Pl61fnlIICE+nNInSRGkSjl2tDmCwlB9h5r7vEvu/
2Wz/TqklK6dmpiQm5ZYwxsL4VDePkflt8j5dHsl8TvznaaS76tREHsqB3A6sWjxJG7mHfltasbA2
V8LzLM4bGU4KLLRBcNAG3rqDfzPLIVweyOzF4kDA2IADoTFwxqCfDsQvabm3ZZakrjTYWVGFsu+V
sgEHcyuZaxiNpSiZGGAuj5Kz0SDZEqyhmmDUESuD7k03/jYC9Sprrsp8cM0I3nTnUZ4grBqISayE
Rs+DbNUHe3hxWlTVfjr6g6z9zK2fkoYK5ZPTZNs6z7d6fytZ322zcuNGXYnplo67kw+eg76jc3vW
00qQEeXuitX6UY1GEjJ580Nz6DnlD2JA+Wn4Bdrs7DYYp9CVevnRDtpk5TsWVunkM4RVItHFKxPm
xU1QkohQzUbmjdF21zFMX3CxoGTrN9FaB/x8FAiucWJUOJn8VLXRn8RoOu0yEll9Nm6qMNsBE3Vb
KPpk7dW2Vlnf5s15ZpUQ8SOnpsLdczrjej5omTngkEZfbeqbKIGlUwLYvbUfEusxG6vfupl+qkzp
+vJGWHracsz/a9gWDie/05KEWZ7fkp/b/k1Rf3+wN9qf8+q6iYD5THD43ZaIirXGyh3wAfU/HzRh
4ZyLkc9yCFabKx76K8amGYp0F9hOuUWzRr5TPDgqOoitNknW967uRC9BksIp20+Bi36HSiQHgEux
1s63hdOHyfjzQcLaB2pbk9hkMkza9tPurQfn1GUrR9wC+s4+sSKutWmWnTdiJeKu69DvCMcvdI9z
7W01+3sFJ2yQbcidWjnUxrI7xZB5Zygeji9F1GxhEM6bb6pDBjXZTNO3FX9YdsS5sj63TTtiHq7O
siItRtYkb1+H8TbRrrVk39F3NKAwNQIKv011F+a8y2aX0nLMyR+z6qn/xxONRg7K1ZveIck4y0cG
PO7CXQMOrKq3Nqy1ufe9iyDqquitpEpkucDaN/CPJ9IniJNVy4XLLSI92di39dr3zQt/5qn0eRET
yfO9IZ5EoLnKQGJWTL3fzqqpcdMho/2EzHQdv43Tiosoa/YER5RyP0EsgumIwuGKZIoS9ptA2RcF
uoQ3YfHa2S+GcQ/JejC0pCTvkf5AE/pXNGxD5dksVgku5um/NH7BZc3JTJUumpfH+Ja103WVTHs0
Ujdt+KpKbtx+GXWVrMbncuSLVu7qpaT7zG70f5MvQj0gHzMGhVZisq0Nwc1d4hV707v3KIilPJeK
n04Ae8hKuuE/WHVkkmwzdurjjjy6AyWu58pqNGMzJW9OIm+M7Btk2hurfDXt63KoXct6kXRpZbDi
wtNQCF0PfQOECirBiRD/dHJPy6Jkg2ORryHZd3swCcadpnypuk95vnIAi7kbDHywdYDfVmV4zoS4
RKuQ9u7QHXS7FghhC/ev6rQbJzZ2WrKGQxLv8nkwsxnKsGB8z4jiDDjBM/ICUAJnsle5+RjnEPEj
j1QT+cAUdJisKbz2qyxZCYsXBmnSXgirBc0+kAsKg0S7tZx1bGJ3gCNgg5e1W5K135ChiW4QhFc2
l0+yRXOQSsGhAUBM/zj8j9ymanOEqCHj5vp+10uQ1Wi3Qv6nrGW+P7JHx1uSCaW3hKrtfHE6pBNP
T0wfHtpZ2pB2zQpIkIkwEyqBWbCZqAhpMN5/873XOoOg/KtqHaipjOoL0pO2ebg83rM8h/gd84Qc
DbiJB0duPb7DjLyNrXr7BJ2v9IlzUi/u4ZbwsjsrdFNlh0zOxg7vHGklu3G2ZYSJEM7megIxP6p8
gI5Iutvb/gasNDoNSI5mcryDcX1XqcbKPl1w55PZFw5oD1UpI4JllVResIuKmwoCjyTYS92VNLxd
nuFFU9yNFJPp7Tpj+Kk9p1VLh50DYToZrUOh7pIq3Krd1vNWDoTZZ858iiYssG1AYU3Ree04t3S/
oogxOI9TAzr167SWSlk2AdwWZkWAB+IrNZL1Litn/HiA1u+HVO/vxP92ecbOgtoPnwRJ/H9GhGgi
qALkCU1eLXJNKxuFIbneSZrffks7J9mZdqRf+fEkv2RDEu2ToujvGgBSHV0NUngdo5a6ln8QH87i
BwnHehmg/RbqMqNWt5bsVgEQBXtreLcWSorBsxNel/DCt84W5anQcCtl7QPEBMj//wCLa5JqHQB+
ITmgNrE+WSkfYEWIZSpuKu00NPTke7QzczQKUGFyKmrnFOx/6MZKdHd2l4rWhfWQRn00EH2lDUk+
BM3DBOmqGv4DIr7vv8r2Pqn2dbUy4mU/+zNgYcZRpSu7rGLAmveexJ/G4j7Vf192s8WN6fwxIWRV
81KekJbCBFVYufoBti21H7sJMMMabnxtMPOfH52xeoryQZIzf1o0PuTtu+TIe3W1+2jxID0aj3CS
O7GmxRDuY6Xh5YkKqn7o0V3lKQRbtuWsHNtzyHh+1vyZPeHYzp0sNox59obpCSkD3XkwzbshO4QA
SpobyjiXF2tpCmnFpd0JHr2Zkfd0Ck2tTNDrdWK3KJ7D/rsfUYVYy5us2PjYBkfLhDSikvYdNpDf
piKNCDZagWS8L49kKcI4GokYmKrU8XqzxEqaaJ/VXtu1zVbu+nijaCt7aMkhSCiC8NER4aVj6nTO
AEDoiNFT0wNj4Ff7lPrE+K1FfbQ1bnvvcHlYi5N3ZEzYTUpimEOnYKz3+p3pP0c0AlfdP5eNLM7d
kZH5I45WyOMgIjjDiMXto3b3qblHFRtJw7UTb3E0FJfhtTDmRj7B3ewm81Ei5yYtwI3kP4au34zo
PRvKrirVnR28JJRLFfRYp8xtq+2oPQbD92qNcHRxuH++4oMk4mi4gKi6UCr4iiyis+X7YNxoKHOv
8SwuWYEpmbAeygUeMIKbOA5XqRkDxYf2R4+3jv0gDVt7LYu6NKNEufPrm7q94QgzakLjViNSmLi1
jwKT81YDF+2jFWjFRypWPJVg/4F9gEfDrCZw6iAj/AOyM1tRZOqHbVLOMhZJbl/FULmhfYleHeWQ
Kal2fmy397Y9FTs56sf8fjCtGjorO7HLX71Etx4QuNx3VHeKAuR+/UT9JdcJmmIAbIHD5UYml3so
8nOU3u20ae66ThvkQ5IaAwFCpRf6Vtcyf43YenEaIUikWXAGfIqN6WWAiPVYg8eWSuehD1VXoXW7
8ePd3280Ekj/mhHi46RGSKkxmcfR07qN1iOkaOUbmDceoza5+t9sCZ6hx6TcpQ5bXfZmJ7dZfJ8U
D+0akHUxiCFygh+K5Jh2lqL1kZirNZbQNY3oVwsdRim3GyQ1eTjrCN9WT9AybnOY9Ko10OfSBoMs
baYit/B+kbMiyVRFakPWrFTUbebtUgWIDBRqf0ueOYdp5FkYJM2LPJKEK7koFCjxLUZYVn67LyLr
d1IY+soDeSkUhhXcJqWCJUD0pzvMa/VAAovOezGvb0NAun4WrNxbi/OF2sPMGQb7gpjDNLugLaeJ
fkUkkePtMLxXSrUxBxr6h3KtC3NpOAh1AfKgo498jTBnyDDl5Thyo8SIiNn5c5c8XfbuRQMzW7QO
3RS8DkLkbjudISUJgzFm0G97HTU//hsD1M9RKeT8FlsgHT8afEenBRJewZ9kuhA6C9b0I84qSrNr
IUpAop+1h9xeWPW8UtOyitB+G2rvoIQ7RyUZkG4RQ9WML340i/jczZq4ULz9N6P7Y1gIK7rCpz02
oeXSKrPv9KW5uq+ugE6W3O14bMKdodQJyt8BY/PVN3h6ttqwk2xjPxorEdJ8jol3E2hzyojQGfNG
FzyBUollRxPAlcpSPISzfgwV+Y7+a9VFT87gm1BPJ3cyrAGXZ3BxeACYoMaDUMoRu5lT09Ebr8Ps
2MEQppTaNo4spOq1L5n087KpZTfhbqcT1aTDTqzLQomeZubci9UVmmt6d1b+OJrQ4l2r2q+8vDKM
Z0n9bHUrF8i8R88mdmaWIO0KGbWIy9MhnyWQY4Qmwp8q6JzsZwm+144Per+/PMLF3YyUGEcFyUHQ
KqenX653gVWqmCobXlm1Ul15frRWN10zIjy34fTJuOQxApvbl96TP1swQV8ex+KUce4hvTXHl6KM
mDRaDpKPnEqj1P4q/fC6gDAXbPSV3b+X1Von89JDBIrEf60JA9Jk3tp9zg5DeZxAWm53ZD43yL7B
CvLV65wHxfh6eXyLaU2avACKA4Ohq2SegKPQGYlGKQ0lTKLh9NxPqYtq4CsqwV8yGYk8+kuMDOXY
rEByR/umOeNWbfVtaxc7C4n0y9+yPNd/PkWIpbwuGpOk5AhzjN4tJaKoB0RsW6PZJcOKqYWJBjhC
q94MVuClLLhnjXQ5urV4DtpM26JGMnwbGFemlW59+x0B5MsDW7MmLGvY2k2HXCr7jveyOb2W/rfB
VylA8GRybszs6rK5hYOMjkiTgUFWxCUkxIl1URmT2tO4Bx7kQPqtlX4azSfUklcOzIVzGlEOmguI
f2mIF9lj9KGSwiqdm+oollWfzR42i5tMv1IS9LdUXs/FStp2aR4VUrbq3IsEAa0wMDttQYR7nJrJ
9DSUbpANt+oOjfpd19QrbZYLvggxKolotIUgBBHZ+2TJrHx5buesEWgeuKM2SP3hI6m/8WLryfxr
PBqBAwZnLSOIuyjGCWOb/HzwYuQ/3QhG+1ayNw2VhZ599ve+cWRG1MuoarUwmtmMR4gd1fdF7XqF
St/Syvm/dMMhA+NQDaN/HDiZsMNKx2ibYqKxcyoqULdQFMO2k6nl7Zjoz9JQh892OGo/vNJs9mNG
A3sQmW2w0QNEqFe235KfMrMU5VhK9oTwKQgxK4iQqlwTw3sov0PBmUwzLvrGoL/cqTfhWg5u0U+P
DAr7faq9MsxNDObQlLQJwuav6A9v1Dxy+/RdCVb2+9KLDazxnwEKQacU2GraIBHEE/yusGuwNQ3M
L3OcC2/kXpI5sCnbOOX3y760Nsz5ej66OsBBpUMXMEzatp7LnIMmML/kgX2QnOmpRAeuz1ahovNQ
hBDmZKhCDGp4g6fVmZa4hfprKHYD+s36te/cWc61pT86zWub7ksjQbj9uvdWnluLZ4INdQuQkVlX
VLgq276Zcj9nmhvZh6DgqrG0fWe7Mr1H/RrbyBlm6OM84H2KOhAd7jTXnk5u7A9eJ4VMrmYWMinq
sN71/QhQJNVTWja8H7ofFfTW9uoNTIMvEiLc295CGZoEsMMlHqTXl1d7afRUzxFIorbMM004oJwe
HQEj05l5z0bCAIKs6BDVe1uKD2U6HS4bO8PJzMM/siZm9PJI85siNMhPZY+tgux6WZWgup85vNwg
17d9Gm2zSr0vg32hbFXXujbDz0V0xyGN7jqiC9HTsJW2SrTyYQshJ981l6NnAQlIKE+XRUKCi5Qa
szBQnozL4pGrYWWil65vsJr01fJWtWEZOTXhxF5QSc28m+PQirdjFwMFGq3+Go3JMkRV2WleLs/2
4gFybHL+pKOdrLdNrBJ6EnfOhIDl9659Naddr1Be/zogBoxooPR22ebiRLKHmCz8SReJQyFQ9OOo
YpRJ76DmWN/13hrubnEi0V8ln8Rr3BHBTIqnxBNQDHTY6zs5ubWGT5J6cPrnywNZ3Be8+Q3KyAqS
fcJy2blWlWY+7ws/e4o16aYMypfRhu24bR8CJOMvm1ucNxQ+TPiBNF5Wgjm58fsmBf/sam1Z39Zm
7tyZ0xpdwvwj4imLB/5rRPCHIiIxGHQYMYxh68QlsiLxtlRX7o9lt4MZkuo4ux1HOHW7hLgri2JY
ETo9fa56hX7K4jrsgysJNuEp1q/awrntjV+WsxYS/AfTs5DBzICoie2xJkpGyB07xMittm3CN0VC
Xa5S913guUObHlLjvc+Hg6+slX+WnHJmxgIaCVeVIRaou5IisZ0B4ZvCKnps/Zr8pjzF92WnIKDq
N/XKS2dpKUnign8CFkQvoHBgkbM1JJBWJFOgWPTa64nbIfh12ScXg71jI7PTHp8fw1TLfYCRTnKc
zVBAcO5Lu8RgaqNZbHk4TGTAssh5HiwHYY/w5//4AcKuyKnuSUnKB/hSutezgzW9+d6DPh6a2t+1
1bMqf7a131STL9td2ozH4xb2SV01mp1qLKYR5eg0HGxz2F62sBRjzVQeHJFAMnn5nM5s5Su+Vtcj
2x0eWE3ZKd1rJB106aqFBjmhh/SyuSXvJDmEKO2MBSR3c2rOmDxobgOOTEW5U5zejRp4OqL3XAp3
lw0tzdyxISFErgsj88GsQL5fZC/tlH3WsmllLEueT0VyxiBzV5/R7IW6l2h2RwQVNN9s8snlU/bf
POyPTcyjPPJ7Q26SMv14WfSv3JYWPem8Kd3Wd5vyqVzjjl5cnKMBCU7uxI5chh6LM8Y3StUhcwEB
nR1thrUgZ82Q4NaDFKltFzNzkXej2K9dcl/Vn6xgJc5ZWh/SxNRAaEw5J28aosmeTM9mzyZ2vumk
t6Ior3o/W7mflzzNBI6JmK7K3+JD1AtkY9ItjgY7jtDm9pSWbgoler3sz0t5tA+B6plrHQJRsaAq
N5GVtQgwojsivbeldlAljTYb2R2hme2HAA7WfzQ4kMux2jutv/PZUnbhu0lrr/j94mmM8ABs+bDM
G+gxn3qlVpg9xb2UI39qaFMPu2ETD9Rj9RxsfY4+u+PmYUnLfLihW8fNp7Ve6flQEsOH4w8QtoXp
lElqZXO+i7Aha/exdZuhhAdCwE/lXZvnvJfcy/O/5LLHJoW9YXh95Bc+tXmnGvZh808dHvJe207N
P5ftLEHuWOc/kyvsDSNzxtCaCRNHYwjhO882RQ+3pVXd+A0kZ7RGba3mH22KD32f7SI1hJznr7to
5tfR8UcIgZOOUIHdzxNcp94mUUnfo5Fp/5qMH6X5zxjco9Xixvqhbv+LBBwyfZQzSexTpBVm2dbG
IKZYz5GqRFe+hRJU7t2p0UtjbyPzn6jbXp7spdD62Jww12VOVCZR7HH9YPqajeWu00364Mkuznk4
5W8VeT9mdVYE5JhAU01824VNGDl2DbUjKlfbsdzmxcMkQ7ezRgGzOCwedhq151khRdifQTjlrR5i
p0xf5k3RlYdB8bd2eW+vpREWTUFKN5NNgwkT7/OiSgOzikqOAllB5+9Kk7YpggDe9/Bv5d/nyZvL
WTTymmSfxfpwONpDA7qeyKHZNQaEMs9d/CibvWspd3WzstuXro5jY3PUdHTvKmFc+IGFsayrs0MX
KTJiezo0ay3a2Jd9cM2UEIDF8VTqqYIprX+wxh+J9ES0vmJj6fCCOY0IT4UYGrCKMJyaumoe4RBF
W27iNnfBm2yQWNo4/9VojiwJYRddNs7k5FjyG5pANXrLvIeue7s8ZUvH//FwBP+Oyk6X8wwjhh7S
dfypLsONYhwU5XM6lpt6eCzL3WWLixOI+CFqO+Saz5i6uGx8JMbI1g/Bg57vC/k6TD7Dufe/WRG8
bgRU3Q4lVooMETzFl96nZLoJFfUxCby1S3xeCeEOnUnrebExHg4k4agNwEgokU3+HJLQXUVbXA+x
nlkmmxYKtES61hEt5foxbnwaRT1VcQ27WvmGhbcHnwDLBHwWpLHELT0UAD6K+RNgXVOtXVdtC+O6
gz9Qtn50q+i6haNqLj8C/SexBr2xsNHUesjraX4RpEYHu5O0R77us24OV7QD3Ka+udbAMgch4gQz
sXTLzBVXkJ+nm25SqqHVNFYTUN+uN+0dGfrL/rJwdMwQu1mgHGp8WHRPLWR1nYyVRn0skN4L/yEd
h02UrOSk12wIPqknoWylJTamHvos+z22pDvFHvaXR7Kwv05GIqxNH8aG5hd4QhXldPe7SXkdai8K
XFT/ix24609nbIL9V4HsHY5tvdvk8iOAiDYq3HWQ9NK0kRMgu84/Zqb/U0MqVcZSq3hWTxXAqk1b
jUUMuZ3ibD0FZUSwnXmQ79K2dHYeOfHroB/66wEYA1w7Wnal08IAEMq05vRlgKyOXfaHKQiiPdba
X7TjyOGmCsoM1k3HQxawikhAhsMEcXM6xgB/G3adddVSyQCHlNfaLk4KdWNI0/DV6yf5LfJr/84J
i/F98BPLe45bVXvTWzh08kAiH9zLln+wE8X86YXx9GQlKr2hkt1lh6Iosh4UmN9H7jSgI3aovMbq
7pwqlsq9VsdKcFB8P/haGV3/VapKTYO5MA/eitFWwo3ke6ik2Y3aXVEYzPZ9VEXOyn23dLAAjQLq
x8scvJdw300F12CqkDL1smbbGIeK8LXQr4byrtB3qf3pslMtrfWxNfV0rf2oDcdIxZpV9tSkaVVr
go1NcuOymaU9cmxGcKk6nnCfETMKRHrpc+x96tof5WoBbJ4b8diC2geEHDEqtJzzaI9Cn8ozAkeD
kdGtyx+FtlXTg6Y/xgEyKsWtFB0AEjnlk2muPKKX3pQ0jP8xO4/+yGzfoI/Fe4AMn/azg3YoTz8l
aNKY3c4wuo2sP9bSroEgYQ3Zfca/R1w5E/eqHJ+UnoBtnhq2y6mRAGalLnp2P/T8feqGPfAov3tt
4/rG9MedzYNgFh0ZaLiJjWeu0uspyG9GzTpcXuGFG+rkU4Q5aCo7oS7Dp+i9YkKIbGwlowC83Phu
m8fXar7G97MQSDFwbqgZQipbIlmCZ3pZqKd96ia5+ZInCNLYRewaqffQSvlv6gtX9Vi/FLr98/JA
l9Dhx4ZFsgQjVeJeUjrE0vLp2pMTgh07tdxG0pt72eygKymyOLqNptrKb+JA8m5lKwnpry3q4Lc3
arLkNrGpkFxPuydZHaOrKLWRuNQhpVPp//eatyA2hi+dT11+E+lBeRP0nXEzynLyJEdcyJmfr+BL
l1yYqJSCD0AuAzFMwZMif6qboBtAOEld53qg2mW7NjgV9DdUWuJdVcWfycg8GclhKmNtowxrIhwL
JxFYEtB3M/YIjIdwRIBrnCQtlFMCgvSrpgUHp7a+mMoaZm3hJEJGdU7+kG0gJBaP1z4aTKNk9cZ+
2pjUNOh9a4NDCrzisp+cte/Pm5NihqKCx5FnENnp5qyVnoqYPaZuqb4NPDB1eNW3lbJNp5tOfoUa
D3bIILjSymGT0M0ga49JeB34V7Lmqvy/y19zPrtzwprXO1Rc3C2mEArJSTRJ+M+MW09Bs121Y+Ym
w1+f8pASG4gdgRrHm0SKmzboLG0AYIDWCLnecDsY76r6ZVjrHj0PTk/NCEcNQYtW1jlmUngPev1h
dOKV2To/zGYLRNsmVD0QHAvBqZGMoZIaWMi1djfKr9m0Bdd/SCb4qa4vL8zSYLRZOVyHUwJJdCF6
NM3JY2VgK0XWrnlqspBib5OmKwNacEYqohqINIyAexNFjyzfsND7wow5vhqIowZK+sXpM9pTkhen
Bn9Pq04idchbVzCPzFqY/qYxwpdGfdHb6N5TPg9W4Uraalfo+ZU9t0eZlHEQ+4F/Xjh4qPZpeiWX
qetnDuKsGtx0oTU9krjdQACzKybofsZ/hi7dJzWAKOPl8vQv1DpP7QvOFPmS0ZlNlVKUcPZd2W3K
UUJRVgkeJu93VYf7UdJp0CK8H9ZSakteRjmJ22vWhmTfnB4QeQ4sZcpq1oQXbNjdq+l2jlW84XaK
1+o958cew/xjS4SMhD0dwUGILW1qANBCpDLcauGtvYbuWhwT7W7ULmZicjFNCAkfqWaTMIBmpo0i
5/TG7NvxIWneM+mwsnSLrnNka95aR2HX0Ol1G1vY4i1JiPxLVgiRr0wvd3Xrn4l8c6jvc1BIw+fL
hhfGyMsIRBnnA7QjYjVDdeywtvQ8A6/228+kjZpxUdI/GN1YqyIsi7Z49eMeZBD563SMUl+lWdQW
iCOrNeWzg6oe5AKS97rdNH9f3wTnDKYTKwYoUjGaLJqxVP2xxFZ9MJX7CT3qelA2U7syfwvloFND
wp4rtLEykwFDbXobB/dTcRi0n6q9G8hZWu2my24pgcjqlzy/tutdGz9fXr/zyBHzOqU1bmcIDsXU
TWY4iU9smLme0QOIohUerel+Lk9aL1lduJB9x2ttGwv778SmcP9qHPNqqmNz0pO9E+2V1LuytBuj
WStwrQ1OOFTQRzOiYqD7TEODE2pHBjVu2viHYnjbRu/cUN6H9tvlCT1/sp5MqC5kJog5RmRFGFxm
kQK7aertpL9Ptc6b2x2i6vrvrXGRoZ9GGEMf97xljrb9OMgdzS4K7/A83Gm08MbVnUTiLS6Hfdn2
ICzaldtzaRMeWxQWzzDaEMlklD8lpTjUw3cppUHZNvdhkG6k1Shq0ZrKg5Lqx0zJJmx5UG9REFeM
rxny7ZhZ0NUA9x/zrerTbLP2Zj5bO2ggNMPWQBgRDBMcns6m16t917aKRPXTRQ9sZh0LTNWN5Hs7
euYBdXntzqKd2RrSYOBtCEPProcgNLI68bAmOd/rlMYl/f2ygTP3xwAgZjhFkHckrFJPh9PltYW+
Egz+GTBU8pdd81DnX6IRWTW0C9L6qujXeBnWTAozmKQ9zzOVNfLH94TKH7TSOcyECdjL751tuM5a
X/lZLC+MUbj31HZquoxc5mYYHmx1r6k5wfbh8jyenVeCDSEs8yZ/Sq0AGwHnoufvnR6KsWFb6iub
eckheImRvSD5h0sImxmUK7zTIXaq4nOipW5VrDjE8mT9MSDsXTNuxinNZwPDC690RXle5SZbG8Ps
IEcHUmOMWhQ3mLADf4/ux2bS13xsxYTYmZArEZmOeZrqwNzo/hfZWVmH5WkCTa3ObxCaC0/H4A2q
2aGCzBiiegNHc1V9Us1Pl33qHB4wO5VNEQ+EOH2E4mLrDSyG4JFmLat465dQ3FTbybntWjfSrY1p
PQZStSlbiPXqrVyuePTiFNLEBXYLMgb43E5HqPixGcO9Lm0s775MH+16pdiwuGOOfl9wNL/rugid
d462kSZMrduN9kae7pO1Tsy1cQjeVpqab4zz7s+rZJMqV568VkA+fxOxTjMo0pr7L0EHC5uf/tJh
6gfWaYDk1TToAdv40UOludp4XRjbyHso/7q4MZukbKcDQuIw0AT/M+uyKTuZUcX0tcmbUfmsAw0q
javLLrg0ecdmBCdIQ4j3QxUzsvpmwZZidr8uG1jwAvDUVEiQWeeFIGqtq0MRIAdCZ0tZvyrkJMvt
qF8PzpfLVhZ2K1bw4rkkCBOGECJo0QxyriZpk+i7jCRhUMWUaQL3spWFyeI1YMICTh6EaqvgaTD0
WVqbIT0XOa+O9SwHK+Q/Z6Mg5QErPthwA8ZbsnGnOzKYKXYBhQWuLj3E/W1s7jTvb9cbE8zPzPZD
Y7vzoWJ1dDR3Pqj0qs8Cl+4HOfmkayu/P/vLScFh/n1SF2gIGaZFKfN0CFIn+2Ha54HbaL+V6qVv
bvpgn/XbIFwxdOZXgiFhrnzHw+cQaXfVfKLz9Ca03vVkJ1d/u+QIFcCPBPgGTAyhp7A/tDSTkYTv
6fBWfzfhtu3WCssL4zgxYJ9OWNpEijmCYncN63Hy9jTiFACJ1spNC8tCFpnlNsir0QYgeG7spYpn
NLOV8j7xECFWr5oud9F3GNaO4wUnPjZlim+fwck1ZcAUDFZ6fmjrm85euVmWRkPUrPFgnVtJxeM4
yQO9bxuNRdF/6MXGzm69mq4DknXxiped7XiW/9jSvHpH2yVTzYmyMJZyVMaijOLDGvHHwnTx7GZR
QExQuBJTxE3fd7FeG4Gb8tyIX3VzF1UrtYwFF8MEoGZ4EmeKIMGHgTt7duPBUpBov2x94xdQrkef
cgRHLx+Pi3ZogJ1LcNxalrD3bbt3cqtwAleStpHmRv7WtB+ntRaFhSUh/wxuB6lBVQPrfrokbaip
oTm1oYsskiJ9DtPXy6NY+31hyTu1zYJU4feLeF+nT03x+/Lvn8/SrJxNivPjPXZ2AodB72h15QMm
iNTmyvGaB1uf6usmBx9RDsFaVXDR3Fw1ByZDm7e4+BzVw+REUBKU486sc0jr9iG73pdWDsrzPUk+
nbYchvb/SLuyHbl1ZPlFArRQpPSq2qv33e0Xoe1zLInaqV1ff4O+mHEVW7cI9wXmaYzTWaSSyWRm
RgQOpK2msk02Q9yrC1PAZu+suEHDeTtU953dbKvh4/IOymB1fsfAFKSDKLpjmAtQS/dp7aIHSGAK
AmT+Q1qY48OQNVfzlIp92TfJyp6GH04zjVdpMv68bPuzd0DTHaQtQMozEIGrg1ZD5IyG8LCdoJ9Z
hazYNLq5fRnw1dUR3F1IBTBMhR7FuX9HvKZZQSXFgtttmOEGPmuv0ip5a9m06lGsZpB8/MKi8NZE
eRoBAks7N8mdLomBXsc0en3PvSpodb3wpS+G21NqgwPjbaoGembn/PcYtFtDQoVDQWA9+vfoxpsc
ik5DEOpmRj5HVdRw5CAAohCgfETJB/ucC9+rMVQYFvczelX1Q6d7gX5+vMlqPmId4L0E3Ajq+6my
y67ypgg8gMkbC1cm2Er7/RhBwzUCceh9D3BpDap6ClW8Znf5g30+1OemlaShakcLArowbbPxMFrA
XlKAmx/nvx4APV8iU4pHVtYOY2vF4PL0soCmb3FRbVtd2+Kzc5wtRr02RJgMvBmwmNnCjCLGM8A6
8Nj4YwDVk9fIguidGIJm8DUB67OLwKxMicC/hJE+9R6phiY1Z4K1hRnA9nwnytfwr4vccv9QPcCd
C2qbz1OKddQbvbRR+7TfD67/LzCmd60xVXvkHdvLTrG4oD/GVEL43ndS5CowFjv/uuZmRpiIiMbx
Pr+Ez1ek9vBZ7OKJ7MAIMa5Dsu7pNQdDcJE7W2EfG2szVz9t49vlhS16+8nCFC+M+exPVgibfmIX
a5HxG7efCB7GpbEBlk+HI9DtoxKAczMsRlZC5MN0HuLwvu4xr6NBRuhMyFvmJK2MfR7PLErwqbwf
yMjQ9AxYpEldP1Ohy08l6aQxaSFHFOWPODECHJNLBhfrcP0bA/p/9U1JgrYLRmcfZgc3eWbQ1YvM
AGrQtXtHMoAyArvVPGk/z9Eov0J+3JNf4RdOBTQ6fsUIdTUnsOMxsMGbm37E410OPdchXFNo3/W6
8LzoNCerV5LeWEDepWpgd+JPNoV4xh5c02vA/i/75uKBgBnItqNXDwCVssvN3IHnIIQdg6BOR7AO
i4K+KkR3IsQIbyzHXUxrDW3zI8gQLxv/nHNhOB/TGJhi8TxcQ8qrDvA+d7Js2E5r7wjU2jpD6WsY
ne+0ZIeo0zmUvDTPM5NTc0Sdtx2ZV5eTDcGfDPkd+7carXUUBqR5rAArFIVYx+U2L4bDEK8vr3Pp
W/5ZJ3b73IdoYjaTHcFwAV2j2qGHKBFbZmNmEkSJl00t3uoEIhN4XSK//HSrZ10zdkUCWx7aMUHv
zIHXzeDNz9YTpN/catzI/180zm1qZXv8VozzatiEFs/M6W9Qrnf07NoiG/AbDMbDZ5Roh6ucFnhU
zWW/KkxQWAxGNO/ARjUdq8QWd/kodi3eXxoKv/9jMzCR/r9NKvVxakFfCIUR/BCTYgyjXffdnrOf
RrtN3W0E8XoAmAdsEoptoy58fU604WwOKq7g1pNzOso3rx2egPmoRIiMplvHqDHyrNMPX3QrjI27
eE8SScB47lb25Ps5OKOxzcl3sNqlzj++hKF/Ic8AIgIKHxiKRwtTuU64MTpGWQmZZ7jHjpb7uAM8
Y/qh8dul/QLsAkGIoYH/SUGAZVVieVymhD1C7Bh6rwWDVrjbgg8m7DL7JQS5D2/zELOMw4+xKr81
DXuoSQj6l9x5CVviaKLTYmgEDSKwIKibofqghOA+M3AxCbSG0ybfhE74iDmmfTvXEEaDYFOYPJAu
37hjvokyTcbwuyynhio80lAQliI1GF1TPm0KxnEHJFKrtLoXdNwlgvzIpjTI28fZatdWFP8LWQdZ
x+3Rx+ur95bjFhqEfWjcFImaHVD//fIXkodW/Un4Lh7quhT/U8fYJ9bUdTvBoZMREiv9Q+5MO3Ae
BGE43pYAvIapjrZiyb9PLSp5UwVVh2maYbHicw1xMLJuzOw9Qd3E1XbN5YZeWp3i5ZbRzqM9wFaK
bNofkoBVr9WguYGW7rvTBckzcJJLCNeIG8uHkQkhmPM6SCKwRx3DGI+fzeWvtfQoOTWlOFCZtV0M
jsN01WD+rik2UBVjyfcwjdY2RKWmqAuqThP2l02CUx5TsohGjnKb86FKUkhhI9iGNSzxlUjtw+Sb
QUf925CCqCu/S41Zw+29FDekUj2AmCBrAIXd+Z4auXCn2EIQdAhGbpl3m0S6HGnps8n1AIIga1Dq
REVZmQlYjVtc35RN1X0+9QMG+xAw3HWSVaCNiFpoczaQCNJc5ktOCYEYULCjgo+XuhKARJXjJjV7
aAJMd6mzbaEDNHzlEgG7F64QnxC0hpSvZrbjUCTuABXE7sOYb6P4JfFfqLe97I6LKwHvjI2uoIdr
UbkNZzZOGW4S+IaXPHVd/8oFUCnDrPH6xQsfkygM/C+oRX8a0Qb8KIzMcUKK59+48YamV0OxncRO
dPemuymtjYM3Ar22+ucvrO/ErhKq4tHq4iGeZfgotn7KD079WOaGZheXQvDp6hRf51EyR7mUJ4oZ
qVbCYf9Ko3s/IcXKrgq2TarOWtdFoRm5WLaLIR8090ApoZ5sdyhqp0GvHyw++SrJvaue0fU0G3eh
UQSFZWwp/XV5P5dONQ7zfyyqA2hhmye9A2DZyimjlcdv/U43G7l4u5+aUFwSjxtS0wgmPC8EFBkn
axNH99HwVtEV2ks2JMzCVnOgl0Lk72F6C+1kwNSVwxa6ldvM3IWb9Gglu++gDFyN6bB2MNWUiPHY
kvzaHKbD5c3UWFU3E1MaYwoUE1Y63s0VqPrv7fhVGPcN2Yt6VesmtpbO+ski1dql7/hdirlyTNRx
wHiuYgeIw/gLJ+HUhnLeIOJX0siGDZI2UEoMXBIHNiraYlpPLQToNOZ0S1IO3pR76VSbMMfijwyz
3cW40ap6/L5GlBSEwuFl91/O66htASeN2rrBHbrqQAycbC27j94h9Ud/Jhjc3fqlVTyNpZfesrEV
82oSkXGH7i7aYkMaDddxnWVXreuBsPmy9yysXRLe2lD3A7spqsXnF6xXAJfZ4vWKAswhjI4NGwOv
1wLAZVdVXbx8nePBipvcV0fnoTwpSqdHjWwYavfa8Gr7Psrdq2wc8GQT/m7q7WGN9OVmBG9yEPNy
1ixzIeJIigoAwQA1BwpWCQe0xNMHjMhYpgPMFuincFlc3siliAMTEDADzNzFcJxynUdzHbZuhJys
pFd+ux+bjVeuMvZOYhMont044DGs6TQvfTz0GME7KGmEP/HnZdTJW1LKjNO4zujOQN4JEOrldS2E
F3pqg547iLBMTCy1BWJ1vQY1xRit5/wmTF5ASwnQfveFVAKk7mhBAloiM01lF5tmimjn4D2aWEcS
H6vxu5docsrFXcNUK55+8HzAys5XlNckieMZJjwLLv9zyG+mVvO4BCHTgsfLPFmSIKMPrNJgtHwU
UwoucqB0kvpFCkL+cM20f4VsTAUqwND+njWFfwgTbtyygrdHnlv5hgMUsg9LMz5EXLTvZAzNj5qX
4d60onnLDTfCq4KWzq7so3AL3u3uaNK5J8HMivk9ncBwRqMxS4J+JGYFolFPrPOJdzdtkpnrqaHV
Kmk6+6aZmHEn6nBsoY4zzbvaqqMPm1vZDc276iGsmvGa8KS9zwzR4bUZV2C6S3MfdERdE60j0/7h
zSnIqgvShDZ04ar2ueuSZEPaPrl1mXCbdeImIGSq0CEFmD9m4AacIWLz2lKQ+WDjhse+mqOD5dbW
xg+R6ARd55F9XI1lhZJzLa4Tx5G/LOSHHjoea7vuCmgHkxhkqX45bGvqiq1ZDH6+66K626PKOBxo
mCfRypxj5yXKZu840GYEx8NYOMkmJNlUBSQ3ybVdmeE+GnwwSVWN2TRBh03cDhDnWruY0wL+j+bG
vu+yBFBdt/e3nPbJLp99+i1v4/yI6qPxzNO8/z6HXnjXVAPZGFbsdJjXJ04WJOiGkjUEWQnmCs3U
enNm20dbe6RXWd5ZH10m7H9JmZj3A8v4phRWgoQZkINsbRRl9pandKjB51xm/xShOx45iO1fudX3
h7Kw5pUYpvwG/3l3E3seBs8z5tyExmShseLEB2+0+Y2duPValHNSBTXKvW9+bdOHoYh8Dglk4VQA
4HjZsA3zKMp2AJLbh9Ju2oeUO/UWqDS/XXHHmY4Y+Bq+sz420esVKBZ7UDneDQDHiYCA0fbeAzTj
NgtrXoH9XcZwaFo8RWlePJbFTMs1r+Lq0JV1/R4RGvtBbYnhg/Qcg6OZNc3u0Y6z9hvHfOSWz1l1
DDvTeS66ygkPkH9NwAxozw9QOyq2eTq5KyM02IPL6vDQWo1r7noSOtGm7urQCmiBuuuK8HTqd1nT
jA9Z1U99MGZ+eD24Rg6kkdHtw6QyrICNdfkDQJ342cG+xEENltqnyHKbYl2wPnsuORmfbFCrffcr
sMhGmW+2Aa948Vw4ff3hZqgoAEdEAQeJ07h+K4fMfwj9qKFBUTkOOM9JfuUNY7SZO2C8s7IZnu16
skUQGaL8NfbDuLHQUHy2aQJAS+ahWRTkdgkW6Dzx4ycnDSH+lbjxEERIzp/tyTa2Zdg5cWCWZoaZ
/3AcXh0RDYcwy4UfFAOlV0Nlh7eR0+IAl6Y74hRhmDHOq/5qGFLzfcLkU2CnNcFPd70wBxtvyW5z
gQc2qHPc8VCHiYHQQUU6QdFvFkcijPR+4nNXBhCbqQ+1R9Nt4baol7lzLFB9cEdgOXj6D+a6hpeK
+d0h9zIfjW0UAe8KvNEKIJTidSVK8RF5YXyLaNitDZFPP1hu19uZgMXJ6YsxDhpWgZBjnqboKukT
pK7+RMNdTXj+NCJcb03e2H0AQ9Gh9Kt6i0GP9IZUJX80wine09hxcRxScCJ4NG43kQNG/Wya+y04
4dL33G+MgExxtwFnBduDcgJMcjRy+7UQE0PRz7IxEwIC1WhLJgZJSFIPm4QXZFP2qTvsKkqFv/Jy
4s4BYMSNHwzgnWvXdtxkMR5lAt1htwJFa9CDVGwDgH/rrFjE0g210uzZg2w85tqa0YBkPHHFtALe
Zq5Wvtmkv0ATDyzlWNbta1364WZyRPXOSNju+zhLt+BhaN6dyGj3NbSSV8Lo2o1golo7ctPjwpjf
iNWZvwaSegFjafmAwQB2HbV+cwWZjPlgwRHBJW7EOpGLpVYAOAL/3HJK9hgnxgQhr5CDSeFxTrYm
ehEWe7f9NxP95JmujCpIpy3RSYssZnNyXFBSCaCYrJgVmIEqLdlLNppdDTb4TOgGKxeznhML8hec
1PKirrIjUFOgqdtN3yvrH0my75sQvHBQEEp++ll2T1od6HsxhSQmgNg+auUYIJMv9ROrdcN4NxpI
GlI5+pgc3H7b5UkAXaIk3o/JW0j+4bXmLb6UqKCqxzCpiJoKUq5zm0kTg7pYtq/L8DZJgoFu22o3
NDeh7lG3lHadGlK2FIpOk9/LrrIhnjvxzYkOnU5ucMkvTk3In3Cyf7wORZzIrzazw5i7YDx2/r41
TlHgwksOM16S9vjcQolBNmLL/ps/XA3Tjvkb39X0pGVCrb6VwJEPEClID+inMW6ryRvT6mXLdvau
By87tkkK1ckEOrL2+nJuv/RJTkypMxmCsabKM6wm9J48cg/FREs32vsZyQ4G0VMbysvLQZZX+DFs
gJFwBQY6pIigzJzNNQsFWFaMaxuThXFPoVwBaKADKqIcHCyFFaR83E9Q5xvxYmvN7wxDApdXr9lo
dXzIY2kdNnKSQkQb33kdOlQWjpFuGGrJJyExALgeRoGtT0rgtM8aED3g5WmLX6l4jsXLF1YhK68g
CQAFvaqDhSyoCacGr5nc39R10AJlArpHr9BNUC76CkIEpv89AI5VgZzB5ihepHjeOuHRNv6tezA2
aVoMOhNKhDAhNw15dpjovCe/TwCRWJs6uUSdDfnvJyGiTEXvEQ9PZq/8VaebtLwbq8evfJE/O/Xp
xQwSn2rAMiqka7X75pXfw3w1CF3/YNGzTr6I8lROLDuOqAs7BdRfnBfea+rCuq1SbiOjxgMpJNiq
Ot/UkBps3Ffrr8n5ZXQ4WYMST3lqg1Ouwhra5si7N+E/peHD5c+h2abfl+7JF/fDAtPgAiZs8i3O
ILwhvnAnSNEHTKaiXocU7NylJrNLJzNHjyq3jglkBHFjm38t1yL3CWkbYHjgc/XVNr3pGXbttzjl
U45hluHeMx469ybCADvVRMWlfODUknIIa+TNcQGA0moydyTeR8ILCH0ABXD591Owck0U2n2S0xUl
n/N9s60qrAsOS7219sjtTLb98JVvD0wU5vBRe8Wc+bkJMUK4yArRaG+rG9cvgzb/yln/Y8BV1pAV
bUm9WEb3/qUYtjS+KsMd1cGWFk8iJqgAkMbsNbbrfBnMTIq66WQNju2GaGvUacB1F/XSbQjGUeAw
0AYCy66SB5bVDDjsgN5aDEh5Hm1TOgVg6bL45vJxXGri0VNDioNBolmQvJWGmra6RlEpPRYoamxY
2zT3QHyGK9GDOran9PtoWs2azu42o4mzAs+wLuNecnbcy7/9EN1jW0lOstaZy9nG0WXp1rRHwOkf
I/OqhaTYaGmqjkth6NSU0tMoKrtGXQWm5EBv4jwMEOe4vLPLFkBeJdFgQLgpccjJQFTOZem0bXZV
eev0msO06CGo4P/n7yv3gV+ApUuM+Pt18Q/v+DoqUC3x2cZJdKTSv+lt1BwYTzuAjpA6YuZfcUY4
Inpa4DBbeT2FUJ2Lx4+xdSMwK6Jm1c4Mo14ssCPo0qTlNQaWbyfU/uamQ2WsDziogB3wECWDv++s
2y70UfjS7MXS+/D0BypODHRaN3dyLzrjzaP3MT3m8SYuoRB6rKu9oxu+WNz6k/1QAgBqjq4POiB0
FtEQa5I2oNUEaOE+QoHoshMthZrThSnJS+FzQEcmLIxjYNJ5aY1b09REgEU/lbTrmEtA30L108Eo
XDBCYOCC29dxaiH91nV/F4/1Hwsq/D4pMr/ETAfmBKBZkDXPDdsW2besuTZy3Ti2ZjG+cqxDn4qh
trGYOKn2JU+uoae1/8on+e9+qS/0xrGnkYdYjU+7XekMqKsVQcYyzWfRbZri0nWfCmKF+PITIMQg
xWAFyLXSNemfBp6t/39LUvx5qsCjCBovXJstWdPyJafAdnuafVs+o3/2TYmHoWklzG+wbxHfmxgC
Fc3NNNzUFAkU9Husne9sL69q+WrzASYH/TnYF9Rp64pP6UBIh+skuU7yYzjeZZg9tq03yIl2IPIh
AbFW6AQHeCl+5dzKySzU3h3A95QdLcY5RX0apuPmWHTxykShP9Zpqcg/8iksnxhRdrQnxWRQeXJ9
b8fZTuQNRvI1rbPFA3ViQ7ll6iKZ3dmFjRF8M4UkNeg0zqezoCSF0VBViWHAAvYyCI1y1euGahc9
D40/wLvYb/mF83ythEIMLXNMXRUef+YIqUGeQ7cNTK50xUCBBKab6RGdkw9Mfx2+4INSVRJoWsi3
A097brtOh4Z77YgGqhs95J4DcM/z0NSoZVfXfcNWxWg+iPHH3L5iLn5DjL8m7MRLBdS6SFQlaph9
qhMY0BASFtaecysFhzSbzD3pDRcq9VV67Xml9XJ5xUtOia2GiC4ADibmsc8XPCaDJalQ4ZRxYKXg
lS/u5mjSHK+l4HhqRLkWYXtMKgIjsfMzYWjo7DO3wlPyueleLy9H/iX1jJ1aUs7YONZT1HdIj6sR
zH+gfATAaGWjSeS075ct6TZOOWm4SWiGRgzyRf8jivYsfWJsc9nE0kGQCHhwRYIjBC+Y829j23Xd
JANGy4rwgyXQzkH/uUJH0gwG/8MxtnX047LB5TX916A6DOVlHaaJGxi0S2dDR8wrQJI3RxP0spnl
j/THjH2+rqp0LWEX8iOlW1psCFkX2ZNDvhCoTnZPffS7EIQHazusOOJbznd9pak0LwXC078v//2k
MsIAVB8hYoQnyQhxNAi/ct2ttPj95W0IbgpAXtXncc+bDJRwFuaU2ZNopxUfX4VJ0ExEH/SQTGgT
6cDCiwcV866ANACCD4Tt+ZqitmSoWcGib10nIfAofFtEQzB0FvLm7WUvWNy/E1uKF9ig0HZdgf2L
AQE1KGbmNbHgM/OiDKYnFpR3UOFNBREjLNSYyOTHSjyV0aMgq6LedWgQI3fmRyvagt8auK5VUWhe
lIsJDXN/U6VjhuVTQhMOObW6EB5oxNbAg5z10wtJDDScBfdKgKPDAq2/sX7MGM3vKEBQ5UrOINxY
wPeBmZZEQrPniwcccA0gFUB084n4mtnRUDehg1/UP3F70wzH1tcELZ0JefhPjoWT+1OdZATTzJzd
ph341Ap+Wwgdx+/i2ThZiRLoEX17L5lhpumz9splQ4lkxDryMaHrxuVHz88gIc6jK1KXulfe4ik5
sa3E5aHtErevpG2nBLfSVqRPZbwDLw7gL184I38sqUS2nDe9FwlYils3EMQMWp06u+ZzqSeeOSVj
ooSFjCAdrbY2Bn5IrmlNLB71k2UoR90frQrjK3C73nplHmw8Xd6mxQ/iOWBtAj4K04NykSc+V3AO
+ZsavagE1SHTBVX2mmc3RniPJthlS7+b42qCgcwW7wQEFsAOlKWkmcUzRwI5QA8QhM5V3//KQlAg
3hoQhmrLzeDsWf4+hTeVe4+W3GXrS+tEbgjkE4EsDuAW5+sMqVFwCOJiH3nzIWLMlo/fMVx2N7rP
TtpoDvLSCQP6FJgmYBPIJ4W3ssQzyZODfjYxwfdzlfMfo+MFbrmKi6s+XTftv5dXt2gQ1C8AdICf
01WZfwwIgdpV2KJM45VXU/PegK3CG29jb4CEffQ859MaQtGaLV3yf1yiHmTVpQK12pJmePaxwgKM
JCVgsIN0Q381aXmgFo2A+gvjFphhBu3w+XfzvbFDaRFvaUGabRPOhzo2d01ENV9scaAE5MmQQwIo
D3VM5foWgy1p/+TrIcluJnE3gy82Fs0tWNU2mHXdxnV8DxHTx4k3Kz/7uPz5lg454MrgnwIYyENR
+HyR1J8LWvtI8msoIRrjdV/+c9nA4i6CARfNCHSCUUc9N5DapB5NB9cpC+ed7NxVhrmNIk/jEfKC
+nTCT8woF5jpQIOUybwEKrxBZ2NKN992/Il8Afgstcj/uxzlMFulBS5azIGuQuR0CeZw0vyjtoDf
0/WkFs/ViSHlpZJ4Ie0qEOisShv08v4HwRhn9tSSu46tizLZN94XWnoexrgoggfa6iqVXjV0vilq
FOuj9DjN30y6t8QXuqtQJUbLHgmWa6vXluGASYcbKNj4nK/YCJIKXJG6QuiSR58aUWI9TWdwERUw
klPv3qTdg188XnZpnQUlMDhOkZcQk8OZgXSONd65meZTLOag6N1BpRMc4Ig9Sq6SmlMSDQKnsvHe
zBJYoavJfjK6Fx4/gHQ5vjFuUEybv/LCO7Gqvlxi5J6ZKx/8QzpjPOa1FSyovLWWFV+6rnpWT+0o
AS8S5jCCIipdWTUtdok9PfTjm5j9ezr/zIHnC1j64/IXWwpCpxZVnyhSp0xLHKbUBTBBSgx0j+lf
ixji4XJqRHGL3G7sSIRYVu/vwCIbQJYXHKSOjpJyKdKdmpHeeZI2lawZnJHBTIUXWDZOQU5/tMO+
MjVAi8XJvFNDSuQmk5UxW2LzINa6iqaPOcQHuwmrRwjvQbAJJPSujYTqCy09wHxBwIeiMpDiagXA
5xFvbHkdZr15bAt222vJ/eXnVhwQJnxJuAkqqk/aKaFbDiPm72GC1be1fCZXc5DEXZBzB0iZGsWa
I3OK9eB+G6NvdqVjUlj4hOgoUo8CwQKIqkriQPvOyhMbl4gJRqCh3HFMaZjfXR1B9oLXn5lR7kSA
fyOSMphpWwyBt+NdS+pfbWGuLx+uheN8Zka5EtturvtEYimzht9AiQWw7CB9GJl/I8owwCyK5qpf
uBkZ3sHoogF5+7mXxi3DrHmDq57T+pXY5SbufsUhcOfDE1wKM8U//GTYfWGNJzaV29ggxuDWrS1D
1lrMTyJ9CAIH+tu81bTMF78Z3gnIaylYCVVywKoReZRIQ8MEpk4v3vZzfqznSMMjojOjrMcZRcQG
E2bGdlfTe95ss3h/ecvkZ/90yKBvh6cPRB+RMZ3HqTasoTGG4flVP2BWP9n4AlUcgHTyoP1Cjwby
VZgRAS2zZKJULhRIXeNISVNjPKw7uncgn53p6geLW4ZBEfw1CP2Cwul8PU3uACbheqjCAEoH9o4J
M5pupLn5l86SZWLUFqk4tk2FJkbRaBtRZwAFyq1dGKMUzglI68i09nsfoJcRhcSk1HyppZVZgAiC
PBGp3ydIHR9oDMwM+C/jFhJLvsjrNfP7YZs4s2Z5S4Hv1JISkeaZUQATsLzYJ0Aok+ui9w8RuAdx
0xwuu9/Somz02zG4CbaRTw9hUJ2EmZ+iKFqNkIc1wSbH6WYSvqaevOTlNsU7VOpW4RWneHnNOj8r
E1Ri/LSAAsYO+pGxd0VZMPHt5QUt7d2pJeXeh+TcDIQ3FlQYWzB7BJT96P1N7zxdNrOQ3IIz9M+C
5L6epBeWYZsR/hVm3PmODf6uLCtNAF9eiSTrlLLmnzj2szyD/JeDwlJe/JoAEfffWLcZdLJdiw4A
uqj/WFFCXJJaTh3LqmlX3ZfdYQIlyai5FZZMgMkGhR2gmyXN+fleJXnud4MEv7fT7ei+GqCoNRvN
ZulsKGFHjIPAXQcbHtmS6NtggcFMpyW3FHXQO/VBqA+NLeD4z9cxZnYKKjHcBkAv/qjy+Lp3oHrk
8G0GBlK39gIP/LHBZT9busUlnkDWxTAMruZAbin40EZYV9JXANnecgTsOi8DEPGuaLUBAhP6t5dN
Lp3VU5PK5+orO4sqE2e1ztkt5j5W9pD/7Ctrk/vetme5JqzqVqh8OSIwmRZS7OpUVuWqJeNHWBnN
Ieubb2Vvvpt+VG7CxL/NMQ+m2dzlD/pncxXfh1hfOmYVNndm1gg1LhSuQMnSr6H98DGW4btZWjcQ
AdCMMSyda9QcQWuMOiBuSuUahhyLPVWGjIXDFZ4NzpgGc7IS4a/Ln3GpYIY5KkjoAJYCILg690EA
ZByBbkf8sOmNmdLVlNE1FDV3tcGv8vS99fKDCxyiG037yO1+Xja/6EWykIUKKigNVDZg2ve9ABUy
kvfyZ5vmcJxka0c9rrSP3OCaD7m4pSfGlKDvuGYSghUMRRlw61X0NZ3Tg99AwsX4SlaNP/ffZSkx
wAUSj1OBZU0xANWmd8UKhrwQGtdjecdbcy3iNvBm7WisboXy30/umwI/CTR5sBvzam9nYsXdLnCB
6gBX1s04TSuMy91HPehguLkPu/Ypr+gdS4YWMtDZrk67wNIyVS5+YmqCPEii2EHFdP6bgKbNxNDJ
44PKdRZvffCmkzWoDgIdSdziQT2xpKx+YAIsGDFWT8bvxAnybJ+hGWLxdRgVUP7QuO7iXXJiTYlI
5QQGAkeuKwGDiTl9C1EntSBCePmA6KwowSceUtdwM+lJLuZRN0B+BsjGNEYWg+vJUuS/n7iN07pd
bE3yE3XtN8dvr+OOrvvwFWi4DaHJJok/CszqXl7ZUm9aqo38xzFUJQXex7yupNXRzbZOkhzAWLmy
+mLTs3aP7BntFb4GKcZj3zvb2Kg2XvRhGtF9Fh8u/xLNHqsSwW1t0BBoP1mGttcktsGNmewqQyez
s5QMQtUBDwMQBoIxWYnoLGsq10/x5omYCyV5ugdgffeVlfwxYZ9/SEw8J6C+R4Rr+ujIWYxh0vg1
nGeNmcUwc7IS59xM6bSl105YCZmig2iqG6t/tAoPYyBU45lLzUbMwEF+kwCCgSkgZdOI3zaGE/vI
CsFJB0W32YXUeuA6r4x8G+dtF965Q1CQHuQPm0aHONVaV/YzRqraEIGF2qgtleSBxsfYWw3VFTh+
s+4HENk4j6Bh722MWQ2byx9zMZydLF3Z5YYNdSfkG7lMwFDGVzPdRUm3jvKXwod4+OqytaUK5dlO
K7djFMVVnOOVt4rnW7ffVBhzdfvdnAjkVY+O8ZjZ65FruuKLjiQnHOWBcD5hGw0/G0y/hM0qjA+F
6EHC3mwKz9h1WOLl9S1eQ5LQCwB/gmql4kj95OZTaOO17MYQxUSeanRkl+GFMZNvuLY0IWVpYXI+
3Ye8Dvh81DbkVEbENUiJhN9hTSDS7J+29vuVHdEkmG335fLalloc6HmagFZAy92GrML5gYxK32tM
F+YwqUZ2TVpdt01drt02Gg8gRKK7jjo/26RugtHryrUzgsO/CuennFY6TvilYIqgjvEAgl/ziQ/W
zltnRJaVrXjmH0lXr0jNbjLtK2vBXdH5ks9RSBNIPW3lzmp51Nue06OImDx6xUfVP5Rg650gkkPR
nd80BiS5mMaHPn9V2ERpDOOxDiRa1Par4dlxUoawyfOV1TwlngBH8KEcdHRXOjvy30/uY2Z3HKqS
KKlPbNV2T1OxhUK2IG+XvUZnRZ6YEysVH0Cn72E1btYHsQfQlvVETHTGny/b+ewRctfgnhhyNX2m
OmedxFA6aOVqsqehfyjMu1rH2//5cJ+bUGJX7Faz70sTI/sRsYMl1lGJcYZfs64L8PkOB+bEtKH1
9lvJTB0/aUFYYkxyVnisHiLhP5pep6lZL1qAwgxBnU3qoyh+7Vg8DpMQBflOrFr+Rpy/DrmSzRNy
iODHk2Ioylfv4mpqxt/Fd/bSOFsnLIM0vCsACbr81Ze869SOkrjaY4EZvAGlL5qvoywLIgZCJTSD
iGY9S/uF1hOaPygcgTVNietdi8StoqhMCf/OLv/NBlt3MS44l4u4inSeobLCVPlvASREMRVIDzu3
gkD2swnFz5jlkvwlEOWN7/8ilD+0TrdN+YPZN3s0OJ4721mblgCbVokYUeueBYu/iYIo1UHMlyJh
52dXdFA5A5QfKSvNrsK5uxKJtXNqdzvB96dZ171cMgctEbg+aoBwG3nET0JFWYLjYWD4mKKZq/eJ
hSCKyWeIi67KLIMYO58sAl6TDvqNBcSSo4CQngXzyIZjBJGQjd/NmRcAEVoWkGjwJKMW75uXEEWk
e7fsiU6kben3ok9CITJLMBqhTsOFcx+ijoztmfCeCMLUXBvzePSS8no02n+KpNP5iITpnvdnHEjP
QYHYJnBFNFzPN2iCdO4YeTJRNARkEhpzPTjdNbBdazZPa1H7/8PZde1IjivLLxIgkbKvksq192Ze
hHEtbygvff0NzsXZrmITRcwAg8UCDVSKZDJJZkZGII1Tou922gHKqFod/uNfjMMXTHB+cIZCwTg6
dzptWHG1mUcvbCd9r+ne1tGBpLWsrTbQ5zWdcOUBnJY8jU2sSFRJNiBXj4dYGVf0BCzpdOgVYs1a
RrjDWfGPKXF9Ag6rvw4lAHL9KTyABgNNoqcWijGeGR0jZG2jjZkcmHE5gyCpejtvRXJMnVgRttRc
JQboFzGLo3NoZ7TYslvP3Zy3IXlQUBjhVDnYR0h3CZPVtWu6th2qQ5U1b3M0G/hx7BmB0xvLrvfy
HEoMUx4WNYi456yfb4A0Q/LGmKyLrhzux35dFF8k2ylwXQu8gDxhLdbIaBpNJgCAoEYlH6gk+KV7
E+na3eBNqFXMoWL4Mk+Fi4LHEy86Apc5XUk6dihr8ydNY0QQSym7Kw9EX5uE1ex9TO1si5vCbR+v
zg0Ir68zV3MgCpErHPbPJIv7BQsAmVMD+xUYrdOviCw3mccIhBRzY089WoRLqgexXZpPmgeKnD4f
WpC8z3mVXALDBadLsxxlSgNN5gfHydqnmeYgquo1x/zujjENwWe7DjjayvxCZ0uVbPIVv+R3vd09
1V5qhE3UcLazql828WqXz8TuLc5jYzzpval9sKpjOy/TyIsVRWxf9EsZZom5XiWpWaISEkWJH4MX
7W6I21kFVPr6zMTa42KG6zruNbYoY5DPeHiTsSoCl6Dfizh3lfWzRxkhN1qwc9LtrAIxSlLOsAiC
AH6Y8Lq8MP/ZaJvT4OC1Miwbz72ncVgNr5XzlIzfIXiXIgdjX5tK+UbZ/sZhgMosKNpBlylsvakg
iwUZiSKYEpCrGlzZJb+1W1MBBpDce3DmQA4L+WxsdBFNOxXgy0tnIKGLwQOV2yFtvmXum+1sz28l
2b4F2AW61jaPKGLOaqpbOqC3pwhMd9qQuTjYXh4mnekX9D2eTcX5Jp27I2vkdMesIxmzrIW1fgWB
OCGbwrljs2Lm5EZAiw8wMsejCAtEknyOHQ/ag3M5/Zxme75znfG5zvpaUWaWOyCkM1CeQ3UWrUWn
w8kA4Wkn/jqvowmY0x/dAmTN5er58YzK4IY4FyM6UxsVTTS/uotxx/QoNhu0jNDBKVztXbN3IrvE
LNr98zo8zs1FnIF8wM+1Z73dG6q3iiQrgE4AwPS59AGab8Q++QECfiVQdPCR/hl96zMN9DyM0k2f
+072RosghlX7xm12531TdiM4titc/TMCSsHJxTjdrt+lzryfFlVfmMz9+RsJk4m61ZdcattPPSlA
dMpbs5vuwKb9wkqOG67tVXH7kLnlsSnB9/M6BuoNN+DAjaE+Fdt71yp8vSz+YUMfmxGOxjhb2Nom
MBOhqbiZ7+b8zSvrIFp+JWDPPL9AspAPLBFEezzEfFPEqfNsf1dNPXYaWjW8By/zfM+6b6PHAQLT
tirRT2T+YCPYQ+2IgsZMjPcG00bWUn7pAY6zN3yveSQrVm6jsfsuekEvuGZeD/H3pQ5Kd0/zj665
SZwGlZudO17q5q9WY37ZPBbrvrLDtFJx8Mic6fj7BH+1WUdzK8Z9AJTRme6Py7Z17mn3o08VN48/
mGwxAuDEA3sNXqs4hYTAQ1u3MxILM9GSBDCuXbGgmsHJY/0+v2f2EiYG9fO+2hQ1Dt/iW0NBBxQU
7KdFL/L5pXJBOToHun0/x4oIL72ZHn+a4OYDaSjKvJgEVl6CjQqTv0FqqM1C6j1l5dbOwjHf19Bg
i8uw+vsWLIp+S5gHXgpcS+IbgjEkPZCJgmgwuM6RO/UjM5hUknmy8HtshJ/cR4/YvGu8Cg2GuAAY
733vW/3OKbc0eZqsfRndEhVAQnYRODbHve7IHGOLFacLzNlWFri2b9KbGc1ynup1JPNePPV1KAMg
84sK76mdYdEs26gRbWk+ouPw0K4PCYjpTON7oWLdkMQNHJd/cMRAtyGnd2oKjbFZmZowlWaPdtyi
nRN8xPVtDK5FGqAh7HyUkqzXiTVhvaaMxIU2wxr0UlYGzkf056eJ6dvEL81v4NkF5EURGCWx/sSk
sGYZGpEra4RJ0tKN3g/hVF/rKseQLNiJESHcrFOWRS2/TMVT6bPiAgVHTKsPpvWRKa5URLpi2E/o
mUWqD0WW0xUrq8wszIXPYfGYzocpvekriia90Io3ZvWUZmaQjL+66ldqX0Xr3qFtOJm2T/WtCyry
9NDH2zYqQmPYoLMqmIsBTJtb3ChyqOMlt5P394cgqiWfnytMDeLjUJEUv98Co+ABvGS0O4f9mDR3
4/w6710SXlGutPBpS7iNtS56dFZ+S4nYj9oKO+01RTrU6/08OejLpk23Db3yjA2p73qwMy1VwMiD
Z70VZbJrVEeQLPwefQ1EpE8XCspl0aTr+BoP04zCagwR2MDKdb8bDyAm96PpbWjnnWXdVWU4zf9Q
cYB5tM3ZFC8z9L2fmgd5Ne1mfjWN2N3sPZEVEJH6Yk4UB6B0f32aEZt5tTXSvC6Fmap7S9spjJt9
xap/2cRHRoSAaJlaMgPWhKnUvnXgxR7Sja0iCpbFJo7L4n0VDhiohH1lDPNU5Lwsndg/iuiwFhCK
PLQOyGbzy7p+nV/OO6ts3tDXC7k/JI0AZRaWR+914HvjBftu2Wju3nIf1384gnnr8P9MiEvTkAly
7Q1MtOy6iN+ZvdEqxe6WjwKq5ehvRbJJzDWBPn7tqTbh+Fj3i/mqZ1etqptMagKVE1tHmhCdpsK6
JCMx2tXBKMb5ESjoJb9C1fX8Wsgqj+Dh+7QhBKnFgtYFZEbgX+3b+s1Ezr0LNOs3Sb8N432BY9Ea
SoVN+bDwzkFPFF6QYtqQNf1g1gBSBVZ7iOOPFMkj+v38sGQnBcpN/5kQTtvI0N0SqXiwtEabSdvj
Em6FWXWzehvSKd7fqtEIi+QtcZGYA0x5kF2Pjf2UfgM8+vxw+G8IN20s0udwhEXKh2XqDB02WLr4
aeGbzsvilr5nXFJVgYjPzDlTwuY0HNZGRgNTU/3T0C6K7qOZ8VDcnR+Q7DWPfJlBOD4al2Tx0bZm
E5RQoP0ULLjdATMJyRbDj4bx0mF2EJEWL7nmxnHpbrGi68SJ7xOm6DiVBb3jLxBcpAEKFmQM+ALq
Hsbltz0+EYoS9QVIeGp3m+qqEfNALUwsOsssAlIytHODvfT0UBq9NZknw0KesIWMSuIX6bNTb4ro
YjZXf/ZeKVLIPd6Of39+oP8AqHn04EPhR2yszdueRaAR/ROmXDcs+904b84vpmQm0VjDdaSgaOWB
ROF0ZE3pNDNLIUhmszTo3a2t7xLqo/rmW2mIi1amSnlJfPTY4J+YdvQYsQn0JZo5wtKZmV9kDbDE
h3W4yqiiFiXZ2id2hLN31NGMbpYekiUQX3cdJLBnv/uHA/7EiPBUdZrBqipcS4MEzVBeFFDvdVJx
MkviB+gDkIbk8BJ4Av/70YTltraWNLeLAGXRq64eoF6VXfZTuql5/+aYKeZNEn1PzAnhCow40OfQ
4XMF+ZWz1E+J4RfaBrrnLuZS1RWqsia4X2sNuAlUsEbssM2+A4npm+1+zkOL3OfDx3lf/+oSJop3
CDy4WuIRYgtD0/XIrgYHmhROx5C9gIjh6Ff19ryRr/4NI6iDQ4QaNXFwP5wul7WWqIDOMeqvqEab
Q8i0FK/TB0c7nLfzdePCDgWMDMVeXJfE91S2xrXepLBjGB85mGshZsZeCST/RrA3OVOQWIob81c/
PDUoLFWhT7UBOWAMLNq01X70Lrr+HWJWSpk2ybXm2BKYwk+nEHiRZqp6WFpNm+LWHEXp1umj+Nqg
WbZNPchhNGVb/zITO35IDDfZ2YOXP52fX+lwoaPLpSuQ0RCLNFHrtbTUU8A92XUHyHFB7l3nfbZC
1ip2nHQljyxxjzra4KWV6W3lwFI+NaGHGxyzIfM1A+W5T6bX0bw3e8W1R+qjRxaFkOKaEbrAKSyC
hLueNitxAGi9jZp/qLJiJVFfQ20TrzkcnKdDM+ekgp4uDOlOkNqBZXT+OIKdTffb4SMyH/T0afZu
gIv/l7X7z6wpOBCUdbPYrvj4DHAPgeFLu7O9TeVt9EmR1pCGlM8BioAHI25BO1DDkmZurOJ6Wu+M
5e38YOTb4ciGcMgYmtY4Q5IASs15KepNiYpQv3aQmkuBi30eM19bDqOKJ0A1MuHKo6eOPi4GRjaS
NdQALJznb9Gq4rhTWeEJ+yPfj7yqtBruICm9TLLHAXrmuUoXVOrtCJMgaXKRlzQFb2/aso5WDzaY
5Vdr5ruAnIIcIEG26/xKSUPGkSHhfMm9qo8MvpFn5NRN7WfMrj26WVufqVSjJCHDNkC1Qh1iANgq
gq60aCi81YlxMZw2VnU7pmHvPI71DXALeR065d97OdR7AKG1UDFAwUCYwSyh8ejmKZIl2ZVj3BXW
W/n3txyUY45MCHOXgnMzmxYk/fPqrid37fjM6mBdbsnw98cY6j4ISDihUbYWmzvZgLqHMwJm4kZ3
hf6YscB1AxPHTLbsz7uDbOOemBKmDcAz12lsTJtbfPTamw0R7KBuFr8brg32YmTXcTQoXgwSXz8x
KUxjoZkmiHoxOmSoJ+Nt1Xetd1Wpysf8V06fQ7x29jmHQlgfl7xbFxcD84xfy/gduneR98CShyLd
R0The9IRgfqMp2p4WUaMQ8PUJdD8Q+kYuccRWIy0g4jhFR0UqyWJRBAa+LQjRKJ8GgnNe9iJ11ti
hVHzNKowV/wnxGnDpGEPoQ4C8JHgD1XvJjWJAEiPCKCY+gdVZc7kBkBsBt425OfExxx18S52VjT3
Qi0MkvLkcbVqRau/1AQSZrzYDUijCC/ME8OaMGi+T3/VzYONXpjzu0a23jwj9z8DwmmX9AaZ16pE
gqm81xGpSX7rFA+JSgtYttzHZgS3ajM24tzGOJLusFYvDvOzSOFRkuOAK0z9NxLBo5K4i5M5x0jc
+kVL3z0IqUNqM19yv1BxEUpXBXLcrku59IeoyO3m5mR0Okr2Vnpl9k3QlUyxLCoLwmByXN3qmgNV
oG5EkQFpVFpx0gU5GgL/+9FNoO0blAU8gL+05Dk1n+gCIt9JsSJSG8D08BYu1BHExFUcrRXLZwCv
6vlW00K3vqLlx3n3lZ3MKB3/Z4K799EwijbucrOBiWa5gaTq4IUmYJPNNdMglcwgyarqJpLFYuIC
a4tyKPLiYkIWmDZoBVHUGJJly+wuJNAcLpZQs68QnxmYbs+PT+rUR+aE8fUQ7wDDDMy57dVk7FPn
xaHh0u4bFZZYvlaf4xKC5TS6oB9aYWiYv9nZjiEzayqeQdKxoNbPG7E4+EQ4xlzmlWgVQY2PNk9T
85wmBzMG4vUxy/7hzkE+DYnihGyYhrJkCPz6sh/LJ9zhiyYYgcC0FS0I0kk7MiQkH2LiAr8LaGtg
J69aUfvowoQeoMIFpBHaQ/ofHCzoPRE9TgdUPgO7A1yc+iaqWq0b6gM6dBW3aWnEOTIjeJrRZ5mR
xDBD9HtNe2NaeN6TpdczAJ+xxJz9HFfb061aZ3ZWRRx7xFaowmnJpZvlIU3J3kimS326masK8DRS
Mb/yOkVRQDaHFJcAzkDK/wm2ezAz07WC683ubZ0XvpXtJw2418P5Mcr8AUAnfgYhO+iKhINJP9K1
c+EPtbEj0e9xuV0cVQ5UgmFEGubTiMgvCN79AcwbMDI0ATBqIXGvI+fddHaeFRgATFQPmbfrVAqL
Mvc4tiq6+kKBiuBWu+oyhQ5n8/dNaRiWA7eAp4NQTsxdtGRcm7WBe/SzZg+B6WTdjqJxkwXMyW1Q
gw66Vyp8UrpenzbFxAUAEl3ucpus/l46EKl+H4bteZeQu/2RDWHi2DSCwmuFDcM+JJ3hT60FcNVd
0d+tyFh2UVhrG51szluVHYsUr28Q/6ELA0jh070209VA/QFGox7KKz6gwtkIej6NQV+md3fWREjY
dE16rfUREotLaezOf4As1nP1Bk7pg6eEiC0vCs2lQ4EPMHGxKOiGYdNFXuFrxQupFNcM6ebmlSKk
mZFq1vkqH90B9JIOo+cNeJ23abhm1QaC18yHODFuTZaqE1TqMkfGhDC51lURzQw1P725W8ywn55z
V+Ey0rnzuO4gAMOcT+x0PFqcOEVVTPAYVoGaQ/Md9zuemQC5omMvsRTHi9RVPq2JilfMZj1AZhjQ
kpqPifu+tm+xt96XlX6pVy5OTrSmmCoUrzSaHBklp0MsYqaR2MAQSyBD+RVq/IecJLrk0BSN1hbc
1cRMYVk20E1PMCwz+6Cr5q+TTy3fq54tVRuFfLk+LQljQflmTjruEYOOXp3Ot72ApvfjiPre+z9s
KjSwo9Bh4RAV35uQcotpb8/IAwAe5PQ3ULof3ScgyMdIpRArc/M/+HGU0g3OyHa6QHbuLiktsUAr
GAHyZtqwAW9D8nJ+QLKdC/ofrj+Mtgyk106t1LpVgV5zwTvK+Z7Rjxk4YBbddrbiES1bIbSpocEA
jU4gBRRC8NANU9wmmLdYuxrig05uiumS1PeDraiTS8/mY0uCL+gAUgxJz1fIaHZr611mPXBltKIg
VmqG0BjRplGzHUHLxtx1vxrr7R8mFCMEygZZiS+SzkPrrmvv8QkFq62nmWHMNj0iR/xx3o7UPY7s
8FfSUch1Na1APVnHjLqXmXVpZlutU5zNsrhkfpqgQlEhn22IIKcYyjy+Lh6SuvM+A01vTD8W1KfI
cqOrtFKl3giIjQX8kI0yn+AmjruQyYgwqBK1LnMJbOMjAe0+SRU3bak7IrHrApgJlIMl2CmXdCCZ
BSfJ1z2KsE36pE2brrm1VHlD6YD4IxXjwaVKjIHFEHd1nBF4Y6Ed7PbD9cafXgF2vZYpdpjKkuD3
bRGlS9TC0kTuwQJnlq+UC4bF+ea83/3Bu4k5PWj+/jck4WKDlzAQr5GBITH3eh1rn9ptMFbZc9OZ
D20+XKV6A/7SJ9K8VGlyh/43X0vXzeS+m3ifLU27We00cFh2MEcVm5BqEvihd7QphsJitsnwbWC3
7bxNY17rSdhqD+enQJaAQDoYUn242eEkELwnZt5EjBHYGHf+Vgwf4xis2UFnF0sTTL/Om5Kd0iCI
Aw08rlaWK5Y9zCUzJhcUeEE+39bGLSgQ/PMGpDN2ZECYsZxqzZIzGGB2EWb0aunDgtHt+C/Zx+OB
CKeZQ+qxtAfYsdJvabn6lnFv5D/Oj0W6q4/Gwsd6tPpo/QdMk9tYhtLP8re5iYPcSNAb/+CqStjS
eUMzowlVDRci2MK5OcUjXoALbLUNaCzf5s7XIVOiKklKPe3IihDkIZ4xIemNCJxg69jZpo98oLAG
/c6Ntqb7dH76pOH+yBj/+9H06XExUYOD3FL9OgLouwPufOsZT0kcdO2epYqrlGIGxUd05WgARS9/
Dsq3od7NDWBYT7GK01t6TOK+xkF7f2hxTgdlNDVEoOoVj2bN3a0GKIjt/jrqncP5uZPu0yMzQkiw
UtQhInCKBQnUr1OIcJPX8wakj1jQyP83ECG+M0rL3ASVQ7CSD3PQfdbuJ+/FNB8Ie02AWIL6lFur
Yr10Rx0ZFWL9nIzQtM9h1GoQ25EXwv0wzNPEx+U4pM4vKFFtk+phsHFD9d7nNAm04bXWq6cRrdIs
q0H6PD2fnwip2xx9khCwtEGPrSbGJ43ZhGfZY9OgJ+Kh1XbnzcgWFB1zwJ9x9gMwS5z6Tdn05Vj3
NnIhJEzBbFSuq+IOIhvIkQVLWFAvzu22TF1YGF9nPZyde8N5A6Ha+XGorAgrGGWYLMocxMTi9wyC
iDj3+/lb732cNyPbZqiNWbypA829YmLZnuoumxkGUyK/gVKMZW5XSBCcN8LnXLx5HBkRk8ouafSE
tDDC0LJTxo8eC73sHkRQXXbZ1VnYjCrOYln8PbYobGudxB5612HRZuAsDgaCHUD8pbqafuWVqqSl
mENHcAjXG0ayTDCm1U/5EM7jM1WEXEPqDR6Hd6GgARyn4A19r5ntMiAnZLXdk4Pmy/28kK3D1jew
d+Z+PrnTbu7aJUzB8HXh2sXbVDOk/7KNl/4Et8SVVU5bOq+9AhAmizNcQwJaElwrwxHm2SODmegc
AO+OGnIdKRghIiSqvme236tkTWXTfGxLmOYWKEKthGxf0LDJR80/WNufpgolJZvoYyPCROPYjt2F
w+yrBbCE2AjrYrwpNfAI/1MJHNlogkIYHtcgPziNVLiauEkXzzgYjNACU3FSfT+/7aSLc2SAj/X4
XpC5seeUMBAbaAQE7JwOqR+NL7W5MSqVsKIs7oKgxIH6ATjeqEjzNrjmoqezyQuW35rpJ5u25wcj
W/3j3xcGw5LBdOKI4vWyJkFMuzBxnvpZ1TMim7JjK/zvR1NWoQgTlWj/C+rsMFq7SEdL6BgULl5D
j/8wHtB5oOkAZxXS9qeWiqmsIcuMc2oxs4B1WzpEW+Io4oZ0UT6N/LmbHA/HikbS6TASoWHMdXbJ
qOrLlO0XB5hTSuDKwP8Lw6igpFTPGY4pyvYr1OEqv5ofsn9BixxZcYWERuVYyHgSjIPE29L4mEHt
cn41JLy6eORwCToX70OgyoVxDIOF+LLAgo3KQmUe8A61h9t03oEGy40OTfuKHZr3uyaGXg72K15C
579APpH/fcAXYl9Ny1pAqHn6Kwla14/s57p7m8fDeTPSbfQ5TpECJdZTCMh1GKdhJL6Ls6F49FRX
F+km8jgNO+fyhADLqWtHC+1AfYLHfAVunvbRSg96dai7TaZCKclOebCv/2dIjAmkXuIsQeoEGScy
XU/T86Ltzf6tLfemqlIi3UpHtoQX3VRnVbE4sJWhFLOCZKJJFWepYjTi0tRkNrvFxbSRMvG7HOWL
K3e4Yn1o5t8KW1HnlxmD6CLkVpDrRFZIOOfW2DOLgUeGOa+3KSHB4FiHYW33neGB0mH2+7ZRFJKl
e4yrrQIAwluyxFZG2kdpGhW4J9VpEFHdR3mE0hSUULcRO1iun0a/cXHzM3aTkysnD3uVWob0LXb8
BXyRj+Kh5rajkY74gri+IXO4xqE1bZviOomvW7aLs4cIb5PzG05uE4kGnj2HVoCYCQIKpe9TaLQE
JZoRJhNlm7u0udPay8TuwESIbvY699G1rTDLF1C8c/9hDwX4gdNECCdZ4bpVWdkw61VU+9Xka4cc
MGQRhlkrD1XHwaTA3+0YmqoCJ8sobsdkWj90d9XxZSh0jsP0L0AZMO4hHQYSGrS1CEGWIUdReSvv
4NJrv+rfmPvRKFkeZRv1yIh45s3Ie5uTh0YntxsgnKqjiqWYW1l84wURcPOjz8kTn5hWDoKduE9L
PM0Sv45/DmBayb1fVXOnbLiQhesjU2KuxTAXd0rTuAzmuAihjXKVzklI5kmRg1aZEa7xQ7bWeUtg
JmofOvpatBSbUUWgIzvhjsci3N9JtS59GSVlYGobN7mw3VtcqrJJsTjS5f9cHBGuUiyrM2o6hoLX
iO8w6jsqsKRqHEIQiXSj1CsDFqz8fiqR/4IN0/OTfynDeqD8Azk1j5jilSR39Zo1LViTtbh9yRzv
rjU0SPLOl+ho3XWk35+PGNKJ+zQnXkDyMs2sNYJXj9awm435fsWJcN6E1M04UwJXYwOLkuBmthFZ
Y1zCRNf8pGhBzZPNFL//tQ2HyxpC9wC4SbxHTkP8YHexxbSmhA7SEpn+Eun6HRotMic0q6pIN+et
SRqMgS2zuK42Enyc0fPUHFR/IzqaoNEyy8zPNMRS6ypCYX5wUPoNmjX33SHZG8UdbfstREwUp4vk
GD8xL+wpfSQZpJtbzKi51ZBaBhXbGHoA7VL9VtcUFxTZUXZijZ85R8dnh/6hPE9hjdKHHk+xtd+A
l9N3kpeB4pxBcuIq6v9hQ58YFbabtYBityeY4aS5beIJdy/V1ZvwWRLOyhMT3G+PxhVTty61AuPS
tPvI2nbuhiZxaOrXVvSWa5u00vz2Fy21bZZskvQ1yQYOicSLN3CAh0svJ/unHr8v7MkdI5WD8afN
l2+zLajA/NEKFckZ0PpWMlAjloCsvZQgGBi/W+t2atxd2T6ZawjnAzhY1Q0n2ah4awBvCMZ2JAbF
tI6+mBEzuEptNPsZfbHr66zfnt85kkP0T1M+oMBIfzhin3qh6XSmDkgfOkJ3zvyTFNsl7oK52s0q
cUZJwD4xJXgQA5zJtWuYSoyw0IAA3XvVblGRS0ri54kVwYnQm957rIMVN9/N5LYDN/z5GZMuCu7q
/5sxPswjL4XMW02aFAYyAobs53TcJqkCZiwDYQBDiIo3wKbka99HkrSgYh7Ra+Ck+gbNM9Bd25T5
jzwKU+OKoico3xYphNF0VYpYFltOLAtxW6MFuNQo73Jg91BwrctQz34gkQAm6LQJwS2rfApLTaI3
DUyPqAYjESNckQ0viwo6IqnaD34B0ll07Q4gluz9fhn8rBzQrIhbRPjXqwjU86dRcZy6my05x01W
611t3+nGhz3/PG/iT5+9EDOObYj59m7srcnQYYM205M1sIssWvwMAPsOLV15T8OefrTFm2084h7O
7KtyTjaGi/Ku6+s5ug6t5JCO9nYpIQlgP5NIh87ZzxStt8Ct+KNV3c2TdZuhW/z8d0v26clni2dp
OiaG1eGzR7wCSb2djBcvDbVKEVIlZybOasAXddxBkFEXNmpsJlHTLYDjLvZqvqSeV36L4R1gZjNp
coldgctDX9ltjclIwEh8fpBfwwR48UE/iwsKmOG/kEZNBSvRMJ4CGFA81vplVShG9zVK/D/vPjdh
oRVNGF05NmkbZfj9DrUWj8VBpudbT387PwoJmARmgJVCqgypdtg6DUa8omlBAA/cC+lDC4rPfKvT
3QyVsjgGMPfWWkM2+o531QfsyTL9PgigVdtsV1XEkg0XOrXAjEMTC8wTgs/0SWNkC8FwWf27zu2r
ftF2y0AU4LQ/rXunOwrUxNCYBhMD0EcowZwOd9X1QWt0RKfJttfE14Au+TCS0r5cajLmvl70gBT2
bIVKTk07qKoUaAFcS6OloZGm9Z2BZ/UtCvVdirZKr7NDOkVkM3XtOEM9fSgrX4M0ZO33LE+eImfo
nqa1xgxSPXf3JMpUhxVfni/jAcgNfAzIxThi6GNDWdhm1qJkZcZ4vjSQPy28Apzqmuv6jJRXS1vg
Pleg0yzT/gG7gtnEXRlsqoCYAjN2OpuaMXsQiMAOrIuP2L6M0t0YvVrl7ryPSl3jyIrgGlC4GDOL
d5i43UOeh0YLkgvj+byNr7cYAKrQxWbaUBHlkO3TkQwdoPYNHTkYt7kjg3WdeHRnRyuOj9p3tUhx
eMiCB28vhaI1lJldsQzYMarFxoAhtcA0ey3xSfL9/ICkFpCqwg2AC0F8CR9RDabRhB9Pjr31zAgc
EorGH+mUHVkQrjELQ6W0yWFhru9HEEhPj3p26eWd76mEhL8GeiyOx4lNwItt4D/C4kQj1CQJgLjZ
egMIpM72UbKpJt9yIem4OT9vEi7CE2NfsOBtFLcVh2W3LCzJ9bTsSrZx840R721zO9Ow7m7LNKyj
vUtV6rkyTz8aqMffN0c3Q2iPACrAB6qzqxapcG8fq1TdZAHj2ITw9GsSL4qMFSaGIhzmA1gDEOKh
A5B5W80NOpUguCRXzKcTJwse81g98V09V3luVgDnBHGz7fo7fX0j2d7tbpcEug+/XXoozG+NNqGk
D6k3/XtnKTJisn2A6IQjFPA93A75lB9NacTsOBsoxluC5gS9O/5IFOFJasHh8CYCUhyAWU8t6GvT
5MTmyCPa+UZ5racqTi5JcgKhArMIQi7Ony5ugJZpOoOOC04tC/Wky3J5MLy9ll/H/aa2w9jLfdYB
IYF/ilS/bOcdGRY3Q+6McT+OMAxUuqftDPoj62+M5blrLoy/ByieDFLUqMsW7P2GD7KJ6223fG9W
cqElaXh+f6tGJG4xVhX2wlHbCQjU7PW2qC5x/43sH3q/B35MYU22oY/nT9htA/AeXa7zMaFo73zr
+otsej8/IFkYRquYzvuwHUDshODYNBbodHt0/riRiVpnm/5OR6L5Uw21lGSO1w3oYlSsI7JJRJ6M
M7YD0+e6gsvPWkJTjyM4yvyx78FbHmj6c234i3cxqUiRJFNocJ72P62faDgWxgeqRKPWbNjqPWTF
iGk/Nb29bgsH1IbnZ1ISGg3wCyC1zcUE0cJ8upFjHbK8E/gMghR6l8aS3sT1HRDTN5rRXDT0JtHp
1rVwHTxvVULFi4vTp9kvpYF5wBXBQvxIZ2+P1iqIrzhhnL7Qhew1zb7omqc2Ti7HpAtxjoPIwfSC
BVoX2Qo5KefZzJK9OZiBaShen1SyyvgwuBV6/HGDEJEgbZyNtVPBed0anQ3aEOcXiVXrJCi8NHvB
a3J9d73CO6R0mPaZueRhO/TT5Dekh8xrv0Y+W/PktWob/a6KSBaF+tRbxT7q8gEMytPcX1QznaEt
utg0dEjS/BqyMZ5CopXzrwLszb+TCEzEnTkvsz+lNvnhjK11qKYlv1xid5gDnNXrw+C1BpxCz9+j
jqUHtLl0WwDUuvJKqwbvOtfHWlF0/frAxZKhKQ04CTyZIIx26ilF1htm0qDGb3QXeCpo9NdSXxeR
qqvqjzaAcLtHpzjqa7zZCY3Uws0XD9+xZ4mJ2t/YVnqQJMl4jTmdPtJB6/a6OYCsws6b+YdbmcNN
NU8oYehj3mzyOe8uJmduH4q8Rma3B6Hfc5ua+R0rtOFH42mrYkpkzgJeIAtIec4JLDpLPOgmZENQ
h3YWLd1p9ko2NvMOTdO2B0qRBVpcN/KX2hz//oCHOBbwqPx8hCyvsBZ4vCKb/6c+2t2DptB37M35
DSpb7GMDQgzvzbh3NTh6AIITpE1qrfGjVA+yv08oofEXl3VOuoj/EQO5xkY2pLwc5dpsMwz5TUUH
fxhbxZEuua6AoAFRDq9FTuAgvHSqcmTZlE/IQ7tTmGrYtHNwfsIkJxIehKAIREebCakp4XSYEsjh
jS0GQpagBYU4NK0HAiLM0W8NqrAlWRxUoS0bUB+uaCNWCUfdbIoxQiU6qf2x+tbOt329yVSiWZI5
gxVkJjBpXKFH8LHc8lLiLtxK9W6715mqcKH6feEplSzjOha8OuzOla9rm3iuFPOksiCseqZndl8S
jKAi+cEes33d7M+vunwlPueIB4ijizZrkoKtC8bAqnjrURDCzK82UrB/39AF8RYXaTcuZsy5bk7t
WKPRJGMJO6Vxv1qzH7vfe3rjZYlixiT3jhM7fEaPxgNFqW4BhKtEw+TdMl5306s2vJ+fMkmW/nQs
wk7J7Yh08wgba/yQRQCGl5vKyfx42vfrNWnv0+qge9+X/yPtzHbjRpat/UQEOA+3ZA2aZUm2PNwQ
bbfNeZ759OdL//9pV1FEEfLp3Rt9YcBRmYyMjIxYsdZfRLSzpS3czYRGVIps4c46sp6N11WyVxa3
2tan2trCpdOFxdQ6Hcvz7RejfKyD0dWS3eU93LKxcLupmP1MbbFRB8+zfVUMHkjmrRRt9fRQLGRa
kUcsXDvnvtDZahToDRtWOWDQjZ0D6djkisqaJX+a4BaIXuv0pfFR2wSh26UfmTq9vMyVHgeuInJu
VOAp6Cw5yYqmAjJd4PZdddCspz47AF04jJXnZ44rA/2Tx7v0/cSyBpKaIvvmwFFqX2TElpnMU61Y
pKbZFaN88K3Yza7u95fXtpI6nFpZAhZqJ7Oh4MKKUX/Jy50+39t96SYNEeTgZ18uG1vzF4G8F2Nj
gsJ24ZNzqSSFLYMqSutdXSM9ZFErff4LG5AwKNxMuni1n7vLQJbjVA7uEuW/8uCuhWhl6xZfXYbG
hYdwJdn5Eq5bDHU8RCPuIOAKoUD/Ua7fIvtfc3vnj5ElWne0QyueZ4y05Uef3nn0NwUv49TCcqdI
UaY44/RKVenSmTS7G3+L73ktHQFaALAZBnnRqjn/GtlkcaYH4DetciePu67/2lsHLbmehte/+Ow6
j3BKQUDKfiuBndwYUNpmcNLy2U35avZ3QX3tq58um1i7MQSXCKjL35rfyxPZFW0vtzPIGyX9Wko3
vH92Rb+fzGffOtjOMVF/WfKhsDZKvSt3O1ZRqWIXFTTgF1tohJ1v0tIlkCMooaKWHflXFQ+xYguY
Ir734sGDISbC4V2jubY8OUrapY2aJYAJzG5faJXr20yzMQMzAv9S9sAyQNRKoKYGdLXn5Pvl3V3x
9zPrizSvTxJZssFpgGsd3dx+UKqN9a3uIwM2zHLQNjGXTa7U6puWqjnLI2An0q9xfJbC+3DrslgJ
Dhj4Y2axjjbU2qh2MKMFd4gs9uGV4R/+YqtOTCyysFmV7CpIMvCMUPUODRjg4ONlC1uLEB/r5DRJ
NTzHmtgrShBu4fwKe1TLyo1+4Fq1n8EdHlw8uSgTL5+tMFUlEuRiYDHQXSsjnnYhYwOam+cPPLix
B/s2vMdl8WnsPvlbqK+VitOZdeEvJ2tEObePJRmHy/r42DjWi9xXt4IuK9BMEFnMg48ZjtgcL2/t
SkQ8M7u4A6M0DnhMsehZe278u9S4H5WvWv1N25qwfPsNeQdacKjoCIPTW1vkD1kzQA8oWzHNVDl0
k656yEzJTeVwIz693UfRXIBSD7EC3oBv3gRtV7X5ZCZ07xpX7+7L8WWoJm/QrmX0KxD1fT/OViBN
sIVyMKdgWZAfy8xMy9JKPDrJkvIpCZ+l5uvlj7S2dycmlqV3ozNzxy8wUQLjrPUvWmfumml32cjb
iPcbMcNlZXMNI/lx7oATNN/DMCJJXVnD3oyb3bCVQ7wNeViwGSnk7Uyfc1kqy3TJzOUI+XKrd0vp
2lD3vQYNV/96eSErZpBfF2UTxgKEc58vBC/LeqcDPpB1nwznVhuRgP/YKRtvwjUrYN7htqORRX1D
fLOT82pIk6kkfoCV1Gd4pPKfU7l7GGapuVZkX7q6vKa3x9TmxfHHmvg1J9YSy4hnSUOTPY+qxNXL
f8Y8/agGX+1ZvZraX5eNrbgbLK4QKXCOYN3WFgE9jsvQryrc2SkCaBT+GYFOmeXLZSMr7maLT8SQ
Kahe6KLOVwQYuS0swVI2grswXFIZ64mb0v73spmVcPCbZ9sWItvAEhdhZwqdTKkEHszyD8n8JYQH
KI4Y/doVygHwL4WiraFJmnD89PPMxcbLqXgBLFGhK19ksuEsZU4YwCWrlXYzu7LuTwyKyP4HwJF8
PSvkye2GTPF7lt13O2cIB7dSbLJq3sjMHUhUZxpPH6QBuum5Ga6HQdJfM78hFYnkvryKSy2Zd71G
NJUzsw2P3ZCiNdATWe+aeujuqCDXD5UyBd1taUX6B3M2OW/zNB/UdgpvTTWTv6lTYd+Okd1cd7hX
xPBYRmDWZ12heZgkEhRDgWP+yuRiPMy6PX2PpMl4Kho/ewnpZH0uE7u71Z1kPBjYeCptUB9lnqvh
Lhud/kZPTfNLX4WwOyVTqLhjN7TTTgmk/KGIADTPctoE3lTL/T+C0bM5QIBWXHfmTNiuByv7MOR1
O9/SZR38Dw7I0kdGXezeG6BKbN0xD4trywin17Krw4MV9TCBFgr8ABQ0zWMYaWgF+DZ057ugmxgA
mtVQekzVXP6SVLP/VLRNRP/EMqrrrJfiHYJvKOf0et541K3C/DYvk+KGz6gFe81Jpp9qpRYZrGlJ
9hG6opJ3NoThh7xpol9NW6XqQbLqnDexZXUJ7/Kg+6LqQ/u1mAM0ZfrQjr8j1qDt66DTkdbIU+1O
DxvKb63pS+5ll3/7hqYmJgumPAuYBICP85MVcVGFUgVXsprNng73gyq1xzmWjxHUzH6f/YylrcbV
2mGmJCG0rh0I2ZZFEcMPLD3POGVacjABH3Xj+yF2LOrEwiKol3lqFa1gSw2QjpXSyR3y68vbtrUG
sa0nIbadlE6ffkcK/KuJHkb16bKBlQQTiiKN2wK9K1oUy1jUglct8naiuFGo0jert6yveRgMtVfZ
OeVRBwLMQ+Y7AacwM/vZbUM/Undtomb/1oEW8/2i5raMhr7aXf5la0uHbJT8DHo7SvWLgJ8G/jgE
OsCIofskKb1rhhuNhpXLkpX/MSB+wMne2nWbFOpvYqNBfU1UaBxBYBhTeZOrG5a2lrJwfiOys9gS
0oo17QzQF+WmZtTa7WjxJuXhDYU3XYDztURORHwW2AQi1U61Xh04DkNj44usGqGxSD6JLfrd50Z0
K43KAX11T7Kf+uaQdjtD2zCx9k3gYf3PxOJl6ABZNf2YLl0zfksMcxd3QLLzgQ7mFrvl1mIW7iUX
XVEOEotppiulvmnIyLdQCCv5kU1FhwwJ3AMIn8V+Rf2k9sQ9gULID7AOHrKj+RJCrKz776dyhQ7h
xNRi38ZCzpJJokTpl9EVYqd5GhyMdtfK92H4/qzvzNRi40bFCvrEZ7S1GP1da0Y7GFbT4lWXYXKX
TO9yEFi7NmDRhNQYoRrQ7AtjVVD0XeOwhUPpRU3kliEaeVfIULkGesnxllOsut+JuUVIaJREn3IJ
c1Pmu1G/m+Rffu/26evlVa35HnkmBRZVV992UmE564zUADISIn4AIMEGtKHMW9xMG1aWmrFTHshm
NJHMxrBN2eEHU382t5iT1zbsZCXLQbtsrucq+S19WhrmcdCSmrK/cj9DiUezyI9fLm/clrmFm0cT
8uZNysZp2o/U+sGcnVcyORTGny/bWelmwNxHzkDPnv4wEP7zUFdznGq/Y0S+597NDM8xnjv1RZmo
fES7sDi003bjcM3XBWQDnDsKdjChntt0QjjWgwIwhVbkYqJPuy267qUbymyv1A89PRzJ2QBFrEUo
BxZ+lig7Fk3qc5Pkj4NmDXANSIPe7SXtg5F0PmwNuXxd2tUXeDi2WlWrFn9zAcALJgStzy2aXas3
VULYLabUot2moDacDJHyTU18KfQqvfLTYzZ22UYhbeUKBjSlmZZNMQTO4cWTi0+cJ+ZAWyUPjeui
u7f86njZZ1aO2/8jYTRBZtGRWqxMStFB1zsq33KSZHtjhlfSrJsRLIb18y8s8Q5mFsERo6CLtcyl
Y1IIJkrFBQUR9amzjqVa7S8bWdswJs8FZwwzKW9K6spsh3VSC2I3c3JHxrC0LeWRFVdwTi0snM+a
kYKRtYmsiJ58/CGWD4p2lWV3xfQXebpA9tIfBRoBqZX4dCeZXpKP+WRPAlOpMETaOV4Z/ri8WyuB
if4jrShA68CLlijiZIitUis1CEKUG3W4yfX9ZP8qjK1n/MrAlWivgr2BNd7if4tPb6RZN0UipWjj
qDg4XdBf5b1Tz66VG2aws5zQvo/kLHwInLArdnWRVQ/DkKYv0axFN2mmZsXRZ7w7dquq0/eq6acv
olR+p8YjxL0qyuygyA0oOJthaHw3Lpi+2ptRNKkUDiLjJXWgj/FogpjXcdNUNc8eRco3skCxivNa
BesDDw1HMkVve9lL9qck8GsaBLzcDHk/Dbnv6U0jXQ+tMFi1015VB/1oTN1wrPvK9i5/zLcnGfPM
rMBsTJP0jYwoSqFDlJS0FaErqQ6tlQRf7AnASO7X7xddx5RAcwLeAYC+DIejEytxHtNfTLt+ci0l
j67D0rRdxnW2+EHWVsWXE2xfjqbyIj4/BJRnpGJIGbUNp7K5LWyzfFLj1v5ulxolnMs7+PY4iCkp
gqphA7+FIP/cFrmNYzY9E6Rl+VhptJLQNe6no15KG59q1ZAFmgu9P1NTl0QfgWpWVp70tJkBN06R
wns1ekCNZ9/o1fPlNb0NiKzpj6nlLJFf6oU8t5iaTDj+mvxx6sqvl02sfiK4W2hk2przJrBXesaZ
KzEx9MEu87UPCRp8YTJt3FQrb36WAiSbPh+4WVZ1/nm6yKGKl070V4ZDNz9H6a0UvwbqtcGId4R0
ZnU7o5EeP5QpcMyPl9e4to2wGAhlba4WiqzntmVJsvooMWgQI9WcdbmXRYfLFtZ20RbAb1IowIpv
6j6dUfgmsdeLyle03mb16W/OkojyNsRGgoxw2c+ZgqSo55rxzSG5kjOEC+ariCzq8jpWdoo0kAYO
X0nnStHOd8o2iioqbQX6j0nxumTP/MiGhZXTA0aeaoFAGMj8e24hqxgbDP0w9/L83g8fourecn4N
6saDcWUdYsILkQAmAJnhXAQDRDLzNsmT3BsQeNS/mFuqNyvfm8CJwDS3O02PZQzNm66dmOHJvRJm
3SHZqfmj1m0oLq7cSCbgAj6FqEbhu+c7paa+blLiyr1KOSrZx8E+FtZn3byWjWffQDGFod7LH391
UaA0hEAAIHdVPBZOUhYlAakeDBjs4zvDeA2trwkDZf83G4tFTYkcdIWNjTl/9LtHStZx9HLZxOq3
/7OMpUBAPc4N0G5M6PN0UJT0amJK4P0mGInghPB/ZrkWAcUa9LyCRSL3JIZXI9OiRp/8xSpOTSzi
ZRNZIeUdTKRz7TqMO/cbr5O3Tz9SbEoB+JhDWrcMWabRQ91V1blnFpGr5x/jLzRWKXHsTDo14/fL
G7bmyySrkIQJCBhqYueuhcs5aVe3OQJYj1OPfDLT1DI9NRP+wePkm0d5S7ZszZlZIFJDzAhAUb+I
ZF0cFk5Z9MQZM2I9N1n8T7dFxLsWy05tCE88OTC1Vku8yrAh5W70q28+y8EuDjccYWXrLKqfQv+c
ahT9/HMj4aD6Yy0NXFrGrWTGbha+mMxBho6rmLdoRlXzRtwRnrXIhIF0kgnAzUSLWl0c0aFREZic
Jr6V8zJLtzr6AaantYAupi2ysZWPxLwGT2RH5zp4I8Zj631OLi7nXt1NUIjzutQ/VuNWU+aNFUEa
YDIrK7gUuToXR0mWmcohRwN62CbMMO1KJXet6HjZw7eMLIJnVSpO648YMXwA3vCLaflfiK0JXgLB
QItDAx9Z5riyMozmOEJMEKvU2rXdEJTe5WW8cenfFrBBz1aMfi8uzrYrS0blaHmPlbPLq53tPCup
48kb8WBlt0gwGPVGplvU9cWfn5wcv6hL0uiSSnjVIsPKJNP0OXh3UsYgPjK/VEj46qR/i7VITREa
tVCwykPtSev6nZEjvxdsxNG1pZxaUc+XMqWD38W+sAJ+0pTloxJ1j5q1hU9aNaOxXzz5dV6Ji1PZ
j7wZzZlBvD417tpRu7cAj6hZ9343RhWZDE0gh8QE3mI1s6SatSFaFNS7LYBmlebSQLrsZG+uHj4M
vDTkNJSsFPKncyNqUeU8OE1AoYZxGJxoz1zmcQjA8qTx8ygNuzDcouB5E0UXJhcxILbLyhpbmhVZ
pDNTvY/KfwK/3SVM2unpQa+PMF1dXqT4G8/CKHkB72tR+gPVARPE+SKtuTBLo6VRa9sNObsFR025
h7fhaM72c+9nV5fNvUXBCnuij6DAVkzhaeHtoQ/JcieUuQbKjF26L03a9sci9grrU5K8KspTGH5x
gpvLZtdWySikjooQKQSIwfNVkiMPUVZTtNbqmyCkPyNaxrfN6LhFv8HftBKaKD7RaKSBwSSVs/Sa
PEnnqsCUqcrXmebfdWkCjVH1q3Pap8urWjMlmiQy6CyujOVjVc+LZjB6vMUwe9ltlLK7t8OpvSub
SnLbYPqLSMXQpEPtiY6TqMyc7+Kg2o3iCwroWjX39Fuhs6Za9m7QNx4CTlpg40lZ37wgHeAbeA8l
Llj1rV1iBZY7p/lTpKRMnubFYcrzL5f3cc07wEiLtYnbfflMqqy6T2shwGD3xs90Go8qKsxzUDdu
bCeHxtxiEduyt8iVmrEBSxVir8yiX3LYIko63oxU4BupejLrd6cvvzf0z/IWR3zKC6tKEzbUzmHa
lT4i03sotlgYVwK/BXCZZJ+uCXnyIpHNi8mBA481jIl6XWlPbW/sQdy9/94/s7LYuSDr6iQW9f0x
VA9y7X/p2upem38EUb3R/1lbD7VAARckmaE0eO7r2jzF8RxPROL+OR0cRskkN9wKvis3DMU5yu78
Q0F3efXrTF7XPqxDEEQpu1D+LEef/SZ2c795qiIkXTfixao5CycH6gZSf6lXOI0h6AIx+9zM5Y2V
3KXav/VQ7c2fJX3xfov6RXyL5c0CrwFJAIkNu7iIubDSd3LTk3EkjvNDSiF0zKMN8PBaACQ903g8
kabBg3X+kThEaLc3xFqqRNdyl++6YfrGS4SpKmPjnlzzB/Ini0eaqEgvn4aRAjwvt2iUxNYVWEKQ
0FeNmm6UHd5SrnBUT60sLg9Tj7LcERpsbapn/0qzYd74o1Z/gOFq+qRIs8XkuFkeaaqk1Cat5jYu
qYa4eR07j6oz9C9mtleHLcL6tz3fxc9aHAYnmgw/NFm8BH9POhyZ8DBnLzBCdLV2RaV5enhstu6B
NW+lacRVA9uXrv7OJE6SbwXKXWuGjtAr6/Y6MrXrOeru/HS8mjiKft3dJHr9/oxP9Kn+M7lIkvvC
nPw8wCS8HG6rm+5o/2j9HYCrPZ3EPNo4j2snRKB2KdLrMAUsZ3O6tJzzVHAEKI7/QYORfKw+Xb7Z
Vg8IY8/ok4q36xIkogZG7ky1sAAOObrp5UyJj6OmVKEbl4b/Txv25d/sIeUmaD94+VFpPj+T/TT1
eiDQQ20eHTtL/pLL5U1RUnKw1Pt2gkww21KlWV2lqHPCxwVz5jLShNU8GjFTEZ5FU0CfZVgT81u9
cJi/MDaqDqv5Kx9LBDUMvsHeqVacIJLK3e23KSOxg6tz51nBIU5+jJYraQ+V/2KpB93aCA2r8Ydj
wEHQBWZzsa0hfe050UUbtbFcpGM+gNE7+IjJXHaYtdSEeuH/mlkiYxp7CtROHDq5DvZB+yrRLKiK
QzjNaBxvhNS1z0b5lu9F2QjmlsWSAkNSUPcUid4IlKjx7X+darA8qR1D6GiS4+WVrQYxBuF0Hjm0
DXh7nDtm4PQ2TT6+ltlpD1H9XNgWgtTFcEyN4KDO6ddxNpCteIzNrRmX1YWeWF6EFb9F0aYx8Jko
zb4M8uc50Z5KirMeDa3D5VWuuQm1RBoeJM7UxxZpmFX1uR/EmEoqI3FLQ//ltNkNjbUtwa212EXL
lJBiUYNXluyFUauhDDgyMUnb/WtROaGrbdL5ru4bBBE8orhy+XbnXyzuxmzIW2zkFgBiBNGLGAS9
rkLXuPE+XHUO3vqUeIhYYgr03BQ0OdM8zHSbzba1lZvW0YL0nmSzHF0dKQMg6n3c2K45qMmD3hrh
sxqq3a0NmP39dRoqjVDl8SpnyHl5KIyo7GxH4ockdfuJfJqxNjXe5bDIbsTp1SUDpxIVNNF0XHYH
YkMJU7siapIG32h2HLgJcst+E37z++Hf2VFfw0zz1CL/oPAcuuymb78sj1ZCNftNoegN5YyhDcZQ
kut4dN/2gwlFfLEL4LjM8+fLht7GMwyBV6PrKV6TywxR6wej0xz6E35zl5vfxixw0/yKBzmdkY01
vT1656bEmk/yFei9Sm3UMaVMqOo5e6cgWdy60LeMLDKx3jCaShEtHZRMgua7I/Vu8m6JAFDG9D64
ZqgKMSu3iCFMe9TyGFDKT5i7MdP+KrPSgyZtlYJWlgLeiBSBmSwC1rJxOCkklaVCVT1vrH/oyh8t
n4AclMHGNbNhZ8nEjEhvgTjrjK9lkxuW0qGRxr1vbOGMV83A9iRuZ/KQJQRccvpJaiqTXZv83pPt
wnYds4Dnq/PfH6wUuixMWVNCgkRg+Y4LqppIlUL2H5mlm9l72/KS+N4uop1dfzPL8GAzEzS/e05F
BCUQGNReFFBv9sL1zKgJYz/Cqp2mH+GGelVL0h5ZQqGNGSCDYbcscPaXj+9KnBAjZ6ZgoYReaekj
vRbEaTdHBaM/8qHXvqfTcJzJyCc0gy5belt5xRH/WFp6iR8VQTOOWGrtTwy2kJPsJd/Yz+M3QyXX
21dbvfktg4t0JG0LHygXBsOmcq2BjPEhHphx+xxZ9r6RvlhbgPHVvYTzjPk8gQFZ3iydpXfG2CSF
pwBbnMKnUZ12su/21kaK/Pbdxk7+Z4dWwnkcrItSLn2ThcWKRuX6s+7Mnh97kvElcz7b0pakzdtE
RGFJkArhlKxLW+yjNYdDGNSEkcq8VafS1WC/vuwaKycbCilBYUsXQKRV5wsaq5RCAzO9XmmrsjvJ
Q7xPWqhb0G3a4kVfWwy1YxPIsThnyxchHbVUSlWLdnpQuobxYTOl+p3An1dlENYTc89EEBCEy0Sn
q8Hg1j6neDSa3C1949bKjPYgTfFjKEuPWaMbN7463CmSdGPb9bWkFp+qar4v1SCAB55T2IQf6CHp
pM39TYEEji+RkQWy1m+cyLfUqVzXgL5F/588hT053/eh7oEwJWHBbJB5KJXsSg4FYby8K3v00UYg
0bHvyeOPYDZ2sRIIpr2NcuPKl4dcgAlramUUzJZtg6b06UBOksAD3AS95Qb1M8RWx3e7F0YYmkUq
BwDN8lxmaVZl5RQQCMjD/EY+mlDvb2rnraR7tD14HPO0s4DNLJPpLq5yRUswU4zJPu8+WZPAxrbj
1VwJOp1uNyE8pZTIHhrNVq65uo88K4V1corliCNpYKVFBrb1GE6ssfXGUrlNwy1IwMrpEQjz/8yI
CHiageU1LEwdZqKC/k5qPrThlvD6StQWLUEdRCW5K3wn5ybsCjmhTCK4mfWz7j/0+ReIddrx2W6+
6PpV52/kLivlBkSUTuyJYHuypHZqbX+K4sKbq11RPySTG1H8VnbDfKNL3xzNbYdPUn/1fo+kiK/x
DAFiRTpzbpRZ3CIrAfLRn5AfJ624GQPjMZK+vN8KvSuGv2R8X11WbaCYBGyZouJopNO+bqfrqm52
wHw3rqM1p9DQFAVqBcbuTRl6iO2wIh/CKRhR0Zqf5P7vX4dOgFBV8EF04hbpshozENCbDc4tf1SM
Gw1NgXRjDWvnB4idGPUCIoTznX8Qn4nsgsYpXoccSF6bgmTE3bwb1nybnj1IQcCn3HaLmzQw7cKh
HsJOmbcdoyaQmCjDUxLucv9nPeyyYiOPFW60uIrAh4jZNdgfqJmLVZ/4dtrXNfPoDDlrcHJa3eiq
w1NbfIjsyE3jyK22tLNWdpGBQ9GUlYGskUCf25Om3qh42RRekotpXftHH3C5aOoWeHDF40TfEtSI
uMip1Z3byTWl9MNIFqlkLd3MgwrNcm9sUXWuWaEJSw2S/eOKXOyenVTsXjoViIzcjghKb41orngD
A8A8MaDLBT6+LJepnQXbWsjfL9X7UqaUmtAN/ag0d/D2q8Fx2kKprdoTTUryU5gclg038CnG0Mrs
mlWMN50zHqnEu6bzS7O+k7PAzmcd6Ru/d/yYCGci7AcTmyNzvy82cejzakhIcbiY2isrGJAZ32J0
+v13LN2cZSmCOYri7TKJ0DstLKC6LbyA4gPEEGl0Hcn3LRkx2pj9J3Vy7fkDwj5B9E/aHfv5MdyK
52uucvoL1HOHTIyxH6tcLzzVn6UbFL/UR70yfrw7DApK5f+WuYhRtZYobCTLjBN5L/FfJJCuLQjH
LptZecX8bsEBzge0wgDW+VomR54g2xaHizSiLW1PGdEViR6rYotBcS1ciGbf/7f0O6E6CU9GPUdR
mCmFl2rzVabDR+LE+3kwn9+/IGbVaDvRMaHOudi3NFGquKP+5QXUni0n+D7W0b1Mxgtb0lY2sbJ5
NEqhVRF88/j9YvPANmapFmBLjcvbrgs+zJN5tOoMOQ77kCTtlax9UIDXppUKlfmDqryYZn0XNIZb
ad/rJNlY+lp2c/p7llvcVjy7m47fMxv+56JX9nqt3BhlfhMn4YeGykYKDtIiX6XbFEIisuGyKxcQ
nIJIF8GvAsJrGXKGXp2SoQWcmDeOmynXo+IhK5iqkZdJZHVfL3/oFX+yidcCAAdAiBHac8+dzaCe
MnjKUB1D2tk4Tuk/c78Rz7ZsLE664RdJ6vhh6dVR7s7+MZ+CXbU5NLjqRicrWbhsUJWjrDSsRE+O
dvtVYq4o3YXx/vJ+bVkRUe3k/IWlw0Rsx1pMJOACwArXPPtU++NlK+s7ZgoiDUSRIeA/t2Irc2zh
hqWXIsauMECfRjSfDpeNrC/lPyNLnYAQMh15rsWnl+5z/TGzruLJG7sNNMSqO1M3YHCJ6bw3OlxV
bvnxaLFhUqORdrTXpVbddbBsM6aveoPiH9Vhq9iztn2i8MKICbkOQOzz7UtjK4EElqFs246pfDp3
cpYfnVb5dHkDV24wWFioABLyMbREDVZJFStTWeELpnqPvPCx8L9ftiAebotbGuI8ISwGM7VggTpf
SDg0nVprJIeWHWVwqUEMkIQD8+VN/m2Y4o64GGQb8e+tTQh6mfOFBB8RPG1ZaJ8zyWgdnRSrjXa9
81XX9n53M+jfOtl77+IwBDW0mNEh4C3jfuQrWtcUpDll92U0v/r1ddC91urNvDW0+fY7nRlaBvSm
gJoqHbgzlfqLlRCyt+TjxXE8/0xIfpu0i3nLwQi7LJA1ej8XbWuSZYy3c/vBzI9S+LkOrqrhtlRv
g2YDzLn2hU7NiYN9EoOKII+7usNcWk7eJF/DqXz0o2/SeNXGW+CfVVtM/oFCBMpEr+rcVj+jIc9J
4zKUX1s7vtKN+anQ6r1Udy6dpY1c4O3BFRPsAqgHaxz/Xfi7IbVxUIibYhgy17IOg/3JL/eX3e5t
2BM2IJ6FzQBxtiWzQBH39lQMaDB3xU9jeq7iu3ACBrLxOF7zORDazLmSGNIUWeyboqDmqFnCivJk
+hEVkafLy3gbVxEAJ6jyPPgdGRZb1clVmZdVXHpFvjNLtDh/BPqjFl9naLMmW2DNNS84NSZ+zInH
ZVURdh1sQp49626UXBvWk2GUriVfN1svrjUXAE0Jpg18HgivxdUHne2QGyEbV6G9kdZHIQBnhFsM
A6tWhJwEd5LgD1zsXlgXBmXjtESE6mlyYDdzniVri411zdO4wv8zstg1uxokIi1GZg5ncd1EP2bl
Rla2RN5WPw49BvJFajGo855/nLwsGyuJMGMnxm3GwO4VT1NoS4Pxm9WZ92rgZxtHaNUi4s+0Semk
gL0+txgaYW7IPvern/0rrtjG8irpWhrKXVscL7v56h7+ZwpIwLkpyPTaJi4K3GG6guquGkrXMUjr
Nsys+sOJmcVxNX2j6roBM366N/uvXfhcRq+XV7K6aSbyJZQXUUddQtAQlNBroDalp6pPfXxojRvZ
8QGPeOYWgm91MQQfGcgz0WFZhAmZrR+0jMUMTXQoJ82LQfiMiJJfXtDqpzkxI/78JCik2WCbqFmW
XtJl1Ma8MdpPium2xV+EUjHt8r/LERt7YocR0VSFZJ/nA/LDWme/5nPwN5//xMTipFIbCxDHwUQf
PBvRY+Q8zuNGXXH98/9ZxeLMNLrTVYZwZEirDmFw2yXHCsqKUEdnZvNJLdx1mZCcbNkytYeKY2gq
HWNdHjKXOoiZgfkoGd/Mzt61VrbvZ31XmV0MJU1/lczO/20/l1mDaTHUBRfY7/DaqR97/eg3WwXN
DS9fauioKbQEdomNtHZ2Vvgot45rbcFnNnx8CVWtzGJATA4jSrBz2n1vHwz1xtoq6qz6BgNI4J6o
giC9e+7hmjyFoTJiZSh/oPlRTfs+fUr9wLOSrXxuddeAE0PywZgaad25qVC3GoibSwKd/FGr9mn2
09qKpauZyYkJkRqdnNc4SFvN9lmNmb/a+fdR+SdxvN5+sQfVBVBzOQitb92f9SyCkNVLaTHovMFq
CcqjqNuF48hErDsY3wvj9bKtrYUtokQTBL1cFexdWBtX9G768bMB9EPRvqrlfa/+RS7MoMJ/X2oR
MOiUJ3WgY03N9e+pNUUuHcsD8inXl1e1Uu8ik/xjaDnzDzy5pPfOFrbBvvY/GvnOon04x1djtyvM
qyIiuodXvrwFHhYLeBOkTuwu7txZGaEvZpDV8+vktXfia2f8aPjCJpNpTuwpVKOr+m/S5hOji1pU
4c9NGCQY7Yb6kKlPZTWg5HpUm68DwszZ8OPy5m4ct2UbDnR0lcjiuOUd8GFmQuu2fE4la2NVW1u5
OHJw8xpzn2FGLn4YsVe2Nxa8cJNzFQ7e5LjNVma7tSzx5ydHPEjLUBo17PnTvdU+FMVHtXq5vHNr
D6hTr1wc7L5Ky8oRJubhZZy+a9PGfbwCPTh3+0XQHW0/MOMeA/bYvs6T9Kw4sVsq4RNMOwigGLdR
/limTAhk5taJE0nrJc9fBJLaVis5jjBt6sWrlnV3cRrcWtZ0k+rRTe3I3lzmEFGbe2OUN+Llegwj
/0QThYGr38Hg5MvljLl2WktwjiXdS+Ufchwew2w+KAjMZHV8z+TtRrVi1Ve42sC78px7g3DXGBAY
01icOANJgGrY54oO7csWeHf1IjgxszjYSFfWTjyxp23UHzLb9uoheuyhPs60n6GzNVG+uo3MglKa
BXFBK/L8AJh1q/XMSJIXtII4M/Gc7tjC3ybPrlp8Tnr38mFYX9wfc4tbW4e4v4HOnfNWvEpgYezP
TbGbm4O29S7eWtcikFD784OxwVCXvMg5g1Q37Xjb6o+SfKPrP/9vi1oEEcbFpCITnfap+8fSjzns
deOdEt078e6yoa1FLUKJwKV2eoGhFpYu+yH2Pzk+dFnPRX43qn8TVujfCAwsiZShix9zcsAc2dez
hBl9L4zs6yL8LGuGF2eTZ1ohTEc0WMYfcpC++M5WS1esYhlURB2akUP4QeFOOTdsmI3RzQOGo0i+
HiXnlvD5FNfmfR+GW4dt7b45tbVYJAyCeSHnRJFRTY5hsBuKp26+omKzdyQ3CHX41uy/OAKnJsVP
OtlXPQvKKo1YXpP+yuxbqfs1tuik+HDybpFar/mLeDhDQAkGiL7Yuam669sxhczDm5OD5TNg+021
7/ypOKjqzg62WLpXL6JTc4tYkhWWVnYN5ipySku/TkPVhbHbDmiWOXd2sS+zn51pbhyKVXc5WeQy
pIRpa5Wa+ITSvT0e+4KyIYgGc4tNbC38n65uEVG0gtm0lhqVVwzfEtmTww/JtJEpi7/ijedTe0dH
kWYZrGLn34vWSBeYFTdMYRcPfek/k3FtXNlbJhYhJEek939Iu7LduHFg+0UCKFHU8iqpu93e4iW2
k7wI2Uai9n37+nuYizvppokmxhfJIMAYcKnIYrFYyzlePXQIsJr4Fqd/1/a6R6ByocRACEgfxMC6
ZOBIGLUc1ExoPMKMlJl+7ckSZDoEOeXB/VfIuzZoJLnA1bHAFbrr+m0bPnM/PXIkc5cfvfGccfPR
A+7bZe+rXDp0iaGUKdCZ5d7eCo0EHni0kSZav3X+g60b7VQa8snvl7ZmIdU6GSLE5o5z5fn8U5qj
Tp7Uxi5eP5LXAIKgh8o82qgolfbISScO7GPognpnESSuUQZ8HK7bVFcbUxvDv4JsKe05ukth5QyC
SINHWfP2v2M7GpeqXrm/QiQ/RxB5uryAEFZg0rEIPAz5jy881RxPpTtlyIODDMjFlKrk3yqjH1aP
Qswq+niTIg3TEsRobOHh5i9BkxdXM558l61OETEBvQhzQkA0RYPluwaWimUp+tlrzIXsAAxvT4Dq
CLo6MvzXy4JUz2eBLIbJMaBtYfRW8j45kD+c0vHRrcXGnb2WB6PY9jHoM4tuuxrs36hG3zPkp7LV
uc2Yrryu0hN9OuhUFBOr+Pfc9zkbmas5Q7OKPbZjREFOszPn3A/GvB5AJGNVEUkBEXVZZ8WRRgM6
2ktR+sb0gdygZlVjtcYmak9FPBaAcP0xrxi1vCxDgTpgoW1VJH3/YO3KWexpY71TjigEOav9UE7o
B4K04cYDx9G1sYJNyliMBySb3BsTIUBobdl3DO6ic8iZ8oAnwHLO/jtgj/gk9Lxiah1jgnKdt1kt
Ui4Uek/sJ2uf8ySPgDuMVV+D2PE1flPhAs6ESX5tRJWVNA6ELcmCnhmDraEFeKnASNcfl5dacSlA
EgqVeJ7hBSWflapFxsXvEVp16wQGujSZgoJzIzJX49iunO27wjcDAMT8Hpb682XZCh90JluY2klY
B5a9EbhHKF4ZmxNiXsa1omagO1tHrqA6J6c6Sqd0zZAf7BtUX5K1v3cR7LTVgTYdqFEACltfXVZK
taDgIMAsC0DU0EghCUuHrbOKBUqNPTh0W2oBKIs4yyuIexhSoNUvXgAkuO6m7IV0Y6l5cKuWFK1n
HiAjMXgEJEJpSRcAuI6Lgd69remCbOuGBzb0bcQZiKm2bRk18lRLi7EgJuAcqMAJPpeHybcpsXNo
22KUcRpf/f56jK/M5I4PmiOhCpUxL/KvKHkebqtLm3EbPsFeWByYbArXOv3CBifMrfgtH7sjehR/
ro11XMkHnsZnsqXbsuoZ0r/IfOE1lz1MoOVOmPnJqLswn4qg2Vw3mJjxcNmQVFspkD+BIGEigyK/
RLys9ZpZlKlH/HVIaMQvJs+jNdF4AMUVjfbmv3Ks8y1E9bOfMgo5XjxHd1VUVxhcah+MfO9Zu8sq
KUVRKvpKAX2G1txzUa4x5iNlcDY1EAwTXh6ApNWC+aYzr5h94+mGFJTiBDQG1hAuTm4yillTsj+l
lZEk/KrdHBNwMeiSWct6vfdL34wKHt81BVjyLuspTpn0KAFkFTJDQM0GnoTcYUBbC3OUK6Kepvwk
oHmApUt0FBZK5U5kiJ+fOM8sr2hMZshYMvfHMOU3Mechou1nREZHN+0CarjRZbVUIl1A0QriKvC3
y91hUzm33ib6H2fzs2GEfvLV3Y79/LlEcUf7EFf50VNh0uVQj1YMxnC0nbjoaEmnX3YGCFd0RBL6
vTDSIJ5vOPvPvaogrcQLDFV6pNswyHC+pE3KJ5IJkYa57RdzuN4Gvh9nZ395GRVjhJBjiXkPgoUE
Zui5nG1s174Vt7s1gxeTPiccJTIgmqDBOrKSnyjA4NVveBErdSMaqkUFmqtouMNxYDJeXkYyNJc3
OOsElTLQU+9K/kLc19G5TtyninK0JHzgjv8DpYKBEAHDLl0QGH5Lst7Ampqp9TxianEsrV2K2ZMO
bJWadVWk1nHU8Xr+X1ly5dtbUrSM5FhXO/+VAoe3jOMqRBfVS5fwHa/qozUsbUAa/5NHktfLwlUX
oUA8RGsZcDnf1VZR4pn6keB28osJnvTJx72PJqPAN5KwajRdETph0tnYNgzvZCaETfSnnxysoYiK
7K1tdwtYzi/rJX6V7MpO9ZICim7rMZ0retkm89UqvgOP4wO/H4VOdFAim45pg/OzkJAh8Rofv7/3
y2cznX5YpRF9RISP9gtwGQBNURLRkI76NUpKABONCkAnEhCTXZag8veiF1Kw1riYY5YPdDxMc4ZE
V+iSIWRVsPbAANbNzKi876kQ6Z4GIiT1OpHjpf5L6x7LIrI2D8NiNCyXT+XPyxopt/1EI3q+LcA/
WltWQZi1GIEJ3BDb1Gy8cs1cTBcD2gY9znKfNrLI3LU6pG7WBI1DGJzmYVK8mFn/ITmYhcSpBDCf
vDdg6cBpEe09npfOB4I4eJejlzoyzV6Xd1DukA/oWng6RG1yMGyQLC96Bv/jk243ONcZj9jwmzV5
QKrPNH7671skgBPQp41+gHdT2v4GsN/KxaumWd8GZHAMXXpBtUN/BWCy6dwG1nbzysKDAGf+7kKJ
1r1OdT5bJ0M6OSmKoH2VQcbq7P3skbJ7RLqX10kVR5+qIZ2bhowEKXaImKfbNANa2bEZI7vX+Emd
ItKBYcBjt0YKKR3t92Wb78HEHJRDp7FmlecHCANiaPR74pkpPuMk6nMNyx9m4QQE2ZEXpP5Ljq7I
3PlZ+f9cXjalQieSxLKeSMr8cUVsC0kNcNkdYOqWzqHoNRGXMtFzqo/Q90RKi3mntZmxbBPfHpln
BHOLezM1I8fOXyZziFJ/wMatKGw5kb0NU1DVfF8U2X3XLrqPUcUPpx8jXRSrzXprzaDy4vmvM4bf
+FbvC0AbuXV6vdh2ABdywPRslJYf6JsS4Br/t6+edNZSPPVGW/SaJfxuWX60wMCadwCUWMFzbT7/
v3ZWnqqu0tgbMGeM1K+bHqsEEJYVWqdGHQyKxoA86dw5ZrVutYvVxCBrZ5WBPSYBqIov66Jyuafr
JkVC1eS0DhfNjmx9MK3Qmh6H/snKb8v1qtTdWDpZ0tkrptbcll7s0TLfVqMTdBlI1qd+N2XpQzb5
IPabNOopkx4C2QiQaHjDwsufn4+uHeq1Ff10mNWJj8VKyz3W8YtbJscMdMgB2EFYmLPsufb9a9Ku
zf4/ry+ee3jvIahBVVt+Qk9enNIafUthUqdwZz/n2sNxDNl8sKfrTHcbqNSFONtBERvZZaTVz9Ut
2jnzHfAIh15q3NsmInk2IJXEwwFMITlA4NbU2a2kD8haXF3WVGGuZ6Ilf1fY3dB3BTQtzbus2RXt
axVrRCicN0Sg+5L+4VqTs9qV08R8EZ0cWfuYjZFh7zJ/H083A9U0Iih1AV0XpiiQBATn6/kyTmtu
Mu5iGSfnylqv0/o1mz9fXi6lLicipINXGE6SxxwiKr7LxrsWgHwAMduWK1+H9SsWXnqBYITrrzKS
TWzd7C95g40BvGjJr9fm25Kgif7HZX0UAS/y+ygWCQYXtFBIB83Nqy7dXFicz0B/hwrOoKPQVG3K
Xwnvyq+5xf3FHCGBGA/Tcuv1xzKO/rsSwC0BogQOkcBgON93YKdY0yaqbUlJFjSvAckU8W+pCXVU
G3IiRU7Eus1ISTMjch/tL4MdltZNlb0N2+GyLgpvC37Of3WR0592XI5GyqFL5gMgEUD7y02R7Y3s
zaf31fZ4WZhqb8TEO/LLAvhVns/wRoycA74CjTtrZyHb5PTBvDXpzsUInGb1VIYGX45KPyShEU+K
eI0RTx24dVHamaN+G25WoqtUq5YOBR28qF1g/8Gmz82AeelUWgDqDFMAYYNzGfy99cFCMimr/Uc7
/eHR8nh5/VTeAHBkooUdI7eAzzyXOCD0ncFPhjLAAnzBqQ0s44kVScBWI+BMM1WsEyYFFi1FJ0Nh
ihi42oF1OVyX637L9qsJSGzN9SdWSvY9p3pJjlR0fni5GHaalnsCKDdQPAVxtivLqI8HtII/GAjC
Ly+lyhRPRUqOtZvzaZ0GRMRos7rOK//LgAFjaqe6GqvKSGAjyIsDCR+9oJKRTBseJ4mBU7ygi9HK
X1v31Udvpns0+VWcakJr9Tr+K0wGca6Hcq1dC8KaJL2aiwpjl+MVeJ+O3K4Cw91+W84yBp5BdIMi
Kl91oqU8pp2SbHYy0fJdMy8Y25clsYKN3wGSWLNtpmY9Lckqxxjzt5NQcbaa76lpdwHpWVjn663b
LLuS0Cgj6afF+0qcOKq9F4M0h6y3gsGZP1nN52SxUeUB4xrolj5gUAJKEuBZyEy868GhRkEbF2dz
cZKrvofD5sM/7dZp/LXyVCL1+QdEV5BHnbsAs0dLLDXgQh3yuY+fB/qpqw7br2R9+4A6FkDtTAEZ
+W64dvbbyWg3+M88s8MVD0LfxRCiriyu1AZRAGibBTChXAoAc32ZtjakECd/xLeEORiWYgC7lEV9
PZi6S0HVSIIOtr/yJOvZ6m2DK0M4hWetFXTk15Z+qxfwk4/2HoWYu81cP8fkxe270Cl0yNnKQ3Ii
XPJy+WJMRZ5McKikuPHYc0ni5zzd9i5W9gObdyJJcm4NNTcQB2FZ6/wK7Rpr9m3UjUMolfHFkCVg
GSjm08/tsFnmye4rKMPTXx2NvGrPe4zk61B/lG76rxg5PGlyXrIuhxjSY16mqcNFzJJ85OieCJGs
wh/8yeKdCLLn53a+KvqnLDl+YEdOREh7b9RFAhph6GEyKAAuIytFu7LGOaoWC3jJeNPBF4MmXNqT
pMzHmNYQUre34Fro2ttUx7igfDqi8AMHJCD8gK93vu+8IUXuLgRBj/dzXD8nqRuAgwEzlvcj/MSS
BVb27JUfKI8Anf2vVOFHTvJXeLisPjhfcLGBNGAgoYMe6MsbpLBnKISnP5pAQcco95O0KKTjbMKv
2ov1klO8TjhNfowLQ3fHoMvZKNweerpsE1l5E7G3HMfNq7M5Q4/zaZi/MMkcOWt+NKo18lgf0Ozn
Zc0UVnEmTLJud0lMK50hrCyux6VD7BHMs6ZSply9E4Uk8wafyUbNCU/uDT0xm/ViFU85plFT49dl
XRQBzpkukmObe4P0Df6Chn55wbDv3h2QgfLbqPP8u3WkL0Av3zmZzvx0Syh+fmJ+zmb501yK/UK5
0UFrQ1kDHlPjIsS3S0HwmW7SyfK8MQEKK3RLAGRQeuBtHnRtRDo9pGM0IoW3FAn0yBZ6gw58zBD4
UETH0q2I0c40ET8/Wa4U1DM12AxhDe7BGW69Yb90ljhPARvKsNbYhHrdAFkI/Eo8i+SbaCjNkvk9
vHez1hHtb1quIyRShQ1Q6F8R8i3E+s4TPdbIWqTBOAe+ebuwEIAtLoCUlzwYzRDlQUcnVu0l/kqV
Dm7qT8Zg1pBatCzo6WNZfm2W2yldgmTRnF/NGrrS+aULz/tWZLIcAMvP68EzdBe5+uT+VUZ8wYlN
1MZUN70vJOBt583Bkuzm7FDmAvgfIM6Hubq67Cp0qyedWY5S2rKVEAgAXQzebdsDn/Nw5NFMv12W
pD5Vf1WTDu5c+WVXEkgChPM6IuNkBpWpafBW3btnJigd3dau+mHkIhBa0ccZOfytq74NGPObyLcq
i1YrmHSQSzqjkI4x5qDQn2xDL2q+jvE3bRpNt25SuGK2E1DKF/z+wU+/G+t8BQixt6Fh+8vbo1s6
uegzgBhh2oRxN4mNqZ89IJb6BOCOwDZN75wqqqxrpsPDUl6IQFAFwi1De+j7PCcu/9iCC/TmJOIl
OVKkaFzjp4vW/MvqKXfpX0nv8p2dyUk5jpC0dhgt6uqg6T9i3ycSpCdn7brjSIQ77wAF604/wZqU
6CCJlFfGiQzZ13ltn3UUe8SKrw54vZN7lKmXYsCcPHpONUumdA0CkNxFXzSQ5iXXYBqz22JKFmfJ
eqRmEZhetPS3I//UGIfLm6M08RNJkmsgfjaOuS1Obf9EWMTIzm90nkFtAH+1kTwDTSxebzO0mQ3E
DNPOoMOusnZmMwStGdbdDKYQ4Eaj9+01L7/WUziPmhOm+wLJUQCfD+HlAC37+pdDf6LMeXkVlXfH
ySpKjmIr/C0uF6Fh9ZrMT74JmoyHePy8sKjswcnQ6JqgNQbiS2VitlWxXYEhL0yAxuaSMN7COQH4
VxpOunKFTpR0uJy5s7bRFLaIlJkh9usLX79M+TXTwZDqJElHjGJaZXZ7IWk20LV6w400NPvAWX4u
nuaAKb0fEIHRvAqASKQ+zy/7dluB8IrxzpB4b8YAkgjnx8Aeel1vrvJ0nYiRT5fFiz4ROarN/Y7Z
kGm+dWJNRlVp2icipMM1eJM5uuLxNHvP6fDPah8vm7ZOBenosKx1gMuLlbKqLCB5EpHxQON//n9C
pPOz2q03T2KdrMkBo1iJ+f0DTb78v4TIt2zZddmApzKeZriHMmu3GSxwuQ6ITbNe8su5m2hm9yKB
Z7ovqf2NJ4fiAyhS2PB/jdeTYuHWQyemJ8IeDHiHbHrlUxt29W3Ob02M0l1eNKVnO5ElzO8kKja4
leZuC1lJ8z0GLc/WFq8ko6CzJbvB96O2LffMKb9elqq8bE+kSudmGEyn2MSLKZm/2c2LAZjrqXP2
hWmiquR4QZXnOnpJjUeQUSfrdIpnT9zvQwN8/zTw4x2wpQJD18mhsw/pPLlO1ZmLUM1aj94SlfOb
FtddJ0I6TUO32QTXHezD37vLU1X80LZYa0TISf628ox1TP6s1udifPD7J5trHJtaBFrFRTERcars
2Ao6t0QcpHUbgzS7yuMXNA9dtjPljUP/ypA2Y3SseDE9yODF+sLLIeCLvc+XOGia+mtl6xqQlWaN
ejxQt4AYjHTA+WFqO4b+J4oLzsX8AmDFAn/cTx2P2uY6zY5ElzVWmjSqyza6QjHsYUv3aRdvub+6
EMfJV3u99tpjWoeld7y8hsp9OpEieQiWF0jAVysODr1FvwxZ3lJDI0IY7LvEE+ZowMYKPdBRe75u
c1dYTpkguVpgqoxcmfmuB9qgtUR9crDdJdjytw/odCJQ8j/daBk5NaBT4a3WrYO4JIxHhjoFWXWo
LsrlOxElmfnmNXm2bBuaKPz8cavSkCfuTbFoxvOUpnAiRTJ0CzbdJyOkOMXBo0ByfijJPdN1pisI
JUSD2N+Nkj2PA5T3xYeYeUsiDBoWpAuc9L5tdkv9OmEOm99g0ITHN1P/tGYAOdj7H3rQuGIqCQgo
AmVTshUbEJuzIxLxyJDT5Zat3xyd21Da44kMaTUpKuU2Qy5UPJpSGpXlD3f4Pmw7M/7V2rtWN0mq
3LwTcdKq9kYykC6GSrb9ha0/Teuz499osxDKQNIFgjkgMJH6l/EHvbVgdSX2rl+XcGp/pLHGBpWW
fiJAWrXZTm3euBDQDYe8vAYkE8BNLp9blYPFGx3oicKnozB8vvkYGjVSL4HHo2tdPTXpcO0ztINs
Y8auBwyW3CcExACW3esYQ1VbhLYxD71D6N19R+ZqLdXC/GqBw3CeXPcR3UmLdZPrnrGqFaRAGaeY
PLcwXyQZAuh6jKZNqTheVhQD4SdhG5jv6OHyKiosQTD8ATMBc7weSk3nq9gDY9jgHnjSCeZBAdYS
kwA4bDqoInEQJad+JkW6Nya/dZfRgRQMtT80DVBQ22IPiPvnHnlrB4nry0op1g4cNxToEwIjBsDS
50qlQ1HY3iKY2Md0V3f9TzosoWMQTZ5aKYYi6wiea5BxyuG/C7hkwAOA5XrKmi/VhD52s3vwdWga
qnZ55DYFrDiMDTYnPuMkLHe5UzI7Bf907FVs57V59kSc9MuWJ9mO0/G2jJv7PHPeajQBBtPm3MVJ
SQMybG2wxK1/zHumQ5VR7acF4mTR+AUKERlAYJoszA+3oIcWjZOzX29BNThm4CLeDUGglAaZowNg
U4oUeD8Yscd6yzh26eImoA4sy3BZ9v54HbMO/31bQYva6PryVTla0N39lSUFUzZ3psyxIWsFJGuZ
XlVTFvQ8JNv9sEWUPq6AE+iM3WWjtRR+5UyqZLUOGNPrfikAT1DmAp9lcbM7y6z7b3HsrXfewOkn
M3bY73hevGafDCOYMwuHxMeEmNPjvBYV6gqW2aLQuZCjb07dFPZdj9pdQ0cTZJ6Gb/5M+8TZzTyB
YxnQd70EhUWbqzjnyUta2WsRtcaQ7nk8MU3eVuGuMYuFE4lWQYzZyg2k1KxnwxAAyBsDqRp9Hv0j
AAlT+zC7d9Wk6RZUncxTYVLwPSewXGOEMEzEWlYwGx35bWKQ+Wk0ePH18r7pZEnbtnIjr9scsmjy
NNjHxjzEefgREaJPFZ3KtivbvtVQjEOMOG4F+2epHkD5riW0UmqBcE7wsGMCW55eH/0643MHJ0PY
eshnEqCUgFymrutINQaNxipweoPNFO1pcj7DKsbcGv+sFq+DdbV/JNXPcixuLQzmjWvxqzPd0LSz
kJX51QbOmCTnD5cX0xQbIl9GVHCc4mZgDpP9aV6Qweyo2DBwD+zAHPNGfGPeMx8zDm2RgUma2c+k
84qAEH6zMG58dbPiqTRHZweEFEOzuSrHdvo5wi2cuPeSNSbfhC+daBrMID7It3s2hGZ+XfqfL6uu
8jDQ28QcGS4nUBGci6ow5p72eVaGGDzCwMOYxGFc4b1jrnmMV09vDLpCq1IiQIrAhoo2QVzH5xKJ
V805FRIz+nswdzOq7u125ehqKDoxksOOQSs7mw3E5PV9nEVNfDdmMC8dVoDaekH5hlKgg1vIF3t5
slfjXOS8b/MyTHI3209NHWR+dput62d/fEur4q4rxrAl/G10jH1VbEdmfbm8hUprQeeuQNNwRbPb
+RdMSV9ONsPVNNhgYniFLQdLfej4r1LXRaN02CeSpJgNhJTg1hKXYDewyM+/pOkY5AsJUrx5+Dgf
m3jWZIFUsSisE3w6gP7HDSHpZiTr1FFxASIgXoIyX9aoG21dI4PK09kibEG7GLCP3pnkym0QPFZY
wTbK8pcFU7Rkiy7vkjKCsG0iJn/ALErk/lv0qrp2ayDQJQnQhq6X9XX09t126wHjDwwQphu5utFg
VTMy6G3+ypQcScJjcJz4kGmB8qgGHSE8WfN9ovc03rdWtDmf0jZc4eiML60VFoChqEk0lEenPvq1
LgRXMHxjWBXlKAxFCxgm+aj4VS8e7fiaub5J/IDZv+PlsckCIw5m69mJgy3ZmWCy6T6x/IbWUYzB
1vZ6HHfN/LXguzrbX94SlXGhq/d/aVNAsie9p8y4NDpq9mU4TssUEBGgDk3da4awVI7IRscjqOBh
W8DWOj+e/lIjSC/GMmTk99Z/aRwXIHgeBuk/0F2Jyxqgs76N3CKSfueCxrzvF2bPJTqvjz72e+MP
nm6IWnVS4OzQFgjSUED3SM675149YhinDKuVXbmsvXNr88owe02wJlZevo+BuorXEoBRBATLuSpz
XtRJ4aMXa+4rnwfbbJJPEzDurjvSlhHtBvI4jdZ4Xa4DccK1TKu3y6ah1JOK3UJ5kOLP+QeAt4lv
zogPMNpjMn0l8aHUbZfKmWIy718R4ucnF0fb0BUvO4hoyxRH4HZzdnyLkomg+c0DTOHuAxoBlgTP
eqwq/pyLo21Oe68T4iYrtEv/Ll3YbuXb02UxSq1OxEjX7tiicWFoYe2A4gM+tdt1QWW8Of1n3zg2
2mZf8dve2cmJNMlOrIRbmz1DGh72Q/FlA45UWr7g7k2bt8Hb1TUJvN+kPQJ/Mbis55/o95Jo6S4k
Wx939Yr1bNKDRa6nbpf6d5URlu0hKSKvLQ4duXaaLujtn7G3S+2vaXeMxweuw+FX+Re8uwWau8sw
myttLGvR2co8rIGRie7tq6aOePLqb5rHmupEIGADXCTI5fHukE6EPxftaoIHAkzf5qFbzL3Xp7s1
phozVV6ToH/DlLEFZilUSc7tNGHO1M+duCRWQOjsyjll/xhTN+bBGltZvPf5GO+AJTs8FQhZ3XCq
UCvFm6BMB82NrdIY7G3AyBcAC8jtnX+JmQ2jG+cTTHne+/RbVQbE0DVaq47LqQzJgHN05bXpJi6H
JNrcILeurAKglfUeaAPOBxp4MVCN7Bc41cQmSks7AiIUlyEU6jZcD6OVBdmYfcBxnsqQI47SWBCM
QkbsYbQI3I/m0erTH27ZfyT7cypJMkiUGlwjqXDdFZ/7+t4ZPi3bHck+8efLB125QyeLJrnp0ptb
dHRjh+L8OentoAB/tB2BYG2zD4i6NW5FaXN40eNBhnj+HR9mxwZnKEwx8MNuvOxQWI+ODipB5S+A
pvp/Iv4cwJN7x1pp186tWLf5bZt/WX1kdmGpGwNTxVanUiSvZHErp+MMRQYwYltjHwDB4vLGqJYK
HZ4Ycgb7KgGY4PnxZHmDlCMzEYrQW4Zx0xJNp7pUuCoO+ZMJJ/CuSFJJx9NfMH3Wo/iIogjyiocN
45gl3jxWkwRLcxiqPMrm3WW1lA7wVKZ0sThVbjrwgvDnyRbY1e2QdBilvSHlfl7DPrkHdgZa5i4L
FWslXWaeIMkljBLQ+cl3iDEkWYeueLwT0Pw8Cbiy8ne2orLa/aA69IM/KYVzYQzYuSLfh2ou5gQl
N8SSYqzcCbOYI0NtGlOQjjcFa76bXAeMeL88APzN7EtjroGfpIiT9/laBrn/D822uxIporG/spdb
330eyNHxnpKxAhNpEbnA29F1fb5fF/GpPtixsf8MROjnNka4vzZbiU8t+h2fn8zyKx5vE8EbZfl9
eQfenRcA7wpGUvhlAtgL+Qna+8C+7VOnACMp+OLbzR6CvNh0vKfvzoyQ4jORcoWHebfPGHhvnIqj
PIE59+26r/uXxbdAClc5L/9dHVBRWkCyp6ggyTm9iQ5x7m+IFkiafC+RLtusJLws4p1jhi4Cxwt5
f1SpTLlBpBoMWiDrgYRu83Wlz8MGqOslMJMkqPgrc3aXpalWDhlVPOMwxWG5MjIArZo131iHMhXv
XpmZ3Hpp9+onOkQ/hRkgQBfTuQSzV75chTXBLMbLpEb0Q+ibu/aPPSLby5qoRFjMxByecJrvnolk
mcfFx5EK02Z0QmCUDvA0OhisdwcHA342jjbeowDJf5ee7jgGjYERUIZmgRB8/kyrIUzYk2HTcKOa
wvK7Cw2yGEwB2CC2oD+VDimPy8lfCxtr5iGJ8I9hRuX2MC6vl5dNJcUB+g3AMxhSl74wkJNrc2Uz
kl81E+mb5TGjPzCpdNdUHhgUN40zfp+NhkJAFkc+ShxRpCfORbV24pSVC1EdEJuX8XqiqMZc+fWV
Yd+YLFy2nYNkSTZ/zdwbNC39dz3xsEcJj6EoA9CYc+H+CJzSZiorAHHXYeoeXO+I92SAkoZGkMoO
wZ4EA0TnNGaXpQjBo6Cr9VcIQoNXCB7z+yWxHy/rohaBcBf1SAsop5IuVk261AZ8IYhjk2PTz5iZ
nJqfl2Wo7EJ0EePthXcCJmjP1ytJwaYBstUKRawfHtJZ7tcOpMXkP5PIwSawJQSWB0vHY08SM2b5
7DsdVsu+qVv/rrTdCLP2mj1ReLkzKVKwi3LHTE0OKV2DoX3egazA/lVWpabeolwzvEMErj9yofLw
ycBZ5tcTxCTOFw52yCIO2j7SDu+/H4sTi/avHFxG54vWOEPNshlyiqqPjPawLd9ofb2lVpA6oET1
72tkJ9qw0EEVKa6mM7mSaVutXyRTLOTaww6jamE1+UFWeLtpsQObPhHkCf6zFQJE2GTocQC4D7Jm
55pWS8yHZQBvC3wXcMnqgA9zENPXWDeIp9i6M0HiyJ24QQdN+SZdIainRfnscmodUd6tb9au+ZYD
blqjl2IlfZSl0ErBXAyOy10Fo4GRcZPCSfRN/gpcs2hIxjHAHFaQkeqOIikX25ZGpkpFkCLhfYzY
wnuXUMldE4jI2ViFdHEAcjYFUxr5FegdWk1mWHHa4OH/YD+La0XOcvJp7lrPhetAjv7aK6s0cEzU
Aqirw3hRaYTg1QXpPdjqkLs93zR/Jc0059Boxbufg4vXf6SgROmoZuWUCp3IkYwjJYbtTHyCL4zd
AzeT0HLLKO+3/WVjV12Q/qk+0l28xCkyVSX0ibcqyvMNIIn73t05a9g41+BWX4Ds2xpRj+HNcbvh
9L82+Yi3EoYdYSEIpJlcN6iAIiymyavQxxiBaeQ7a7V3plU/XVZTEUOdipEHFmJ7NAujgJgkxTMo
/jbT9tkmdTRY5lXd6IxRKU1cxCKFiCKiVAzhS7sYs7dBKZgFaeobYv/g/Hcy9VGK189l1RQXM1Ce
UQVCPYjZtmyQptETdAtBNcqrB6Okt277/bIEpSmeSJBMsSVrl5Q+JLjZFFbJFGzm8ASGCo0pKhVh
DBgJYN9B4C6t2sCrtZxAvxP2XvJI3OWZct34nDicZ8/lPy9zMDQ5eIH6oAk4P7w1x/8uawZjX+Kn
WPRV1Z9dJDvsJvCeq2oHrEvXvnN/EwDyV+VwuLyOKtcBBh7ACosQx5Ix6iu7b2O2AkQ98z5lyEVV
808+7mKyaVyHytFTwdwGNT3A4ktHumPlbFocLUkZde/QFR0ttRPEax74fnGYPDPgpe4qM5W6IQHh
YwN9FzRD5ytbgCmxmm27ArokfbOT5eiARe6bW9CbZmB31dg74Wann53OfeLzMgcsT81jZ8/kOi7b
I7M7um+GtgwSk75cXvX31QVsOrpREBaLChTgys8/DfUv5B1BkRG2bR+wlAazYwfOhGrKvGRHq473
bAa0lNGOAcvy0ETHDKvuckx8TGhbn9o5aNk/rNUNtL3Lh+GzcJ3j+ctwaC05dQP7j+csRUBdDW6E
WilU/ydv+kNtvlRbaNR3TRldXgnVOXYZ+jZx+fvgRpesv3GNAZXzogrNtsyuWlLYYU7T5a6mhfMR
UVAQ0ZMP3ET5LNse7+PKh3J1t935K4rSC/nsuPPzZY3eN29Chgsp6ORFheNdsxEKnk5JRFS6gQrU
zdOXaeB3/fR7jX/ReT566ZAGbCQharnPJl92DPDokWERcMuMpibgV20oEMqxrqiDMyZ3THcNM2e+
xnhqzmZA+xCAh0m7B+1EjJa81f88phqHqTpzQGAHKyquToCxy+8Y4NRyp0tgQVYSxOMP191XzRZy
XX+cUrETOdJLxmvd1PBqA2n76WVYHqbqSBjGrVAe8+/MZt/MH4jlAOQI5C7hplFfOT+wHF7SiOcU
B9YDtjiy64YxB31natyk6jicihHLexJ+28OQ9SZYQQEw9DC7dTBg0MLT9YSpfDFcD7ZJOEZLLn7j
HJSlP3KcueU+Tu/KDojX7pVP9kO1S3Uc3EqNToRJG5WSru7LIsP1ZpOgbW8sfugBWXn5zKmCm1ON
JE+f90mPTjZotHZ7wx3DCoOEaX078Bdr+oiB/9VHZm2cMHw3FwlEJebXxrta8sfO+tzquEiVx+hE
inQ/OP6cLz2DFN87+s3b2nxCr/k0ay5/5SFCSgN2gDcYRq8ka0uKKeMlHnsJ/R/SvmxJTh3Y9ouI
ADHqlaGGngd3u+0Xou22ESAQiFF8/V34nrN3FU0UsX0e2o/OkkilUpkr10pC2v3SSYpq61e3AYmD
lu4MUw88tZWIrjnETKVFIUyDZ9Ey4qeZIIV04RDI4iPKaz+TSeRt0cP9GZFfplWnZhYJYmuAL0ej
MKOhXP7S5XYPzHOTtlnU2656tjAZGO9ATl3aPiAiXRFWBu3fcSUPoaJGgiE+r+dagJTAEE8e0drX
sTPSGczUUBeQaQlXUwxIJyqF+6NQE33qHckrFBwM7zmLM/o4OmDl6Yu4+Vbjf0E3FsiNN15Dibdl
Isl3iWb1LZpN4M/wWYt+16McUFALcTc1IHHNapBwE1PPdwMbzTIahsFqdm7DHZDWTmbYSLd6qOJ6
gkBpxiX3u6p1A3e0q10N3EKRtJhzbSxRcn9kXUV9hb7gHZWtMfmOM5YfGqRB35Set6mfuoAw+uAn
watqtCak1E2ddIGVVcS5ynvXDImb6M9D3Y/ZbWcp58FgBR0jkC4MSeSOhN+D+LgLgVtOHJ9ZmEOz
ODBMmLXV41dW0dG9ZQWei0E2mO69IQt5ZIl0d2PWI2grq8r0vVVSqLxRlbkvQ1Ynrd91Pd8bshW7
wvKqcpfRtkG3MbWGa6Aix/dYZ1kXDKNWQWqIVHwjYVg7hKcutIj5chomyPfheBTomjXxXRc/uagt
efmXy9Hrc0sQGQOaUDMpMcoEkKY6P4dNplvMmOuYarwvxQGkeZm+U/ULSGn9KruO3aOpHS7bXD2F
JyYXF83o9Y1baii8SMCQK1IzVEGqx6Savl22s7qH6DuiHw3YGs78+dJoU099yWGnHeVhAPZf1NlL
ZjpPVTdsfK71bfzX1rLzPaoSwr1zxXlyDob3Q1ePrZUGynu3qmiaoiaHVPqWFszKI2OGVaNv5KCe
jvmRRaQGwiORAAijFkhvk/pBDLdy/JmwdyWCzN4pHNj0C865j6lWUrW+IGGav7X8x+Vt/hzJz38F
Od9mTCF5ccvwK/ocSMf4Wao8LPUxiFk4VF9ZGqTNxrv1swPBomnPqOSZWHi57tLGXGvK2hKqBHZQ
1drOSr3jEG+ZWanxwg4eJOgmO+hqLhtz8dA7FZ8EbsLBebYoNH57Jg8to1eOiWZxQfIhYCYeeW0q
j6mAOBY4ub3/7lrzr3BmBmU81jCCeL6/sQGMspEjpy/q15T+ypnyTYld1b5pxXuv7jBGrKatVs3q
Fp8Ytc6N6kXME2nho472dMgM561l3U5IayMLWDk3WNzcdUA5HTNnywqEjh5hLECmCgp2MAsWd5J+
KXDzF/cedC9kVDS3RbwFFv4cF2ab6BzOW4p7cHFsoJzT0U7CfZril2xyUJbfxbEClvDX5YOxuocn
dhYHI6ZUKO5ibbK5EvxHW0TG8HjZxPwZzjON86UsfENCQgcwFSyllY+TLvwRBOKXLWxt1sIRPNK4
NiuxiBxoakTtY556jy44fDFXs2FqNZCc7Ne8nycPkKLyMnRVsJjSu9fcD61x/GkEeVjsx8bNYMR+
Azqd/746nKgZnQ8pEOgynJukZt2Ng4dqL2ktSO7cq/Su7NOducWrsuYKJ3aW42gDa0ylM9hhRnkN
2ZqodXg48WQjVmyZWXr2yHur02GmA7kIxbgRK2RYFVuw88+DKRAYQSRyHWjGzoS7CzuAeFWp7qEC
WqXDhL7JEFs7Aoo+5Y95axa3GLpC/cqrtbtUT/vIlKr87g1Ff02aWQFykMD/XP6Qqys/+UXk/EO6
prSQSOMXeXH/LGLjo3Gt0BXPl62seejpuhfHzSibqVIx9tcdvtK2gmodBlDrR8AOmD4hOXtD//yy
xdV1eXgpoyQ2pxcLi0mV5hUjKAKnqRfvslq3r4TZ52gy8i2C8LVYgqmpGVMD7CTSwfMthL5bm4jZ
VNeZNzIWD2npBJdXsxru0ZaavQcir5A6P7fB4jxrJx2dgBpc/InEMP2B6Ie234G3zaAPxGF+223M
+axFMGwfwPCoeyJJWtjUNApZhRHlX3tMfNdoAz6pY2FZkVO2G1/rc3UDBCwoZM9QN1hbYrrcnNZy
SkmJ1l7hT1o49YlvON8kuS2Hq1K+XN7N1YWdWFuUN9xiaKeigDWGepcHvXG9ReWh8cUWX87qecc9
iVwTJVqc+kWY1CbJm3Jel7J1EDW3O5MWYQrkZdtoQeYa4aC+AsUdqHq8jbm7izO14Tlra8UPQP0L
sKzZe84dpyhEBUksXEMM79C4+Nl5LCyAvtdpuvENP9dzEKhRP0U7EwK6n3B5k5fTKp0b7GnT3KJE
zvZx4XVhq0ALSyeFJrvNyJfLX3LtlAMEaOAegkVkteerq3pa0VQH/DdxILglC94EST3EUVcZvy5b
WotgMzwPTAWzIOaSnU4roURAtUKgv2j2b7qaBgmdY8OF3FVjee/CUc29nSYDgFtoT+I5iLx0Y4NX
02rXwQbrYFKZtbPPV2unvZOMuYtieBn7pjmgnftcU38sv9vqPs3vK+vecfZT3e4ur311lx1UfSAE
i/rREqNueG5nJYODZEl71yxICuEVXyYbb5OVEryBTALQYdS+XQxtLsKNI+OC2MCSBi5hvlR7IR7G
7NEpUPvZM+egNzeE7KbUCgbkGca3Qt/IAda+sAd0gQV/AkRuGe4wW+SVQEXOwKT73ht2M+K2fbC9
GzM7DmPqu67cuHvXoh66a2CDsnB0sO7z7+nhaxoNx4pH730y8DB5KABmb0BE5Y5h0myRvq4cUAQC
PPvmgITu6CIUkFpUmM2qZ+i3V1/XyvKgEicZaJWtLI1MFJn2bes18cYqV5ABuPrRuwFyDay2wGOd
L1NkpONFAbul2o3W/WD7Pe0wX9zj4QtNlVtqB53320MfDQ2K0LD/MxH7PF4FjCjmVTFZiON7bj8G
G4s2tKA6KsjVkP606keWfFw+IWuB/sSGuUQ1KdeObUfCRkOtR0I6v4Cywaj/zOz8BoiEA3rq39tE
fUN90yedcazyLfrRFWc6+wWL4IAyDlJjD79AQBGYgi+tae7AtnPttGNoA2Wn0mwrHs0ncvGIQrPs
j3gEBgI/AZxqbubdZFgi0KpkcvaaPci3bkriWQJwaJ8YyrePta7ZxY7YkHn1Y9tNkhsjsfKDW4ne
3HXc0q8y6g1bY0IrKRlYek00RW3gt/E8Pv/kztiLUcwFBjuz99rk7ap0CwW1agJnCQMIoMv4JN3T
O0WuXIVgDF6tY01Q9QUq47JXrdzdBgatZ4HJ+cXw6Y3fqZpOnY3XQlEcSJ1Axe9GpsSnLN74lGuW
UOmbOekQGz4BTB2R8ZwkiPBpNqDam4SCXtniMSF/Ywc5HqgrTGNuuZ5/F497VoM7AN+l0K8N/ade
14dmRKTN7C2eltUjaaEnjoYj6ARRJTm3RTSzspibz/R6d/HwgnqMr7ODwXNIqdxr4sXprjv7quhf
mLMBfl47iqeWF/llXxKZMomsRFe3bn1rlEdiaIFt3rnsxZgOl51kLSsA0H5GCbl46nwSXcoslhRK
FyKoqHVjCfKk+i+0r6IkEbsqa/3WHG51Pb/xNO+qMeJvl82vrRUoXkgouHO5+M9XOKk9pF1rdxCW
m29t+qps5hNhQi3agwCb/gZnvW6TLZaq9RUjE3HmujumjRanWxuVyeIEKx5z+8uIQU9NGeFotHmQ
O8mNYwyYXIHiamUGdvxRWFtjB2uZCmSn8KxErxwInOWFYsbMcPsWp0U0N16FXP7oDQ2azAr474NH
I4/uabzjYKHLUAbc5Vvkc2uvQcOBEuvM1oHEdzkaJGkaNx3k0oMhOxpoRLUABljab4bY4GgHro5W
fAvNo//+pQHcBR3DH2DCEtIP5HFSs/mCwQx6dpO3soCIT1vd0gLU611652bxe5/TdqOJvxaaMB0D
jgKMLqBqv7zXTFnylLQisGoTOsWl7zpIdoH80THwcXmFKwkSmCDQWgWPL3DQyzHXuLKk7grMxvX2
T4iD7MFpF7Z4F9JWHl2Q5F+2tvYV8Z4AsAWmUML906U4OTodj8HzTvGkQOrz/EfCmkDoRM8jw6v3
Q/PQUz3ou3iXoA152fTKnp5ZXoRGTUDtZpgfM038MMRZ0JaALfFkZ7pbfKdrURimcHnNapdw10WO
q6kJYy8F4kM7mVcWerG4+W+YloRmJaO8sPyiYjvhPU0Ou54GZ9/oW9XR1cW6BOEJxUoc2kW0KKe0
JqzEYiftOyBkjdb4VfvUoMt8eVNXIiFGQ9BrAAugifbzYqWdh6YxziTSXKO7kl4fIVQHTm381Mr2
oBXjkcdbYhsrkLRZCgoXKnpZeDwt3yxW5bqg/YXNPD3a4Huxr4xkL/kBb8/SO7ApLNyvtnZT0h3J
XiAW5UM513bvu//Moou8Gg8KkKjg9ragbHp+13YmHZmm8DsyVBfyvWV+ce1bT8ZoxV9TviXOsfpF
/7VmL0YI+lHVKRrt2GkIE7T6V9QawnG0/Gor5K0FBBQzsL+ouM0ckufLijlRQ9dNePTrbQB0BZot
3VNpVNfMzJ9GKh8ve9DqYUHwIRgFwxwdGi3n9hp91FO8FUVgUAUYXwVZjl3e6b5V3YIIB0y+cfoU
l6+pB5K79Mtl4yv5LCpV/9om57Yh4G3oEk1z4BYTYMWzG4Nt4VbnE7B4LwA2Ccwgah9gM13WLyD1
VTEvBpUk17zIAwrA1hWywPR4eSVr9zPQXjOWD6OsM2blfCl2h2F3q0Uzt5FU7NOEWf5kFclj4SU0
7O2R71knbjPXgXGAaBplZT5LFBLDxH4BvXp77EWhNpL5PxfVcvXAjf4Rd8Gc3xIwUCgkDVmHjytR
ye+54Q9Qsq7tD8xlXlv6PMuOAGy909TxK1vurU4G4FY/pMWD9JxDbrd+jN5p5qTXsefsGdEAqd/q
8K1vnW264O9Ahcpazqz0TZclisILyh5i8tlVl79lsQ8oCbiKXzKrOlrpm9GYPnGGL6TguyyTvtS3
pj3WHAXuAZZsPEeQ3C5CKT6IkeZoywWpiUGd1DLGA8DIQKY3ciNVX7eEd4/3Z1zxT6p5cgejflfz
bn7CZhY5eAY7ND2PHO7uL7vkWsRCpxaddxuVYIytn3vkqJtahkFVKPsAi1I1hzT/SDFSbG1RFaxG
kBk8jecAuJM+lSlLhTGuNsNwtKjjmEQMOj87W5ctEgmtf+k95X41OsM4FMytbhq3MW48RxrXVlmB
VM+gyVZEm0Px0unpXH4BkBWToMsCLUSaiWnPUhWN9Pv0JhYfnfabtJEL2mSyr8s93zpna1t9anGR
2yhWyYbOoplZ+a3WA05QF1b3g7nV6F+7G07tLB55cRHroulgRyN8p9VAndEx0MbmCKltKKWwjfCx
ll2cmlt40GCydEwHbCRv3yYJFoDqeUifdC0UsfAF3V32V8Oew/2nD4emAfr8M3PVMrOYsiJzSxN3
LEogAGcWchzlvqkbr4lwZJwr2ZLajBKAqncKatWveiXJg2ZTZV61btGjV1kZ487JTQh7dCiUJDtr
UuqRKKG7gTmZJn9A9Kn31VBa7iGN8/E9NzBfENgqMSM2JQiDiZfk101N2yEkGBqV4OfvBYtGW5NX
XBdalM5ua5YkBsVPpxsftNWbA2mGXIV6QbU07FlWukEzxt6drdUZYIOGVz2YiaV/qYnB32y9AB2X
ZngTsvxGT/TASo0Yo4iizY5dMZjIWxUFRxum6PAbvO6ud2PT9rmuJe+GTKsQVU/5bNbmUIWqq4eo
y1r9O2YXcNYtPXUwGVQkzNnZrCZXyQDZYL+thpYHRTPYbN8UAAYAxDizShjcmuey9AOtCYg9W96R
yafVCHxHNpY1QhOY7q+GnFFwFyaZ9yGgyBGozqW/86QyjoVJ0z2qBCqkHMNYVwDVg+upBVmfXwts
sp80mcpCKPZ1AfCDUB7sdKv4VVequ3UmKhpwWWZxB1LZDnQaUGaxfxc0bt+NtFVekCeN/Nk1Rvks
oBwV+3atvLD1NPqb29jeJ1e4yR1kNPQsSBQXGI6wphsL5MZRL3MIKRi49suBevu+jMmIOff2WLRd
djUNQ3lEoYsc9RZl8HqshtQnJYPcrWzgYZoEjPLKthW646UtvIhofZqEIHAsQUfXx7c6qTR5UKXh
JmFOdO226OC7vhJEvBGpAIKJgRe0Aqmmug4HyK6Jx2rM2LUjlWkFdTXVGN8Z63qWKRONHY05S3YZ
G5o7zZ6MZ0uO6QQQNETZfWIKYjxUdl9WUTcYXXKrtdK8GQfSRCaS4B8Yeq/3INgAQLWCZxQbT4zV
8D5PeqDPhohqLieOpWzhPQUUjTNQrMVkz+pbMnzL0zsz98vsYIrfcgqVeeN4mwPwKwEBrxrUeDD2
OfO4L+Kq6FtaNzkyA0wK32BO7M5OPnKof4DzZU9gTg39Dl3w67pI/YYDBW+JjaC0EgLBmgUsPxBl
YPNe9hFKTZ8K5nQCIA3DJ8HevukGC6dSB//DlhTfSnRHKox+Jv5BKr4Mf7xqrEK5yAtE3oCRASXr
GOwSOUYbKeGoxLrSzK8xXZBVG3F+zTCmnjDFiAE2+xNJh6FxuzFaDbWtDoDfu6pw0E89qPhLbKYb
3rS2n6iqgJ2QQL8DUf48KanUgHhdAzUdNxbqaLUlrgx97LgPnluQKCF8deGUGHnpT50zbNHbrGRe
6GR6AMKgtgN29oX11lRNOg2wbkEJutE7XGTxkadbGpgr6QCoAjGlb+FJADDD0gxKkV7FKqQDRhtJ
+wApCtzYX9ytp+Jaeg+oBPJV7CQqAEvvVM5YmVWSYt4Pe/VWo0+LYpzCOFHQApMOgVQnwa9gWa6A
5B6s2PEVLrnvcd/1tc+TJL8pE8O9Zk1PDyxxWBTHVXLN0kGLDIv3KFo0Th6HeTugL8od0IUT2bOt
EZ21ohR2CzB/MkN/gf89dwrap6Wtd5C0rhxUC9jkM15GfPrOzNI32HcM0RAeFpax4fZr3nBqdvGZ
8qYsiMxgtrOHqCq+mErt+ZYk4PzbFzkN+FUsB8CrGUqzTEZbbjaq15Ec96hTJya7z5Nug0Vhy8Ts
jqfvCSFxsBOYKIocXzhmj6RN//ubZe5RoykE/tK5An1uQ9a62/MGWlKeXj2VjfaexHwHdYGN3H3O
KD/t1omZRUGgS7l0Wg9mIJ9e8XuB8QSW3mbU5zQy+6+Fs7+cc65EPiwLS8JUqwO+34ULFDWqh4Xd
gPBesVCI9j6b3KgdrSvSxqFbqI3bZNUciC7m4da5u7Ywl01O7XQG8vcY1VZj4pFdOxiFAK+XyW6r
LbmklVhroQf9j7WFX2AEY9QyBWtSu5+Gxifko8lvW3vH0KEpt4LR2qfDoAZGCHGCwfS08BArBwUn
G2ZZF+eX5UbU3Y/Db559oUMc1t3HaG212Nc2E2QQADhRIOFQojp3ScscUTdP8hpoO8xGirjyJ26N
fpdngWKuCjqn+3HZW1YCBqoDyGExHD/nQ4vPV7BRUDHzNAgBqNjo3CeJvSfIjv3LdtZWhvTQxLsd
PMifKIY8pdwUZw3Y2ibqp2sQjPoYoWESyeHW3Oe6KfTSEH1BCrHE1Jox2A0mDgCVK9+ErgOO9qKA
66vig9qq1645iIMhsv8xtYTVOmmOPMoASh1jXETeDU4dkskJXJw+7r0XTdhu0a+spa74YP+aXLhI
2pVgshlh0oXEXl29UORt+lhElpY/AIXqi3nEFt2uWepC33NKgyEmGxijlWRghk2BV58i6UBL6dxN
0arsZTZhhznkUlPQV1NN3raafvQAmb7sN1um5oBwchFwrSemNnMD1WN98Go71JC4tmOOsb2NK2ct
tACSj2ELKLHhiy5OgjkqKj0F+GnWl1EMnYKQaOJZG4coc4vI41o0jmLjClq75k5tLsKZm2QO6zPY
5FC2L6WJCuHz5f1bO98uOAcs1CGBrlgehhi4PqtRwC1WdgzGRQ5OewDuvA0C3dW9+9fK8hyUGEXr
pwG45KmjKFZor2lO72b4ruZC+Cix9n2yJYa2dvROFras8Yu2MpwpB+DaYV8d/uDFv8l4TJto4g+s
eHb6X5f3cdUPT1a4uMWzNiV6Optj8a03grAsmuTrJln/qj+cWDHPvT210U00532ULjoXQ4aCes7M
jdO7Fh9Pd27+ESdHSqDvYwwURjBx7ZPxYHQf0nq005+OHf3Fps3cdQDLeYj7i+V0Wde6hsCm9WgK
ZHobmukBukk0fr1sZ9X9TuwsVpQ1tEMzGisyZ3fr8p9epQeDke1yTr/ZsXVV5fnfRIsTk4to4ZaD
nU0TTBYtCqNxyNhTo8CfiRai/ZP1W03uVffDqDJG7QDUQFfr/JuppPE4cefglGg+7+8qINH69NHO
t1oGq84BKMQ80gfysuWxmuJeEb2AoYZ/tYtbje8wrxyUNKpRT/qLr3ZianGkSpTk3NGEKaXd6Dnx
SdFFnF8lqI3k+Y291VdePVsn5hbOaKYm06mct1CvdzmLr5NhS0/8syYFmCZQcPhn9xaOWKS0SK1u
3j31vXSeFCTF2eh76qoFvf+0w7geyA15dWizA6ThAid9GeiT0z4oULY12pfL+7uaKpz+moWPAi8K
kngLvwbKWJ28RjfPd4EY7ZvEr5xrihSM6Lu6uWZltMmF8afjs3z2AAIC3UDwYWB+cZGnaA5EorxG
gfvAI99y0JiTerjTOuQmRr5XVPhTKcNRfi8px/B1vKVauG4fRRnwfiBPAbD9/MT06IkOqYZJj85w
jqbZQ8GM+2X3oju9bxUm+CYx9lvE75Yj3yx9Izqs9f+AkcWIP/r4M2ndYvXC7HqgSLH6fvg6lE4Y
Exkqb6ZCr19jSo4o80bVmMM1xiix8zdUb6PYaW9ksSlNshY6Tn/K4pgBUAuRmRYbUVIMubNIp7/w
MtPr5LDhbvOall/81NBix1uv0OdxLKRqLtLf/NX0IB5Q+Y344vQdtBz3NaovGdoGbKuHtFZtmcVO
5gFVTGeAqfL8YwNWkPc1xXYnpvDNCpCRD1N/LIwogxBEnt0zdVf8BQbzzOZ8KZ1co5OFk9XVsFmj
kF9HJFUmD52sGAAcScdvGKkYni7v8No1d7rKOSU6scimtCp6AxZBXJlp13kFQgbhszEw9duMb1Wq
5+jw+XP+755iWOLcWmzUKiMVPqdbiqtUNIcKkHaX/rq8prX75t81fcYyTBLg5XlNauwCEdfIRiCQ
lz4XFMuctpqaqyERMmwYZEMBy6NLgA0nhiM6yCEFNoMAzxTo+qNtcb9yv3jOD2B2uVB+ar2J+L4r
N87H+jn8x/QSbdOMmp17CqbbetwNZFd0XVhAICz9C0qFWVTqD5YJ0edTd8OVIwamCCwV4pXFO6kC
ktwSffAN84pnoTsF06Y88urhP7G5OA3uNPHSELDpoHSQuzuuoz6MWn+20+xrB/SkceRoYWq8X3af
taGIs7UuzkTae1rHDdgtiz6Q9CjbO9tBcIfc4w0QnbrWhqjqMbHriB87W2dk9ZsCUA5M0yz6ZC5u
WAOdQCAPgY/nQr50Q/aYDkMwsFeubXFLrZ7GE0vzLzk5++3Yc7Bbw5KIeVgxFpoYE660Mrq8n2sL
Qv0Y3mMCfgoW23MzwuhHAHcwq8g1jD+4WYbBvgRxtLSs77nRbTx/V60BuQktCPxZyzacV8vC0HSM
CmkEg/6xCYQoCwqtfgQ/ZHB5YWv7h9nBf0wt/NOsCAfRD0wxDSPJudmi+Yxx77By7P1lS38KrMvA
eWpqsYeuXbK+L2BKlNcN+U7og1PddfUNq37m0FOdvuvGqxEfSP9V5E+goaJbgq5rMfXkB/zRKjvx
FTRhnQYtZaQ+4qMornTvZpaY9MhDkW51n9aupFNTizynr2OroUDIB83k/s7Za16mvnD6sNLgOECk
9hbf2N7VD4lCJeCRwH59Yl/XMkfLmz7GhyztI9DFL13Fwrr/i0kOIG3/NbPImkyPoYdmwQyyyOtW
WLsJJtLRPgDbtyEItrKHmKsGF6IDIDTmIhd7CInW//lcLh2aiMcWDQe9gBJG4j5kqKqFthwxytY3
ciOfWHkRgcwNY4IeOrQoKs5bfeon4MhnRcFEYItUezK7wg0KMD9tfLDZ3RfHAU1DdGJnXTyQSi2O
w1SbsShMPIxBH+J0oZ6CLQSMQt89VDg4BIEMuTFvTdbWBWZ+VO4hWwnZ08W6atGjYljPsDdMFZgY
geZdD7JcaNN1NlgJ7AN0IaKUWH5ua0cTvIOum0R2m+7bKfNlMqByNYSxM0ST437RheF7HkclNQcH
Ux5WJQ1ykoeXg8ZKJLQhmIYgOBPKoGJy/inUCAmqsQKosWwa6HkiG8l8nn0U7eNlO2u+ZmP0FX+Y
dfkkU+j2pYYqFvrxY7u3oToZs2MCBCKIc6z24OIc/9/MLaKuMOSku9NsLnkRlPkGvcv6exa/lEPv
b9L7rz0DQG0NWCDkboEdXw7YFlWdjo3uYIx5CDl05mjrZ7kRNgRQX7+xj5O4FVtjmWtfbqbvBqgD
IelTFzEhnT0yPmDYQYatyYOS/yrVl0HfmpNbCep/aML/184iIIHwF90FA8fI9g49CIAc39Ys35gC
Xm2iH+eX2vLIIrLOIhomwQtg6Y3JKKWVwpZrPIzWgzaCiq33QZDXtT2o5XcYuBfVDrRLYLTde1ul
1tXP6AK1Ng+6zm3MeStO4lLhuJlTqPGPk7b6z7z+7to70oPeEtJR4DXo9nzcOBdrIePU5MJRWRuP
ZePgKzqNDKaJPhemthFtVz/gyaoWcZA5phrsHia0mt3UNsgawUbay/TWzvnXfpN7cq0AgiP+zy7+
IQk82UXi8KbyWuyiWw8fkt27UCvhLLlHDeyqMrtnLfF2FIXK1npr/grmdGZ9calRQVtVUayWNce8
jupsBJLxSes+4uTVYzeieja8SJpfKmsjp1x7EZxZXhyUVCOkVB4sQ6si1CQ4fFp2YzvZvXTES1Px
nRqeMPi215I+zLNnZb4a/RZ73ubmL2ohuekoMVTY/Lz+4PEjEI1hS4Miu+//SDKUE95iX5strd/V
WAQOY0icABhvLK9apRJ9LC1YZUZYts9u8xAPu6zccOS1OwQEt/9rZckCOoMbhWbDim3hTu9wu+4m
40Ds76Tx5fDl8g2ykj2gKKBjPBgjmRDAWZya1FUlhv4RiqiHwZt871SvimrPUi99jF9Bw4P43GYb
HZINo8unuoWJo/8/6d6LUPQvdnyd4UHJbNRLb9wk9Z1y4/qfA+oi4M5wPIw1gPIDmeDitIBhjiYA
4CFHMh4rkEwReVT9Vgt+xTvOjCwOhl04RdyaMDKNDy1e6ZyCogE5mL1x6W8tZuH7qeYZQBTMdrwf
TA6ohce+999FmABgBMBvfqP+maY8vyPKGgqaULOAE/LA4q/ox3lTpGwQjVZbH2d13zC4hOsdxZRP
hBaUAFUtdJiq4vup/1UPz27ybLf//RWABf1rZb6hTsL1lKOjxDVY0VwUSrlfe5ETR3X3LTFrtPA3
HG7tjgWZs4Gxfgd3hL48V+h0Jw2ZzbnFvUx+DGYNnepXx350p4MxREMHGoINv1i5AFGgdV0MxwNP
g4rJ+QoBOvYsPieD3G4h4wo2GzcSADt7N7WVbqxv7QS7iIIA2CIlA5Tw3Bb0WwWJvRl3CgFikR+p
8cLEmzeOvt3+nMxIIgJfDlRrXgL3AG0VEibAdxaBStUOT7IBFm0AFrU2DjQLHA1THBKMKP2fTC3f
9+g55Hadz6a0IcjH/KCRrybG8ifhbfUx1leFJxSFRj16gotUrElIXI2JLQLVSv5RYlr8h1cZ2huQ
2tVz45IYOsuCJ9cA4fMbPk3ujaMIhBoMg7Jj3rlC+N4IBXqQlBdGBxFoVvehbhb9Rv62cicB3kAM
OkN90W5a7H5lj2OD8QhgmtGORXHVaR5s0fsco2GmYCB8+3b5E6z58qy9hUlY5PwWXcTSxOmqvmpg
j7W1nwuwvnwbkY47+oOX/sXIChBTmB+Bxg1YR5fNDc2SojPntU21NL6OhKmIuNWtBGFtCHDaHQQV
0gMWv4HpWHtGu+DNmJk58FT8dF4ZNzEemgFZbEsnfvVKXT0BymE8T+lIjMDsefttcMz8QKzC/l3b
HX3H9GofNX1nZv6Ins/RKhv7DSc+Ub7TFt6Tl+V2vteENQyhU/eMRbJ38q8200Bf75hNCB4d43cy
mah3GEZibD1sVm4m6L+gXox+JGoSSz2zPmGQq1eQkgZb7J1IxA0vTYBh3P8e6MA2AvAl+n7gCFqC
3jG06IFnOq9QC/c5Zjx08ozaN81/mMOG26+EOURTxG93Jqwgn8YMy5IJK53n4WofA62VgjpbcyVH
FFHHfSHYEd/jsuOvZbYwiZE4jNtjjn0JKPI0KasaWo4YOv2t53tEWt/oUp8XQT/mu5x+E+I1MV+z
coNUYG1G+9TwEmM0Vl2utyYMW+CWrAGpb7Qwow92/E5479cDBm6uaL0HXWxKIWP8IN23NPk2ibtm
a7Zgrbt79lMWt8vYQhinc/BTNE0GNmi2BgP97SK09ffMbQJTHkhxk0whBsUTEJYAG1v+Bd8k6LIh
pgnIP1Bdy5Fq14wxfWUCIB2DKCOz7xlzfF1sRLm1LAG3KI4Mxlhnqs1FWCVuS4rYmZHeKJINO07e
42LvzY4sd5m6ktAfctxNWum5s7jIhmcKSGhRYowMuNT5GJ+kQnGFnzLkM2JafCPWLaE8tJ3HijwS
MoZsvGqsCMCBy369coGc2ZwvwhOblgu6c8sDblPDzM3EMfGv3udOgc05RsgA4Qfo5rLFVS86Xebi
bh3VkIyuNZuUkS52wtoX035GShjuoTJaP62ONLlFNbitoSPyWNHXyz9gfckzyQI8CE/mxcfFA6Pi
PccopK7fViJs2ievRfd8ioAYKRGyL1tbe5djh/8xt3xU5WmdV7GBr5rpLDDJQdA71R+7OtAKKANj
oC92Xiv9gIZz4XyM0tqyv+5V/9pfHFoB3gUMrmO5yXSErJCVfq0wY6cHKn1h5mGEKnOSbdhcu29O
l7zIEoYUdwOZd5iQR9b/0v8faeexJDXXdOsrUoS8mapMV7WjDXQDEwU0IO+9rv5/xInzUbVbUQp4
GTCpiE7ltrkzV6413evtr8vDunQDnJoQguqi65JpkBnVgO78HBSVrOwNQBBOekBHq5pnduUGWAh9
kCSmOZomIJgcRYSY1CtOP2mA4ifnmt5FubNdp/oeelfW6pwtmSK3CkMRIGPtnQKZU6W6N/p9sRmk
r3m2NSawVPFOo1tumNaAbwuRLu3rM5s1fTswcAjLQ28MG67pgbaJlLp8dst7fBdFb115uDxhS2cq
TOPkTzjbeJyIQYjSyaYHbQH3WGsggJxZOq1ieqLDVl83SKCNtcyNMjhydmtKNj27adT2ybb0h3Sl
ULI4vCdfMh8QJ2cefLu63GkyQuXB8FhPb3n4uQEZMMbURqe1S3NxfB0YxOBh0yG1F8bXNjS/grYB
ZNCExIpnSfoWHurPuWN9lhIAQ5dHecEaYRHMH7TkQQskUlvJIUQ2dh6VUEKmr3bRdAc1tCv6oYv4
sfPG6njZ3MJGBwlv0QLIYWq8U34K/C60S4e+DTmabLctY9BciopYY6OvsU8ueUaxDo15AxoEpEPP
Jy1EfdVBWKjcKFpxFVTZLuu64xBah6atV0KuOeUg3MNAGmg24NWOTp5YTmn7nqJjjSk7ag6pNVwF
1ho139LA0RJC4ZONp7xjavECSS5NDZ3aqOGZjLDJD7StkFKZrJ+XZ2hp28EYge4pBwqtC2IoU5J0
K4qqL8G+gHyW2xsAFTun846FbF3JTXUfqyX6msVe8ewfK7bntS0OpAXVLIE/IsfkXc7njKpNGwXW
VG5Ub9w13rTLmwTCsW5vltVdbwbc87WbShCdpcZVNgbRSjZkYaPPk0jyCjgoLH7CTV+1WUNrvVxu
it6kL2QYoQ7ou3vKPMFOj6TUla1W2V12emlmT2yK1z00GSzKTim5mJBXsr7KPIayBKLoy2aWtsPM
cqvObB10FwlnWEoLn2R56twx5VzJ/fBWKsbBmKqDqSn7y6aWnj4o1XAZ2ZxfRDLi1qucRJ8M0nF5
r24y4JR6p2990J209m9jGWhrW27T7iUmqug6/+o/mhdctQfQYn6J+bodrB2M1DR0hP2+L3SwJaE0
bjjMPwy+NLpl5H+3jOjWs6vvKx+xEEXRV6ghKwk6gsy8cIzTzDgBUzDKDT0fDyYK1ORWhr3jld+U
Ub2OPO2qBbzdBo7vcnysBOlLk00jwUyAAoaP7trzfZTZ1WhXjlVueBfd9fXwBF/qk+TLn8vJ+XLZ
0aXle2Lq93FycjeOY2GDZbEx1RT0VI9Z+iHqzGBjVvpaLnbpmLUpcwIAYFzhPjv3Sh0bWwPfz+VB
QpQn3ZdeN94ue/M7ESCeQA54CAvI6izrK0xbCrPhNMZqMWuqlfpWLm+m8UcbH5JEc7P6c9CYN6b/
aSyO3vBcKj8ip9iUyZ1U7NPpYGVX+ggYc1f4V+hr9drK5fl+VhH25klHysSGfVykgawHw9fzjo5v
he459Lna1N+M6lvkPF0ehEU7aFKiAj+TToqyK4PTaR01QTh90GQ3KEpEPcUr2PRWZQYWLeESvWS/
FYCF8z6QisrrQ5T+6FtHxvAJlp7R+zCk3y479H7h0Cr0O8M9Aw8gADpfOM6AiqbtkWdq+sREFBoB
Mc/z1lrZl5xhJ5BM/01qK8ardSsZdRXwwuiKIbkhLJXu8kqlxxecoz/29Uod5P3Gm7O4lNhoEp2z
q8JKVTz4SyaPlENlecRP7ZXRWhszX2OSWho7WLRn3k+NvlSxbRneFC1OMh7fg3VIvR9q8vny3MyH
8fmGww0ay/GFbh2i2/O5Qfq0G82URuXUgKLR9VKIIIIbaM3cSD/q7c/L1pa9+WNt/v3ktFIUL9SS
GGthb+wmGfLWxNpeNjGfre8cgt7CUXSDuoq4S0tHG/0p530kt9q9lNg7Jf/iDE+W+qJOLfQlLU/A
co1H7bLRdxh0LbFL02h4APbSoW73gXE1QjM0pFehCRiFtGOx1iW0sPxmiVzuNhijybfPX3QykvYQ
RE43aOSe6hK5hb00ydt4VXVqwQpgL9pDTH3uWnCERe4NfT76LWFvYqRbMx9o5pXIS0QbdYxex8j8
2OUvhpRsY++RDpc3NO5vaBapHG1bwsN1eWIV9f3Mnn3M/PuJy3VPVtybY3DHeZTQiisaOI/DbcwV
6Db2a9bmNx0QDmeSdkl/NwzjyjG2MBg8CMknc/nRKSh26qgD1MtRPpTQBtofebf5EOt39Sauk7UI
7n0crOrUOinjQpwNPbcw7HmhhCFluWqTj4jjdaimusUkP5SW/2aY7Ye4jK0VJMHCxgRiCXMAEGfq
N2IpwGgQ1VSrpmIBT7cg126arNxdnr+F4YOfALA2fVbsS/Fh04dGaEeqCsth/rEYn5Lsavx7XMlM
t8iugLIIZlZx70+GHZdebFQbyAi2AwQmEOxCjez/vb4sdqiCzxg3OCfF0QrbpPP7BDslbOKwmXva
oQyPtrS/PGILN9r8DDS5XmYqQbFqUmU8SGlzrDa+dGtmT2p5mJBKXOv3WJoXdja6iDJBF4y559vK
gUFvKC29Ym+3NPjZh7Zx9mGv/3WmgzFjKc9gOdpDLeGiiX09pSLImKUT8hqPlle69PHa5Mj+YdBO
7AhXzJjCy50H2PFSbR/MKgSW+QmKsMzNx5W8w8Kpf+bSPLInB1IYG1pkt5gaoRUwkartDWeblzBm
K91LZb4lFSLXawRHC/np84GcV82JVanJtKmrsDqB+oFtz1F/jgqEZRxEuWvpRxjzeCQ3jQqS/ghR
2eXhXTgoAA4gAgfIcy6vCUdT5dRVFmVeRT0l2oDTASH99xNII6ZFPZI7R3kneJyS1zCHuWCVIYwy
AouzvkTJczitxAlLjhDy0A+j2TyWRW6ITo3bIs/CehOWDY1Am54w7vJQLWwsArc/FoR3MPoQE2SA
WCico1EnrlQDdvsXLzhSOYpmhVNZWAylVmg9TKn1JukQG6bMpazJai7cRZzXfywIx4M0tPJQFljo
nYcw2UkZrHiglT0301YKTUuW6HwhQQn9Owi6ecZOFrY2DCxrSDY3Y3pTNeSfCCJ+5OG28Q6XJ2bN
kDAxTZsGYZVjyGGF9QpymjxnqSuBUlgrfy402dBlrVqkIPT57jMEWxTwISXuyxq9vR4ht89lfm9K
sBW+GeMWjuemf9P1t6m+57WuGZULBLy1V9bh0ko/+QRzTpWcjGuZVq08jnzCBM68Mx/1fCU/v3BP
wZlAbd8kdJjR0OcGJDnPYsSi602jqG5P2FJ5rqpULt34lydu4cA9NSSW1m1prNvYxhN5BPINm/2N
Hl7Pr2Nexoa+14KVdMSaPfXcsTyXlM43sddGh6zYVjoh2D41NorkFukva22xLB0YJ+MoXpG2AV7K
aBjHCYkHmabz737zcHkE10zMv5+shbrRah3ZdaYKNu7hJVXukzXkxfJqmAHdZLcU3mDnJvoyisMs
xIsZa1Detv4u0K6GNTGixUWtUwejUQcolSimQAXKkqYWR4ZIBjmdus5aIXbBAlxhcFgQFYNcEdFr
cVx5SamO5cYkAHcB6WyhEq9XoqJ5+wuvVUprNNvC58OlJ74pdCuemsjRS2Tsqq1kXlXxZ8oKE6qI
RfshWEOILrlEVolHhU114R2uqEx0c6oCMnhmIk/PZlN+GgOn+vvECGmYP0aEE4/WiwxJKpKffVi5
qCdcN6bOhWEeLq/khZGbIRfKXJGZSyXCoVNGnhJlyExvaHQL9mVnAbZBkdDNsvxDWTn2k6eX5ccw
KY0VwwuHAkk59G94nPFCM4Qt1HSB19pALjahfPTtXes8VOaVEt2V8de6gRHk8bKfC5fVmTnhhtd9
3Lf0uc1uNHetvIulYheVFdHeFt2QleW4sEBQ7aAZzQT+SmJB8M3XnaJNnY7Ysjx2abxJQJVcdmfh
dDizILhjJYmBStmAOwUAkize1NGTnt7l9bC9bGhp3E5dmX8/OemCHgJU5M8JVOXHus/dzEdgvrxR
chiZ6ea7bGzNK2HNFyZCvbncV5t2ksoPaRAPu1Yq/cdich7lrFFXfFs4xdlgcxUJwbP5BDz3bURs
rhgNzHXOY5Yeq/CH062shKXhmwn3dMrFkBCIYM6ujId0VKdqU6Nva7h9e+hjsEbP3d93adChcWJI
8MVTPUCdMYbs6IA8TCQ/WN1Wb7dj8BR0K4HK0vL+Y4uI+Xzc7LaLACJiqxmew/7a/ocUBwUnaKS4
9ebuPiFeGP1gGMxW42jwK2qVrxE98LK0kqpZKO/RY4LCDluUXM07qrS+CcqJkJ0t5G+9YZvU6dY3
3Vp+UZvPTbKzh1tQWJPz6/ISX1pzJ1bF2CuFw0ytZ9/s/EeRGK9qpe7sOvv836wIz8s+T5wi7fGN
MPIqpkUiTfJrzV7jQ1y6PGgnngtNlJmotp8vBM/JIBfSccaSf+XJoU+fpjx2u8qdegby+2Wffsci
wiUP7PWPNeHMUwMdrbIQa5SHza92NMRH05l0hZy7N4HD1zRIyKfqoVF8Y2NkdX5rAd08AgCod7KU
hBvkyutjEKXmtq8ae9fExY/Ln7g4ucAmf6eTZyWa8/HQwkRvesfkC9OHPr5PaCeWn/7BBPRG6HsY
JJlEE52d+HacMgjGhDBxF9N/Xxdu6nkr4cfvuEwc7ZnGDfFP4gOyc+e+hLmWjak5cofF6q5rXlve
B22gbqPI2fflm2o5btm1m6EAmiJ3d4026m5fTvu6/TLZD0lQHSVFvyb58MGQvW3hrKnALh1Cp9+n
nX9fH1hq6UX03ebxa6PfpWvAraW1ffr3Z/snF1+uR3qs6xxyKoeQlh6npttawXUUPXgdcLuVHNjS
yjm1JuwkBBmkSAXHQIvW17GakwMvxhoAdOl2PbUh7B+ztae+LBgxWN6i+KPGSy/equPKAl1A3qgU
QoGnz/STFKCFifFh2h/SBFcm9aX3LfoyjxXw1tw6wr1h1tc6OdFy7UG25NupUWG2akcrbc9gtfbd
pyT+aCS8lu7+oW8P1whZZx5pwn4R1BZabZdC2o+VIt6FZUqfW/cyZX8vhHluRrj/7NT25LhkopCS
mvKtMyICM03wbI0uipSurq3c58tTduKXMGV0zda9/HtljA3qkCBdQJPwKrhNtWjbz9IjCbTfOVBp
p1zji1ha+adjKsycGoBs12TG1JMfw/ZL3F5Vw/XlM3MpCDs1IWwuSbXySY4V4okheeps1R1Rr6+t
6mNFvwSVgZUE3NLJBPR5rvZB8PEOR1dOkhHWHubMRPo5Rv33DImSyx4tDprGew2CDbp/RWxD73sd
Kivc72Fpv4aw6Sm5eWcHxoqZpSQ5rXt/7AgrUaGJr6wS7ARp+KkuP4WtczTHBIqFcaONr8MkXald
+1yH/c7vZ4HAcGOPyafLzi69FE8/QlidupUqYS/PV96ofWi9AGWrehcl+q1k+tcUSXYGehY55i+b
XRtjYWF2sWrA+I3ZuNJcMj5uoQDDMo+Xraw5J6xNLcwbEJ5YqZKNjRvDJw2ddg0AybckvvEoA1+2
t3hQnsyocAnIuRmXgTXb03eBtwXilDmvtHr9gxVarliaM9WMKMGcJYGMZjqvxky7lYcrw9/27Z2m
rES5iyE8/aXgLCnrkTUV4q3Qt+hJnJ0J85dKV93wuvplmVtL/QDRgZVsh+7buKYiu3iYnNic44aT
uMBvas0aC2yi0xRHvwajdfvx1Ynum1Wew6UQBLVnUMb0HILFENyD2tsiHczuM+y7Krtrg7tK/9AU
L9r0CBLx72fs1JbgVqtK09jm2NKTwA3MXeFtdRS5pH5lva/5NO+Hk+GDZCnMTUSpNkGb7PLBRmTp
R2iq0BY09NlrG6KU3X/yTESmIpbSlpU/j2LxIfd/Wt2nEN4fR14ZwKV1Mdf9wYFBq89leu4Ycrty
L1nUEw0Lns/k3uyvJxhYveZGLa4ue7R0Mp2aEuZq0JMhb01MoRDl5d9k62j4P/+bCWGashyUKa9n
Ih0FNpjwQSreyuHvwbwzKON/Qya+hZ1aj1NPmddc2Oq7SIYhVqnRBwgpXX5QHE/eXHZqce0BNCBz
RjMvGYzzKTKbwgbJNj/PBvVlotd1M5nDturHGznJaMTQXunxXLG5dN7CzkG4SCluzrCf23T0QPGr
nkJvmsNDN5/oDdoO20R/vuzbsh3g+xq1P7Bogm8+3Es6DRLVxsn6I2LtETqejuRvinFl8c1/SHwX
At4kAqZRZ0aHnTsEoiGq64lBLLtvdQFAUKPl+mqIdxAiadlOWRPrXdxXJ/aECystMr9XB+yp0yHv
XU3d+s0XS7nLir9GG1OdUCB8mKVrLfRmzh1TU0lJmjCqN7lCcLjrmzsPUTD1+LfzhBV4A1RCQ7LD
IiYp1WNDHacE3fOIJrRbULjVsJXWnnrvBw3cEyn9WdyetL4o86HqTkT/vU49u9oiZ4zwV1rAivlQ
rPVRvj+Kzg0Js9PbfgAiRqN+pL1BVZ7yRq6/Xx6xJRPApHUytOQ33/UtKjZQe6mza5b0ba38Mru3
fI2/Z8WE2F07OG3cqBMm1PEYGUdNvkJp97IXc7R4vm3miZhR9CRTQGTPM3Zy7xVSOcqNYpMqC5Hp
aCjN+/lKymbJi1MTwrXga5E8TCDmAZ9BnlX4B6hZdmWb/fVrCk80WSYxBAGG8g7qqiVNkzecaHlv
fIuDlOCYZqE7wEJPfd/Y+8xQV1bA+yMHi7oG6JlCok4r3fnY6SOc4jBPEjMANEj8+8kxr7qO7q5j
EGhuU7npWrXo/Wl6ZlETMtxeCZ142803LN3tebkbyvArCoy3k9mtNXi9v5QwBQsgdBskDknSnzun
tnYcevOlBHnLTew3T2ZKUk8qzY9D7z21crfNzfHT5cW40Fx/blRYKrVcwsUqc1tY/vTQFdAzpPab
HU0bx/o6WhayleF+rOwEsJf0aOb1PQIqV7L1SU68raN315lh7YvYX3k1LC7gk6EQ5rkERuR5KV+l
NNPea6v7AShwHpQr3i+OOGcjqWSNW1lsqdPtsG3tgX2SDl/NRnd1hBzQ34TMYxoOtSW5lwd76Szm
kTKnx+lwf0d53ciQIkY2XiXpl0bL9rZSPqbTr6zTbuh8Xwk3Fn07Maaer6bSMX2LIi7ZlBoRmyw+
xPVRdhBNuambo2KvcZUsztiJOe3cXOVXoVFVDOXkeW7foZ1jyJshXKvVrHklPMVbyZSlzmOPDI3j
Stq3INxK8jcleu3sG0v6cXm+Fvf+iU+zzycndYdAvROSHaJvRHWHUN2WzQ9/yI4J+b7/Zkm4PGsp
q0J5DqXM7FceU+pU3bj+mNl/D4hht3OyAE6lEwZVrnOPaI7UrUhxCNk03SV3e98MiRvU8eGyO4tX
3IkZYZZo7CSqKrgYiiaWt14eKgc4D7TdZSvLa+GPM8L0ZKEu13aLM2Z9S+PeXrM+d/2xaK5MaVPa
Xy4bW14LENYDGkKxWRaid2PIJseTWN/wK2+klujGrF2ttNwg+3taYCYJ7ip7LrjMseH5JJXmoGie
yeipIay05pNWvlqDBMnTU5wpG6VYWXtLpxLvfTob6bkBVicOozZR1QuIdrPKcOPqvkKqIy8ex+5z
tUbRuDSIIKI1WvhoK3qn4p7p7WhHGSFv7tOs2VW++kFVo/AqK4wHSLSaj5fnbGkZzgVJSKzg/Qe/
fj6QM2xGTxt/5mWJdqnq34/+sL9sYmHwwDPhDBBipLbEucoNv7KnCEiqIz2G3V2kweFRbE2yF3a4
stwXclxzjzmPBnpHqFWL760q5ybLCyYqiOBfnd6cQtqiv+gW4bgPyWJYGozFcj+SA5ueMmMNIMbj
kfESIldaL2nPomsDJmGx6BHldjoacQz0UqXYb0RR8MXyx3inNL08oToXxx8zT+p3subnRynU0rcm
t81NBw/0c1fYwUevIYjwR6qwcSY1ezsKDZ4+tnTba1V33zZKT4uBkbMiCi0u32jhrz/HyaBtjFop
PoPpt4PNoBQS3Df58F2WJOOpLm3rvkocD0bKNDgALxx+hq2ZaveDp8NxbM1xWjLJ5i9zaPJ6qyWB
eiymQdr1/pQcJzmwUhg6Y6ge9TiIbo2CnJRL3cqQXaNr1HE7DqNpgTrQs96NzdxRr+BF1+nsmlI9
2EVKgbBrLVs1MNs+6HcJOjM7y/O6X107OLUbWFEQbpyodbSNh0jKcVS04SZSpPS2TtL+ox1PxUst
lZ/o337AVHcY8swCqC1PU+c2lgM3ZKCms9aUqu3Drk++tlZjbyalSJ5akt0Hv3YU2hhUeCOzgfQ/
gIKwKna6Gfcd0F/ZvNKNRNuZkRwdlSRTd4nCq9ZEcvKaTSPBI1DVR6nqymuj6+zjCAyjI281BLum
k9rmLfZaxb+GwS8Bp5kWNtL1ZpjvSr2ytOs+GFQ6EBhyl50A+V2byTT0JBUiJVSCi2e9CiOC15iL
GlH1l7So4NSRHGc/dB4QgdIyW9fWa/nrMEYwCrUIcZhb3fFBBiqRF+3pAadzsyw6/7md6sZ+TpKh
HTcd7TWvWd+kh0KHP3tjTmm8h41p/CFbPsCaiqb/XSrF3Sckhxx1q2SemV9NpY5NtTKCV2QTS/ta
90vnI5F3ehihUVA9Ny097W6CRcxxYROjeSNT2uZ2UAsru6aUo+uo+ajyLivlIHdzh1Kjq2VoxLt5
5li0sIZFwUbs827fZpn+EqZ+7CGplWXXUirLh8KLq8NAq/rGrqaC4z0pdJ5NsWplbux7H41OU7Yd
vC53rdYMe0rb6nUdZOXBkxrnVuuTUMW2HyPmITf+oUn66Ak65ukIap209zSEyi73YDTXh8l3q8Lp
YKIyjN7fFonVHZGSRx1gCAdlW06a8ksLO7hv6i4kkurUwXNNf/BuNUlKnmUr7386UxvuRmeKH8c+
bw6gsZWfcLYVvTtE9nQTZ5G3TX1DeyxrRdqEKawSrobPe6PsYmCkkl99hcA6VF0rLfwvahSRDy3C
wu4fvCxLr0GESuRI5SZ51PvaeW7U0n9IwRt86cd6tPZyrDlXU6962WGypPo2UBKLu94I/V3axOZj
VyQIX/e2lCi3jZwUTwbdHDeqZEa/coM40e0nh1Syrtf9zvaz1nHN2O7656bPkk0Ulc21OVnj1kjT
aBfTMTSundkLNx5iUDAwzIRpiCYLAVfvWKlh1ylnA/tiK01QWw/pZrScLYAOpIOiT0b5U0ez1A04
PVs3vv4++vk2y+8Mefh++a5a6PfjlX7yMUJYVstyUfvxfP0mPhQGH9Ms3UbW12HQtlPr/8rLt9I3
bgOPyLOBhapee+Au3mCnHyCEGgni7HY2zCmvPrqOsnbbltk2q1UgpzqSRspB15udmQTblJIAdD2v
KwMwX/jiBYb/ZCtmDmMYFc8DAkkqI9AqXGBm9T0O9G1QB3stq7+2yWuOyIpbdfmuMXN/mxSB6xTD
SjyyuBhIWlhEvzwBxVwc0DMEuSwg1gCFPxhe+52tct1l1xlVjxVP57TEO09PTM2fcvJ0ySVUD5oW
zLhUlNvQ2clRuctpyEEzduxezPBqCK5bdSXsXwjI6ZydH9Iw8KD8IAxvLCe6R0qYSJJ70Jj6FwTz
DtMkwxOVWZuiip+ktRbSpfiL9hYIVmjlhhJPCPECX5KmpMVkWIebHllmXw0g5zt6yaZZU1dZCCcV
tKPIQCo8YDSRnb7LglovtJH4S3tr/N611nqPltbHqYF5fE8mjWNQLXMbA21ThvQo6ul91nufEyTv
eRgm5fbyIpl3m7hGNPrtIJD8neUWpgtkB1c44LFN1j1X/UsQvfrmSoZwccj+mBA7ZYJRGgupx8Sg
DVtzqLd1dfWfnBBj/Myb9N5UsdBW3+3u0Fqf/qHOgabELNJBTYBSh8j+ooHiGONY4RkRBgB9kBTJ
y9qVFOVzpha3XdA8TgEq02W/VhVb2k/azD6GliAdXGKDb6wl9H/Lar3pagUige9yuiNmk4JpVycf
B3kFBru0+uh3c5ANg6CMFX6++pC0a2ttvqpi5WOZ75Lpu2TdDGsn05IVRG8U2LnYr6Qbzq20AW9N
WWO+ouxDTaOnN7ilxpX+9+gGDdjwHzvCXjIKp+nDWMYbeKDl3DrUU3KbEzgmmbxSLlpa5CjF20Q/
804Si4mDVCEJGzBNXP+3iT3dwrdy+PtVDlMj98b8Uuctez5qYyfrXN1UcaTW8mk5y6xtOYTeJlMp
Hv2DqXmpk4qGbUc8xHunipPEcuYgoXbD4TrLfiJeddnG4ojRsD7r8NHCbsy/nxx0o5K0pRNJuDM8
xLLheuoKjm3paDNPDAjj5Qd+2DWjV298Ksn0VLl62bvJmkTBApEnm4VWUWDG/Ef5+twPMwzLII/N
uZ1NLg91FpO0MZpx3EpBJB2DvG9uo6kkIVpoRqpsfFuPnqdSrj/lPUoqXqoMh1ybsruigjV/JfRc
GuPTbxM2QDPZFQyDLJkq60CuDsdc6veXp3EBLTj7j9LSTF5EBV+4QUo5CrXehvg2nnQeiNqzUn7p
1eAQI8lXZJSe0p9FIT92RrASyi479z/DosQJcGi7DkcG3ouUfW8F+0xZkxubv128HU98E4m+mykP
lMI06B3M5JemUA++V19NVrApLN1349KHetl8qAv9y+VBXVq6p3aFF0OiVSirybiWSg9l8r2Urq3i
02UTS2cwyNVZnRbZVtS5zpctEgqDbXlMG01QFo9M44MJcET+fNnK4hydWBEWYAvhRpyPWOnDH3Zx
bNewL4t/n1uZo3fGV/5+bJwcIpOZcVLm7PFOfZH621heWd2LE2HCCkrVnNYmMVdeAeGxBpVScFuh
cicN7lg+dpO8kn1dtmJZkNBy7fL6OJ+Lvg84H3q8GOunvN+V40MVr1zsiyZIF3J1EOzB3X1uwlfs
pmt6Ttty/B2+3AOWhwKr/pdVdWJGmG97Svm7Fp6U0dHQYzoRDrr5Iqcrte3FxXtiRhgwJ5HJZqQ+
2JnxkBa3sXVsJeR8NpcX7/yx73b/Hyu6UPbtnTCbEh8rqrWZolu5+gqvkqMc7WGnrBEkL3oErI9/
KNoApTmfHygpzUGrw2YTKbfhRMNKFB+j6gd9iStw5MUEAEp8/9+S6JVBosjm0MarcdMWe9u8MYpX
ZXwNsmOc5YRJxyZ6TFFu9tfKg4vjeWJ5Ti2fbNaOVIPfZDHtnAFogae0udXal6G9T6Pbofx7AB7X
EvRbM+0nADxx5yY0eJoZmEkArR8q5JLlh6p3JbS41+7YxZ01x7EzHwHphPn3E68IKqI08pi5EKby
Wlfc3vneBcfLS3HxnDsxMi+fEyOxWTWtEzFpkuG5yvBEzuiygXn/i2t9LjfBJCPPYDjhDR0XXQo/
NnMz8XZuxmAz+cldPjgbv6ivMqtaeRMuLfdTc8JS8BsN8F2BuTby3ET39231m29wDXm85pYwObJd
NShbYsexv6XBNS1YY0JS9tBG+8vjt7QKTh0SJshpe6NvGgwZVIhhQsuDK7VfYxRf4L3QIBWaG8Hn
vPN7hHOdtnBCz8drtvMl1FWSGz95rfQjnIZtdCMHT5LuwtIW6reR+jHONl6wElQvDejpFwgHvOzR
adU3fEGTfkjGZzKbLjl2kkGuE4X/cC1SZ2Bj0ZJJzkWIgiw5Tid74PwNxw+q9KNM99paOmdp2k5N
zPvuZF9JVd2p0mxizJXHLEKg1/T2DVR6l1fHYtLz1I6wDmMEcIo2w07jXDnJt1ba0ejp5780g1a5
bBuMm9T5MKzpci8cuCwTTUVcDJLNdzIRE7qiBARYVarSVZTvXQvRMFSEyvPgUSFsV/bAwqY+Myds
6i4Pk4SaFjkSv3oos2yrN9G+AwhKBLUyoAvn4ZkpYWlMhGR2b87hTJfuqia+9mtzd3nO1rwRlkbV
SZY2Npjo0g+T8joqz/b0nP1DXIYj8HnbyHgwVcK9X/a6Y+YT19TQP1McMMJj1qxMy9IL7dSGCF9T
0KPKmoIbarSTLSjgreOnLgz1Xxord1W/3DXwQKHrA93a+Hh5EJdex2e2hXtlRLTDMXpsy/rnqNj1
8XVSHPLwZSp3dfDJNw6N9jyWx77Y6vKjZq6cIAun1Zl1YUXGWqDr5cDopr6+CeQfFSq0ceC7Xi6/
5MUaR8uaNXFROkmQxHMMB3uFov3UO2S3s86V0xsqzSvjOn+5cF/z3CaImdsqdaDD5weXFhVqZ3t4
ZozlvVFKtzIprr7xH8ooIN3lfckzCuGN8tTH3gdbD5FO+Hz5ExaOzrMvEG6CPLUlR4nxNhqomNh2
r1B4qxQohMq1xrPFgT1xVtgksPukrZzhbBsaN4Hk7wvduNaczo3VhF60H//iGElxbliI78XIUfan
IMkg9d4Y5RHGwymnmHp12cSyQ39MCGdLEiKdLg2YUKhXD5ZbxBMphtu4u4ril8umFu+AGa5Bz/bM
yC4sSplyeFgZmBqTA3KMsnaDOp2u7sLsqTDLlf22vN0hfgMKM8v8idSmLIKyV+WE4wyJ4hoEYG7O
dfvJjcbuLjFq1wA9qpr+zgz9TaKobo6Ydmu8AaxZiZgXh/jkS4StHwTKUE/dHGEC6+wR0sloqKOp
qNr2wcoBu2ZKmE1Z7Z3GDHBaspA1NIFnNfG2qlo36n7CmLI2xgtlPRUpgf+NsRBLFBHM5EaBuVF6
HZAlbemonmmMfXiBPjrmA00LbrhGwrF4G9qQNqGqTp5FxB1Jk2q2eYVRr43dkTyFbRaPtBAo+Rrr
7+K5cmJp/pKTkMwwSnrcdCz55L9C+hQ6yZWtlffHshF4XpDutkExCSdKaNdNbMhps+kbwhO72Ee1
vQ/kNYGL5VH7nxnx5o3rQZpiCzMDPfbSNvMeIBjqnZXczpoV4Y61aUwNhiRjxOKDMf5qnIco2/rO
32tcEknO3Dj/b8x+I8NOJsYG/TIqNMVsuHqao1yHb1KXla9ZHP1UOi3YXT631pwSzq00aWwn9hg6
L/5ljjsn/AhZQOLvL1uZt+a7a9Sh4DW38IMJEPaSYdW2E4y8qxM/0HZ6YfpbfQz/KZQ8sTL7ejJy
4eAEgFQ4i0Ikk3jCXanIXHlowwFXuuzP4mnv6Lzi50o4jSXnlvIkDTVlPvVMC4khlVIRjK3fGpaG
80ECJ/3frAkhwKS3AZkmVsRQNTea19VuWdSwKncKuD5NRvexN0M3dZx85QxcXBwnbgrbt4110B1z
tqIan4uUFkFAPdl0laja5rKH8x8S1weMRugzcHPSjyGMp251bZOFbK3MBhfVIFmbh+6oSruYDKA8
1dvUdja9lhwum12aRkj46OYHZQkZsrD4y1D3IShg8TfDvZNugurZV45++j0oRreK1hQrFx8Ip+aE
CyyHS6uTO8xZAVRoxr2VRW4uHzztweg/heE+bTdZ/A9r59SmsPO6/yPturbjxpXtF3Et5vAKpo7K
yX7hGkkWcybB8PV3Q3PPuBvN07zja0uyPfaoEApVhULV3hVwL7MMMsMONMTqtmgyMmo3CA1E495c
qxBYuoDLDIrfYMCDOozY+cEYR7Slm1qJRFD8jKYEpfNbAfnOkCTKgQFaA+hwNB0jXHu+/+aevdSg
34L5sz/UgS5UEEyDgqWQE/Ovsnquca8UwDNo1jgfirCdupT0eoWq0sYptd6nueKDxZhYVu8FVeKI
heLpwhp6NJv0tbFx2t3VbVgoArR7Rm5UDh4K/S0ZV07QUnCEkgkQSKF8Au+8nIymAX1sM0GGEKE1
a7IKgbTRQPF+nfUuCuJuQEA7rMDnSIvn50QoZ5hobsziGFYIkYzyORkH34h6p0LtbhyXHjoUbaqi
err+UYnxPtG+lHQ+qtJzJgpEAU5aARRZVZkPTVD418/1shqeDIwzXKIe9iMFdp2tjIClFV7lfkOp
n00fqhaTArAZ1dFAOVi/vS53caPB48XwQ8HCxhdcFAkuwShSxnqMxUYzuo1shniqXnuNWzYkeE+E
zULZxUXGDpWiOSrvcKhpM9ngubPR8+526CDT0KkD1MonNSodaqCSdI5WlnbJk7OnzP+I5myYOiD/
ZTEb1ut0F9f1FtQfK6q8vIq/RXA2pBgYunWKzbNQlQuOSpiQlFTI+P/JZv0Ww52YqkBdWYaMjR2n
o9NaiZvprTsAvvm6mEXXdrJg3BnBI11vtMy1mfFWmz2zfLBg/NND0oM4ctOv9VCuLR6v+R1QTcoJ
+5NJTjscdf2gj5/XZ7SiAnyhWZIEg1WxAFUon0bldjWMW/z+gIbU0EGNYiweoxQgvwgXZzaF4rZr
Hmtrc338i1YL3DdACUJ7DIAIz30UCGNKI2txSjsxPQypThQpedSqJ12tNo2e7em41kzNvuOFAziR
yOlAnetibcmQqE9bHTTvqDYQNlr5CZiK61Nb3P0TQdzuD5YYog4AgiLztm81sF+irGgNomdxNqio
RWsRe6vnXU06zEICVmSYgAEOJs/GrTgBpCoS30QADnezuLJfS1GoZKLmB3RkqBHgm6bUvgyCMm/Y
pDat+mpKjm7h8WDFdi9qBWAOEXyCJQVVeedaIZQBmFF0LF2oZ07TDSTJanhPdEaEmyJqiFCu3CEW
l/G3QL6uJurKKs4HCKxL35Rvmsbtyl+i+SStgR2tCeLuraFggta0ZjMTQFvROQA2S9N3WbKteeXV
aunkKgags8Hfx8Aj2N+fXMDCNrNqw6QoFZLR4Etd2Vp7v1+SgId71DwzvGmc33MJFQAlLatAvwqe
QOy5QmPBHxRNogQF40eLE9hwdS6QVFtJmaUAEqyU2uGAqjYnQiQrDCvuZ9GJo6wFiPOACDEv2tmS
jiZBPQDEwZJejAyJ41+6caDpUyq/JJoTpTu6ltJiKsyZIQ3BAnCbcGmFA+cUIWjaPBprENmP+nMJ
oJL8tlJ9XLJMM0J269ZcMxQL1ghXfbyfAh4c1HN8llKWgfimS4B7Fuuc+qMF5GIUrVP4pWztXXhB
LwBToCDVi5sH6ofZGTjRvCyuYooWVfRxWqJnVtNfsyquKPfibE5EcEa8iCksnwYRUlsTcAg73XBL
13BeFmydCSQjMIjA2KFFmNsive4TJa4gZFZwNwzRnozppB4eGq47iiXtgyDcFICTjTwG72RDKVda
NJwxqKHdCF4MvNhQ1VcCAjyRArU32bGKHq/LXNojJByh7mjLR9EzNzcgZVRJSnugMpu5VwTVNjOa
FZu6FPhjWr9lyOd6MGsRivdTyEgrIA2Ae1ZBR3nB2uO8pnNmNGjNTtR5UfjvE52oKAKCjYWqIvgP
3i5ZRRVb5tAAn+8mCH7F42O5RkK+qBqoLEOpNQ7VRbJCHMGPOeGZ1+6qp9qSSKh8GFkCM/tyfZuW
9Bzcc//I4Yx4VMRo0eogp6zsVAGZ+o3UrUT4S8VRKOGWdeQJUM2LquTzbRKMOBvBQQjty8v7OQmq
TQDMj2ZWQOwgquEGLHiz34hVcSilaAtKth/WAADEYg7zh+uz/c6oc0YRQwFwKnpo8HDD54AktVAC
KR0BR56NYUZay2hfhjIK74xsrD4mtUDPZTJUBkgadC11aFuYN1Ea6bbSo6sRDF1JscE3L/0iNdDg
X8M5HUazHQwwyelhSeJ5vgsZ9XAsVKMP4MH6UEVh96wBw7JBnXQ1iEQMtfiuGFXtEzDD1ms3yUj8
gkD4JbYGqXIiIHXdx0EqQYEbMoLLDRilcnJb9uwGEVSTCa4KGntlOpVfQyRMIUGjg+iGwMa6k4oa
gUwt9fJOBgLHHxSPYPkASsZ4OC0w7ZzvJBCEylA0oS14fT9kUuOLQnEIwvAPjC+e7gHfBJJMDJuz
79oY5nqVzAzAzritAM8y4RWYaGB7vK4OS3YRvFBIXOEd1AT8DTefuZYGauTslFmgLLD6DEmiSa+d
2qD1YxO2E5nDUrblTBqIDghxV0a9ydP1QSwEbBbS5Iw/G94Tz4nnaxoFY5UBVQhokSXia+UxqVIC
/Gc6PI/htGIxF6zKmSzOYKpBRNVpgizB2lmNr0XdEcyWmSGshNeLcpASQaiD+PqCcTShOINziHWN
I9m8n2S8EWoCgKUsHRAIs64Vz9fXcMHZACYN+TBoOo4STwZRjGmMLmXMywLR7aCgDHJYu9kvGMoz
EWzKJzEH7QDWNwEm2B7AmpaACduSJqejawTxy2KQVEIcBd/JhwRhbErlxFRfbd6bHB3FwWMi/Lq+
WguQswxV7rcQTg3yMNLahKlBbXwnKtAjNKZvhbiVpGcl8zWgo1QUr3g3PQqr1nRj4eoF4YhKgZeC
KjS+sXCOhKxIv7Gr9RYkcJuhzQGhf5PqOz1yWrTaX5/sQhhsAcddREckCMaxquf7llOQ+E4NU/lq
2AaJ6kvj+BPPAPsypAdVLWxxVreaMrxcF/sN2cB5GshlhbkI+dHHwckdhI7hhEFfCoCmmOUznBGw
OHNvtuZNa0pEmdDin8TvofYl1t2jOckkkpNXmF4n1wAdg8qTovmZgt1dbYdNBcC8TKYrKd0lZUMC
H6EnA8xDq+L52mSo8xVrDWsjd/F+wKN6WY670Xi9vhRLO3AqhTs58WwWPXqucTjbarhRAUwK9FMz
VVoi6vG8FYs2fUhFyw+NILercbi7Ln7JNoAlVEXfLIBKYOTPJ1kFoYBGIpyoZGz9Ti5vFO0PLgvo
6/otgguiMprkis4OrSbG91TMH5JosFn91/WZLG0Xzg3rK0XsovFIOerUprPRF7iTNBYqaGZPruat
lU8rYoylE8pInHGPQ9uiwq9YbQS0kdUSFDGRVJcks3B0AJKhDY6Yp43m0UjTPZPW46PZV/SmyrLU
yYAeh38kYJAkFuNuIoYYtTJJxg5QPoApLh1Ra4TJbqIkvQMRr3IEhESLZkhAt1btEAL2QxTHQ0CN
eacmQQ7gazkJSW0F9WsXWEDaiqS8I53exYehbeZ7Sx2qpzax5h3FQ7lDu2o2SZzrQPgowVQVEqWq
ksRGaI1yWkDg0A9Fy0LqlnJZboRCspxwjII7c5BreHjZGDxQsRZAsFWpr9SjlRC5NRtkg6K7hgIw
WpTqYCsUwTYtBXlrCJorVbPiFZUxefNQWXjjtqZbIA3PvqoJ6kGrcTMhUdaX4OwrUhTijaidByCa
qmymuZ1fpkaXcjIYSXWnzEiuEwCDdAGZgOPjopeTPo3ZKPl9nac/hDCWAHQQ63iwFEAtvGIjF+Mg
EzzUElwO+G75y5psCW2RGbhEoTTOOIB1urrpwd+xVZH+ecG7eAA8jaIfnUoYzRvJ7JMCMBXTv+e8
UfAk/HsUnFvKkH+sBg2jGKz5MKYGUJl6//oRWrJFpg5gUPQWgrKe5ygfEE63Km1glU0J3HURrt1V
CGtUeUJWvpdiib43c1vpa1nNpSDPBE4rOH9lVA7zb0WWBbxIpUVypJAOcmyXQoga0QJZx00lruWa
loKvU1lc6iLvkzE3KJaxMmrAvvRZ7gHc7anL6uahtYQ/YDbAtp3MjfN0Mc650JeQF83ZSOKsQ83k
JBzMOP6VRtlxMqLKAYJH4YoF0FJqY2i+rm/qkl3ENwByDOoKNaSFzi18OQFEJuswAKmmuAwpVukG
0/AeCO1aMeqSZQSeF7JqSBqzTt5zSepYlwkCQbgyNXgtMkptq0YBbqfgoVsDa4SIkvBGA+7J9Qku
ac+pWG5Hk7IqA4Wl1urGYJnW2HDUFDFCgQTOGmE081V83HIqi9vNomlaLRGwmMDnI1mBDa0212ez
vF3/LCLPVoiWXKFNIMeOzRsdgO7DsG/S9+syls7AySx4QC2zF6056LBiYfEVNwLBPQTFF+FtV9OV
1q81SZzRAqoBQLXZenXo/SsnaqvDo2K6U7sSxqzoAM+wDauvTGOOGZlN6BqzV1qpM89OPTwCWmrF
H6zNienIyV2nQF0V7VLskJjHpLdGElVA1nTrduX+vSgHwGeotkavqcpfBfrQ6hSZWUWli5yycBrt
WKkmMaQVjVuWgxw4Uqy4BvDaUNMJgEQVS0AhEU77rwZQVarmjsHXH2gdeyz/XzmcLjQlGlIUA+sm
yZln6fVB1IKXJDN3cGhrkD9rc+LC2jCvpzYzkDvWrOBdR/KHhCgFaZvMJENpPPz/JsYpxIQGqrod
MDEBWpeHpNFTt5KfgmjNdy35Z/AF/rOCvCmXpzTrVQhKx4IY/egCZ5WI1susTHYbp3d5UwFEvl7J
565JZWt9ou+4hkQaesNhX5PdkIlOpR9ADUsmCegqOeJIL+py7/qKLh7nk4lynkSMBkMEVRru+VR2
cLsjsdQ/pkWNKFmwu3Kt535NWzgPEvcNRQMcxGXaRJRgq1MAi4FfZo0icVEO4N3BSYUK4As6jWEq
C2makJHXrXIfBahRQSuRgIyWXqwRgC6u4Ikobkq5nloUOILshQbR3F/6uEFpB2gHCrvR/6AY3UIm
Eq+cAHwHXA3nFHvZHKq8gKHSFHBeT+VfRpTtalkGnhbcY6OOKwZr6WXjVCBf46wZQPujIrwKLtZb
sVJ3etzu21DcFv0bSBVvdU0nUgQ1zUUck2x7XTkXPTSuwRL4fiULTxzn56EesxKEwtjFTKicpFaA
yPgeaMFKVLOoKydSuA0sc7nsuwRSRIY13NOtGCVen+LCqZUrB3zxgoPyD+BZ4VKLnBNnV0xkHpow
hyyhc2WaOakcI/h2ZKD3NSoxQ2cMFaL+QRezhWQ5rtDArWSZ7PN1lHu9zrMB70T1FHijPlREAtmX
LnQreZxF+/VbDk+/MkXCEOQCe8RJLdCI/USieih6Qk0/CaitNR+apbrXVYRtzkWYeCKSy1qPplxo
ggKRGTbMihxEvzS32/pnIhXI66zs35o0zrHOZsVgb7GQKiupfAyFB906RupjhI5ddQUGYW0xOcc6
6IWuFiJk6bR2Z8GZCq+bEdq/AO2lBrxjutqBvCaR865pJbCKMkiUpsTrNOokVugOs+SEONnBmD9n
8Xir92tMmuzbXttC7kxIaMeiZgmxIXix8jrDy5O2Ekgu1YxaiO0ACoj2d7yvcIspFwasS4wsaCwc
IvrS1G9du1dCR5I3SYmcAnh0vXnOSJDcm2JEdCCba3uj3yoVKGNj+7rOLpq1k8Fw69zEeUunDBOm
+kPeT26V7pGjXhGyuKonQrhVzZQh0YYaM07TndKMwB35AzA7PF7K6BdSUa1/wX1nYKuyjiLbKGAJ
JfrZqgERCwLQnJXdW1yvE0HMgJ+ERamqoEq6hiDULZESjZeh8iLpK7brUogK9E4RCWgZyXKww5wL
adCvBlAsZkjUwRZo7Je9isuN9K+35VwMZ0HwBh0qqYK9N2WZuoUpBu4Ud5lzXcMuXdq5FE7dBRQA
AREGkzFn2cmTlyaLSR28D9rPP5ED/G1We4x3HE6OOVZakumIfdQOhO6mumksoyLK0PmA7Fvj1740
T5gUsD5QOQJ8RvArnO+QzHCURxX5+x5qEE2PCjpwDScCKAKQsHGTx6ldUbzLM3QukdusPFL0NMxE
+DN9vsEdh3RWeH99BRfV7huMTwftjWZxuk2NsTTAhI5DpGTvRTGor2h/CfwgtdYAby7jVFBTqahn
ZLXbeArigqmsEuZRmlS8P6TlDhBetEOZBTLj9Q+87Vyf1KWbhCiQRpkasKd0WeYM3CzWbd+PGqyt
tGuaV0l/kpIteJInBdZoZQEXQqpzYZyhi0U5LIUZwuTMkdSjogE8Iyai6dEG3RWPTeDOa/RRi0t5
Mj9u06YBpOhxrCMMzyhR+pjMQNtG/EGDzSpk6NJaKjq6Wyw8hOg6z1eEMoeAloKBbSvJKChktJCa
pzUgXKjTN/v89frWLUT8rI7ytzxO54vYUKvEgLwife5Ukok3efUTNwzbKo/CRMbRM3u7tVYM1tLZ
RvYWhXuITvFSySnnWI1ClGYA10OEESSAlrdA/uNKkUXSaiOLz6a6vT7PpXMH6DLAJQODBHVvbEAn
PgWsH3M61RDYoUm7+WmUL2PweV3EwvO2Kp7I4BOMtSZXctcI7A29eZyL2en7v8Di/VNlmYtJupMq
dV9p4Ls3B79Gb1Q6v6LOcMXhLFQ9nY+CM5tJFkcYBmY6DJVdae91UNznY+lJQWHH4MYbQoTLB0GI
/Yb2wBfPVopolg7L6SpwCpWWkpajMYjFsZZbVxWZ1ddZOmjJnTGu5CaXtOhUFOeOSiQMa6PFVEXk
p5uqIaHhKP2n0noI6NJ2Y9A/MT6nEjlLV2pKYrQzJKbTU1L7QP4Oy5wIYIjo6HNrhG4k2o3473Pj
51vKmbyxgdObmdTReC6RcVPX/PraQnIGzswlrW0ZvUtbzBEBLCnIQSlpi/hAldJVlOClQPXmXGgP
14/MkrE7XU7ODAhtUFUo6YUZUCjRxkc17YjRAVk6+pUk2/jf3/zZOuIebkgoFkaZ0LkRmLs6adEX
hptH/jV0FBd+UlhOLj1fn9WyrfkthlMSvEhTyWAnoJuTTdBOR7VTXVGuVyLYpaDvdDacVgAGIhRb
BWLE9qEYmFNir8K2keib6/P5Lybl94Q49VDqYEqAy41SMSTkx6xztfhVnx3Z8JUBXWEeuyZq9hw5
eORdCS0W/ROwwNGagRI1xjNzvmfm2ErlrIYAncy04VeeqqOvp3Oyxfu3iVfGPKAPQqW2rzNVa4c2
fblT8ZrrNkkueNeXYdGw4dEZoF2AwAJz7/lIhKhKUzPFSATxFzijhsarhH2JRJi4Fk+tSeIUiBVo
JVEOSaYV2qXhFtVTKb6FdeSWVbriLxaP/smsOC0KkQRQ+ypCLjPz0AeFHvNanVA8VJFci9Fy/irF
L9fXcTGCQ93hPwvJqRO8s2DMOtRJM3xQMgq9K4IsINHtoHFof29NuKP3a3rEduc864CzfyKUMzVW
HcR9Z2BNlereQDWgqO2z9jWbJbeVQq9oOjQnIO1yjzLXxtqlaxWQa1vKLOFJ/KFkeh8bDZY5B71z
lDwxkBhcY1TVNeKVl8Hv9udrU+VinWDUaJy2mKrR9E48zJAJYXPyXKe63Vg/cgUEGdWw77TUr2X9
hwFuBBHA2nQcDiL9ElA4D9u5zcQPS4psvMH4yij4SRw81E2y79rSzqw17tTvTOjloBleIYIz8P5w
elgrE/BrO/AuadIBDs8ewCKjRps5ucExB7epieJmOj6AslgfngZrp4uvRr8GRbDoj8Dj959BcEoi
1TNtsFFAtxd0sMoMP3E5jUEHMzm9WAMDtXXGXjNWVHPRXZwI5bYrlvO0zCIITRui1Jg53iSrNZ44
wJYvHoB/5sZfp3vQ3JtUg5hwlFBk1AAK2QvSSAJ1VzM+g4VVepCioRhsY4i6XdvHUUuSPO5/qVKi
qiQNJutdBPnsHtj11lHscrMjYWGp0/08Bt2Pkqb1QaJtgH42Q2sfgCnUexNYyCJPHlLLKS1cmrp4
FHrSVZXVkwg4uSB9MbN6FyZat0HtiLIvjRpJpVqQ7keAqD6WTR8j1wTqrE0QVeZr3g7BLm1C1J6X
Q9A7U18hYacM801hWJmfCKPlt0ULKiMBhHuD2ReHPGkNB7mxxpnQ3fcMMqJhF+gWaKdAzYAEoGUW
xwzVQbcgSDf+Auyfecz7uepJa5gyevVLauheoKnFTonG1NMCQ3QKlHuCPhAt/EPVKj/iLu3vylaK
c8dCozqe0ebCmbs8ehISqpMsys27LqOTQRS1AWqfPs/SBoTVWoECyEn/ELGA+6gOWfuu0YuoJLYq
UC/XVjRuTAuvZihbM4B3ythtestqXsyZTk+gGajvzHGMblv0Y+5MmkrbGo04bjZQ8SuuZXpflo34
A5RX1hZUF/iOgdnkXjUZ9WTPk9RtG+TSd2EKsDZAQYaKg+S6+QzwiO4Y1ZNeAftSLD4D8PR4IHrq
AztEccVGMvMqh8/LGnXXJ5OkEznqrMJLzQmNoE0QaMCjC9J+JMhmyxMxE1l6mMY2vFcDOWINH1lw
04Jx6w53QHC86rWZ/zSaMGhJmYRVjIVvBBN43Ia1EdVCvRODtNuBi1Y4WnrHEGtEM3EBRDB96a2u
2uUMfnn/uotadIog9FR1oESjW4Nz9VMGvQZqB0iDu1Il3VQfdXU23aAf/soT8yNt+oNRYNRaOW2v
S16OdyxkUr4r0gBjce4o4loBsdKYo/dQar1AaVO7NC1w8daq1yg0ROOoAJuM93AiZsCbECRc0suy
WLnEMRd8YY1PRsG76K4pTRF5axs55Rugm/mqsJ1zv04G5/p8F63SiSDO4lIA/gpIjgOTu+57UvQp
JVUSHDRR+NHHJqHzGjniYvSBsmyFFW2ZJlKL5wssZKkFjKUEoKfDXpG+UXwa41GCcepChI0OHY+J
4f77WTI+CUb0h0++10JFr02fTZApNu+MCm7QXnVwM5r9q7b2Er48P2Q5wBVvAjiIv+SEEXjEUI4B
TiLxKRyBTbHXsiPMrmOidMtQvRj0QZK0MsElHwZ4ZtQigzZBuqDAplYcVrQrwDExF0QDem3UxW6F
q8/1dVwUg8pZoEuIEMQXI4X9lNc0QGRTzpsmBfeXcJS7r+syWHDNq752IoMLvnGvUCxFhozQqGpP
atADXoPIbWXBlg7YqRQ205N4MJgmpa8lSKFDA8TAGgy7qT3ITjOGKwH+skIouPDiyQupe74NLtaL
KhEEiNKGxp0HjQwwomY923VbbrW600mBHEbUmA7IkNaO2/eW/F5OvL6ZeCgAYg7Sbmirl0UGgHcy
UWDIl2BlznPbSx7zY0Vu7M3+fu98Wc5mrYjn2yz/lmXKEqC/IAQV9whKwbfNRVKjIZRDHcNVVs5g
ty6YxJ3REYhAUObilnbkgOHa1vGJm6LduaM9OJIdkISIpLIFZyCBazia06/swAXN5ve4ZA1PPOj4
ly5eMoQsFAfBtAZSu2xc1KEOSr/tFuOaye9xGXZsI8K0J29w/h5V6hR26AS24Zh2tWJ5L8CMcJ8W
0SuFjmbAKF3WzEgDHDEyPyMxp22cESl0GovARumPrSfdBBsh3+ukxwo9R+Txc21RZP4E8OK5GxEV
E1qC7GMkQkTAGSTfm4ZdbH/eljbiSgVgqyTeBl61+aB2RgoCzZnIFwAT7LWHEkDDcUceANysOFtG
+IKEK27X5zpa53NLlTrRieM4e8c5OvsjfuexD88j3nZLCH45ep6H35Et8Tuy9X3y4OPLf37gwly8
kwfi46+3+PUB/w7/1mV/jy82+7Dxw2FfbJs49v29s8HHfgNZDvuCTxsf7J+wf8r+4HzuX+5f9p/7
yqnwp/0eH5979r9gnPsVjbi4IjDCW1FEsRG0QZEli98SLSrEMctNopGS/PxbOZXbzjHI5MYk9qmH
mnUnt38NXm2bihs8zrvMH/YD6clL5Yjk69O0Q89wpp2wMjbpQl1wchjFCWj+RADC6ZzBzOSxyUsh
i+z9W05SErKl/ni1Xft+pTj0AvYUZxQ4CSrUQUeXN2Sda0MEwIZAK3BDkP3Gwab7/qF1MoL9uO5o
vmH4z8wVJ4jzNIMij+kUB4D4Jfm3yQKcKbRbdxX8ScEk2WeOn/u3N+doucdbj2xHNnH/7kMlB5XU
juZWruZ+kDuEqQTPN+TVdx/tzf3n536NgOvCkbB7OSDGFVQzgfIZS3S+MP2IhnC5RQaq+khUGy1s
uJvR3fQ2vI8/shVPf7ELUD/oooUqDmw6NoLbb8DPSHQWysh+89697a+7D/fmMVw1zZeFIqyAByxf
eIICF7Nx8dwmVEofzXlsv2gEe03IAatLbHezolXfD7unm83mg/gInF+gWWYQvueLJwdyVsq43tgw
L0fv7fj3Dw9W5Qjjwj7+NhTMWDCL4TP7scV/Z5/fP1yXuAU5HGyYjfvN1/3G2d/DOHy+bK7r5YVj
wFBBh64zziLWSCtybjSvO00Nyh70i3Zrw+jF3xbL3qy1SH4/iHFrAmgx9IQCJAmJCd5fi0OZp/mE
xWfWDLYWk3bJyilb2mHg1UnI/oFZCDEBd8NoFCvP6xj0iynZ71/2zvGn57/i+Ly6K1sssZvDxXRO
JHHmUyxCKbAiSNofj9g22KY/2Bg0G0uI7EGSDCL0cx2KS6tM2nhmAhzn7ej9Ij7Uwd6s2NpLtAIo
wKkcbiISzcsoLSHn+PPn+9PTU4gw5QmGhwUrM36PP0G0e3DtzeNXZT9+PQ6E/fyayEQi9svKu9t3
oSu/tKgtQMGECYMs84iPDXoTQdYpQVPYcdnewiXDR8JRbjZwlNeX+TJ/+j3938KYKzoJWQcDXlCr
mTC4fzj+B3h5THXDHPR1URcugB014HibwHz/djbcZVREWmTqLDCdsqiDRRtbduzZ+WchwHc4sCZz
eS1PZMrn0wutdOzbuoNM1JgTfAHuHb6+YLYpItBf/qt/d7g7HNyVTbxM8XKT5RxrX1M5ElMIhgUs
iec9+T/smzWjsnjeT5eUM7RGKMlVE7PpOUeDWLCedz409XlNTS5fxbjpcB5Kj7NGQscpBL053tbH
zWZFOy7uM9/aoSNER4EGinj47j0lKQshnf7eqb1B3kBB7joenH/lfnybSnvDzsBK0evy8T8Ryx3/
VAnyfJYglulHSt56++0FoIVwB5PdOez+gojQeyDwlCzq6BB1EP8ViK/fd6qM4EKJn1j/Fcf0DVZ2
YQVOBsY5JhMsxDMwHf4+LVAi5/j9BQeHHR7mUeEq2WFlX/AVPw749fswfQffWC0c45UzzM7LlVHx
VdBCHdS9eDYqNjIM6G/vzUbBxsIuAe63J10bgcJUmh8BQAZQggXIC8Qx3LqUpZVpaoP+Tib4+57C
rirsFvKK2d/YO2YmnXtvLaj5zludCUZPqQacDQt3W9RSKpyl7JJCSCJTgUMqyW1IQpLbuU3JL/xu
JiO+hiyacjEGgqH4hzv7Yfvgb10XQ/r6uv9ExLX1YHtwydnjLnT/8rK/3/TkK8Rd/HM1fr3INcqI
AwC/AxBahPcoPzo3fLWga0kviClYxMj8Fny1RNnM79l7uC23yUNFGj99mpzhfY3x4tKhoFvCAkE4
yg7QR48E4LlgIUOz/IguVea9buFPn56YS8EaPE4EUdVmbV8uAyvEVAg1IQ7gJIAm4QQGkdqhY1QW
iO7PH/Em23rz5pfiC7vqJbbfQbVh6wTPGDYwqtbidmbEz1SChXNw0oi2AKSIIOV8roMe6YJODYh+
lv036qQv2XYYfMlPt4XfbuoVm3BxL5Q5eZwK1oXWi3IFedSTHqU3+ibbD6kdtI58dxgO8sFwRN9Y
OfL/RSiK49FmwTIoXFKrUXshGUIIzTLbCJ2f8f18oJuPFgQmX8UeFtDDO8tzvRZg8nfgv+f6WywX
LcSBFYMGCmIt2Z4e7vMv0QbitB2L++HH6+Tk22dUs6zW0jPrcbGj2FQkrgDYge7j8x3tRZyZmU12
tki90z5kf/LNY/3VOU93SUam2whrjOQRSZ7Fve5et64Xl87vOZ9I56KV2mrnWgXqNpk0MqMA4gUO
B/BUgSv48usa7vB3h9HlXPE8gLuujDw2p71lHqPaBLhEJDnUX/WLDHOW7fWt5I8P5du4A5SWXYN+
kKyZiEXBCGxxcHCBQPaZE9ymAe0rAYLz3EU9hIs2mtov9tpDRobD5JmedT9sRj9xV7NfTFf5KZ9K
5qyiYASBHKhsezE3Iu8qT73rCAkPbejoxCTP7abw75Wtdre2t999tmeiAfMBim0NnI5IOgFw61yz
KMiFgIueI6czIsEZbqxbhaB3yAk8YB968T51u31+r9ohUrXANX+5G3yAysN6FSS/a2+hA/vAVW9u
Zr+wy61MQuc5W7lzyWz6/Bi/TznuqSh7vyijnts2U8oePIqO/jISwwVDqavc/KwQA6H6z+8O8Y7a
+TYiyY12nz1Y29yBGfCFp9LVtiuH4SLUAIMADDsquln5PW6B5wtmoX9ALCsVj9eeIZO4JbIbOJXb
hv4kEwFrOH+uSLww55xETjtCC/VXGShJ7Ebw4hcBtYd2bRf78FDjOKgf2v8hL82cE7fiZ5PkopkO
9DSoxYbIflcIxyqHwF+WPdriW5yDIYtIuYPuKP/6RC9vRSqIgeGcLQVLq2HHz5dWEfSZFqMe2dSp
b0JiEHNn3OYPwCGwBy/50h2UHCAznR6Kmy/FHchNZovEvMnJXwMJ368P5jIDww2Gc2p4pm+1rgQ1
9YR8oMb63NSJAFnyAOKz984NPOCg1HaJlwGZ6CUJ/nUFESef23V0DMh1O2MxJuQic9LeNJ7sZk9A
kXnoNtJm9p+BN+BlBCwrTncDsK5dvylsa6XA8dIoYhgmIIfwGo6cx0VfQRMi6Iw7JKK6j1YjFDXi
23gfuuY2ep9vxFvND+08cl1rK60dNLbbnA6eSb7QBtRP1BSSWxdFIvRN/er9+bYlKJfRjsLP+tDG
OOVrBvEybkO4JkmAokGSG5S2vBKKE9UTAYxldnJQnGSbu4Nrudh6AYG04idf4ZNxpKYNkCNn/Ojt
viPXFW/hFJwPgFO82NJzJUCTMbv6ecJmjol0ML+6w9un6U270Qn34179kl2VoPaq2KdPKqCWbHF3
0+E5MSBA614b0YV7wpKwIBadfDiXhsiNKMvmKu0p4qxIsQcXbfFCBlM8/DUT0+lAF0kmLyEv6RMi
kdD+FEGYujKCi/CHDYBh5QK4Dir4fVs+yQap5iikhoYB0BhHkNkA9Ta8G8hq7HFp984FcTOt1STL
ZLBu2tpjdvgfzr6jx3WeafYXCVAOW0VLzvbkjTBRycpZv/4WB/hwbFoY3ffZnM0Bpk2q2Wx2V1cp
kFvQy4terCM3NZ75T95WNd1fuN3uSzLU4qgLJUkzkA3LsIkGxAPrsYb42mI/v9V9ZFSo6KUf2ZLJ
uf0EkQ1GW5DlkCTrNtAqTckUHYtUWX4b9hhyKdFWwn3frQJH0dD/nCyrN0d4VWouOdNMXOUECa8T
DEWRjylTV4sqVwMXqc3FSFZxqw/nzNYMAO6sGlSnBoO2sPY9yca0Dexh0uv1Us9zdruv7NPvBjaO
CkEcYB9KTkfFlStcp6o5GbnTW+5EkH+ccf77SM8E0Zs109iTaOjiNhTJ0yTXganXE095gdrwR2KU
nwMWb4bWYPnPxXYps7yfh8GZBWMRkhWMn0kIZ7dfuol4zJxMAfpFG+GrsqeX1BNdYVvhSrOAQ8n0
dvX3Wmfi541Fen/jpsYhAhrOYEdDfMtXgxnvx21w6lYXPd0OBqK3kR1ZO3qE4pPiLUqm3FUYbldM
73UWcz4bybAfusxeOwd4+5ZPsZls1IcxsKaVkuiZUT7wu4lZiFL3T1LKNIkuV2Fq4MIk8QWydKfb
sPEKbzUj+h41vcXo+r43B49f4xVhCg9/7/kvJcTtVQkaWzwMFbTPIXdBn+eL38oMf6kSQ3SiZxF3
E9a4ybcCnkprxoJyjKttBlNE0Ab8w5x0/+EFhMbu4EUP/kv5JS74wMwZw+8hNMFEbBo5OxXSwIUz
SdIFuDn/KJ44O/cCq9OAquBt5At2Yha9biy9Eu67lSKPrBxNUdTD0KT4LUpf7X4FZkKu07LEEM4g
zR4dCdAO8TV3tB3YwOOnegOavoUk7b7QTWzyIDFCQQBQjt/jd2Uz9kOFq4cyQTDpTPZxiPROFwFs
UXU4+Ebds4iizLqx0aFfcrb7VwFMg8mOSHMQeRMqP8yzRAQhMfYYtRU9WgUW/+pvWltzMEp/wpT9
4W8fu8OKoOsPRS8wt6JLi6+q8rfOLYiXoeoThuTCiCV29dK4e+grqYbsxAfZVIwQz+SXxpN1zSl+
MqMwtEdI+QBhFC0h3e4LEvgtGLtB3ZMQ/t5xsdVxLdRc/PtbeAPzoFKgZytg1KF8sY8+/l74fY+B
MkaF0LwCl32ewlgIGPqq+kq9xFAM8ZM1Y2twluiMZ10KOTcST5Q+0GGkzo7IlmXgMwgi/LFCBnpx
PyIj2GImK8UziD/4du2CSlLdBful4Zr7rIDs6j/LlEdp1RQGvhwmRnWxwdn/E2zYz+opdpSFN8Xv
XD8Vrm4MUTuaaUnkVyEMgXRCO+dP9uSghob8WtTlr3QrnfC2MKodSBLlXfW4JHU+cxtjnYCCkfEz
SG/SjJe1wlS8WOCDbvNTs1cPYoGKR2kIvqEZgRG/5Ydx3bsy6njPC65EdvBu4VeWqTMkaWGuhcSV
mhdV0vfMpHOObAqKnn9CmWO0Kz0y63X0ETtdZiw+qMhf/8s6iShXwSpiIE0XoltglE8APAarPQeW
v6feLDzGiezFRGsuQAFPgPcCUkwU3il36oQLeK4axEb5mL7jPb+bVgyQf62NscbWKN6XeDZnL4Br
g5RbJRdJDfgUBnuDg3zlYVodujWmJg6Cg6Isu1kMwffvIqwLxO0iXkXovLCUwfiSSnKX4tr1j/Ee
qH+Eoc6DzBhvCV/+acF3yNOD/noyqHkJ6gASBnS8H+VcHPgY8b41oEYQpka7y2zQAVqlKe9bF2K4
P9FDe1aXrrj7JxGP6+2fXWqR3aSETBHBbgb42a45oKMxeLH+xW541IA4xPnFJtHcMbkySY/J+L3f
JKGGfb2400ZYC2ZpaDvNKKzIrT/ZT15XNuNKwqk9TQu33Fzmcr1amhsirnuxhlxDYiRP2kY8DqZm
+8iX+9dm7dsXrzuN+pJNsoH3HxYqBBoBVPF0wOdaORqkS5sY00u/K41kkxwmTzCipeBDLo47OyRR
AA6HKHpRb9suVhIpjGGnRnV7OqOUb0de8ZwVVoCRtPXoluf4EepHyNjcv32XAiDDXXGF/qK7FAEg
izsKrtTX+ClrBuQqRu9Ep4sp2WBTWMlPNsSJjG4rv0R2CKdS7XrzOOr1yvj7B8xl5jc/gFr7IEVq
Lgf4AYO5BQD5M1pX7neykd14J6BoK2e6t0QAtmiTin8CHw2NXPaIf9uw09Gi0vaxLTvRMXuWtqgr
Mg7GyDkrAlZzYbWkG0R/aYXwDUMUgQjtUkdWlAOpZshqS4XUKy3ZTDfMt+T1D+16sWQyd6ugDI7A
C75wvOup1lQy4Ik5lhPyFa/qDLBym/xXpRodMt6g0bnYrOyF5c1FQkWBvhOyUWh30Yl+XxXcyCtC
Ypwumi7tUX9/rfUmW7Fr4ZialcWfYHy1dExn0wbg2wH9Ah8OJKioXc3EJJyinFwvR80Wnfw0rQiX
qNtYm9FUkBXrG/DkYDR5KV2aWa8iAJpHOroyckKqWlMMXZqwsZSgQNQal69iE51G74FBV2xYSXaF
6pTi4Xm75/VsF9jM+kheHUu5y6+VW6dCqQgNZYjzIWfCzBuc7ip7kEGwwA6dTCoJcGP3jUeB3iwt
/612RgvDaPrTlvcEW7IQLyf9OYUbdF5gNmhfMbEO4rR33wqMcDs6SwSXM88BUD8Tb4fWmQwuEyqt
grIIA0YBBuHlqeCt4FH4YF9Hk5e3YoB34IL33YdrANRVNCogyIpSJN1cV1JmrPxcJuW6+ql9B8H7
h2CGXznmEIGWrwCL/gIL/XOzVddLmngzjTBIahHmUNAK4lfIJMRffQOUQLUSI1KJscZHQM0O7QBn
9Cq3Rj1eM5jHyEBddANu8R3zVum5VTjxBjVyDFJawUKQuRuowNoBUAStIgYqoKFHIzm4mlRafPwW
Yf8WGcJLbZ1R2nJa6+GTQDui02daWyjek5otyKNEM9oU+sXLz4E9WYKlHDJHtRa+zf1Juf5NQGne
7g87ckHfk9pPD0UdvbfAoGM1HxdWP4xmAaR2hJ1YM6ulgMvf50goZxLOU5AvAVZMS0oOJWbcci26
GNVL8i4aVQY4VveEIVI72Ag7vewNUQ/fvRZ7VXvQe/v5Yd8W6x8kDNweUPwIBWpCcE+QTtJhYgQD
lTq08cXgoDCCwW1H9dh3lK+Tp9y5rLPQmLzhZ6htXl/Y9ftEH+OZpHuMoIxaNg2JjTMhUtQGret8
x61TBypaJssAkiZhZh3jPFOsDwujkTNFxluT9N3KKS14RGCSdzI3Oj1kLkbTuWcyVVT84Fs74Y47
cm8CJooqDB99/b3iefMamXAivGh3eodVppbiZerRH9izoRGcCD0kNnqnWdMuMiI3eNAckGH1Jqns
+rvc/Q9VdGzA1S+gorHCsCkzxBCEHmzOls7hQwgZDFP0SqdYlzFQGobiGcEr+1Lp2vINfH/ng9ER
jzrcsgKQRgo5h1dxKApBP8hXWD+z8rf5O1Prw0msLIjsmhLmofV0sY59n7zCIrBULJR84Gi/TbMr
iyk3Tn3N4YOzR/nIuUio+GP9nQKjsJLPjWIyjz7wbgbIZM3FqDJ3sHC0kDQTQR9A125XG6ZkB0Tp
gsQ5e4HD7cPOBi+IGTQmPrTJxhCOMPKPxQf07Jo1CPHglUlY5KiEQyxGYQoFsuZ0rdjdC3TedBaq
FbE+HjK9PkiOfG7Nd4x3L6XLc98Xk5EyueOwXhpOmUlRoOYh+l/QZrIGXQh0H/X6yWnt5AuViWTx
8y4ZpAK3DGm5gM1gMN60P5nre926CXRIuk8/LNQy9KVSFz9nUMGUGYrmSFzvYPxirrWVVvLoY4J/
y1bOmh5BfUWXQ/2w0Z+fJ0MHtN6S9dXyNObcZXFtmvqscdqD43WAaWHfpmZ9Ygxmh76XE2zJW750
C8PSBys492b2KG4CIEr+jl4ziSzSyH9rp2W9MxUk2RPDXQz1jTsHu/yJM3FBx+dv5q0+cEcPeuV6
tV1qrM8UNuHCROxUAJ6FNHNvj1Ee9H6Q+Wgdo45aYqTqh9lHaGUXdrbm8dzdKFYP65Ml70JvEbVD
/jh9OYKFGTp7oAvBE5jadK7Pa7Wsg9TANFOn6VjzJtlCQCFxEzN22kD/e4/nbgjkopg2kkFTDqkz
KlNL5UvVoZILeTNjslFJMAIv+K5W4XNwLD7g2sJJLXT+i0fsQNwCdCpzk+e/f8NMLQNPBhHTlJh1
gswnzaAgRBI4TVT8htFjv8XXkjR4Ma1mJA+S0a7BVGFBkXJpqHrOu5AUorwAiTcyy0i9VsKYaTKG
B2RosEeLf/ffeGtCRpjmdvCd7YDK3GuotbrxcSmI3FeNRA2tL9xKiNIQlqA+ceUHk1CSxi56Euyo
V4ouu8EGlO3qwsedWaKE3rksI9FCxwlFm1tPbi4ZV16aEgnPqEsPaPaZ7FPq+RtlC0pMVOq36Vdm
pOuLt5ho3rsxLCPpIIg9vLnpiiPnQ5BLrNBIjl3+zX/HkOIGOMmzhmaeb+YvHQ7uqu+B/PfSvbgL
vxfj5v0mQ5QWRSTww2soMNyV5pgULzARN3+5q48sBocfNQCUeufrspXMLeR/QlNxnrmVHrhgPMcw
ZIFuZGaoaPBjvn2xUnh/NSPvVFDkQOqJxJNmEC4gyqqJOa7muIUFhJJVvgFHbbH2VwGPRhSKhJmD
ILd0tO5TXmT6aKtrpMuJthjlAVFaACkDuhuDP7ZPcG5LgISfybqTl9uQ8mQf6tXCYb5PBoiyNgQu
AWAHCJKGk3d9X0J2y78Yo4Om9kXnjfykrC97/wBo1k8W6Emk84CNMOYS5HnmriSmCVcHBhvACkUt
VhSSxk8SBG7uLJ1FT7QYK/4Qjx/SrkPB20hczIm3qzHVkfkKBpjDnH4pnv4CnG/j9+1voPLdmI3A
m6ThN0ifAjBAPq5r0mmNeJ0NrfZDXqp6z/j5zZrJJX6Vb4bRJeziEPdF6LbbHNM0pr+BuBuSBS/T
uSPjjM8t8DFPwkPzuvCl7/OD26VSAZSBPt5F5LHU6gUUe26kmt0zxozBwUQ+tNGcEnvJuWaOEYDl
LJHuQEsVvfvb1TYQ067GCO5cgazBd4uPCRNppQ5BAT3YS0axZU8Dgwm1hZXOnKIbs+QjXG1yzAgx
ZmBVwJAc5LerwQ50vVoPRvtSnsv1YtvxPucDLODfKumwzTHlMJU8ksxaDxzg6LA+tG12ODexnjo+
7uMXaEKY4ekseJVxiU1CFx8vXR5znnX9K8ivvFp0PrRF44fY6wl1Ez3ZQhLUCM+a9c27IBvCAExR
6u16PSy51fxmA0Ink0eURrfjoCmgJhXElDFw0pnSqt2lBvOe4sXm66RcupgCzR5Zov/7fwap+7jF
wChfcyRGOtzF9p3hITgCwD8ZHAZf/guMDl8XNCfktcRiRILy4RassMHoI0C2xvDZ4DumumLDiXX+
HAHXVRwHY0nDaqbjeGuTcmA1A+W7HOCoDrb4k6x7C0AyJ99cdqULKIItuUsXHtkzOgxeL5La04vU
VLLSwSDrBKf0Mdok7mAVBnv6+2TO+ui/vfzNbq98VCqiUO4rmOlsxW5jvbYlLKdbcMklK9S9Emfh
yAkl2b3PyQyO/obPcX0J7t9rWdiy39vtai1oCfvNpYeVeOM7IHp5rk2o6NlL0WWmCH3jC789sCs7
LSc2QTzAjnjkEMyadWWBNfwFyJ/j3wua8brfBBdgbFThAaGkLgif05oi7FQ0DDm8otTCSH80gFRr
gUzlKG/MVj4nZr762+pMFgCrhBANaYCKogD1tUjdOYxKH00lK3tA6dlI7RjFN21zcWsZuPxsJWRP
ilMYx17XUJ3WNouPuPtPiZl7LFmToDavYBz3NnSyNa9BVCdFEqCnp+SJ6/TAijkDiYAeeZHjgyFE
AIBj21mBnZ5BsPj3Fsw8qG7tk9939YlLCNbWmgCkbutNNmdebPGV2402r18e1e2X4rx/LRi8j9k3
Bulz2LJTBa47GPTfJE7vQaj91K05XbOkbYvC3w/6KktrvM8ziWw7nsosGg0EHXO7xpgdmUoa8Jkr
kznHh3LXnWPFlDfg1un0ydHeOCMxS98QpMWoM1NGB8cIPi8U0FHaRD391naXlmUYNC3KiucOifvm
JTeUCaBREfQHu24dgRZJQkGqNNtD+hFaKlwQtSFhaQvuuwj4GeR5A85jaH2qVHVT6P0hVxs8JDXf
llqd347GR2rgPckftMwUjqUbbVBWdZei7kyFBBVGXF9IwTTQHtLtnU6TqrAvUNRt0aFXVtr5G4M3
n9iCCukYwGcOu+rX2qp46TVz6WaZc25Q7YBpEWRhEASn41dcpirHaNj86F17gAKBrE8b2cRTM0Bl
BllSh0kb1V5C193P5ZKaDIaCUWskb3barNwOAXglUeRUO3O0xG1o8q5gZuvRvpgElq2aIYCjep5B
wNHMHPPdM1RrYdp+BpN++yOobD9SCqkS2ZE8rvCQxMn60Na+WW8jTCVrW1Uvv5LvDa8n+8JUF67a
3wXeXum3tmlvKysVvK+wDYcDO6D49ob26uun5Kl7pIa6fMR021t6zB+a3fQhR2CGNzjLf1+INPeP
jttfQYVWKK5kUBXBrwAk7LWEZt+gFx/p46Z7Yn7UlXhqEnTs/rbJz4QajO5iXh7HDXniL4DiKpwK
UQT11IlFGQUqIvsSAt5OA6o4Zf8QK/onq4c/8sNzpTOaUVngvTTRYAVKroUPyrt2HS/Bt2dgiagE
w/OBV+OAvFSo8C43kpKEvpjiUd+D0FMfNqprJU7iYOYIrCoY/2TgD70+tfoj4yzOgdx/AphHiRQH
AspOCD+30U+MulFOORlHXlonvQkEm93pwzHaTsfmopeM/c4vjm7PoHpJ9RutDRRFZ7CQUyHljVRK
4AzQa7310MVtYh3KRXjotoBk7sGSBwB1sRJARleNaDOnBtCvEFVHPrg4R36fEN7+GP52B5IJEp+X
Gj8GURcIvrjDKyFApGsOsY3vz74oJ2BhQcsXGbuFq3Ymvbm1Td17rZpFXJLBdveS/IyeyQVWqYuH
9vVT/ZqcAY+0ZtVvZEWPj4qTk8f44nP4/hV++xOoKNRi+qioyLfILe0svHSYHhC2koPhcmOwmO2R
PxZLTAH3CEbUsICYgE4bytSo7N3ueAsAUR9UOUo7jTOSUcN6i9C7r2srOQxLxmbWB5gGlF/g4bjn
6evd90EflOUKpAJ3tRM+i+B63PCtzp4PyUtoBfEKuXO9dJnP+NSNUSq88kyYZmoKoyDScoIVp6sQ
CV3Vr8WzsuVX/F4CDTcYGNI1R0q2f0e4mXsF/QbEE5XMO/EAY91ur6JNQ+GnaorBC98pt7GregHk
wj/4Q2AMx+wpMiU3ek2eo3PsLNWR5jwaA15QV0O7lANYnnoQD5ja7OuixMVpZA/g1sYkjsSZ7QWl
szrGEC2ZYU02gaOCwO5iIcw/Z85iLnWfweJSR8sF2EZAgTFPebsDXVNdsobBjyitS2jFh/RR3bAu
D50hj0wqcJCm+Q8p7K1N+i5DbyJnJNisNsoZFIJkwks6iZikT8Hqieefoe4VLzPY/71oeGuY+txg
CI+0IaxQ7j5eDp1JOmyv0ppHhVZ1FQvjT7b2xD11W9+QzAVPmznICosYrqJeBhApPYiCUWVCQQIB
XP+R9YqzTMzxdqliAmhc8upZW7inQGeLBheQ9LffNEq7EfQiI0qR0JxDT5p51zoToCPU+RfXNRMz
UGD/Z4vyH2ZKYhCWwxbQx+ku3apfoU0w5LzN7w10G7bsB7sgsDfzviZF/X82qYPD5eXI9xxs5laI
7k6OmzE0CS2XsA13je6pi9XtpVVSHsuwHJkQRBtQwb37yT4lAdpIowskrKmB4ZMzLl7rLjWTZmYD
b9ZJCw3naSfJzYB1QleottAyg1qFIZ6zdWwelGMNqse/nfR+TE0CgwmZvMCIP2IS/b6pL+IU81qU
I8OWbGb3MZjpe61X6HCXte6Mn9XziZzNbL1J9qD5eDozD6FXvIHL1Pn7l9x/YvwSAEjBZgfEFGmo
3Lpw0hVaWVQXoI9XTOOoRxbUxPxrI+myKYLDpXOSz4UE436MCCZRNcHqCW8n8Jy3JhutTwZ1gAj9
tA83g925EJswuLd8I36C/HgpFJFU6eZVQVmjzg0IZn14MKw1NnLqFWDHDreu1tMO48wDsruF/bxz
YGJOk0kmCZo0QINuF6fgAdWyaZkbAgeCgAYEQJP+iwGTIZq76bzJeMfDcqnje/9ghlmUo3C94aWO
24X6jL5U8X419Cg+ufFe3T7IX7yLcT+PRQEMM3i1aeBMMdGCH98ju3/NApCEbhx5MYu3qx2zQAmr
ooP37NEB7syA8FKoD8hlEkfZ5pvqSV6Va81dYgK5pwagDFM+JBVMnxVpC1913gYYnvbZpof72sI5
15PvYlMiUqEp1yCxifXymfGsFpDh9xGAYMldzNfJfUY7GdFm+L99oJxMhl5QwMr4OU1tSSvlDKzn
WgYXCn8ucrO2BwsTl6tyE+2TZwOqYgs+N2MdtNlowKMFD+5YkcrY41AJ5BSq84b8qL4pG0KRXBv+
QYt03BBoIpmTx3M6s1VtDJIt2J7x9xvblAeUcTWWbQnbYBD/SZ+qzeUgrIFGU7FsrTAmQyj14pF9
XjBL/iy14eAmkoEpgeOhBkodM4hfofRbwCyzlsF6w22U9bTWLOa7NkcoCujserHvfL9SQHUIohSE
TIAcyNTVFHJ9NChdXpAujt160S7f5Y/4tiuUpZDKJhivalfKw8JCyVv3dqHEKnimOZZHTYhOMfyw
uXAXCBcaBV5aaNC9ZmuUtreYUzOhhPT1t7X7hz8KUNfWqDCSNEMNEqQSfZRxlVog9HoifEfKrvOq
VeJqjyD7sjqrwZic4FSnyCwWK8vkpNytl4wzEKl4jHhRb385zvNITJsChV5QsZN6j+yW22oVAOfo
wqwXDzr3GruLn/f+EOFZgiovPjC6v1Dkxg+7qsF0FzQZOgQzYzxK4IA/gtMk9+QYeL/UzZ7RJvUy
ZzQT1wd0eyl+3IOkCHYcaSSGTlFuBlbo1nhWsCl7SVLo5e3zCHMFg5s446F8EW35LOvvxQ8KXVZu
Ad3uYC5pqTH02xGkNh0tSCweLBTQAaY7ohf2UmeiANduPcIUMB6RsuuJCK0jIEdY11+NZmbFj+rz
/47Aw8KvLKtU6JoSbQoCYlnap7vLvrEBP7QOmT00+oSxCnKo6o9uW5W6tPQim/ngeJDyQA9jbB0g
FuqDX1Kmq3moOkPLDwLiaIFn74LVori5WM8iwYjaXqQ7KgZXgPYDEwD5JVeulUSyfMlDrjDE7egF
p3EXIcVj3MBNYa1depTch0YoO/yzRiezSg69ppBhC+OyCTH1UGxCO9rirWkHzuRITrX4vp5J6GAR
zMGYe0JLFoPot+tTmUnpoTJJjs5kjrsLppW/Kmu0/efwjbEXyffJn6O3UwWVAhYJsQhgz27NBU18
4ftLW0Atx+Iw+Ik3fPTIHiSfPN43xRJHzH1dWgK+HchBXK4AhfC0PWhX1xkka+CjtrAC7awlGpCT
WjOPYH3qXzHXYPAPEEvbFo5vJZWefKQ/yaIPzXzV6x9xh7Oq5CFtZcTFIUDtMbJYgMpWGSaewKgh
8ka5Zx4G0Ik05sKNMOO7JK+AViarkgI1ddFiBKe8JBPsKui2rfoUY2Zv/AE55oHblWb8zLqQIyBD
LZhXxJRbVurlehFrt/QjqGwv9POMi1t8gcbmNhyE4oBU5q3+JzUgASW7BGngo8ucPbH2MfiovaeF
TSDXHuVx15vwSwV8dYBHQSmgGAf78QZqPw53ijBSMxzURK/Qr0dlMkMR9Jm3/VP8LD+zer/id62h
mY+Ck5rpoi/MHABkeihTA24PUDw9aJjKWZ0O6Yh296l+qqFHAuGoTXlg0Aw+iLt68VE+cyff2KOC
NG7NTO1z2GNW6nG02G3kCbl5eS4wWsW5sRN7yUEylvCzwkzChV4YhC9AgwfGDRrGOo1xJwktkGcg
/xLB3MKB7wqJlvXJmaia2e0xsARPAa0ICjyqHnuxi0zfSleQ0nWH9WhlDiRZrTO/Kc8ZJr/+9omZ
hzN+079fp1AHo0gnRU5L/Dr5WIUWt+YBeekMyLHn9mhnO99izZ+/Tc5lCTcmSYy4ckNRyuWi7mFS
Ob9E1uSCz/aNN8L9hjPIiL+vp6EubiJbQNf/b9OLq6VOoDRpVV3yMN3+KA/TS7f/QBrmQJvFO6TO
YCRLPGczD1psL1TKCDMXZvzuhuo4gjkUE6w1MMMHQMTjUL/8jFZp7TF3/9ybwZlDncaFmiBkeBYK
9L8T4NSBx/gk2v641NB+p6OtovlBWMktCvTWBQASkAlZvziHTccDOi7ZL73O2co+0rUdo9dO2wFo
nBuvoSWAo1XVhzVngWF4p5p9rq+alxEfpXuaHF8/Fqa/Da2FAHVfXgfYm6jkqByZykVp5dYzkjiI
ALnB702eUEaazOoD8xN4fH23TgIuTjfcSAfABKx2Je/+9yoojAPjDrpYMg2K/PHWuJDETJVKwLlj
BuoNiprDxyCbUmXj6s904fC3J94X82EN078g+Ca0MGjR31pTZDkL46BDL6jCaVcIOlPRu9eX3CG8
KfJX7igKZtDAqsRsJsOTvsbV0hT/TOYoK5CeIZkjkHY0NYLYDRkfdJBbr15SlDtCvMpizz+NGA6y
FlZL9o5yRBVoAJAOgtAKHC1U6hhdkqCNKh+TC4ZodOdeBCWvPkKg7SlaN65gpygoZScNdPdojB40
V3PaDHNusg413xoAoL9/zlwYuP459MCMnPtJVjFaamQb1ZHRTQmsZOuvUFsI14IXnReBIDNpz41B
KrUM+rEs8hjrj8D+C744zJodm5UCU8OTD1aMwvlaWOJdn0ZC7vxvx2Uqrk996gtdAou90UDRUgdT
ghfbB0zqolHCO4n5t725oH5jj7pcw7bv1bSEvcZsNsJm6gxNT9Bzz/aiwb7nYH+FOqO5wycOUdaB
r/2H0H7zA6gDlYVVLtf57w+otzVvw8dk+zPwnnGp+orOQosazF3/66qRTGoIViRc4FlEU3BEcQsp
2wQZ1WhwZvWM1snpAycZw/t4EIWIpgcPMxuHFmJzS73I+whCRABxlhTMBGmIWVS84jRMrfZKU8GJ
+TfC3BlZn68x5vMjC1x5NmgT9AyR8rGH8tjxf1cEgXVQqmJ0BWV//EOVWESVCSW+byujxvUF8qEd
6HlgFq3HYNsZwpOAs4yh3fRhlSwO+92/1ND7Qh0JU1AYxCIjO7fBM+jlgRHyujL4LajLwCqsuonx
nL/kbmIvxa55YwRFAho6jGLTgKZB8FsxarDPDOqh00ozSKaQupOFftJqMTTdvRHI0q6sUW4cXpRg
kjUsrbRkL/AYPdxfzCjS5f2ruM7ihWN7D3KlzFFOhImXkuPQ1MWbtzILIBSgMKFcMPKDipHx92G5
b09RtuTbryZzMYCKLWz1Xmt9DOvEwVzAC8GOM/awX6wG3d05lDnKQzmxBYcVWVrz0lrju7LuQOYE
2JkIYo/g3DjV43HxTN51UimbVHEV1Se153LYVI/pKjRJL2w0wg0Ec4QUdAUNKDoHB/kVa2fOUvJ0
F/GJbREUx6T/BTEOKgL3mCSrxwq2uU/tK3m3/S2PpmNrDyhfe7m7+DnvXpOUPcpTpahlk4J8TnHL
AFjUI1UhPGgl+NtR8yL0mI1x2apG5vztR3dpC2WXctmmH7WUKWEXnGO2GusfJ8lh/z/mD+bXR5J3
TElBoYHynwskj0JO6xDhPN5pv9MtWEGAZktBcFRZ3Xvkvodeu8aU1N/Lu09Oftf3zy7lQ1omCLEY
Y1SFcE/IRJXR31QflcUBNJRd9Mfj0ly6MBtz0AvgZFBWwX2oL9lNwLBmEWI5yc60TW3tOXc09qcX
H6oBZK5G2fHuNnr8lvXxFQwIemA74ToC+6b28LhYSyVh4CZXxPohtUzwREAWSbQoJZPHXJ5kYgUa
cgy6RqsJeamoS0eMcuc9WoDlhgVRzXRo2aUANXd6Md2COTEwA6AQSHlWKKIFVI9shXZ2p66KA7JC
w5L3aFKwC9nK7BqvLJH/v3oCRyw0MdIBlkqrg9o63lqZtrCa+4yM7CNSIgDrCeHbL1LwykaipmLt
KzLi3+cADUw8MRwF4A7ZVTdg9pzQ/gj1Xa/nYHxQXH4hxZ63jgRBQkzCdDZdvoXWVVq2A77i6PGp
2QlGgQecwTnw4FPvgFdD0kPGgnkrJGznGkaLzcXZrPtGENkDQK8BwOQxKEZzHLVZFHJJjiFeeVu/
q6cgBfA9QoVj/FRsDG+/C5MuvFVW8MACq1Z8RrbWLXyGuVsPCpjQRidORXQ+bz91wQeoS7ZRbaSo
z9vFHoO9trRlvxp0oArQJ/Haf7jTbyxSzqXwY6vVGSz+vvpBMdofNGBBG9CwVUvdh/uhMKLwe7U8
6mWXFoMM4oUQKuyOfAzN1opN5gKy8fPoKF8LkXHmfIItiwOWF5Vs7Ch1w01pfWErqDXihsN6IK6S
6vDlASN28nZ6XTA2ExTxVAV8GKbQxqPhHUMkl0UAzmM8lrQ9a02gCwRjIQR53mM9dnB0F+yRsE6F
vRt71HWT+GI2CXwKyA6A0UfRIcziNmYUUJ4yW01vLOFILp5CzzfRj/SwYJ2E+L+sU5fOEPSlPGWw
3ho5eUDsPjqbRfNdNdlz/lUZ4feCwZlbHBVRMN6AbwqAA1qVgWf4cmL4HMrYWwC/e092JGt/2KMf
UKwgcuZcdA+jwC1KEf9hkJHIEF/Zpg7IVFUK32iwnR87Hf0Aw98nTmf9tIq+1BKd+6rXpqivCpF7
/tKHRQ3m9GwT7psVs2WOS03fuTCHBUFYlkWFESO/lJVGaXiAnUtiZQKTTQNaGfTywfTiVqvX0M5f
tC3/EJ7GdYxkJvlIxgXnvecx+93Rfz+AigJVOrWDxpIfAEzseJSBTVKdASJP7BfAV3plhTag78Cn
ch4ocW0F2kKhM+w1/QmE/daCa5HV0r6MArOClgJIBFBmu424SRWVU8RWAK8geUHcRUWt3YUIvAHh
MhBXkdmCTJB1lr713EsRNIL/DFOHKGMgflUPMIzpl8llcbmzgE0RDisc4Kj4D+oWZNv/GaQZWLqg
jiH4DoNvgVeX+nem8/juE3CUo8mi3gHmpoW9nQvB1xZJHLlKKqShTFuJg8V4wxrtt/9wWTNvoNnZ
CUv9yntQFrU46pReZMxfSg3ZTTt0gfr1MjN1NGChsLgEo9WQ0ljxz+Lp7xX+PufvvQcTU+DDQ6+U
buVL6BM2sgJX1s6yp6yFZ7BBYMD8gBlE7C1rF8YzXNm4IB9nV6zJvS61CWczBrguyhuolwKlQ11z
oTZc2FbFwmUHRQAj/gqBq95FB8a8WJg+dZdgnLN3+LVB6qO2sQree3RGyBgmyrK9/vzK6/V5XOUg
e/8v23u1OCodqkukrJUPW7nF+paMubhEZ9GIBu3mM+FrIs2fg3/4LE6B1eClnqAvzf7vrUAAVpEV
AnAFEQ1gDamTOvghBw2cCdmp4zvpz2Q3648J+aliAVd+Dg6FIwZIK/5e+/1EHqxKEvmkYP4EgoIu
W2XK5HOJUAExmoPSxkq3vTPAoSU9gwAbJvdZ1LxxZpcIP+6BMcQwWFXQBAJf7x3mSyiToe4yPAUU
3hjWpcedGCOyZBckntOxdTsvhaDB8Mp9LYlezR1ioEhVDbyaLIsWGMmyruLFUOWE/mQkCfhgx9Ca
C1YXHGOxMfyVeP5/pF1Xb9w6t/1FAtTLq9o0z7jXFyG2E/VO1V//LfriHGtoYYibgwBJEANZIrm5
Se6yFkqS9pGK61THfUVTO2K2MYqhLfCroKAU883YmYr3VTzNEl7RrgH6Sve63cSGZ8uKVx0Dz4Rb
psTI3Ovwyj0KldCIiILGFrFJ9tFl6iMxgwywyj3I+zLfeFEsN7hv/dmZdri5+e3kcqxq5biDggNY
CyEMSjXfGT9ZzpKYWgIupOKmvaO8POgoxslb2Oo2uEIq1xVd8YAXHsdRrlozbqyoJwOrHMqPGK8x
zcjq52Sk8Z/5BXXuynuCSN4p3pNnfUduqzs9tKXf3LKZlYsj2ptQM2nIGu1EYU53KPIOxlQZiCIe
rdMAVv3ndFtt42Ozzx4lp4Wq1y68Cbzgt9Vt03euc/5RtICttIRnPIfSRq1oUfjeL0/ovQE3Y/GO
QxCFjO02KnkXK+rrz81YgR4IrnV4QVP2MeZiNQ3SPOa90uIZLeBeLuP3Fpcr5STvLR/3vHLTKjiU
EtQJ740dQjKtg8AMz4F8JV5/fAbKlCyUqYqIgTOTrveiSYQU/7mI7tXaQQzBVzY9PgVcRdsOJVkR
yNzTTQGHLUBFQ9uJ4IJVj39hc6izR50spSPDt7Di3eo0B4M4mq0TPjUfuiehu+Ja3yDt8tvwim0C
Hm5pP3HomlfO43NQZsljzQIlNgUlHxOaBA173jZXMU6s1gcr72nacjb0T9d1hseSNXaVTIUCgfdU
7UzIree3gi0hwHn1bCFhSI7S8fYy4s8tdQ7IOOkpL6FXmgHQuFeeCVomQHz8UPBlQn5eHs9xmIvN
KM4k6SbgJLsGZcBXPfolfJAuPMCKvHI3+chWmV7x9foLYp8XWVx5pZzjMx4r1MNAbelCDl6AqLx6
In7ymnvwWIcRclb0umHAisVdvDv9GW/kaxnCafF7gCXmxVxX4mPn38KcT6VYJEpA8C3hU+chsgwO
bnREQTsNpKvJe/tSPQmb5HQfHQcn2fC4P1YuBOfozJlhaZOmpXQlpr3uBRszsy1UGknopqRt8eZH
+ircmltuZIoaEuNG0C6KywDe/QhIWow3E/JxEmQCN6K/FS4BzcZ18yydKi/flZ817vW89OxPZw02
W9yzJJxTSFKy17zJkmtByy162RxfDOgo5d6B4FKtOjNoKin9ROCDC+ER7tSeSrvZF5ww6NpEL74A
OcTz+4811MqYzvgCYYsi89o75h55R1fDJgPlevkRPLQ3w3Pzxm2kWTk3gIuktILKZARhGYetGWrX
FAIWGLnZN2ikQWvoDTqb4e6+Bv/qNk8d7sn48x5CJ/sbknGTSjjPQxpgqKLT76Rt2Ln6TU9QaS85
wqsOyoFkL5+EG3HL5fOl1sqaFahs8Iu2pKJD93ySZa2aIoUEiD5sxiv5EXWEiQv2mC2Oow2CyyAi
uG82w+Hp/+01Md5vVGYHz2Y/TkkotOhKLSK7PyR/0P+LZhFb+rwMtBJXoDP7jcTs1qLQ2zRWMb4c
Zbkn8lIghi14JZruIBJLNlyeUeoHL80ns5KNGVSG1AMP8nInDc+z2nvpoQiwC+5F/1e75SqZrBwM
ZwNk/IKqj3HfGwBUPsAUkB9n0ZEHu3tpH8KZK663kvMG7yGeX+hTwDXyR0If9YfIRNdYuClzyUu7
kV9xfTia1xqqrDgrt2aZBnokcVGltQpsLgu6ZrU15yEB62B4p9z3LorKyVXyArXdO1X1OqgHkl+g
VuJdIXi4jMXEha6kYQpc6SP1oqfCjaG5LIPU20BJmyOf1DcEXcUNbZP/mxGjmh0MIJSVzmLeuJEu
d+aUGThj99WV9NlCGhMuSHxEeVn4+0o4zr8yMEArPK6PtUsa6hyxrOgeRJ6FrbItknoQQXINE7oe
/cipUU53Em8gpfRR+9au23IlbFfytDAj1M+hQRv61iBvPfc6Qqb16lBD47T7ZXZe3XvjHryZyibb
x6AsRy4LBDjg1lZeOTO85tqXuMzaSkWTSHpDcffDxrgW7nC8HcvOIUfiEYe88gRAV97wGCjlE0Gp
Nuoy2TptpZEGQ+xi4lgfk2pbz9G9dJcfUyrRNzoD+EIFpLHEQ+mKhs0Z68pVmLLxoxkDnDLoRmXm
WEyidmhqQLcG2HvEfVCgjG32phvwkm3N++yoVHZ+zX1mrN0bQEqGonSE1dE2wfgjpSzqVJsxxQRU
nYgj28F9uHuNjhZfhIb6UtbXLqBU5oKQDKYVBjNGWKFKBQG/k/ae/i6P0zW40idf9bWb1BffwteI
X0W1akjfo/yxrtOglB0dJW2TQpQTohLGqdi+PgZOeeCv5apPWsAxrwypn0kGRUJMKrqjJEi5OfER
MkqOckdVpo2r7Jj/BeU+1Z9HFBcpcLQ7IkpxvknlZkRNsZwQpPRBUQ1h5K1mj+54GCQQk+IVr711
0A8BwfLteMOx3bX70BKaeW1Uo5UVELUguJVoH7JXlIhCpVR6/BrdedYtpN43IarIAq/gOsOVAxze
l0p4IPiFAAKzbSQ5GuRRAvS0x5UhOEp+C6IFnHQ3SL9re3Wb3Saby8P9KlhmDBmY6JyCXC3qNtia
PEsaU6mPgUkeaBK4RM9yhZtfCJFL3D892kIyermPLMheP+EHV5E9HJQbfpsH3ZyXPoSxszpFCdaQ
4UO068x5Sg9ZZOe6IxPXhF4NKjW3v6BXW9vCQ/Go7CIe89iKxzqbBmbVy7FJraGk0+BDmBdEBy/t
6PTbxLXupDviRbaBkLNzee5/1s2bKE9EcQGqHUCUDjrvcyuPzSqFhFYGU9sXV0ect/1NcgMhjQfY
OKi/bLDx+92n4N4meO79BbaEPQYRIxDTmxpzHA16IcrJlBOnbiDlnm7RRvAnhjBkftVsi21hOjfy
vUmjrWDB2053l9G/Uv7sYtMsyddFDn22jKfOjSkMp4jgfVXYkSPu9b2Ora5PENClhNLpTjsO/inZ
v95AJQ48xPcQIHezg7ap/QJci2AW55IErRTmoj7h+5tYl16JQ9MoeovE1fWL4IV7Bdyh5W32jNY6
8DUkz2Cv9W5T0dZu6kPootweHW+Xp2XtbvLFt0jl29BIz27GtKkKJbegXQYOKHWvgBw5omxrPeIs
YAq6UWwZd7/LmGsRjTNMZt9NWdA3ugnM9xCUwFfjs3gz3YgvtfsKGhSUQcLjutFePWDWt1wm0ZXD
5Qyc2QGDpSSWVfQ0oEH7XEovmJx0I0CwaYCsimTH4PA1uRGl1Y1HeS3/mWdmt4dgsQiqFLDCdoZ2
mmaX+zRFxrf9uKof1Gsopbn60UAEXuZmm1cd7hKbcfJkwo13UjDfyrXkz8ik4+L7fqej4lN3pb14
I15bjrJRwRSRPt9DpNX+C7oO+J3lJzB7vy9IM+gBPkE+KhJMjHh3sz36gvO19Qo/f6k2xl4BbcRl
W1ufd4hTQfhSh0w3++Ife3Vqwx7zDvo2mFYLv9rZ/YsCbhQDcZ3qkECkAC9/EIoGzt8dMRDGQgoC
0LRi8NzfSkU2JLE4fkVXJLfeTnB975j1w0fxVNm/kYF4mGwQzTvZk8nNXa6db9AEQ9MBBJssFCid
g+t906T1DHCFcgtZNtK21/kv6AU42i1O9wa8Rr1TvjZQ76ai6TvO1K8dcEt4xuSHOo5zfaRjBwXJ
x/iSHhN0DVdOCJUECBelv6hIfX79eRl21akaEISgvCC0mJGJSRixMoDAH4mQBhzrtz0ilcZ1AVrR
apduB9D8KEiRayk8HLqo0VSTeOAIiR5VLknJT0cDZgMwyUI1QQGBJpvD7dpSRmUlUqkyPNqLL96P
EK4qYXG6a6Uo8R5eQqd7Bw3a5fF/HWTnB905LuNdpTZOzUnH6hr2g7nPruab1puve/8WXFL4tw6y
GB3+2QAJvv2gebhzPLcbAaWOmtd4ZJs8SQ4q7XEGllcl9unwzCXdoF9w6QsZuzTLsukqhX7hdbSJ
HsDHB7k+E3xX+IJDhZJAcCHsTVu+g5hJBGK6nnfqfWWh2C9ASAcXfQiZUJK+852hplNXDTIKH43r
a/0VhfebxgXFht2gGsohh0qzkWLflc4HLqH2H+jIiX7qCn4G/8QrH1yxVxWJu+9vYew1C0MURUr4
FuSfEdZHCcfvNwvSBMEn3CR8E26/+FO3G0q8qe0EfoBipaz77BPYdu9S7+sk0/AJSAzn6ASSIcqu
794bN3/XbOVzAiVK9RwItHMIeXjwoaCsZXhV7j7Qh+2Xu8wZ3NTlNRx/bZALi2QxhqzO2FipiK+S
j/EdOpvfQE6W7gP3o7DjjXxdIon5PCBfPfl48vK20col5XxOGCPNo7a0eros5ua9gw1uo3vkkOdb
VE69zugsTW4RsjGujOvgZNBF4rEy/3TeqAxQQLSHfL2B0AZjorNkpV09RKAKE65UMrnKlL6gH+gx
EbI3KcDEZ2hPIdx0wM8AK2DxMqOUGtR1MddkLe3EutJROVs120CxU2nTQ/IWpF6yo88oOIE3ReXP
ZZf186AAJk3Ri0jWwlUyKQi1m4RCppXBlnKnyW6TT/DSnNNoFYOyZyCMi18is5xjXs9WWWFcmR4e
ankj99W2qn5fHshKfRRGskBhjryEmE1GBqDElFh1Qh9Cmd7VwXjdqqYjBU2PwHzjqlQestEe0JfH
K3r4GUo4/wA6DYsqmqBCiLnMYbUknV50NPSMc/whKNVW7Gq7ISVn5dbOuOV4GSPVcqkf+gDjLaIN
6Z/i8ZnETz03rvgz9EVHRaWnLPQvIi/IjCqPcqnsUryTuvRzFs3PXJ48UDbbShte9epHjxdl3KFG
qVPivSqj2DsHaXpRt9Aj0KMEvHeflSkdY3THqaTgKJJyPs5k4nKFoZM4DDDlw2zX8WE2N6BFszTk
rkUoYPOKHdftGNWq8AgGxCcZO5Yt0gYhnYrCnOyqQC+pUO7UouCUMqx6H9xa/4FhDHlUpQGlUoBJ
+mdSXXczLs+qb2amM6GVcXaMpPUu7x3ewBjLnYgU1FEPRDGfHWJC58qcJKckY82xWR4QY7NhpFeq
1NIZNB5T7YSCdrtKeOVdq/OHrBGedRKNJjIWqxppFUstquQDMGq36fOQnMIpcdvg1xxvNGSwW51H
Ir26F9HFY0K2ALxWLClRVnWdHtA6+VjzzdrcDC1U5o9TJ/l/sVAm0jZoAwOvscEsVEomeS5T4Gjt
5MzqLpolrxNS7zLKqiNboDCrlJtqYyTo4wAlenVVtFPmh0R4NQjq8WS5uy3DhBef4iEyp1CpBHI/
VgVKDrrAL7vXWkMNvIgLTxfu5STdXR7fqtdYjI+59aFnOtG7Gmh9vROkx6TZa0N0OzeDW0LlVTHj
zWU83ugYgyzyuU/iBnhZO/q5odxUemurZubFJDmNpZxxdtm6Nf5rJaxXNImcGUYMK+klVHCOD037
pzY+R+Hu8rDWT9zveWSJS1BDGSdVARxiyW9tCtKUJimEA9TAr+Q8R9PGOOpeAfZVR6xylFTI/R+B
VDxSA95o5fMDqo3hqyQ62kbwZdOtUD3bZZARMHjxjNVlRLMc9h0qg8HRdA5kyXouWxOWMaqOee2P
6a1UIW7bPEfB9vLMrhroAok5AQbBsIp5BJIlPxER8+gXiCIUjd2lpg2air+xF9pTSjlO0M7JeBVV
GDIS93QdayDFkptD2JDM8lHPBk7meXWxFlCMa0matBIrkAI4qF24N+XhNdEmpxj0XaNZnFGtnjUL
KMantIlQQCgMk6iGyONYOprmu3fV5KqR/UxD4oK0wGG8SaJCXvereagARdTsFnipyFHlFrCNOnsg
kMshN7PpaMS9bCS8qWS8SmpEY1c2mMpaUW0iW6WdNaDChV7LUGg8l7JSR0xHieZj2mZN/3pu/HVe
VhDmBJqWjL8z5IxEObw2x3BH8vglKHL0krfdnwR6SamFHioTOiJJ6yZ14EKU91lFKOby6Cke+0Bd
fA9LDtMLRlENHVq2CoSQJNRVmyqouCLd00pf0N3M8sBe9RczDsJBDXSAKPNVFcaihDLTlLFogCmi
xxnC2Z5aTu5cgUpbVjmB+pX6F1VcgjFmlfVCidoldLjk9UHpD6LuqPHVkLul8Qh6mgwJ/ph3i1kJ
2J5jMouMdxqBxD1tEJP2RXydE0xk5ZLkPlVsvXPV8hiK2zTxkLsKyHEyt9Kwj8idEXuNfohDXhxg
bQcvpoBN0QjCpERKhs9ptfBtSNtPXU431RhwsoHUm7KmhBAQ+Dyg0QiGFsb9SVVYKnEJmMToNqNe
vErmfHvZWteOjiUE4/asUEEAHvXCjpq0dqseWhz+s3AjpU+B+Ou/QTFGqlvENIiEjdG0kh3lt61Q
+5Vx0ITCaUvOzK0v0PfMMTZK2ijIMwh8O3BEjggOAgEVmirnObQOQiV6IL6MlgJmQOlomXErYNel
Lbolk8jJw+BQKQVnidbOXB0UQf/AMGNp4qwM6pnmA4vj2DzoQvvSFqcyI74OweUI5D6c82n1+rRE
ZHbbrKiFmBAgdsXoROXW+o3BKaepsvex4MyT0/WF/xfGgY4MVGD+X3P2uRcnuIeSjvY+iiEK3NCz
KxiDl5GTJT0QhUeGv7qvFmD054t4SJWFRYjAJh5FleKNQwxrFBzw/ztB5fehZEu9p0pPpXVbNwiR
PHXgsOe9l9bnePENzN4OizkbrQYD1nXbCt5G9S5KcSB7qoATrPKCobFN9bo1Xi/PMxeX2fCVYUTG
0AK3mVMbSoJif1uCQk72K6h8CVluVzoSvaor4WZwGXp1uyxGzGyXIu+FpJiAXHVeJkIDQB83Pe9F
s760VDcJFyfoktM70WJphWEWSyGkKcVZdFsCNR+FdC+XB7JSLIjTCHIR/4AwF/vBaohhjagakKxr
yAQT+dmyNo1wlaunPoa0zbMlb1pyMssPwqPlWHUGC2jmqi/UqSr0CPc4Cso1Ok205/hBiFDG1oiO
DilAwdA43mDtPoPQAerAUR5p/CiR0KoiEcOZlkhUD1N/JJZtxH5QoSBDgTAx2Zqlx5netWjzApE9
XXtTztqpAGJvbIjs6eXNlM520EPvLyK2gtdGW9lixqsDX7VPMPyiuJ227rKPDUWykI/XAGuJT0Xc
eLGIypew33JGt2qhCxhmA47ESge9RO7ZFD5IZ9fGFVy4bQa1I4B/G/zejXEPqjsx8eToLaxHWysN
zulIIX7cKxafwOzEUYmyLIlo+rvOXTHS/FS9m9Txpuk4R9f6lFrQaFVB7P4j4JU0JiTURuT0SuGq
HW/T4FiEu8vzuT6d/0KwtNRhV9Rl1wGiLpAzNyp3yP4mNgg1k39GwbbJ51IAuWA6Cg0dik1auuF0
iLiMFqtWD4UDsMyAHN1UmZ0thlIWCyZQsjR6xd83UmNuG6PykmA+FpqyGfTbAiI6eEuUnANx1aks
oJnzEKKy+Rz3eAll0lM1RraV9fYQd7sueFWGt7aeOXtg1aUs8KjZLJx0HUlaMvR0Qq15o8zjRh5E
ryplO7f667DWNzQvEWeSe9lUeMNkdl4+9qMiUljZEp6E4L3P6sgmyuSXypvU594gV5ygwurjFHIo
oKVFjglZZWZRu0jNLTJjZmMZusDy+CjN1TGWqo1popRLeoylaTuG+AxjAsFDAE1l2xKe0ZBrmy3U
qfXBvzwFq7sFCgsiqg+gkMN2UKljPHWJZqKFvB43mdzdjREvp0adxw/n8i8EGGrPF7ev8MafI0Cg
vmTQTngPJunGVH1l/BsvtgBij/pOM3JrRBFuoAdOHEDFiER2lc7bIuLFnVf92AKKOfBlMytjkS5j
T7a9fmsOz0TinbPr7+oFCGMrhU5mcSIYj5GHCJAq9oDKoxTtAAFxksIjhifTiELLS9dxgZntXwRg
9Y8k2pMsQgMwCO0ZXe7qtkf9UzPak75V6lNt/M3RsBgt4wPMvkzNRABoIbuGoNpBuDHannN3WV23
L7lHBEVRJs+AKEWWjyZdtyI1t2MMWoZJ9wxJcS7vqlWTX8AwjqWW9clMdMBAGsLuqvemBO0epWhI
/CAYOWCrh/cCjDm8IfZulM0EsHoq7Ck7VWCAm8JfbTlz3CUPiLrThZfWQ6nBsxNAcXGTDBuw6tkG
Mn0xJ1PKWyN6WCxgtAoHQJrAEER0/eRhfh+Jk5/X7f3lNVqHAWUn6MGRIGVLWsGfHOXoiga9pQLZ
AmVCauB+lKW/MrhvFMZRFGnVhMhLgAKQaFvJih6mOt4khcWJPKyeZKA2/GcwjKvoYiMLO9OCj0Uo
ZY42alB4WrwleKHXoTvzAgK8uWMchNkEg9qVgAvLUySDiq+H5C6vtIU3JmavIv4VWfqIqcsR7HUb
lH6gFG/Of8WZCbJBMUV8qs4HxVOyuXu4bBvrj2IcVejqgyAhKEXObVDthIgMQwC2D+JpUMXrPBKh
xqk8VeXeIi7kpzsUE4Qjb8x04n6cld+4X+VGC9svwrme+hRjniV0M6NUIRh5N5DVa+UCgjklp14g
WSYBAoLGroBRVMZWh6OVEycdU2dCuS+k1UOeghVvZMxGMAqIOWU9TEYTjN1YdU9zk20ur9qqVS5G
xmwCTY+7VmyxaFZ5bPIC1TUPBqzzMsjqVXUBwpg+6CxMYZowDkT1bVXYtfCCjazYLRZMHyGDvp+F
7WVI3tQxGyEbxLzoZEAWQYCgeraH7svbZYhV174YFXNg6UqANKwJn1ujzLdojkVQbjr9GEO342+A
FNCMy4qmoLvyfGMlejQEqiKA5MUYbqQ8CR25QHPjCJ0IU32+jLV6CoNH5h8sZqmaus2IbsEecu2A
sMEoNa5CXAVtHeDTuQy1bhXfUMwStRnKYIoKUJLSXSnh5CTq3ZiDgEHswve+yXboZveGKpA507lu
8t+4zLqpYgpd2BTTKcPHdyDo08PHcBw4GZ5VT7yYSOaGoaADKVDo6EzVJdldpcaoWoOoo+ZXjeWF
kX95MteN8XtQ9HMWTnDu+s6ScgwqC70eGbK+2ijtm6rzSkd5OIyTl7KhN2sRw5JRaTPSt18dIyuX
3ndlwvO61Kv+dOz/jAkMoOdjKkwhD2ITWFb0GA87kHEqKTgLO2ceoJyX3s/Wn1F8KFXC8R0rhBEI
Tf67dmi3PQceBT3T5xzAcQvuzeRPG1ihb46iTXAhqVNhk1f3fT/ZVg9VFjw5qz7w5R6Kigo0FXrj
blTrmykXeSnvyyYFNt3zzyqIobZ9hjUmySPpD5p5S8pon2RPuv6WNjpnm6xvT/CGSRCag/os43UU
aaog5oszr8lEECc6fYn2daWFQtRuLH5NKL6yIo5HWDUuAx1shoQIDp4a5wMc00CW4wZOG5FL24i8
lry2yu9a57x510PPCxz6HYvNInRTkrQBhmbUu6rY5TEoqz6yZpv3t5O0kWSctZ9N91hnt5MauJc3
6uoiLrAZv6CatUx0eqYr9TbTUYsOmR0k9TvT70JX7Ib/OKWMX4DIk5RIBHBh/ruOT2rl1NCC1jiD
Wj1tF4NivEJrJXpWKUDp03mnad2n1Mmc2/pl20Am93zNMjGxqiIGRFyjhQ1+TUCQV7jJav/y+qye
DuAuAGe1CE0PmbFB0+plkuQhch9jeRRU5ajn4pPeGHeXYdZvywscxgZJVKVdoMDHKMMzsoOS4iVQ
25JARBh6YuMKkFcK7KgTObt63fYXuIz9yZPQtt0M3AZVak1f74NZsfF4dIMCSoQpWGKtX20RfVQJ
qJhqtE107ZVhoN768vhXl3PxGYxdKsFcKAOhvizr9pVaHVrUyeUjGnmEmQO1eqVZQDHGmVtaNeD1
Ba2C/FOD4TQJHneV3w7PoGvc/qdhsYzraZsGhULflGHjh1HsAMuaHFHlXD1XnQg0snRIFqP9z2QW
UVVHPTEGGGk9bdT2N4qfqjJ3Y9HVyGMjtpzdvXoSLNCYtbI6IyXGiLUShze5edT7g2w9DUGEMt9D
UfkT6Th7kAfIrFjaBoJalnR4RWKH0IYSjlIj2015yhVP0z2FFw5a9V/fI2S7dLQoQrGxjDYJpBTs
CZGGOSEPly1jvfpmgcFcKoIWFVTFiEGJmXhrxQOaBrOyt8tcBvVDNp7qIbkWSfvRKAOKwNX5sQ3m
nUBTWk18HTdS5DRNlnhlpgRO0SPbBZXu3E6sQOAcGese8F/jYpuDAjC2alGND03EeS8gi5FV6ims
Ial0eUZ4OMwFA6wuSZUYMCvEFLdKUHq10doQhODArO8Vg0ZJkX4FfSJzcOhqibo1DMfQH3t9ttvc
7Qg4L0C1Nt6KOlfFfPXWCgYAcD6ACQCcked44WCMQarClrLUyYzJLrurHEneMXoYQSRXbC0UIQto
Fyl4rXerRrwApj9f3GrC2BKykraaTUa9EcZhM/BaYFad9gKBORuzKNdwsGMqR5DVFbNf6YGbGttS
5XHOrLrsryZTTKCJR+/5UIwkscZygGkU0Z1WezEqKkTckVQv7nkH0aoVLqCYWQtGuReLgkLVt2jN
sPVWtPMw4Xg0Hgozc3kYgSOAvjmF+MpC5j9GOWfBa/ZadZuoXgZTKVjgfxT6RgOKwdC2g4oKCaHz
+GpKnBK0zUp7bWVekoInVeGcQyu0RCqoSNHPRiVOwLbLbK4q69M8NQBJCjs9anfTjf7QnuSbwAfh
7QvYc3DF2IV/cMW47DvWNvUClz1n5SYtEukrJDLvTBBGozI2uZHDQye5U3J7GWu1W3IJxnhuEHml
Pa5ltIfTsiFhH0IOCOyFtn6T7/NNdbBmG0K92WPth24K/eIAxCqXP2FtPyy/QD7fD0hpKrGuwnzm
0e+SwzQhRvJgNq4u/boMtJrGWiIxOw9EjYU8hECSkwNccjd1riIeNA2lI8q20f0aNC41L3jxU6EV
5+ISldmEptmHci9ghlu7PM64dN6LiT2GNkLx0TN5DO4OhHa0x+6vwAt5uVaFZ0zM5pTnNBZ7sFxB
LTHygwf9JnluXcOLQVE5bUIs6G3imq7qNDvtrnaFN7QM7zZgB4V1V067xSEOxnDwqW6V18YXb4VD
zLu1r7l2Ax2coPaBOrrKUu5m+jSnSY5mQGM8BfHoTNxja81BGVDZov0PmgTlpXMLa4qcZOKEw6MI
bG1CEVu+CbidCKuPjyUKs84NOqHRewwUNLqKIFk3siO0XtXoU+mQ2c8E35K8Wnycxc1g+dokehzr
pvuEjSgt8ZmVzgKBiLkB/ExBDWgbbkQUgGlZWW3lREQpdrqPerJRq9Sp8MoUkmGHSqO/SW8tP4Ke
sotzWkWmE/WR+AipvB0EEDmjSjEveInH1QfmEoZ9I5BcUPIUVo0neWP6bXs1D0+6oKO9+aVNHsVy
q9W7er67PMVrV4QlKvNWEKoRZeW0S1athX06G4ch+yNI2XM7CZ+XkXgWyxw9TS+WRWFifMZ0o0mP
U39Pgj//CYJ9FiRd1hVGiMHI6ezIsewEyuzPWeFehuEtFcvXOJtWpHUDnTTVF/Aix3WnM3eNfN1r
3iB9JtKhlFxRz3eXcTkzyF70w2jsJTECbKi9NMib9dKtJj9fxlj3rf/6FfY2rJlJW+UVVikeULPa
1wh3CC+mORwaTX5PzPvWjLeXEdd95Tci42MmK20yNQBiUx8DERdtEIXwblqrGChuBB8jKNB/VCQV
rdmii5caRhedSmtAeMRSy+7j8khW5076UhNCnZfGzp2ICqAho1Qacq27k2BP4jHIJlcWFLfWr0Nk
6/4bHjNzeThPaUJb7NP6rlGvg9RPp6vEfM2D21FvODe4VeNbDI5xxYYYJ6lI2RCmfkb9/a5JWztK
OTV5q95oAcK42jTsB6S8ARIMtYeub0eMLby/zWsUenDMjrdYjLvVwyKRUxFQJar8LZSseGR+n8Z7
RT4IhJNbWp07mfK8GaBY+RGaN0g7VVmA6xIE7bVp2EtgD6l5/OTr194FCmMOhSpXAsooUWN7jK6b
7bxF9mqXHyvQdCQ2ErfQKHOVXeEIx9wXcxsyo57MWb8VISBcDBffwFgJ6VRBbVJsgf7jWsG9+wk1
fZ8vD7IGUpva7R1tY0CafnqGHL2j7GcNjH8q5xtWyw+X38AYEWKjY96GmIcOfFZuPjja3XhoN+AT
fK8/olvFSytQX9WSd3k3rl+KF2NnLCor5Elva+CCMtMUIOM9HshW/gw+wZmC3JLoy3b9jizpNUjN
FcP7Cxbh87mnFr+4pwSqmqZWDHzt/mjluIgHVwPqqRMgT7Z51x2CO/kUzHb4fnngq5t2MW7mYE/0
ttJ0Kp2YgC4NURpImwhey0sCcVC+HkKL0Rkp2h5Qw42DqXlPgoOWOWnS23PNeSHTj/1x4/wezNfR
v4CRtTYAKx6dxDB3ssj4reAlY0mRLSp/5kjE40pE3JZXMrvqjBao9B68QIWKYRP1E1C76lMIVDdL
twH0RifzQUfcMG79yyu2SrS02CJf9/4FXljlltDR+Onk1I5h4HVsvOAP9MkaJ62FbuKr+E4c8U64
KjbkUU2c7Fa4mjaXv4LjFb/4GBcfQUCTB48Fu6kl7JVB8kvVgRTT35xbi6llPFIJ4us+onZTN4Ud
6LWjQa4j5V0JeQvI+JysKWiZAlDE5KOVvLZz6+hDS70pre2EK0C+FrJcLh/jaTRhbHKDelmhb+3J
QDPzjWi4cd+5XetGCLxplW+QJ7SAcnwcb8kYFyN3tQhtCAyTdBsEHMbsN0qpOQvGm0rGnaA0vYQM
LjAs2R7mlyHf5fPGRK0fBCj9WedEajj7nS1G06Ym7nq6cLnpCZ0XQ/mpwBZMdrPcO5N1GAWO1fOO
6a+fL8y+MmHzcYPFy3Yo35b3kLitrsjB8jI7PrZ+YreKczf5j9mm3w+2Btnmy9tu9S78vSG+fMMC
H90HAXKZGLGQEi80DIQCOe6Fmt9PH6rJFsj7QTzIEvP0naApqoyrlVk+ddHOsA6kfooyz1A4Q+EB
MTcebRTqMqecS9Xk1xHokPZo3cwGt/urMhoQMvw7JMaL6P2QRyO6hR2x/ECzOW6mGXKtJa+Dd31t
TAMZQvASo/Hs/ByYEkWUMp1yDaHENTdTFCPtLq/++u76RmB28CRG8mzqsL5ZSuwprnG6lE5gqFd9
KdhZqLntYHCO1K/o/097+MZkdrRJ03U1Za+Li/o5lQ088bICOp9Wlm+NtlJxwIa5rIFrNZ1e407N
0VuMNns9MwSQjMeC8i53c/vRjWioalRzvBKHsXpTSZTdobtSBZkV6IdsVALE23xuUblaoZWs7oj5
B2WFwVM3idM7tCsht1WPoHZNFcFyJoJ6hFQPw21IjMDPiabg1lZZ6dHow/5oTFO4Qy8cSDEJObYk
1qjYjTq6taXEH705QWUqtbTtbLTq70isE2hvpDliQ4LmJcp4/z/Srmy3bl1ZfpEAiRIl6lXDGjw7
djzkRbCdRPM86+tvKbhnW4vmWcTOQd5iYJVINpvNZneVWln5Pq3pgz4p9sEoCfgclfiutGNFsqDi
ZAQM5v9thqeXmYPFQmkAZheEFwqK/afFyZMex9xLDWlE5Wopv+PtzB5kBNris+ATl8uyF3OkERSR
rRnIBZwoihNkppv+3fH9icJFRoqVFaBYwo6oQXNGezcYdlHw6/yeEE+hDvY2FXIJK4PO6bYLa9tI
ixkgffIQLnt1/L7QfYqgD/0ZebxT2vdmrWj7m4Nug8rFDMaq5NxMQA3at7h+irUEdHiXynDU04eU
ylIgwuXaoHGuJbNiCs5roCnKa6x/GOi2Wiz/f5xI3rtMZRIGNkCS6j7ob4l9M6ml05cXc+S1yMwX
pTvizaWSPYELDwLdXjkNQQcCmrHTBawiO8uWDhRZVhPsl2ly8zi66cfwprHmN6vN/+aA28BxKweK
RqvpCbhsQu3VqJ1ZiR1Ld4z0apLOqKiSHe3H/4yMWzazGW2mKBiZnZCjqSROxA6V/aogJtesyzRC
T7DhY+OdX0hRVIQE1iqACrpo9Y8o3CZGqEEgqBQr59085U7TZru5SN2x7MELVOyjMDnMeYtGc/X5
PKxoGdmqyY2CQpA68SWMBfSMIHUH+figxQFr3Q80SeGUW1z47GsVj6Tn4URbYgvHhQ9BZFFFnQCX
qvdj1vot+550MjcpOnC3IJxpWg2zl3IASFj+gpxFnHpDBooFsCuUlyQwJRGRtvpD/qxFqw8ed01t
VRbg4OJsGavJBt+ImUZOFryNzEH9sqcHoCJ67HHmtVAXQ9OwPXdOoL3/xYSCXHtFB08AnwDNFKNK
WIlmcov8hJ914+W5k13QhfO5weAWrc6p3qQrZ0YaEbTK7McQrXQJovZX0v80ZHRSQhNhoJdETYNh
osT11LEwPS1DOmKnFzqSOBEoht4nWkruIKKoD4np/4DwJ3g6gn5XWWkE67J9igq6K1Bx/jcr8wnB
HdZmtShFr2AcbRX7EbJT9dy55vDzPIpw/9oq0aAoB1JE3vhsvbPjOMHaDNpTl7rETGACeIsFibQ1
ZBJTFxrCBoxzwsjLLKRMAWYPD4F5pzF0wdN3NK161DpG3V807MEL26gyh2QIBHJODSHoi8oKtFU4
gFT70GqcZKJ+kUo20PrN/O7doqy7e+N3QZNKS9piA5X2TYDSBNPap+QuySQwIve+heEej/txWmZj
ZbcIl+KQdca+HVBmqbNdlRKnB4dzMd2qmowhTbSXtqjczrXTILTHfkUlr3b/m3QXxH48b4Cy+eO9
H1ReWqIBou8mpM9svPNUjLxOBTietG/nsYTDWdtrDbbyF6jcyVxYWd4NBvgkRliCqrGL0aCvDXh1
z8MIh4Snjj/uBzyHHEzVlcms9YChuLqhkMu+6yvjtx6We1Tf7s9jCfYveEzJauOIBaETfWp+TRIb
NUqK0b/GDrcEikvjcKPHMvK6dZ05Iz9B4TZuMRsluBBatL40h2rpnEZ2RAjMGwCQP1NBGE6gsHM6
jNmc4zkNAEDT1svRx7hoBmhMH5cGuoyB8hG1udOyQPLII/BH4LglNgrDQOik8sRYdhCZeth0aC+z
4MHVwJlM496qIicprrqrisrKnASGcYK3fs/GV8whykJQH4EStWEH1oGkLQ9ZflzaVDKuP3nYL+u1
GRh3BhaRaWZtBCAN3RfGkRK3M/dp66f2kzXuSF2gt+cwJXu69E7XMwSksopwwVbbDpWnO0GQRseK
4Avm+TpDMRVhh7Q4nLd9USXVCQjn4fO1t3hZ1y9VZj+YUOaS2E48tVetjYSElaC2KnIibXwoEX5J
Nvl/AUePLyjVCEXx++liovBimUfSo7sAl2mKdkuF7bL4uTAeWqV0AusILSkH8pPnxyzcKCjY/A8q
51uUKiOjag3oq+l3WugVxEWgulPrfVg6VY7nZBmnvnghPwE5m0WHXZErC4bZtNfoa7Ent54kwZRw
KlFzBWJME7q2X2qvZsMKqrAaYa5q3N1MdjR5aj1D3F7ToaZmo6MVvPs9mqHwMkaNxQTvVynjRhCN
U1sl6ClIMU2EQ6fLmZvdrKTjgrYChNpBSNC6eBOVb+dXT+SttyCczSgZysOWYV4rYUN3Sl8yslch
2GW5YyM5F0QNdtoWijOUTgVpW5BhPObko75/qu5j+hxVD1O3t9EfPlZ+ll5H2buu7pf+MGYuCkjj
2CMyIjeRz9t+B2c/XcxUBj1E+DywhVT6U6HOHnIOqKqfJFtDuIJQ1Vi1oFEvy19lUjwboaieYMQ6
BdH7biaKW5W78ysoKsdFVconChcSRXYVZUYGlITmntZ60/zO1ItBvYzqfUAvBwtSTOQqTq81y536
V5r+Dpb3VlbOuc4a7+C3X8FZ61yp6tj16BfWY99CLeFYun1NnS6yQKeMvGUnyS4I5xb6vmAdgNoL
2mtOd4fJrCBTLOAti115WUvxvmORN9pRWfZQF8Ua0Jqlq9bsqnLLQWVJHaVVhAmmEJKs/cmjDl7M
3BSS0KmDRx6oi4/Qsu8TJ/vdHOZdfJU8/4K2+i25iT1tj8PsOYPqvXqQkbuK5+CfD+MLopHXqftp
xIfV7CENIkdfjqkuubOIHAR6QaGgrFrrbYxb10Uf5ywrdPSGN0+1Ch+RgCzjgi6+RmS9IaJ53kJx
viieIWW56BhO1/oq3i1SsAWc3ysyBM4F5XWXjekChBKaKK1WO6nsNUl4cmwHwXmXZJry2BgAESdH
EGJEhj/mb5F6SCA6rVwE7ZUmY3MSWQH0Cf6IPpsMWZvTnQC5+XxOtNUKjJ3K/BrNBjKIPy+Y/O4m
ICJYBQoQEvMNkoER4eaQwAog5HrR7tq9bXvtR7x/nr1+ByVgL3ADUHA4ueWgNtqXlcKLXPYWnrMM
pcxpNq9DjEE1qsJPIzK2jIt4kZz7QhzE+pB90JgOez+dSmaOKOaKMcx5uo1Nz0jezfKWkofzVihc
sA0K57BVoowrlyscNljxTOVghqgol7XTicquEZKBOsKC+hCFaN7pWEaS9dZQImdos/xGUfcN+izZ
UxA+9Yuj0/Iyte9y4Btsh0YRW7bTRPAE0jIMeTxcocBMewqfzWYYaeWMOsZVrWf0Juveip7p9EGK
R6V2osVDdQ/DptBviYyXS7DN1/QRQ1U7cvka5XZEa+H+CXVOVIOqyk9W1V7YUhlBlghjJU2HMh7u
uriwnY6vT4e2m20T+bZqqBxtpjsI6NyfNxTBmUrImtFD6IBMqM2NQx01M20GCDfTiIGu1F/AXdGw
333stxCpjtnuPJzA+k/gONdlRqAviFedaGUE/ZbCrnVlQisPYno6Hc5D/TmaOIcCAUsEl6YOrWSk
Pk6nLwK1exPYKMQfL0o0YIwuCFscCtkvr78o90OCTpvSf0e9n0O/DS5Y/iAvGHofuZde6a7qWGi6
OP9FornefBB/lip2ZoyLgQ9aelR9/5qtyIPLjsDyMoTXVTP/xYUYE2CgHADtpdAF47bnEFJ00BXA
01YJcKj2Gh5G/dG+RAc7dV7H3CktJ53d86P8o1H5dd4/YTnfQ5oB6UnQvbhPuQ9uixBEtHvIKznB
0biLr5aDvRsuM2dybN/+gafL3Hmzj2/tAdR2uhPu2vcbkKV1u9kN/PMfJopiMR8WqCdwddWhG35q
EGEXgzg7wIcF35VddRV63QeoLJkXXIW+Bu6ltavMzY9/wbZ0AktOYYMwU7RlZQQOWwhZ6oPDns8P
TFTNeoLALbSujnSoLSBMH4OnH9DOeFPeJC/t99gNHihywE74YLxUCCdRjuBdRH7q/P4fP4Fb9LxK
aZiFUIqGYKsDhq537crwyu93+fXHa3VN9+Nz4GKlFY851JsvZfTVomqlkyngYkibhCHeeTAFyuF6
us1/Mxd9KOaBHT9eyj2avoLCUX4YD+zB3lv3s/Pz/PBFF88T+NXvbZJcU4M6IiPG8OntLXPN/fCu
eRNKa8N7CC5WUGbWXbA1yohsBKc85L7QW4WqEJxGvIezoVhV5UsKrunAb6sdJTGy45k7mR4eadTu
WgkvUFKhJi5DkeSPOPIn2UOA8AzWLQPvaAS6E3iIPR34XFmVaUEIxl06XK71zklVw4FTRp/OXteP
pX3LWicESXte3CzsppLdf0UHCipqDYyf6mhl4/a0MkHZyuiBP9JLlnhhcizsEPngp/MLLIPh9vBo
oim7VbG+ARptl7q8Qkf4h9JE37ROpishUjolOjOYCYYcC1X43JAi8GhrdLUl8Je7nRftg3vmZ8fp
kT1qe/0wXE7flOvi9wP9iahjh6Nk10IHenLbZ9muEnvMzadww26SFmwQCmY3hR6wN+AOjKtpssvd
Gm2U7oRuTmfYq7vlwjqen2/RHWeNeTQUkoEkCMmLU7uaZnQQaUaCSeggWWZNe4XYbgdB1XHK0dcR
z7dIsL6hf9UnrYzbRhR3ITVuwK5wE//ylAEmJL2uZ2wrEqLT59cQfDs/ONG2NSGOCOYpU8Vlio+5
ZmqDYwOzSqJ5npywKq1wN2lhBvWyPKz982jrr/HH8RaNC7mSsG7negJa1nXHAq22Xav7MxvcNAYn
RfR6Hk04dxgaqgJVMIjwr02tBRmvfiw7uJwYJWzt1aRmkhuUKNEPjWhQxqIC6k8G9dQ2wqScoRZa
dW5Zzg4UqJwFsqd2w/w0KC+HorgIRkhUGPHBagxnaXu31KB32+guofTi/HCJyDGgBhLU+3BBIBzk
jl4y5KE+9E0HLhHmV1PnGnZwmc/Zfgqmg5aRXVFkO2t80ErTzVV9n/XzEUThTs2gCkCTK0j2uRH0
IHswNPXBj6R4S/GoRfsKrLjZ9RyzEaQOGR5YLUmYJtxhYK9AfKxTAycIt8NSg0RKqOLLtfrFGq80
2yHdawUpzOiOVs5UXJqqVGB79Re8LW4x19ncHJNmQBtVbYEZtqkT43W60BU3HP1cV3ZqeTvZ11qW
OXaPippd/xfpQ7IF57ZdlAVkSmaA96PyvWuTC5M9tlrnJ2iLnILaMeb388YhjAq2iPzWKxhtp24d
LlS9GHJBUfGaInFpGp4Zms5Yezo0TEDvqYM/q+2cTN1DwqXIfo3zpWX/knzNaornJp+7D+H9JAvV
CV8DJVDPnq7+VJZSj0z+EqS+FdzVxYuq5CBreq6zXwp7kOALSsSIhSSfCYdu4NGW2yo01Zo6Ij3m
nzw2iIaM6Am3dEKOFErZ1s5OUR8je8MVXbm2mFxYasSaVk3G0Llt9hANOxZfzAokXfQddCOdMpR4
JoGrtZmFqzQe6DS8rnFbilpqVFgqytHyNnM6xX6oGwZtT+iixj+GSvbgua4Xt54naNxmagKtMcN4
LbkrQhjNdQ6y9cDySvNbOrZO2l4buuRUFiMixw0hs7UKlRsfSrWMIm0RW1pxBjUvpOSM5wQt932u
P4z9b7QOgqhNVr8gcvc2rmy4xqOuBWV+nN0kRjJ0JkVNEGQpW3pDQLxOSOEYja+OR5L5ypK5hoK6
zTfal5CAONb64bzpCg61ky/grCiaR10Jbcy0bpUvRVtVR7sjjeQoERrPZpjc5BrxqITlWsIVD+Ex
DGPXpPeNGbt4Sdp1xl8U9WJIePZDmzEOLoN3Bkln5dOCpbRj1bfI4rL4WYvjx65kuzmB1WqVxHjW
7/9irp+IlCPaQ9imJUO/Vo+htrAi2SFoQzeV6oGI1wr1O+hvxtXoj0/eHDGKabCxTFBYqOBK5lTK
8kOVaaUJnArm7hOCc+sB0auRrHVwalIckBgF1/BuLTsoQm8CNxtRXs6bn9AybAKFHxs0U3Cdp6em
PsUoIFuV5pTCGRR91wa3TbxnmasXs3ceSrzZNlicqQ+FDRGoEVjWUqp3c1dd27F53y/2vhpQqakT
5YEYMfi0kFF2pjab7yCRrvs1jS76LE9uO5bn3yXftI7vi+VsvonbGfZQjYMd45uCPHmCCuiPXK1u
siz9CManHA+AKaiYRyXY0zRxFgPUbkH4QUzIUZ//DkGoZ7PNZ3D+tixpn7C1ZBUCb4NNLzQIywXT
kyXTThfjUJTmQJnHYnxb0tIWJd6pgBOHLlP3VpgeS/RdSavDReEJBvQJxK21QYcp1nvM68A+1Kjf
m3OHlGhgfQ+j4qBnr6YNqUawqehz5+Xtc0uGu57az9CccrQivUlmtJjaMvII4ebafBS32CUe8Cc1
wkep1CHWlYE4sWX73ELfATpVplmyqEKvtIHjFlVRlF5pCCa7n5H77rxp8ErU0/yN5WA1V20wSIBy
keeoQv5zSlDuV1cuVJB24Ax3KIqvUk1yhogn7xOI80xlYgbDnEA7Ly1+GnS5s+J7EMDSwuvnDz0Y
JR5dbKifaNwZ0oxRG6PUFBtC13FzdVS73Stac2OrEq+0/tBXB/APEH90lDko+GiOEtoofm2RNc9U
L+9ycF4/15FnsfQSpHTnV0zUnI+jEfEqQ+gBwTFuydIAlYt/CpGXfDpMEPrSUM5QgJM5M8qbFESR
ilntGP3Z979p8YugfRY3QYi72p7Z55KPEdno9lu4VV0oqdMix3nTjknhNKgf8MZajzwjjtLD+XGL
lnQLxS1pRcuMJQag0jE8ZoMGurf+CFF3EITJyPslo+I7Wue+msiE1iKXasp1WSPjr5ODaUnet4QH
2mZEfBsrrCYrrQAwgZLt+9h4VkpUfNPOV0JQf3XETTVUso3mfhUrmofEt2K8GxqGE48yDTvR7oRX
h1YfGDaQKuUSe0wde6WmMOM2HN0Mwo5mZ7mtTa/G7j3WpocRspMSz7OaKb9zQKyIygqGTNoXYZUR
UUoTrVKr+qx/txtICLRlkgG0qL1aJ7MXhjIhL/G6fkKS02glqAL0Vq3yuxarLTdUFuY38Qgt1IHK
HrjWCfsyOs3E+5aFjaryJ2WujUps6ZhQcENdx+FPG5y/RO33KjSmkvS3RRNEgZBEJP2xVAeJ91tP
xy/gSPuaJoqe1+Tz6TiZluj6WAO8mpNdnNBv6bBIEvzCqdxAcBufJFOilgscbG+mO5T1H9Qs88pI
1i0vSgWBT/RzKNyu1wusUrY68iS70qPvYxShKPi+JV5aX5gRWBXUFwVdcX/hanTk7Ak02NZryOn8
FbWd222LQ9HscdfJg12R9HsLOnMKiyQFRkKvtoHiTLKnJtpkDUBFzPQnxBDJPOLV2b6FZPfd+VEJ
9zjeZHSc8yhR51s0U+jG4t0VU6lkLqJV9KwX4D5ATNXk75SFfzWHn2hc9NKEaWtka2ARaNcmwxNm
crSj2EllaU6hG9mMirN1SCKqVjZjVHOY76cI/CnVb1ttL6boeYAk7vkpFK/W56A4qy+jsibZ2p2l
dGBota9T670LxttWZvaiqMLeDIqzelLEXUogU+MOc2x7dRikeIzu7jtrfAnJeNPPY+yG6D+5zMzE
kK2cEBy1HXg6s421G/TU+geUIqlaDnAKKgel8qbpQ2mPdh47ZfuQVb+lTLHCWf0E5JXvq1BHw10N
wFLbj/Vb33l2+pyrsl5FER21bW9wuG2NV9g6UFuQsnUetkDox4fA61GK6xgO3b8p17PX3i5+7oUP
ypXpn7ccob/cYHP7fLCHZLbKFRuK7zRLdhaxj7kuO1TFweEGh7uQLxSClEUPnPTN8M0L4hvMp98q
f94V32pQi+Kw24PcVBIFi17jTqaWu6+FIy5zrFphn0o/izzlEPjG9fhk/Mr3xWHOoBflNr8hxUUl
Tk04r3+UMg2UAX8ptEKzWVwGAYAZubY1NGTW3mw1suGtq/PlQN2gcKunkC7WtdVykmZP21sK5Z4c
ReJL60G3oApLP5z3Ne5mOJDs4fG85Qh3xwabW9Eit4a4UoAddsblnAFEra9AgLJvYvNwHkroSzdQ
3CqCUgL85CGgCmXcK+CMIXMC8TQULJgZKg7p9/NwsrVb/77Jh01VUPVZATjNfq20+3Ktm5Y5M9ns
rX/fYNAMSSMkSTF7TYyj4T7vDqF1wf6ivQYFanj4U3XUc+HJ6xSm7fQuYqmKU6i4zBSvqT4iKSmb
4JECjSYU72EoaMQ/DqPuhipnBFEd7Z411l+MY9V44/K6KO01GtH9YaleCu0xLcqH8+skDBw2wNyp
F7cFfnMNHGIk+OzaLRc4ki5wRtRFmQmEhk36F68V26FyR1BOWTybbA1VVDS+TsTagZNxCoZ7rV5r
xVQJ391q11+29+cA+QMoKtQoGtZYJenQotCHb8OMRqzzkyjD4A6fAkoGNuiMQXiKVcPNIHDUWZWl
jITWvhkI56fmrKNG3wKk7yuQWanUDQjzF0tD+FXKgiFRgQ0Mcu26RhUfil25/Vu3tTaTGdNWJ4dy
2cflXRK8osbbCB87HQnI+ZnQY5/cVdGxlT3miwhHTsC5jT2OXVnEayuskfkpvTTIdWg+U9AqTE6G
B7X6SqMOGySnjTA0Ah+1ZhCVILLkRrzUldWWMUALJX+eInQ3JLE3EuJX1HDa1oRIYuKqubI7bzvi
wW5wucFObcQmc407F5T4zDGeac3QCdjsT+UTuDlcbX4qIBJWsieayjJcUnDO7/RtplvgBELokg6o
XbguixuLfkBPyouti97a14EXNodAlh4R2vJmzJzXUcIltEFNDR9A/DZh93VvOjSod5r1dH52hcfQ
BohzNipVx6aLABRZ0XHGZZIpxW4ldzkPIxnPn5vu5iRKOppMFV1hJjtw6nF6jvTFUfC6r/W95J4i
W7M/f9+ARamBd/0aYAn5rVX+pLtBeAzwnF+vxE3jTu13Uwv2Y5nyiDgQREc3Rd+wCaJWzs2VeQ4y
qBCxfNeMTgjGpHQK0Umg7JmeO3pTHkg24/+bo6EmvoGJVhbrIUMDXGY/zfqvKu+P56f9v0zF5xdx
PrFq0C45N+j+Hqp7sE+Mw+2Qod8vuqCg2rf0vYK3ErPz7VASTImKvCHl8QnMBW4tNGRowTAVS/3a
hPq+M4kzTeatORvowLH8SgkdLbnv8vliYBNe7NQjjfKjrj7oWXRh0+CxNt9H9lq0xFV7AjOJLgYL
D0kjifZdqf1qs8YPw9SpS011hhZvHytjyFjLhLuEYeFmIFxYSEw7pTPFQLLhbuiOYfJRo0zIUL1w
miWrJXawn3PGOdgmqAY7WO+eNYEW50MbTHu1ute6WwN3CsXCs8vjefMQb/5PQM6zho2amcYI66iM
APRD9qFVNbRoTv55GKkV8k60QIfsMKz7Ir+FekfNQGaTO6GK4q9jmrp533sghR416WvBamWnsQ2F
PjEFKRfa2JDb5Wa0slHNR1QEwFV81QbxPjAuTFg8ri998p4irTUl7lBcTbnX9IODZ0vJwL9OMPC1
tVUR5ZKqxT8wKeagt3iURgBegzanRX5rl6qXRky8oGZeTmfXKu8aFZKLhbu03yiYvrPoVp3/PaPi
6XdwxwlBm38f1fiOqFuqHZIrI/hHwEZrFM1tUCaxA0aqeXd+8MKxQ2wbuTqVImjgPMC4kDRMqY5w
zL7JjENYP6Yyyur1s78sL8pgGTVww1Z5WbRhafEMOqMRJzArvBFA3oFCwoQZaMqJiGcHVy36WiQn
mWhYKD/VVxVxpO/5WiKFWDAoA8Oa5hsTlLD5vAunX+en7mu4jBNkg8Hty8m0Q9TNG7hQRS5TYDbS
+ivZKLgdGc91Fkzr4uSROyBHP9/U2cv5QawfyS/OdhCczfXIDNiKAgiruFWsHmRSvhlede2/ziGf
zhUXwIxYD23dZu5UX+vTzxINDfk90yVPGuIVQZEBsiygBjA5lHw2x3DOsCI9GZ0u3KWdZMnFs/UP
AE9REcQzm9UUANX80DTru3oUPJAhkFjv1yMGswW5dhCkMbB78TVboQVZIXudrWAIQViJcnc43qUK
6E8z6YvnkCrpT4gldo9LkEDMvc3SQHKLEA70T/eTpurouuJmskiMUS0NDJSEEdrEj7nqtFbq5DKi
UqGFUwBAHAspA4uLxSarzucW9JpooPvBBjT3BCD0Me/P2/jX4ADTuQHhwiszspS6W0GMbM/iu2V8
yIYnHDpO37eSlRNa4AaKc6dlGGjZYgCKBVcm2jaLPnfPD0ZoGxuE9Qs2YTOqcM1KGYAwGi95fJig
QjjfaNX31jwYyUs5Sh7RRM5bQ0cx/Dd21BeGhG5qGwj12QisysdCB2MJWr6b6GdUfRjWj7g4nh+c
cPo2aPzg0HA4IvzHq9Z8qLN3pZIkbYSTh26+lUUVMHx+KtXTcAwHBeY2PHfhla7epBVCa/vVMl4S
sKSPH+fHIzTvVaYZGTfQ5fGX8WJQ55wtYecmgwEhRc1pqwTl2rLAQQbDnUSNldv5WAEmo0fDRieg
DqcgO1KJcHE2g+FOoyUxCZvXwTS78gbMFcfwBw2dlqLpz8+eqFu45s3l8lN/sLzxhaEdMHGbKzDG
np9SQUkCdrNtsJUFFCEj34eo1/qC6rkYvQKZRy4mL/5hvqLF/RA4+VUKAUffflQqCah46J+YnAdh
ymBEtY3GW0So5vBI/n01x+mYOLfRdEqiJQF+P9Kvmupg2t9tGZ282EY+h8BtrTy2R8VggDDZjUKP
IUsdKY+i8NSwGQ5zU19zwNypMbB4gXgMMPJ6JcV5Q8Zp5W1p/30fNEXDHNwS6L/M9Zw89YFq2k84
+NbOvcGES1/S4SELWIQeENaT9ymNyn/fsH6KyBnAUuuhEuZoqCrG56G6UO3v561aNHPbEXEGsKRa
lQ8Ev6+1h2r4PerQcZ/3Qy5L8YqOQoJrDrDAy/KlOnLWtARdVXCA6uRpY+RQchjUIxtbBH6H80MS
GdwWijM4JSog+FTDXVQ60jhL6unRc81i739DWb9icxwqg9mFSQcUMOrk2uDiWdYEl9bfgIBbxVxJ
fFAvcwqy9MQ2O3sdCoReIKVhgBwtkjU6C00ArXr/AeEi8SZEMU4YASRGx9Kix56JhtQ01SA3/nh+
OEIkC+1W6PNSTfCdng6HVMjqJRq2j2Wsupi3yXQIVH+QCVcJCmMQuiJ+XYl+IXz6Jzm/WZspnWMS
Iy/rDpbh1tR6SiBJa+hL46DD3YFimzvn6G0Owp3Zyqq+V+vi7zVbbM762Nzp5YindJcUi9vT5m6x
NcltQxRMgPmB4UhELtHiCY7CaIkK2Mta1hHivO2LwTNa8NQmvY3KqRL8pF0TpB5hDRjexl7yICTa
XjgCYTAgfTHgcE8XcbBIYC0xQiULAjksBOV2xa4C1v3FRUDHTWrtzwMHAk+N22eKbSDkREQW+ATd
ZeFQeh1Yuex6d94oheP5BOLpceu5HKPKBJCuthD81ZqgeyjyalRxmYMKpmRHi21zA8cdIUhFlnNe
Iow248mB0qiTJeqBTYhwMwtiLnHhdjaqY6fbvlpklwRRTI2EC9pHkHAB+Ta3dHqhBdoUM1zvkG8y
7G9VFYHbsb6KUuIZ2s8OND3n51bk9VF7gA4gFdc5le8ds+x+Mrpi9fp0bBy1i0KIC8bFgdSgnR3w
SlS//G+A/O5jZqp3DQDtrERS+Hdoqk5SIki0Boca0/N5NNFeRwcmlFihuwY6GS7sQHFePeo9LqvG
BL5UZuLdQKYfLpxB8ICgJs1C7MnvdWtREz1frVMjk1eY/kxTp0FbPij2u4fzo/kTJfGuCz3AeLpD
nA5eQc40VdwRsqztEAwe7UP3Qq51sN8508t4k7rgECMf7DjulhvT+V5cm7fz3Xz7itrbg32wQAGC
tl7//PeIZnf7OVzoU4+LukQVPmddxCko8Sj8dB5BQD9BUX76OWJuQ8RlrhOoKXeuvqM3wTUoJ+46
zzpYN/lF/6p4w0V1bTpQysEo86vC72ShiuhA3OJz5tqRtkZBGfANcHJm2RWLb4JS8Uo8VZwfqYC4
fR0pg+YLnqPX9T312kmGUs52REcltumLghMwnQvPnMCUZQb7LMcdvu8g44euMjSRoibEU8teVjoq
9H0WivLBmgtmPjy4nH5EFmhLbbS4QSVpfxHQ+JibzEmaftcTMCFkoTPMd0kEqsLo5/nhi3z8FpgL
cfAYX+M+B+ApLJw+PhToYO2m43kQ0WJacK6aifQvnhW4KVYru0lNE6G0Yu2XAOwle2a+00Xi4QSV
BeuZD6oJZOggAc1Td6T9aBg9GHFcLbwzIUSLrno3TrPDoLXHIe0OMZ0fzOoVbbvuEhZoE9cuSBFJ
OlaEY7URlaJaFhxefMJTUQhRUHwM/o4uc1Gdm5Shkzc+pAfPz6noxLI+cfi851SoLUOFDSymSL7p
ceLXWvVjCVRvIKFT1T/nWFauJwquGDaBaqCNBAXOnE83lhz9ExNYCoJYh2KKvuSHpkRyMJmCO10v
r6dxiFxSKoFLNCITaBJ5exTEr6IYa+KQP6Ahh9EmzQwaBp2+J+PdkP9aRndqd9O/7yNdWwt0SGhZ
qALW+TQr2haUMCVwPCZ7rtpjkry28Udavfbqh4w2Q/C8BywDXDcUxcG4onBONhmLfsbxjxlFSrkf
djPetMadFt1qdMe0HSNQTiLPRJavFOZrtricc51SKDGp4GJzVWP3c3LvlUPb7NiPb8oTa/y49Zsn
iZcRrh4Fv8Xa74l/nHszlwyvMWunPMvQmEuvDNXRtTc1+R7JWBdF249tkDh/ltGxZPGKhPuPAyG7
Sn0bU9eQcY4Lfc0Wh9sM4WTpE1txig6VstphcDKnuNDvO6TfvPquDlz6eH7DS0b25wjZXN2CMfn/
OYzXXnx0zJbPZQqhqfzbeRxBFyWsEqkIqPmAY47w2byltUowM084evemqx20x13pQiqM3Wo/wofF
Tfb1Hcg8Rmd5PQ8sOoq2uFxU062i8yUbYZXtezgcQSEX2rvzEGT9DT6Q22JwO25QM71MFWAMu4w4
5Aka4t50ZMfWCx7KR230ClcHVR71wrfMvUT/gfs36Z7tF3B7L0ssRVcyzO5CyF26qDsQXrkmCjoW
djfUzVEyYNmkckfvTK1uNicM2How96WvfSiQq4bsaHiDtop59DQv8+I98k29s8yO8RLulws0z35E
T2wnSwz9l9lfA3ZQbKJTn5v9LrZCc4ngxNU93ZX7YH/MXVNzrJ12U7stSN18w2uv9F/aEb3OxT7Z
m9/Nv7ijg4jqn0/gpn9aAghPUhybfXKB6ldiHpmMtFu4UaGjBLeuGpBh5Jxd3hparZbrKKufffPb
NgbI5TyYw+/zSyv0qRsYztOlU12hphswKO5uh3dQRwTldfl/pH1bd6O6lvVfOWO/cxoQ12/07gfA
2I5zq9yqKi+MVColrgKBQMCv/6ZSu89xiIfp3v1SHmU7XkhaWlpalznNEeznq+7paVlABfXRvw1U
oIUWFXMxzmkCWRR0A2WPTKeDQpsXQe3QkSgacGSIQAXulcWbcLLInYYr3+6iubWutNyLtfJ2pMWK
PTzpM0OT/vVQah2ODKLVVUky6ByHCkide/AiaFXoT/sJZNvOt5nvPP2arMXplHp8sh+AgiKo5cRk
LItX9dafamLi5Kw8/UtROffYz3/DsUOL7r9ELIZF0kIbJw6nwGRk0+ahNLZ6gY4aup+0i5St2aOT
BuJI3EJbu94XWqoQjAgiLnJAP3eJQCDI1f6Gth6JWWirdBpj7BNMnFMYO9rFda5HiI6E2hg1a42M
J4eEIA6sDDxN/x3P80gxKPzQfGigGEYHKFTuBJbY/B2COLAcIDIPUDDLhF+8mDiHtaWAV4rcm/Er
JVGHSByx4iwJNeDmVnmYOkB12Z2fxVPq5xsqnYN+PONTnaQ7jw73bCxWUwGDsSXXpWxXDOQp63Us
YnEKaxzgujzDsLQMIdP0pswDBmgn0jyeH8opk3IsZ3EWZBx4XWCYgwOFIgavu2HdZh5ZkNYbscbU
uSZqYfO5WRtFZ0FUYbIIqMBNa6KNN2zFZZm9nh/VyYzs8bAWlrJlhQNEYFwftF0/BcIMvCuxtzZ+
aN40B9AjRmVQhMZm3l54N+ndYx4+0mjtoqb20tJIHT/DwoJUbS97XSjN7NmmYhs517Hs/cA2DhpF
QeTP82M+td2OxS02AgfoxlR7EAe09QdNIe8AORTIEHLNVJ1UTQCDIi5kYBMsgySG5DPRevjcFo9n
ctlYVx59mde05eTsHUlZWCrfz8rK7BEPyqqt9IadpoEgNzmMXbVpvFu6ijmubgqfVutI3uImwTja
A5IBowL2n/fLRbTgG4n0L+QrmEjpEDQ01J6mSN+Z1zwWcXJF7//G8iHs5aqyImAMLTR2IGA1TyeM
V0PWogBMU2aFzhqd30nDdSRkoZJ0clLtfVKTOot082sGnOLzwzgZxwPBjeOi+1SVri0MylyAn2RM
1I1Mu+H1LaMon0ad6mtm/WyHGwfoeM0V1baF/nBe8En1P5K7sC6JacxFqnZ8N1NQiSCB68IjWruV
ndSSIymLVdLaoRpmBGRDzq6t+s2aLs2+CsCHRBsGaLRyUzvP58d1crcdSVws2Vg33GeN0ovuws+/
Z8MV7b7ba2f1CSlADUVdAkpdgXi/zIMMeqPPwoSUJtHC3CVxKeug8G4GI1u5Cp1ocoWII1GLhaIF
SJdchqvQCPTwe2MI5l12NW+1K+u2bYNqT8Pp4H83VrJ1J8yJIlxBnx9y+wqb7KOX2nRaT6hEUBLI
Ux7SSGDInvs0sAzFyLsBQ+/5VTuhjR/ELQYpiCxdWUBcY15W2p2R7wzt7rwIY21IC11EtZv0uIqz
tvadRKdNG1XDVV9GQCpFbHBjDL+EFbfeQfe+tMPBZrdddtPRqIdhS1dm99SVEuNFOxnSoWhuXIaW
jU63tVkicd5E9JrcgF7qvn6xwrvscrgUu/SujysQZO+KS4bszEX62K0xa51wLj48wGKbsARkXnaB
BxiTOBnjJo1S//vgXzfpWqZidayLg7blelZmNkQRGqF5DnhSNLB+pvFbcfmax/nX2oiyPb0Fdftl
H2QPzfZlLTi6NtjF2eh5NcpDfax8X0XSiizaBW21yegzyZ/OK9mapMWpWLr1JJiDsVpTOCQHXl5M
5V033SfZ2sGhdsTi/D1ewGUbJwoJiJW3kNSaILl/FsWKQ30qymuAzdnCVcH24LsvhtJZjZlYiiUB
BCl2coNuhrGMOYlndpjGCINDjUk4W/bKgWid2KbAUMemAJKvgXLeRdIypV3XlMgyA3GaRC3sG+i5
kXrJBYBx5ab0kiAvQuo7u6o50OFKSw9AhZrsg0Oupf3NkV8ylgXmBIRqui2SKK+HDfLuUj8Ucyzr
yJ1x8yHBZO1zLzn0CZCLvXEzoPgQee2wG58G4LoI8WL2KosWumAPaorD1N64Qo/HFHlolC6ASXjN
Ap7QHBPY6QaQ7eAKmMsTBQGZutZmG34ALCAF+w4AN4rQR/rOXuvwPzXDx6IWxraW4HItTSUquwT1
TZeGROZBBk4AGjnNimU/KQzdo46BHlITLWIfDxI6S+AREggrBz8A+GSsA/hVGN80eVn313kj4vM7
8MTJrAT9S97CsPXdxDLcQXFr0p50F8i+5gPtnHjuN+flrI1rYdXApUmazlHjslEvClBAz3yt7S2Z
023jentvFULqhEBioO0eEEu4tnxCn9TM1EsAx92HBgBXabPP5ucJ1AKM32TGZo2F/MQsojrN85C0
soHUuTz+K+by2ac+QO3tJJyaxymZERmIJVvRjhPn/gc5C1VsDJJane72IfNvxuKqNB6yNcqAE4by
g4iFApKZ+BnhmDeRWKFJZOj8jdYDAh8Q8FOInCJZvFAFcyYOZSkmy0r7r4LN0dCkdyxf8RlOjuNI
itKPo/DQYHiak+mQUsC+EQHSmLX2qpOLcSRhYfFzLfXNZoYEXr01fEOAK2kgTHp+36wIWZLvWHZN
KDZIH44ofBH2XnoWLO9Kdf7KXC0ZqbyKD65VYyR6b9+kgxmBAyA6P45T+abjVSfmx/VoW7QcI6PX
AwVjvsqcS3sqQglASTGRqMnYpSo1Y6nEZVwP0DOCRDcL0UUfpQNAJ6W+TeS9KNbyBGqJFl7Bh4da
uO1syJnwNcxu1T969T2frik9lN0BWSmj2Az9l/OTcNJM/Ftj3ukUj3QyT/SB5abSyUxuhwzkRtlX
0IomxUrT19p6LvZwP/he1/hqDxf5bd/yQ8Uezo9kTcLi2Kg59b1RhwQ0wyRsawpjRe9Pxf0/LM3C
SjhZOYOrDHNV2vqDl+d54M3SC3p/uh0HbeMXXjxmdSC6Ox9tzudHtyp8YTxSOhu2JxNsCP2hSlpU
Aoe8v6nmWzCzjbkfSu3ANHNF6kllRNQLRz9yDp+yDl3rOdTS0iGsYLEStskstHOj6HlEc+CLc6f/
jZ46At5OAL+jwNT8xI7ojVbXgL93QAfq8Ktq64cRsbDeYJGOYsyVCTVPbLRjWYsJlcIzK15kQ2hc
dugmpkFx2by4V8n9o3nXvtYrvVMnkAZQ4nU0tIVp9hLAyxkM4oZX/Tp7cu+L6+mN+0FzcKeQbCJ7
/2R/oWsmTj8/SFt9frS9G9cswY8CqbidbuSvoQrsK2uflkEKiJUVYadMydEIP4FyGk2tsxGykOiM
WM7DGSVt+Z1nbc+v3Knz51iOWtijMaV2XhYih5yK+HuntA4p4OXktBYgWhOzMMS9kbakEkqMrYee
vMgRXVuL2p+q5jjWClsZtaOxoIXUnXolRNshGbFtv+UP7NKI2KH+Zt3nTpCtmOGTZ97x5C3sMDqp
9KFQi9SxJ/oCut9nEXWBtslQUSnsQHtrDubDgKr8L+XT/23ZFvYZdrNssxaSCXmV3pNJuoDrj+dl
rA5vYaKHqTA0XemGc0VQ3fRsBOKQXSjYZokh1d/mi/G2iMDKYm69tev2ikGxFwYFp7aTjhyykRfn
VWDcWEjEB45ix9h811FW4K74SCfKqVRdGij40FAIAtRlZ3syoZOrEQaKnZsMd/ubqrwocnCHRWbV
RVl+P/Erluz6fsunSOPXebGyE09EGNQDAHYRXQdITC/rKuYRoDclQ7W1j1ryYiijqgF3NmqsQLmc
gDF1P6UOOFE21RripOGq2fzoJ30Uvdg5tUdRbuWiL7pwDtRFTrICTO6ukHtwZ2v+TVVftvxbTbat
++TbwYD+Ga3eEP3NMF4c3FHsQB+LLygPDXyqbwjwMeWVx5PdPBSh2zwgSgLygapuIx8FlF0zBKJ9
Bv5CKMQNnUGZ0eyImSJBuR+sLgYFy9RddnOBRM2zN2sbTVhAG4gNc5fPm6ba2/yi1tiGyz3Ttkm+
d9gciGo/e0CK37bDfTFeJQQ4fSygOY0q9pNmBwoESwdeRVVH/nxb5jfMRBtQDPb3ptmN7CYHv+IU
6wL+KnsC6J2e7HJ35/lPdfMF8G6gNDiU0xfA17hGEXntzuX3noirggTNcGk7Fzn94tSX2vCYul99
JPzny6I91CC948Xere+qYsu6l0Q+IG/C/Ht32NVO4E5bcFYz7B99AJha9tpZAKi4kXOMHpRNBkiS
6pvefa/dDDDXCSgWNoVzlYLCznhk+b1Wv5AJhDkJsCxAQeZQTNeEnJp10WmRn72atR1a9Ls+XYP+
QGuysEcixRzyXeXFUL8wrx8TvgO+7Sx+CR7m/qWe3CCMNXSPXvFDAsEHOFoDVxNyAOc188ewGGJq
bTq922toqhDAPbTNm5LIQK+9rVd8Q7VQXGUb4OeunfefXSfVkqqoXSwdaaFlu29l06S1014V44TG
3t23sYj6TRaUl10g9EC/JVeAst1Aw+51igbZFUN4QryDWJTl+wZodcGE/vFg4aVd960qE8wv0Rob
yrAI2U2rB0nw9d4BYSe7eEXi6Gu34SsDP0GhiazDkeTFxnTqyXFbHGrv5UFoFLrgwfwV1KUVXNfw
zt24V82mu5x26d6NmijfgrYW0DzR2klwwj58eIzFQZcOXS2oxGOYIZDGIDqJnC2MsYzrb4/Afg/8
yL0sgm/+z/Mz/9kL+jj8xTEHciLAQrjIlwFIKq2eG6CBNU3Qk7Xxqedf2L8P41ucdHpRATnJRv6q
CqprKySHNC4wTh4NW7FJDt2uD9dCSicSWR/HtjjhqpSYvvAwp9UTGLj2LOagON4g/hi9iKvrcmuH
a5ADa6NceM0lAc7Oe/2u618Qe5uM10TbnV+wU6fo0Uz6+sJHTqcGLUqt2ioO/aHbu1ln+wbYr518
QcYp8svxRUgzcIsUsMYe2mvQkiaz4Yvqxzz/KCc48I4n+BOSt++XZuOrlDycwS8+SGJits+j4jqJ
fhTbMZrvcKoFSLMEXewFQyhjVPtHF3Ye3J9/kE9K7BNUh6MYl6CbAMXvi80jtXQqdTOBGzW1senx
kMO4du6VOd2dF/RpfSEIjaEorXAAaYcGuI9myi/nsnFA2ITAG+DKHQaaoQ0x4/NCPq/wQspiT5oD
mcuxgxSAqgLbe4Z/FtQ5kH5Re7snIQO/LJJX1YolXBvbYoeyRlYu5blE/+cXkT80dizXMC3VT3ww
AouBLTYkIpZap/cYmJbr+r4sePXV1IiTA2hxqq/cPi9/aX0+rsQxT2kHWpdctNsDbttbXvSKHGUy
w1xKpAO3eocmMPNJtgeTfFtZtjU5yuE+uhzNlgko4QkT6MOvi4wxdrb0wvwOSEB66d2zu+ZgXxV7
O+zWKiE/X8vUvJrgSEMWx1aQJx8lU3f2pZ8V4JbYY9ftXT342gbDhmzRl7FR/UrhylDVcfxpIY8E
Lhayp7zP2h4CnStxmSEyvPVD+4v7LONxm15416vhiE+BgcUIF4ZVsycm3RQCuR2PUR0OgWmArj60
YgZSjRW79jlx/1Hae3DraCV7VtYDwJLQOBMZN952eK3LoJs2ZqjuZ/PWuengGKWheIE2Tbu1c+vk
RsRdAJCvKJz81AU2GXXNzLmSKKxCSeuwkyqKZTtrgzyprgQsoJZqDbWWSQRHeG7jY1rhbPW/QJ0R
Ohvtkl80P5Jbd9MiHHJd3dJYrHHsnlZWMCIhdaFcvSX9Q+/NPXU8yEVi6dX6gsL6OInKH+bDHNoh
v+l/rOiq2nafdPVInvr8aDFtzSxFmtYydE1UsgiQbQYkzLboT4ykHvS4/a3M7Of6A6U+RxIXzqzb
J6VTaRih90yngCNOHQOJcwjy2ImMKehupsjdans0iOx+jaH73Fxol/lKh79yWz+NGljZBgBnMNPL
GsC2bDqvJsoYlZeW8cvr385P6+lBHglYmABUlkmAkcKWi9FBlXcdcCsPc927Yz3KU/vGR70LUvkt
+t4mCyHoFJRpSHLLdEebPAT4QGA6SeDP/EY2cl94JDBke+/ZA0J9WrZ2wfjs5qs1OXrchQEZCq/g
uqlON2fvPMsX8J05cXrf7O6aoNt5r1U8yyi/IBdjaDjRGE7R/f+6AubjI/gLx41o1tiWNmasmvdc
f9b6L14W+t5Xhg6b84tzcvERYAGpJPb1Jy7mfLB5lnewXzNyXWxursdR354X8TlArEYD5AjAvKER
1/YWSj4yF9dTZZGB5W2jnfy6v47tA2Bop+8ioA/2hQCEfpjFbXxe8EmzdSR3cV/Lk7Yg4O+AYmfm
3mrmS2SpgfY5bdL09byk07P47xEunD1QStizoJDk+V+z7MnKNud/X+2Q5RZFlQtKXlA8AKd1UXfi
dk0KSC8OlaT2tkPQI7n1xzvJtgYrr6u1co9TozmWtjCDldPMaVdC2uR/7Wlci7WapzUBC4Vw3Mwe
DSXA8e4VFMSwOz9dp5xHhZyF7I6NQp0lnIdhTkD7G1oJSJYfnR3VYttlMbpZfBqeF3TS/z6S5C02
aj2irdYtICkj+hCyNEXEucivKvoTVDExNQmKS0sRscH/KjOGPjgmnvQB3Qy2V18nZbei8Z8rdrHV
AHJqgV0Ydaaf8FLAYMTJwPA8xS8jMPxIoKioC+rLaxQpISAi9JWbwKkt5nsoAAIzlI8KmoU7aWUE
aFu8kyFNevB9XDakQnfNpu6i94n+j9fx/9G3+va3rnf/9Z/4/2vdII1CgfP98b//ddO8sX/cli+v
b91/qj/81xcX39u+1dcv1ecvffgb/PhfwnGDf/nwnw0TmZi+9G/tdPfW9aV4/308pvrm//TDf7y9
/8rD1Lz9+cdr3TOhfo1mNfvjr4/2P//8w7SwNf7j+Pf/+lAN4M8/HkEv9PbzH/fiRbx1n/7u7aUT
f/6hOc4/fRf6DAtLFG22jjWSb+oj9Mv900Z+U0eQzLYtlHT+8Q9WA0L9zz9c459gdHexbmhGVVDE
HRAW8L7h/dMnJsBFfEMlKsHi/Md/P92HRfr3ov0D4I63dcZE9+cf721B/7ZbSiLgLt476tHdTuA7
fnSoSiNvmSEL+80zEtH7G7OxGjD+6M2QzU82GOxBjqO1dhczPnWTFQlztFPwJtaJ/oOy1kLVG9rv
CvfCT+2pjwofJUU76Vdld1XaVaNNQV2MdvMDFZz5WEeYqzInIcUGMd5c3BT7uzId3fIFqL1N8koq
wp1r6mS8IUFlZB0exWrstrpJDV1IFtHSbgtkNaRdVZeGO3E8Mq0qYzqYgDPMf2ndUONvjpb0r0k7
nqSPxkqhuQBp1Uclk49IAaZLGcsjp9M1qqxPndR7S1ChkfOdqCxAFJfW0LXubu7eHac5a8rsV6kn
mZn870wG5AMjCwDCFvEIVgoP81H+nBOvAwBd9hNgWaTIQlGjpDwNfN/UeI4EgKStiNpUUCsF6YA2
N+wWmMNThyuONTuSXAgnZV2Bkh9OWuMa4Mgcn52fo49mBqTGSCWqWm+CHmoUmLmLZwRjMkrMWqL9
dFC1r5sRnV3q8rj0LEGQf2qF4zwXtp6I/Xm5i7VRci30Z4LnBeYNPY8LuU0/1W6tEe8nnaBzToDa
+rL7llqJyWgg86zPbhgADXFTwLXBNNcuXsrTPNo+EI8KdwDYoUQBfeNAiPi4NNQeMk0fU/JTc4HX
REKU5jj2CzaSJvb1nLnldaYZtXFFCj7190WnA8Mm6NKsxKScn4jPT+KBZdhC4B/3TEQPFuccCBmS
Ely+7U/Lkdhy8WQ4s1HEdiv7ztpkqAFwntseU8CDDqQ8znOtT0Prb4as1uGzn38Y5U19mBYbBRRg
CQfmtYOlWVY3oR1Wz6eCJa+JPzO73da8qZJpoyVVBzjByWtHqMh5kYurKDQQFMhAB1MblcCcLg96
6s/Ah22E9iPNAESq7UbAS2FDVGOddnXYy9yaLdzCu8kE5bWP3iS0SWYgTL6vGgeYqwyct+zer9Kq
ZRG369a8q4aMdT/OP+ZHPxHAwujvRNoSDiKaeLFbFrakl4ji6nwef4wtWhmRi+lBhWRt9FESWwvG
lgzafQMiWrVphKzVS9bQVaYHslgguPmoEwbqnnINcJdaPIbH0c47dU79g5W2Bhuew3rNEoA7ukAx
NEls2P2O9m3xUuU2g0Vtm6o17J2n5doAGoUU1lZZ/inFX7FsLoeDNRZNvYrasVRr9LyhmdxUxDlY
YYQYPm6wkUjW+GwmPzqUr2rVJheo7+5v+SyyhoHAYeJ4OM2tBnxWT7yqp8gr5km7l02T7Du/LXOK
O9qsT4cq5QxUTAz9rQmK+W1dK++cyqfgxUV0bIRJNLV8MtiFPvslfrXIEsnXCu8XaWtYKgdF2g4g
QXArRgTTXlgMaCbjAxuaZ9eu7dwOGxTQQxWTpPd9sM/PQErA7Xr6bT3L3sJn/bs5aYzEw0eANSAO
j3tJ1veQtbTicEdVUxLw4AAohL27UItiLNBfntbNc9NiF6GIsys868o0UjIdSNdPmA4/Gcr5qUrH
aXKDPm0lBya8bkrnjvI50XZtZeXzU6v1nXPtAT8cajJaQ1X626K31fLUHfGhQtOADNJd0+bF/DSX
TiGLALyo6tDKMPtYoJr5Kd4kcEXnJ68aR6wdsfMJL92sU+FFjd2RLnbcXq0dyFMyOBj8XbzvUQ3k
oOjcyPETNZwHPHmmMeUbiMauipexcxhvYn9ojeHeIvUsLlGTidq2sqxagM9oNAFlNLVwuH5nHkus
p0EfDCiZ61H4Gcj01nBRztuGpdXE7CPcC6x1EMY7QKtcqAZJJkYNvymfZ6PqUBQ2IhjQoPmgBmTd
HsB8EobivMSlNUKzAGo4DJzbBtyMTxK7Vu9SWRH5ncy9UkbZW8r8mcBYx+HtDNx2npOczFBCiYRu
R68Uwib09PxjvDNrHJ8XQHZE4bOi3ABZlMIG/rjLZzL0gNt2qqfKYpUAelzd29pbzVMOa5QWHTM2
beLW2e3QeegJCJrURmEL9dBEVweoeZcliiRMyg+A33XuR2TuPITmJKD+74Sn6WjMteexPkCJ9DTI
dSsBBbiVAPIOmz3VoYf1kMK72Cd5IdTOHxASvEGfgNtMASlaMg7b8yNeEGxiiDig4G5g1BgtwZ3g
44gLJ0mZ5J37OPRMhxNrt60JJ3aYld6CydyydqkhR6jtWABXkAdUvHu2ICxXKk36XJrJfQKqKzyv
ybO5andZYxJlIvkMZpaYl0PTZdsZlcXYdYmslE9tTF6F3ekaHNvo/JAW6Hko0UQtEI5NWDUMz8D1
9uOQOGHVXOfMfPRESrC3REPVAwiN9Grrvu9jZPwmPFuSjmqLw1Yqk9I2HAeNlhpw443RVm/VvOiK
l9LPXWuXyVLNA59k7VwnfMS3spSoIYLH1uniQnNbEjdeO6AiZ8J5geGuDG3hZWJovoEYsIGtooia
3ruOjm4AYiwMt+zr6ZHQQVkq0XKo1lzOWf0qdA8t9sEkaj4/uSZT52Ol1QYWZHSqkk6buXIMsED4
6OOWj/BSW0yHdJHJAnbSMMOasEzzoWKWLBtl3XqYzV1mggkG+L7wSCAwE8CQNUPcsQxMRUUtTIUQ
bqqJ0C77HFsC1fc5/vd7fpQpLF7OT8LCOgFcDqlSnF+2h2unAkP7uLyGBP7J5HDtYajcGtbht3uL
vpIRZUu4WaZAlzsvcZGShkY56OJSgNc4lpAJXl689LyG19qM7kPXG9AQMQkBhcLZj/mx8saq7U0i
tRr0XE5JJkx4OSQMLguMHmZJtmMpbl2n85I8ToTlwRhgQw53bVnjW2MFzIo7MTIcVH8tG+J3DFM5
lh7DXsEuUstBi1EthJZnBl78KfeHO72uajwJWiBxNhWOUPfU82P/3ZFzZBMxeHUIwEgAnBVe0PJm
A3ew06g+Tg9pOjllEoi+IE2YSD3Jrx1zttppw9PWaTwgfpl+ngZtyzN+oZc9Ge2ggbejHVpagYUu
qVIXYS5Zj/QV3ZT6DqXclhMVLqvLn1Zezu1dVTtV+yJno5Q31mDo4xx5OfPtJuTwH7s+ltL2huuW
pwkwQJ1KrwywFrSIXzHW+kaYj6IHT2M9enzOg5QNrTUCN6cYsBmGuZVTGYyanVt5jFR8b907pZgs
CvRvA7AN28aXqZHAf0uo2IvUhWcWukjyzjOutVDFZg8M56QPOCBJnXjwXUoiu9LG+UE6tZk99VZJ
k4hYwjRQIWH5ABVwqOh8FHaZAEKjdkl3QC4SEa91OR8Sn+n61pCg/Ymp1nmpvmmKurIeJ3ughfbo
1/o4PoxiJOiQ6tDYd4cTw+1/2q3jtI+zO1BWB01dG2n3xR/nstgmGaIb8VxbXlUHfgG0nDR027nj
3g+jyj32MzWbehgjqMrE3/xeSOAJF6Xs0KosEsZtL8I9wC6dbVJpaOvwDVcriu3gNGZXpm+px4jA
LI8ASAG60EzqASo9Gy2izl9QVSscfcOY1TTuvveTLC0vmT0WnG7ygQo5XEo7oVkWJ1Yle/suYSbh
e7Bhp9SLoSsO6tubYdZxrJedl0k/oJrlcBGlSTvn017STkuzrcwqnDZh4UsLBnZost7+Vmu9Y3d7
KIcEAqIkcFuM676B1+WrThYwMd6UwBzEi/j9ppZlJT7TVZAUgJR1Z/Efc899c7jInbah5g5QhJrr
hlNuFyBMHFluVCWwegd1LqLtOcNwKBoCNfIyJhOA98LcTn2b3kzIPDUuaDW1XJaxC7A/s9kX/eR7
CgeB2Ggv4b6vYhJuK+y0eHJpkmjzAU2qHWZKm0ANV13BavPUPmgkad3y0sh4ZpS3eQ4YumQjcxgC
uqkzg+DZYbLUI02DhmoVtNSlU8YjvSny1ouY0DWbfTOpiU64uFJoq4899TgPW1y9MbOm12c4QZCd
StWP4PnhsgSc+8qnt9IOow+b1GDEifNUqhkjJdIkPmjFU6EBj9pVJt8aBPVc1L+KGgowM/gbW+G3
Fb7X/B5qKmwAWAY8R1sg6lT9LoG0MjVwyWQGOledG6NB9Yv91ShHNc/M8nPEkrRea7EUGiu81Hrj
HBcaHrdZBk8rlJ4xuTzMvNTuNayg1fP+SeSsR9OSkWnpXG/TfraM8crLXfXIGVa6ARQYNAsSCD7i
PxINmD4iclpNrbw9aXgPnK9qaobBwFdxxHpc4hkG1kEscL7fl65tCeE/EHBL8Z49NrVzX9hW4pPQ
kj4CQCAVTdEVvPlLe5IZHLxA8M01NbhETO+T0UNr2vAvH9e3Z1v9j3R2cUX0rNVAKfg+1drvr//3
JP/+HiIFZnHlmqAXdkODoT3lR5E5TdZukTuYMGhuziNkIa9AM/0eF3DwWgUolVMLVc+DgKrh5o3i
0j0z/CmxgR6WDpNz41d9jVkazKrEV1CJZeCpEOZI0Pda6JNyemllm3izdKnOf/i/Z7BusINg136P
KQVX28TDpmaONHZT76nbuf57aX+rh5MUJeYHZU/4i43tlmrwozOl0FNqtEpMaqUO3pxqrrvp46xl
Vi8uMFKipve3Is391OMpMUj1K0bWdvg7gK0QaFcnUvXovycUKAUz/lMDgNByN5pusyLfz6btjs2W
6ggi6RuZ9TX2tJ+DD+e+6STWNxtck/8w0BYJ9elseKwYfDvA2b3pEMtWP2gO6sUaqIcXxcWNr1Sz
rZ6f9Q5N5WNf0pIiV089/G7KiUHJrugm1xAH8ltXkFX1hbv9a8r9fGjxOGNGCvwIToAawvMmK3DO
DwafHf0RnlvuDVHDNcGyUO9oAuF2nta4MomyQWwTrEEqcoNlSnsUMlO1nXucr3ivmHoHqHBIXZvj
dEFA+zTWO2HVelWhWtUqKzAKdhRhQ8M3enw/FbzDC5xGGwlE3uPfqZKI29m6NBAq4ojll9dA+E0Q
FJBtDulGSuvhyWHJiFtAMs1K9yUK6BEkHgk3YWG8Ni17b1NWOGKrzaixxO/2to+javyuO2MOe0PL
ui6K3V/h5FyUaZvHfVrivvs6WZ1FyK7JU0zHlrzvGV4D3hTLnsgimZ9I6tVSPHIiU+nsxO+hjz7t
MEWkGWeF3Qnuo87eOLNuwMqJ1lLTB4hdpTWIVykV/x0/9ZD0xgwYPbrRtUBkmYmXFgqO7/MM0Uct
QFcc4soopSqYDzooMGFXV6QxWnzDmQx1hx3svoNe/Q6yoI2tbJO4Z7xNzD1N+IzfmH+H3hJcyxE1
5DaYLadtYhS4+lYV7k5A4C8RmLAPVeGo/SQsmSEITwtPwFQSB9iKxnU3wdLkMe56avL6jKhQgdl7
BWLxecko/rydSozyu4R7lmgXMunaNrv2Sa6ClHWP4+7KLRLiiC8WwlhTsgG1jDalMaAG7bKLELow
AHzjIgjkPFsUIOYc7ZLSx+LPmjVjVA6r1LFR2YlSt9ZsDSjf75nMRY1INLDuMjJcyNmuwEBczL3U
7ls404gqzA33nWfYW+iXJtHFO21zS1djSBqmwfjjeqmiVGUGfxWeNRoDZPPs+NP/p+7MmuREti39
iyhjHh4biIiclVIqVZJeMKUGRgfHAcfh1/dHpe65VTp9q/q8davKTGbKIYIAd997rbXXqkbnxTdd
2D2E4Si34uy7wzRbP9baaUxx4kTzuiMYDvzbwgfXidQHEEmsS97byBPLMiuCzasgyiNqm/Fboms9
up+mIgaauKh20QLpibtP7YfdX1wfw2BOB0Oz7zgDNSVueMniLDzlokncTPOPVqTTaIWZMvnPK3m9
l6NsAIgzjC+247L+2G66Th/7X7KVx25C9X8s3noSx3f0f6D3ReMe/4bHjsV3bFg68VfhgU4I5mH7
g9uou0KylEuqxeJhnzcyhBsW6rEqE3F85ecjS03JTnQ4+PGlVwj+2E6tMlNmU16UOq6y48elikrc
gFa7B7D3t71I3Ot17I9VXlrIEoHv4Yn4Cx8Sdotxt3m+fRv+4QHc8njnbQ3T+PnnCwUq4UgbeVSs
p9eOra+bPWrTppeL/7Z93bDaV6BxjJ0DjLa68QAhJxUq389FKcahYLwhXKynpQ4k1zyvsHj6pnbL
o4yr0MJYTGl0x9ta/lhw1tByjqRFsByLXLoHzZj3qzmeyagg7LNOg2rqhThVTcdqPL9+IODAx6bX
Ig7m9/qTYzW3let1UfwPwNcvDT1YDvsDTzB+lhjB/xusXM1wCODV7hMRTSHvOipLw2pYB7bZ0fKP
FdRpgJcq1fV4vPd/6O7olf/U2x0vj0iEQFCigpFA/IqzqsUM1jpFQFWvW2MDBsy7oA9gJf39S/0C
oLOabNznea1DxQake7T1f4IuVqRScUEp+V/PiN2aAam+xJ3lDd7Vx9OdhNVxU5e64Q4PvvK5ZT83
x79/L3+FEAiV5fnBPYOLhw7nOXf/+l4K7bnAt0359Idv1Oc6cI56fJpIyTvtA6XzP33O//6CKB4A
DhhCcQEXk18wi7ZSttMJu3g3mp6Domw58a+jrWWb+7my//4Cf5mUPq4Q7NbGVs5FrgUd9csLmq7x
y37uwnc/d4y12g/Qfgu9LUDs6k+xPjey2NXbZfW2JhdLf+znnmJrsCb8cP4xpu6vTzrviFbqkD0R
mRP4QHS/AI1bYltrtHnju+51Ua3Udaxxs7QF+3od65pbUPnLxspMPA4HSgurOt5II71x2TM90tmf
A+ENAbkbbC1bxlY/8u2sj8J5qDePfjJbX/ks+brN/v3H+utt5Mb5ePCjhwaSdeJfoSfO3XF2jaUf
qqk9dib0tNxBOQX98nbDr8D/h+HG/9PrBTY38vhDttEvn1lkqEZwP10efh57pqzGJrUHdtYhVVNd
/kfQWmD/Ea8KssjGzVL9t+3AWwuQaF03D6/HEkXycTeitmNd9NN4HBh//4EePM5/7z/gs4cnm88K
RI/ig2j+AtWu225qtQftVdRbqg2ySIjI+xwqFsw/LcF/fyluXQztdaiS4ZWPr/9p/xGFKzY0wuXV
aymiA9ARniN3FPz191f1U4rxpwsDK+Sl8NjGSRhiHs/rv76abcPLRHU1XdTu2tV0cgNzqBEWZkiX
4ce093Do2TCVYKtJKoqdbhEbkXJ2xC2nNRKcMhtaCfJz5/pgD/ajKIKyHK42aoMAPZipW8dsGemn
E2XKOAraINW4fj+eRLfsLiN3gx0y0x+rAKjtzjPO4IWPySuf14Y0I96bohfOaO7bstIJkhnCA2sH
TKRBqnFFoxHVGKZajeRW/CxQIosfq1LGro5HgQo95rAI/9jGXluNdrXZutdKuGzdtIZHGbBq16Kg
HfDp6R56d+EbKLHCJXrwpu4o5qzX2kZCjrLabRk7O0Fv0yycPe0nlfREv8moa5b0vyCPkWOzYnj1
j0LmjwoKZm3l893H+DjEo1GDLNFbtKHLfOXAS4qWrkLf2LAVdZl1eAfTT4Hnd0337FH2Jt5DuM2J
L6+b0LYOMGDSCpx1e+3DknWbvDGv2kUAu4LARLAMKdGO8YDn8DKUqy3SkXCUwH1MxkRG66kckWeO
74Mt0fvwHr7hYLSoAYkteRjmCRLhfS1Bm8scERJygnOlRuIIM+FQdP7YaD2n+CbAPt797ARmm+MH
YLNCvu2TpGndU9NPlk0nzMaBnz1SLrj0EyFe3Nt8Ne6uttS2QCZ0RmmGbUa2+Vux3rXJNE97Ch29
1nTTSazgRevKni6+3c3rS2iLdqvywqfgJiY86oX6iEtqbC3pYVdJNfRzLxrhw8vwLhbs2825r7rQ
Zdrutc4C+D7qxK2fj0Pn9dHAPI9qsI+6lpZNJShiZKqVHQpGLqZyiHgbbtu66dpaOnnPJj7ET7JP
rI7Z1IA8uaos16eAYJUm3+q1uNS+9q5q29uvhTL6CiRjeBep0M1MElQPEaGBNpixVu8LHuorvwyG
KWX1VS+Nkt3H0q6H3CQOCSpx580Xml0gJbcPbmNpfx5almO/yvAuXGuZR35VcXdtS52byPikytTL
m73pZvtEVT6fGHb0cBaeQvG1kssT+ml5q3yrvBV6IqBiAoJG+1Je6WFJMChc47eRrEZ4fVl/q6eR
QYVKMv7q930eFMl4E++uOG9FDwvcy8DnV8dbn/lNH51XfuV1TD/2osywXNA9FN/GpO0uLTLZPd2S
JjhXjT08SdzZ9rQDokFn6g3l82r2+Etn9QGt/CLer7Fbn2x3tm+YbSeNYCD0/M4Hpjureeq/T01U
vAU8rNErzV7yzYHqoZ9xpPOOWM6qPsutt07OJOZ3k/YBHNgK8mkzy403qa1NA7HGWRElRRV/rLWL
MzwKhOXr5PoNms9FzrQ5tai2FAfc+HuMBZHIrcJSNyJBjpD7zty8Ndpr6ZPEcBtMszNmJJoOxJZM
8s5Evn07hc7xhBbBwaGWer0xlLP3dtTqa9Bv66ZuvcrNY3a/b866en2677FT0TZL69Mqx/X7aFkm
c2tn/zJNzeCiKJDIB/d94smtOtmlKKbUkkscLs1NyHhSmdqOrB82J2IjpqXK9Op13o0f2528UWZk
TFAu7m3QCZOC9H4I1u2rvRTFg++wfPS0zDnQol2npRE6ygPc7E9+NPfYVfrq0yYNNZkNvY2x49Ki
gWAKvy4DmWJi6n+BmSb53O36ywBQkLq2mN8ap2/fTtU2t1k7z+XzWG3jR2WkcNPRLCYrHMXkfsP7
g3GNwdxYeKbaM9/E62PiTlWHkF83Xxoh9xSSR3zoBywepdTO2wQS4Vq6jEMtyi5u/Lr3v0xxaO4a
8H6ckQFcedFiTovFGulIl/IujK2BGSanTb4oi6Imj6nPmjRopvExXMP2zEYfhmjs9+hqdobqEZ0O
2o61Us/u0MuLXoxzaaQOvyiveF7pk5/3UWAQMEqf9ORRlN83PpBLNUfLcqIM3J5mlWBcp/wRxrYt
59SutL4Ok1ZeRupQJy2jiexg3KRePCO9940qhhe96/37wgOe62hw732EBRebkyIfzTg/UV9aOFv1
+s5SU/t5t4f+4nVOgTILOPmh2myfs8ywI+GxEYMHBW14FUHMZHLqm0sbLOoZbZfH+9fujWP33rkJ
vekTuNz4mPSVunK2LnkSQu235dSMmOOz5dIGi/qh9+35Ri3++thPhXqv8Lz46rWazcEdN/3gb4LF
A6b1xvHm5daoCKeH1RBfNCxxfylC4ee0xygsgT2S691SxV1RVOrt7sbVcwx08mnc4/k9B355xWKL
7nfHmtEwhfW5S4rgDobb8bJZJF0e71vv8byr/ryX1vDYAsE/locvcYYyxD6rtRk/yXnxS5rrfb9T
ib/cIlRqQQfE8L709kSwZwtzQvUeXzlwfpmWu/8m1qUHMq+sb1ZBFKh9twU+uZ1Enxpq3TxagLTj
uzbwdDSf7EG1HcNViSzuVlIYHkFZugfL3/oP3ay+8DMk/sy182ESVDDNEjUPJmmQXwbSqW+SQbqf
F6tYmGGsVvseqc/yXLtaj5fK7Tw/SyonuvWLQcXnxBZ9ciOqWObwuP6eavjuPE52EaXNPiekCnhF
/zBY8P23mzVGfNahvc7qbkw0RI9jlIOzhT+KN57xrbdRn9QyC43CU79KpHrXlLUWJyjfrboVdYuj
hKX6ABFiUTjWJdLTtL/b4l4t1eUoPew8Gc3QDS2f2rCW7U1LT666zImoXLJALIW+By1pyAddnPL9
Gu3Dlg12F94h1yucfCVRs72dacTnD0FN96fYR5Scg5DCqeyRFV3pOYxuAtfYffN+97bC1elmRrz5
blw2O1JpfBiBy9htvcLubQqWp4R0LsYG3bJLVKqsouzazPIT81R7qGZSt/K7t8PmWPtlpdFs8KQf
XftuTRrTZ64Cx7+POrbTHIHcng8gWzeNO9cZ0XztzWxtZmredJsVJrvHx9/bhsg92xXtodKSbiDe
zLPfxHO+hU3IeFO/TAPrIYbezBZnc8XJd5auumsr2NlU9MC82T4bvDA8sUH8MArcXvU13n2nEqLw
vq2BSfPG1ObKK30nzpkrrCIgsUY5122pJHTkEkQbhq2w3+HszgSFJybKRFP4Uxr5rQcUB2b3wZGW
+qYTShNPyc29DEPheKdSV+7iZpRwlTVkcPNI0dY0qsJ3m+UPEYXZEm91l7GTznzDYFu1qb+yCY0k
11Wyk2lQjo5JTq0giaY6SdcMQXDvkPG8PEPmCsxOxtj/Umr9ed+r8rms5OcykYzC0yaIpxVtx6mI
C3WxOTxsNolQQX9FO54obvegvHo560olmRzlLtMImaZMhQjEk+q7MFcq3NIlrn32Vz2Lr3NZ7Odo
wDh2LE1xD8MY25ljpnXMdw4b/zGZKu8pQkCk8lqD9fA88MCk6OHWb84g27dy7Kf4NEVReTcN/fC0
jNOMC7cpdYEbjCij1BImuRZDM+ZuP3bndiyCp761nVMyV8NtWwTWvdsa/9aVkJZDOUFeJ7RFucuc
/pd+iZbLbly3S+2IQzi3Ez1OJ+mEwwP6wXW+lmplOnBabYPBS9lkfjhpmSaOwP58QBC5XE8hF3fa
ALmf9kLV3wp47/GCp6TOFYuS3K2tVQ+c8hz+ddgS39RQX/AWinecOvV5IYQtW3pZfWjq0vkM8mbO
iHaSy2An4hzJqHlkTF1lWoTVR7sXz8Ts0knRuJ0jt2g+Das7D2ngDcMnzy7UzeJ62JYXyjRxVgOO
3hTS5aJLG4S7Njqj2fXeEP2+3OjVISqv8qLPbVE6H1vHW+80zG0eyJEBfyDjD4DvLhNhyW5k6jX2
eB8WhXf415MUz0Pof/XboxneenGc2sadXgYdW/WpC2uIUMDkIbzug74esknVZoZr2gfAwmhtnMzr
2Efw6qmb4J4xUfelqqq5TV1SC/u06SIMcFp+bwb8xTOB30RAyubiRvlcIeRU1FpteSPkMP8u6dqq
rJWeZ3/m4MVUCSvIlSiIuQ3zWTbWVT0G7vOhGzg7WBXhtr1Z8k0QmOZl0bHkeKDzPA9LgRpqKALv
DupO3coNUUmqSkqaOzMt8oWcQVNnEzAjEVG6M1/neWOtsCjp0xYJivlNw1rpFEZOn/pGezeA1CWS
qRrLp6tDNvrdR0JanEVUzbf+Rv+WWpQjc94VoxWcrFGg+bV3HXyYCaj5FEmNGc/kTXlnW6P9sKyR
8wS7Fieogqjh0nBeq+6yUlTdsPv168mMFbHqo0koPVFxWMODV62OlS3FocQj6iSQJyU1EwYoUniI
cJAQVeMfhj86hEoRLZGmFGnqdLSxOiu2sXapqb2+2D/2JHS3b4hnIVWVrqJo2dKScNhlppyl7LaL
xWhr778JF6+I09YZa+9Lh2zU6jNtxaYpzhBmrbHv22oIhySj2zY+Li97JaYlizhwgy2v4K/iLl1Q
c/sbw21bIbChxgLYs7NpoQGTj50GHfJSg8w7Wc5qkWP9sSxbfyjzlaUCjcI0jtfjPWDGIZzPJbVa
f71UiyV+TONkdHCq0D8RtRKMcG1Phe3CvVwkQqm5z9XmY4b22Cyy5T74FnKppUHJDAegkblz+d+F
lUQ2n+PU9BtWV5UJPgawTNXTK1hryYNwmLvkgEZdpzDylnjOg7pHL3DwIKzDPfpW+oVtwgu66p31
NjpTUn9a5FpZOGTFAF0WnW3RrCFHBNvx/GGpABTiu5mC0jzYTWIz0LyU0zK2lx12i7vFkdcMzYsX
k6Qu8qCbl62/9RYub8e4G5UFYd3B5IniyZsDWYenEKFq7d3Yy0J6ODqkeqbGoXcox7OUMTG6yPSG
vEWFdO8i5qJ0lwk75pbUFFFYFNYzPuGbBIXVIKl1hqRq6VYfswfj191JrihuErCDfojvdkq/+FRY
XVjAgukikUvq+GPin6Jt9/wLvJ/4IOOle7ZQ18ypOzB8lvoLa+eE2kR8s/uWKgv1e6Va8jMm0sW1
Qqdi0t0dIR/3cNn+UNnfJHWpHwPUsVfgwPXdYBceYULhct8420YujCcQa+kEIlha3VOTmDW6Hinh
iH/u5eanpl/b/qJmGxWjieXaM5yj229ytwnjK5QvipRgJ3/JZ2/f3k21tRoKBKs7UYHSIRaNDIKL
Cv1Z5IWIzYu1F2YjZaRcR+dd3NZtkDOx2X9VNgR2OjWa1qDfLU03ohqnOlFOKKyIqqDV30rLHIgL
FbXbZ0SXlGfmtHRhncXixIhzXGI/ssL2h+Hkb/Z05UxD9KnTnY/BXVS4xNoDKNbMveOZOD2Q7W0v
uWsHy/wR6QOyiVRJVHYZmo5RUyA5LroiwK2Hks5bpP5IHX5vINxMunotPlRt2N1YJY4TE8JrhivQ
1kmBdMPdlimP+yCBkrLm6sLcAjcmMqWVEr05Xo2yG5tsATB72REs8GwUydvFsgeuc5fn0JHmceNm
535SxMmpQVvxnTA6ioK2keWdxTY8faa5XKu3USPUUXV5bn1FBRPeKD8K6he2SG+7eNpv3g2rV9wj
k2RUVjl88vG6G+RqxQIysu/k1cvaXp9jEyyPq+oqLoExNtjhSAzsppFgWKENkncO8GGUJ82wXjuA
FnW+oo35ffV85giDdvKver9pkCeq4GksyuE8u739MVQTgSUROsRKdTsK/elIaoyD7YGZSrfO3WXS
h/1Dj0A+qXWir8tQoU6b+h05aFmshrebdIc0gm44k320uWcYInhWQujqKS+1p9l6LeYd6nQmjWhJ
vXIaKQr6bbr3Frncla6j49wOShmdEULI96uJZlTHc89VogaIPvuqiskuogB/M1pHxTthZIsHnLVt
GOi1RYIcpR3rKudAb1BeAZc87gIEIN1DKcNTqxHY5Z6NDdw+Gn6mDJDTIRsRMtee/LFOVX9yi8kQ
rBxsnyJ2C31r5l7JvBt1/G4iFm3h5YJgpCGoQYGEO9x7XeHexlXXRsiEMGpMlVMkt5ZVuS9bV7c3
xpLTI1o9nBvq2P3CVAyRWf0UJVtWByQOZ9Hq11u+rFszpZ2K5+K0VHXcsf8qr7ttHHcLznO4Bh+s
opLmAeQKZz+EHKQddFI4n+oExUMqEGI8DChM7FO0BhtNQeIy1TAWdiBOwmmq921gGITm3KSqoz7P
K0+N8fG5hW9WbwWG9tyheIhJAPg4orIgEHzpPnmTGD6qeRjSqu7BHlFUIpQqNY98pz6V1oqlXTsZ
K7OoPO7VwnjPBO7yuS8X61o1LOpc1W30Zl7m4WYORmY9VNTegQtEV1Zhxx9AjOuIx6AMXyTu7Cfj
29M7rTb3usXXzc0aHeM1svU23opJD8QTTVN8NXlVH+Z7YlE4YY1pLn3g6u4d07J1rgC3csWj7mej
Fywnyhfntt+GCm3g6nysis18TApMo+W04EcHMXMScVf8QFZs537gz88x5f7F8QvnZUCB/tHmRzBM
NXxwSP4/MnMT3xtI/gvRRay6ePmCQHl+lIu9FWk8D7bDOtgfk9JqqWgcX1w4DxTOHvHk5Vgi34Ki
WXfr6KrfG8COPDY0KiMzxXuK6fjwwYo7LGErzxdE0/MxStk7UGEoLVvP+7otoP/q1ErwIPXCAdUK
ncOBM8X0kY52EPKd8qfBD97MTTWyy09xfGiT1Mj882ElsjVihGuAcBze+BtSmu2yusxq4Lw+2Gau
ru2lEs1+jZB7m5+L2qzB16D3h/aqGWIx+1nhK3smgUIH/qrYvFrULHBa6COaxKlD8sHn0dkpG2N7
qzPVhso21wv52gjwQtcEZ9/v1/hz2Pczm8oo28507GNBZQc5dR46hdzawrJE0OKjsUKOTBmPqmpj
FppFg4ydJJON7I/huz1aWzTlEJoI9fDfW7e2grGsyxa1kCyLQ0TOMzhCg+C3udvjW+3FMy1M7ZlQ
qQ+EARe6ySFiY/o+RoZq0zw0zTAtQz6thynKyZbeMo0vS7trHGj4LbLeMI/3KcnSXVbsDFcFY5L4
XIJYH1fih6WddJeqNDoaf1+scnePeLe45Wto4aPQ3FrzRMN822wTfjeZsZM40ud/oOcOD4z/Jucg
/xigxsqbGhNWOkT48FdyrrfpORojk692wxTJT9bbDdsA+kl5okTtSfZcLzJb+MqN0kh1DCKlHTzK
lM1eb6Ln5g+i6+/f11/ZXt5WBE/PuGoC/4oK/JjB/zNDWQcbo0llHX1rB3kQLeJV+CHapONBtAbo
sn8gKv/KyR+vyBg3n8YxOwzle1gM/PkVAQ3j2WZe4rt4fUX9qqrxgl5BzU9R5S+I4LRtLEY+6gay
8vVW/EdmDe8Hwf9/69NwX39VwzT8mP/2u/5/cnM4JCf/s5vD+6Ec/mLicHz7q4mD8xtNWOjhunCE
g2Pkhc7m1cPBsn9jQMPGkIE/DF+7PNn/cnFwnN9QgyP2wOYkcn0GiP5l5BD+dkxZYtIKU0gK4bEc
/gMjBxb+X1fX4T0T8Pt5ptAv8/sOIdCfiHYi5bYgan5EdeuHl37trLuINnK7Xxaq/EzxZO9fJAlT
DzCoiXNXTabpsrVOqge6K/EjqlzDXBl9xSPocfGhYRl/ZvRIPnMMMCHhukS6ocBnzAt82Xb7U5jo
+ctgQcWl1moBWtnMADEgShA05Waglzdytkh+ocWYowzFNr0kqqPh0et8tVy5o7LlCUjX+0Qr7G9f
+0NJ+buzNEV1UZNOKjbIujL3IbX+Nd5SAo+vxgnH5x63d4xirNIJn5H5t1gfO1Z89rcWTEyD3Zqj
hUD2miFaBRCMVrklaTRU1nKNLFTLSzMmg3M2Ye807yafcyubS8NJtDD4cGeXpbjH16o9aMdh9vNW
b3HIQTipF6sx+3iOwxlWvGyH9s0Q+N4FKVfNbKLjNxV5erA/HcCZ8YgrWmultzdqmTYiEpmCZFmP
u06ONLw6Bi5sg+JuY5K5yPwxWt53ToC0NHF7sIl9pBHpaeAACb4NzIWUmcP033MwmeChxux+Cc44
CYRY3HpuubxF7OF8S8oa50zbX/sf/tyXt8xqUQ43yl9P4yxjDJb9dh3OUjsEbcaY4PhFkTAtEwVT
e0q0D0lmi86Jz9uAHUm69o16QrGcBJegTPTGkT0AXem6LUCg3WSvruEvdvuyNQ0Wx7uoNPGdsuUM
tVuGeAImen6QgFyCT8CURRki2ILZicDShAI2UAZM+u3jt0nHU3VZk8DF8Bp/fYSuQMKks9uAAylo
Q/LcdEqkethqK40bcOV0b0q6+lKOxcepw64kcxFffYmC+JbqC1aLFQmI1BdL+zTqgQubWr9Fp+SB
nvF4opdMAsv+3Y3ZAW/bThNkpQNU2SkpP9Fz6C1MDq3IASYGB6KKnASGqb6F0Dw6d3d32/MpAZPI
4FLK7jSHMnzYGRf5vtfMPeBwXw9v3VrUHk47+/DSxeV6W1ZV0p6KxKpE7olgnk7b2PUfTeDOLw3I
y54NlYi+u7qup2vk281LyVzXI0YKAvMt4D4L+NSj+wJQIG5Dy3BTaQR7V6LVwugnbasQU3DiTA8o
tm+a27VGYpA6gdqtrGrJCIVpp+FOGNDZ8sab1+tmd/W5K6FLUmEDHaaLZQwDtqi6Mukxx8Lc2cRd
RfrRffYSq/1kzTOZ6LAc7kzH5KuXbvOEn/oChgAGHGO+LRJRcRUj0hcYOqG8y7BLT6x8RxNc0q24
4ZPXANtk4S7nF7VTDJ4iXzfOeU9AAhmFrIKMa4iCC5U2ucWI2KgAigJHh9TMs/U8jyB92arr4jvQ
WDKeN3TU6m7fbVj7HpYOdLk34u2+WNW930mrz5u9a76bym+fqy6prFTy3CsaPyHelVScSzrJLbzs
DUV7ppXdfVmWavzME2Pskw0LN1z17CgM4pSFvIkm4bt05GX4zOjdCDw9MEyT+UEfuvjW9Natr4vg
+1qv3gRgocO7wWHiJ/W7TpL+RleH/3jHaX8V7RHAM6yEXthQlX9h6r3TuadNdekYCGuvw8GLktcC
5D86///vDvfD0gk29/v3+f6L/LUM+H/Qr4lS6n8+3/9XV35XNeK8V+unw9+J7/95wDu/YY7leVj9
xDg1uYeF5s8DPv4NgTDl2s/D3Qv50k+XJi/6zY4xoOE/z7ePqPd/ne+HUVOINwzay4CxYSrM/+R8
D+KjKPxT9ewe9QeG6uyBDO0Tqkhp8ufzHT+uQom2vhlWayzb94zu+/49NSLwlpOaDbKszmPJ4SNA
OJgpbC5YorRMYR6Xax0jYas1ew9oQuxPYltLqOwUIznwpkhPXik+DuVskuiU0PvbIyw7/6a+NNXi
2G+hjmw0HGJBAuR+DgDGdf8JYCbBlpoi1YC27FVQ+c8R431R3jn1Yp68qQ9IzBRLoHOzr4E+xTuI
TirjHp+zyj2s+J1OV5w19v60MfDt5V5SlQ8kYGLA79BGuumAqBkNKvP530ovhhMaGpiba05aS945
+MyEmWbmYEj3qQks5kgYWLqKMGwAv08cPd+jl7E6K6PBC8bmkz8bSQxjWakd9YDLSM4Hf3BRxJ46
Ha3OkyU3E+Pf53vl/biI9T0UeDJd+ZAgyePIvIV9qmZ2FqocyrDzOi9hT0SAhBuq9dye3R519TFh
Fyyp28sduGMWUGILlk3skfAvVzRAmD4DahDlIAe0Zxdn88lOlEjbmAH3JqQalpmtkFBANpVFn2eg
A+VwDOKEtpyYArPL/YZuXxcybWbp2zc4UZrrOGRUiMEPR71gDw63NAr2qdOI3mexmcd0670az1R4
5dbljNyBjt5AXnCwZn7p9+Zpk3ZUPgrF184FM6AGYqI1vZsGO+lBdNf9KB7spB7YxKVyV1Jmk80D
XG5bKVLPWWyLhARNVg3AuY4z4R6u2qsVx/JKoD3EZyW0x/bchibaT8nQMDiODivR+b5N43pT7uH0
gAZ+si42xCbzr/wec7XCpsdvHZHs24lJHEfnRamZpaRocLGsGEXgUDJt/XPIfPpbBGfNJ9niFU/k
YAxftdsGzKaN5ONudfExPD/Md1ah1P1W0QymUV0ACiZUoPATAaRDvmNulKRO1/Yf5lhX/rWNTowC
OWz6CyIkE6eqKH37Dgl5O2VdY/AdQWzahVdhvPHZVoVIknwaQutNaA1jkK6I/hxgpibpbwLZVR8N
PZ17mmuhwMa8I5YR9Kx20qBfp+JsCzN9bZlmc7JdM0nB4yqsR0cGc5+VlHoNsKedTGfDXCPYuiPD
zw7zg2TahGViZ0m4ItAqLY9IuTguAKSx9uCeRWWNQW4ssDLLBsaOeF9VZGFJ7jvhl4nX/KgBe3+0
cTOH8JROSWg5GU5MBIp17bJynoG21BRb5XnEA+VdMogF+WpcD97dYEz1qVNjBGjLSNHKZHddlydP
LskXyzDzmrd95Y1nS7Fjwg4O6hLYfTGcKF+6D8H/Zu9MtuNGsi37LzlHLvQwDGpQANydfSNSIqUJ
FiWS6Ax9Y4B9/duuyMwSqXjBFTXOUQxCXO6Oxszuvefs01aBxZySU1PM26rPG3/sn0qUldlxO6e/
3/HBPLhqZ+baXc6w3ffmrmpci4JjA0wArMReS4Yqc0j2hwkHSjzlAvfQGar6epEY+lqL/7i8a2pH
t3r07+elLc3rlOpa3grk+RNJ8AHa3CSksKnb3SDknD6pRS0rUNJ0MmY4DMTW5s9rzyrBi6V7ci3H
rvGyJPSNUHvXIi+YxjE0GkznBG2WXT0w5hXNSUid5EKenMbhbjW2geEZ84fiPNBzW33LGeo7RMWu
3dTfHYfJ9CiXUh6XXHdBf3XK+8nqzXqBPkjswFe1dbKOzGHUGX2TSgKRRJc+4zofWb93aeMawVkX
+mn3JS0X3z2IycrDq8JqmKYsNuIpkmtpV22PtWIseStS5myRNYWVmiMjFehxV9uagoegsCf75Lj0
1nSBmUqXHDYXIDjPtcGrRSIAsCWED/VCMCsd5tVBT9t0xLUJtwrgSpEynDiqdv3IVH3bnU5NI544
4ttfF2Ubxt2ygGZhOZ3dW4gss7qhK2c95dqoRKJVVxW7eVkXa+dUlp0/WrVljvsNgAG5IrZCepkb
NAeTfPaUvBLwBtVh5uzu3pP3N4gdnAyfmYursjt0sta9NC0GKqXYRhEjnsgR8lZFUBLf06+kCNkO
fWuq1fRCpqtCU1cadZa4VleznXS2WjhWM9fnhWw7I6HdibgCbWt9cAatPi+tlw/7cHX74rQqZR5G
Wi28YLRHC8JI5nwdE6yKS1DFwxCgvLS8tAc6I9uQsz9elWPUT9pZX9NBNuKkXAzPOGQ9b08sC1xS
h3HLkB6vU4V8Vs4MkyPPd7WOFHS1dj+nuKlhL0jBVclb+SmXqAISzy2GPRXhmh2UZOuAdzpk2UmT
uz1a7aq17glUsdzEwvTlX1qjO7sRNbJwDg6l0mst5h5dVzpY33iOizESI7avBNlInl3PC1iQqAjq
tDwLVd9dKktunw2srdVech3JmVuECaUjEDQBIrPIrRG2L36xyEQgGp4hahb7rO8R+9lFiXbaaxDl
kl/icEBCgmJ7NKzL3ByuG39yqRhql3GNNJflrvRLkk5UDxB7FqWs4TtJ5SRYoaC7N3O3utS9WUB6
EbOXqEPgWu17NC/3Wz3Cj3CborlbysH/hocRdEWPQmuNp3KjC5LjE0AEuoLc2mUuE7Lj6cbPdxVn
wE9dQ252JO26Zn2DZPdd22lDSJCROrcYPGfnbO4a0ZIIPzr+bsFnPp5zrloHPN6ajZzqkU7BWY/O
rIBw049U3hP0zWM0denX6jPF2YCg0WrTH7o1PPJjijG7n7CLW6RN6aK5mpaun38QS65eGQlwS1E8
+TKWsjLyRM4+9NoZWzhJSRxkjoSE3jspBobVh7EeJj/pSub6MSpBS96mtE0IgPOKItgL6mTaCWhF
2mv80vWyHyUzr8gfm34Pc6Efk7SocZUyoYb5opr16BrbmJbU7VG4i0Fh7uOW4MYnq17MNiGychhO
sqE1glNmltVXBirbdG3JLug+YQyZhjsjN8bhYDnt8BrKUfc7t7HTNCoUjqSzSolC7tHVNjSQikH5
O/itGJA27NPlGZX2Fj7RCkHyOOG+b29AZSLRLwyIpY+Ng8LmBhtPOd95JafnoohUPSzVRkZW3XEU
yA858rx2nQ9+y88YeXdhFRUWb6GZl4TOx4vOnPEiHfLyNTPQvdJsxxSP/Nuid6aZmyPf7dvpqhtM
tHM9lvMWW0UQpMh+MXVGU9jyT5RkSzxjuGUzbOkQLp0Mo+8yRs/QBHPyAe5iaD9/gCRS3XK6QtwL
4WS2ojRLhXnq8GT5KE2QCMSLb7tfRSWIglm91k7jyvTRy60hp2eEHZ146tLcmSJB36qNraw1Sg5X
Nbx6Njh1SZk5XM8NoniAc9byxKllW/dFnksv1pvbfwu6bbgnvbkiswiL/y2MEpuIBj9lEuRb9XGM
Vbb6KytiP0W06ExwUwHOj3Qx2Ilrh+u6d4o8eETSas4sTC55Byi/DC+aHbN8RaNJ+61biLwmBcUd
vqyrQwo90aW033JZV/ZeZEPxioKNhWHu0flEMAwFSlYv6LJEA0j/bnmYoiNB+jpADca1dwy7qobF
enaekVoFFED4Qro48Duo5bLN0OKbOBPoTaEDreM89/VJVi/kpPuNuyDiNw2rYA+phscNgUATmzY9
U3SbTSNj2gDu01Ss5kuZpnDG2iKYh10pS46prrHMxJG2/uLTcGDC+t86HXDzT67yEQ/2v1fqdy/b
j/xFyndQ5eMf/VGue/4/7ZDjOcs5p3GmN5TLf5TrLv/HdGwsbo4VCtu1KZT/Va0bzj8DC4aAaYIM
gOJFr/4/5bphmfydG5Cw4ELEDPjrv1Wvv6nWMX+S94FVEWsObX8Mfu9nXSA+bKzbaTRL16DCJfoH
UYKTTNsafoSK+rOPghUVhPQIbNBwbxsDjatqulFsHyLFQUSp34FBkR/l0rxtPxx/UOCYgXNEVePj
YwTy9lP6FiV80UtsoXASEuQZ7g41szj8cpdv/mhn/Ipa/pNPgSLHiT70PJu78G6IMZv8hlQOWcx1
0hSTjhXjmyr+GH+9QZX/+im/ZcLwYwIfpihjHEQtlvPux8BE9JSWTR6LYHvu5wuORMiV3Ggu5xg3
XwS9+KyrswjGwIU3p8nM7MFD79py4DUpqHR7Y3fmZaDzu7/+/W8ng8erHLp4nkCdIboHAPauyTPl
o1cL087isrbSmN7BXZt5UxQKRPE8SXD8Rraxv/7M3xD5xw9lfMRoy7H4yPdBsAskQlzZaRaHTSlO
saa3p4i2YOmtwXgAv9Ilyu/VTlSlOkVpYyJU9K+a3F8PvtPkp9TF4Am97COP/jsq5M+L4QUOCAfb
8fDJv2ckDsreQkxRLOENgpqkDbe9O1i2AdCHmRYoiIUjemZtFiS+9c5fbbpARdg+CMAZzEAQ4goS
Jg46oG2ciiB7MYosozuF/MiO5q7Nvs3aM86Fa2vcVcvaYIVCl1yCvNmlowEFFK22XX9wuX9/xI/o
BVCJ3GSb5Ph3z57yg0mNcCjjLdArgbSFPPSZq5K/vqnH9eX/dQv/de0ExCfTtHyGi+9eJF05m+8V
Th5zbNE7diiypKAlJl2LV9uuGFH89ee9HaL/8Xk8mGhFaE1yx949uK4Lsj1A7BKjO8LR1y84SuvN
T6hQu/+PC8jUHHEqyz6LBS3XXxuhg9wqs+stal3/mIZqcl6bS+aRf/2D7OMVencFfRcCAohOk1vl
vruC1txNOPq4gtoNm6tCmet1APIFvAaSTQRj5t60Cmc/z5QKUorgOkUYtde+QnN2uaS7nIbiaVfd
TTkWEFSf9U1ekwoK09476e3ym3DCImkzY967Vqp3AAXGc48T9e6I1oiWDNWajWf/VISp/GD9Oyoa
3v80Doos577JA/Jef4AKk0NvTh90AszCZEmMsa0R1QdkACJcFX5iuPNlBfrog6fkT559mtg0sn/m
7v2GR7AHxx8paPM4h/pyEvYUj2TEtR88+3+yiLLtemhIXIABkCbePiBULHKgiGCehxblWOyvB706
6THjg1GUAqqTsqB98KF/dk2pYpnm87Yx73/3oTTnzIXtMY/rHJWUXsvqApdvdScXuz8ZCqt4mJ1N
7pmCF6d//aT+yUVlX+aIcUQHg9c4frNfBv8UA0KrrSjiDSxXDM17jcagnz94H/7kBQ/ZFsXPTYJD
1LsXXEyuRDwJSlfCM0AHbK8nQW9u1JL0A//6B/08HP36fHJ+s3hEGMe4PCO/8R5w13IAobEdVXQd
uoKO6rwmvmGUB4VUOfLb8S4LpnFviK642YbmPq9pUwa0ew8NOsVD1zsz/SsZUos25d+83H98uUDA
UwEKy+rw9nKHqduDv+XLodzNb2FU1pfpuJkfvCn2+7v6/mPe3VX6VsLXk+lGTR5uO2ubrThfSLg2
9Ka/V2aan45eOl6YhNvdU3geGVJMW2gBzrcFurRkGtIfK6SEqChc53SgwbY3tvorW4aAYa2y2yVE
kWqjAsYJivysLoHxWHP48tf38niifrPWcKbmHIzQhbEa2PPw3eViYd7oC2s3moTYibDon1dfhl94
cQszoZT6Dv8SMgCtdPM4B4VfoOhr0lfYOGd1WGVxO6L0gPVGNga7PaK6CmMWUWytY92R0GqgxWw9
fMpzOOH4rgqlCKNzlyJDilBIN7HdMY28OVtofWl8dH/9A39uN28fVg5PNoI2dgrW7OD44vzy+gE9
B8swIsfskX1THbbqKz9LQpLLwzNOHURoO2KJsS4MO9sU6lPhFREKWX+HpiOuR8/9YCX6kyse2J5J
JIXP04mk+e0XGu0+CysXOnsK//yL9JxXo0dhh/cv2/mu3D74uHdEex4YqiaIz4BEBMY9duW3n1dP
lTsyjwgipdaYVu1F5ftzPK8Vhpm5Hg4VB0rGc6kfI8XGc1ChFoC3/8FraR/PTW/vA68Eiz7nV1Zf
qLBvv8YmquFYUQhEw0S+K7OiZzb7U8xxe76Y80Ynq6W9S1si9zD0hPYp7JHj1K3YdSvtCBQ/1lMH
f/HQdXV1Bv6eLh+epvulWvpk8twX2Pl/CzTDpbNY5QBL84r4vPDhu5ccDa3TaSYLkT9s/p4Owg+Z
WSqqmrb64C69X75/fpLH3Bj/N56N8N1pZur7blh6ZUSG0bzWdd0fOoZNMR0c44NPOl7nN/eB9sux
VCRIAFw00ZDv7gOecQQn6LOKnsCIb6crUtB9ywgpWRk/fPD2/fasWwFzcUT1iJvYet9n+Fo6n/tQ
tZxkRm0fMM7mZCS6h7bbCTl9VCj9/ssgygTohqjroXb9jCX85U0Pu34VlWKxSn2NCopu6bCjS9uD
2PSG2woO4rnFJOeDneBnZf3mgvKC8YpRDwcOparz7iFZXW2ieWmqGFQ1XIUZAPd62S7H9nZ4Xhbq
rArcA5jYC851H7xUvz01vE42NjDqUhoawXsQEtRDALpK57GTL87OSbs0LkdBa5wR4wd38reLy0eB
WoLKxkfSOjmKh3+5uGXK6CuwOcXIrLGxJIW04dcu2GHwMJKq9Jji0HPcf7B4H08tb68tqknkklT8
HG7QJ7/91AW3lJfOcBwKijI8iLJMSqvJznqlskNb2bFuwhhUe3fdZZN7AeSG7jWGudMhqz5/8F2O
v/C37wKmDAY+vmJA+m+/iwB9qFfuYQx52kjsYES5F/aMbJmKdbFMAxqn6WJed/6+hsdKUt0aTeb8
Qdbo7/uZQDvKcuRaTsBj7r/7GqZy8TvIusNQ4vk3LCXdpW937X6g3EKfkT1X3pAeCP7AhFOu1jUz
xvEwKWtL6Bx4P9baOfy8MP8VK/2DRfh/b4H+3yZr5RutEv/8j+an7aI6whcO1uioSiK649/NT/TG
fgClkyYmB2gSofg//25+uv889jURKYODdwlo8HgZxj9C5QzESiwsrKCc7FncPNa2vyFG/vmM/PIo
m5wGOM/YCFpZr5BGH1/2X17mNjexQLrBPoAzAHVIAqWQ+IHmYpYH4UjzBpmId7eNx/kkitrpdMXA
a8S48DasehADCGoU9VO/UdxF81itj4PO1fXmLca3qUDvk9gAZh+GMuhdGoSlunLJOBPncp4GLCoh
E+8IlLfxY3GN/Ghkxp0YzXXT4DMzODJFQ7lJ3qlqDu9YWmZklAyKVmzd7bbslqNV4JAqkYUPJqkx
QaQZT9+3XmUOe7fK09esMrM6qRBKczSXs8KFO8riy7aVfcv4qeATgqIr7wP2WADd+LPoHaJdAXyW
znPJ8mauZYJ0i0hXD5MTDiaIektcNNb0Bb5stp51mCfr3YiymLilrPVChkIrq9KlUQ3yEJjN0q6J
2kSnayQ2dlns6s4pm9dfHrmbP27Zr51S9+2aZB4PVBxrTfRthBHQLX17I1XXIXX1/dPCbILrygzU
Q5quYffBFvdum8FMEpLvBKXQpXZ2aP6+/ZRQ4kBbbOtaLdiJEqOF5nEytOhOT5ZMo6z+69+E1ebt
r7I4AdF5O3Y8CfbggPxuryGnpErTYv5OwTLIpHcq+diEQf1UhOHYnujCaHMgJo2NLHX0MYzafo4h
c90IMtjla9GdQ3Y+go2mXH2F9+6iP+Cm9eML+ixhtdiot7A5dNLKbtZqbnHoZZMw0WBsqThnUDkp
RqpM3iJSk3n2shVfXeT0jkSUMazrmTOsDdO/WuJCZ9DeXYYWFuIbB3jPg3DxlHP2mByVaBcwqtZA
NGJpYFdPZmR2nGRRG4l7pg1dgH3PdeqdDrSDCEB0Q4IVGA4ZQpOhO5GDo7azoPCXLjG62rH2OJ/n
Z5O8iMeNZwvL+iBKaHCbu+QnI2K7k1kPaNj6wjPEwfOk9zIBgj9THo7rRFVYkqKyQpkWTjss4nrd
ErtH1bLMx6ywsolLlHHXQ7AZRYShlg2uq3T9veo1BWLWI4iKxtU38PI53RocgMN4N2vTjOFZ4RcO
jHHNJUAPUFXfJ+q5Zs/grRCxtoPKTGj0p33sucCNopQJ0RM87I1k8qrerNg3BlTlY04E3Z4GYmN/
0hrtJkziPCDxo2vnKyzdo3fhT+jtY3NR6RkFdhYylZyr8HygF8dpIHTnh9zB4B9tQ0AAWSv4nmdu
5+gSsTsaeA1KoD4tyb+6P+ZDZ+CdaL7vGe06DxoxgMD5PNOetktMBDss+wGmVbdGfl3mVDDY8Xs1
AWURXAof6skdljG7YFbfOUjz52NDYHMasR5Wyy1QcC1lOsbQ9xT6h2HLgjOnqYKLdpJ1g53SWY3T
fKrKHFNhVxx9D6Be4wA/RxGXqjebHXxeE20L4rMvFaq6F5Vt1UvuihkSjzFPOW+j9gmSz4b6dLAN
zMqVGDt09zXzmQkS6gU1/YIAGsl0PGrvyqbib84g4iPnFk5ZnWFsRbgxbtp7cIReP6MH7M5qU02U
XZN6WVFhPhRcRYCX7lB2cFtcGHEZPmkb61c91zEsNheBpr0MN3hBNhGj+2manWq20o6sGYleMtG5
up4s7f7wucYP0iCGGaRcGGILGKwKCt9GUsNBI3SHMtXPkxfDI+RuSJt4gQQqHU1aekvqDtNFPe87
B51c5FZbMcdFBiAuNWcFaR5wTLWfVCBOJ1/3r5IFBsxG2ygr6SePcBBhrNaucezhnlJgffFmhXpE
0fY89VbLyA7MBgYP/UItX7iLVZCkW6Y456HcoGbZltZN+s1Pb1uZO+VJqTsi1NGNGGPMLGrVEdmo
05Asdiu+C3uWlwxGVut81p14XR0P36yZdS+EMHQDHAwMZYk5SIZ2WT8UeSSVbHRMzg8ieD0Pl0Gn
11fIivjQQcanj129QCDh8ShEklkdy5S2lH0XumP3aes2/hkvES4gew7xB+NbCa6hQqAGkpkagr2c
gFTsxdZlP5rM7R6cHKRhNAWa8/Vg0I5LtMBzEHtLyvOnQRjimkUMs0ecF35KBY7aqAkKkwu20J+O
5EaOT9KkZv85ZXuskM+56YuvPb/EtenYftSG0txiVy4AHWynFfOPZm3QExh9X9ZRyuPKv1FjLS4Q
yLS35rh2RZSD+hlOQrjAsxNlmXbbg0MgkE0wjK2PslGMwTQsgGIuZ/R08LlKxHtG4mGDsSOWhyDA
7RAGmEaOeAntDt2tvcE3YJiDKR/7vl1c68Dj0E46V3a5gqQJdh0gvm8AZGpxgimzeSl8NE57ogq2
z0NvpH5kCaPB7ieG4mRqRpw/jl+VDROCEovJoRmd7ircljlIUOMUyMCGbbMOsso68pwBdHQITDgL
JGleHQkeaYH2eM6F+UWNk/UypL149mqPqzptWX7teLbxuC6lzUOeGsVrmW2OjlJf9vOZqtBKISTs
gb/1YsR7QlyJN8d1m8+v4C/QimUGqQ17UbvMQ90N7WeE5Xztd9LtR4CVRYEVftHEb0Rq7dcSLa2P
X2JJgeWjGglZ/YtN07btMuMHqlj3a6in6RoNTPDQDoOJFSylrA7RVnLqcTRhbtJGfJbI0VJ0dCB5
4MvNzH6LjlwJEA1DWj6UgWG4sR9mXpG4y6LaGMVJShpDW3v9rqDV/D33axs5s70pjnAbDJHeMKdr
yA1Q/jM5ccZy4biY517del8ycyruJp53iO+bV90Olc26D4QtvV6nUKoknICuQOFfDQtCqVRfu2zx
EIwYOm8TNIo6T9y6q8+8lbcrQgEHc5RNsLpR5Tiz6Wxhi8+lyqcbS3OWRENqyR8Ea3ZDdIwRfe0h
zD9WS5Y+i8qUhFyVmXgUy8zNx2Ji4pdPa9h7dtD6zzL3wHGJ9QjecMKpsXeyWv17PUj/aUKI+rUm
QayA6zohqDOrkVLaM48MJDvT6N6QTJm0ihkUgwNBdv1YN6n/OA2s2ntE/mEA+0TihZHnlVIdfHrU
vQiTPURer6QvH9W77mhfrbxl3/C0Oj+8QE1HGSITVRrzULKSkmznKqmhEiwXnWBEw56u8uEGDk+J
8lhPyOGLqkQprtFQu6qfkScym6Ye7hdy2CE0VPjqKrFgKUwJr0JBS74C7NNeIrbvCm1deM6qg0Mw
SWM6D/XYdQ9b5qRuvBqFsXxa8yZc4kyp5s4j4ce+Usa4MpyhG8gT2bg2ZL9obnVKGxkn+WTBgvEH
z/repH22AIC2yXFoYgI0kYdFfr813nyo+tLewN6jzYDCgyog0w8V1B951nsgPVJ2dJFVwGiO7LM9
SBnKBeARgy6+wxPJ3ZMtk84agy4DBCg7CnOYETV9eUT2ALrqG5yVqttig2OEDe7J83KkTijFShWD
zgsMJ/ZlYRs3m551dSHICmWSv5qjzp/twZMgTuBrBDfVgITxmRB0fo+g5c6Mm7TNWpyaYjHDJrLy
tTLnWKuGIAWilltYo6kNaKIFTEH/vBAbpQwuhy04jMHcF59H7H+eTGChlfMXTXu5/cz4obb3cmQ+
cT+XtedYUeXowt9zFLERAoaAF2cgpYOwb4v8OFyJyMkd/E+FpvigZUguYMv8FNyrtTNw4w/JWoFr
gaGXMvX5vIG7CFH+5z7QK4c8hGCH/NEdL428zZsLcj0Wdcnw6+ip6gxRBWSRrRS+pwACevN67l1E
fTWEenXbdUtq39ljJ/zLGgsfLjNnW76ExlHUbFUEzxHZUnO8gXpSx1Zaus6DytftdbSGEYt6NSxH
70Bvy5Mmc9TjaHVzuvPWcDnv/Q1z51iliuMJtsEfSJ5H497gbL1GQKW1vyvSurQ44BFaeVESemCy
UG7ajFsE2Iea1iPuO6Hsx1zbXZ8M4+xaJz2YP70TrfY6qK55COWS8FVouygjEdKDlct5vlKfNWoK
RopW0iMKWOkAa697Jr35DpXHUu22gSN5UpAM152V2O6LXRnib2iPqX8RGt+wjFr4z5/AdBT6ZEOR
Yu9w63G03ywC9Vbh8M3a83KBTcvWHaT8EIO4eMi9LsfgPiUcOEG+Kz8pbDA/bBjPz5q6N3s0TBhT
shuy26xtgACBUqimCErnsKKmXNWzbUK5vUlBRfQ7SFABksImnDd+eovxBboNrymP9gug8i6PLGMt
TgRwDYT7g/AoJkwQn1EgvGE9XfCPfl5dBwwjuyAKdd03KIehxwUMaUZ1K9p2LCN39U37ABNKitig
2kUjisT72iK7CvQLkLt7c/Drr5rjEhI/dggjwbzhyH0PYYpXKM/0dx2UIkO8D3khaseUPgK2rMI9
hSMlfvRpkN2mfrGmSdlpZPdQ1mFbMkw12ZRKnJK8Itb6r87mf5tm/2C2/ku9nzxNT/+y81091S//
5x+HeXtq3rTNfv7BH40zA9kgzAXLQpQn6Gcwqvh358zwrX+SUknn1TpmmArWm/+0zsQ/j11pNGmQ
K5j1McX8T+cMfz9hDwxV0GshUmJh/DuNM7Rub1oTTD0pTK1jJiyDdrgU7rvWhIeQz68axhj5uoDo
Lpi5N/FYtS54uNVPQ/aRUn9bqF0/g/qArIdVvCxiT/fo69U6LXdg8lZMMVblfBtzUdyY9pBiDcob
436rtPOsdBfCjM6as95Mu09KZiVpa8aKuaGliXDudFZjRpmzZJ+I37QDFAW6up0pmS4A0ODkCdfB
+7JWBaL5TjctMcuyUxwY3Q3zrayskS+sM/NOAR1hRyTT4HGkcr0q8qJwYJik1rQ3JwoEyFrV+Agp
I1XI8R2YxEBRg6fBnbNbAkqWJcpnp3rJxpxj1tDCtuUXVsO8K9UE/WYYx6fBzFcZb0Od4XLyR5Q5
7BrBeW+D7U/wn0346mTtT9CJ+LCdRd1kJb6ysq+EGc+X5LJJWGQi5NS0ZPV2S1BK4R78XI2UqMDX
kxpjyzWbtSv3YzCxKdOjbI5GoRk8UT2HeBsbGIzEimfsd6fAzeyTLPOD7kplOaC1zFuDr5Y3sSe7
QYZpJB2rMD81FN7IaA6W0uPaK0iCYGoLLx77ASP8RNPqpPODyjt1lHdXEff4ySBZZIY04MyCM+hk
fTLqPKN5FYjgEpAvR0s1BZzSMyfQnzPSkt3IN3O2dx/KZkSjVLAXQoPaIoPEv5Lyf+o4SGDh++4P
KzKnjt3oO/G7K7buyuqWE5vuy503oe+PhCGXe0UeBR4hd9z2JNL3nGxy6Jj27J0VTaV3ShWc7kGt
d5cLpiIvkZPiOV6NwHoVBsHEx1TzFeYQjL6Rqy3ZAExFazbS0nZ7rBeAT/GiLqScEuNkXpezuz07
Y9u+LNo3X9dWm9fMSXV/OCZYdsw+0oXmgJJ5jyRA0uG18Wlyy/qt4KSvKF8R6EMKkGJcvmHiInO9
aY+EhhnA67GppU+kj6Mk0kjjsQmC3IS4ACZOCXC3ESz/4VupmAlGvkIhhZ+92ONKndxdT3f+zJuA
EybBlgbACLLcdnd1XwNV8m2q7++bkcqrlCT5eafzYDydKQK5kIus3d1G19U7BFjNdWT6s60Te/TO
LTZj/CZd1927Zu2IuClyaE6l7fcNCvmlMcF9V7U+tEO53A7kHZangWtC7fKhUFnAfrT43jXaYtDu
FmgRQvKw/Cv8uWjUCX0CX21hVkAcP8vn6Zh2cD6EQX7REZ67oqMDuHSw/G4rdgD5TDfuNPcCqlHb
vQJpzl8qW6aPxdjqJyJ38zLG3el/beRscu9Mt/sqseQaEfXqYiSm2kAHmKV3NE7psKjBYuTrvbAX
r4xVZS9XS5fj5MnorH+DIOo8KSQLRpKXeTlFtYKQ2WhtPAWz5zkM7kX4HJCOx6GmTcf7QtfBdOqw
/OW7fMQyhzHVuuUZw23PrAqVjJ6IE0LEWS4URVtoYCly/OKLoAYizw1YJx7OnvP8fg5yfDxNa3fz
OYj60DqbzU6tV3DqML4cOz1FnK6AI89gbXI5IFz1MsZymufxbBsSehghd/49CEi49/hiex9mFEA7
Frm6nCsyXwEbniuT9JgrjzzsYDfko1lApKqC7bJUeeZeQ/k3QYvgbYhSSVVzkOTa0W0siMhLPH9a
12tssW150judWV203tA20Jg772aWxjbdtno0ocvTF0jpJ6Fq/AT5PrfPhhxr9ZnRc/g4G+ba81ME
sr4125G70GXC31sTPR2FA0C83bjN5udAK39INjx9Rty4ASm1OVf9WMg5zXxli2wbvgSeOcmXivqS
1pTrC7VHeLV0seiF2A5VNnesEpt0H0Rei5uRZ5H+ls3fJ/VqW98x6Brfa977Ehst94rjD+LKxALk
da+4Njqhi9CE+7Ifg3UP1Q7pKviU/MozK3U2HhGqHJvSGXpEWF5qtOTWIRULQfDlJkDiK0VSYTZl
+gdMk+GaJPHyG5P74Bzbh/UAClT8sOhW61hN4Qq2zt+CgdY1KNEA5dBnB503Yxqg4VMMr/UILV1S
yr3OLMXASZxousiuXPEAoiFsz32I+8CpdD2tEFYGEmdIQK7ZJVhyZibnDk0VDChcANfRSbnp1oph
ZoLIDly/vCiCYr6zcaFsJ2rsvC8tTlsVl+u8fbaxKBXxUskM1joKYXisVK45UeCObe+reqhhedPS
R3g06Kw/s5gawbLVaQWfd4E9Ag4EhxjQ2n7+QliJ68QGZAFKOVAUWIhJZYDKopzyM2gR7JAbHI0e
H1VoTmwXZPNFZZhWF4zu+D2sx/7OIF+Tx6xo7W/27HIWb1lQFrZ/6Cn7kqbRNz/zIAllYUpnXPrd
sCdCofzatOiQPKJpZqgbpv99Et1079DAYwclPLCmuTOG7OLrNP4IWiM8XUiqfRbFVt0w/25ZMNzF
BinrjSHYUWrO240Qu3Y9sNuGjXne1F36BWxQv8VjNlFgUs+HryQ6b6+LmYWv5IKYrE61e1U42gd0
Ug3jtdcY9UmXbu3lWK/TYyN6mSeONbX3xej1VaQ3EG/Y6Cz7tCisLjgRxuJ4cZOK4UJOSMjphZLK
vGMSZ8+JpeV0kqaBM+8sUkQc+nibAQgyd8xnnwgQhuOETRBf4QXpkAArkafmuqBxcErbvhcO48UG
T3a4Z0rSgno/Nq4AHHWcudZS3E9jCkWlCCvmRIwdoJZjqTUBWfvLY2gSQ7jLKCuO7R305NScnr6C
JEEw4jjP4ymzE+FGRSfLq9nN5HJVH7GDiVfW2Wd2FLOCkldZX/CZ2ip2Vhzo+egDPVtpjrnJlgsb
p2Mwb87eXhtpEDU9+J/hsRFeQ+Kg+zgEuVwTh3bvvS7N7qYkvQVPommYIxTySl6wqOdP+P+W53qu
EBC07vYdhn77TegK828wHW+d8z/Unclu5EqapV8lX8AuaJy5bCfpo9xd8xAbIhSSOJPGeXj6+vxW
orOrgGqgFrUoIFdxUxLlIo1m5z/nO+mqc5UOf2qIerPDKVwpiMa2HfX3qRMlLx3F7CSxB7ZjwPkW
jYwaLdnPUzZEOaFtaX8sQ0Z4PE4t4oq0vHpH5fRUyoAf7+WhSyNV806K5WtTjvV97C11ua9VMX/B
1Uq6AD1CnSS1BUnQmhXqTxsPDGaSqCG9OFArsellJo9YPrMiMLrMPq5VXK4+dZ84trukcxBe/mZh
LvqInDbEKmLcPbI2rjrbAyRlK97GjD2I59ezfGePwJSBFiNrprPD696SnpM06tYAep+RSw6ftfdo
NTHSVGR7j/BHhi0jAt9dtav3uFTrEkNFdaZnM2uSt9rwFL4NtLuWI7yevJGbmL5dJysI7OZsnQjT
W4Pn48hLT7ep08PQdILwBsj65xL/Ww04PIovaUtR7EZqii4BYBWzviHSy1e7igz56mB7D286TmUM
4t2ohGPsM2Gs0q+HqTqKKW9uKKXFOuSNbb5kY8bYcUKuXje11UXX0WB+4E90z8KWXmR8m48w7fG9
IQHd+ffZ73/iGDx+Ix613/+Ac9P9A6Hki1BfXf0vQN64nGH/axvJc/L9j93v8vM/Ym9uX/PPI7Ek
FOdhCOF/TMU5d/7rSCztv25ON/7dvLk5wGP+3yMxX0WChZAb0BtMr6bNQfWfZhL+k4ZVjETRzYSP
J9P67xyJ5X9yQt8SQARlbgEMTuYuJ/Obh+v/MZOobiazXxQP+pySJRFL5v6iHct6MEqnSMltZ1Gl
rqZMe+/ZGak495mhesg21vS1KjTOTay52ZEJWTltusIt3oxFc2mHVZl3wAxqvMFh0KFYN5oZUMm0
Ptb2mqPwKXNKjg3vd3HXOKWW7SfIyi+MYJtfdI64444B9oSMzvG6OdN8rnFqLouYTCrH/n5TaeMD
KNtBD27NEr+81K0ZiqTQq0lcqFtGd6gh92QcbrCsUI4OVry8NWjrIzXzvLwjM7S9tOp9yNWtwamF
hsDN4npFFHLubvst35IhD2Z3xFDAuSapXy36060FkJ1Jz6FGrcD66emucCmC+xq8jbe4YHRBFCyc
U+gZJuFt91HhR/E0UMmad+yXhT45CvzkmFUhbPnxWfEauPSDs5qbplkt9LNhZHROLibhYG21Rg7z
CpU4kH0jsgNg5yUUmgvo3GD1esuz3sGqUprNGzyHwsCRC7wmtOe5QmBvs1TSP0zBEm+QEeC+47bO
JRUr1V56pFxC7BOS2n5xaF/zlynhABG7bT7vRVGDZaMgneJfc9W/2JOb8RYVfi6CmGH4vGkMamg3
tA1lHJ0Uan9oFTn6ulsCuoGlNhAtcGexPvdLtmjytdPhuJMMyxm6jlB4+71sCYexRwROxitnKO4K
Ouh6ZhFlHvuD5qgyLMpmfhxTjRoFIqEFJQNgVjdl4q10bsALplMhk8nAMk+By//c8va/jOPFovH/
WdT8b6T/38U//s9Pm/75Xf3j8VsNn0X6h0Wt6tN/TxjfvsM/7XLOXzcrPCamm82aAwEupn/PCkvz
L9AWALxgeuKII7rzrwVO/qWh9jG10YnW0gWKh+2fC5z+l46F7qYHogq6rsZi+t8wy+nm39mgf9nl
sJZBD9MxonqWBsoIEfA/rnADrW+cHYpdWgOVgD4wWZ0h9ugzXSiEbe6hG/+yGQDvNIoDfuEH7oJm
svurckk7Smecr/RrMPDOhVNtQQx7r7mZfhpN3UbBqkZoxMjeOwdvc1BGMPP9tNWsb8fIlqNVSjv4
+zvOHBMDMRSfS67LYOnIrW1ax63fkrns0wM1eQoOs5pfqUbr7xrLyB/NqcUwIxdCFW7NTEFkIvPX
ps2utVrtl4iyg1eGzI4PQ/ALWzjfsUPWP3RW5uxVPxrnyU4Mn+31HAC6r0KibtWZTEcAhbi/JmmZ
X1Nr+MpYQS4O9W4BUoV+yJSm7Y2i+yrjSLylVdlf674ENkNB3JuYabhMrLjaDYkYDyV0isvQq+4H
W97nWIrkcPtKgVh20XLDehbD9IWtdzmNyivuYpdL5gzWX5nZWj+sU86eEhZ2/2v26cR8gKtj5NfW
XVfD//vXSMAn7xW1929/XyVTsvyq6Y1zmRb1NaV8VQ41AfuODNIO2Fo9W/aeuIRkiN5bPybIxDdv
MFsAMPrUXwdZanurS/KrRYnfgX3pHOCg6ILZsX74qyLtypZfQhOi6zkXSjwAC1BDRt18AGWibe1+
nLaQJ51LfLtwfBH5lYIV6D3Nkl8n0wboxeTDuSAx8JsILh+0gnbipKDl/mIXubVpk0Lbj+zqw0ry
BRtJ2UxgRIl+28A7+yk38L9D8US9/PuP1yw9lfO1k1PZ1n3hZLL3KywpY0MlvPWTOcVnUxX8RGP6
KtvssyVci9nTqg+3j5VTlLNn8IzkwyA5gBP2iXx8azvhhwJ9sH/QFdofy4zTgwF9YV+QD9tnRvdl
zJF9YaS3XBbRmr9Q6PgUqVLIe4sqt0Wb/LGbCjoBu1ct0u5lEVHLOTa1fkDWoQ5nmJriiZyHE2Kf
d64ibfKT7KOUWrDJS3hBS2jwuWyDPGq1q9WDXlKd4d6VxAA5cXk1JTUGOFVS1SIQPLaXBlNJqKk5
OmHPNc555ZUBBqf2I83nybfNGZKtkSc+qtYYJE7PiV1wbPiCg2PtK6diSmTBvN87g2t8GVpNh3q/
1DAjW0wpYRm1Fkj0tTv3yIS+W7v9dzZhOWDfE2c3HyHH81YUvEPd7jpxw7skqjaLN3PULxmx7ijP
sh8abTLe1EAUKTMdOFexnjSbwlgSKq14ENbVbk9uYcl9rC3TI6ayjE2/MbzhncLbNJvN6OdDMzIZ
1uILdZDwMNdJ28oyvfka6w5XjbSbsNYn/SKWJoIU5iTcWr13P2hpHjQZlcO21ujnfPHWCwciMFJU
0wQ0AVCpmnKwW1g2EihJYw13zBv3bK4mXH0VwAHO8FkIDNW+9PZgXKGITU9aHSXbxh00n+1JfKSE
oMg2AnreeRpy47Pkx27ZQ1qHoaz/DI7dPUqWyglxc7aORWlZoVd5FyyGIqhiTt6y6Z5lxd82xIXb
hlRC/Z1+aLjCqt0aI48ENlYr0FPdPAg9ieieKqfjKMzXGrTwfTJIecnsOn1hEt4e9UqYn12nwK7k
OvKKQJmXm7Lp82PZ6baCkuoaB6nkS6fZ6ZsH+fRtoJHDWIEGrv2UPDtUHYS26F1uOEHxlyyXfUrq
E6mgSvqjSW8hCguhgDTvl30EofV+sJNh35YuNYVRaTE6uYFWpkzRTiczcbZbJ3pkqIt1OVLs+loN
7pPFaKShSkWsWzXgvGUITc2WUhFnp1vhgpj3qK4O2uOaPg1d6u0HiIkaO9Ta6Xn9UE4Erx+BLGnt
N9C9+kH28Nynds737Zw4If0G7YXPn+2Q2ZHPLMrsmiwprjE8jC/sjcHMzNI6JrUW38cxLQ5J1LtI
P+b8MRtOekrWyOKpHryww0y1seYGsQ5lOkz0ZtoM4H02Wq3j44id+Pc6oChYLSWyqU7fgLaK9xxX
EqVHEIl4VMBUHVeXAOdKN0+gt7p+GKqZCra0pzQD3ymNjnL0woZ6tBDv1J6hFY931I8Yy4dzm7nz
pu75fV1hnYoZ8BtcopGRy8L4JiroB3Zrqz4VZWmE7bC055zQYr25KXXaRo2GPCVYf08LBDEova3O
DSWt5jHRVLJnU4LBQ5tvsKNoOmB5st/aEd6OmNzpj1hilz2Aeu5G8sRtrcqXTnnr6y1jdlpmpm88
EsYF8oHOImwu+rGXVUPZQWwTi7InYT2kabfsrVVYh1mm1R1K2Lo3LGcMKXUr6OSzaeMSkRPq9Hdd
wOLFGzfpml3JhYQkm1lbtZoHwuWF3I7OsVsb42hTSHTV8apToRXD2L29qXjfZQcaUrIHEcePxTAs
l9iavFPar/nXMKE5UBaGwauunnE8sz5LVChFiO87lkt1tgnNb7oF5QYLBimUAfZGWXRPZbyk3gYy
kbMtcVp847MovQ3UJaoZWfA71JKSFpTKFg9aaWeAWAQ1s0RpCJFyyrl6Kte+MOE6p850k1fdnj/E
0pknbaGiHE75UG09Ky0fIAXWd0vMokbNE4axiB7F1krrx9upOQaFgQEU81F07evmAaer3OkqOdMv
3TykDie+JhLc7S0QPYvvv7VEeQ9iuaKqrxqfwD0SI8jEtMM0cUXafM2Zkd0LJltB28MrvBmP/IRs
JcXOG3M1yjPP6uLHDTcx087j5LSdXypVXp22ue8MXgAAup4TjIN2uX6ygwUZQhJ1W6POepHkNu1d
I1StJnhoMRDDa6OI0CmejNSR25bcHgWvs3YsF5BNbNOEr3l99xqBijyx0lShnLCJ14OJ2Mg56RPb
Rv0LLxIFtJGbttfVkvMBL6l57SqsSY45e48pPtxdV0MW9Lxk/Wm99thO2vgkb2pQo6fiYlXuGJoN
8xhaShcmeLzn7AkEHeaiOrRS/Jp6LdpwFIURJpOxbLPFNrZqGihqTd0KH4azNOFizNam6LsXm5fb
uczmRjF0lOJg6gP9RRWw+omnBmqoWwIAWOhwob6otP8sci62FRtf33K6JOw8WwVLNHSYDfpmi0N4
3ho15z53dB1fG4AvjnQTJ57V07HGI300rP6crJPhg7O0w44Z0DGjWpZGyvJcmOi8TWv3O2/sqgvt
x2bgpp39YvTlWwZHNVwlUYPeMcXBLnuFrx7FLU3o2HLxTfpZQd9lOdK3a4vpgTK2bAs6AmcPiyKI
LycPRMMSR0Zk3dcoftvVLBkyLPSi0GvKg5aM6WlsmE415jTsSda7O5S9dCfMRvtaktzeZVSubLTO
WOhMtSJOz8N6svRivZ/ZFNBg1PyJ7RJJJG1/dR4Kswks9QFIHhW9aAl39cJwARzrRVnJFQNV5cs5
ge5LLBg/tbySzcEApyON1MMCXjfjdAclXCdq44nujzev5kfB2+1PlCzeoVIM3wB2rvJQ0coit1q0
ELe3cmGcQR9i1ZMWeGQY2cN0wqjWMgUtjHueWHXAAW6diTmQFWhkn75rTpffYderL9A2+wgbuDU/
j5DsfqdqFYHSazAUK0vK0Enpy3rMzqAE1pPrliv9m7S7BYq8RM0QSDaPltlWD4yuxIc0wDX6GhO1
3WR0Yx3yVoEDYurVcg+6QzzSe8PYJKmN6BO6abRnT9i9WrioYrZI63IQaWe+oD9a19SjXC+C0bcj
V5sVm56CcxCVynXvJ09pe4e6eSbZVd88jIlHGMmwIyy1XTUOB+ag6tOwS+eLF8V6sNJxhM6Hqfje
HvV112Mn2yTSHXZFMzmvE2TBEM8h9k1trOU5xgN9QIbN7lNMpwytxg7vEu2s2TnJrbMUbRLgTVuP
SUkhIscdh+kDlmFmGV7xKGSP4MPGyh5Md5Oo8vetYiwou248uXOVhrQzQqmz6cAihx9tlth6n7tb
U42QLyXhNr9yxq+WfwrjErU8rrEZUsTW3yHnmyFj6/xarqoLsTj8pn9yDXH3DcAEk/HOhIN5N8b9
73zAJNPIQWxnGNFAb9ms0yeUfI29CTe3HB+dVe3cHD8y10pAy2l9fcqP8WBP4Yj1HV5NI7bQc7HA
jxZe7S49I/lMn3QE5ZciWcwf6Sn5MMVxeucRswqGCmvFukC3nQ2NEdKiUTq8/AIJ2KLTj/i9eV6D
NRumEA+wfXSkFR+rphc3fKQOoaG5mwmabDQOpUEb4z5XIllBCA45ItcoX2lbbWlkWGw/w8yCW7m/
A1r4xdrJVIpc3L508N21SR7euk0L4b0CBn/O5+Wp7K2SYi5QgFm6MFC6uf+xFlYjUMnScX3GB+bH
bfZ5qkssoXQPVy/UlkVYiI3XdRg/IqDU94MFoGWx4U/pPApnpTLe5sNXqijwzUv5OQN73MwD2GaK
bNhutaT9pzIrtpmxti+aqMs7qNTdoWa/u23W7AmJ4eBA1yNPMeXvQEn9kdDfFQWB0X6KVSLVPiFP
zRA8jed25i3J4DHI2dkes5LKBnJyv0ROdq+X1lM0iZ+54h5c62utzTS31uPWnqf70qqZb0BioHvb
Fke7d6PtahsB1ggVrBFFqMyOadaV4u1vcBQ7wLsJcuiGnmMkTfqcQq/L9bORqTEEWFEfCcTgjNKU
dQRGi2BhKtKLcXZhW4puq5kkP7I5AkmsLaGyY3VY9YKoTj/cGdZY/5lrZ8k3+aCNm8ySa+DxkguY
Oc/PInbck0sPyC9ilF0wulYcjgWpYw3YYu8ZfzTeXMepcDdwHrZuUZ9zvPtXrwEQnrEX9pGBfhba
2A/TQhVdL7JlE9WrvqXMg/t4qE6Z7f2qzfFpbU0Mlp5+TlPvNKbjz4Qj04jtbdXkR+ARTOrZU6S9
5d3hyDyltE+dUXIuiRftCmQgYWSnrJlZ2TTwIFiZ6y3y2ytTwJPwspcuVdPZVIt4VBFeIOxVP4QW
trDvviyxHmK4ZUFO05sPcPgyDGqC5KJamJfJGPZSvjWa95ayv/V7IDljZZ0UhSicuz3Qa253LCJq
GYqc7fsk7CdAOmHODUEcUnzkWN03hMTNXTxP73g2g5KQ62bkWBjbcKoFhRqwhepdZDpXcskYtwiq
MW4tB4xJENldHVpF46bEkLr1hxscFFEGYVPW2i4q51fFKPuBocmwE1C7XY0IOG/7F03Gu7IQWVim
IHP15lX03p0aivmoa8M3+hxEKrV8FJXZiQ220me4sG+lIdYHlWkf9Y3j3kyY3kTzALTkuzTLt8bz
Pqcl/slM927EGhobICUN7ycu5MG9Uej0gtBCXIKsmM3kcR3630nd4Cmhg9FPlDFs7YLSwN5u35UA
Ek2qO7/2mmGwV9SiO9oYsxC/O+CzOMnZaHZFkBc2M7228fa88ejK6MplZzL/hlQC324YgfyI3Uh0
Ye6MXVub9OLGnOqEvW/i9YuKxdnncroNwb0Tc3eoMtNTXyV7QJyXyk3mkA6L7WAUvFaHQxq3NlQk
gSJAdHVf3Cj0RVXb12oQpP0djAaTfIJsGKMzjVuNOhzSN5ra1tTTx456zNmbx7bho3lybCqc+76I
drVXHt3RPrRpvbE5VWy8iVmqZ7fHOUlfi/U2KUo6LHrxbzszeIloBru+aYfYFL04PUBz07IAQcF3
G0dH7dnHP4hVnHkednyXR3vNrnqKoWNdrYsZZYf+1lW4uMVbFlMHqHhRRvWJ+ZjwvWYI6mx9Afe/
bJYkFUEMSTrozOSBoSp85Hx51efkqBXR1YTRHcWGRnInAQqTe4ckziMKUoa9bav42ai83scT9mFH
3YnzcLOhEI1USy2TvWIp2806Vciqc7h7MeWoXa00XD3MfH63rc4ZPM88v3cESC+R6+qxU+MLIqHc
dYWQRxyDmk8U1dwBW28KOOFZ97qKClsBk24EDBAkNz8kPSfKYVUkdbqea6K7h6HW+u2YDlBeqsYh
fg12Fwc+TeeebskjlQ3eNwk9nPbOzXlJu9RnX1e0DqRlfTS9bjyzU62+ltws3lYvbg+dpIa+d1CG
0QhAAm3auayenDZJ/kQdHZJIbOa+qAb9nhFj99J22QDwgryV3me45ZHpjoWTL8eYxNzgdX9fUv3K
zsTxmfdUgWw47nVsVIOl7r9XKYoTj621HR0mahq13NvIted7d3Cq2zrRPXYiuYlGvc1RLpHt1tXW
MZROu17zVUXnRTfNkAxbcp80nJRNJb33fBhwZWj26G3GpHm9pVWeIRblvwlRNrvZrfttUvBWMqZe
P2rtJB5G5vgaH+uQ7nQ5yHRjqKwjQ5xEATYvN8ex6FLzPeoFgyyOYfhmp13REpnhtI7g0BFTpPvm
o4IbzTh+JM/FhDANrNSKnhxdeQEYbuk75dzssbEUFM074Oay0gRxv34vcRad+ZWiA4WC4zaqS3Ya
WsyBV8ZaeqhSsqe8UboTEHGqNpxBzzdOa8h3O5vGM4cOQje8fLeLiURA6hyZxIjzRwhVy1NS1/EB
D0nxhVfYeSSP9G5gmKZeZBBngBVGUKVs4yM2xkdV6Q92C6GtGpY6sGFN+1R8o/NwQb8joiZPyuq0
rerLkhw//Da2McPHim5wsmt38Su9bPdY8SAM9S4bV0d2pzYWxUsDTpuAByu2quzkDgq6djfw/rvr
bGHSEOoYR4Jf+F0ylJvB6g5upYZD3rauT/hdXBMt+zWZOJsXO31aDY4tpWquPTO9O6UpBhlu9Zya
vf4IPesW1sNPuhl6WOg4aVfEL83qg0if4o1lZtWhKEH8kXDO71q7psl96ou9Uzb0a1LlVjIjrMYD
37b+s+bjcIrqGvg89ZohrCr+sC3lW8e4HUbmKnwO3JlhHNnyjFFs9T1zeopL/EcDNiXe5jiQae60
DpVTZkHqZXUYd8SohpjGVc+FKZSWQxWY8xgfU4oFfs+Q9HnrtllI/AjNorfVeb6FLjlUTr50SSyS
Es62UTX0u9TT26NLkMePZ8u6Fsv4PKhleexBPWP4pEuzXqqR3TJeLaeIHmgdd7fWAiO8xHJ+bDrq
rzOvhhWdQkds6oUt+U1czVDbfEV3ur9mSfrIndt/VQXOVdtmEAwHkXmVSJwg1Vu5dYrhKcJb+NTX
do6XJjf8Ipmqt9zLqE7CMHTEUZRskKzp2nYILt1sSQFmk2aH1sLYhHqUi2xQmAgLNg8iF/Y5mq1o
y/Wc6y6Hop3bxjnDiH6nu/kvs52SbY+n/TBEI7gkzUFA4cxVMkNmdfTMI8+vfj/KabiOOYByXfXN
JrGmfE/XQrG14uFjsFWH3dV272hkqPYpAfldusyf8B+igEAvbuFUX+MT9nsNqvutqDrrIGaX5SqP
yzhVu8TU2iPY2ebMKCrbskHdonGF40iATzcHyX4bshXTcxnIsne3IhZWWE2q9u0o0nYzKsQJ0VIL
GY6n28zKv8e0NE59lswHY1ZTGGuZ/NTmyg1b0nNBEnemX1my9Vswbb7CQr51iXAfR0USz55WN+hZ
G7YzFoRNKxrW9WRwz2gwzstomMWZeiw9mJKuC0nJdH6M1t6qIvexRnfP+ZT1VOPR3UWZFk8glsrj
shgkjopyKA6ZVfxm2AgQtdBgaPL/9g0Nw1kmHH1PqMzC+avcTV8U0ba2rbukNNnar9aw+nGOZ2+M
6ayJcHQHpiM6fskbB8RrZ3oD8t5+AN9mtzQUdzE76H5JnzBXdjvSoTQzO166S+xS0sxcq+rByU0m
UZCRXuTI1EySdduL1ev/aP2g6KhZp28xMMmUYsRmMRNq3EdMDM+Lwp6OT41jGJrKPbB+1ArHESi/
hNpBCxn0ea3Gu1xv8mpXlK+uNZbormbxanPywT2A/sxlevdLypRrNsbiWAKyoFl4HF/GZvxK0zK+
lB17GXR9e3pVo5gvCn+3r63dFwaW2xSXb0IzERShwcFrDJ/cfF95xO+1xYlY7mT7bhapd28Is9Tp
PYdxTFqaQnBCcLn21kzxzbVijx/ltOBXUTV+fn+gRYMbIqu9jT5wbXFC5pxNEXor8PzALSuMuqTG
jxTmzq8ZrdBBxobwF15x8abGvt9XbtwfB9sdPzSY/Q+SwAJTK9O0Lwb5dSIR+bjBo+p8lK7szg59
hFdHSe0o8wG/pWr5MKGOsb5hEgxappDnNu7rt5HWt1eGcz9ey8QXo1nEcZMBpznzCcR9sjICo9mZ
bOMsv0zIOYxm5oylLs4+G9ebHhqjmg4ViIAwEaa2a3Q6CmpD60jkah7JySk6xKRX2E2m7fATJ32X
BeUy2gHMDbZXjl4RfKkomStWFI2EW0d3mbpbGEYiX0kO1u3CP/jLyEc0J0sWaGXHV2dVvCf+29wn
EHWvo2dGB+qF6l8Da/LB0FrzvdFb2i0rbOTdChKDow+/r4ej5W2VQ/teRQxFQYzfrq0uAGXN7i38
MyEIn7GhckxerBX0ztgWn2M/ZQEzoWhj4nn3VTF+WTU3CygCLj/H5n9gzK6O9ItpfkYGZx87pXFl
UfXuK4trIadTjr7etvXnYmFg+hrsslHigR/Tn3SrZS2PU/qzpcHdVzO0plHdWJ1+d/tUKn7X+6hj
7QpUyX9PaT2uw54E/b2JI3twjE/gjBgEatfzhh2I3w4SpEzNPVqfQbNAo5JgnV0Z1rdZuWYUn8AU
JZ7qxiA4GCHtYlUsqgUtx5PVB2P21npMNRXPZ9pUMDSlkflDTQ3WQ6bVSXOX9306Bfjt+aGRXKb2
4s0q+15pyJnhoHSquIJ1E8Hk1o6kGDldcXBykkweaSbUrziZDfgRQpOEv9nkjmFXFVbH2wQYNeWY
o2OuW2KD82uEihI9tVM2DoFw48eM0nWH92aj2XVQTkRrfH1pv3SJLf0x4wmaOcKXa3sZAJ3Ijd51
7btGy09zU76L15VTD2/TbhVvZbxOzltlm1m5zfElTOx1x/xU1Dq7jaVUNjei10NLUE7mvU9Wrrdn
xjQvg85/WScRqd9l3FXrxaQP1N3NABSO1Dn1twRppMnXFKKX9KGlaM1B92S8BFNBPbzFn+VlrVl2
oW+sVuioIXvXrM76PVpjfxGU3hj7Mo11fK9W3pj4uGJ49OlYJ+gQDW1Dcaz5zJpkxAgWArK+d7ij
TjE2nQAjLrM4kLY9wEA0va2Hs7prxGnViC/QKrG2W6B/DU73lAhBEtfpbikIGiBus0ZYCyjHIZlA
TizsM9yjefODvVGrNec7c8q10ve6JMvCifFHMeyQPioGonXf3OlN0yJWZkAQUj+fdfIxRSlN6LNj
RnDNxbUwbeoyKbF+V8N4TrgMLG5UM1EXBEGv963Etr8jwurI91PNQa5A+419Da7yZ0Fh+QIFR2++
Ekh7xlWH01D5tp6oH2uN5VXgP4w2Dj/s0VtszsgEuVYmYVXWPGpslLQTCfolPzE9hQAXRSq9KpPi
tnCYhDceK66a41bU5P6taJvcUIRN2vTq5AH3vAOhiNt9Y9ROTDFbbIgixO2WAU/tWjrDRmd1sPfE
pA8OZeOVgmlJvg58LyU8b9vNjDpIYHlU6rbMqx3rRn/TXN+LogVquiwPBsUuW4+YwBVFpKM2u6/u
ZD1k2x4zjo84sFsTbP/skrE+Gn32zfGkwh+O2Tn0nCVka2fDcSmKV/Zo5xXdAF8hsnFqLwdTzm0g
LBee72qPPon06oFPk/hQt7yLenEDJ1oenBo0fVogobMFgQEyGH+YR7L9rfu3hjfxnclAPFkSc5vZ
4hc5f9rSe/nQI2B8tQOLhWLpxKVe7uTUYVyASw0gajrNiCDBONkRSSnjqWwhjKWmezAB8wS5xQnJ
qghMqlrfkOjxkxXVA/7DXIMiZWscJE3vL0hpbX5zhHcJvcHNdqUY7WNxKhhkUrtZKTld8/cznomi
xX5pu89QnRq8KijqdeyijLKMMZ8KnXnsQy2u3DfXMGgqaSQnwmzWpJ8NeEHrRQ+7Nr9ZrUtWxApn
+rmtV/jlaZu+KUYgyEmqK+5UUzXP1miV52SJX8qGzaGzqFfi5/kU+Z41Ccc3cz7fjcoWq7y4kQMq
CT3SxpDZRBKmR6urTd6R2l/z2grNWs73iAbjca0ZRbL9SXd9T81ZHM0bSxYnZ5gerLIEGG3dmyuN
gFlxEMSiwsbMgLhpgqgQ286pZn9Rlu1DFBmsA7kDFIYy5dpPB2BORes9VgXT3I7YETE1iqYX506D
QeSLRF4HnL4UsdhqS5tu7Ferjtxm5p9r1jlbjOzVE3zFZqMUlYBTtOg7xn2E7sV6GmYt31GZWxKE
4+C/sXu2jk0XAwyncS4jiKtrQbwkFAfEcXbfeEieSdvvYk1lD2Vhn+IbkT7Wl0Msi1CgDh7qNHsz
TRow+ybeIwOiaEWqKI5e5qLwyaF+ZVY6/dbTGhGNQkUUyvRNqCQ/UV30i6xy8jgX+sdc09XUd5YI
AZ0yNpuIXdgtiQxv3Kpm1Q+La9lATm75gugRZ/IcUrI47TtzXHc0PQ3fnhN9SVrlgq4ql6ApGQwW
hnrNGSAfps5yL7gSEeHWBHtrBbWXgaMi3xAfCmHMW9ikeqBbTBg9qa9frEwpQjDuCrup5V1ptRrA
B4fEhIfTukntkB6t94gXFfVq9Z0pCpSO+DfnqPeo6zN/kNhQLHN6sSyYzUlfxAxTaAvoNMe9/ht1
Z7Ycu45d21+5P0AH++a+3ew7SaleWy8MbW2Jfd/z6z2osqu0WWJmOCP8cO1wRdRxHAgJAgvAwlxj
qh4PzqXavZktl2Yl1rkA+AN4N0I6C6TnxpRwMjZNN1nxWSEoFwhL6raVZr3pvxmItIfnWN685AqF
joYCGepcg7ubes+z0Z9QgL3UtK1JktEvF0bXX7l4bW/TzngUVKNlw0dGiAaHpwioEb8AgBprADCr
rNM2ZD+EedKqrz5W0Wsvx7ou+AQkdshj692skKroMl5sBVEaj8k4f/BxXgfk4m0sSVhKObWGYknW
W9h1kX6ULb56IZvhtksU+bpz7dtIrn/7/n2i+zeBwOEos9QFaba9KPrXcAxq2DHCUaaGeBOVHQIa
JfptgK8Dt3RVFAn0pjp5Dspo2Xk5B0Vq2WaZaCyK3Lbfa79aeXXYPeSazHtkd5ebJmkt09hJeX7t
yn2CY1pIfVjwykV4QZ3Hp1j6eDmCFyFrYi1xJIPrEwgrz252XUghlBUr1hrgJCd03ML8VvNXqFO6
HbWMCelMx14WvvnSqumLn0vlHCKKqlJ8o2LOpLaHNhfpY22tdGrW54UhO1h4ydqVxqUkqtrmRta9
G10LH03H3ILk8QY+3bYnIcU1pOauVf+2fBAQFjrrJSZX1xp+TOSB8sekdHcYpi7sIH1TOPwFmVDM
yiJ+LzRpTdUxUOdBn52IsXtjl/I8lP0nx8jWipOiIixvLTHZF1J8Y3jNpjetBdmSjeKV136S6vtC
LAIAbD4EPammoBH/2oUTezs1QqiXxDz/I5ZdGJiUIDZIHl2zXCuxat/mYRMtKWpe9YW6K6vgg2Ki
6yDJ9lxxQKQAqV/4gj64CzLrQ8TioTnQ0P2WguyAUwPp7KWtJNqrEqAcqqmcnVOaj6zEx9Ld9xOD
67WsD+918iqnlJ90ntHcWZWjbOtGIjcuwVAnux4hGqqBUi4yWT3oVSldFyr7lswMoLAKEm7TzaUS
xIw3FOyU0QrP0KDnQSeTkmQvRyw0y1XRwoidpS5NL95Krn2TI7K5acKAGw8CESugY2HDu1bKFtPX
2l2oBU9AQxIs3OJog2/XTIhVtnKuczrRU+2zQw7HE0kVfcxl3HolF381I7bJobrVlvfL+kbNFXWu
cJU+VjigK0Xc8LIH/seotOwQR6Z5CKkYxeW8ufVUe93zFM5dIsgXYlCpa1I45q4q4mDdFO2+VHKs
MLUntrY9tA9jJg8lZV4oqohYJX0TJCWToFGjWyiLyjGrI3BxCtpRM7AP1I8ts8rbcDnhaZLMUGCn
azfLB4rgb5LTvDX4pTQXE3Ou9qaw8LR8WxrNQShzskDOFU5xW/h8T+xE6NWom4uSxzRsUPhWIKuo
MqZAo7Nt849qZtCGKr2UKSrkdP3RqIp3hYesf+B10rpyeA7duV6m+LOaM+ECpKr6R1c4x3lZ9BlY
bJcoT6IFNb6c3I0CD11Ox/OmC+wFulxrwaZjXjc8mR0iE1u0/7XKq//PShMkkfqB6YIrNDbO/9kP
/3H//+6+FyR8/Xv/qEiQhsIDVed/NUqaDFWmpum/KhKGwipUYoM5GbB6Sf5XRYIs/4emgaom6aAP
1bEq/9J/VyTI/4Ghmf4F99WN4d/7n1Qk8Ce+gagFWVLJsRDVh3/+rdBKxGYYIFct7h2tmJO35T49
x23p22D8QJSdanxEkq25l8WZ3Ij7hgpcvSqeUs/ZUruzPN380My/Sin+1Xfl777XRtkZGNaIe4gG
s0wAAHqO/v43meVfLTPq30fF5IBHuqsS9zx9AqFsZ3VbcFhK1l17JQMt9uqPy37CqAokViSwJT1/
KDevpPxgqNnsdMNTQz9ynEoATAxCZST+sjBrZZWPOjij9LvTzU8M/YCc/j5AHu4WQgOnfJ9Rn5E+
Gunb6XaHxfDTN/1i5Xybj4IPUERMU2kvkUrhGLaznGRGCceqMZINucIb8AoogDHRap0NiMYjGsi5
WVLlpqUHbqw3Dv6teH7vzay88sGmyeIOa1MS/U26Od3Hv+n1/5wc5hh0nWomyThR3HP+eemADaaw
Vvvgk1vkTtLq9em/MjXCVGh+H2EprHnuTBhhKX5Vcn/W+mdWzcTMMId//m2EnRiITliw4g20UbyA
6O0qMs8A5SfWzWDQ+FfbLYJJXaTTUYXgVFkafUKFzrvh3oi5vMH6+/TYGFOzZLTySYgCQAx7oI3K
h94W+wwNjoCorAsbWAd2tA4Fc0feYyElIS8p2sqRqscoiJddgLzALJagSqjFQdVr22s0hCt4Fzdw
clGBBwtyF6vIEaBHxlc+mCLTRMBnN/mm5dbOK+2yToUVp3hga8I6d6w5+fqFmz+1HQUWvP622t5O
r2KqtJGzzbXave7E+KbCEAVMxCqRQyop2muoRvQEdYq2SxL4ebikSA5ogSBfE3h4/tK3hcizcNBc
C9UrFnwLPf+TQAupvW6pAiazjT9t75MFofzKADWp3vkIhDnm3J4e5Kl5MoqBceMDUaO2f9/F91n+
qvqkdoQz0QnE/M/LfBT3fL/OefxhDek84QywCbWkrhdTnXlf+Ju223ZlgQ3z0VMH5Iq7SmNtqZDz
aTx3n1JAo+GcbobCAwrwjVlWu4DXXxin0UJw/KFq9sxEG8LZDzuMOYqiMcZlaJeYz3WdLhv5BWIv
DNZXCUVjkr/0vTkL1HOmm9rw23/4Y8YoprIsWyQLpbhXTPu586VVYR71AhApQsneErZd+AGijqWl
Ia7lFb4UqSfTjT03lYUNugOw1Rwyz7MTcr+GjUjSKV6iVd+nejYzFazOw3RDPh/SIwdvrycxaXKR
2FnIyQz1l8bccivhIBUootNPiUYgK84l3QTvnSEyAdAfJWsZjEmpm3PKDRrpKUmubETGuv1gBh8J
L2kRrN/T828iABpDjPkWp2zBrJqKKp4971ko7wbtzZmWR1Xm/4zgxjiCS+FQqSbxWR0NRQ34Vurj
RBRMOb9TQobKbSRn38cUWHo1u43Rk1kGgYuifJ5j8a73z62B95qksb1IB9+7jXVKgyV9GcvQmy77
/aMNQE98JTN0q6NooqMIhd1MeD/d8sQGNnavsjzgGagx2FrcA6T8JQRdT/kTZRv0AWfOBxPBwxht
BGnj+J7VsMmUAjv2U928KcLH6d5PzYshpHybFwHA6mDgFu0ti2wCdJUzG+7UqIziXRqSdefdjpBE
GMGxYSYVpCvyrVm6FOPen+781LiM4p5OnWstURC1b+wjnC4/eyfzc7rpqXEZxapEb/Q+cTpx7+bg
6TaltjjT7kRcGkCI3wcc03rTEGveIlKynZEPl9oulzpCEypaKRcxt4b3Ky+g/uWPno/GC7+gRH1o
SpJtKXhXoVjwoDIXyOs3OZk7gGpWAT+OLKkm55QuK6uaB3QhaqjOl2ZujvNEdSy89rY2rslBzoro
rVDBEnRbCO5pyVXXWVoIhZxn1fHPnOkmBk8fBRte7lq4vQaHolxYKdkqt4QLWx7FGh2Ees7z/XBJ
ufO7g4KO+vR3mZiv+ig+pK4NVk7S+31EUXDTBCuxhoym37Y2jNpQPPf1f96Uxs5AWdn3gmwHhEp3
LVD1pZ5ZCFO9Hz7Et1VcRZ7PiuMAEODL2zuH3n/uu8/OqWbIzc+M0NRHHUUKVU1KzeNJbB8675W0
t0HqnR76qYbHocLPUzSk7NS5u6ydGRVHp9udiA5jJkDTUmdpAKTfk9pZ6RJPuyQsBedMTJ7q9ShA
IMzLC8VjOCjtX5Q11U3nXMkn+j1QVL9/THBSdiIGFiUG9n2BBlq1OYVTcXJ6VCamytjrFE2oo+Zd
zmHfoso5eGjFI7qmOZWmM7n5c/pvTP2C0Sr1OiWqDBLUey3flOqjERQw1/QzP2Bi4Af+7Pfh8ZIw
x6WVlUpxRsYaPXfHn2p3+DHf1pDbw6ujqI2HrLfQn6vnjkdTzQ7//FuzaWlSFG9p/b4ReTqlymlx
eoyn2h0tR6penRY0fQ9zEdy3dF/oZ3a+qY83Wo6CnKYaJXj93nFuahGJ0cpVri/r82i/DqvOa+qG
saDODIsaN7m7rN3RWpSBoiO9ossW95oevctlkWlsYA2ZzHLKdOivuzbuAGhf1F11tD1CRy7yDAUc
0frK48WjX1/W7mjZIZCzmryg3ci5bZXXrPm4rN3RiisDinPxpCbyG29tcOUiYLms4dGSE9smU8OE
GApMCvwutRWXtTtac1Rp9HYI0Wiv6vdyf1+eu8AOA/nDnVIdrTnXa7rYKBkIPwVMVd5WKGXaxqFG
zNy26Fcv6/1oASK3sz0kY/3exVyiE3ZJ+1/Qo/f2/zofyfEfPZ32JPvnTW2MxoZjk9V9Aamkh2Tf
bdv2sr3wyy3sW4yLXCw4PGwK8HPZYMjhW5ctFGW0E1Jv7mM4QLsdl4ZqXjqXnSLHfqCA9jJBCYgX
TbSLVUpHz4TOiZj8b7bpZYSaK7PafdQstHjTCWdmxPB7f5h3ymgBmm6cmHAP+n1vvTX5p4oHYFcV
c8VGX5k/qA4F1uXxosk34Jy+b1egWiS7zo2eezKppAqGx+/TDQ8N/PQbRmsyArVgYEje70Wwp7Io
ruWObUBbnW59auRHKzOIbIsKA856LY+4UqjO3dfLGh4tRl8RlTTGQGdf50sdiXJ1YYdHW2GJeju2
W5PDKSKnXr7xLu3waC/sFJSJHGSIfelRibZVtb9oIOTRWsyVioJXeOzshZhEujM0uGdm98TMkEfb
Ya6ChrCG6GGpuEhysaViKXbORVNpaOaHiSePdkXRoJjEHA5gkv8KBfnoAsp1qxVKYqQlxtLSHhOI
LVmA0h7ebGegiZPuQmndqSsF6jVO6vCrnDO/dWRJ/M8Q/GX2/i1UepWXCEpOb4ramMPAo9axmrXS
rirR2bMySqwIKuOurc3ZZd9ttKDrxOMvRGG3R6d7zNLkJj8T9Kc+22hBt3WuuWnILzGqtS8FMEhu
BvL46V5PNT5az2XB01U1zLYSLHsWBtSS3XvI8U63Lk8kYb7ey759hRD1aF7kcruXc3IpNc6mmbOK
qcJ2k1cQsQsKVmeOLOzkrtrrSFEizV9gH7ho4A+VqTHDgHmVSN41sIhF6ONzY4i7sqvPdG8imH31
+lvvel0q9KhhCbtiRkpo23bnLn9TLY+CA9ZO1IWAXtvrqFQSSp3ORLOJzyWNgoM6MOWrgHY9adcm
2UzVgWG43Znx+FqqPyzhr6X9bUAyP+9iqtHZr2EqIydaoegRW4wUU7z2oDRAv/+0/GcR0JBf/46N
BxVdYsNnivVFnP0JG3Vfq6sufVb7wRA2gOwSrFMZEXiPDItKgRSyhHB3enINm/JPnR3Fm1ykbKVo
om6PkdUs8G4LkKsR+i1VUs4sjomvKA1/+dtw8NxTZYUidvtEBdkeUsd+WYyXRrECZ6zUxad2kPRA
gkE7e2GHR6Gil9BwdylZu4Z3EgFDg07PLzvqS6NA4YVpC9+b0e4oJUZsXZ/5ilNjLP89xoqk4V1R
SQQgQ+dlscHm9MJEmjTa+jOk9pJKydyekt0+n1XPp+fdVI9HaxsdnFDooQZ9rljIRydfXtSsOFra
Am++nWSq3b6JF9r1xc2ONn3LDyjWy+x2Xz8gNPudhsX76f5OhCJxtPxSDZv5nAJnDmwwtX+1pofu
L7zs4iCOVl7lpzjO4TO2F0I8MGb5ZYdMcbTu6o6jcRLTbIuGTp5lF/Z2tOxau4TmktCsctDuKNc9
PcAT80wcrbhGFLw0V5kQsXvUDOM1FLBUON20NszVH2KnOFp1uQ7/5GvV2UUyl+pfFluzVs6zxF7p
/VboO+oVnFsRTgw65JmWoCQtraVrfkD3n5dJugzse0GAe5CANbpl4gIt3nryQ5A/6xmX6RLIPKSP
DqqY12fb1gfP6b83ubDVpG5j2hutuiubnW5uUmsLj6OckWlchrAfrVyddxmyTX0Zgavre3EWifii
uxKy+cdcfDk9AlODO4oNpWZEuVk33V5FRa3PcTo43e5XPPxpZEfRgeJML+soptg76Gp0497BxSeQ
xFXUvNjw3bw/YfghRPdZ86zVrw7Hn9N/9+ffQ+HZ32HUbcXSjjNu2uZgerBRu8Nl7Y7CR+DBK1Et
qg6CtxpPiMt2EzzV/+6uYbWBAzyIZj+1ZFfVZ45HPx8JTGsUNtjxpC4cvioeqzqHubC/0/V3u7ns
cZ/LzN/dVqLewY6Nbif2k6LPPPVMPmP42f8+abAu/btdXQUBgLC35Wkb8DqUjMGTQfXvtPhXTdXr
ZZ9yFE8oTlM4gZMElOo16GY7PTPlf94IEIP+3XlwJUWdq8O3jNa6KM782JqrzrnHpamJPVqoeGhX
EWx6hhwBR7Jt0u3p0VCGn/3TmI8Wqh2maMrKisOdfYDqcCsD6GhUTIkeRPcRu9p1rzYLsdZWYQJ1
TJJmgnQtWZQVDAVrRbbR3HwDs3CHzcpAllhmabUQE+NWErSFIHBLSZHZf1TpJvceRMldxBKCZh6A
MPZeYEh05qNKX3vXD79jrGmkHrLG94Bb/VCn2zvNskqB9vHm3GR/fBunC/JLjqPwPBzNXdFc4jA8
61tgRxhPgm3SKmPbctovcnyuGiRpMciHaiXo4SZgY8/1pYxhky06qNTUBUBbSHTxQY8PLXCnJCFg
D1a3Ev6VfxTZR3PzYqTCvSrVK02ObpLgt1g+UQuxLFqgrA5YT0FfKYBq49qbdep76h1w3kXRoq9K
YLTuc+ivTDW7kup+0bbow+BE4BlQ97d1SCcxS6WyD5K/NDPNRyWNFnn7FoYVhE9ARjIFMSVP8bgb
yPlcwCmvxfHINDEVjx577WgkVJAHxlqDAh6bNiWiFCI92ti04w+6DETtWjeR/x8C6rq6DkBJZ4Hv
XQs2Ttu+eDR9HUicsMxliZq1T0qRlq7/qpTBsVCqOSySy2Lul3zw27WjV20nybThlQVuBASy5Nxc
+fk2bhqjtcSjshkaDWftNH1IzIP5JznA3MC6yQOiC0M52NrJmeU1ERSM0eryNMdFUchN0g53NWUU
1CHp2dmXyYl4OdZ21BIYHFAh5DjBm+n5G2Acr/sMlUMaPoTJ1qq2tnJLvdbcMt4L5z5Jmx0cViFY
DQCFzDXmtU5tMJW5lnrFpWljhtm9WFFyKZF6AClnptA4zbvcSZ7cfBWG4Vwv9FUkS3MZRbVgLaM0
WKNBa5DXVUs5zhCnYQwp71z/yTNuY2ddGuvBYu50rJqIgWOZR0m9l42tFRMCZ3lb4BX89rKGR9uw
HeYeqB/GEbqg1x3z+uF0uxNffyyH7rEv87IhsWIWB8gwrb+hKPR008OB5qdwN+oy8vBM6yK2ypry
Jif4A2ZgHpfSLHap6iJid3q2a0zvzN42caAwRwcKWwkSyIhduw/so1Y85MGVqlOjVZ/5MVPNj84T
pgTaswY0ure9FkSJt0w7qKUe8BL/zNSZWCljaXNR1RQVDScWEbhKTGEk2KsC4CsYrDO/YWJymqNj
hRyXODGUbNBc1QC8hc3y9Ieeand0rJBCbyiaot1AW7XuCo+7y9odBcEGSydN0cl46sEW3IqjnbkE
Tn3LUcSL0zSX4tzp9iRUqauLkU9H80I94mB3Tjs1MffHUttcwMzGHJ5bm+wpzF5V4ToPKJTHu0wm
BSZ2g+D43MFiYvjHOlbARZUACYOrchnjnGquEZpdFnXGOtaqy5JYdYtuDx7L8fb+udfGiblujBar
hGFP5w6vgl5ZXElNt00Sb55VcCnEcCcC1To9gZRhBv4QgsZCVFj58K5lopuhHGKBOhXlYBnZvBeP
fUIBfQgm1fpddkfI52yuGwXSj1jcaHUza4DG+yZmeyDdcmkm9hloMm+dQw+EUvSQZo+xWlIQiElJ
/BFEVwKYNcHLV1k+N3Vzdbr/E1lec6xybfU2VsyclRWXL4PpVNbWlORzx45qSFq/4VZyzMF5g0eG
LL1N7ZtQvzXM3zk4TErxse5AddwHCznIMGAgQ2BZixp4AhTLwr2VgicqtyPjXASe2EqMUXiBVGTm
VsmDoxpQnr6o12A+T4/DxAwfKxFNF2+BatiknPx31VIhm1dngu5Uy6OwbpfUxbnZMEHM9zg5Cs2v
0z0eG43996uWqQ9/8fvRsBTdqre44A51u3KezJz8LmheI4nKVvJknfPq8CIQpq+3OKNU2sJQcZh4
kpxXBRR7hZdyRrLD6MW1KkNI6z4brKdE/yWEnETVADK1XxJMshDiRrb2HQCheB43BtQX8AhgYoDy
S4NPojNruw9bOIT53vUPYnQnpVdatE9jSkavQm1fdh9lDoV2JQm/9ODe649CUXirsHwoRNTnotBd
Ye51Z+QwEMxceg7UgPvdLscWsblxApxkzVdqUHN94dTPAy5kblM8PRCWo/7TKO/UMsew8qrXmxnO
9jIOwDQ7zxRjoajWzFWKKxeXF698MLoHLz3KzUPWQCOtFpVzFOP7Pj5kNr4010G8cSIAEzdddu+r
e13Z9Z65cHtnYbjAZAE0NDcB9fzAggN1nyp/CnzDdWnndfba8+uFWfzBOnopAm41s+K5o+jJ1Z/d
BmNE4Zauq9Wf019+akaNVgGo+SZLRA5qFJb4+JMLF66B0SarRroVYe/IjiJTjHLVnwvFX2/KP8TI
sSY0oxjEddyWhkV7xbMo4EprATnAiWDNao8hyLLgxX/+Za+0/iAYvwTt3Q4wpza3lvmsex9aG92l
eXirCRutDjaucQ+0eqVxO00cCuwuE0aZ+mjTtsWyST0JFYYNVFwz9qJzZqkO+bEffv9YWwrERfF9
KmP2fajx1g5aZV23jwpwOhGQ9LnT3cS0GGtMKagOqrwoOb9nvJ9jyXHZGUkbHbIx1MBROR2UAsHB
h8ZbL05P44m8M7SPv+MXMF/caweBTU11ao5rn2W8ufUKaMYMnOuiku5a510x3rNul3q82hTVoklA
+nb4PWyMlnpZbFYN/Pa82p5J/e+8uyalEQLkLjORqqaFimtBca3oVBAtMbSbiXa49ORP2fI3cfQh
mCm2KTEEc3sWSrsAEoZt9isM7Wd9+ljkNxgWltWV4UD8voa5a2naZVvC4Pj2PXBbutBJkc2dPsvu
AulgkMA4PaRTU2D45992BL9upUB1mMGSvNTfK+/MIWGq2VHAUTRdEXDhHm7Y+czVX2wyV5d1eBRy
wBKnAm4tPJa8C450jXvuGdHrxEnhq0Dt20jEFV4yTdGh+DCTWcxN2dUfavgZp7stTZwuv6b0t+bd
GINkF+ToPsCGNsdjRG0opgpFmaxUuXIUzGt5R4jbYq7BKI4CqLMlQCAv869LXLGAh70asfcBd+qy
2D0WzYIVBX4lM5CRXv5Rnl1F/XP6p058+7Fs1mkwNdAkrCU0a2bYOEctLmt3FFUcU/ZSJafdiuOs
u3A/Lmt2FFM8gecqbLr6vaw/5+LuQlEynNu/V1aiYLwiJHQ30mdweKqzbx/D5vLD3qAO4/5tJtWi
X6VuRYdLG1kFlvWW/miC4knjQ2DgDFF/xh0Xi3LhQx+FzE0ic+6rVI62d7H57uJkZzcd9b7yTeJT
hRK+pF1931BGCWx8wS4DaxMzPIAk0kwsk02B6K1+6eVrvEOcbB2Gm0pa9zW39fIGvrviiNvLPsQo
ZvhyKCpZyoCpr0q6y5rLQtHAkvg+XEXX+r3XM1xCcOPUa7E4s34mFvRYpOvWii+VksI7vnrTaIP/
QUJ+xAWghcsSx8sLV9PoiOFgAVRRjDcglOJFbZSrwni4aLzHqt2k6DVAz8N6ajfYNWLCdVm7ozc/
IbGdHncFthSI1C/NuXqHifEei3ZbRamc3qhRt+cPUJPBDvFG+ljh4lTcX9bxUSRQEjkFEV6RGyyj
q6ogBVudOc5N7C1jta6WdZKlyfRdV35lcT+TlUNuWme2lmHd/xAPlFE8UMAtmsXQOIDKqlthg3J6
OKY6PVqPMqYmJU6pxHH/l259hjynAJpenm58qtOjVYmjgNY2MpMkoxrbxnTjTKen2h2l5wyRc7OR
oHooV2q7idP1Zd0drcLW6kKsCuiuYb85Eq48l73VjNW6vYAPWSZXxDxITyLGpZf1d6zVNfuWTBCe
h3sBMGox08IzYtKJ4R2LdDuDwk7FACZlr+1j/XjR4P671hayXq/TaH3Il+eAH1M9HWb1t12ysVSr
D9V/9JS0z+mefuW9f1hrX7X131q1sXozU6lt942Wzv3ARGES6b8bqZonKi4uOJvjLVPq0gqy4DwA
QuNFvH7GDq+IxxQY0gyPvXXCDcO/FRCrxfFVFj9F6UuoOpsmdkBo9QuM098Ryy0zIBEGJMrcruZa
WfSgDOVdAfJA8x5N7+hTcZJvtfpakUmh3CRyva5SbW7kz2GdbSOF9LT/C4UIkFQ4XIGrIX/VQ3Bd
lMbMW9GYCU66tYNoWyfFzsVxSWu79KoorxsZF5hyXdp3bUtCZe86myKU13JRFTOplZG64ntB4nKR
2t6xb5K9Jyw7vcG3Dlhc0TUzNeq3VtJsLSteq44EAV9cxY31YHm6NktdR98kSnjZZjMAq75/5sTp
PcNuEp6KAOElM2wXTn/pieA3Vk9lIrO8BZu498pDIb/oxpc/0pnGJ+bmWD5lORXOLwqrM9X+VPJ9
Fz1c1ulR8CswevTLsKe6olvVAKTV6iVnUp1ufKrToxBYRHnTabLDNkMdI2Ry9czDx88jDdjr7y+Y
R12e1hIj7dZrTuIQUVfDKep0p7+0tv++YA1rdBiBfJzjyMTmmLXCrMdmocSqRRGfcjfBYgyHhArP
TQkfl0jG5OtT0F9SdK9BYa/Vur5V1XOck59HzxgrlnzTkUpfJ9CLJhzfp+iyM4sxlix5oidZDmqH
vZw+FeaNUl32tb8QNt8CnVQVbeQ3hE9l5Tx2v09/jZ8HwRzL+RPREhXX8ngUWjlX3Zn5M5zO/v0L
m2MVvlqkuBLVbrc3emuhktPuSxQygo7270zUNyb+wmjma6WtZE1GaYZiYycGBknU2kXIad8rHsLu
5aKxGUvzMRnqVDwsun24za4ufKMYC/IDydZVaKSMTRs9Zvyfc9lR+SvL8W16CAWGkCp5+L2vlstI
uUsprjg9Dj+HA3Msms8qLJRFKpD3Zb6tWsjEaCki/1yJwsQMHCvn0ffJLR6KiGILRDn3IlVol3V7
+IPfBkQ2+s51WqKjb7xmeKCZYTUDehWdGZWpfo/O4pGdFU3sMTuy/qborjE9Od3tIcj+sHgk+e9u
C13SBoLNW6ptDv4NvHXmyTygiiayIfuL4iKXvWV+rv57Qt1qjiX1DihyHWdYVhKQdCycSjwzyLRp
YrtuMChRcV0AJblM84ykLK8y1RGC5+lfOjWCo0Ws6EnTFB6xJ7jjyeZMZPiq7Pxh/Maq+9xHZGal
BB8MP/ZutSwDDFRN7SYmo26H3iLr8k2sasuUs1MXJUtM1MhUb1MV1UkcrzvTpObkFy3MccAJzKdI
vOkHO0bqlesn36y2DlUpNgpCW6p/N/VbUNwHxUbstxX+cS1Gl7n1B8uY5ekxkiYGSRztlgN2P1a0
vN8rErmenYpiHMPtZQMCTcRrERWOGmxxiaF6ISqkeSHdevLd6b89EWTH9QC+q1HyjFnmPnKvBg8U
u98W8nNo7RvzwnfVcVUAVk16yTxAEvLU3wWXpZfGNQE5TmVhqJjtPgz4lsay7s6teZn/+XF5GmPB
sNqgucEunNMt/pVlNZeT33pzcMQXs3hvUBdGysapb4LUwmH2rXbxkvR3aEhggubzKjDw+9u4zsHE
Z0O3nzHQMPVdI70wY2diJKxNKVkUmAyX4NYs8SgVBwMzFv6V6hjjC1ZhhKPk6z7BGBKBX6Jv4Ltu
CmBogKct/i/U71rV3qVWupfyd0xsZl6Kc5IizTDiXpTqR4LtmGw8CLl5nZSoKNVrUuxLczDgENO1
7EGBSLxFDaW7b3EYSHelfWykmNSjvrBjeyEK9jwXNrbB1QrSPUJ/WODxVWJlC6cpljw5zymVX+T+
XURiAgvdeQu9rHaaOzcVMSB/itOP1JB40Oa/WesGx7zQDJeyfR87OzuU93bjrVrl2PcHhM3zOFuA
a53hYZQkO3DVc1xI5mX92QkHGQ51Im1U31nlgL117DySBHC5/SE2b01r4jSD5lPyP1OGSK+ruYMp
riBeW9FGbPxlniWbQHIoqAJYngK8rjtx2/bFuhNBGgofTdQeO6JuFn9m4i4oi41ivuLsMXO8hBTu
SuPJy5efo3RvNR+euC28JxkHMjFKSTRifSNct2aN27T2VNh3ARp+rBvuNFyZOxawxVO2g4eA1S8w
6Fpo1WeTpIu4TKlZlNeidsRWbOYp11mIMShhadZ0K8mxVqEjYuyTzxWikWBD5rdK+v0e+Pig4qNm
KvOU6gepTfH47vGhuidrRsZoVrTm2u7KeeWFc4t3Olne5zmWVcGHkXnXag8+i2rORrnuISCamN+g
xZwp1lvYrtEfg+PWMdCQZkYVLdlIUYMU4iKzlurSV+81+VhYDw7O1v6hDo91t2r5r9gGh0dNGHCS
uOtBlnxMg2v+M+Y/6wdrXS37DGb7IreW88Bd+OTNowb7UGNdyPlM5p5d19c1OhSX9zv9Osr3mfxS
dkCvedZt409T/lUE70rxaprr2v7V2b+k6jPk/2dI6wD0nWdE8zAUrkJ/6YdXdv9qyxtfQycczZ36
2IY3aXgth1uO04Dn87lk2dQuo8Zc2Hi3R1e5t2zEO8sTZzqVLJlwbaOl8N10KXY35HFWjpBtMtNZ
FNFL7cfsL1RKcbrIXyN/G1f5lR12gArblSjHKxwYZi1FL65gbcy43UTqDYLgeYnzfH3V6OW8LJdN
REl19GZqDzGehAYuqV1ePbSgy2RyElDyrjgnwe+/iRw6XOzwopxHwXOfbLWyxbd+XyXyQneymaft
8rieqUxSIcAcjKgjSPbMGh5ms5VMIDKo9fONWaEGSLIZ8sYHBV5YpEYQmPTt3MQ1MTPXih3M4O3P
3LDCe/Go4YYlHiMTXfYCQTpvYlLlwk54M/JbSW4PjipjGIEKRVFnQvDkk1ftUTrFvO1yTzfj+6DE
iwBHI/ARSwCpscD7MCrcsLqL0j95Gxx1E9v6MJnZir9WlDsba8UwwJJJABLCAwk+KCjNm5kcadxH
K6wmHywLg5BCXRrZL/yyqWxFf45lSem0jyHJlCrJYeTj6kl6RMXE3Hqs8MYZ1p7pqAvLbbFmuA4Y
ASt68zSEN5kx99Nowxv/XID0UVHMrGgHHaV/kj+q2Bgqhbdpw61G3blR496EHWYbLHLlydLvbfmp
8vJrGfQk3rnIkN25rKQrpPXLtHh1avIucfGC88BvCUWfYQlXbcEmEPdA/HVjnujRzM6rjS+Gc0cp
tzk3pjqgBkFMf+F+OguxhxERSVShtkjNgd0UrNT/5OxMltvGtm37L7f9EIG6aNwOARCsKaq01UHI
koW6LjaAr3+Dp5WHN2VHqJXhsJOCQGDvtdeac47ucYYt7gzhepoHjxh5zyqNdTpvu7zf1/k6jta9
RIvYDMrpYRmxpaagFvZ590Po56F5NlUM/BepfKGFKtU7g4KHfwEdbaVJr2V8ETxBTehwfLtGxhar
FEl9pp0Vnhh1eIgqZvJqtDbHIG59Gw6DoFH1nCYPOi9LXPaM6neh6uwZjrmlA/8re52qGl7BysFz
JmkxHToZ/bXi1/L9qKhBys43ak+adb90iC1zL4fYODcvVYjX08n4SVsRHauy8nUi+8G1+pY6PSba
a9nuYKyutLiG2Ug3DnsZKi0SaCXx2tUfhrrVOoq+elsZlzp6V5aON+JAiM4mbTZ9/kvpdymXVEU7
xFJbc+ypCPejoa7C9FHMgQQ8aw6fURApleI5ugrEZS1baK+S9wmTHRQ3o/Oi7sFpfrT2upjO0rgb
1GTb9/c0e9hC81m8L7oCCy31VUmCSsZT9NMs3zrOUgBfadJZu5ElNq0JVEi3cCEM6ViWCqkKFcVX
u4FQvyqqdT6f4BqtmpLVK4Z4d6dkVVCSBtt0yzq0IONEkZ8Yd5gBt3l0Wuhg591GSL9NMgwR7cgV
b79C4/MKu7mejAwS+iIMfmU5u3UBXY/1Zqk6F17K48Am312KbD1HZx1cenaIsVlaSSBrwZUdQdZo
ltSwCzxZeZPlzaTuDeBcw1nRn5X8TssHxmOXRkLAhYF5gL8KaM621wozKHIwUrZDEb/0kdeWG0ZJ
hDrcJ+OTxN7X2iSp9zX5x0tL85afgfXDKaNzFKGlTqV9279Fo8SLqa/E2G7VIfRShGWV7I8OBdm4
sarhaEOJbvvC1a9Ak6U5q22Y80Cf8oI5BFVLAW6EeGE36rcszyer3g+sTlUNry2K3PhKkhKGq1qC
UotY1XL0VazxQ/3gSNE6G4+p6AKgxSTkQblI1vjI7mKaV3FHe5axbwLIZD5m6r6ofhMVKSl3OXgQ
QKLFsDKan/0Swkm9S+B4ielYJ89LQiTu0nq25ve0rfXkZ1e8pOo6E8TNDesBf42dsYJFbO+wrSyy
WioBjjj9bNMNRiUX4CMPEdgVzjALK8D04jiPubVZeqiRldckRpAPe+DVJ2hvpyxCp0Uw0CQlh4ZM
sR69vQStwQVnysnoN85lqGzdfd0AYQxDL1nyIB7r9x687zT4Fr906LRuFTaHQgiScS8UhywFNuCO
s5m/qUW1SpLEm3vJ66puraiPqH9WZZS5C7Bx45eqbIvwel+1uy5UVyPvUNdn+55bYHLCSKTATEfy
pIMSelGZvS/sbwXVy0JNr9n0IHiINSrsRovXIjM8df4lscGZpAEP7WmO3iqKaVAvgxVvFu5yeUV0
GMt5MGS/1PXrC+BA5Yo659hjdNKMD6vtYNnZfiRdYTPltp/lldYC7eO5SetqkyuvU1l7Zg4GixiI
o9Jrq9BQ/bZP1gr0obHbtG3jTTlmQumahbHLhmNmDg+p+Wnqd6F5nxV3FKB910E2F/6S7Z0IeQkw
oirdEBLjmpBw1GVgfceNUhxzxfB0aJGFaRz1KvO6htqwUjdFPa+6pQiqnI2tyYOuwQ5mKLwalauy
PPc6d21QsVXpwWh8CIesv5nBA7DxF806adNTPf+gZtiMsngFBsGP1/aRkrn4UljcBPqtd0C50Jn9
lFbsYp6m0VopQPUmACgWZXndjHdJkbudeinhh9hGzYsB+IyCajCB2w+CA8EUKNZLXGjrZSgPY2kA
KJ+Id2ouLWmVcavc6QZbjhhWXZPtVa3kLGD5UbpPGi+84qSBwHaj7YKO2U6mTke4WjnwsXSIyV0C
a1veNi3VYsYHFNyUFghMtl6siVTp+m4ezk1druusOyZW6RZ2vEFG7kqkX9h8KHxJvlOCos2FIZ+9
0ersMBL4rXGbF2k5OCX6Md34mbOgtsTrKBRFi/rZY/QzQwuwW7HtxNaYcrfBQTQ5VPgE0ahG7mvF
dJ8tIih5OW3ALQ2Np5FKfsriO1uZjktP+IZmAEMvP0yrgvS+b6u3Tgt901bZvIRnzt3G6lDpx6eu
wuNk7+tMWhFC7ZOkx9kWn1sVEG28Cj/HMPHC/hnO9EZuyjXx5XvN2fF75MpLbMRBDJRy8jVt8kNi
h0YtmAv7dzoSleOUfmZdobsebOnOPAyiX1fzurfOlsaF4+orBUL1YTg1teWb4l5V56CnB1TJNihU
cz0l6qWti0PTI4gEaiPZHBxrTzVjhmNPPUfEyHyO4grmJbzzwU3hMtlR5SeLhV1VbEe7+bTIBl+J
nqXNGrpjXT+Q3rIy1ctQJb/gGt3NrDS4IEs4yhCgkS8UBbnI06FURoo74sAVVu2km8ptQbBMr1Un
x94b+MQI2FkJs8SzVaFOtjchOPr2KCKT1fFH4vwimK9e1QR5ZmCkLeiFRtIj4WcVJxNYG5STsOnz
LG3kKs20VmS4zq12FGQMWAo08UEN6uWpxC0ZsfEa4oEYRb+2iSoPq0dhTI8y+d0D6GGGPhgbg04J
cp0fuEirbJoPjiT8UVhrWBEIBdxBhH4TDyszfVSi3LNUx52hbFUcJAVsXcErOIWlPyzPVkdJUOhQ
+syNAwFqJTtSUCKCLFgqs57s/Xa6czR2V0XpvcYIn5crCduIT4vuQE3cyll25zSfdqOvdAycHdhl
0G1sFxyrJt3tOSzMdnfS58dFO5ci3C+96qsAfmpj74SXhUN5HPdB6HAKjhpPhecGZyYoYwv8xHio
K/1TJ5WelP6muuu1tVWeImVHJjQcqJ9q8jzGl9GBndWDXeI31dvk2KS0NZoBJfTaJFrflOdHKU7d
MFTdrMrvGHNRP9QrxryBOTsXLY034exs+yw66oVYG5H6kVGhmmN8ENbzPDZMq6gYnIIWzLJKWg0s
a+JClQcryeJhSoHmxDsZKVY3Aj0nD466DEQDdZ2mkcBTwDLkLMGQd22G0j6EEMxJo7MYJovHwVrg
03DstxYtiLTjaGLAvWbZV9MqN1sfttrKsGs3Y7VTdeWcSPFRMDIWsqdjBZOodIoIj5LqSSqggdl8
nexPJ4/3TZetlORXXyZPTGXOdEUIb1B2ZcwOlw/Wydbbx64PA+R2nBbu7Ko61/Elne6vB1O3oBhO
es1NxTGHzFha6tGEp2XrPeXZwrloH5ntqQ7ZBpY3YhEBXGkrtZT8xX5N6SkK3iL6Ruhx85gR+bis
cibE5WuVY1u/dnLi+759S2nXmKDU+jr3mugT+gV9rcgFV8vEriX45m1CGKky9TWd99CKH+yRJ3gO
jMHemFDxnEY7xJnmQTNrmJrbSevHhREUjt9yZZb4rCxzJXXWxqhPdBxdha+eKPEgsjdxaa1MaLWO
lKxNWm/6CEgw550AC9BDl5Km68Kz1aJuQ1qR0b+EZssi+7mwcPZYPtMQcLU0biKK1lzjPKFkKJBT
V03yzwlQOtJ04AOXa1sEjDS+7v4hVTd2c2LohguGaLPyd9K8OV24T+Q+UBr2HWW+a+LCt/JPaQmM
wlir4Ta3tWCKHVCcbSDz1KYa9edkbAyqB87GQIP9eAZfLmRt21g251rQ3EW0KfLxrnReS2U4VXSj
DANg50itHsmnhUvrsbd2oBgS60ex7GTrZUSiE0m/q/mOtsZsPxhe5ovko1Xtg0NXKLNOc+esM2qq
UmS4vF9V460Id4JOe7sRfRl0+rrDiyxlx4xKbux+pOW2oomhD74hH8OkX/XIYkX8qyRIOY1NOL7L
qk10uMKfEwXLwulyIoxb6w6ZIvyGBnFKqJKB3Yn+GrJtcYYv/NISbDlk5SllnW5y4AlFvo0bHC0O
GLsUOVp9KcfJyxJtVXEuXSav4KSN9vsQjfbBioH5UsIVJijV6bXoh70cnuskwYl/hk3qSc3g9c6b
3sH3i5NjyuhC5noj2eTuj9tez86S0VAZfxb26Pbh6I8N1V/Vedk4emOUwPUJaVc+hUu4cezAZsZl
QvVJrHxftM91CY90obaqjP1gY6mR6eT213OkcWzieed0Lr4At7XQppuFK+VIS7oC5CorXKYf6olF
3GlXZtz5VTXRalIwPwgXYrM7NTodO4SoAFca+Nx1o+B7walM5dRWv7uhfLaiazR9eo5my5cB2Uam
4xlN6BW14J8OXpwCsVTFQdg8KEV2iObTpOb3aTPdtVOJ055FLJXWupIEYxXSB8DbXwoIcyj1rVfL
zIA0KmB6IVXKlCFSwqexbpgvPb4sRVIuje48G6S60J14wqXrkvV+bBbnKQNZrnfKsdfH4xxOQYeU
VqazrUrbAup4SgPy+s9TXaIaL+HGpqt8lLZsh8CmAbnalGPReOznX9O93Wv7vu9/qgIpisopdAjF
OlJDWrqVgR9YeogHWmwtejSF5ogRq3dya1P9tgsbPJkM1ggPb27fZacOChUmt4xlr9B3BeTLvjKk
QBSvS6jvDeQGswG6JPPVBDKy2mP+lyOw1T8BAXtqM5/UUPHK8VAR0jH91KxplYWPRvQjap3dUGd7
su1+xgsrtyOCdpldI+UFMV/sEdyN8tmMkH4zesOWv0hAdPrQj7PaL1Rx7tp8WllmfM+hBHWAN5Yc
1J0fcW/vRFy+TQLprlkd58bYKllLooQsZavU6hlJMYfiICRYiLIUHbzg+Zp9oUuu1RwkRRy0lns8
P0TzwZbOU8pXtuniInbl6Cm1/MqkzHd6MAU2WRVqZXq60QJzWWS3aS8GGW6DlAI+tAx3CU/3TbJ8
1npQt9AtTYnuW8c5w2n7teDcHztPcntvpdVFaporaXFXdjP962bdEesTaaihpgeHcrVrnF1bq5zN
eMLs0SEwqF6ZyavoHgoaF6Gj7uTeorPZVKu+hf7aLpUn6ac020aItq/dunXUVhtVBc94itHi20J4
FZAGX8ubHDn1vRFhYxnLN/vqbMyGdeyAouW/1z8Di1lrzKoa/tszJLj++eoVDasFhvpKFoq9qrGp
9Ul5PfeQlsQHF4NCiZiTKalf9dhbmbgWrTn0FAzdEl8ssJLQ1+mlGp9TWJEuRBRNV9iu2eNpMe+w
M3oZY51sLwqaMC2l9KS1D11lBZNoIYfT3ZvkdTTQf3LOEURvGdHLIDcuNFXwsM5b7eA/aEEuFq8h
I9fp02gfrfB9AUtpS9a6N+qg0WkHk/Ux1h9W/dhYu8IZ2XM7vxXHKS7X3ZD42nA2bWlt8c/r5Ten
Y380auCTQ9BBdCXsFQ+Fs6IA2PcDHKlj06ZBNL+W8zY29oVarIry4JjPjdz5tVBW0SJ7El2DVPZt
Ga+morqJaWHNf+t49mtavAozNtWhDq9oGM94KRRUXwqMWqn9kYzqcy2MnNdRBLS+7gt7J9WbzIp8
0W9nY3mTKTvbqSdoCgNktA3FJmyazSAR7FnK6zihSzUM61Ax1jIvwszNHuKPKSvfkq7gDcs9yRRs
tR/2PIHHtZ8TjZhJx8oe7FRxlQwxvYT+bEnVI4Ew6yhTqK13o9izbWx5wIO+lbetwjqQjZ8mq1TV
1ZtFeYxAl5hcf8Pdn5OBFmNoebOtv/X9iFIuuTiRudJG9mijJE2rooG0LOWmHG0ArLLuTcsFUJDi
OrT7pmn2Sy05kNpygRlzEF12sM1lEyfqNpTkjVzanOr0A3zSi4KQq++7IORMMBb6usnGjT5CHmFs
oeTHSHvK5pcqfXfS91S8RWwBCtkm2aHX3ipBq70/R8ZJmJeRMxuAUzWiE0nDRAK4ni3vaffizC/Z
8DlhtyrnEyxbevjIBGV7TQdViw3fzLApHK/j61aBHU/HyrxX2pJPuIvUi01XxpG3Ur+bxCVrj1Br
9fyoxMdEOcrz+6Re87wfeAy9sc7WgyRdCAUtWZoWOXXzEGNyJuYfMcbOzjqNxjm/7oCPTZzdzyYH
0qbw8wbC+qB/VNV7a6xrDXkjFPBw8qfQ8afEZSWySXCJH0zqXYMmfBmT8Rl5jVa7C9IUAgJ3ls4B
DK+sttPy0/V4OTt3mXRuB7pH5VEKtftFaw8GW1qkMwrcEEvO6C3oDGzDVP/LnSG2YfFJSClyi8Mg
vytStNE0XihxTFO/k56n5KmdXFXZ0SooSY3KxDWnpturRlBrjldU847jf25fv+/9YGknKTl1/dnQ
iS5h2sswLaJ7uRfZrhxs7We6qAHuon1evaqTc9CGe72byGIuZdJonLehGs4GpEHPGd8M+bmPlTUn
rXXkJBAPwV31ftn/Ys2/LJGz0SXteI3HyYeLHb8UA8L24UlKngvmRf2DXXtpbe/0eGdTmm9060MS
D8bPMt1Kbed3sx508kkpzlj5GWu4XWCPyE0jPwoJ7Om0x7lQ3Jz1WIQNz+1Jy8dLkp2sLvYJSA9y
NfxpxpeYFUE2CPihRmRgwMHPTlalFbRbjjOFqbuD/TBI8Nc1zj8yP6iGzPSIUtKXB7qS0kMdfRRR
8e40lb+MzkHWoj1064NaM3ruOs1tLLS9BLDm1OFOYvsGy3fSrE2Gj5BQEroADxlHUr1M16IHodPb
g9/G6JagkKvjE1xAcoI7Zs57uX9XW7FGNwXDfMbNzOZTyB6c7Iep/sB+1XT0Mmr+pkyfBlE92MOD
Ikt/0Xb8u7TDus0I0+OoaweBUDDvPKlkfv+X7LGvPvdGmZRORcX+x+fa3bpxjrX1LWW8dRsLJieJ
XBkzn5syyBw28ncFkzca2RKEmVrbKMDmljBpvqK/KKm+MPhZzo3AKCoabeoLiU1JM7dp8jpKo6+Y
CnssE1lVD6ascaNcXRfObzucHvK4W9X0XyOn9SIs7+UvM8v+ci1ffCe3mV64/IGEX3/HxmA05WXf
+6pvY3nGTJh2VvGVyMVpZpTFAPzP2p+vrveqCXp/u0/KqPvf/1H+n72YzpgUBY4hxRtSP/mb4Off
paHWbfxOorV2Fqr4m9lsSqMINPvEsX0V5stfxD//EZn+X/2XZV9VjP+48kSOemlMJEGKKe26xh2W
PohqamyG46OytVJ5NUkwCDVty4lxnxiGr6sv4ZxThp5Lh9nKyDpMZ0QJq5Pcjue++ItT48tLu97s
f1xaPmaLHEcojgu63uBi8apvyB6I6vqQDR/MoLfNsCn7J9Q+unmsiVA3SbGQGosYh2yVc4bgJAQV
8BAWj6rxPfuudRv3w9dR0UxwiKktPHrOkFK/9wjdCBkbuxi6Tkbp2jOandXfw/dy2a+86f+6jaJq
K6td+GA9kPoVDJ/vXe/NamGJTNElxySyUXVljWOo963Pvc34sVo9a0TScrmz6kWoDw3aIN/76Btx
IEQ8tVwGnIhlv5fzdTJ9b6W/zfOJwQmU0TjPe+V9eak+/nyx2r/rCa3/k+aTqJJlzBbLsY46C5nH
aFzTaGmfTEvC4Do/J4VGCRheHOk6syYYpGW+KPJDrf9kBCFJBz3dJVQTdQoWS9W3TCLWGaTcZvko
R2JlxXS6TucT2QlG5Yccvo3NvaPKgSk9xtGIIGqnLCbxw7xMhXL/51/req//Zb2xbtYbS01jRaXj
v8/Fw0xWiWhHWAyd+KnVzVtS8yvG4fS9R/Q252fOjMLMGx4lKz0v7dqyn//8O3yx2t9G8milPpSK
nrDaR4cqvZ4V/vy5X6z21s0SYOpDTdYm92aUKhZiKIxSSGPJhgD+t4DY/zyT/3b/b1aDMZU1uTF4
B1I1dpfyUlYHWX+sxtc+d+gyhgyQt6N26KqDlb+W3ZltvSpfGklC6Jat6GLSus7dqnkvxldHegit
l0T9CV7dnGnYQtSAhN5dp5YSMTsRrZ0qX1fNb405KSRsU63Zzp+S7NlIPLTMK5uRTeoECuFLVhO7
vXVUh8ASdzJ9RPlXkl4M5d1ZftJ9dsf4rEx3i3llsd0VrXOS2v2UnpIK2UHVMGR8renvmE17F5Ua
ukgUPNE9cYZ2u8DYrR4mXfbq4nkMdw36bGcXDX9xfX+hCbesm5XQxBTWpwOZRNdsDg6DCJ8Y1ZCt
OU80+k3Ej45rRArEjcqrOQnrNN+dKP5W/Bxk2f9e3rvJqSSB0Ws/Ncco3Ii/Sam/eMhvMxfVKtJj
Cf3Afvi0H+u/7OlfLWrmTaE0J1Jljw1y/XJ8McCLIgWlPeaSuqVHOH872nFDu54ixVNmcyXLC4Rp
JhKR5dXdNs62nPZFHxj5TNOQm81UwzLUY1QtP+SkOzt6idrAvNhl7JEsGCg0l6fE3EbLpog0Ny6S
w0w/OdMOBWyWRPubs/ure3V9of9RqfR6LsolU6gJdiQQiO+l0Fi3EM+xY5rdxnxscmIal/wtMeW6
1P7LEnCboXWNPc+KgicmNBjLfWCc2JjtN/dCU/vvW5F0Ymgbsuf2yUIGg1+kfylUv7rom7VRkQoc
1zWfG0eF64x0OhCTiO+xE63btCYZXEchD4SWK+9MR7932rjNVuoktezyCa+I9SN8NH/9eY/44lG7
zVXKzKiTRmQ612ySLvW6b564bpOUTNFVobjegeXHcvpb0scXG5px87YXAzntelhQyzlN0Dro0dEg
WTIyCbv3vnc/bl49PWVBEbk27avXwSt/f+9Db4qUlDRmObF52NofjeXTxfnex16/038sE0WbcOiu
qBNRMTLmcn7++WO/uss3r5xqRK0kVJUjnDZsLATARVS7VqcFWv63AN6vfsTN25epZGvaKHHJlWco
8Xs0Lymgeif7S3LRF6XubXLRIKexJik96+csDlM0rpxc7G3ambN6h5nne2X6bYBRmuvCnDKSc9UC
mfnG6aP1n7+AL97J2yAitdHHYe4UPPXP0aP0vQf7NoTI1CsGtjIjAkMJtzT18bT/+Wq/WEn1m5fS
DCOiN6+nlSTbZIicqK+quPT//OFf3Yqb11F1QAoXuB2v3Voxbmftm3fj5o2s59SgM84t7rr1fNWL
r/58vV88ebdRREQYNCr5YTNIOETBPcH1GZq5SzOnfqgvf/khX7w9+u0LamZ21Kf8ENqiV10H8wUd
1ZfWfW+juQ0I0gx4IVFHpoPZdMnK1BWvQm745xv01Rd6c16IDFvJBpsv1AhJgyP54S9V81efe1M0
2+SJF/PMNauGJ96lNPjz5f7ndPwvxc1tJpDeC8PJHDHtZTxhM5mAKZq0KTqkpLNK08cSjSge8RV1
eDXmxpMmGQvX1kRzKasrk3FWXqHmOpuqjQAYm0cTB2mtMfQsArE86eV8nfTvY1t1EUte00G1On5y
Ct23ZzOoFrqyWqCYo0fDzNWJ0AjLX1d3hJTJSBVeFw5Z0BwOJoF905LvdblHqvnQIe1OTObnpMkW
1hsjel/hlBXR6jMZucR5GSz5tFX71u/J97NLT1rMQx7NWyflr4ffBsPU/mlRonWMM2ks7jry/EP9
3lZRJhQqftQnAuxQF/ylCjGs6/f/b/f5ppeCVVhRqE0Fyd09XtvncHoy0BtJCCgr+6GauT/hq0il
QHW07ez06z5rd3NnMsPYWf3MXF5sCutYhiSXo0/VSS6fHEbl9Wq0P65diazatRZmIrUKrhEkk+Zn
yAAieYdUMIh0DDv87bycm+wjVd+wPuBweCwZHJb6ZmH2PA3rSUfHskTEG3qiKbwEnXci3it8X0QY
uXrXrXLEwtY04QPa6Eq6zphuLIiScgb1xgfUaFPsteHnmDtBYYvAiGmSoNCef1XqrxRSySS2KboM
5dzna8lBd8PMtlHctt5O6idteleYw1PWleda6vdzxlBpZFKJSbnTKrdFUhaiMck0MmDF89yhlB7v
ZiTzUcGdSE8WMzkMamikSEFLiN2XhvsubtCA6Zs81t1plu6rHs3nm6LMq4HDZh1X62zJnif433ny
XC2TX7V7zVxXMrN68hwHpfUs/lIUzwsoZGGIi4SDvNH5n9VkRCEryZ6GYHyY1RWvQW2eyMFaTfXG
rPtV210AaLhlMvia/p43B2M2vNQsXU0oL2XXYFNEk85VjYn2yyTGHdTUJnFIXRfjsJYXyNZ4Uoq4
u5+a+qr+0ozufh57z8ZJMaiSh24jmJI7dNNWUfo5AeWWpLgiGbcjKvzIyl2wkksNdiJethIGK/0E
YM/LkaM7RgYow3YVLsHgRzcoWcYIKdZ1wOireujpYbtVwm49CpOkU2enYPV0wglPVeHHVr8ZmLX1
SezniBWydgoa87Mfw3WSOJuSbE011t7LCOk0Bq2IAa1dyL6ZqF6ZP8ytdo2IcU2JaN82P+XqR2Ld
zVgZaJK6tEOQpjrw8wrXtoZtHxvufPUdLiFioh+5U1/shUwmJijGSsKPIElHJ+2PNYPfZvIL/ccM
fndJDhbxd8OGg9Ad/bKzvYiD4twr8e8pwq2pIEmoUbYblTvpj7IQOycL6CgxFw0DA70FP3o1RWum
dGRwuA4adGRBTgfC4SgUGblYiQiz8UW+PA42hqAG2aisr0q+Mb18aacXmScRadTEkCAcQ7cIK6RS
xaqLJLedySAB+7I41koTL+Qed0nsZhMWkwJl6lKshbaTkTmYfYycjalljdo3xwTwVmUatsJtk2qr
2NLgJBLzV+BsbA/JPK1JgSJ60E+zh6ywEQ78HjV7BaFG6XZSiTmdPtE08oWPpquRF6TJ9waua4w7
xIerxGd1xmtXFeuYaYadPhbzfScjMI8cly8DjdVexTHslOjtHZ5jmpF99iIVLclEGl4MdZML+xIZ
zsNo7ZFvFcie62QnSDSvp7XZmseBBdrqfkg5nsAMr2jSeXJNWHNKaUXiFmMT1LN5nPl5/2MyeD8H
ZDoQR0btN4mNripjwJp1rzbeGtSt/fTcT2UgJxaz10tmE5tpbxAHKX3mDjHsyKv5ccx21XJW2MKU
5KUbUMWnb46pb+raRG7YbhxLpjs3riqsnLkxriSZlw7Dz9ksLlXGYzwZKxtdv+xsZucYWuDaOovE
6Mod+ydbQb2Jxt6rsvi3nOa7KH4omK/zLl03RGEggLJedFGyRJb+0kcvIdOuHllw4RRHM3q1I6Tw
PHA9+jkBH2Y1IxqqeUVl+zlF6VGC0Kmy5c5s5KcCTfxcYC+eStbl1HktJFbEeMraIJ9Mz+wntzXo
PRtt9bMdze0oHxClxqTFkPGAdZgEUrNca8m+H38p7THJj6r80xbTOq3YlSeGkt01MlfsVZ1t/2Pu
m21Xa0GW3qM19OewPHICcHW+N2gwbfZg1GQyYwPsHfS1PcOjsNgolnNs1ePY/mqYyEfC7QmvN3ty
DKPan+2t0U6rxnrq7Vd6S16ajF5jPhvFp2Y+jOlPuGGejpUkougYyl8WPoYF8o7aWZc2vas7cCnR
Q9o+F8maNyoQIZ9m5MkxyuY7ARMskXaZsNDSsQKjwSVb1WXighHPaFZZ2uEJtnddKbuiQDxQdKk/
pPdh1e/HEp8GWhwTmXeDdtOkMuEwZTrOz3C+l7MSHS4Clih+jJYHLsOTER3J9vhLG8NDK18k/Ukk
QU9PGCvVlIhtLu2skJ6wc8wYIdWI2K9xKcVsvQ8VO874u8Kbl8z5uhimQ29hdXN4f5sfoaNsp5gp
a4eyU+JhzWUZv0y4MhjSXZG2UjJRCgsKtXtj+FuC3heZFtZtxlsMPDHEECP2znzqO8VLWJu7Fmd4
86mLNCgprXqELklbAoHCzo5/APqvH5mSK2K8b8nnohb3WcjmFj60ReEVRkSdp3oVr2da0Xe0t/0w
IrrC8J70bhtLm3aoUIU7eDUfnBxlaFmtzR5RFcLgP1e2uvFFyfyfnuo/2gdVHw9ZHY90ekf0ijmu
d8JrmkusDptOaryExRin8UZoQVMvB1v52dofaGBXam56VjWu4gXvJUasGpXHlBo4ss8QRlYLtgix
YCCV/EYf9sgKk+mS1rlfEzlvZndDiWk1VffdVUtYU6Ay6ut1XPFW7eblY6ZceoIPll54dqX5cjh7
nFU/CkyoTrask4hUKoYG8wVg+rrCyJlsBT6xpL8z/j91Z7YcubFl2V+5pneo4BgdbXWvWcc8kMGZ
yeCLG5lJYp5n//pekaWqktKUUne9tekpRTIYDADux8/Ze21UTPZMBpH5NIBm9DGTJOo6i74ipXWr
4TB69wn7VDIW65CzpOz96yRFkUY3X1FZYWBjzlCmxCSOWKfbA6QgscjrGEv5psFyPzKdbhAFsRzo
5lXXR5g/VELYlf3yi2mAvqaVeMHQ9saVW4f3HQvXjBNgajdBfR24p6ZZdfGdVeqdmexnrnuLm0uF
qIqNcmdb4RJxGnXBQVVble2tsV16XrTSLGeuj54Ts4V0EGeLau3Im4JF2az7hdWVrOJIPjES2W9O
fz/m9xH+M7qw5aVVHd9VCOUgZgRNsIlTClC5NTx8arZ5FWcnbbyyZaDIHFc2lVM13M8Jc9JwY6pr
zebZ1A9Sy1VobY1pMd777XU96YW6zFrMY6jvrOLRF7du2qwJO144DMnj/rr3X1p8mdl+YlnzKJdd
wZ180cXDE0i57jp+lcAmUmz/7YMan03zLgrfh+YYJ18U3uqYeyHn/rPdUxW+Bw1eKl44eSyb+JJ4
Ta3Bgiux7jPSIl9BhfI2woUz+eiWCUJb9xgRm9x8nLK7krm6T/IAQtu1zK19YImN9NQ9odzrNDgS
hCHTZlNVyO8t66oro33B6UchES8zD+UUlyeYGRfUz2X7mquHNn4SeXDAJAQQ0H5UU/9imNUx45Eu
/a/am+4Gsj9JXiDmbVUQfNbSf+rLR6djhTAxMkTlQaH+tGM+ANzSsRE+IPBatthEB5NNYL4rc0VU
2bQY1GkmvbNC6Va/KXE/WOWiwYgR+PALnCcXQG0e45Y10yunehqybT+9JOm8KvsDuLJLUChlKyos
h4VR2NcFj6Jd3ZE6vOAhwwOPj5noBh72N5Hc95QXJlc/eMLfRe5IN7416mgzFbZuaZdQ7q8thMSd
vnadq3iYtlIGKwggnXmc2T9y5zXB6TAFz478EET6eXG5Dofy3nfCpwKzdgxmBAZKBwZ+1Suk8RE7
UMr5M4TtveV/igyowxxtc/FVdfNaTpQBqMKXjbNzou081jjZj4IhZuZx9m2/pEmJITpFN9djagfD
MLRP0miPZkloTB11nJk9tdOU12XfvkQAsr2gx4MVbZ0AkAFTIg8P4tCh88y7dYjroHXqR68P9jD1
TyOufn9G1Zqtcg98msB4J4LlSMROcjmKj5RCuP9779bF/B+p08VFAzxFyU03BczmWMZD3MqABXId
bTA01ZwBxksxR6xeYEybCLlvEU4riWnCbw+xeWWVzxMNNDubMYroZaqoyPFyCE/eV5qckMv1DOZt
MezaYX/ZhKys/oydbJcoe4nlfCkbDBHOw0wLIafbZGDJ0lm4wvABsmIf98igvd00HdpE3vhOjrE2
vrZtILkZosK6W0fhNgG6Itv8Xgln2+GECZv+pBz7ADdtO0dIp0bC3ppppx2593vz2Gbcj6xIEhDz
6J4NbD+qYIFq70ME/k3zOjRq4+fomx/J7KlmdTUX/kOWjjshUR4Cwvmb7ewn/YMfGoU4l/gw8Ewf
Z4yF+KKj5uOvX/g7b+7POhM/tApHMXijY9XTUfbdE4vZSYHpmTzqUBswBBlRM/W/zBF9yg9wDdQg
3hJz2VEb4iad5N5s9XMkP5MgPAXq86/f1OV3/9l7umzpv9u6Gx3U6Oc9sGGZs0gpgi4S5bEqV3/9
8t/pb3/2+j90GJ1UDkOdMdKrTHvVafNpDA+FRVTR+BkbD2EvGMzvxYjSuDuM7In9nJwy/1T/bfzu
dyDfn70D649/IYDy0uMe5C+kj6Jx2Ftzjh+kXqMkO6gxwHVBymR5M5GjEON0btmrcotdprjqqiNS
1wmqgrTM/1mv3/6hbRlhBItTBuPHyNiK8UnHf9NfZHf9yaX8oXHpewX+DfarI+b7RU3GLt04fIk7
pBEPHJ4xhxRHCiCiPLJlwdS/iL/WGaB6sTJ1+1Cyo+jIWdWY1NgL1g5W6QnfQlZw/L0bqrMdOhvX
6zeOdg5RNawj4+ygEC9teROUL2M1LOcwXuf5c6395Zjihqv2bXul5ueiq1fQjQIcsaK7aZJkmQMV
aWg01+rWlgfJasqatqy8K5x/df0lNXvaa7BtOt4DhjJW97bEEJTqpV+dQYVkCjfboRsgcpsrVCB9
7lM8YpM3ui8RC+WE42gq80snYamMdnGhDNR9RVXxlkYUiylCXQAaWYczNJLXnTftDQdF/4XUsZbZ
VWCuMbE6GrtifYrKfTurpUuL0KIPMdn5LgHElXIsKDvM9GLvVOkCoBse1XJ+Srpy1fTRHmAqpK2z
b1O2x/u0PlS02IhaisM3PX0WZXisMPrUEfppXIwQWix7645XAbjqklwDRmRXWsenJo7Zjanb2VVH
kfCs5KtwwgE+YmcMt2oTugLalM+lxvo6nRPHui7KT7usd5mcV1l/cfcfqugxbvQ5HSl+PHyDnlhz
5FxWMTsONr22eBzSayu9RigK3Eklm2B+t3Oxns3k3u8+guirY0WragQel/s0PhLOWumisczlVOyM
6r7zq5W2q8+xLXadoTmznX3niJAcu2t3ldv2Gp4JB3lnCVVpMXj5rcZMPuI3aoZpM5aKBlJ2heHt
e8J4GGVnibAgysp1X72kNIj7i70SkKKvE9pI/jEXp0hfd1SPzRw+ucaXOWmOQfHhR7hq3Xw12fV6
xlfQj8HJiexDF9rvsU0HAuFGYH4Yg433mFit1gVbWxG0/iXBtwVdrK82AXyNInduE9/8mznIT4Y5
1g97Sp0mA7eMGqk6BrqGD1MYrQyJhCTCHaf/TuHwk7Xc+mF/gdZaWECExmOXPuXEDLvtVYCt9a9X
8p+c8X7Ecwe64JBCJXUszV0SEpg3zX93fvzzdcv6YYvwQxE7dHbH49Re98MDO8DfvPBPpls/MnG9
wC7HwqdT3oOHGJSGDAZEjrDjwvy77e0nw4bvCuHfbZ+uX2Rtql0uLE6OKu3IEPRolx0SkCVx8hSZ
27mQrDPxMnDk8q+vxM8u8w/rfKGF6c+XP6uJ3mz/Uhni6QMB8Nev/pMP7UdYrkyjKNc91zl0TZLI
j5PVYUAFQjd+++tf8P2m/5MN+UdybqI6lLSuzQ7ozZeVeh838SmtnHcR0qQnmjdmZe3EV3+YON5m
p1y9yIYjySUJD8MdlKVVXwEOC+ddWnGiNcv3wMv3HX5LhnebZhDrJMmOBdX037zjn13lH5RspjeH
pqomRo04DL2IsYJXXo3ZQxqdx+olnDooa+FZg+RygH4EKUwf3wBp1i2MEVVXhbWzxYwkS5OR0lth
fE2AwP/1e/vZY/nDtKtViYAuJ+klojtkE5npD/71K7uX5+/PrtNlMfvdvV1zDha9w53QFclt7s7b
Og/XQTfuLW/eltjSDFEt2jJbAa6H8gONoyifAwxCgqZ2WOxkMi4T71UkKClL+8C0aaEiNKnJsvTf
w4SVO32oL6AS2ppCUGaQCWriEB5hQYUtOC0TpJtKd63s1nZ0TtVb6lZr/HG7ak6fy3napciNs/jW
ZphfELPaB69KOcs22BYx6Ac9vTuTc09qNF0C+28+lZ89Hj+s5HMaRGENkv8ospImSLacAAYT9sYk
9zf9+r99nf5X+FHe/sdH3P7r3/n317KamziMuh/++a/r+GtTtuVn9++XH/uvb/vjD/3r9DZgfC9/
/J4//Aiv/NtvXr11b3/4B76yuJvv+o9mvsePnnXfX573ePnO/9sv/uPj+6s8ztXHP3/5WvZFd3k1
IJrFL799af8NxwmPzr/9/uV/+9rpLefHqJfa8a14+/EnPt7a7p+/WMGvtm/TDAioeQOXvJFf/jF+
XL4igl+DIDDdwPN9YTnmZQspyqaL/vmLIfxffV9aTuA7pmeagGh/+Udb9t+/Znm/BqZvmgE/5Luu
RLP2n+/tD5fnvy/XP4o+vy3joru4Z+zvCpX/flRcz3eDwIcvQkyxcHmbl6f0d4/MKLvQBFQG/hMC
44D1rmnTdyNKaR04mRjNpeOlLHK+cqmajdksaYIGbiv727FKQGy5NWF09ELCBJogH4J5HedGj/Aj
HEO1GWyibhiyWll/FfZhGmC/bimTaHC03ZM/kW26t3UTfol7QbvV03OnroMxzN7MUddQVADTMeU3
Bvlm22hhcIL3t2rCDusnNk+matOX2C9drKSMj+o0Ss8OsKdi5ar8PQhG/OwTIZzSz5KTgW3xRU0M
yX3RATPNAvuLUbjZa9wygHHqPrttsrhY+uBr1o45MS5xZo4WdpMAT5qhHS1nLimkR49+J1ctBZzr
z8CResN5tKaqvmlyQ+WrrC7DOwLkJEno1GWacunkFzTVWk0gwyIhTGgtosE+CarJYSnryftm1u05
sEKBoo+DhhoBVLXhyM7vj8wGS0cXNP3YomFk1JBRuxQ4dlcrcTDdvhsWlVfKm9ZXMYhHuArKzx7d
CoNqEU3hY4DLh8xMoKE72xvlep5j+RQPJj/XXCYdrlSfjazOeYPnbO41lVKV9IdWMMQl03UAbhi4
e8MT2RY1XPrk2ePm0nmMSmfkoKJDsSmNzFhFHgjIUvX1sati/FV2blBht+1T2tXiJlLiOi7Tp9h2
gYTNBPGurCkOn/VMqy0PO2QKpRryb80QgS9rMr0T0KxYstssAihjMPWwPHjkfuJncAs9Wjim8Kqb
th1o6vhcrYmwC2dRVkG07xUbGMoH4yGAzcOEVjhAdsAvVAWRKwEj7w3QIxxas+le2L+XKgh8rJ1a
62yIA35fe/JCmr29HcXQs3Cq+5XYtzYnFjnQToSCuvLSAJxS7Z3cGpW8GamBufRsLKO2sbZdZoXX
yhqrxyLx8xOjpOSbdrSHzqLt8z311bCd7DlGWRKBwywy814XdUWTS0Zf2zavV63Gp1IU5aXcN5NT
7eEKng3wuXxst7EtW4azlr+MDF0fijmNN0xXrlAjVzuOyriJZY/fLBzhKSQWzIk6tSouQu4zvrW8
FgTi3K+9ZmYXC6L20UGcdF+jfQT+RrCbFc9PVsx4EMKSBxyqjDiYyeLQ566guwPtsrDE62g7yb7L
7fBeJcE4w3TO4BpUHunKWTXdyGKK2AftBHbz4C6zwNxqTTpNZ7jFZmBMfa2EEdy0YaFPhVFDGbHd
9qhjEy86QEi82KFjL2cT2FlbT/GxjiN/IxgSCyzi67JOJYzKuQBQG3ZL34b4BdVkOoZhAIVrZO4v
AQK3uNzMi+E3qOdqP4fOY6FqUDtB1Pgb1YfTS6eZsOp4Xufzpb8fxSp7ldBMlirhx7qmaLh3pm5Z
6pBna7pQBkz3RkbMWeI0GlcFKFLmH4QIYClqkr1qPNjRKsy+IFmxya4TzpF00HQp2tQ+lEKtTb/5
Zg3peywq/7aescLnBqY6kBd00lsQMc+gf/S89SOm8psQnDTTZi7tziAWiCTlLjXG/r0VKSkpnuBG
BXsdTkd/RAK0IuXnFPRIxxc1B+1dN0zlG6o8esedA08wwd+nhgH2ZkLEXsSfWwtGG4EPIozPsEnX
6eCLK+2GrD6W3ToANnIu5N3UhqCt8UoxvxuBhRdDBpymv4bEAwfcrJjGV8yy0xtDX0Y73H47oL9i
K3Ibxs78XIXDocbg5vE7rsx4WAfKf3ec6pDQuICUvUk600I+M+/MLDqFVq6WQ5k9dDb14QXIXWb1
ymR+wldhmpmbfIQJDko7Q+wl/fmrEz8Q0Aqryz3XWlDdmBvRDNtysK6l1WwKaGYyy0HkQfBJwNph
5Mqd7DjkOFwmcphQOijISTqq93NSbaO2OMkG5hrz8WqArg7FoVD6ZraBKoz9Mggilg8aJAbtD9G1
xA1N4DvNFjmFy1BA2FW8IE7h3k4Q0EXWLmUj6gtFFX5Bjsy3HVbQqcMwxAIXCEpTUmjZxZxFMloo
PvwiBRfo9958x/SLjlJf2Wsrj+7qsSjWgyxuatu+KsMEOQc8qazZNkbSrOrctHaumTmnLHOjb4bl
aH2I01HciYbNNjJoJBVSeU+1BVtmDTPjyfehVGaAQ+C+2FS12oPXDTVQb2jq5zhuMmg2KQofmvru
2u2CT5pK+XbI6cLrQlwVTvi18lhSSFXQiyGioB1m3e+DaXxXE+obFZktGrKG4Kk6UjfeVGI88u1m
WdjlYZLAIaeo69eW65GSmzgHlkVmKKhJF3HVjoAdqpUoo10IvwT7JZiero9WqSHhitoM2Urlo7WR
lye5G74pXV6LeNr7Mu3fdWFDNApucltbOzqnDQ9T+eCa6sE14JxSvLwRxMMUphlANSOSWgYeUV15
tYmyeoPk7iSmSwq5zzgkyca7gX0xcAubHhKLSTaFX5JhgJA3oCyYgQ6q9s4M7at6tFgkhwyvOj4u
2Zj5lzEHbk8VMe66Or0Efc3+2+gE7iEL6mKrOtUy4w2meGNfmI1j14tz5NCz8ljEWzsOoZ7mAaXQ
UMnPVlTWlZfn+dqt4/Ql6k3jPPr6mp0ko+8k4buoMnA+Yt6SV5jWvqv7Ys0aSMaYK2gheQ6kFwvY
qNmLtTuaoDx7H2HkGMmzmEKXqa6iARtYiyRh9fNs04GwMgwV1FsAy6NT5reexZTe7LsNbSLa0JX+
ooJ8hDuS3aRaL6rBNV473bIGXpqFjX01jDoB6tvsh9E4i5gJNSPcZQQpIJrqbJm0NlSg3DrlCZai
PnZoaQtjaySalcIyPttqdK5DTfS6md73blBRpQju3+rYZd7G6MsV7LP0E2WMvTS0QWaA/R2Zr7fJ
EADcHwafgzjgymDADWU3HYOq2pyf2hgWUJpRiFUzkG9CPM9Idz5dBf62zhMJ0606ej6pCmNef/GS
2AXjDnyxSeDsomtpNl6V2kwDHLPmb4qa6rpSU3ZAZAryRY+PlkUJ5eXOm4LASYRvq/fpYE4rf6gx
XYn7qJU3SeIipFS1mK+ayG9vW99vNsDkxZqKGOCdMjwCQdLyWwilN1sKM5qfhNkF49JrVPjmtgUt
SpnZ9HPDHFx5YcxX5TR1d0SijQCCndqEPmo+W4r5nCvHizjM0vvZGPg3bQpt7AQJwCUxcE66U61r
rLq+9Ks1KENQorBRZpPUBSaSdZ7jW5yj2isXSVHad0VrZ68O9Nur0tLyRiXQWToX4GQ9TuoUepO+
hdmngakVtaazQGr3dTtb9SsMbEal1Lz71Acnk2TTsK8jBoKzpUilxat5ZeDapWWrubd9I7URjlY1
A+zUP0x+8pLkF3inJbTYtoMjkJWFzks7M/tIssxDFeGizYjzdi0joukiASFumt6nEd5SSlRLcRt2
HaoxN2rk8CwmiXC66uCrpobhjQdmiu0EWiwpT81MAlEvhOF6ZN7N5gB3EApIu02mUotvk6vbnRHE
0QSVV5geIkl5j0Q4H3dBnM35yumn5imSJg+M2xXibQjq6BmHp0bjm03uVeVHBlJVZ+jGbe6HYfPN
NlLPW4wohMDxCyvK1sXsJOj++jz2CKQoi+LIWt0YW5bx+KL9KejkNXHJ+QJYUJct9dCZXbwwZ1N1
28ZzEnNj+S0ICIQRdfClmGrZ3mdRwyWJpmYy7qc2aSqUu4GTwpQtLPrsZeN5TA/C1vAPmpQ66yWd
KoE+zpMxQkVX+Yyzo6J9naaK8EM/z+MGuF0SMkpg27FuBwddGzPguS2g+82czxY12Y4kMHhMQHlg
w8hcqtR13x0TsEBtGc2w9zxWmod6yJV14qDJNu3XXjpe0R0jziDw5xRSD4r04a3o0T1BcOid+C5C
NVcBEjJAGejGls1uiIHh63mIp0M6pFV/HBXltt3k/F22AM3UzDUqi/A7BPwycUnK+GMuhnBvdyJ9
z6KCCAhtDXfK6Ny9nAvvNsol/fhexxuuj0GWAblRagAKuzBKAiPkZES3kzVkjzF8wAymMrflXroG
hK5Ie4uEpKxV6htPRWbc2DlR9anw9sqGOlmn/spOWhS5xnBB5XGazaPmJckkIpIe6FmZc/ekQb8B
w1rf93GM9MUpA1IEhvylLOWbalu5c7zhuWCQsMyJllj1TiluLVVHD8r0HrKc9wk0F0o6wqxcdQzZ
60OQXxSc/Xjbxc5qrCqxYYxzBAWneLv2Y2sJWHqozkSbPY8e8Pk5RnfADJbsyNK5m0v73CAJ4ZSg
lhLDO9QrMmHS7qOD0T+V8/PIOGOckbb0M/jOup9okbnJM5f63OE+jkrsy4ZRv2X0n7p07xbd18Qs
d7kHu0nn7m5I2rMHFk1OARwhuroRQ3hvBBBW1fukhrGbRMazVZj3dQu3axA3fdBgEM6LgyIfBTQf
/MgwKE+W0T44GfzLzMxvQ2cElFxfi9pC+zAYzVJXw/Wk2qPyrdtuQpxC9sFngMnardNDqiDn2vZl
UjNQzJfTGgkNhXE93OHKfpkD+crpfNzZqdp7tT0vfe8SqpItPbPaXjbBIt7l9WeCRMfzYPJLtjIm
TJdpHosvAxbTe80uaJIeEVEdkPCggWQaKtlqjhthJt+7mc/DnffSss8zFNtiGOPzHLXTktia/azV
OZPJV6csLJKWi1f6H/sZplTIIsmcLdRrq8yfp9BiXu2QDWr6b4aKgJiBBWGuGY8koozOYrbLHQY4
PrAOJr0zgLO29FuHw2YR01LN5MCovWD+3U9wJmvTg7it7VXZ8pZRlyDHLM7CtEu0qgXTXJl9a2Jj
g9oOmDkLOuCq5EhWx5X0DYatAmWSrlCB5gIot2nT+EyIaXHv2mTY1q7b3IFx48Qv+ZSlx3gy3ltU
t1L3S83/pwHvQ83MHiqYDR2i/sovtmFiPZiU7uYUQvWbnqd6VE8XWXoWK/RuGqBu+mSbw6qCgBgN
5r6sDADPqFu1t4Ognq0aSPGTn6GTaxEQX6yAndo1aj6ggeBsnz5lzBA9koOEE+6LoHiwJMMaNWYH
0cQrMTgxw1hx6IjFMWOH+AfjSdF8XFZ9/DFBC0UEBr/XdLqDmlHjWcG9jSh9BwyYBBLDA0YbOeta
pO6CB3+Zzc2t1Ia8Gbz6hj7KnpbNS9LG3xSFoWaLXskuVSfoc/2VOQ7YuXIkvtFsHwMCQHam5a+w
ltT3IAvFKonmEROPEdyOY4E7JEGAVJmtt+Yc9TxNAm2PbTkYO8gWsVWX32VRaNEugNDbsP023SVb
xsxustx88Np6LRNMAV57LWNglam70WMQ3PdhRN/CAF84VwxbBTYEG88HGSA+XZ6DrpyD8MOlO6Rr
J+2MHQ0extIZqGfHfeg0961TLdnbQKsZ9RFdrnPJV8m3tD3uiLo50NziFE6HcqcJ7ZiUsY6TYecW
kG1q099YI6TBrnTftROhxEOtBgmTfhMPSuwLNMrAwxLAH2awr1FYcx7qFqHnH/xMo5HDWlBU+wTS
WyiznTOZIOmaU1NeggZIBhrRMqXQnxeOkKs0IGnLUd+KuF6YjHVQskuqiQ6l6zw8N2QlBHX4pS1t
7th227Jll5wZfde5Zb3GFNAgAk9Wfkcdn/u2cW256b1SRC0V3nru7rPK3ze1fDIxHAw6v7f4wJ2A
HESL0xpScOMiybKIJvH7fmFq9Ep+aQdMDV204YMeL+BzdLRp/SYjvQ7n8LEZOYrHWeKR6ATn0DXS
CnhcvRtK66PIDfCD+lMyk8r6FKJu42U80+ryC8qeCeHwGPvDdQjCEnvKZdrvEazFiF8mct0WLj1B
k7yn2K+/DXVxGNPxNU2i6wwxWScmUAL6S1NlZxGkS1dVFCuVR2OmAM5hjLcytGEy4espanKJ6jVx
Twt43s+TVggnUecneXoziGbp9O2xqJ1TnBj+tZuzdriKJkaTesXCV+Ham90zusGb1G1OxWxNC2Hh
o8jMDElaJ/YUEs9VKTdmSSnel2f6aXjG8q0ingqFTWjvFcIzM2iBlGJbXlgGR8Kpt55CVa460HAc
5jok2el0nejeR68SP0gzP8sUxHkMZrMdgQaK2MwBI7iHzi3ERlihvU3q/C0TwL/coUVZ3PdyL6KE
1qpwzs5EQVlXpHJlDi3uIuYoOA9Vc6hyh48lKsBPpvF7zyVAfj3629EjUmZ2zmlrmEtBAg5kFrWi
JK1IQAvu8iR7KlQfjC8BxyhK2diZA91tdJaNGaKOPC6Vt8KqUHMxdzIPjcx8yMH4ZWIN6ZxAHxCv
sMsBEQ1RQaoB0lHY+lXa6M1IpBPGKTnbm1iWcXl0Ep1G20wlpK/kHsMBV3muv8YeLB7zKovyJSI9
A0K4cv1PLZiQrmNWWHiM3BnfSuKah02adu4nEww8TXoY72tTwpyK0AnynFM9oaqRFWtEmDk9Hc7K
0C3C2qY6j/YlN6JqZhAvjAgKdrp8TE8x/qonAuisJyrnwIGzLWHpWXM0v0x+BbaXyYSRIczrI071
EesE71HGT9akoMa2qrWRetqj7y3DqYDNnNY1lzGYkoI7ooJiW8Oc1367T4LSEwsuOxEHfdr2NPQL
aWynucxfrcTp7kaAKZBW0jBaFuB/fvO+/zb0+sM857/maP+zcdtN9VE8dM3HR3f9Vv1/MHSzLtmZ
P5+6PVymYf/4359N/PUPk7fvP/Yfozdb/goo17bhvJmoC5yLlOK30Zv3q0NTFIeGJaSPROE/526W
9auwfMsyBbMsk9Eas7D2t7mbw9xNErnI6M302QN5uf+XuZtr8ut/N6J2PSeQUgpTWq55GQ7+mBWK
B5Hh3mDR4vIwla5Ckwm0a2UtbVjH73okYw5agwEtvn8V2aaGF2jXE4NhFbptdbK5nRx6QJBLoVg2
U7m0SfY1LgLaSJ8cJ+nl3VjbQcgDyRmMHEDUccNVQchXvbbNKmh2PK7JNnWdMDwwpoBouxBFH7GM
eQh8HzxtXkDY1HF2u/QNgmFWYVfPLauY8EdrkeWc3CXZEEZ4V/Qt8HQ3aIgUMNu0o1cS8FeH+IN4
ft2FrtU83djIuqnWNVvmsB6bPO2eRr8igKxmFDotJznr7CanDdtsMc/J5MG0DHZEC4Rz/t6C5r9z
w8Iz71zMhfLglXU7reyp9IuVJSYOU7TGLt3goRnkY092Ffz5eJBwUoNhLLJ3RkxVsutkMGpnZXVY
6/eJFw/B9VB2jYUBQNPku7a5YxLNUk8QCYK8TI/hSci6l8hhmrmcz7Q/DX0Yp7qrPmwZBTSku6Fs
47csKtN6FWjqBKZ0mlg/jg5z0dL4jajm7irW++Y1cv24ZYUyAKXaXjVCLa/sRH7KvkUXL4jEbT/m
1BclmEg7jaGDtsNoG9YqM6VAzpxhmOJ4FzUT7YZV52kMFUnIJfkkJ9lzVzFaG2OjSoFJiV6N4yCl
xzQRhARqOLb0lrOdeB5/4KAMEhckbzbmg4gz1V++v8nam6wfSpsAxCLQLwYEbyDz0xT3k9oPmSfa
V2cSrXrRFl2757oby/LWrwu8jmBJdBs/2oHLCWm002dmhd0+HBGcd6n/4sxe9U2UnKRYq4cXU1If
KbhI329cyK0p51lvQrBNNK/GehLSHs/DcOKDmKbsNglL3/6ColP159pi87goWzqkNHQ1TfhXJvZx
2VdOL1d+zwiYU10W5I8ZveaEdICk3CSD1pezfEWZGhpI2CNzMhe+4XIbk8oBXspNeTuTuBDagzjx
zrVCgLsP3LihRZ0zTTZPKZY683Y0AsgPy1B6RrMyvThm3xCVM/cYLUGVQqC2Jv3uOYK+7tqdUtcC
oR7gNczYRS0y72R/TrPZWteOEUOU7ebc3pZBNmx4wtSZb2UMV/WXfQj1NTGWIf9dE9XReFg/4zJY
muAhu3sDDDZHs6iLrCxZELDGg0vosGPAv57b4X2mZTx+k04bIMX2mDEhfMxGYk/mqrQ+G9NMy40w
euI36LYDGI7MmVpSTzaKi5umrcqOGhtBvMOcL4UXzsCZW69OUdzPbXIpxtA/m4PvTEvHHwCg92zF
Z6T3NQKa1MajF/UsHYR/8MwI36OpqwM+1MUoDSzTQZrKnV9o198Ejm+saSvX2Gn9rryU3yX5Z0Gf
1csGUPxViq6zBPnNCO2oiIzRu06UcCYozMgQMatQcoAYS0Ix856p9NwEQPPt/0PdmS3JbWvb9ocu
dxAkCBKv2VRW36lKqtILQk2JfQf2/PozaDvutco+1vHTiWs/eXtbzGSSwMJac45px/t6KZ2C3kqm
qHgbSS5b4QfVy+CV65uppboSKl3345BO32svGo9xjVeqTKKX1QTLI61Q6V+kfGnks4lxziavy0Em
O+po3JXpz0yayCUfxCH3LHTrC1JNBSm543RMVconK52ue501mvldWjrpt9hMzqdKjvFdz5+JTYNE
yoKZ0mNQRcWpcRWOM1ol15VXlE+c3qeHrsp9j1NP90O5CnmxSUkBJVW8eW1WXYPa33wZbi+8H6Mn
CIa0gfJ3zhKFUEXTcDqWUQ9W3F9XhGd0t364vR++hIWnUAINst/jDSZNsadqvByUDTkmRcFHysZ5
Pa2GQTJ1Ia4Zr/aAfY9E6x5GWkp3lGdbMpOJiBtwt3A7+sDz22DH594ycke3MFYvsnLbJ1YAclUB
XBpgyaWTXwxRJL9Hxahv007iZ4JGcvArb7kpbAfngOG8uC7qnpiiobCksHlTdoeLKXzgNs8XqtT5
564ZBDlDdTScUffRPKhiV+JSBR2Zkqzge/gThWjOGyQDnyY2ewxis6faUzhK+Vg4m+RRhMlL5W5H
mpGizUVw/0RYhn217jSciUgpogfC9LGRYO6JD3HPx9C5XOgl4/Btntx8bm8Z4Ezmbumc/Nxmi9j7
TTnRzLEBCjTFYus3/Xnq9d5EHqUFLr9U7qU/ucGzJW5HEhF2ybTlOkdeQSzxFPQfRdNQr2pX3oRy
uMuXqHhq1nWlBzwSwGnX5DBvDp8xNbi1gA0g/rAPQzEQJ7dupQDGyvI1NQQGeZ5yHjmM5KgHyOvh
HJccvNyJX3U6WnRx4Xhs3cD5UayeO+91mzGzbRw6erPLYP2iIQt+t0juwr7jeMLZLkuvi3X4EafZ
nQ7xBbateTXCuwdeSl+tbZ1jlloJ3RAJjZ82t2HR31gB7J7s2tShQVq6P0w+At23yZXEU0i6lUw+
Og6skB6F0Yx++ULHI+UCI9RWO0A1XRpQrD0uerXZbsEm62SegPQFZ+x83z3fpOQVhDVZrOVwQsRY
XzVTRXaQzZDvd0XQXDQeKTC7tnGZ1aT9XdXJ+YoiBy943OrrcgWqUZZx8JEyyFGf25p0uO+zWhAd
uUXVPua/jcibol0POnVIQzZoQT9lae37l7av56cgqrvyMDpMZ5tDyET1N+lp3sLIoyh5FKs7ha+F
FuPXJCrpCXacQs7TbKgOU68IOGjQ98ZDupyxyJVvOVv+bTSoT0XtZOhxQFCIul2JhOFAORAE3F75
DZkjptfiMLopIQhzkLC+DMQNVKHb3hSbzgAzaHMW6r7fzQvJmST2RS+8Gc5ypKULd8b3yeerkyI+
qyk1P85IXkhIabZVexAx555BpAz2GLVC1k8czuIQmev+TkrTnjh4td8CBgTHGrLsfhVT8Xk0GXl8
vQurxSjwEjvrePos60CdZ3RzjqZp7rwsi2LMm/j3ZFLHsIWLBaOikOW16VM+T4xtjAHydWCmlvTN
pqquF4P1UVdLdao9Zm5AIUJxRvTIeDQMaTxyizE+7WTHesq8mAP0vHqEto3+dO2byGIWmBu5s3E+
fddZXn2o8rTirB7kL0y+5Mtskv5x1kFNMzn8LRR6iT7hI+vPxzGvzuah/k7go3uOuxNxW+ZGcCSq
8qZWUwcAdS2+lxMOiCGX7nkCDpvGLaILr/bLOzu6ySFg0nHo4i59HCeJyTFxxJmZyvLZC6L1MvAC
YvLC5rlIAYrQ5nJPNbPONy9ABTQX4Rs0h/w06qLb6wC/YpOEwA7y8ZEyoWMzTTcPW6uDPY246N6r
THKRrWF8Y3VIQySaY/ZafKx53b2lRZA5JHCTNhBI2T5afk3/soMadOiGofyElp0808otyOopkq/M
gxXtyIgXjvZ//twFVXGSXVndomSVn6e6Kp66rMS2zEkE2IkzO+GpnxvK07Bakjs52WFXEHZDPzPs
yXyu+jwg5NnVFbXZjLyYqPEfVRoMF4gMmLx0sxsep7D0LKGuIQPqgIbA3iN8FFFAM6mLJl8pGipb
UTOgaLiwfkm8RVVGRB63sTXOZRStWbNHGUjaSG+85zJLcs3D2fSHOooHiKnGky+OZ4MfgVqKr+h/
p5tU91SLq7SfF6/yDmvZka9iM1eR0NJVzRffi8pLUW0cqNUMGD1W6R5j3zR0Ji2t/5IRDyFjao0p
6br7wpvk7VjO9iTcHMFIUfaPiD+D294VPNtdtRAqVNRjtZMmZeLuDS1ZZwPJqWQMuJYuleVJ9G1Y
hYcZCmpOPJ232TtQKoh5ChFgOCPs2KTMieb0iuJAztl6LQMwqkQT54Th0vKyfCVGhj4GaZ+TIE/s
hBwozJ/mdXLNwVmSTSKP/QajUOQj+XKX87bOwRuPMPWwoweye54al6PHlM1iv3Ry2VAVIvF2XZKL
+dPQLYAcKkRTwsmLhELbTc6XpKJXFRXBvW9GxpKxVN8Cj6gxorTr4T5iGb6QS55dz1CEvoZdiX4t
dmMvPOZ1bY+TDJZkly+KRStPa7JedDbjXs0Ku14FzIjand+l45kOh/zVySKKQCLvyH6HYRbW1I1Y
vgL3h4z68qiMIVWCVe4ToTfp1zET6RH53fiCbrm6GyTrk1DMRjwfDcUOTa5zNxB2c0cWJAyUxquL
jySBM1Bng8GCiy/3VjJ5IxED+UsWJDRvUQm49NyJOtOIIL8ISsrj0ir5baxpiu2rDIkJQCRj7woW
xQsi5uR1JFX1VKF2eQ2jmHK6kT0D97npm8em0e5ZSyj51eL27udNcXusMqMu3N46DeP31XyXoAYO
ogTGG/l2ekC6r5GiLt3Unuoki+BO9OTPq/SbZvTxMR/rDLWgnxCUpSOs06XJDqDNukchq5XZqCXK
GTcqWYmgnC6RL02nxlmINHarAKpvtC6HwJWfEgExz/bj8mExTvam+oxIHUIer9qaR3Fwe/MtiJH+
9EGXwA+a80fBosjGkw7oDjgtPSSeLnjA5u5LrRv9kBoUbWSN0MIT0UVAIsZ1oUoclkCHiKvk6++r
qmg/RLI0n/u+LW+8xnLgnob0Gi4I+zji5OU24Cl2vOC8MJVhAUkRWZHvFvgMvgwxnU7XXGd0B4+t
X3/oVooWdHuiPtN+lirEwt0SkXW9pKepMOmliIleEENKmoeabPFRrt3k7+OVDRq3TH0IS86ErN+l
IH3H6z5VbdipvaqXiQIeVbPcCxOv/BeT0g9xrOqGjbZZ4fdUCYdruicU1ejO6Wa66rynakLC5wW0
jEM7j19aW8sXaBPTcyOYeG6ZfQT7xq2IPopqlSOP06yBZASNvlrWNs2+MvfRmgBxavxJl1B/JKD3
+czljNedKJW/I2cJUSl20/1YyWDajW30w42y8bVLC9Ji5hV13l0tAvpJUF5WzCsFKQSZzb92YFjm
p2zMeXFnL612EOTjT9rgyuyYXn2g8WFObToz/p682A3gTjG73rsWb8s024AwvDJAHVC6vi4PCAAV
U6LFVojiGE7uplYzyR8QtB5XOnD5ya4+IZmmiw5p3QbfVey2J5PX2XQsEqpxxiUEm02hcRB8Fe6b
WoncKWrXIys+RG7UCaLqATFl63TkGRcSss8Ey2GOPAQpve0J74zb8qlmu8RDGowMdheX6f8IXOh5
tjJlnNEz6UfrygClTMtvQy+Cyy4ZezRR6kNqBlTxw+R8czuyzdaFqOBy9ecPSZbKawpU/0B/KtzP
pefeOlmaPQhmzCdv8n1mBVV4gzh8/hD2VU4ius9BzCnzV8VS38GvXuzeduUmNBd+frtE9MlLuzZH
9lWi0fAVxEdmvstN27f1ZjVnVSE2DOlUUBNppWpD57qrCk2uo2QoyZGruFdOmqO2M3Xg3ogQZeM+
F+XiUwzMPiq1NVndR1vokb5b2y8F5MoYsUKeeuSepvMQkLMU+o7/wTZdHd87pkFLfeTJmtBNenki
1ZvEbVV9HeIyC0h5tC0alT6yqB2tatf6YxqxfBC8mCekqUcmn81LH4DBcnkKCTU9eeWYwIhqOLfH
xHuFeXDfcRiXF2TI5/0+GycOMkibtLlKPISExH8xxXhL+iC8DhCa/JiyHsLRHHUGDJSL5m851h3K
1esRdfM9JweZPYMtRGotlyztLmTNiOosGWoT3RjOteaBmRGq+oJTw3SxTiyVZyjqN6pdXAbfK87K
7WGNMjK5BDvzLvUhb417EXKyhXCTSbAYS0Bg39GETJQhUNGFQoAC5+U8E6MzHLl2z9hs1YBwhrG/
klNCTPdEJtLw2E7hCMolR996cnmbgpsRu9B6hfh+kedBzjjrnP5QGRLKJMVw8ueVjuRuHVYmL4hb
uThjHwKPI75ofKJTuIwXse5K6HVOXy47H0Pccsqi0HXO8sSttsxvjxStLG10Sf6Tb/wdKc9efa7l
rMx1ATSKIpljlEtAkQD+jntqQENmM4graLMC516vM9dd+5VG7f/pwiVqXXgjSKxQJTjTWlEdyy86
Ec1l5xq97pdEx2DSzIa+F2Ze92UyLtGZ8jhbQS1BJLWLCRS47+ZyujaDosVsiPBKWl5PTicFiAVz
QvRvKZB6xWhuSxz3pfb2fQ5XX5Sl+pp2PRFz1jXPtDHKnefa8AJly3RR5p64UstqL8xgEGt7nOJz
5IjHxLPfVO9huhuGl7jWA4opr72h/xo+MUu0d2NBecEENRynXcHR7W4mJ7sFxzjDUeNa0YtdynmX
rfoSZeql1/dmN6qczr0e6yNVV4H8FfVl6+Yeem0v2yc9Ha2kSD7ZlYpjzJpwl7UOgYiof896uZaE
L8dEZc+dcx6OyI176Hp9hTgxz6dT54fq2EcYYZpgG+iWZIAKjVSWxjjgma5FIs10sTymI/mYF0E3
opBKPTenqcICjuBGH6MKMlznJ9FZMLPK5nknFr0P8Z+4NwRZZhAxwysw2DEW8bo8yo062RLl2UXB
l1QVIeoMlviHODLiNLpxfgERAnz80nhPfa6aH0ukiArnUGZ3LITFfbGiK21bhOxRgzpcDEP7Kl3R
I9nyCqKyrYuqlct9nqTLuQkxLaGimbyK03b+gXS13lVBx4ut0nw8mUaor8xJr8d1Lj4WI5S0sUHb
yWkj/OabLPzqliktS27sS9hRd4zk5X5YsPXvxCzGWyGg21tGREhCm+pY+oh1/XGEWeHElikw2gLS
/T6pWi/ZqRctAz7bTlROno4fnQGGaafSNzQD6iJtlzufhuIOefyzqHBAiA29hwIXj9QwwlmezQ+J
x53Bbhl9rYMIaADN8dYrvy+Nr+gxSxzna/BpUFAqRQhaNpmo1h18PFdjaJv7sJy/UNID1ypGWh68
eLs6yOP7NNqyqQXt2EMYDg/UYF9Jpq12jdHsPjO6HMY3iGhQ8RDjV72soO5BPkp8TE3atB/yPp0A
8GRz8bjWy4MYoCU68+DC/Z+I7x5i0GpFBVnRuOKwFKlAmJ1/yBK4HqbVkJsMr+wpT7rmy5jjU+n9
x6Vfnpc8P1cVskrZ1y/ozeqrrFTnqXBj5Gw8V5k/vVZiXm/SYbk087gelS/hNCbkfBpBbsw42/qm
rKL5UgS0eybq2gs0gJx7GqRqIg3ECRN3fJuSaRm3kXhrdU85h3duawEDVlStGi4Qkn9Lkabw1pn8
MmzDdh/N9Tnx0e3e63Vx5hJVwwhAnzg2Sijv8XIYFfw5r1MvrKHj69BMl7IYzUWa23HvD5kaj0Mr
Q6YDWXfe6/pyKSBqBkkDjWwufcS25EICsPNG/y4Kw1weEr8PSk5Qsrrk5EZkguB9IYjPqPTKN1uO
t+KxbdZ0Ptd+uRzWsfjUuBl7qjXi2UUawKwPqSjjpeoyTBAKLCXxjm1QPdtYEQPLk5mn/XwofMB+
KhSfyJuVe36s7cQGd5Cs7YVuWNpF6ZET7CdRiG+1SlqCN6FWdHITOcCXOI5Ej17LanC+w+t0kEdg
YW0wmhGqXD83OT/pPDDu2gv6eLu2gKunxozMnA4py5oX1H7z0MGoQuMFf494Y+AVr+MmxbYODLF4
JJm0IVWaINwuCx6wf02nnkTOFaVls20ES/ydgyi1hrfJeGBbJKyDDc9xHTdE0sL6MVF1PaBN/Chs
gyEupnGd4SPYs+tU56FIie/2Q2c+unGgzod4OHGa2eJP+h7hCxHuE/6M9Hoo1XBJc5A1PBnQ6xfd
w4LM+orfsHqTKxnWXl5xSHHT5FkOQ3c9ZUX+lAAVkUCl54qvlpXMF2gO/3B6yum6G+pnb3FTdJV5
RNOE0dGhLJJpv7o+0rBFOJO8sQ2PLPLX4PNMD/nC0chYMLUkXX+cQ/JZdVKtFIaD90ExPCRxev6a
eI5eD4NjDaBsZH3+YcjBaoHukJjVptDzL+fMEitOJ/WqXtgs0yhpHphugxl1IFxCFVsYAaSQYbCr
OV9oYFBEkzHKkUfceH5fPK8mw962Vjy0bUpmaRAfaEo9iEo/9A4+qq1SVHu55usha9cYwxNwzwlV
y05m4KR2dgLyR4sZvmETfUszgkRKxhHm2CEnjqmWLG7IVhYoq7xmU/csMQ1hBTs4YJJGVVt6dyOz
VxpAEmxsOtAVmv0RoZYCfrLYZjpbVo81KCs8sATLspwlbuGeVxLhVqdF8Tas1WUWzgWddxfeeiec
O9ZrdVoWtmaKVedgI+M+KelDPF2m8ReRMD+jCwIVeKHUvlShlK4UMtws53/yyWIknxy/wjmQeyO6
MCrfZYBisizhL2zaP9viIxH5LqoAIYQrFQ7F8J1d20zBlINyy/bWr2R7WcLFnaGMrcI9/Eky8Yd4
5M/m359ToyK+hhJ+KGTgCzcI1ftQGhMtU9aUFZJopqnkNY9hD7C01OZ1rKkdD5qbCoAi0MmTiFUw
/sL+L3426f92fU9r3/O9EBuyr947j9tIG9zE6TGtNguVoQ0rd0GKcAGJr1+dRU6omxf0E2Ch3aEQ
9+7a0GmQbWAODNSd5DrWjavR3A9dsP/t3vwrZc1TzbGwfC+W+cnT/j/zup/e6s0s3r3/o7ZP82dd
zx+f7n/V7O79o+7m6q1afhLcoJ7D+f5lc7RLgTOd10OHXuBLEWrgC78Lbnyff6MjH+uUKzylN1zD
H5qb4D8u4pdAR1SiIb72jS31fyU3/wmli04GyY1QWByJgvg3kpufH7fQl0GA3z4KfE8LpDfbx/vz
C2wSJ13KSnxldEED5mUW2QyFxGfXQCc3F03wqE2PHsMZh+xNL4tP1rSutsTD2jETaz4qXH1yw2DA
SpkbEjZe//l9/HmF+f0DRop7ARIA37/kVvz5A3r4LRtDGOOcKFEffcfQ4A/KouLkOQ9N+IvX7/0y
w7Rdecr3I1+wzMAo+Plq1NPWygGCbhqL+CC7tfjYzHnz8M/f6e+u4ruRG7CkaZ9+0s9XSZIl9xNv
Y80v2HvzMusuiiocf8G9e7eSoW5RCqGk9rwwVMi0Nq3Vn9bmyK11HHpwLhuYy2djM7m3ek7Is1RB
fJUnjj66SfMmu3j5xdf7+SeLfr+wHyAXUx7CsOjdEsb4Zewww9FJBVlwIiFhurAMg88E0vvfVySW
gL9HNfxM7/jjUjKgSRxIEXjuuzu5VnMTtLDgdoHIiGrv1x4Gbftliyp0wV79YhP6yxeLhOTd3jY8
4BXCf/d06BLvTOYyYs+X+FOPe+yIiORtUWL9xdfaPvb/w0/wtdjwuIQMBRQK5HrbB/nTT5e5eW5l
y0zdYK86eFlaHis5oX9XlCqBO1WgW83yC6bVX57KSGi4Gjja0eGxHmxLxZ8uauS4nYUAceWTDcvj
OjXDDzEwMfrFXfzb6ygutO2yoXDfYY9GBIgawyCUOiaeLzSdQEqmTfb1n98x8ZdHg68jlP/b36jA
xLvLBFm2oDGIEkq1ftglDV2ITI/ylMb5U2PlTRHXhyIjYNsaen72nMflPGcqgWT8ZtFMd4WtOZ+s
9//8uf7u24sIsgiKSj+S4btnaEyDClQ//qxsDaoLEWQLR2d83P98lb95UtFPBiGLuhA+j+rPv6W7
ZmWE5SIlgdNOpH+Lmiz2oEO7tC/8Jf934cG/Pa8a9SfrDeAUN/DfXU5C93EgKycbUhcxkIw+izG6
oldyGQd1/Is1+u9+WE8qF0ILo0a+4c/fLahDugQtF5tkWZ2Xq9s/IP6S1KCO7x0NGNdfPUp/fR09
3kIR+myUVKLeuysybs/sJHgdRz21txkqqE5ElxpJHnp2MgRXYm9fUg0EC9L5apr14OeYnUaAskXP
JFfGfNqlyj4mTm3/9dtEqegHngr4uTcf4s93Az0NKJ2I2TZHPuQCE2waj6P0xb99nriK5C5sAk9w
Ne9+YGHSJOJKmJs6IFpXc5OAqR2zwkyn2KSZ/sWXEtuu/vMCyPUUsy6IPqyB7xdAfzJuC3QZYTkj
AToIo0KXVa9J/kMyFpp2gR/HL1kQg6B08F5HTLQi55ObZDI6WDPVvzjm/PWl9Xyf0wcFF+ppJd+d
PnoA5VFp+folE0/45+M6zOfz4mMD+uf7/KsLvdvP6mxIginhQlWbFedoHZIjITi/Wh225/X93WVz
lhLaqQJu9O6Z8fqJ92vk7lYbSehATIyLHtb46uM0Z0N6TjN4Wi5kn5EWYNo6+dVy8dfVidupuaOb
ppzF6d32Vgs4smnPGojrExUX6+FZGYf9QTejc/7PN9R/Jylnbdp2AX4z4UmuyT/8/IK4ne9UmZ/g
IMG6BksToASuW8togMURgdxhSCP9RJQHrE5Td+G49+YFtcUqA6G/CyOgApWmQsnoT9WIzSVpCGGi
LYi3ov5Kfd9W3ywh4gy9LVOhdBckyUbqbqa42ecZKu/XvuFUfOkUHUKGxs3JlOwmjyEw/UMSWwZb
LO5jMqdsPNXUdrbcxf1qcNnZJoD/E0c4ng+Cw25/MGAvb5MGGcue5HGsg8462v5MI5qgEz8rENeT
nTdLuIbG1AxZ+j2G8NQfqs6J1ZVfa7oYGPl7ml9EkeSnTjd0BrCF1kBR4a/hIcYHA5XenfvyZHVk
20ve8+AzBZFfXucQNbxTqULy5/22DMJlJ/1xwleONoeGUoI/OWFakcSpN5kbxLJhXDwkzojyFAx3
LG32mjUVcqrdRGrJiDErKUctSQoR2ISR0dqtq7v1oWlh1qb/Ilu/v6eDnj6EUROiF+nKesSt57pQ
W1LZLIe8EOuHXOdtfHKzxg2RhlT55xED2XeLTgA3UQ4PAY1ZmJX7cTL6Pl9D85qWmWD3Z/4FcI63
Lb30EizcF6KwqDej2aYK7xKdI4iJekwulfHT19FRrr1aK4oo7Ef9Aq1jpA60L9hEW+hBceG84vyP
1g2IlDHCZ8sICLToE5oWZoo502PIcuQ91K0qvERaHkOMriizQCHOmdrQqMVpXQpQClnV48rxhR9/
afMSA5Uh6BKmbO6I5AiDN22ukrFZPkqGNKT3tbKEkjobeR63KT7lmLmFj3uhnhDU2rwU5GL4zWbw
ihTErCwZ5sfEVmmJZW6BtRC1eKR0SA9nzTFW9Gyv6EgOdvKIjEa4imrsJgtrh1RQ5EmWRnumo7jj
wkVV8MSFk0VZIjR4sr5vHpy6GB109Qwgu07q9LA5TMKnyl9n93EqMwtnxkdzeGqk2DLLSEoZK9yW
3XBoABe5H/JoVvYYeZVDv3suVBhfSlk7VUSwr+qc9CJjq0oJ/xgqdV46FgnGhFG4PM1Z5N6HSDO/
gtntk5t6TrXduDybmc0pIgJeOtAeIYeEeBdDLMgw4ApYG128Yv8MlsmArly65C1YCswedPhnfcR+
qCNE9wFm9czLRLELArnqXa1HYCasD8pg8m9wIGqvd4ezBHryulNVNaOTYkzEHwlvbtoRHcOtG1rB
kMzzZzkD40Ugcq6i3sOB0UXrdebMcHNarQNUxcBQLB1y3d1xlkMB3oQ0IvdZbdGFtKHggehI6sDz
gidrBzqfaYppiiY/dJU/zRwuU0EUWoIEaq+AvtGgTPv1i9BMXIpFyOk4J2Nxkca+5x3GqiH+QrhO
85pM06Rf8YKv3SdpsiI59J7Jv7VFJHgLVqu8k4plpa9qWwf+ZWRD8uBFGAL+sKrjAG2L0kcB2Rfi
jKwQ9hpfz62DENLNviURar1TuSTuucepozo2mQVB0oY5enDuEvSNDrFqe0YVgO4yobGidpsjdIFo
PqCIAn9QAj1WaXvboXd/KfSQ/ah7RQDE1DFO3jNqC0n6ITDiJdfuSjwYZr1kz5CCVcJP/C45DtNI
GlluzJzvnb4uewRDefAYD1WhCBTwEeeplREcGRdQL2H3ADO+qgrcPh96JRimQnjvW3nyvKSCcOT0
iRVnHT4IexzGAlX+NM0p1CeUe/uY94zQNIQwcZSfU/RTxB7bdLANv6IN6ZP3b2FmAvtaJk2AXxRh
s0gWnkXLGzZQyw/36I29C6db689TnIlNyxAQDhOiM8kvwQWQSx2NxQyFKaVZ3+yt0kwDaJeWEwYY
DiJTLE+aRn3e/l4b/quu4P+s5ff/m99uazb993a7ffLl+58Bl9v/+w/AJa09/opwcXEcosiiXP7D
Zef/R4ZqW+qAPnq/dbP+6Pl5/JvARaBEd5vOntrqmD96fuF/pBSu0vxvmiOWC/nyX7T8+E9/Kv9C
b/tYW+eQ0wJ/Y7f7uSKqVzXIVqjLwclbdHSRMCUdGifRzUVkEp5rVBgMHgtUg/mTr+sEeRqA1jWC
EAjbB+cNIRurftIiDuS5Ul2jztKSY+UVCpjZvcJb1D564QpERcWZRvK8daeRDqxOv+xclqTmrLOV
B/1F4KTax04q8CTHY8aQJ27iANYH9KKFM5QaMNMGnL667oIJAHrvDDCmc5iVy7whjY309kWb9/ii
5YQFIaqr+yRtLNjvjSszS/eECs5PThNR2VB1OK0NW8Im6gQO+GXtxrezdSr3dutUmIksFfIBKuXk
L+tY6/I8L3qhXqKqSL5glFsPztyPKxrSyrtXnuyOmrqmtrcNeqyDLcwzM84Fz3tpQtsRtbcGwvkE
N0VtfJPFf5yGcrW37Oa182KtMlC1YkbqWQklz5IWj1d+0wUPbXHt1mHJnIgAIf+usmSVPLrOgsmd
oZ+omu9zGmRv2AvcLNhHY842MroQxz7Eie6Dx8Bh5PraxBYq77ImLJX+PH3Hdyl8oCu2/pq04fID
dZv8TWvLqZ5ZUaHu5MJwqTMNmZXKN4SGdV0w3ETsLdkdTSPmqU7neXdkwBp88SpxMDTFlVieISJP
bxmy6OaB4W4CSDDupzA6enHcPJFyai6Zg4YHF1nEucuS/1CtU34+YeCA/UNIK0HjHRZo4yX+h2Uq
O+Z8IXEkM9mIYQyhuGg0/dq9YGKmb+AEaUM9P5U40jcoT2cQuhZzybQ7TkJXXuH4nwZMEKB6a8o0
ryXQN4J+QzGoV0iY8w72Ic1ChIym4f4icCp2QyCL8DhL/E5XfTxxMPLxCS4XMafi7thggHKuhlSV
xQlHNNpy0zNKRWeQbbVh05pdS4jPeOgS3CdQBkL0OqHN2+oCFWnwEStZvE8dHKE1qs/T2DM2wM/X
4DhxG9Vck1OX3Dpl2Z0hNYYiBa6lvB38GBIlmD8HWhxagrOR7g1hkDDyjzWbw/ks6vEhBjhwl8G0
xcqyzM5t1LXDA3p0gf6u86qctO4i/igcpzr32Cm4VxWvxLHDAnaS44AXgODK4oOH9IdXqIf012A+
JU0rbL7gHVKvhkeLKBkOaxmyZkJFEAsi2SCbK3aWHXm2fnMRIAdDYAP6EQunr0FopF2eO9cItvtP
ygTJ07xAKMBmUOzs6LWm6y8WLwHp+dwPU5bO3xNvzgzeDdMz6UJk0fYOb9OEipQgmvEbq4L0h6NZ
2Nr1buZI53f4l8p54PlEoJvrwjtpxPCROPlu28/hMRFTvH72hMdx6yrppNt/0EBUxL4vdIL6pYmd
zFuPZrYrvtdcw2OqfzR28hHOgMBAdJIdOqBrsA8IYmvgbzV1NCIiqaBno3+H2YKc8wpdGuXcLlLt
jOJ6guMtz8BjuqiOZn+SZ+TEVRpbWcjN3629mz+Z2OVj3vgTNPHpI0cmyAF7SRElPNx4SYFXkgMb
aUBxI2NSifCW+bsu5LT+XMdFz+Gg8tSUfJE67qqPSJ8q9boWss6fIq8gn3DAMmtvNAoXe6NMt6ZH
nVOecHiYhmq4t8nMiD+zVJGYUMmhqKyYwp3BI/dlaANkFlQJ4TmcXhJ/tiZHXbvl54QfF0kX8gi6
BODbgwKy1Fg4H4BAzfsqKZBtqDKDjMFJ7rB4QUV0GX/QzRq09jLKySxKKL8Oy7jirEt9IMJzFA3O
SQ8uCoZ56l59f/L2pfW03Tk+3mpOluV/sXcmzZEb5xb9Kw7voQASmUBiW3MVWZznDYJkk5jnGb/+
HUh676llWw7vvZEUre5mDUDiG+49dxd1PZU39BprP2Ze+hROyr0O2ilHpVCYHggfSnK7paXMQlce
4QuhXHfKAceZgNrm5GzDMUIeTVIvglU1jeqtnzp33Q5ZuEHrOG8gW2SHOuyLS4/j3FiN1Tw9JLUK
sYClqt0i6bQ3UHjpGsDWib3Afk6yGXKonbTreI9K1HpUSXbHLHLGspN1p7Izvx1pWA9uyUxtFWtM
mXkN69ELy/wpnWInu4Dcpfa+7X4A1qowQQcpXNQu7vvqh5/aTXEuo2IE5kfXVSJuceGfih49akJj
N9G/OqAmNhCF8iBcqUz657FOZfAjiZr4XbHnMl6csUuCyzpPcr3z49jwWV9j6bAHLhlCRwTDDi+I
BsKREczeju5U7qPaBGdTdE5+5ST0ahuZS+yOQmNi2UVYNPoVUiZ9TqO5yRF7cZZW2dTuY9GAwauZ
j6CJxFdTedl00yrgvls770wPsgZmXzBQQOggZU3a3hnY2gF8ElY7e321T+1Sv6luNjfVIMnbNbk7
b7Omci+h5zl3bT27at0kXlCvbJmPH6mBoQm3Qfk+jACbFidPskOTNZWLPDi5H8EZYNrCzfTeOybf
/SEPecwweI+S+bMJmdNc+UkwuGSEtpXek2C3pCc5AmsYywuaeXibk2uE3zhcgok8obzmpofJCVr8
18LxvyX03yWl778uoe++yu4jjT7/Vnz/rQ2//rbmWi1+qqn547/V1Jb+ha2Uw7oIVTWwLEV9/HtN
bf2C8oRVGVtbYYOHZ8L3e1Ft/+JSLbNlZy5uCcE29P+KaoMlO4B5hssaGobALPafFNXson8qqvHK
msuqXmixbK+o0v800wSJYzmgAneOg97LDoopONNtwaLlMKnyy742YDhCPErS7eDN4XgaxVi/hCQv
keloi6Jae52hJVJ6sHCbwe8YCQWzAvCS94VTbLp4QqCaeEV2P2W0HZgY46rYJs0UPcGRH7x1GmS0
f4UYQhyvuLK/c5WY9W4i++GhwYTtrrrQ7c6tXeDnQpwFfLLTyBL2riymfgvL2YVs6s7BkpMejE9V
5HrZsetRxj5rtyYxzprQ52LrLAJng6FbHoRVwJTuFZoB5G2GxYE/1/6bbKFTbJZpTLBCTFOXTIzq
AlV6VJB8OKqMtJwwV9HZMyZF2q3oSmSy1jQbq56m5CNzhfuGQwjx/mgrhmBxrb2nOYqjl6ruOIeC
0WuvEp2T88oowaL1xz7CvVoXoFYlacTDOIBYxHSUgtKzNMIBDEx6bZeBiLazNIoJkJnVEhJaRKAX
1KzLB7afdc1bishLduyKga9sk/l+gGOwuG+UDyFBFQWQDt7MBg0tbncbR4/em2VX88S22zfMWMQ+
e07u3lDdA1vqHCIOgZsaZFl1NXjWtBmSbi3NUjIRctL4vUZKeleQIjdh2GmJ4azToZ8w4Ln2ZQ5/
o9vjqF/mvVbE0W2FGsudnXsMG2rTBTgsQKBXq0o7cXw3gj9w7uasGqIDKPu+OUItconv6mJiBjOJ
U2EbeChdN1OeWuY2Y41M1nEJBW3dlAwvKJkNxUyzF2O5xzArp61iGA1wVkVme5kwaGkvIyc2SLx2
nHLcYBkzmdcKBiunJuGRQ0acEX9oIkObbcjrqJDweSAPhOVUGI+sBC52ENtVvMlGGRD1jh+vAPlH
BcV4xsb4NMUhinbatgrJ+JhynFegXGpiyQfaGbePmZn0+H1Bbs0tQIyHgtJc7QLS1nFhTUYTn+oE
nECUUQTuwgi02Kp2OM0vo5Il313UVU33qFJBnslYttPwmqFpLNGj9230AJVpiM8J/qkT5sI+u4Ap
KfqrYEy94Ro8bosYd0AyvivxmoVcr4mNk0N4ifzmdRtg9MkRsDYNF5DaNdNkRSTjiqK8VfhQ8nVg
TiJiODiN0XacBsW0Mwza6GjFGpxkza5lJl1yqtIrVWcu8bkw9YGvo7ixT2QKFN7G8JVp7UNvUt8u
WMhhI7HvJltTZSYRy4Q22xRXGaEmFQhOqgdFmXMY7daM9x4YnGKtZ8yY58CnYVwDOCmzKzEGnFx+
YLXiRxGjqcBj7nftjYfYmOcqUNhwpyqTuNTWJ7AISXFa5ED/UrM9FkbrhAQILP9X2EUSHdg3Lf60
dGjiw8D6Dsakxcmz9CppSJIcEPxD2mJ0XQuuIzrDsO/1Pp/LAahmoyoJ3tuqmaZGFgZcZYd0YkUj
R6ygRRrJeyg+qC7LCLnhphkn/SS9hJfDt88fgj+rUVXnfbVhGBC/JsKtvysc099TMrIFyJuJZF7A
k4o4a5tfMMK+ZnFr+iZgL/pLudbSL9HSRSb/t3cEx01IZcE3IStvW/maVHnJHOBaYC38tZ90r8J+
Nn/AwCKrLZuSEoQdqtSaatuNvixRuVfJxOe6SoFDE2tX1N8tZDr/0EhZf9OxqW9aZwwSSVXEapVb
DQmGGZlpzzh5tVgrgmV++IXg8sG8z02a5yateOeXCF/sWUX0JfP06mFSJIK5cAhg5v5l4R+PS/5I
pOaSsYsNYOIoOhYVRO2oOjrWWsfdbs798WkwgWRfWlmENIK822Q/qBrRV19HGKV4YBgl4ENpvygT
A4VxCAQzX0AakQVaKaNpuuymZAEW5GM3ryHyYlcMzax/zNhMf0WDTMwNSavTXe82FSrx0URnHvid
+RCGSh0dX8AkDhCUeZB2G//cC2n/qDu4bKvJcogRqyHJYw7045HoZ0ki+Kqw05Z0VEfla8tDwbYL
G11cwfcXyE/VZD/QJ8Hs62207jRLkjmRzLOa0s7HidqxIb+tBfo7VNhe563cyk84iybMYBtrtO38
gtxOlC8ALsRDxY9PaG1yFe7mbkJmH2DXXrEQaKI1Rkfo4qaRzQ+lFTW3mmT559igJWDiXbvAz6OM
6BK7D1+S3LI5zOoxeMNCSDJlQsGOPGuosP+4XsWY2kGV/IDrObl0TGBPO9Ya9Wtr6+AMMMgiiz71
k6tqqvLnss2GZ4i5gqzh0QPBIEV20zlVE2DB9BDOj1Xnu9veD/qKmN06e7TaKrbZJyU2zxiduc0m
8Y3wSIxjUTEImLBPybXsY3z3ArYwZ1sppmBbYr5ciCwxYI1K2O4P4eeFuRsHp7/t3bx5KGPF2mRh
ApIHH6Jyp9sZ9DVFQFsfTCyDYh3kFY+3UgPFw89t+VAuBAvTboRdsiLOpL5ju1B8JJ22cwJTMIRi
L7MZNNIXYDgrs8KHq4POecE2RdazHPL6M82Xr1JiVrxhY4+uO2ihTpCOEI13LniMD2yWERwBjzye
XEcVU7AxKvut9mb4BGyKiyvcEHyyTRViOxTs2Nh2q/pNR6b3MXcqfRBBoS6scLSfwBB1yUaOafGD
5O0MCkcahR7zgNGmOeIvrnaOB59ilWL2fMbpFFcbnQfLl+xY1qFgLQBrQAuwGGJ5cKyxxDWfEU0d
DL6x8EjMyktvxB3N3v4gtaymbevIZfNmtuO9EaUled8pjrsNRr7+phIgW7ZcT8GXUmSFntKpD19Z
cSNcMlxTwG2nkqIQnCZNHFELUAdf8hKi0oPcX4U1O8h2GE0ufVZgmJIN9gg7HJwkQgJrxZjPVokU
HAa9M54GHkanomSCtBqHkvBvC6rS1qpKto1+6sU3RQnOZZdW3LJrvEdcAximy3E9I1h7jYgQuIDF
YTNf9YyIpcQ8xXpfDxVIU5LS43GXZP3orwhfq9ydqlMBaFWV6dkI8gLdoCyGO0kgWbrFXOPfZExv
GL3mMzAHXQB6oAqJSAXgWRu8GEZgf9dmOGYb04wJIxFGzMsZcZg+UvgN1zllQU86bjudPUCdcsUW
N+K3+TZzRgjuNgCJfs7TXVNCZ2SHhGZ/xVAof49SYDJH2dkDHJW00QM7Ou2+wbWXT6z1OmODACVH
ZsYn2uG1tfUWXwO5aszfEky5LcApjrJx+kKRNkD07zqfTVM03RUqbT7t1CPkCMJM/+IWDY8PlPeZ
wFcekTpF0UydGmEVrDDHdzH2a0AVN+gqo09M4erV0vFI/ic1g9wkHLDU2QHr8C1rorBZcflLwa7O
q28DnLUz+7CKEWpHiyxRhFXObdCE7quAMb749JzwhxmyQthU4MEe4eoXjzPBS3LDiIjZsBk2YOCA
95QMG5hzbimieAjh9oMqM6aBZuAxdfgYIp1Mb3FGiAKj+VxiYrMi3BEKLC2LNh5rq8A0e8loy0yu
Rs8GMVGZAFeo10KCbvWUUdD7QSA/y1GBW0VN1r+0VcPGdYqt8nNoa5801SohrKJuRTFvax5w8M2N
bmhXEEA0W/oROf/ah8LH3lCZxnMhW9+5a7Dmf9Re1r9NgM9udDsl861ymqxfMZsGWxKCJzY2TC46
ynUA9beTBx5vg08G+01o1sR8gALwL8HL4z0SnWOeGsUofu/nrBT4aOe6w3Aoglt7EUOC1yzSeG0N
Q/wZlaP5FYoJ6hbhFg7W7TkYL1uQMkts8xLI6U/2cG7R16Y7NpHNfexM0WeUA4teTX46PDll3T0j
1q4+RD8a4IZ5Oj8VXU0gs9m1yT1pfmgKvZxHBTqNPnmO55yGyACfFqMcCb1bdrfianJt/Zolztis
bWSZai9a3b+6rHIGAh0r0CWzgQNx1VcULlU1s51gnhV+QGJjlA6kjXyGYAJcvuqVbN+zJoo+DJKN
PprGa18C0KiM7g1Lg0ADIHgJvZiOkF/O7zKdlG+0Nyk+fj1016qWzYtH3KMwN7nHrfHS9RHaiMim
fcMFkdWMBGWWPCakoz0CyDU+TDbv5Vo3kXqZhQ4MGmDBZT+NQE8INAm7uxr0GyInyp0zS4Xsex7G
8Zk96vzhjk3qb+nomy8UV9WAdbzPTi7b+hZ7Vx8zzQVTgc+pkcgDhsbsX9LKK95MUyh37VL5IRG3
wk7vENPgcqxVCmMsG3ncbmd8kY+twLZ35cWuU65xQHv61GXAuDeIC9Q3sV1hsDUjw/rBdr4klgCC
X3wbzpHhrkXRq+UAg92IKYp6kGwDfiEnyoXWE3vY1cg2P6NgaItnqTqq9dLy8cQ3ph18Nklv1WBp
wuSaoliIq671+Ywh+Zo2eKC2mO8B0VBLe3ArU06fFgOuLTA+bwTHdr6uo5kbN3RKABIlUsvugocq
WLdqRkobLekXG5y3UbLFaVeQSkecrE3EXCv1HavGZvlNY2i+jqKNqaWMpiPBZx20aTozj9WFvwW5
FojnSBHXFZSaMTEfHgu831K5/ztR+/uvdoF/PVI7v6fRHydov/72370ovyCpdJmGmbib5KKs/N8R
mmGJX5a4RY0gz7LxSS7Gh/9dTDMoW2ZuQM0wi5iu5k/9vpi2zGXyxuTLY+zFP0z1n8zQtOP9eYaG
v4PgRWh+/JsS7U9SPW0ZbQAxeCdBH6lDEcdMmKnAo/bFHnhl9QrHpM63UebNGhTOaA0bI0HqceF5
IDmZV1RlfwdOVbjnLG7d+GgGftt/hxUrAmLAAKx6mVt2x4YCozkK7Pw5DlonHY8S7ibkPLD//q5U
ad49uYnRVIyf5sE64DAoLPoC5EovlYs+Dt7sFOXDva4slfzQw4jbb2Wz4HE2kAWy5geq+Yh4pYaM
prCALfmDRVyLec2pa+8I/GuQ1yH2zC2KVgvfghlL9zYK5zFknTmnbJ1UaPkPpjt49b4runETTcZD
O3ifhTece4xwG7tObn1pXNZ2ZPtr20hZWWkOYb3PuhbCM+zDtoRBX3j6CSzmW+chqzqO0rcRCDvU
4bPpPsoofJZV653miuXXtlTQkDZkC+ls3/kdAMW5tEnhzQOXzW/o2PTaRcMT17eNUUKKKNvgYkB5
d3J1FDZP0oiNee80YbPG0tsPTzNPAE583kGdH5OxsK8LMpQuO9zBzQ4h23ikZIYwkltldmxgLzbr
kG7rYVGMjesw7PNkrTtf+8e5MLxijcjNusOuDOqTMCsAFmsSsMaPWI/RSMYijSWYaWkHN7MBpZQH
gtd8iMbyrzDFz+5tPcxhkKHGSVOUvJN4FVU3vSfs3m8H+L64LMMz57ODG9rmSbsgO+48o3/k2SmO
U2TZX2ljhUQnhTPDjVU5OmG4y0dhy08JIyQA4caSY6/kNHbnMh6pO43W618iR2tSMacmwy6e1ukb
685q2hNs5IPFb+tSbqd2qPw7aBkaZ65lsl8j/CFxv3jEptYXgkVnvE+mthqOU9149RXbbjMXtGip
TcyeaXGCEl7MzLCyV0VjzYl9aKisy3nlijgxj6U5RuLTcQkFC9YElg7xlkIhC+kj1ey+uiTiRDd4
q/3uKzKMuHXYlxODs+rrvsj7fbO4EpGIsieRxUYsbVM3C1QOO5Moi3o70c7GMKuahgxnf+iCo+rH
yr0vR9KcH+2gacwBq32UUtvpuWiA34qqbW4akyygq1anLjF2oYnj++Bbtba2FCbKXnyPlse+1nbj
QBvrPrQZDR8JVCsuktjRcJr7ei8Ggi1QL1K3N/Y5VBTvq4RxOakJAdU5utALwpXFjpi2/o1nM+Q4
z2XITIgnuVOJDlbo9UiOX/QqvDIP/WOYH4wkyfax5+c0NKaLwxLXBFMmCEZgi4ADXQiSpUY8tTlL
V1cwXafk5fJNuu4JXGx9wRkXH5x2dk55DG6Z1JXvGEjK1Vj6D2lt6bsimYOTmbp87kWAeDTpPIdv
lDqR8tdzrrNytB90KlwCFfNa7k1OwtMAwgL5oB/jDEZVy9RzpBxS9XxLM9OcUqNtL+sJv/7U1A6h
hzA829Rmkak9u3+WmaQB7iFgU5t7HKa7Ya7NfSUok9rG1hcmDBAa/wq2YJzo/sDkqHgVOSl3vYjk
Fk8JCMVQAxaUkaAtgie4wfOHf7o06flEYxxFGhnEvzc3VkvAdtwRPxPkAxuHCsVA7y8JTmPtEHqC
5PrBVUsAOO3QxVgvIkvyEVgEZCSJ9NOZydj4oXpjOCg2yHdtM0YHw4zYVkoLdAUzrp2QiU/UoGFd
gCxqT1M4hC8BpOi1wewN1JNT79yxA2GQwXtwa5/1TExehXaC/ayogli5xlcQsgpEl4zhI6OMjn3k
TFAmSYhiHGMYD1VYfggw3ruIkKyXQMOaqFqU8V1Q2CurmmDmhwPhPjK8MPNYEJeBNNk3MjKb4vQ9
mMEKrix+83LJW2S1ZfwWDSCHZiPajGMnoDqyO8XYkGwNFOyHkN3+sRtdcQYzKV8Ek5cLqftymceV
J+q5i14ASiI1tV0eWWpbsBQ5yMZrNpXqh3PnBPZp7JV/DorQ39uGEgcY4/X75Pf11mI0fXTKmGgE
kXUHIhA+XL7CrYqEuKvIHchw718mQZwfmL3ZF3L29Su8tjJZmeiDdxJzfbaWPklLyMvMmzJP44fB
EfJVRBHcw1QjsWyxOR3BaNo3yBiJIQh8bR6Js8AcPgVD/kQi6i0wT56IgE7vDKltSsWQGYqJoBvh
Q8poybzva+Ue7Izs8dq0rHUWDeQrmA1xvImtT9Aj7WdvQvYSC0a4gRo/jbTjaEFaIPj7GBf6a8cz
bGeF0ImBCMGl92bimCyzRxI6qIa6O5pGdCID3QVHl17XSLGZ8aK5MBh3nNtAd6uqNmd7hZaqRTm8
PMWlqQifMGI/JT9ztt3bKnCqS5GM8fcASKi57JgDRBAefcPuImbEbgHLtGEVBxCC9TGBgjHLbrly
NI+d4KXTQW3BM6nRLIELaBrfgcrD9ptdCqlQ4Ddgr/RMt2kTATq4rt/BjdBxaLMq5wQMTaDwiFzM
8Th0jt+twZGE3ZWG95Z94Ul2/HfhLBPalQ5U+9YimT2ylDS5eHNvx0iLzKusfUvZ49NVDPGBKXx0
oxv0+A59+EMC6VLvDRoDc2diWU+2Xl8HAGUHBPWob4q7lkS6TY799xx7DtyBWpXES7GO3Km2mYl3
79INqhriZ91yWk8uYwLZN0zBWqh9R7Cq/dEwpuhyDlX2lHdLyDQ5L8XnIHwKK1WEAMijotj4ee7u
7IogD0WmRiRJYLOjIlvTQcRnww3i97LK7EejKwfCOeFr7dgEtad0mMFelgyuuPW96ZnulCitIsmY
Ys7qi82qXLOnM/bBTPykX1LFBa51i57WO8Gnbe/cruDY4C/ksok7lxDPOAqNlUQUQXkmGGAkzn3Z
aIJuYnIV0e0a+pNkHvp7ZHCPSGpefH9q7wHtEh4cgUy8baCk7KAMtifTEBXZUp2f7tJ2IO6lLBpi
oNnJiPsByX/FQyfNybyCcXIGjhkSLOfdW8C4b0qq350DN2xlTWF8U8XGAJ6/R8G3yVCB09nlrJGd
2snexl5m5yh2xGEuVHm2p6Cjj62ifRq6OI2Y0i6hrrp70JEzXkYBVgsylOnOLEP1RzYFxSZTFfTn
ef4wvFDB91/ESrnMX1rcPJCqerabNiFgaJxEwSwqjyw1QdkCy0FP7dm3zqzNl45xxLxqrLKDPRz0
DhzqSn7Omdk88mTs83U7zmjrpy65IuKFM3y0rWPsxNZDCHv1rIwheFrGwR8JMA3IKl0xPrIorhAQ
ZcujPBtCUgENcZ6YX56ZJZtnVOD+iQE2yUDSKM3LOZudh5xx+IVk9JeuvIYYiI2FqYEKeAofcVUG
Z9lE48xA1Gjve4v851bVwJtQxIx60bb4zVvg9Gw3E4Ef7WuE13PHK32uDR9vReEP0OCBv1niQwOU
U+caX890PflQKJ8rHBziOu6sXuMoACoJzde0h+4BQWpUng2j8MVKonZoNviKGqazER0M0JG0SOKe
bLqK53lHOqE6W71J7AsaUTNZZ4RLWyeJoCVnS+oletULnQQHAjVS6J9QKwwrRYaGePNQW9lR2xUP
ZPoCtm7VM++rZCfeN7xs7qjQ4AEIPaeChMS8E5yZMV0MnfpIQNedp1l5t00l44ssaZjgZyT1tsOA
SqlDOJMt5PvUYi3SWkawUWV8EeKqIMGLzV8bRtkRM4dzVApETpLedoJlHRk/5tqd+leAZ3C9uKs3
Y5KyloDsdnTQvf7gBrXvA47utcS/9srwOny0Ki85sRjx9xEbizOHKY4bQ1nzzrBN+F6ojS5Gv7ff
Wbe77dVgFuPn2ICgO0j0qCGt0jhYx36iHdxYkFPjK6p4501Zlglcs2f/yNaB3fQ1NI04fc6Awn8F
FmAnmIAmSViZ5fTVMUx9XlleuuJQ9YP71gVRlm+BOnn+TgLiMo+mnY5I4jypjkMZ8HkYUUELO2dW
CUVwmPp4nSaxYVLYkeBxwDhMqrF2i6ij9wq5hN2MyuzIDD2RJzGqobme9FSN7zKQvtiGDJI/I6fG
yTVWxYCQwObRA2nMzfQlegk3fMc9IRcRqXazW8NFR2jpABqRl3Q2x7kirPE0e4v2De3NGK4LZt8u
646S7Yayu8BF1utbxNEOTRncWip1/bPs8adtmt4n/y+bo0FtDd7UV89Orrhi1VM7KMmRQO+6fm7I
CyK1UTJPNPi2DTeUl2HBx7eyBLbStdkILNgV2guIXd3UHYy4e1JRk578hdZmT52/w2ZqXpdhEe0A
v6I98eP605zb8K3rsb+6c+o8G208s7CyiA4G0biPc2SoFOcaCpZwWZKF2Zh+TAzpUA/bNklmZiou
9Jiz1zWdF1Y3BPmFppudQgbrpwCT3hZZ34xtiCBKYuEgNuRV8dGLDKFnSlnwmUW9wwJIQJvMJrbu
q6RIkSqouv0xpXNxMgflf8Bj8TgDVWl7G7xVEk1OycqMyQrRsXkLfHKLb0dCqLLLvWHO085hDmKg
gCusvQhEewvD07+YrKDfu4YnbiYzn7cDKas7wuOe3AIukEsKyRbUV32x5K6s2jkXl3pKxDlAPxiv
mhJMnxcR+wrZvv1gpdtdgNsMd6h8OToSLX4YZVtfhMip7oJJAJ0xKw1cD9dcvrJ42qCP7hhgM3wc
1+xn6d+54XeKuJxVMJuaT9i/tSdEndlo+xeDREVDe50cXXS6LaNH6V22LdImX/nqHnlU8tgGcPPy
hg9kk1HTHJVfLcpDYR2nCX1IipntIhyKAeuYlRwYuSJzRIW/RfvRns1Ua//g+1X5GrOeTzAC98B/
r80mzdtTaxhKUUiqYASxapfudYloXO0Tq5YePXFaeO1v+IT/Thz/rnAh/+uB4/q9/Prb01f94+uP
Y8flz/w2dTQIkAKj5LoeQldroVogjftNucfn/wvLD09qBXUFVwx/6Pepo+X+go4OPwzAXwCubGP/
f+oof9FkVaDc84AoANq0/pOp468Amf83QxNdpTgBwMtwzniuciW6wj9iL4LMEYOCgoIGxFDHRGb8
p994zquCUXbqYay/Ad4K8JnU4AWIAyAbxEvA8y6e8PfCik8hqM5qy2Ob+LgYNhy7YdIgnbKV71IX
4qLTZsZwDp0t4vZZYLlAVKJffA9YF1qWIdogD8mgCQ/dpTH6hFlQ91fEltg8pz3juasKXWD5m/Zh
J9VHbErjXQKv9Rn8D1tpJvNaObQoadpPRwSRA9t6ET3+4Uv9J1ysJRnsD6ZxPifwQBIhl4SL41jk
S/z8ORVTjNEmt7+VqwRRoUzmmrQah73qAGjIIM1qxnhIjQLFsp8FQvepJnJ2VimUkyVBO1i22DEu
1NgV/ZPpJEBZa1iHVLd4NDG8puChzR7ocl0HwEy7LtrmiZx/Wwz8S2LMP30fLmglnFnCM9Fq/vw+
7L5hEDQU39AUw7vM979CYA37tIyh8zsG9s2g+FGXIyokkLf7oA+ZAdLJkPPTGEgMy3jtt4H14ad+
f/JVK4kWNS/7eBD0t2F9keS9vIFwHeMbKaLTX38Jy2v76VqF0GRJAoM1t42ERfHza69tE124F3zn
mZ9d5pB3Ln99ik9tLy4XXcfmr3/cn5xiy3eOX95SBLwt3yoS259/3jyk0eQJ96uz0xcjUY8sZa0t
9Vx7aIk7uPCHgZKlINoETwjX/pjt/voFLKCrP71hj/7UFA4GRUcK/acvCzLSWLdj8RXNyEZYX6qM
hIAmrn4Ufi6+59Qnwd1vmLQQRh1tq96cPlA5hiXzZzW9D1YV9ls8Q/oSave1IguExeycVhhTqYnn
hMpogyukBEtLCtFFr4WTbwvLNZ6KyNiiGie9NbDbkCzU2r6bPcPoDiSxBc85lcWd4esgWXWpLi/+
+m3/ChT56XtemFxaKbpYy2Pp8qe3Le2hCMKw/bQZv1YrIm2m02S4w0s9VsMyuY+KXWFH5jdZXYJR
HAKE5Szwm6tUp859yFiaRQKTN9KZ0EyyA8xjlAdT2T07hskYwyGHfDcqfevoRj2N4Thc8Us1E/dK
ktnbFce8DOuzpYroAY/GretK9zfX6L+8D//hUmb/xBWMFIXF8kJn+PnS4uZAC1yrj7JyIdMw2tim
wOtWVmCh7WOdvfrrj9T+Zz9vWXlxgLESw83388+rYsTb9lR9dK03Ah0KSCZIomSDoTeLj13miXc7
8dxDb8wXYeszpUj85k7giGZQ1HMeCTfoL4uyNrINlSTYdytPgk0tpbFPGYsdDVOjMLJc3ZJNkaDn
mSfR3LJC6B+WdMXFzhQMD9ZYblrXaS/QQLkAEaC0rnq2C8zB7J55t1efPDvqvrn7LRx3pAMbce05
/+bD+Jn/wW2N69OVjsRTyrKNKcXPn0Um0U4SOPEJTLzfJFBUN0zRXDxVZBCVK9oHni7/5kcu8vef
r2h+pMN6kceIYwJR+flHhvj4WgRBnyZ0hSPGpJklgktvmPjevzu0/uHM4J7hkORr9pD1sxf8+Ufx
qM5INGk+JzYvDhnFhDm3DRG7ub+OiQZLMKUOzKQchYAn0m76FtVxcp6WbK9/81LE8kz8+V3/esGZ
kMl4QQByfn4pCetGHQrvoyAy+TWZZpSAnSfrGxGzz2dQUyb9Ohwn9zH2BzJBIJcbL2HeDMx8SdjN
06G6JnUOBZFldjNX6Zh/Ke0rvUpVBInfBWVy6FFHN4xu6vxC+JGNwhzYCVB68Lr8yIyt6V/fSUu5
9qc3ZeOl4LOF+OG5XLs/vynylXSF9v09ZfSB4g+94w+zgVFTc6tf91Pbss/T+WIsdVjklNw9X2Ot
sfRHAGlIg4L/zY4vQTwXJcPVXIzt1orCiNlZbuXv+HSm78npORUEbkkqiVncyyZtriAUyxdS+Pqn
igHJNWdxj18BaJdfRbdJ2NK8gmDv2ZawGESSiSMMcz1BeAcxddNrSjKG3KJhu09Zp52W2daFhMV9
CY0mwwzcx2AHkLLgvaTFJ7AALWazQSCEQ+GvP8Flz/4Pn6CNhQSMHPtzro2fP0G7b5sB99U74V3m
q+xqBxFrKMnnQ/XBiLfJpxoZqjcS2VE4Ix3UaKyTmSS6GF5IvFE4zvEZpojHsvTZFa26g/jR3KFp
Y1BalvRbiL+c7sIbgw7RDzEmt7++g//2On9fWEj/utfZfGXFZ/3e4lj699Yl/qbfOiDb+gUUCe0F
TYvQnLjcMb9blwRdDn0MLhuX84an/f81QHRGLu4bz8Fq5li/KTJ+l10Y1sIKYCTosTdmFLV4of4D
IMBCMPzpgtTMWDRqCw+8rmWBjl1sUn/sgZawQMMYmVEw4BowCbJCy1YNS4uy+C5MBvWrBplSjuo6
Y6g8LRO3jVkL8VqyYyDkk5SxgK6HRd6KXi7x0Qk64RGPcw7lxaNi2vjZPEf7peO7kSjK3p2uC+7D
hJw7QLvInraDj3Yco08KZq2GuG6vUHeZDAkZX0B2RtjMvY64fT0XJtuiwAFmLYMYVkbvdf/D3nks
yY2sWfpV2nqPa9Bi0ZsAQqViKiYzcwNjCkIDDuXuwNP3h6jqmdvXbMas972pRZFJBiMQ7r845ztE
Hc6Ltn8Zbjs4uCjq+ueIrjXbdw6Tv9gnUXWIHalXg63pOuTnmTQUzuIcEVOc+av/meepfuNNn8Lr
rvKZvWiEm1/pEFTTgfSi/BaNBu5R2P71FrgXDFedU67ESi7+WsdDSJnF2Bmd2E4NffqzcIr203O9
lfPZC8nZWYgntTCxIu/GDp4anPU4h1CWGe377K7Lljxu2UdzsnGQ6kW0h0FPnN2RN6kno9Io+Kcp
CvpdG6j+FwvcQezbqdyWOGgx+e/ktJs9w1ILsYUAmI8dZLw6tskEYIWFevxVtYx6di7pw6RHrkX9
ziq/sRJ2ifw9QS3dP8BB1h+NvWz2isrNHnVtrO4Jhbz4ExDNi+i5KqQ+w3PBSm6k3ASHCIJpi5ts
DskVgc8DqnoaPPtQjAYZAy0amye809j5TSpPpOKV914EEq0coSbhiyfzUR7trkS8mI7jZ8UdOu3M
AIjEijT+2xky+SIx4Yc8GemKjpXokYe8c92vYJaEjxZFZs47HYHjRkYmrQmMkrOQoiOJgkGUORNp
aUnL8h8o6hjB73CzGum5YY3OTrsqFJOkCh+LtXMhkEVJ0/VmiGg+NA9+YwrnKBvPeMdHtNyZOOzX
9MjkDnWAPxBTs6vTCa+Rk1Gg4bZazOkWGSLbXhA0GXFmNQL8XYkmkRovUAWjMaShY/hAEGWP0of8
hMG86RvSNKpYA9NK7wZWxOlemuANkan3WPtaJLvOoZZepc409YTqbfkGi/e+2MS47Ckmthiviofx
egW1IW/MHFjHOcXHbB6E3Rszr5gx3D6q224Lt+HSvhKhwZy/lAh6SA4xcAL4aV2ZtwZZbPYrgG1A
Emyb8MikoEIw3Q4huiCctLX5U+LfJRi2tfP0vbaZKL7MPROUOzMnyfiaqWXpvbZdEcHKUYjHbRZb
vUBOn5WifCQ3QzJyjDiBHs3G1kQ2K0F6oqm1UndCzIG8FlVr9wz/5yDiDaPl4iSYQ+Xs1bgo8wke
mOSxLkvSXwgDG36UfIj8NVYA7Ax2gOO91WSvZPu56a0Rv0/h0xI2Ik9wPGKTh5tFZFtZqvoFJoiv
YiMiNXqXMbKN16FZwhtQ8oohxYT1qVG1NZ3Jupu+XVk14a0KKoAM7FtcN4ajoY0fJHKGwPk5ZqbD
kObO/HvJ3fUpLSl4EVpRiSRYx0Rxa5E7ne7ZFzTjo9n6CMJrgjYeAtWF1QGghXzwNXNkPvecQ8lD
LV/yz/GwOJPOo/5k9jod7FTybS7qctsJOXyk234RXXTqGfYT1tqyefIgqz6yMrZhP6GQh7Fhhi2B
SjKTgGsR+6QHlsXeQzUu4+dahPOrW+UCJ0IJtEp5Wn1UWYhynn3OwNRqYtGp3/B9UFOAA2vKk8Nw
ibooQt+6mwnzVaA+8PztB1UQJhC1BXZPMDBsmwnxm1LmJtR9sYEuG48PgOiG7yChITwDIzDW2cW8
XsEuu6VOXorE8PM1iDFOEGBOzHH3Y9rysEhtEX20/IHh1FTHEicTWviMXMMYEU6DVL8rQnGU0qyv
KlH2DPojYGl3FRGLP9FQt8Ne+zaHboQi5L6uyD9AFaydgk0ei6I4oz1BVi6dN8CENr/mW+LN9Uvf
26ulFRhJUab1j0jTxY2H7IJYNKvx2XHhydocuyv58DVf5xf2UfOyt2S+CcCBKGLIKIMnHHLINZBF
W8utJbLqrhBN+ocpPT1XG2YrXiUKwmNv8eCdfEcySUvDPDN3njU3sCIC3ASFnpGrDNw5EUMoSwex
a4EYZI0hu6PTg9EhlWN7qVU9EseRlxPpqSzPAh6Olp0+pijbxrPHVljuSVOq6z2ZFAv5TPXy1o8c
1Pu8Kr06QVXs8HC5hpldhU6a+4TkjaKPMwf0GQOCOfgJFA+9lL0EEqoXHBVkAmjgTp3B1DRmQTrh
RnJm1RANuBA8CPTUxHdlTgEoXvLT49YuCIqbsAr7J9Tuok8KYco2aVZlWDiQRhJhcUYFR003GSRT
KcJnm4h03lO1RI81E5stRpDEt5qbmeHTWnKcNena3Y+2laYx3gDnpxSrEzL/ILudZ8J8L3v4t0ko
ioX1M+/GBxWNB6w2mPRbDUvmgwaWTZQabQIjFsyn22PsGM9wQ/LXteqjL1SjBMZQAlQ+VtWMF+H1
C+IJbNIm12YesqceeD1VDe/oxhx6PkJIHBUCECLoKBtCtfLca7KSRvorgncw0HlPZB8WCt0oykLG
pGLIk1H3Y3ODa4JV6NBYxjfJh353EJMq3UM2GeK8AoUEy+ESQRCHyopeZVR2P2ZdeQ1LtxFPeQmX
6IeN8SSk6zXIM4CuMt+nQdpPR9Z65JvoieIK50DG+ssuavavVcbZRIBv2u+dvJsd9l5Wg4FXtmax
J42E357S/SHZ72b0EEUvqFMqrRHNZggbbxRILHEaNxtXovC1EJWdAbK8Q9e+vElQZPLoSbn+IcwT
+yAb9pD9Wq+YZY469EkxRZ5+wxpTfKEON35V7IKfsyVDSxKiff0QmIHoCu16+W5MFkbJyoP5Rl5L
1CBLMJybIZ1HwjMWPGE7/mdxknpcfzvDHHo7uzZI9R5QrvKMhiZLrXExxctsBXw+jGqCuxoUzsxi
l8MkVuROA40ehvLa0f1EJH3Rp1emh3QOA5+c4BetxZfKGoHZpBibp3FgqhhJXX5lk46qxJQBThIt
neKdpECMjE0xtD9nlPvfnVjEfamKdMKKa0bPQ8ASu1dq/k35mvL5WWr45FYeHjrhMx+XDCQl9Y8o
XwqvsP4gdlqfIgKQTwqCBq+4N+x3iQPxEa09ITzYbN0FJxPcBXecOuqyMYs+cDVkv5ag9n4HM/BJ
Qs7H9kOsw1AzrlrYzYG6xv+Wp3mFF2TAFsKTcqux4roxSZr4FEtHTRvcsV4HdiUwBzaWUnijgoUN
6ZKVuk9YIKsGA1ggPvy+VwNCLQH9ZBpmQcSfVqcm1+SXtpkO7xmd2fNO2cNMVvG6Rk9Y0j10JOO6
nC2OfNABYYXFUWQMbbFfI/FqObhRryK5omByRsLFSoRkqDa2p8Wu5CY08Yu62oMhJMUAXa+nDow9
p29hj8M78uSxjX2FemSvcry2O9eejF8paWufNNrmc8mJgQ98mowCeeQa/FzKasBHtKJ+OUSEa5/W
FQroFlcbZTGqViNlGUB4297zJknijIA9tktTEmtPRJOh2LDVkoF9soYKaJBRTdEJqC5ZiStWTAa5
AfU00bqbJs3r3G21sLghzFBmFc/pSPBCbBmuuOJH0hcSLg2cmdRZBs7CdkFUiHbV2ePjWNxbTeQn
DJtohaDYGzVTYgi//i8WOaO1c2AnEQUkqdhjuKiMu2EncLnLpuy+tZZ+tE8V9W5ih4O7CVkjbhaD
PK7fhIi0sNUczeUjJmm+a0PRAcpcjBtvuwFyFpJmTLiRyV+6L5R2Xvmcxb1VFd7bEBpOFiOGVXeG
EdWv6WTPqIzWaAr3GEbyFxKd+vAQrEa+wuwCB5PQgblrjJRMfa8mY2BeEmroWIyMTw98XeZTCqbK
A/Ndo3MAxAqMys5Me+RuNFlChNqlgQTVtBBIWZMFtMOU6OcHVyvypSSSa0BKNjs+gI21LU6s5gbk
Dt5kovas2gBR18xZcyBrrWSvX2SajwYtXp7UntWI47jowWIfPoUH1LwoiD1/0nQduKDAe7hGb+Py
XufhzkD5BtMmGpvbQJfSPqBgtrbE9k0g1CCRIIJ+XgIcn1JbxWFuoQPGgbTqcV/5KboFeGyF/1Q7
WKISx8hoSQO1ArHpnI5rCgQZIZ6qI4bq2KwV2GHddZth3Wn89oygmhSkrK1oEUqJlwxGOcADbOJp
NCceNwuzZke37ZFiZnzGuttVV6A5EUo4sEM5MioLFRwCf05ZmXneXbQ2TpjgLzUedUNpCzYfE+Ju
8Zl1385Lt+jYgnKK/kFF0Ve5cXfjPtj6Ycu0BaYKuo06ztG8LlfoBPviVLuT/NnXFQAo4QsEyV00
2jYQXjPKfppRP5nEtFWq3xFMXVPA5mAAd0uNx5r1pon3diWutk8CPbj4hDOuIQx/RdQd+5pHCwqp
LHDjyrCk7ER+Q+vnbCSBEWGSkdAS9mmCRJbpwDBLJOYyryF5NKBh0ysUC0CJxqauIBX0QZmf7SDP
glPGxdzdpaoeytOKYwTKQQM16MT9X2R8vzcSQhTZy4TcfiMkjBdawkR+Hq35haIAPZWP2faMcbqn
zEYxZftRb39BgRLiIHzcI3fYHdc2No2s7rF6OdyUUKLX8lheSA7iQnXgBVbdoRpYSwE7amj0p9mb
BnAwm/Yv2+AQpalW6xhs13vCbDRyrsBqUPtM6P9C8p7drr4zAmCwiV570XBtLkABIm9x5yS78CkM
VhjFwb1wK9hGN+JhRGnHtrquUu8gwjKwEiMy0+7ommkaIOQGgcIMCSlPeJAOUtyz0l2gfixiMeUd
3LK5uSaOT9cPEZuU4hkzQi3iqSDe600i1WiJ40OGHzzKlWbzBlyF5xIiUo36IBeO+EXIobxSPNWw
fm0gTQcnKtL0ef6LBtIS38t1PPcgG3pa3IE2ncnJngcKlIjG9QhcbMnX+aaa+g038hd65IIhoYcX
ZdIj9sxPdukS3GbXE9iSqF5JiyM+0Rr3vt9G6A4F8EZkVE1/hVBz80LbYaehmG9lSFgAP8aTMy4T
NyqmneO0ZM6yX/tZiaPvNHSZITFrTKMu0BXbCjZBqFuY5l4pkIS4w+GS7McJ93Hs99oXxO8183jm
gofMDgx48B97x83LxzloAb843iqaY1A5vXXwVAEcRv4FirlAY7oLQMaJtHNjhHpeEkz5IGbEBTdD
kvfwWG4MGjjopCqKUdRzvMwbpma4IGvAgIGv8QXT93Bj2qBeZFS+yHp+Dyd8hqseQXfYFxQOED2w
OC2vuNt3Gy0nA3dH+m7rLk+kH6a4ONdSu4DhaqReaEHFs09EDTYfZQHiYfzYLigAEPjvhypoMXhd
wD0uq997xgO4Vz1WDWdGb3iCwWn42Zal17yFWpO5boA0uyvA+C0Hg0b3tWDj8BLJdoE95G8goRTr
4rtVuNXHcgEN9WUI/S69AIhqWcgrol+KgRwz3mdOyw1XVF3QRQCmsTC5QNpFYjdR9I7HAtDRavlU
K0TJAUAySkzocHy78YsvP4ikKBjAJckLOmkoNozSshGVAIdJQEmYwOgas1BTilaSbSvTsAzHyi1f
pnZoeX/1pO5qMRdzfSy6YaSQ6kw6ZwglpAP7iW+QRKN3hvDp247pbEHHmXhK1B3TrTJ7xipOaXE/
WH7n3BFCGpHvnMyNW4kDKykxHUx0msxqDS8bBZL46KK4JRNg74FaU59zuNob0BCgSTYk+WAaFO5p
QQToDnG22T5bHVrgfehof056v3KLBM93C9a1W5CNbgvEGV/Ebsxt4RoHF016CBo+l8UBC4MxcwNE
tX+qAyetE9l3vriiFyQJ061o4ABnzEzFj25reeFwxMi3Wr9lzTrvsc7MJjy5eeq5fNh+Fjy2lYkm
c5RuSoU61DNd5bUqAq87MhgwaWGaPvO4eWiQc46LSqhw/syjHJuEKQY6u8EJTGkh0bdgoDCnazLb
Ad1s2zCssfsv/Qc6w4X0X0xz83OVAhkVu8JM6RKQPiDepQfvxqlcdgFh7e4rBXU+PnsZScnxapM/
84WwXOX4v6l9/adARBTf0Sb0RQM/RYXNDBPoxo+MR6N75EJKAXQ2QyngeFtA/V3kCleEti8/h9zS
5VGGTkciXQg+wwTVxyQssJleGi4rTYYUgLlsY/ZiPrjmnIL67a9mY57Ad+dEje4Qzdbf5pL236Ir
rBc0dUx6CtWb6FV7l/KwAPwhOFx1KeBpVCCSItLWjfMGGWqTwZiCmwCdoHUFkVXDuBakGcfKcrH/
a4fM0mPoAAbbgX2lTrbowznFDLE8jUYIZEGNPXJ8yI71sMOlmlPDYsCiKuqRDhHdHFU2bZk12rHA
FzYyHjL718gS+ZdBBkHELKkynpCAEoeL/R8jzcKECZ97xRf73Oouv5c2fxIGLWO6ZUyUKeAAyuC/
3YSaCNOxd9/anZ3tGP+jFh+IfdYA3lX91YWtfhnXSBlJgaID8bQBJZNzZcRDNwRp8Qdf2so/gSTa
ig8I5lnMBBPfNNuLbCSyMZSfvTO5ICZtB7NMmE6WtS8XNbwCCEBGENbSfizVpOVmmSKHFFgjkaF1
9Vi1OgdXGWIpWCe/h6YLsiKeVy+QyTTZODM3ex1mH3J0w8QUYXZQ44QLlaeZbhzdeQ9qQ6zBO7p7
D2FpZg/fMpj9KelNWT0sMESyfbgGPGYIxsWp4vl/TNsgHPcQxuWjS4PSJTR5+TfJE9Ej4xDeHTkN
6mmKlplhIDGcREAbo3dvFJnAsrrqlFO35JscUz2UxQGB6bzs/LbYsDnYr3416FroMYS73kZBAW95
0CsFpiFSKtFVlnSNKmf0l6BHMKt9UQGwiytQb7+NIgJd35mi+bPhTr+lkxVJypAoWbDi+jcgsLi+
YdqQ5JEziF52slha0PZQBd5I60yXpO8ypv2I1tUzlJgoP0e1AdgOprEOE9vqS4UXIFC3OjJY+E6l
W37TRxUe724X3jRViYGkTU28RRLpIL4ggVkVC1xIpE9UF3+81oR5V5JJjZFLeMxXXKekTi5J8SYs
lBgKzpS6csuElPbe3RtMSQiD5fTLrwbMYJTIW0x2B7WWBpNgbFpXzkZzt/ZAQ7OsRghHpr1JtkdD
pDt2fYQtO4GRCsgq87pqm9CwDvJDPGHgSQwGHzS9/lOqHPMlnIgbPzSrkz84g9nzFJUrHB0AI8VX
xeHOOESFk2COI2nHGWO45tUgRP8Jo18T4wyXh7xva7wTcwNSIvA74wHzEXlSsEgXOBzjxNZrru30
eXAtHEdI5YgZcAaDZr6PWILcURKGD0J3s7vpGfnJdBqjfpcx9w1Oq9/4BK/gBn2Neg26oZGOf0LV
jaI4xKQ+xiYxToxy/KWp4kmWc0Mu12w/0bkFVwBBMnc/uqWnEzMVDSQqzV4OnU5JElvpt6sf44Md
yjdo+dOfspf4icymll8B0eLVoz+NU5TY5jYAZgzDIigMu/kRvndkXPtB69xNkaeRYJKA8wrv2XxQ
9F/T0RXuUNyMvL4b2EwRESZzur64rJ1EzFXnwKJGL/QHUQEJBKaywRmSSY9TkLzR/FE2Y/cbbmRf
JYvZjy/gJDI41IRrfP7vcn5azl//8e/2Fvv6/97OP3VcZP/2NH/9bv9Zinz5qb838d4/EBuzcSc/
k6A7L2LR/dcmfsPvuyhcmfGGoA5Yr/yfTfzGRnB8hweTxL9tkc+L+HsTzw9FDhFGzCAsYLLI2P4n
i/hNDfR/1UKBA2KFTb+LKsTcVGrOv6iFMiDvOhjqNw+V7DMJ586+1XV91bXLlNhuCuOmkNDx/ukt
uv/rj//nvNvgkt313/9aZL0bvsFlUxX4/qb3+afcPy9qXGep5QtJHm25nxkq6WO3eOmrS0x6lJSm
VGq30A0/RKwxaZvYATzbiEA/GBkuR24Oxzt7llnUJ8NH4XsU8+TZL9ovA9iS/qi/OJ2LK2yIWIGd
0uWPKDmAvf04Tzo7iHm2maugeMWuOkuGRJGLu5du1LutnNXx9yMUoR9ZxttAteN749EI5g1XzWz7
s92KhlsHaTkNQ6irDnw0r2WOYdYJehpfekb9Z8I1mr4Fc+pU/a4sbDMcY5RZ2gbHhqVr6PZtWwTF
eeUjHutzCMDHf80xx1DDZCyNKO51DvooEaE9R5+MOck+7VZbtA82cRsfiqSZt47hX3vUuRi8x7Do
nFtXhZjV+KUtUlWDHTMOQ184OlZbxb5zrRIjhDXrFwOXN5uHZVypG3J0D4codwc85/2MDZbpZ4OO
59jkg34U2EDDA5oM2FJo41kr5bN56nmoRnSJKzTPTGmvOM7aEBbNQ2Ng+tPVwDpKb9owQtUIqx47
/0enBtUcrHUQ1okjOI/iEFMIjmaJ8GvfQMZnYePZ1WzG4zi76kFgVsyf86D5sAfFgDBSKOgSruqR
2nb1cdoTSsNmNTMkZty5w5PjzTk2wmhuZux1U4jH3dA1vthmZXxZUbYAThJNBQbXl28THqUVHQdp
RIlJomCbtJPl0r4bMySexXYKhhfUpXB2irU1r82pZkvfK/GzGCSQ+jxc4MdidhyPXdtNyOlmEDe7
Lq23JRaDuB4MZrGeo8zNrlesfzs7D8rvWanmu5nRhNHs52kG19LLv0dzkW6SmblN1DqVb4/tBU5P
J+yT6Bz8wTDpIL2mtouP0huabIhtYjRuuIkmhu+ut1VB7DQYvhZp8WU2Wttx76TD64zJFQzfqMRX
NmbDkPjEtVy1dBo/XRb2/UGuAY5Sbgo2EGajVHBWrWqPzaZOiQmdSxnq9DwvdBhb7sEizAztbNq4
iTtn3mNUivGLPrV4VFnKXJR903BXhF734poSn8JqjOoGriDfppCY0cfOs9SI/YzCnCota45yEtWh
zM0RHILQwdEaJpxibK3Wmwh0WLoB7GqJzLCjSAsDMBNxhHesYLvqKIfVX4QeorELWe2qZegoliuq
1V2Dt5DFrMNm/4BpHZ0b4rvheatfHsoq6yASGMN6C0NfvrFq9N67LFp/OVFKLa7Rkdx7Vlg8ldXM
PqkhuilZBhX9kevWDPDuBs6VldUO0DDV968uIkkTiZwf3FmE4jwvi+ZL7KNIenRJFnmpUIH/diWI
x31KnY6SrqOuZUReQ2leIKDfdy5CGKgJTOoQDWrGr2jfSzZRemTeSKxCZiUmw/gGF7zMyZ0soS0f
WH31QNn92mPvVqceXg2sZXZBVcCX5aliITt8F86yUgkF63Qb+QuVrINLZIJ4RwobGOUWtJaqMvy4
w8zjHttrOGDdBh1IokjutsVhXYCRUPVhSZ0PFWFk5i0AV8/7agJSIK5GkDigBTyhnAG02JqChTYz
rSrwzMx2eFSZ4xCewjwd6Gocer0MmLDNo/HChwzuax0kJOrKd3J/L8Y6CGlxJ5toudKzquBECYgi
4mCIgPflQIcU+h/+bKz50feZDQNh3wa31W4QIZBnDGye4SWY3GCm3HYgwdpkHNS0bqQrazzlSElc
iknWdCwt4KK0Nn+040z2XeWGFZuqRfoLOWFU94SuUVX5FThSyv6Db3cmEyZoHsspNfAJDHGERMy9
2q4oiMaEcyLp7tne+HuYNhFnXA5P0hxuAgjV6nYZGTGCpS7H0X/OGgsMQewUA5nynKptwFzaZxIV
L7XdyOdUVrn9NtCUaOr40iEoa+qH9BcDzfHP4vXpiyKk09rNhjS/O/jJ9rmFc9rTBpgzyIJSeUe8
ki53nZebmKan9M86qvxmKs3mD40U6+Np6qckM9gD7scyRMdQdqi5Af6lpLAsWzeRD4628em23SPp
V/kvgYvzyjBh3MMXQztlBFX/4S4TNJSy0fyDZc8GdZ+uwmJvVZJtn4AHZVdlSM8EYDgI8yeHBzuQ
xZbYNsluIOShCk1OXCMfz0NglWrPJWSz9ZE9lO0wdJxrltXMaZBQhMwvgjb43WsYKzsvEC7ffRrS
lWFkB2U/5e7fxkG4vZljml9OmA/PM81TiR5va5PXugoeM1qEee8T2MtAwxG8+DWqzc/Bcbt1F4k6
e4qGwv7QK880OwfFP3RehDanuGfMy6XrhyCKRQ1ONvbZenDa5KUGuRyGMIj6adqbfd14iShaGewp
FpbhCI2oYfk29qRA1CXZkES8jfJNOQFHVlcuOSrrEZEFC6S+QcZi5cFPo/EqSUeGQmEfGRVys6iY
2K7ILoAKnG3AYWdRnscGNbO/NF9rj7iBmfAgn+/Prtmge7HOKkHhX2+E94i1PWsZZpxAhbsyuHN1
RWCLCVsti3Fva3enDYcNNUdwAZrO6czrKNdRiv+7oAbhQJYzwLxC+LeNHNiTUJjNuBVg5XFzhYhV
4sbY/u4BtIZ/LqXLXl05bQDznOl+sg60tztfu1a/dzXytxMupo7FZYSHYecPSz3FK90p1v7ah74b
qgVyEXSnUhyWjvpHL0xkE3cEbH8eVSeBxLhuMB+xiMMCnujcD0HTBv5VYRb9CUmkIZEcphGEV2xz
nEshJ+6g2NYgWknTm5bfDDR1MixUVQBLHOZHOU+q9ILUw1wWRWM8krrzC/cpHJLILrY9O3ubr3ky
AuugrVVulNJ8WUATs3PYobBz70vM9g8SVuIJYooFl0EzofbZc5gxykTvbnTy9j1qcnXrTv6mmUAk
fsejqTGDe7nN/lAqzcCuNq5CKYMfpvbZGHpLVnyLadX3cCSM6aBFxZZiRQsMPzCTz0yzyVomedKb
YmsE9M0yK3R/d0HXckVFzjcGGcG3002tMi5J3OS0Yyf6g7QZ4z0sw+FzGcqsjBFjRMOub4fsFQiQ
uE9TBalqXKpffFrzWUjsANiJe2tmQWyJP6TNrWViQyF+HvrVIlum1gGiOtZg6kjG6Qp7apy9ZPYM
BvASvfybmnHCINlqLH2UsAYhbGLVRh0L9wkpF2OkJu7I5AWryhDwiYC7KSMxj1VlTIkPd3GqdP0r
pFTxdnXFEUMGKCYG5nRYb3Ys6PkmFaaDTpOzETBLtshtFyyczGOH0SMtIezEv1Fztj56dV4SfWW5
iPmdNbLHQ9QV1X0BkuQPQE3japUUjEwTreC15YG/HwnyfogY6Z0Z4HrIRMvKBdLJrBweqTIID+uj
QHnIPzI0QcuwQvR3ETfdQR6Mvtsmc96R9HWSNt7wjQNxRxwKHiV4tQuMxW0PUYWa8EzPVt2UF70L
cY19e0B+gQ4mumhi3IrDYTddtDLlRTfDj1KF9hc9DRiR4dG6qGyKi+JGXdQ3Uz+z54kuqhykQvN9
2zPb31PJ8AyyzBx+jD5Id3YGhXOA4cnRFLRe+yPYND9M8iWLBLgs4GmWtj93F4FQeREL9ZtuqGX9
h6CkyObmpkxBNSQjfx9+9rAuGYbNfu4/hSbk2314kSXlDOV++OYmVmKvSZG3XkRMI/oqD+z/Jm5K
yz48K9IZ7+tsMQbgsZsQCv4JoqjqIpCCSB6Rm1sXrw1fAtRim5SK5gZ7hcCggUPBSJsPOEr6rUDr
ZYDQ7JwPplIsJyWKjDHh+22+tzmYs0LYQbrjBHB/DhdpF77+7l5eBF/VRfxVbTowZLG8CFsyurQu
QrFx04zVvRUEidqUZO4oPUEttAnM8ovYbLTmnsWevYnQ4OgDK3Au4rT6IlSbemO9yS7ytegiZTM4
Vttde5G4FfbsnOyL8K0xekRw6iKI45sY/OxUD2Cs19sxVbQdt2F+kdJx2CP7iqLFbhIu46jZmw1m
H6Idl4fyIsfjG1XJ/RQQ78b8WgREsM2GR5sFAH054CtG1tc2AJ93pcphU2HYRPlnbSJAfREEZpQu
IeZAaAs8tbl+3RjHf3tX/tf58e+2//+1frwXzcfvD/X93yZL24/8PVly/mFuJgpMHsSjY8BhfvT3
ZMljfBS4Jl4Oyw/cDZL5XyZ3w/L+gf0dF57tMvvBY4dT7+/R0mabd21AZjCJPX6ZkdD/ZLYUOv9i
+vO3hJzN+YerxDdRzfyLd7gP25AVmsIqADV/Pi3dnE7tE7N8cEG3mvvCOOYD45vbMh39Q2853TWO
keEZIwTerbQnaiDwrUPRl8xY0kJ150ibw3UhuEfaSWiEaKb1uAThL/zE18Fo6yM7bGStiO844OCS
h2FPXABN3jVbTHkCJL7L5sj7RJMPzlqMz0GnwsPMQMQ0VcBhbebGA0dIR9ZB0ONaEO7SfhIRUp8X
17ROg48M1c3X9lzy8k+C3/IkIHnOe+V04bXdGf7RTl1r1xKewIja60jipZRA7p8nyK1eXWv6mL38
2vGbBz5ScxOakzIRVgzmycU4hW6KHt1d7tEV4HRoHwAk3fUO2DKnyOfrANFbkCzYJfrjmmO+++No
k29ck+X4gscutY4YIswzmd3jdDWAHrspZsv7DSQGMwvVYaxN96ntLeOslkodJ2YzcQahak8RVB9Q
25+QZYPyn705OAzWgilEIdZXjgS+DG3toFf52aCNfBD2In70MJ2YGJQRZl7lJyHYrT3ib/TV45ZM
ORGnKQSY0Knz/J0BGi5mVXmPGkucJ8PRZzjf4w+kOeOOtX53DUKD+Cxd9bFFutq5NCaWvbS9zzIk
AWCHfmH6HBSVvipG63VtpHsNY9t5r4G8Hwl4bk457985nGbA+oRzmXu/sFG9ianFBMs8k4GByzAq
8G6QXIldDmmFsN10OFRWThdqKrWcRGQCZkUCjIGHJN8p9oRcn1XRoKOYuvFqKQPvoWFzdgpQlCS4
JT0YDaK6DheyIc3Jc48w/ngPfXZ1sUcz+9mFunsNy4Z0z5D2fRXaPrvaKZ/LrQ1u1q7fVciqmLpV
3VXOKu06Sn3rTNIftST/6ruwgNtUwHJM2X/Sae21VRmHObfcG9WZrBDKCOdBk41QxOvFs46kK3a/
F6XkcfEMcIsz8gKSkpR/cvrQlNw8jNpAvYJij9Lsxhmm9WznsD7LNazgLy9etMu5tlNXshw3pPOZ
S+PDoikmlI01XDkq4yWqrTbpcDcjCOii31079j8NN3efeHAweyMIgCpb6QfX6rwDIldzlwfT+Jmt
rnFFeIt8HKrVYJRV/GobNzh6LeMnrFasYnKofmqV+Y3qLY2oqXEOwgAEsHkADl5mGnvtdegFTMIe
iMt28uBPzxDmGEWtex2UC8h57GHElxD76VFd4pqg14+OQ9OdRsNriGD1r8izGG6Y/J4AobZPAbNV
YC35XeD5T9zLvzsbk2uBcITe7z/ZO5PluLGz277KDc/hODg46AZ3kglkSyaTnUhpgiApEX3f4+n/
hVLZVtW1/Yfv2DVVSWQ2OM3+9l478RjHrW8Y7HbparfclR7UoN4Xk7Nkn6hmT79OhiplpI+65mL2
ZyZ9cRr91Z6U9cV19WRnFFgJZaMOHBjfMBqLnSxK0NpZZgCkWD4YZQ3v45DdMeCkYKjcV/M6obaU
5wThXbQsz5SP7oM2vQdX9DbK8HUe7Ocgb+jdphzJ6QoTT0Hjtxa+IVvAJm4+FX78cynMVz0bPmyJ
VltgfvYB5r8Hsr5zBGg3MgHWplwAgCxyin4EVvXgRvalLfP6nE3A62N9t7SiJBzMYc6Kz7RnHCli
fdUgT12l0mY/juuXgWYlOhFwbtIvUVbRNbLrExgcDWqfOGl9Ue2U1G8sB02iHZheozkjgCV+jSya
tjZJobZSj9xa232WzCyNtr7AAqhN87NSdbZj5v0I4QoHgDWfka/FLhoDYmOFewk7qq2ohCy29mLi
DObg7SswpWQV3Mlfesd38u8KK8bOILa6Zc1A26CsN8AiepqtUp5AOFxcmlyZdzoBE2R3OTSZeYPc
tNrXso/EnSBCaHtSL0ycVXTrJvUpTvB0T0pj/G1GHyHJrKUOn5yBsJYgFBgp+mWd4NYoaywtI3tK
19g/CEl3iOLEw8bxiQDjmQJ6KjeA4b2uZmqvj5O7nNaaA9Nb7tORvB+lgaFsvGa65X6mYYTokXbW
Lurwf5aNdknINuy4+IRbm39gt3D73FpGubdjrrzh0uk+Btdqo9YbW81lATXVPhPJQ4qIlufVOr3B
/MHInT5VNq2ufYSIjCvLWL71rT6gMzrZD4fTIGRiPjSmnNOAklasFbpdt9dlXn84DU0icYN4wIyk
+b60w+KVvFL6v7V6X5Lls71wgEJ5Hm3oz/c9A959tSxrbQ+elHEHLCu4lPPKo0bAMfXtWuwBOmGI
HyvaM2KvEQVWMSfqh/GA+zPZ1bZ131OZ4APirkgEIcT05BBJb4viJLM22LptDYsD0llMDdkNMHwS
AEugealL25Flcpviw2aA7tR7qfHAaUTIt5Qn0Sc6N7avY6B8q0VuxRCTDeGLhhZcBtF1RYHcXMnp
xFDXxtkZt8P0lFtsgyfq5lLKbzD10XVBF6ZWXSemPxugPn5e1fhcRj3fJQW1soj0hxDFGsL9G1ML
TP6hJ138xJFG5UH6lYktUfRBYDpL1QtRig5OrHkVrbm1a5yPJSOnCE/UCBk/6MNLoFLPzXCsRjE7
wLaaBm6csX5GWn6vhvnGQsyHbSjuqwQ+alRZVx0hEc8DO2sXUI+0UNtDhCRmfpHmn46Y9S08OGqI
mM57fISoJuPiTl4/gy2gVPONigi18uPA4+Jd4zDk02eHR6lAAyjWZxOYLatKmaHMae9zOSV3FqDJ
fe4aryV+rk3fYmqntRU/mzHi8iut57ieb6HbdQcX5WlT2njZM61xibvllR/AzsUoHLqo1fMC12se
jqkTG4c8Jv2wFSY2DFKk422qhdFZdyh8ztwm3Q/zzJ+2xVcDqPSytUeSoZugjGO/GrvgplROcMFu
l3mOqSVfxjpfzrSSdI+DbX6zIwYkdeFoN/PQfdZ5ukOcY0TEV5J6uOHIMcz6lqAL+G6iupb768g0
KHJ3elPu0T34GjmesqaXFA/UDtxw6DdhHW3hzp1xgrya4J/QpObkKc954JtSBHwFSgebt2IThJf5
3tdBfJrzegYkYbfVtk6b4a1OGrgeEuhp16U+G1uFmdGKJOBUvCmyAglq86FqHf6DPXninuRTyOex
Gh613JdEJQk8FNyo63tcX9WE8JHl7DZKkdE4l91kWJ4xMzZERaEdDjwJuToYCytwE4ozqtG8kyF4
4jmee1+LNKR/CKFafutoBfrhIAzw73Y8i3uR6BrRRiaGzS4XBIGvWjgb+rfWACBbm67RZl4TU73y
JUraRGyNLk+ji14JEYNuVrP9o8IHPkHljoygOrkZQ+F9nbbjdyQhe9A8EneJCz/OLaYX0Vjh56SH
dNchAkFPyXiKcNbT1ZHFJ6OHtOU1vWyrE9RbjoR0F1nngsFK/V51Tk8VJfg2/YDIQfFtXWpL/Fxx
uD1VFk7XVGM9w3dWR/EBuC/UedGqE5zcGSoPZOVz2wyBueayx+CbxQ84x8KZcDbRsDg0l5E+kfbc
pFH01MZVS9MtJrGWbqn+PM9DPJ36OINX3BgOtZCRZpbHMHdzXnGvYrb9soBXs/Aj3hx7TusBb3EP
bMTCEDne6EuVUKAx5IG8mBa1Oo+V1JrhaIggf3JT03x3kzwU7H66U3nVYiW9D55m7cda5rboqalf
sLyuoB55TYYkJE4/JHzLyMsxRwWt3X4Dc2qZHh7EWEM8rOjjnHsEk9eRYIp9QtJg2kfoO+49g37U
lDFtmzTVIZyaSXugDxreeT7VTvtQxFbtvuh2y4JtAHMF85u5WrfnGRMdKnCPOLit45J+9YStrdtU
Mow1rxgaisOKsiwKjgBdaN3aeh6DntZllPmhHncZGuQK/Ab1Ejbf4V6gPuKf+214P5k3VCcu7HuU
l3xRXaG/dQ7L76YsgubZibM599ga8vEQNMGD6HRhectsx9PtaC7tAfz/on93jMFpiQ/PArgwfjuu
LJsa2scZf1l50ei/nvY8YtZ4KjvC2LRua8leRY0zfGGwJyovQc4rroIpMpttTsB4Y4AT3OD9bolY
MirF+aCbfj8Er2XuWA841fIjMp4J8Zw9p2njnNss4jUos9SzisT1k2SeDsDUud5J2R8dsMlXm0aw
qxRw2TOMyhgPqwDbUofL6as7BvrVnZRigh09c2/i+6nje2TWVwTMu3j4tr3u5q/jYCV3ejyATRYd
UaC5aLrBIxGPGBQx33zDU6tmTwDPA/dod+6h5iz+wo2v07ymnuz2VGWOzXBrmftzPRXWJpRtvXOD
CQCRRRlBCfSIissTfdtF5lXWkD5ZU/jWpRK2agkBnfmPC/FZXRY59D4D0e9F2N9iQSUwHSX3LTWl
kUPQ+5TbPePycNSzO4gln+AcsSeEuN12M32X2xHCnF/XamKmJImRoGas6TfV/zS3/FetogUGhse/
tkIxRy0/Pv5Qpfzb3/gpVmn6WunCEcNVEu4h9BG4Iz/VKm0FL6I12cD+TCifDGv+LlcZuKd0hX8K
dpSA5oiQ9btYJcVfwdkIU4A5ctCW5H9UBAOJ6g9OKAr0XIJpwjSYl9oYtcSfuHPOgoWwmMO3plfw
uKjUlPmlUglbLm2TdX0M4yJRzDM7+gw89kbToAJzoo9Rw1nqEGMGax3LApW/N8Kin6/j1PHI3eDu
Z6Xbch9YQ4dEvz4h+y0pLH9gjt1TMhqgrfElGKUKjpbOEBesCcOyHj9GjX3xJZTwXQ160BgKTY1X
y3jipJ+UdDC2+ErzIeydJ0WlCQ0JuMxFV9y6apLdsMPNm/WPTZT02RWdpjdfDUUky18bBMurZccB
GgUilPtGvU2enHCQ2POWJprJorWGGM02tama3MXsGuLEg6sF2A07UVMjS4toEGmc5Xolh+bRNJjy
P7j9KLq7Cv/iV42N0z7aIyHIA7WcgpgGDQhvST72NVqzxIpOaiyxMQ47a95tCRpMOmMjPdVpdeuZ
bVHvHIAeGIJ6WDE7iqWc8s4eSpapdKgSe+cqrNmHrsmN7B6cB8QBZ6h7i3l1Z1Iqz4Dn0GJDw8JN
3wxaT9gzwCFIRLBuotLidfV43RqBzgF7pFzhs8It1n9grkmLCwV7Qic41IZPWmsQX0kJpn/AxWmT
PQXM1fhcmSJ2QeCh2Lc4iQV4k7dcRIY6GXmTOT/qCjz6K4vs0twxcHPbsxj4l/y+xT3iR4M9GCcM
OOp+oJzW2Smnmd5zIL/EtgpKs4i+KvGgMYuPuMkyo9hoGYWVPjYkkqgVhGZGmCtDGfs8zbUbYqTm
NzzBxeNC0tDwGuZjTx2PWrqjwJGGRYJb9hUFgBuazjls9mdGvYbHH+EpCstSfoLu7sDyCw4OVKBh
n12Y+5DQjkRz19iQRDED9sXYJT4wfWLQOwtBoNoGqUFOlkNyWeyLeHZ2qy3PPYEVgVyfiphS5rat
s+W24wzd+MsqFNOYhlDtR3Hhpheo5Lh/iCHOz1UvqlvsXgHLOeg24Dwxk6Q7u41lSN6jQCfsKkv/
ljl9bTF30JdPMVSOsecQxgMjag1LX6YMSeanE9lDXo06o6NRI9sxoBhQWxOqOdxbKqZbI4sT04sp
S3rgPGkzCUIOkJuQI2NJaQfHIEjpdoCc0KUBlg20Zyjxbdc0+9JccGWTBLW1fU9fiXOgGVf/GmPV
QCYlqkugVMIWNo5tY9tETEkK87FJ9r3W6xnMBL4YBw3hl/4f7jaTquPjWJpRs1OckZ5rgJL5XoO9
fR9FtEJ4ANvregvOGUla9dw0UdKsIgS5P9GjAo9Cu8kkiY1V8MbnV9ORSFERIG8iRciSznaaKpTO
mna1J5bb8FEVPUHQwOkbx4fbNqqnNCvFSPzBHLNLrIk+8kKugctmGYNecibQRbuDm2pGr8Mw0dBE
kjCN+T5qqeMtTMPfeJfH8TphhrlHFhDoqqMEfebWw3DghWt+XxTOmz7WZXVUI5cB3vAca3LiKNpT
yKpXhR/GeAZ3Q2Ewzh77gstnUunp0nGOnIpmPYENLQGGTs92EqedTe4WEV16S+7I6pvMy+IslFLG
VVZjW+5aneJ6HD4dTcfEYOO3pTHRbiG9QasjSWTvS+xIBpCIsP60WyUPA6t89UKuSY98kpO1s6fG
0tSJ7xU0ZRqjrod73KPuKyJo+aQQXDMM+Fo13SjkqgXhjVE93vKCJt0GajpfeMAB7jbmPK2R7bP6
ObqMJBTkbZJpNvbBtrLkl76y7TdHwTF44SBtdjuDt4Y4zhSl6aMZ0FO5obbEiNEiqThAO7amAR3U
1MoLznlB0YwBrcosaC04oacIsQMzKN9pL6JBwE1Hu/TJW6TGncBvwGenVW3pNUbKzJnblSZZljj1
e/Qz4WFoa0wgP+o5UsjPY467ASKAnoaURILGd+BCCUIU8zVKVJ/YWCvbGLeRteCu4PnkwDxJYsxB
ybC9ifAmneha4jqu0iWOV2uHRaLHTHKteQcly3h86wZEmFgUsmaEPmnmYfVddpOz2uLaUn0QFRbP
rYP4QvrXHBJaSV2NW07rDzZN1xz3+lkdyjHjQooXqRO4xpCtDwmeMTx764K+5T6T91fAWPa8jyld
xvymmqFPuJjptAt7nExILeMESuVDbjl9t60kFR7+NE26jj9qMpdL0kb6dFRJrGO3tHE+7sue/WyL
zVreKye2sWukuVGHlMAhVu9NPZJYMueESbaBC6mHTRE66WtaDiQuCeAl8QDj2S1XS1PURw5Xe65o
UfcjDrW5PLepMG3bL4NqyoodwB2neyMPVEwOtqquKzx9IB0CVaKeZfGFKM1kSIgmjhWpjcGHWx0z
0lAi86uADsjJx60QzbfFBJHDN6MoH86q7ekub4msWHslCapwliF7pyhlyaG/AOAwcTFjMw0c5RvM
+IJ2QyywopcYbbGneNY29AnVfuoLnVGD1KYZHkwPp/7IVzdkbZKza0e3WQ4EA6iVObe3gy6q/o46
5RGMvaHFQfNS4cAybzod0/it7HFCnyMKwVIqUmmU9Nx6tO0MZ1C5DFcCiNr8VAeNGL52JWj7dKNh
OMGnHU9zfJxlWNtsaExrGqJttlW18Mvo5y0blQTnjLFF4Sv6foOvgWuWtY9iYT/pUndveePsxVts
BaQC3za296UmRv9tZIRDoTc+3fnsVilev5jTQPo0R000vKXQDd5rMmHktku6RW8m/NzpMRDgNvzC
ZSx2TXPcMtuBQy4SDHf46ExAV+WnQMO7crBhJnWvlJHwSonDhc3LlOPSbvK++GpJQ5fPVq6TPmaW
2igkU1EhG6YoX9txonOeJUVmSLrD2PRHFK9Ye8qyrBwfRrc0c43nF8WbsWJkZKSrItBdBZVuDxHx
6dH/bwrkZwrEFP/u5rMtc+4+7a9j+vUv/Lz4KPVXEwq9sG2yFkzbV+rwz3uPMv66ZiCwzFvA4Nc7
zN+vPTjNoNRb6PkrT1Yow/3HxUcjHKI4lJMyWCf0ar0U/QcoRvXHIb1D9yZ3HsGtR0l+P8vlN/81
i9HULQF7jLccZfvGolZ+bdDRneWhX2LxwBjW3IFnNnWOofXwIQpU4ICY8qMsWrPzE5qqjqgxX7Os
QEFUYQNcy1WcHgZRRMjMixUlm5EG8GvQNnm0dblk3BYgk6hncwBZcKIK+ycMjMGXTB9j8rD00X+r
miK/KYumxGnIaEfr82bxQkpebgm8umvaLahu4cctr3Nkq8ee2JuNMl96cR49A0EqXzQG8riOs4rV
ScC52osgmcIt434/dcaANtiy+JjcxtL+l3SLXN+wf4Rb1jfUNCSxHQvUKndW+adMTeTm+sxWZG4o
IdefFhznJ1PhfkK2HZ37EnHnewcjyrcWtRBk7cZJbOsA2Jer5+nLnNLat3BeJpvWgfoBu24B9lvi
x0bmExGQQg2nJMpM45DCnPtffvk/Iqt/+90VujJhJFtHoONS/YcvA/BFEBAzg0SjgGIwumawL+Q8
+ZYWO35NOND75UH5J1Eg/Y8BpP/3B66/0C9JIAPDRWSPGZXDlkO2E6hVDoifgZjRq/uZ20tjky5V
k3MiWb1Dn7rJluySZRLNdX4BTudzMNhO6Xj497/YH+WAn7+XJSCi8+yB7v8zPJrR7zTyhcdLu4ZO
lyAvTyAxg9v/j5+iSybK3LwtNvM/vvqKvlcGnxVfFdgtN02jN35t9MP/8qH+luL60zfSYuLrCoUb
CI3jT4+4YXDygoNmwWtDnsf1qMjLAG8PzyBtgi8cPXQ81VzYXoTViC/cKzUKHy2RvDXGUoN8N7l4
8hOwqodgiOBtLoS0KXX/oTNn4/i8BDpTVrpJ/T7Sam+NWQ8H4WYgVo3b3g37q26wq/lJFlaP9NgX
r1QhWKfZzBscEgHKbSxBI9RFj01lIX3cbgs9O05ikBmR7mk5GlwJop9Q5P9KdX/RbeOXL6L31r39
nx9MErr58pb/+L9/ucThj+bX7eq3///nfoU/jLCMRUrBovPBZgX7234l/qpbGLlI7bFZScQ48Y8N
iywjOwjkEKQ63fhZafK7UMdWZrmcDV0UPr6Ejuv8J9sVUtwfllfOkxSnCOKS69cZkW31tv26YsRg
LuKwLv0gzORwzpOlpPaMYyB8lroxv7MyY5Zqe2D3BygAQ03BKlcCVJky0PaGTk6AxtRhTq/c9gfK
nkg9qe8EueL6OjqGBnQ1WtJ9kFTF4ikacl+QZ8C2c+MCrzt10Xs7Jc6ty/DAwSWVVaAI29o49RC4
wvdRQlu80aS+nBzZlXvEv2CXFcFgnylQEtku0HPBKu7mDU4F3xVp4lKvq6rmdu6aoT1QQNU9NwxS
CAE0QZNvZMJQ2l+A7+RbMyyi5XNeqtm+sYZZ30hKiABKJZad+BXny9AnAgmKlFx9pMQeZ5zFU2Wa
xEMK+vAYePcu1F3CNX1J1xd3+8JVh3y2O8PvuFcFMFYkObnMnA3jYsHj07cBtyTChLkVpUguQ4Pz
19bM4Hvflz29cjNMrHoOChjNTiF2gI0AI46WM+DLC8d0S9+UCrlYjtE17Vuz8Axm4jdliQLjTWTP
gHz1AHU87qxY6wKKhD3MCPKhauZ8R12TOgeWCGI4DNnrrGugiaDeJJeOukPmhLOVfxAAgGzaTUX0
6LYV+I0J19YGKXEg5m8m2KxDqDpj5vaxRz8K+wsYjuYY1FpN+N+VaGjRLNhk9TJQlxSDWsXtxjB0
TyX9V30cu5bD+3LXymj0CXpMZBylsWuY+z7Elao+lKTOb9PUY0z5hV68zgQ3DgvPF3zJyV6+LMxu
vhdm6urbIhqtElMI6LKdoUK93+qYpFEaIvmYs/JjFcSIsAQH7D28V9YYdKlncIkvn7IBxwwgLWn3
38Ka0N9NHnKauSlU50yAIxn5kdNbQqs13sakWPvxhO62y6Wi8Xvekf2vwm0TW3ywmlwoVuO5AOiE
clY+LbOZnFVNBaSJY3Aop1ssep9QYqC9VszHmFwzRM3iYwgUZVtoEAGa2Ow9UbudPzn9DfcqwWU/
K94Ts3mam6bxuduTt68gIW0m2/kYG6CbBImQI7BzEvkczPUA4+zAWuxDCawiirLhkITTsq0i7QtJ
yy8p1eH7kqH6blmTZOBwsr2o+5uJjDBnxXRHWN84zFm1B6b4JRCGXxbxoXVAqnHWJdIx68lmjcP7
6SK+oyC9Qr1+r63sHK/xrMkKd2pUzo8lU9+1DLXRCa7avMC1bQSjuBFXc1ymPPtB7geVBIo2uwmx
qijzstH+Hgr0SGsmoBTJMfToffRSs6r3Tq/frVdH0Kdauy0n2p2WbozfBz5vugHdvZWHN3hT+NKM
pnwpyvClK8OT64bfVG0/Il6QzAWWDYg78ODUOt6g9ZeKQuqvwGjvEcKPuNGNQ6IDdco4Xi72yrSq
tLswCg50xL5Aj0vwhC5IBK4YiQ6K4DmFH/vQVtUzgaavWt7dIW9s07Y748TLDmbZ305BmT+zqtcU
oHflJ+2VGo1rayoIi1jJpzjNp7GyHpJxobhogIUYhXiscDNgcM04tjSZkr5c8gnAS0EmYmDUv2Gm
t2yDCaWjqbJ451jYAAvZVwdaDr/hHx92iWl9d5Imva3Bh18Kt7mGxTCibhjaRg8s94aBN++IzVlg
NlvnAsq42eIBfmha/SUbxS6Bub4hv5zed253SBKJUleaR5q+MaQEXyNLvRdunRF0dIWXqemlmxhg
5hPlzPTImb6FZe0WsZETeoc0wsEHYw69uPgAvL6pOb9XreJdMG6N2G3OYS2TU2+TWsOdVflWOpwB
oD7afXuttIQlpIojr7eXD9NwHnLdrE/WkDX7kTadDODIY1MSyM5G4JWjoIM87qQ8UMt+kPow4RnM
QM3bJEMrIbzYqG+6Sfkd0qbfQrr+Go/GvlHhO8KTehpGdZflLR7MvsTeydc0qXUX5CXVFlE3VAcE
yOd26r/nVnmbpvG5qHAwMa2mz9T42jqas2Wx0S5Tx5yFrxxMN626z2ITL5ecnhFxpx21MFQKLrdr
yWM9ZnukEUmyaF6FPBuz1bzO2mnDVGqf9np5sKJ215WYyxQWtNIEUzxrfDtr7Tr0w/dS5Kc5rC8E
sY/tIrTjUKh71rf8YkMa3HQOw3/8UtbGNKvvOPqeTVF8Sgh+eO78ua5C0B7lDQk/vJxcs3ZLASaE
SfzGdqGva5N2zGt1qoa2ewc4g/KFFy4vxxBbl0mNcpbZXEnrj7Kcr3nGvDysug87ZIbtMIw4A9vQ
1jQvhqhW7lIRPiy9a3h2a3n54H7HDHjXdZli3GSerNG+XXQnWcDsBE5e0CIPq74mn0169aMQZld/
ik6kT9CNSwiZEDyF2iRA25GBR0PtjJJ+DRxOQis/Jn3qFFuKjaPEjbpF/6JWew0g5g6XK8dzvlMg
p7t6+qC/Z8EYxjRIbwp/gZGHJSe0jb7y3MWJ131shMVoPzl9iiuky+vkKLla0jNWQOyLrXtJf7Jb
74TGjlN+Sr23y/xYs2TIxe8zN2KGGZC/0bdxFI6Jx4hStZycZDvKc6yP4fJNCfj0th80aJH6fgLn
lcm9UVAFDBvMIG1V7Nuum7D3h21xwGU8yGc+PFkOlznUxEnMkXudaBO9b9tYvEO5ljhS2CvklvMD
c85Hrn1paR4IlZAVzGG17GpUvtAkSVhkBGeAL5IGLRTfoXv66iOp+SUeMtGhz8LhgWc12abGHTvJ
yZ9qQlUhhcgzxBTPKctnocNZ1+5i0WAkP/ZOKr5OdN8MnQfGmpZUNj5TosuV3twrVU830NudfGtA
JIvUA+1SgRfHJvGaFKdZneyrjJw1RmkynXvpJgsGCvoFs96jp7WZb3Mp+ppgvJ6ZwI2zvLId3l7g
8Cbh9aiydd8pMV/i68wNKJDo5awL1K9E2SVCG2+vLYBXFlkIc879nK9uNoMU6X7qQpRBNPk2/lro
zbeOjSB+1hFC7MdJT7DQOxI2zHus+KL6HKGu4HLgOaE/B3azw3kR3katRotb7ja4edl2lhHeOdaK
KiqGfTt0GL5imYUdXtrGDPofwyjm+DqmztS9dmU+gfwaBA2CUc2xjDETb7pSMTVXWplNyxP138ra
Da02JneLY2Sz48dN49g7iKcDfc3Ek/fpmOOjTWzqcDCCy/YhyAmtI+dY3IetuoLdFA9urS7RMMHv
wqZDxgM2giBX4CZdezLoBjrAd6vtfYTwKni8lU6gOs1zX2O0zYAKN0vBvMlNt2PEiQbxP85zrzLw
HCEgI9CFoC+ImNeM1nCWR/NdM4c0f2M7JGVKA4NUX6KxI+dajAAGvCpfWtef7KgsedMGZhX4zWjI
KSl3rueFQSoqdvOqOzDJcFXThuqk2SnH3LzrzbnbN8zjkC+M6isNpz1nNYMSVzf2p9aU+zFNME8G
Wth62PLwUkVTd3QZI2y5HWg3E/7yIzlxdUMSdzwsgGaPGgUPD+Ahpi1F4L25advR63i7TxZwy5tl
cuQBEHN0Eg7LFq9S890I+4ANtJh4JKbyg1WTPHGWkBwDkUzKtbN2Z8RW+dRCH9y2gFqhdVTqVhuq
7K1L7B4VCrNkMtniRuvD5rOYa06JNmf8HxnQ+8+GiSMQJFtq7w4YQmBJPOWXCfijr+eklEnsLx79
jtwa9NLpOffEcsfwN9mlRiveZzPO4GuxjDDIEVxA6u7iBlGz7ivvFUQdOi/oI9LK2rmi76Xv3Fkj
v4IXx5gzTQ4wGiO1bdkrj0Cupp0Zze/M08djk+bzwWzoU9/G6F30BEyJH4csjCCXrGMItGY314Oz
7WXxyraTbYHuktyZh9B3Uw0HWxVEXyqRTx4WtLPbt4AUsrW+IK24ntg9kSW3Z73ZFIMxvLht0HjN
HNtexBVq68yWOkx196N16hDmb1Tej2N9zYshvwnpQOdOZmC8cNjL0wXRUM/tlAsZbXGeHGv1PMX9
M+Pa6AjnQcPWbu0UtH6PZjvLDyuhg6Rw501Sx/EHmikXWTsvb/MCfKTe64lHsjN7rMOGu+OIF2pU
Q/XCK+GIOtNpQ4PLMHOTTKwjocDlMsLhP/ZU0vDCh2lvIAV6vJIu3f0mP/xXifnLWrz0rz1TXhK/
Q5CKf9Vi1r/x++gA1hOiChRIZeg6fChEyt9HBzrmJ0Z3dHM6P6cKfx8dMB1AtDGYGCiLSKClowT9
TYkRmKlMMnmuQ8nT2lj3nygxf1RImWkyndC5bZr8Swqp+E+iIkCisCdEJDc1R4IDgKvOS+zc3f/y
fvwTgfif/hQQWJbSqWx0/tysh+QMH3Hmpzipmm/CsI0YEzTypxL4L5sh6YH8k6qkeD0sEGtRo5S6
s85bflWVsiGKDUmwhOFlh9mmi5pZ50QSOFfWLvyec2orFisH3NCkpL2eG5MBs+jQXSvXAnjeDX3x
VMxjbPk505bylspvaZzqVODLMsJmsncFU3qA5VTVrIxFcHmbBq9V600mnk2V6OQBlmWiPcdeWHW8
sNPnHrY7Rix+laGtCmSUwHyISenV59CtjGBraMl6xVIqvKd1ziwOoh/szrNj+kR8K5iMD6YlrXPA
ArGCmQGekDUs8OtofZrcBaUiplJa40QqwzAfTBu7zR2N9eLLLCX0RcdK0udhyF3hg0ouL0qOXYYq
U/dEJ0gXt/u6C9hkx14sGFOmkbB444Kd2aQBs3YvWeibZOTjiAqACWm1ehNPqNSHCer/F7xErLKm
BJyzr2ByVj7GoSDZ9wTXM98NIGecNROGx6YjHVJsIdCzljOW725GM1dUHXO9yD2LxoGC1iJVnZtk
UfWhKe35GsR47TY6jgKUNHfmWmFLYIvcVov6jfGR+9ZW7vRcOE31OeTEMfkTBk8hivO3WPTmB4Be
g/yUaxZfNVxA4JeyCduLXmBgOriR1pgbM1kByfqCRuR3zlgRCJVgjh5cCzs9LyxbI324nWvu2PQR
bgAdVKmndKuX37pGUyzbcgLD2MlOhczXaIzdgyGvRn9m9pdsFrKqcmsKam6PjUUsZocVBWXCYPzP
GC4N9fHV6Z0OAcJMi+pQV9h1wRwNPwuM/7s8/8X5t5bWffRWvP26Nq//++8y+dqiZxl4iyQGVGa0
rNo/12aNsS5zI2Rq3VEuijeEvr+lr9HCmbOiX/OfxSpt8rd+X5zVX22MV6AyENF/n/j+J1Pd3yZ1
/5j5MMg1cKezbaxl5dAHzT9lr820GrCWvUUVpI0N/AH6OSickHDwjFh7bmqp3eStK+zNFMH62RZw
83G6kZ/iJABl5ZhjHeIICYp+RrgRxleJ+pAcmihX9QmEW0IAILKIDvVECDqvA3lqXDEtmQN+koX2
qU2e9BPn2i5OinOL5z29mcOZdFFRpygmAQ9ajOG771YLXonH26VshbkjsKQjEC13OMHpaCHNFkn3
pLEdYoWzjM7DQ/9DWtUqs89djz5NsVmyd6eufkkToxcbxbbVnSW+ufSwQCYz37J5mcVlqUl4HhzI
1Kh2kPRp/NG5AG8TdJdPeFd2TYInHghPE6gzcPTxxnh2acCGyc3MSo9Yg6M9YNds8FAb8GLYA5Z0
GLcr8YXGp/aAQ4hKPDPL6Luo9P5/2Duz3ciVLMv+S72zQONMoLsenD7L5ZpDCr0QUoTEeR6M5Nf3
om52leSKlOpmvRaQSOAiFGEiaTSanbP32lQDiGKzDgNFG9RZGENeyBtVzkwz51SrpJSvOSbGlM9s
dTLvnAYXIvYOUe4Lq4rdhVP2brE1k2pQV2jwq8fJirInNdaII0PoZ20Cehgdoqwxu3YnSSWCBRSi
L8qt5E6nPPhi4IMtOIoRBlaqTnZFs5FPijqpWIsiFb3hYZgChbgCTL0v2IwqxUvhY9wpfhsi90wd
lXqEVGvmDWUNcxMWFRFtoPLqjWKJRKxz3yW6x2qN9tmIDV/1SpBCNyo9u2CB9hOznc+Xw/LcQuuz
1WRntr/tkQRpCx0XOcCTJjdQDRj1M6xx6naQ5Uu0PJCOfo6g1R9RWIa4FvUWJmEVjbrXK8MA/5q2
MRW8oOY8mOcu8mBFyJ0/xHJc6rlJnkCU5MqFZtYYjIcoCmEQMLPOcF9xmkW/FoW7pDQiHUBbx68a
Kw13T4QKau6qQ8ezgNiaKNS4cgA5gdOFl+TFxM96H0XNLmDb9oKeB5Un6XXts+WPOVRvq2tWiquE
GXW9kKr+gJ/6rAQI+5zZCJQR9kbFlRoRYgBr0oxeOqu0jrpTB+mK4uwAdi0zhmk59k7dc0ANst9g
b8LR69n/UInmcEdOji7tOxurHykeaY/T1k8wpZ+ZRUsplJSNY2HoE+UrYWCG5VvXYRH1u+SmrBsT
H1doFeUGC9SZ1ZvNM5nfFCoCyuwPFIFn/z4FdVSvcRm9aaL1V1VtOJqD5iLUK5kIcSb4EKUcbvW4
CzdSjerfkdvj86Eu2uMHHVMfrWDStrbX+01QktPZBa9wCBTKFPgugGhNGQ80Upvq4PvmpG4C3Z3C
HdV8H8YdMbs8ksDtx6WbII3ZFDXq8gn3Gmz4sNGctd8jkoJwY2F6Q1EIiBlq1G/i6eYvOI2ggk5H
yVk1qQ25qiuq76hPfAXWvsxf/YDgB08h7u+3b+txchMhPni17Ui+hpXaUM5MwEiTCGPQcepyRzyw
7bQfzE72hVcnwvlRU7A2V1Ilw5neEir6AkwnZzYRv0ZhTHaFP2nu02i1MBCAUIUkFkGGPbfQOb7o
jVEO1zQSuC8cuyGpKwD49lmlIhztgkHhyM9j2WlJx2KT1SVQMWm6yuOkmMpViZR9/AE32XkAkaX2
S3px8MBzchmgU/mWZwc03HSvbd0QL4I7DNmWxB0YQK2uWYQR935Ska+m2jtWDTo4ZmH3lmcWyA+x
fxf2ve1rTnrU7U6110rqO690B7i4HLbqiMtw0s+J2IHLDyHPfRbgnPN1YIUjep9a1heidAPaQm6M
VBEaQvbWKyQvTA9Z03IGW5CVAO9+HJX20gEbqns2rioKJ2YLGDLphpENLhw4nEx1X0oiyWzr1izo
SniUoYILakXS8fTBr6/zN2MApCBzouKtFCAVUsqygAwh/mCS1TQilaaKCE98BPaSfptdYmyYkad4
DzJAdRiZbmPHTkCQWk1C5EcjgmNq+vLtuReHzqKmxlTKqt98DDhgI7uFa2QWcTKrYOukQSuamzDn
hIH7kSbH6C7a0oa3RSBBaC1dBd0mPxOJBolpE9sPmqNUrJK2obTnMKZluAuYn3LXAG/mdSuyWPeS
yrZS/PyV8aPyFZoLXSy15ExSfLi3kUbj+CVx0AFXIZB2UwGLf5FKGxSAyzRet0OPwFz8GJIsBvoG
8d9ctGmoT1dl7cfqsuADQ/kx6tv7CceYxIhbTBLLn2sqA11d6cNcU9k+4mFmWdb1IHxEj0oDMBWl
dhW0cnxFlgsIg+p0ZeGTx2v+SAmS/oWoo+6YC0Uk8MLKWL9NhTIlzAr0KEsYDIQUFoGj44sYwBRI
09pE1hBfWROHHUruZkdQHhWt7D5vdQNDfS6628YmlwK/qTNEh5o1lwo3/G4qY63ju4tCTMOrn+r8
6gYtKXxrkPXTBfVax905DX0wFPB+eF+oQfrcUIJT01B5tJ0xv6wx4rNdjtP6xg+rUjlArp2XPN9B
mYLRdCo8qj2Ad5bCbzr5SmV8/OnqFbjLAI35hkKMdQAMR9spg4SHWMaoffGXbOd/d93/NofS//Oi
yCoYy/b9rnv+8b923br179Q7kNU5mjBRVb9DHhmoTEzDnvVaHOXVWTaSF3Ub/t9/IwvbsoVpOrqj
EjuN9ew/N92aQOwCQg2dC2HYKPfsv1MR+aiktDWDf4MaBaxByrpoKU/UXA6abVEbhMRIhyk96Ft4
vfuyCqnGIWGjnFpFt+9uzPfVkb9GdNnlMyrSFYuTxvuqRYl4GU+tHWDUcs50tdhASfprFv7z0ghH
nHdyxn9c1ZwJDqobVZA2//k7hZ6lTS11cyfwcK7uoMyTDWa9+vtoGy0uhsULV4pU7Fe92CNe3319
eeKjlPJtbMfmtro8PYRrcy3r/dgjy05a5wCS/foXoCCaKYuQyN+SkIcgUJBLHzMNNNT4+nfHdd4A
66RFMDgHtpNrjjpcGonKuCxGy4S0KaUWR5avM0tfmToqm7i80lJz41iPX488T5H/OrVxwY6B7Be9
MEo9HufpzW4dpQjGUUu8wiBhaAA0utDtckWz/bZg67e0hW9+84A/zVqGnOXH3GIKX9p8Wn1/jyPq
NLC+GbIpR7RNQ79HJUjPsaNhq9p3NcW/a0J4k29Kbn8YlsolflDHNKntaSfDqkNfAZeAucjHD4yr
FNpzgn9k5Q/JTiZyqbt7Q9rKr6/v70mZb76/jOoayC0pGX16sJXgG5zA0PKI5mzINhJtej+mTjb8
VdD+p2/NLFs9eY6c/2enqy5MHuXJUmAFKfm7VU66YkM/qIARihME0saZHINvbuSJHo5LMlUkdxa4
eWSk+umUsYIehTiKBC+3W7ZYx0FjsZm+GeTzfZsHQXE3xxHMy8DHSVKyvSqEokBSqaN1BDHQa+TQ
r75+OH+8EtPSNBjJc8bBySD0EuO66/UYLE3hk6mFqmmYyic9VsPl3x9prrY4wrDRXr+pkt+taUHs
xhrvONMgVD3Wba8tkD44yjcX9Ke7ZpjQWnUDo4Y5f3jev1oc+hxD40DsBVp4a5v1Ddlz3wxBzf50
plEt4i3S+Cjq1P1PbpoiBRqrgSfTNwJema9rl6lfFdu+Lm4mNVsGuSQbdhRdT6Sjm2xrd4TYm3fq
tVb38EaI5EXC5Y/FN7/YHx6mZhlMGM1GPW3NWtH3154pgrDSYE6kMumA0htv4AcYdf3NxBSfPk8O
VnLd4btLK8SirfFxnFYtRdtELSfjQT7XLjg1OEy3aI/J1UloRmtq8UK/1PqJrQx0fWGRuKZVXbOP
TDU5VAGxkEY8mLvKKL3O7vTXttNJ8Un1cDmpnfr764k3P42P68KbN4CoZZQG1A9PZoSF1CR1DbyZ
03iTDr9t/wh9+mrU774e5u3D+GkcisG0TdB48j59vCvCnXoXe2/imb2178peroHaIC4ih1bxqFQh
i0U8ZdtkHAzSWuikuXWJ1q1qJQg2o5Igj0Oa9M2i+HnJZ89mz0hKwbfGPl3ysxId2tg1fNyUwMPO
F1wOLgaqdtuZuzaTynbmEn7zdfvDNKQX5jIHVTZ/uGk+3ghi62gaxAJpl4GTDmEMdKR87xft/us7
/ofXkG8Kq4nDpWH8OHkNsYSjRFErFHUYtNExZb5cZ4XjX/+9YbAk8I1mieTLiTT7dEOEIg+5Tsb8
KdHRXLjQcJYdHvtvLub063U6ynyx75bHKaEKQ+2CiykqjRT5wCasYLLOtF6vVmlWd99MjNOHdDre
/OfvxiN+NQr6nqsy63NDnE3VD/HdjfvjEDrvnI3ozraM03kALAvMCEO46YG0pkXmgLkysu9Wo3m1
ef/ecSWGoWIOfzPPvFm63l8Jemz6alikPNMM5KHB9LhJsW/+7O2wP6pq3Tw1DZE0EVIR0i0u4bxg
sy86hKZfz5PTdebt9xAqrjNeN/3T5Q7pKPIGfL9Hw3TT5+asUYM/gZMDKaHar4hq/2bOnDh5AE3N
l85GhMUYXxqRWh8fomNKxPp5n3ig2AeCqzIfYNHAYd3CeTjhf74BvGQux4SE5Urvl5auaOshQRYu
gtJT4+OUV1vdvqIPXN22lX/8+o78YQIYxBzxmeB4ZrqntgFzMjgbGQjSDV82vxQMnGvSf+cIFR8N
6/9srPn9ejefK/ISKZKy+tLu8EZV/22N7nqIim8u6fTT93bH313SyR2HmS1DObFzlyjADkFe7pPI
96RlXIxEsYzIbeCudk+kl6bLry/wdLV7G/nt5Mxejb37ychTlLSmokPswCmE+Rdo+VkNPeK7KfXp
beLrpRGCxWFovkz75D7yDVZb6vVsawiyXCDY2hJtrlC4VGGyWms49cCvA+AC+Z72CDXP8JuF6dMB
lK07ExtjMyYwYrqck5UwULKaBEEDh1kQ/LZb45jq6Y1aUIHusvCCmJpbIuKWDX0ErfZ3X9/kTzP2
ZOyTVRENLfaQBu99rf8CC7qArU+kk/PNXJ39px+XrJNhTm6yKGVRkQNZe5UcV7bdobmMnlpKLAtL
K/dI1Ve4ZXZV2u10WyGjL8/DpWj6zdcXO8+YDwvn/FvgjnVMDjS6eXrASOyqQU3PoyYA9LIK+32k
KCtFxDd66q/Qpf/tBZLx5nXAYRemUrU5ubmO7Y+JPhCNHALcZ8nYwORaWswpC1JtX/wrNxlhCVfn
UrviIPVxRQiVvm+agGdZSXcbltE+NPurxo32uQF9L3bPqdPTLEGqV0Y+vcPR0aDAfbdGn27A5tmM
AVDl/+3Z7nuyVwYKIjvZisqbwtzobtE4s0YRzmRfKEll1D+gUsryBn5KUa2HtC/N668f8umMRjSk
oz/i6dLzYLd0Mn4bkgtfSO5Cnl0omOkR1Vuh+c29nufr+5k0D8IjdTGhOfZc0vh4q3sjyzlyzIec
aIcge2mqK7fHs4Qf4+ur+dNANLtQYsCtYpN5sjYgSyXwZP6EkCC0ChR/E+dJfSQsqrqO/PibxeAP
g8GmQjyAQIBD4+mGPh4Ug+ZMy2A93Fur9GwdPXjtZdixvr4scbrqcgNN3gjkY9xClr2TG6jS8Q8o
wdLHe3AvciJLaiDDEK47FMAAgbFwmICqim/u5qdPCkUSohD5mFDq44U7ORnlzaCgmuVckkzywBtI
FqwVPn59aX9YZEDRUxvGVcjcOJ1/9PUzBDdcGUCNn6bZoeIKYUy416SCP7T++K9c0rvhtI8zUSZ0
XkgkqaE7R92CUKD90Hc3X1/S6byYa0vvL+nktg2AHShETcwLG9WvJaE15vaKhqcxfy++uaDTwZgZ
eD+ZhmykqTmfTsKodvF0+ZQZUnQOy7Cp1PvB16SXww5a+kWsfDPpT+fEPB7eaw1r9JxL8JYv8G4f
FepSq1NSGUlbDsifBrVJo0Wsvr6Dfx4Ew6vGcVn7BH4z4R83MpK1Z2MOXLRVYqK3Ri3z9Sh/uHWI
adhIcBJF/nPaG+h4Ro3UuXW5A935Ope/jfC6Tn98Pcrb4nay+DGMa1j0Olw6ESefNdymWVLGQ+Vp
qb4mKOZHE8mn1G7ZFaZ7UgQu2TKuQcLQ0UPKTrbANomtg2Z3qDycOxLm8NA04F/cwr20yej75tfj
GHCyOsOT4/OOsZiJS0X/9BecITZhmqFRqa1K9YZm1MTS7IRSv3aTRX67SBVHgTKuJD68Gr+4wRCK
0q61OqwS5eSX6BPSBscYApi4vCA0qAuxuzkm0KpY5PYey2+Mv7AdzelGm+zhmEqhPIy5ap/pEzbh
x6ap/HCJYqW4kAUFkUVU+gRHjnGMG0c0TrdNsHxdOvaYlS+5E2kXvtrXyZ0rpkCwJemmgxzcazuO
nVVjK6gxHDWD0R3ixQR2Jp3tKF3lp3CjBv4vFKqrWsWiLERDw9SaeqImJLHBx2lyxguAgNluwIK8
UivNf43YtD8EmOTPtULYR4IGMKElbbk1kuTVNJvJ2DXJ4Eoor4Lw4yCcAiKWCiv02tog0HpMg8AC
w0OVCwM9AWobP0eSPtZu8kS8D8wzV2h7vAy2XBHGBhbTb8L+QS1dpDeNnx98zQogDzsQgPd9G+mX
SRuvU60Nz6Tp+/tKkEUGa6OhhFZb96qSTPXWHIV6UAU+LnfI9OUYTzcQm9pjFeXtjr4seeVJ7ayb
Llz7VZz7O9G4UKO0IlxJmYftlk55IZ8bE/yqh5FNrvvOaJeZHoF26lvtsoU30q0ykxCAjie6FKMy
dTeBn2t3ZjvAS4WOUZoz1M/Ndr2TT2ciKdVFUmkZNy5btYSMRjMliF5yo4aXMsPHaMSgqIDekoZQ
bbIysR+sIm2QqmCFHvv6XDQkY9jltAzVEXn+UGYLZibZTunw6pA5uCiwl2BvCHHDkve1Kc1xr6mS
OPXUsH6X2YgsA0LbIomndKlE0lrZE4EjnmYE+rHKtORS2Ip6xfNqLxAoqeLcraZnEynIQuWhIb4K
Uu6zkZMVnnBa1938Ve+HkZOyc1nMNesCW0YQE38gCwOSbKUa90kzPduYNn7GqZ4fRCNBZufzLxgB
g+oLq9xFhT0JzwqUnVZqr6Vu1KaHFAG/FDC3knToDrmbkiZ3CLgQQZXFzukV8H6dce2HLy4ouXwB
rFp5IH/hYkQNlvNhE1he9NtJr/HCTGO5t0ti7vghZZvZo9zX82FCmXznrORHTb/stIvIbUYqHwU2
wi4kC3dQxZrAtAuLXbTXEFG5lRnlyVSy4yBANFVvU70iNYC3LsAHP5fU+1kXNkSPecPBqDGzzhv8
6peu1kQKRGl57gpc+BzLkouUN+y3HBApe1AkjL1fP2KtOKPoL6SHkz9wiWkYyQHJLtJ2usvMh9JH
0yzkHeYSNccwFw7FygFIt87TqNuGjavlvJh5ciMJgHMWqqi0m059NSYthYbbLa3QxRwS/pw07Qmu
KGdkNlQoLBp1yaNvbxPqiIgim/Su8Q1s6VVsrei/hcm+ZWmrekw5HbK8DmfSryZSLDJwGneHlg/M
eABnR03EeV0aK6LqUfvJlJBz88Xuo7MmNfdE3azlWK6mtuEFSoxV6FhDtupTEwwwOX+kfwgkM+jG
fuDnJp1RA/8hEBsJGderKGvIuEsd/r6cABeHW8NpVvnk7pB+LggdejQ7bT3G6bJlg5FO0bo3co+8
9PuBvA81jhguXqYibX93BJKgpFC3jbDIIMAqO3TbstvG+rAQJmw57O5N7y/5EJBnWMh225eWfl9J
MSzzvHlgHVu6FlonDIPBnkIaJnF1eiUIDbA9obxlav9Aad0fASAMy8Ay8baCVi3Xgj7Bs1AJke4t
7UJhXuyN2pjO1US3qnUUs7FgO0FRBnhq86uJyS8IzCvcx+kMU8C5g6q9uigN3MC9Es8utNy50QOe
dGMa4UXcTQoEYTlN6672q2sCeCeetw7UtBg19VITOGkN6DXPmK/8XT/6v50GK3qGGPSHmmO3nvTw
3Mj9Q4vTHbniQ0wQHLabcRE4zqUFfGdlI0ENCG29JP6xuq4UWyfKC2DniMsSRWI1QE6w0YeLnQkA
NNvX42BcZS49DoFCKgQFW6Fqsvk+TKl/3+bEEUF7jNNVRgLIsEe2mW/cPtgAZhwX/qR0r0ZWduoq
huYe3uZtPl7qajJsYMUrB0LtfGszNZl91uZJqCxHZyIsDjkRtE1tzysXHAi0h/lcoxNo6KWRhbmQ
rYMKTIhfTTfcq/1glXualQZka+n/cu1xwCw7qNNmMs3LVM9KqoFZspRJeYQ/Om44Mi8Re2JjE0iD
xj2nMByQJTLKnLNdZqCLBFNdNsM2sjWSEd3aN+lgdLh6we2o93FKGNpeRZhrXINE1V/qmedjlbJb
cT5egYk/19WQKJdu0/gN2lQSEIKFXx2j/ojPbtth7CCUMSx2aMvg1Ehqutoitqrreqy7fRrW0lzA
ZMxmw238QCzimO6bcBgFURtQ2cPZB1+PLlTqCsgrC1+l1bva3MWBXv9wh8Tcmzbg7E7NNSz3eT5n
gQTm5FVUPxdMZjX22gadf45YFCGlQbBbOG1DDLhkjHQFF1hW7d1US5TbWc1oXuNY+col5nfrB50N
pED8ClQ9/9VAzoNEIMoHVqon+mg4J7PWaJbu4I5XgabgIrSy6pgqPfFSmE2HiNCdEVIEkQDAGkA/
1iwxUKtwsiUaClHcGotR+AklKaU4H+wRdZmpx3dKUhdyQebGQPJCZ3sFRUosMyohP1utwiKPKNUN
jjHivMeqLuUGPenk8kkxB9IvGgf+jxRovwjVQIvupWZx7+aDBwP+obFLAgmAZsqF1g+HVlN20BZu
cCAXj5FttpvUmKp1acGb5u7NloxIyiOxHJAqc5iAkere63FbnaMp3uJmkXCAQzPbkLUBizwbgwuB
tzzybFZqBWPNQsAnnRYaiFDiGSEjmDGd1EqW6nKs3Pic6MwCiGMQPARawQbFjxzWUCK/SZtCbaaZ
009jHOFzNk68tQJ9Gzolis8Ah6jDAfeylU578JMh/pWNOtLHnC045ejhimzODaDjM4GF/LoIg2g5
Ughctqi6t1kXhofckbs2VHXoYE6wmqbsZx13RHanNSkiyVXmO7fAVJsL17fvszlkOsj19QTEgK7D
YCKmofGhGEmfPQQw3lyoiH2ywS9geqxp/hE9pL01pv6CcNIbJzFxB4/ob/mhXiVux8qudfAdESLg
UuJfV8BtuKlxHVcoq8myVPfGWNRnjhY2D+k4XAepuEKZd6+M+kbaQPu3KWkJftquTB0vFP9iYD2B
AtFJmoEuQ5wT8vFLHa0x6++unoz+MiJ3i8wpU0H2l+BfepZhXt23vlNfl2x8L6om54jTTOVtN5Vn
o9ITilTI8jpCnLzUyKjRk9ZeFjgCXqdQ3eBoHB7K0saTOjueEO9j7jXjgVqR9mR30UtGLNgh1IaA
zN3I9Pe13ZFpr8mNIAydqPc5eyiJfuh6AUU16RB8zxnGfp8Gi06mZ8S+mRdBGmsb0ySM1ejZjjdj
dAxU9dDW2sqdBB82jp031RRWmAQxRyyU0l7GRfRkEYxs9aX9WtsWhUioLRdZ5+wtUl5wva4pbniz
0NzoCmXTxuwHUoJSDlLo+bYnA3VtoZPeEvGQ8x12anSocEMWkmVgqZTT/D56RKhejrNQNtGqczu1
CJknTALf85CR15NQH5FlyodbQ1bSn+lmX4QerIyNNeAfSUX7OsRAQhbqCDtwgVks2yR6O5I+xKHk
VxeQnilNqXlGFcrH2mcnZEbBs6WBLu58UrmKsLl23eIxhzC7It5myg5VjbudNQQdsOaHs9NCdOdV
ySYrxP974dagjh3gx8UaitlAOgTZsCj8VcBCCb0IUt3CflUKMgQNOtkGKDPPHuq68obJBx+hh8oO
w7W7IgYkNvhs2iHkQp1VFds7RW9yJlYaUdHITaBbQ/1+zkeO6nha7hPX7xekXwZrAFEs4knYl+u0
7oytBht9SZOUUKUiGX7kBmlMRqEcgyF5LYCYXsWIwKH8SDe9INjU0LYtyyi5L0DSSRlqKfHC96mK
YMmLkz9N0nUBhdg6VDbs+WV+GCDvIUTNKz0nN86M3GvXn+VfHDEDQngEyfFe5JOUsnVlVw+ebld5
ZS9cvpnteZK1Np12yMEERpcJv9so3MS6BkdN5ZBubi+WJLO4u2HQgemVRA6qlzjTchzVBH3ILXVU
UhTrmCCH0MZM2KWjPt5HNYUaLzAlv0CsuM1MnoBU0jo2+cm5C3jVUnX/XsNHHG3AwMlqQ2x3XIPz
s8snJMM1XoskydkemWp6Nza9DSRuGMc7eoeJvqnK0X2BeA+IoTds9MyxHl7aTdreuFbQ/ew00wcS
PY3hcCjjXu75SaE8ysAJsk1MxsaPMJvA+I6wB/TnKCrdS44dBasyimT9gg2JLcHdaTn0sAjWtx8p
o/OjV4LcvwixWALWLQc7OsRdYwXHQh9VArxz5PqJmpUIy932UBah2A41fNW8mHYkRplcS/1StwkY
KZPwrEWZcdBaoKupIbwT1OjeF3nfkd2ouWnuKTAHNkliupuI/Vi7HaYI46zCOUorzSBZ8fH2LWaj
exyNVp6j73nCXHCGv4XwpvwNIqHkLU4fbBdAlYL6DiRHeACXhcOCri/LIDYlemStMdxhYTSJACz9
W8W9iaJ6j5+fgzhWdZaC0sL25cg1H76yD49FiFDVeIGtdlMTVufvKeVoB47mwZ6vab8MDE6x6kao
V3jLpuUQqOmwymrdJnRxWhJAHkSSA5sCwMsPtZpPcKcuGy1yDv4ILX2dt2LVOzAvZi/rMY38Mz0i
OFEdz/T63rAfx8n1plrgoNDH4giFHax/XWsWRKPMg7I8EQxtHkn5Kq7K3Fza0yUDFg9SE+Va9vFj
ErPdDybBUet88u9rZ6lQJjeGsxEYHFgPkwpvXFdrqNXPFDwUT/YjGPC8zg9lEx3wf7Qg6vmAOWTA
cZcsaA/gh+rIU4YWQ2ukbvphUl8aOpLdIiKxACMm7p3blLOAmfDikcPp9/UZ9Tn9WtdE9UNq1V15
RkGwPthdkfK1LPnXa3K3OW8rrXHQ9LZMVY/gxGWQqatEE0eMX0HOcm65yrokc1usUzXxL8AvjkC1
4apyYo8XHZu9UHnWYCJa+UDGdzuBtn9G2dAt4rwkMSzHAyRWssd7NY3goSICY1TJ7pA7ZOvQtkvk
DzvTBTUKkcPKFFr2kcsCFxB56OVWeDWqQJvh0Rdhe56Zyj7UtEd3GiHQEBWNc1Up8W5IuNYeE5LD
jZ1bTzn5SNhOCooyNb2+/IBXpK3XypCGYObZyfSuRtwOkWTNEZOBT0FH9xEThiq/MBu3dNVVtnHb
jsNZ0gWhgw+g/Dkk6s6ufckWzugGiY+AGX9URjDcVRfeVghYYZXaxktj6BuqufctQGx1m2VtaFOy
woyB6D85ijzXybsyCyBuIr9lTxpct265xtuH+xZDsrnT4MV7k1T1C6D5ZFWlwF2chV5l5LsZVmEs
KH1VXiQcH3uKPcd2tbeDlZfWcydU/xAnjk0FBIeczpfZ06bZ07/IGta7HLJF7is74s8BMTViXYT1
nuz6Y48Zm8qbuweLVx471VjlELaXI6bzZGm2Uw/yiFBmQbxrMYc+M3HM5EDlfMJ0GShMKcw15+Uc
2BeybXgSvowHb2SnvbeBqVBPwCA2FxMGBe9IOlz0ecKq6ERYjnq7eE3TMI2vcorrN65Pz9kTzYwX
UlOCH5M4PAzEY+UXSa6CqnfhZgHLqWrNX9RaVykL26+7ad+bjXqYAZ/OCq5vk7NbCJllaTAtk54N
7jqhelEsXNx0tyF8WzLTLHwZoR7nhybUCsUDjlJpq8Aizfti9Psg3kzaaI97aIq3bJ9GcCVgDVss
5oPxqiZjJqFhcT7sFS1edhRMd26utb98w5K3DR/936laJ8qmB3d6RbIlKVJK74tlUiaYLbXGGOal
JkOQjz2Qckm6cc0x+JXIVj0jqjPY+hM2erx1sJvAWyHm29EYEavREbSv1nFjD7AUqV2XmXldYtLz
BzZNk8v3bkGML6fRnzLSDU5eijHg76GubLPGL9QuQMgo1qE/8U+gCUkUBSq85aOYCbG0wmHLo/CS
PZRxR038Um+mfAsTSIce2ZgXpCx0S9HpypJvqIz3GNZTImSZWdQlRNF4mdo7BuczAOIrrRqpwm9n
TI7Eyp/U2lQpT1IiAFRUwyf1ox+kmSYLVoBx+3Wh/w/djjdRJpROcnvwIH/sfIFfmMitoKdCWsYy
ovw1soZb7q0/XH890GlHm3lOmIcDKVtTnbnv8XEgDZAKDAbaX3QVWs+OtdLLRHyfhNY9h1a5pNFN
fm9v/N1u5du4Jl4UulKqDif447ghZpMADxo90iyDSVgHyTHDNf2NAOa0XzmPYiImpO9rg9k4vY1B
q7RAEbmNoYFROBdekGnVerKddZ5Z/a4Fsf2vtKkcdKm0SG2khicd+rDNmqrjzeaMKLJtmVNW68cy
39WodDwdndE3E+VUwjQ3gaBl4d4WBhpm83SiSBtaWMmJA7/Wxg1IH3KcY0zco96NWzm2ayD7z22S
Pnw9bT7PTwO1NIwgnh998znY6r1Ai8Q6pJp2Tfu8zDY83eXQhp7ZWNc4y75pL/5xKMPE5EDf1MV6
8HGoAbe7BqqVoSjd4IpU0ZuImq3wN3Pl85uArAJlKJPRNQVP7+M4OSVp6KeoEfQqXtJKWbbgVHMx
rWQdEoaDEb/6Vu04N5c/dBt5uXXQYWh2TKQ7kH0/3EZHWmQW27x9nTD0xTiIDQEDybxNoZ2l3jUi
+dkUzTag9lip7CkTTtZ6ex3H9Bu+fqCfrt6Ano3WHAE8QV6ftBi9ApAwmTv7JujFUb8qpIqbj0TL
mq1Uus2/M818mrfzeGSP2dhIbJa6k3lrUouG96tR2Vull+3ZtADX5o337ebry/q0ADDM3P+e9e0u
IPKT1zG32ORbfNs9Slb5ApuHDZdrvC5N5ZYPReQ5MG7/ZyNqHx+pm+tOplFo96z0dw1+qofBpeoU
CpV2HWffak3m+/RuBunsf2bZB5JcFnE68CczCKlS1QYOOpay6PbC8o96A5WNfSRHmCLYapO7Dkpl
HZbGXxPmb5krb4uM//2f+e/8KsqxjoKwfWNu/Nd/bV6KGZndnP7Qh7/T/MfbHwcvxUza/vAfhGlA
3b7qXurx+gUe2V///j9+8r/7h/9gd9+OJezuX0XH8Y5/LYiK/L1LEp/Ru0f9ifl9/pQ+yejTX/iH
r3KO2cM+hIERyY9K1fn/00x0DfMkgnZk00jPWVZ4Qv/wVSouGRWYzrFRGRo6KDSS/2msZKv+78jt
0dfx2TKx8qAy+hs4Ez4JH7VjpoUEZFY/MV8QsDlvv8f7JZtIsDietGlYuIODjNt3i2o6YChQ1z4G
vR9hPnd7uAZJ2cuoka+hUgrzrLmMXDLhckfLzhrUJLdWGznzvqvmZKBOSw734tC4olqYViC9YGoA
Bhh91e6DIS12ZdmOSwuwYS6rs9qSZ6aVaS8Y8X9ms5hv8q/bKV/xy5VeUfQOBZ2ZLjGUP4xWHflN
aHFo8EhTRi9hlbRSXujEQi35plY7xSVAhw5eRyuxdGnZ9WfsWsnkE8qrorn3XZHAp+1WjRKK3Shw
kg2Ux7sS7tvA2XZfStktwpji1eRSV6F88f+4O48k2632yk5FoT4YAA5sQx0A19/0PjuItPDeHAAz
0jhqYrVAqliPTxQZVEtVEX+HPx/fzYsEDj6z99qoq9vwvmne5plM9Skx94Oe4ogxLD6/0e4i0otd
UV32hmJscQfRvOS7CLBUPC37Omz2fcq4qJ33FUA9f4DruRllBxkxjq/YO3lt2LEQZwI0JNaFoWQP
obLpOmI/yDG/0vLkiT7OZynryzzZVJnBTq5+Da11LN7TqqZC/1K7Ln5RI4uBN1iB/WxqSlDUQNmH
JhcHAHgOuGXXn1xnY8sIxW+RCWjCcXZbtmRIVclHq4rilLm4tZQBAAZeefLLB/VD9EYc9OZnXFvH
WAWYUNybaRyYxXbMBoDtjLFzKd9aUw47HFvRraO1l4QIH+v+qcyO4cx0P+3IVlQFHbYuqwNayWfu
qNKfnfGku/1tqTMskDAnxKjru3ywrpdy/mptNw1EVx5cgtEgKU/vkZz3WZ81gR1mRznEi98uxWeS
DB+RYV4tFvdS62ReoaIPTxMlxMIq0Xcwm02N8lCY4VYU4HY7dRHbyhiAGZJNTS5YuiF7HeLFCJeI
uXmbXqVqhPucNe4x75azXtrGrpQy2UoR3rZWvu1KjZA5waYtTLK9WneXiJ0YSefNRzhoH2zIiPOe
DyID50iinAdFE4gDbn5M9nVB0GB6DUb2q0vMG61dvnXC4Jif9tOm0pIv6GFbV5/gycwuimy4g2WX
PDhG/wBm8BIa4Z2h8CcK1oB2D09N1xsitiexscP4UC3NEYDQezfQitpwy99Go303xvF5dEWW+VOq
XbUyCeBB3xORFQgG9ZpCUgisdD8N+88IyKbO7gF43B2hu+V1EyVk2LNTwOo/aKDE9Q8kePoRVpcT
QIZImXmwQkqVHCyb+aZLQWw2ELZB85b5wCSECd/1Ep3MiCVQ1wVl4jA13YeZ67WuhojfPDLD2NXD
cRi3i8bOejLX5lyHokz++eoss5DzlO0OpTT1HjsICNPz1L5qgntGOihvC54FCUBoEuq5zJ9Ed1dN
dtAWGrM3YP8JPzuPPByIN2nsOtbIdv00OtZnDFOICcBoq/whOPx14xvM9D13qOz6lRAZDVVQW1YK
CHoQJABGMpayhF5XRMsz/BXxfOvQw8/HsV1yMA8CGNqHmY6GC1WMUweDb0nIi3Egqk+NX1WAKhKN
wEw81Y1qdUZ5ZdPtNi+ghAptHycQUo5u22isBzsboO0euC7ZcUMvwuy05DNhAR0QezLlVEMn+XSM
Y36oPhLvbV04VyqQkjbAUjre9IhLFJYNRn1gsUBSn1gK8rL6dAJB5PSpE+/ixhBPeQYfzZMz9P4d
iQsWq00I7H5bpovYwCseOZ3ZK/YAZECSuz4kNsPaQP1oOgQvAlxfN84kn/eDkqesw2ABMp8cJq8G
K81iCa83mz9D5NX1opvQjbvW2cW5Eb0QcOeFc84D7wA/0mKWGJYxlhdh2x1ynnKArtlzTtrqW7do
l2WaXxlOqlwwCRH3WKlYieO70z3Dmu+ERimDj6x/qVqnDAiXeRRkr/qJHD5dw6j36BmKK60feXQg
07Zm7TvutC/19qgUsXtslu2MLq+fslNvyguD7QPmKb9g1GkNHKJESKB/20TZyIWvrqWAwu4ycBb8
3hWN6TNSXk7aeR8tR03SHIfRtrTJbB/dCTpo3d8nwHsTULkvnUiA8NX2WY78H0P3tRj53nZYk0gr
3heJvZfgBBuKumAiwBoBZYbkkG2aoN3OFdlvZD2ERwWUYdjKnRhGE/pGhFViAoo7mVa/XXiKDgz2
Hy2iotoRULyRHFnjIQJgBT6BF+H1Gd9aSXjh1NF2GfO7UDVZQqKyvI/muDhP8yR8HTiUFU03eaUU
Bxjfp6JlKZQYU+hbJvsb9AY7fps7EisQjczdV5jn306W0hQxcN4jS68B5Wf5ngTN3CeRZ9PmINCn
GhbqxLO3kNbkhHGxKse22lh8t4NyNqJ+F1od2jb10olfhDF326hKTiBTr3saDiFiPxOMPhKIhtEV
1OqR+bf7GCvsLurl1srRHlJfjIgmCl461gjCP9vl9bJnA/3NLuzaFkWOAhugFDGyO4SQzkablPNo
Dpd22+OTzlxipgarSu6J/H0L5VWYEecOltDdkdu4jROUPMuZ6W4wlGMwUi7xKnWgsJv9o5ECwK1t
Dv8elDacZL3fxoRv2nFZbuq5eejt6bjE43IZKsXeYsZxtsS8NRMEeSvrmm0PWadTcV2YWbYbjfR+
Aac39psiGbbjIiHISuaY6uCFdX0EzfVSLITPCwdkb8nrpRncg9anJ6cyWMFxBWo7uQUezHm8s2zO
ZRaL+84hfiCpLfekZPG3LZZNbijveVvtAWazMWHCPREbjoysd0nzIBy+OAzzkO2yZH6sGZbM7Nci
VdtHdvEShe0F65t9E/KAQL6blfIrJcRdQrDMR2oxg08l8OFJmP3eMnkWQyaf+ZrtoUYOsvepPAgT
DC726rmbtjJ2mU3YgZHA5z7HCfdWQ4b6TKwDBMzWZRJZg15G8lU/jAY2FtXa9fKpEd1ena2c0E9Y
c8uVu6juruirA8Sfva4rKCpcXxQEI9lILJu3sVA+3Czm1c82hiQXROwnHcmCwUrcnHoQ4+5ugOlX
aEW4iVJb35WZUzzW0n3SCBi445lkr2XzlgMSfFGZILdyi3QHsVF7SprGlZy+CM54VU4MQ1sAo10z
Byua2DPrJ6VxaKsJeHJmWe5MYqqpocsgQjioOigD2U7g7b6EXsRXfrUidlenLrkpWO6kIzTBLgHN
UyVLdC3r6sl0ksshVdfRtrHjVgPzHesqe8zhNPa8MtTqbQLkyUbx0s005dAkiL6mtN1DOLHYACHu
R6vLCbbJ225bpN3yDH4bkGb7WpOkGUSNBqVZjhuyXfGfJ/6oXpIoXfo2wUD7UG/Ch1SGezdhuDU9
L4V1A5xpgpBnvLjN+wh2fdBjFulzv5lD+8auExkwAORk6EaPsSmwTmJstqkVwnOW0k/M2TdS7p9Z
X/mKl0B3dxHI1QB7eUNNVLQPpOPlNnMfY/moncotOb3mkXH5yOS6mZYtkTuEXehKdtGVCGya2rhH
RhV5Wm1eV8U8ISLslm+4cwGrY0/VkI6l3EMona7dXj4s80qYcY/20hwAWDVeiouqxfGM+TDAynEW
ub1FV7dtS8hmDaoLg1GpUtjKDdkN7M7hsT3m8XJf6FRY2HKaXqL3Y7CPUCD3w0R7UkLr1ALuE8V4
AJ0U5KsQtrDdszPF5zRxEZull0rpPA3F9FF36WVc3riD+R4myfpyeW4maOwFy4Fh2KTEMxEL1oL2
AoWI7IgtfGfkByVq9xYkOy1dLvQ0Yo03MvhsyZogdHqDWPmOGfBVIXEmEde6MN/zJhpXj0leu6/R
AHkd/R2CWGSFpn1dO4QPGEYA+fVjZCG7p3uIGUfXfmNF+67DQW1U0h9XPE9norGNxmzea870IFQG
Z1UBwkfts3uXlyxA/B0rj4OQAzgU7TiQB7kNOwO1YTMfE5lTEzw1zkDKe2zqV2VnfJiJcpScX2FZ
vLslGd6gynfLnGx684bXyj0hy35rDOQJCZTXbWsYhI2MHqS64VhPw1MmFN8CqLXU2uqK1r5lm3xF
E/lKUfo4uMN5iJn9llrybHTTBXQwnm13P/NrYV/ak9FTV6+hvU1aegKD8rZKLd6v6qbPdQ0EqJVt
yGt8aqrBfUzR9pyFASO4sCcfn9/W0NSrBSinn9gN4LeUnjAS8smqxWuZA9a33eQy75W3Zkk25DQ+
xA2y5LRwfS3RPofe9ZHq2sduvGr02SdnYN+0aP1VguFkbSCsjwFhGOU2bXNJ2BvVaW3XN3njbOVi
N54AxhctLV8RiThHBAGvZIk3nupyYsEo3zST/qaG6GqQTX2GsdV6BGebfgvvjoi+kkAhIpPCnnjy
CvKyQ/Mh7LE4aVNHlQg02C45R1zcqpE53zmLeI/a6p72XjMKxbfHidnCth+GbZETTt1l9taools5
sCgM9VuZRptRtzemTDfVID7LjnBVOd1ZYf1cU7ije6VUokdC4tA4J3RRQOTyh7A6lx34TddsbkMT
It047lujX0scr47fhyXfJfJpGEL7om1QKfaLxUYbxf7G0ABAe0rc3EagKukUrlFoxx9RnKgjx3Ye
f0ViWC5S0m0R91alduCOUirivAZ+wRQkMC+kOMQwnDZz4uj3nabX16q2qOcs496D+Wn4uZoMT0WZ
D74Jg/uQ29aM0I/mOVyWi6agxDVq2/I7YIFb6vmYjpobmFB2LbBsIi+WZYBvWqtb6arvobEyAVU1
0g5Zobl+YzbTvrGTfNeO4auix+W621Jo6CL9PZ/y5qkDz7WL22Lcol1MdmVYOx74lu5gEJd7TQur
3YQCjWIYWuY+bMaYa180YhvHjngQcWlKRCtM9D0lmvVbNvMpwkyVhTsrZcu8D3mVHdlluN6ilAZ2
z0jnmIeHSFVPkC4vDfwKZ14tWbOzV7m+XMccXdYPF8RgaFelFcpjgRWk2Koymz8t7Gt+S3rJgROo
OmCxnxHXR8pxQT9gtb1BtFYbMTAgzwCJDcPw2J5QEi3s2zN9eu5qG+ToMla8APgxby2Ipt+sgAti
x0x7V4ox3KuJnK7InZo/kYrQ9KrFvJmrkkV+V0aOy6qLLojcBrM6Z2kUb7SqXpi+R5Nvt5FDdLyR
vqFtttbFZvbOQX4cSTbbNMuo7h3V6aeAN9X0xVy/fu7H0XR9PbPEvbT62SfM2SCweiJfg0Q0eK1O
lexVMumDgla9S0ml68xxtY6W63K6Ke4RTTNsj5OUhT4Xn7wBlsCEYINU0QZSmEZ7NHVvnS/WHCWW
uGMIA+4zW8xLS+/t90kvYLYUGdfLEjqbIJWhL0ua8H6UcXWq0lqciwTNFyn0p0xJssZbLLXcCMXg
r5Fq1d/YRq2+RmY8vMS/qoHbvl9u7ASAPELtIn+PkpJiY+oQKetUt3sbhCg5J+SHoRmjiS3MhJA2
NR9nL2mEBBRJ9NqhMZP2BOwxOxK1np5TyqNnwlvnQzoI86QkxDWzA3cJka10PTwKPtVbnL4xkFi1
JuV61Ygn+qcKTQkvmRD4ZpKUmz5cDiD6bxDBp0HZurfTUL3pQHWbNjzKrI12RP6M3soZ6Sk4Oqc4
9GHfF2AqByYAlV05jk+q3HwiRINjhHxBWqVJxCnhhqW7cxIEOzTy472lSD1ooaPAP6evx+Pc2ya9
B75Ot1dUVOpqvcPeaosAEX14W+HI2alrqpo5j0HNM7DLwj7KgyEbaHYiic9V4XO2rVNrQdHFeech
qnrDTPA0jq52raiTQR1QnnIhL2qF1bSe5X2QuW56oyGHv1AM+xbpybZwypt5wkjeI2UY9lXToEZv
5WCjJiagJGjzDpNPWb9mpAXzpMq4PxRJimdY6HNto5dsk1Oj6ma+6TOO1NxZ2l09Ge9m2M+SKZEz
XZCh504eabzWmQpZ25SwR3lvCL3MiJTpAVnXVeMNVY+4sUWR7Yu6rD9zfWHmudhAW488BRMk2PZG
qpTauk4vRTEyjC8xFh+8L0OOfn0JB8JrWUaTCqSpa2542T6Q7VrPns3fewwjPCmJYudn0sXJuNOj
AywSm0wodbiQeu1sENTq98JY1tJjccYD2bM5M0WWPQg4DKxeaVZ3BLQZxMdohnnW6xCJFSI+F4Eh
HSLP1qIxVOnJiWkbPBy0gTCeNvgb1F1rj8O71hB/2MlVzWit8m8SNF1rJFFX7IZGnqtBl7d6X9Dd
D0JF40NalYc6gAi2es7Mhf4aoU/KS/xAe9V8kVMZbxe2trA9xghHaGLGFxOYhtNikelE/l6Ml7ce
VvXYXF1jd6kpfgA23+Su0AkwDFPXa4amRPYzkXcXptFJaJzYadaOV2grH42heciqjsFiH91oo9aT
O6hbQYMkEhM5v7BhQcpppUiQtZa7W9z1+m5BJvTihkp1Bq7de+QoHVHxrq1N8io0Jd7LvH2xivSa
vK17FCHfHCM+LlOi/1L6cAU5jl1TWFRMawwZNGr3zAiMPzKHyMc0QptzR/p6mnIvVU6gVpYPxp82
bHgykbtwl4aoWe0XvTLumCRpu7DFhuHm4lqikfdUCaIRAW+XVco+keZj1+RxEC1Gf8Oc6TopJ+Bq
0yZV78Wi2efKzN5JPDppecu8VzGN5jyUSnOjKAzTO1NJNsvML9Jj1bsdeZIchcA8m3ldPMttrIf6
K1yvmFhl5AMSRcsDQq+N0yl+Nqj3M/P5lSdxNXVUDljnPtCoXqpGVeOjKodg9VGAOJ63talWHyb3
Ss2pHIghv1KR3mziJiR+RgTSlncoqPrdopb17TiozkY3pjNr76dyER9db5EWhM3J9tWQ6MtlFLvc
fqoA8G2HKWTm1BcoF7N6DjTzbXEtLmJiP0jVvZinYo3DJLWSsHumiGxZUYbvhhSNZU8SNrMxgjGv
R6Z8pGPsp7re8FVRSOe02vOm6NUtffPjNNu81wtjBBWfHl1ZoiNL8VClhnGLZBYpU9ney2G4Ct0h
9migz2jRdwmEcT/JdXWTzPlX3I0gdHr7dlSbdJ9Rp52ZN+wrJ0ouMo0ijx3nVihleC00+gLNbb8E
nqs9DrfymgHx7UTVD2ucXjmU5p1lmse5ZrjdJLa76VWNLlnu2ekYz8DH6Qrqx9yKt/RFTYCJ5ksm
qdzlcU3QkIwJyQaprzwI3SkP0g2tYics5YXJwWlA2+Vpjnx0dAST9jTt1bG7aebqsx6GxF9CwhIB
DX93EfacSf2eSu3JaYY0qAQJQIaRQuaOzGTXOjHhmm7zIBOm5mrU3ERqnR0ZPy8XShI220JG3dYg
yMzH6DsETSfO1Ty9Wnl+cCONK8c0zJNFdc80XvG6QiVnN1lTrwwimeaO5RHLjIOJ2q5CUWd7ZIBU
F9VgCbDfVkBiyQ4ZsRqoWsOVC/1qJCWD62wyy5meZzOLgnJ0z9mw6Bd46uCRK468mfAR+71KFxu7
8xbttLGhM5i9aSBEtRKLwzt3OddNfhPWxJlPkX5v6+j7NBIjXwczlntVqhDZywiQtevO6RVhuqk3
Yuj2EBACgek/nbYzD4uSdXfzMmYvvMinU1XF7wuZqC/GEjmXYRfuy4HbJVIs2hNMp+qSRqAGmiNd
UdhgbEb5m/gasjXYxmKNg+3ms0W01BZ1Q2Dk1Tkcyh1Ohg2ai7epYWDH2ENhJMVizBXzRW8CzJzk
FxYTvAvZc8wepmI95I8TkQdMcTjRQkCtlbqJ48G80C2e03rSNp2RfeppvC1nvjVlnmdL4olF9tC0
vXWAtuobGoNqLRMbqSj8kqBWKvRxoXiAx4I5NCYL1yEaNu2a5yVz4zNIrWCObJwo8Et6KgxPREu6
0xMScYz0iCv1AOSKqTZHdLwS6LVlfDUbpYVRgEg0LJ0HAq8+Rjs5ES9x1FKbXNAMFwJ1FVh5C/lI
jPDTzMLmnKDGvJSqFpLai1G91jmqXTVcAlYas0fyQuWricuhlvIlmV1V9bkZlgOuopyqdTD3mkta
rokpmLi+YxYqCtJ1w/StOrufw+JJEdM3Wyy+7nJl6WXF0b5WCPGzy4BpGPIpEEVLqS/VuyRNHqZW
EX5dxgejWQ7zFJ7CUrswW2uXssTy2Pqd4E0deTF2zIC1FHfB2liahPimBq2IzXYjzQQTx9WBoxGM
i170qVvQdkdSOniETO3IOgTpduGP+Nx8AotfQrbbwUgAwEXGN9miNFf8urCgI5jUbeKxSl86+d10
LDsUbv1YW+D3o0j96iPrte0nr7WNfVUIjQVWycAXnPIDxq1ijTj12NdcinG5r5LkrVLbFxXLnl+E
UMiJ+5TRZTOiG+4blMgL+dLbFLNi4NJhuhqBu+Q6eyHlGWUDPvmKjzU77WZs0sIruA5pIomzJH7I
DBEDqac+MhCYYc2mXmbUkFUqDQTUCqNUN6a2lVbjd+myd4uM7Lwa4lOshijgs+ESTqgW5KbGpiuZ
jpMQxg5nqvNgE/LLa06LAyWzuysYCR8D2w6yB3frinNUANpZ2EuCJtbKoKuXVwD+N2l6lhlC9hRb
F9ZtGpi8uodPtpzxNXOAa9a9lvHzzSmvvEVtg0zDcsuF5r4zR/XbUj/SsZXvPfvDrYkDVsmuVUux
va4K3UuYUjetufKZxVVaMweSdfGYkftHSgkp3dZ4BzRa3xOTxIEzvAH9n1PiiuSjYCCbNtgq5t66
UfVov/REw0F4ZqbKUoNku8nl1U4yEBPBWxWDEQINtJxt+kBMJiGJUnxby7bs+MaeQSAeVpXoWUfZ
L3OHzaIe3SwFy8Zp0o5NtNyGlCCGChuiYEUSFd84Pn0m2olnqYvcmQNlK6+aq4ZD3q7LnXDMAKGg
V7kTkOQ0PEWyOKEwo/1crCGws2KfluLg1ryrM7XLP3ihRP7oGjVJHd0OMH2976oKe5KOLI3uhOKg
KK94tLJgqJZbeiHfsljKhdViBMANqqAi78LTbXnPBJhx11DvQ9hBmvZJ4U/irXJR1vT2qZ1/Rp28
sPL2yXBDHj3h+mN8zUbIH7mTM40DueqI2J2bc0lRWJAgPBy0kEUKTA369yF5LDR8O8scEc0LiNDJ
6g8p8ttO8pSplnowrJ7hY3LCVxOkWvSc2Wzwa63+LjBK0WJEOyzlJM6qyboqmxn6k9CCZzG5KGLt
fcis6gJ/UIgo2Dip0UBIqEDLMMYbt5Tzq6UW7VMCdHsnFYZ/NkOhgJpxT+L5y2RkmzJuGNGRzYMO
RPokXrF/zY5GQQZGeNmXo+/OMW/H6T4md91R5V2lVZtW77+ZdbLPVEMerHB+wLKavA5jeT3TrMqW
AXU9QvpSaIec5uT0/Umvh+tyeYlwK9VOgXZAg85h3zC224nYwESXbFZljM69SLDYbtIY3pG8xenc
OVuRy0PecyaJuSM7N7kk6gtbKJJtYl8uO6zrFYnFyBWuWA8c6lTbTpX4AM7M6df2F+WonlvOeBeN
+dDdjHpHnYmko4yGK1E2wSgeiwFfI4s/17gr7erYz+oxjtdSwJChzzubDpCs15I3oqM8E/XOXlkb
T50tUf/MO01ggNO6cwppmLdsgKG2O5AQ5yvjXnUKikjuvcTZ9XP8MYMq6PG7qrj9YOtSiqpeHtn3
HbN8UJn5bjDMLe4Jnx3ird41T/HcwDGLNnHqeKTZNuQ5a/G3iDhlI1H5E1lC9PheWxBCviBpighq
ba35otMSnixdek0WAdcYj5nGaKW4odyUqO+IV02R4xXpmwkXHD/OfV/gQSCWsiZ8QCEKQyU6sms1
1gb6aWiNQ23hElgUwRS3wMDJj1nobUEOhIrcdUz25YISYALh3i07kg6ORYqyarEwZxZvZm48jfZ8
xcwth63xNFjlaWybfeny8jKb+EbpMDSw/5kxq6szc/q0nr/0kNYpnI3vKS6BA3ChzPpWdbO7xTy6
ZR/MuX5Hrtsl/A2SVjty3qy620xugiEvy5BFVDtWjTHduUIfTUDHceb9uEFFeynyZnnoKE85IGMG
roxTCA46mnO5cYacPlRbcJqXu6TN7tx8uXNwsSWDw568cC9SLEjnRh3SSyRJy1U1TqdJXyh1ws8f
VHXXv2kX/6Uciusqwcz1b//6EzLwV6GaDgaTOalwdfU/iWJrd1zCrOTWCCvbvAJ3aTU7gxyez9Ju
86dmkgxSk3K2gVzV5FYjzOj1DbzhIv8b5fFPIC/UfKvyDgoQ8XqgYgFR/VHLmSQU2kWvlR7yve7N
zUN+0xozQYJDijK7JQRW+WRs79znQ9XdOb2AEowBuw+Uxcq+fr0s/0hveYE2q+qq7/5nNeUfBJhX
UHXu+vbrq794q3/+k/8TdZer7Pm/TrO4/V//PpDr9Eep5vqf/Ka8NM1fVl4wvyr0vURRrEyy33Lk
+DeANTXAVKoKr8C2kHf+H+Wlrv6yRlY4YNJBAQO1/UF5SaYF1CycF4IROapaGNP/QHn5Kz/8t7v8
8Plv//qrQN7CxKG5q1IffuBP+nXdWXorXSNsSxvww6UNm7/ynQnoSjBOqmVvxaxo9I5FkYbA6dyR
aaQ+K/KksdSKPLK/lmYjQjKxd8pYgXQPl9LlqJ2ADvjoLNP8aGvKao0zY5WTqJHa2nwRgR10KLtq
z2xj/bpsEUAHQ7wqJhmHxURpF3b7GRmpK/yiGcQt3Mi6xRxX48fscpfEdiQ13d7AoTbwOqifO3QS
H5GS2O9G2Va/PfX/6Pb+f+3GNXSsAn916+6q/K38l7vhnYijvk0++h/Vw//xX/+uH14zEPE3kKLK
MfPbHSzMX1ZUHLcOYHZ2satA+T/uYCF+Wa0tWC9UEIprfMnv0uFVcezomg7VDhzbP7l39TWE8Ud5
OY8G6QjQNhkvAkHGWfXTCVg3iikMV/WbNW21KSxWXW6KLYmSb3Tybao7jGS1J7Mvrlvjq+yjgS2L
fWHxt22qvjuZhUWKCyuGBWKlYjEBMS6JkD05MntM6vhSjZeHccKS3tPb54PcjaQAAsnysKO9z2p0
hE7AtJtprJKRYGoUJAjFFoUQMl+hQbKJaJS7guEO+r5dlabvdpZZXzWFEhLURdceptJFrmo25SUb
CPM4OivMjRDHwxQXITY9a3hEaErxqufTqzqHOu9QxjKKpjg3cWm9Z90bw7XqihE04Sm19VGrybTa
YdHmtF1xjBBLbEvTjq+EZsP6gUmEKgnDhwepwTlYgoB5dv7W7TRnd+zIqg8yz3tfi3otUHTVuGTR
aG4reFMsJxu7iX0Gg6OXlY65V0v7qSkqivDBdZC29qNfOHlMaF6r+0Ktr9vIPoh1FhemTbazh/aO
pt4G2tPFH3gsNm3Fn6FkO2ZFF924RX1g3Il3NseA2zLPq5gUECuYV/NBjiAI1fgIK2Vvo0CR5Jin
5cERiAiKx47BeOUIFjAE17awe8zlMiGeEeRSiJg0fpyjkT9QXcYGqYQu4iovr7t3MyK1Vx+u+dW/
TDVempqy3nmuEWYvLlm2iHXZ3CJG9BX7jvBjnLAu1K8SkTqiaGYl4ArOpAqOXjRRTDdz+VKnFldY
YC/kDAuj+qMTixmkZrxsNKNea9AyexS9jq6nDC8Bk0HAyNGzl+rrZAjtIZzruy6CqcTsNL1qsguh
VEczJOqR4pa9DA/b1k6hUSj6ujmPzLsxzVZX6gdrrPxaN2tzj+T2uPaRbHbwDDajEsCFZfkxzgSL
MRUWWvnJfUD8oY1ygx8r27KLq09FnpPBYxcXth4SCd+Y56nViwPSN8NPVNIQ7YYMPaeProxloULN
yOoyXPnM0ML+DSX4//WBu9p3/utCYdOikfx6+/GMXf+D3w5YQ2CnwJxB+BUBQTbn6e+HrPUL2dUY
MTg0MVsw9P39kNWcXziSLao/fT2EoSr/fshqOt4NBK5ELxuqwQbpn5yzawnwf0sEagJcrxQjlkHd
6/CPq4vpB0xnYior0RHBDAkq+lZGwL6ySfk7L9RPRrrV17X+b42zwOip/pw3HrMz0XtpUiLgFX7u
3Xza2yg8jjFInBF9uSyCHy7/n1Tya3n8h6/1q5EMLS7MeKowc/3aP3ytCTFKYS+Z6U1Nx6Bxsjl9
Etkfs9JK/+aj/tMVXD/KXr8epSCSlJ8+ap4pg0qOd29osvK1K+faZ3ke3//1F/oZ9b1eQipMSkmN
S6iDIPjjN9KsOYoZ+/KyyNz6urRDZne6VNo7XVEaP86r6gueyBh7xqCLLQ39sEUdVz53BKehClry
v+Hx/skV5t5FPkeBwN1j/HTjIDCWlTvw86SGybpbt0P26F3PGwvbyt+wR//0szBhwsdxuBA/+yOj
MiuKMoXY1VGrXNWNHO5rG9ZrYudo5v/mQv/JvUomj0WqFlUMZqX13/9w68ikJUNZ1gC7ulQctdZF
M2lGDu8zYFnmCPwJ6QP2B7VnVt9q7G/ZbPW0hSjlAc4R66miBPMqPR1PKXIupgthf/rrH/JP7jnQ
/dxsOqkYq8Xwjz/jzC960bLCoixS4KGIiLehXg3BP/8UyjzXpoegeVA5gn68EmqZDHbsYAawG4tF
LGGP9xlL2/xvrvj6w/70rHIHcZoRyU3V6Pzkx0zcopVFFlkw6xeUX8sQHVJH0z+qOW0PopgVh1G4
4W4oRvW7v/6Gf/ZUOdSZdEcc0I7Q1jvvh1+2btQy7aMYvSC5VSywe8veuxFY4S1zeu3KRMy4IC/U
TX+AzQTiz6VGLC2bYNDBktUX9ITqn1917jqaR5trb3P8//FHipyysaqMN7mDl+gG6sEU1IhI/uY8
+ZO7nLQbDIO4m3FxG+sd9sMXRzogoR4BVOo1FOKyWMBIkghs2F5hkYxq8Dx//PW1Xv/Gn37N3K9r
WhxfjqD0nz4xbHK1qdhQMiOEosJ1ZKaM9zr455+C1wLfvcPQnLjwP34vqScafiQWSewi1Q3ZZ603
V4qz/W98CqZJauT1xfZzxiAeF12byEv3kq4er7UKx5zTLM3VX3/K/+buzJbjRrJs+yv1A0gDHIAD
eOkHIAaS4ihR4wtMIwbHPANf3wuhtGwyFM0w5tO9bVaWVlZZkgcmH87eZ+0T0x5VAgDCkv5zB+j5
82thE4ipImdlYWNh7Y14BP82a+UGec95/QUR/OIIvgRMyH9MeiS2wt7rchtn8BzS5qXCTRGSRf3y
Ba0TxtEr4FHaMNZTI5WR42lLnxq4LrQOglWRPfPk6MBjUVQYJB5w8S6eaYvOTPd+iL0zE+aJW+mR
ueSwhoAtEMdTmWs3Wa1Vie1bYxpTrmhz6DUkKIumOJdatS58xxfJ4VXSk0uPOWfh50/NyZXTTSzl
/pCWO9oMMXOZBQoY+plWiKu67c/xyU98WR5rgU7/L6x1lI7nI9peSck/69j7g/nCZpa3lF9g2Lz8
8E7dQoqNa2Qb0zW5Cc9HQYeuFwGpx7eLwbzAXBjv+i5vbnFfmGc+4lPvCRUJy7JslmDdPPqIURfH
QY4IihSpIkwJrrjMdQ7oHpPLdWpi9cVxnz02SzTs9MrSzwx/6kpt1j063AkZZN/1/EpL8FuF7ARz
SC5Z9jQru5EcK2+yNezo5Zt66mVBjqB9GyQ/m/mjzUYBTo7CzMCja0Yso8XbOaFcp+jWlGF67Ua9
OjPg+tufv52OzibJoCrpSuy+R7e2L5gh3QEaEmYnc5eqULzhLG1vX76sU6O4WELX/YnLmcd8fgcn
UEt9GBJDndB3uHHaTlBlwHfz8ih/PieHv922IWcg2wAFeT6KTZDBEkX05DVlLd+RNOl9h0De/chw
Pu/PDLX+Xcf3jbmLfTehXIIkludjCYVPg90iWN5yxMWJvFT1GzMxFxPb4GDfUYnpgci5lDKwow60
eMBdI7vJqEedorw1JF+WkL+FvO4SXNbYDvRN2t7U/cILni27aawdSg5Gnwv6O/P8M2BvnCy6zLqB
sKsmuZlBk6mN6IaRnupUq394cZGZAVn0A5HbfLIUskqBY3ru0FIVqgUaXUJ3965LEvo5JPBHk0Xx
zraL9GMJAMSiWMSv5vcKSf+lUViP+LHZ0neZV9AQxw/+HINrz7eiSGzsIhoW5VjW0VXooAlveK2d
zB+9VltAj1lI5Rhrp2SjZ0j6ZxApJ94oMDMO+zQKguwS13fhyX4lm1Inidem2aG1xQ1C9xcXhO3l
maf850MmoYxZx/Y4q/4RJ6GquMTOTlhBSkPJGzreiwu38uKgzrP23At1Yihzra1Sx10/xaP3Ka0T
GCR2YvnLBIRISSVp855pSc6HGcv4y9d1YpvrQHGBecQJnAPDMfKkyASNBBkHqMKpnO9jb1OnVxmE
xWaqcOiwNwMx7Hh5GBiN7mEzdcX8w4zbZA8RM32oba87c6sPO+ujD4o7SfKpzRJpgmJ5/kD7yrS6
ki0udkCRXXUVzlOkaKgHWkrTja8XmXtT27xtPh39jhuMbTTdtoP0TB+7fCf8KLEdjHBmwTksg+L1
UE+ufi4G5s/5medN7DCxNmv6oHk0P5euoBF4YscSgv3/1tbAzVWl2b849Iuf42zI2yhO+58vP64T
85rB5p/TCOm/FqlTz2+NE2cYGEtMDRXunus87a1NricGNhKlnYmhO3V9LgUFxJ41h/Y4YlNhn+N8
Vdi+HXOQ1V30Y2JYH5qk/DnbKYpRuZxZgE5dHLQvqk2U910Cup9fnBmSBZFGa7mkH+uLtrLFh4z/
MVj6aUrOvPenxqLcBMiEzYRnH+TeJ5NGUWDITMuWbbpR4RMZNRnYo1ldazWoxdc/M0YQ6CWrWmGu
P+XJUC6rHU0hbFmWzhgvnFzn7cB0VnVn02hOXhTvomXzD0Ec9vORUDPmdB44R2H/xzrIugr833DT
HV1kzbmk71PTrodSycvv6OvU+Hyw2DE9uwiZkEZI25h6rWXHgVl+e/nmnRiFQDPOU8QAsz8/PugY
UY5HvGV6imES3KlGlbiqWhI6/sUwXIe3Bm7Dtzmacjx9TFtt5HWYKGtcFrEwr2Uy6RevH4VdCZsS
pF1DP84wYyKjAqabfFJdOzxMnphpbPXEmQ93nXiOpk/BcdqCgMYRlJrg8wdj0zdjd5lm011msiha
+a/Q6O+NBOO5Rinl5Us68coxCwHgoVDN6uEcTUjp0s/hZDIYC4z5ySiB2Hl6PO5Rd19f2aKUyuGd
3o/V/HCIjH7yHU2W5tIWIG3foW37ul0mercxcJ857p64eyhiYIopOIGxOi4oYm6MypR+Dt/NdAeP
UdNfEulqvasxbAf0S4ozxdIjYwl1dW6MoPq/vnlcn360jkxe68zcLepMVRFCKClw2NuG1V1pFKQf
6BRdfiRqMd4ZM/HNPp0fWPb4ffuXn+Opy6YbiFICnSwup/3nL82CrT0M2eL5dGYvFzXExS1yk/jQ
EfkQzGE3nvkUTo3HzEFqIp/Dn6S1nG8kzBauOmp0OISYKXbeGMfvuyVcEJds7eHl6zvxnqKI6KaU
OrWZ3xyqJy9PM2BM0A51Yq3tdzT1IoANkdxSavv0L0aiegZLRDor5u35nUxSSw+dbGKrrEO0GYmR
D7x0oHGqH8ZXly6Ie3Qcalq8qus8/HyoyIMLE1l807Vu3bdm4XzASr3cSHc6p9Ksj/9oTmHh8sjW
oX+NfK+jyd6OhZcCyZHwYQd1z6rwznW0eUOABiJN7ECiGPRGXsAlds5MMCcWAEpc1LjwXvGCHpdn
8DaP4HeZM4d4wgxsg6EXtLWfeT1OvI7WKnLxy9l48N+e30lKGoCnTOYW15nIcdCWT07N7jcy4p9t
OL5+gqZ+wWRJAcFdnRTPB6uJD9QHwZwpoxQjTIeRwV59tHOqj9uKasqZ1+TULURpWZVEJC/kvOfj
ZctCG4VE+ldNPb3F4pjtsbGf+6JPjeKweOGNI10SfOTzUdhsZZD9ee+zJX6PPa7fjunZs8HJQYSO
BMMekcnyaIeTrxziOuQcWmbxfCOr3r5tdIDYr/+EqfpTXeVqSK9di1BPJouiNEmsr13bhxXh7q1E
WldTbdFOY6Tav3i9qYXgY2HuXdec50PFVifZm7GhX6oQk2s0eVDqNftMufjPqhkTEscU6hNrTPax
yLpSydjX8gaQVp1cwPiI6Bdzyt1gLsvlWJdw17XqutFHXsJSnq2QcA3Hkwe7N7YHrFvMH0fXiBdm
pl9x4BPOlf4BA0b0Nek9iAqeGb76COGy7TGpXjHVO38cWvS0j7BH2mwXB3cOSBAb3sVln+0nky7U
l1+SP6dEhkJ+N6jCrfPvuuI8eUnGWsQ0YCxUrLUBewwx6QWwu9r+mmiT0/mkQ21cUtVWyXD36pE5
t7AhZgLhJT0YRJ+M3NTLIjW3NX3XtUMYUHb6TpW2+54zqAvvpQTwxG4v2SyzQMV5eew/19GDfwtr
AJMlmvPRVWPUS+ec04XfJSIJ1oPZBRa96BJ71XJmqD+/dTIv2YyYnAgdyT+e3+CQGBiwNJS0HK13
7lUxdpdhN7x+fVkJlx690C4na9jIz0ehyEqwZsYFWXNEU+psQ+jwjHOmgxPXInhm5ropWAN/jz4B
t4xnJma24yLTgBDVEInMjmiAVz8cXn1mEXR3ju3HIoot1w6gavVDwWTamt3gkV5AdFfbWsuZIs26
ID7/pj1ThzGCXOOsBYmjff8cizEfqZP7AoraY9T37ts57vqv0djqD8zRRMDEwnj1QsagiJIsZgg1
TM7Pn1UYOV4WNRNFziiMvkzzQs4DKR/fXr6LJ54V2wwsKZBrCUR2jp4VMZRW4oiFN4Jj9K5dZmuD
KDRv/s0oTMkcnzjzHY9SlVJpaccogO5CGsUrLAx5tpwZ5cTnygS1Hs1WZRVt5vkda7k9seqE6SOb
0EhgCqISPZecGtccz0y9J8p2zIYcBB22NOywvaNVc0Q1m2cKZX7tlHUBcQuSg+aovsX3S57dxArw
ORnp6m0NjTzjUeQ/OKrSdlBPVrPPAMptZWOPb9O2EJvRnq1X14nX2ZqIQMwAzJzHrtFGlrM1sV/2
Af7QLFg6Or8kOTdr/bmTZBS+Bwo+yKXczOd3PGogcnqKb5AEHfnRdJziivhOIjQzPc4DFsjkzCM+
8bpaiNliFVQ4hR+XBGe382hC5RFXkdRv6DhYdoRezWcElVOjsBlaCwqc2sxjQUVoXdcviQQ/6+Tm
e37Gpz7sz315J4rR60QMTR1tmxqWcbQNn3hlZrtbVYyysm4InpCXEhrJu7Yhn5BQr6j4mCtVYf0s
yhtyorIfi4p7wgWHtL3B7JqfmeVOfD5UGlanGLUnSrxHO+e5cW0Fv5iHyeHyLSSlZF/KuntndYs4
s6ifGIrF52BbRoNmG/38vbEyJ9IbgbcjJd/kDgJadk1wcgs8KWzOfAinhqIMhRUFlyBHqqOhzNIp
fktwdenW38gWbPdzGtJ9NWRJemYRP/E52Os+nWIgmzLKHM8vqx+1OcQIQ3WDzJ2LepmgiGmOBylJ
ajvC084JtCfeUzRTCq3Meeux8OiJeRYnENfILaryIaQ6Wl4vJIlmZ+a64zvIPcN/jlxqUrygznp0
VWNn153TMMpM6NRF3ZFFo+P5fqSP67UeQiLZafNZ3TgWj0ocv4JyRvZrVYbgjWoXaEpPtxO8szOP
yTi+b+swlIJpKEJbAO59NHnTE0Xf+8AwroIakdt71QPdTbLNAoizbxxY1CKYCCEHQ2nsPCt8v+jA
jqJmk4tzKRx/3l1+yxo+gALEd3VcQRHZPCy6g3hrFxlUkMgSLPOduy89s9u8bhVePXLcX6oouDKA
8h8/SFl0Kk9wZJA1BERCxu2bVkBjev0oaA0IrQeF3TraUZhZVsNNJDOobuX0xbDn9iOktE+vHoRX
Ulpr1xEf9/Fdm8lMqvqWXpvccyB/K9EGlp28dttCqc5gXgYr71ElZbDn37Osxq6YRm6YMt16K9nX
vgHGo849Fut43ljHwYRAWyRuC4446/v65Iwj2iEfEbWB/mJ2/l7iaPwy5E72ZZGlQ/qscKpfXeVN
71UVel/NkfhTE8gyutiY9isogmZ9PzRyiKQ1zav3THh2DQcio52D/ibnUeVzRd94UTkNiW25dhkt
ZRVdOEnV3ffGADIvadGDLtkDF9dFkebI89Ngfp8zRUdmQgr2RTGURNhqy0wnUsGn0lIc0wVdjzm5
kptGjPV1bI915dcy7j6bTcg+L8+mPrqoxoEoBtYQ9wLcpfa17T0Ce4YhT+n/FjKxdxCrFDDWzJ3n
6MINNV3C2nREdDd5vbrNZmf+MFhG2QfdmklJABQEoUwVqdhleUP3p6HPS3OpAxqBt1vm+cey6wn9
nJNqDmCx0LLc1OYjwDDjazUKqyXViRZGv82MPN9PbF2AwAAhvWFDoL6MkK+gzceTZewabzK8mzoN
mffiRJTpZariTAQNOztSh92UVnDTnTyNhl1B6LlmVEW+6UjTcjcV7RDDXmC3ioALjlMXNLLKQYV6
A2xfEtiBZnVgUFeILD3slaY14I9lPX6t9Mr4YM5jPQQqDmnRWAoICpY9yfYyJgX3e2xKLHetN/Ui
YHprHuw4U/fW0JDd3IZTTjN3ngBwTZsyDObGJnS3U5UDyjNpRp145qy+EZppfRCEtpUrxVh90Pnv
vOfdIC9aTQETIqKAHm2yJIdmM3gh03+Kq5nA7HxRbAzoLIfOVI7A/BOdFiWAY0J+C9NCfIBJB9s2
6gv+H6RzTSScOXb9o4iaOLzBWbWogFA22Me60qct1LTwI4xGeHEOnIq3ztC791WozEugjt5lElvN
lU6YfQDRqfFHvNhfZlieHyjht9LHgkoXkmZ2cDbDxaQ9aCDisg4gZZNohy0tn/YtlY0f+uSoZFPl
48TL7rqJxiTYaN9Y29QnpYdeFaQAWfvAxfIxBR4pWG8be4DiXFfsOGlPr+v8iuoZTfDSWMtjnH6V
7tNy43wY2hIM88Kf/z4MU5bvyWucrgsPzopPtlN6QXxVRqCosCB6kN9nwOl26+lHN2XOt7HD2bNN
Jz1sdmaVxh8nig3FJhxleS8x2ribTC8bE4j75IaFn0EI0Iiiqvp4i1wBGBmk33SHj0J+jZuENufR
K+x61ynZdbR/SRwOVl248po+sXS8s9vGNB/tzABoK9054mOoaZIKCnqZzU0mvZHgYKkAMOGTaD/H
q0S1p3UiEfhxbIjaqdnq+Q0N7+MQDFqjPjWW64JbmGpSn4s6mT9m7VyDki9Umbpf6kVbdoaXTMAj
Za7GiwrnIbwstKzPTbyA562dOWN+oOvfCJRdxa3fTkPzqden4W0EXI60DO7FZWGmQHFItHOTq4r0
9mXTGZFDG1qVWRBlLbbP+HUy2oN1mj3GjdtEIINF0XSYKJYhHK7pzYT6noJivS5rKBX+0KU8PIAZ
X/JcwvmXbvul6nLUEtesbWLMBtq67bGqPlfD3EIp02TtbU1Yv+TpjQ0wHRrPurt0TkmOnHSghj7W
Uf4ltMPpQ5yo6H6YQQbBvxBL70dI1Bl17zVhWRsb+xesX2ItnOyrkQDOgg5jCz/JdWLDQ7IS+NsB
2HtwV8oqC6owtibAYStLOvegtG27KDHvurwWYtNlCw2t3iwKASdl9sZNh9k3uiBHMJuj7dRVvbik
LppFabAAaHicm3B4iIyeJj9Ipq71obYGcDqp3RlfQvp7vzQ9U8FVb9iT+VXKgqPw5RCaSJ2V64U3
M9/vGIxFIz5rpCgXzP+JcAIcn8retqCN7qmn8W7WZtMmO2VrkpttuPT61V7WPiROnLaYLFTv7kXL
6QYAkOepLRmh823jLcOBSiLNoDT0etrWU2HdQmyqHpPFIUocI5xjX8m4H35i4VpgGSTm+E6RUZCU
H3tQ+fFlDW3jfU4KT9XIq143819z1ACvgraxXCk1jAvo75B2jVVoEls+jbYPes7zgI1pOiSSIATB
RMutoa7MGHtaUBcC9BK0QWNT6LX+BUZLbRHDMLvftBjnPtc3ZT8rKxSdTw64mHZAw6KFWcbC2ZuU
w/xVA3bynjBwEIij6WbWNuKDohaeZUlDMihNdbw+WSK3WI+dt0uCag7w2ow2WPKB+Gk6gRK1Trq1
b0Xp7G1p46++0SBM9ruLFwcsIowUjBd5n1wmnTsCQqnzluKsFQ+UZgnNhLUCiIdQ+ylU+3pUyUNn
JOOyZQmDgt+5s30xeLX3ztVVHvEg5URwEvqTvTEipoytxZT3UE2JUQaxIsMlYFOg8e17zjIElm5o
b9RUDdD2lronBjCNvYclHCYr0FVd3wIfam77zoGUZ8VLuNXxwUNWLVt5z4u+wO0uWOC/w4amn9Gi
ij/czgCUzZt2glBxt4TGOC1w4kLnl5XZmrbrp8rV7wxssSlspI7veMpkB8pC0Zl4p/dWwtxh8JYC
j4pTgQtexvJtYrXMfYmU/QxcPrTkp1aoad5avdbXe+J18FQl7WKnN1omZuOt54222GuKQNhLjjxl
fxkvTlbtjBj43Q5aEJE7mpcRygLQrb+bUxq5qyUMScuAJQiTmBzfwdiGTsirSiOvXXzuybT99fKG
+I9jhLEe0fAKIOJzXDuWvQgbaZnOZ/oY5rHcxiKnM9KK1J0jx+j+5aHW09HTaii71VVcWQ8tGP9R
Hp7vVjXTwDdiruBCXKasS1JuZAMxi2ZRb9o1BEFeJVErLttqhrQKzWL78vgnLxXTAgW+1Qh57CEY
lR6rOG85xiREa9Wdbb4H7jVt3Kypz8gefxwUuVTUeI70RDe5v3uzn2zMY1WUgtwcC4YsArBmWPO+
rrrplSUKbii4Wkun+Qd5BbPb0Q2FAgschZVLtKXaAr9vMIVZHaYp/VzG3Ilnh59zrRdgY0JtOKqG
LLqbLR2xIX6mAMCI3MQcawPZ8N1YmrdMZMkuXar4pk+d6mq0Q/f7y8/u1A09iDlYHmicPx6/ToGp
soXDUu6G9X6eoRmNNjLqy6OcekNoe6FqQesQFqSj833V5yDZvREeOc3XW2vSiJp32FjMIzEDLw/1
5wVRnEfMQIHASvXHEbHprF41hYu1A8rgdkEVuJGt7f78N6PQ18DKRnXJODq5g9hgB0PFyRcJvmox
uNNmnNLuzG37sy5irC0hmOH5Dy2wx1F9SeLiPogYRmuz8Y7zt7NN7XwgUSyEmtm0lXs7tVPPTmOY
bmVuaNtyVkrzbcwml24LDxzMeIK86hVnxJD1E3g+56Dkw6RGN8aVQSH5+SeSz3UL6h4HjbVI/Ws0
2NoOriL0zZAtukuPGvHRgP3+xcM1sAetViEqtdbR+T/05r5kSV1nOkLJ25ywk3GKzTPz2alXCAmC
oFLmMmSzo1Em1Y8dM6fl90Xu7gApfNT16Zxg8WeJgd7UNeqVaitVbXf9ZJ7MZCxoiRtJ1gf8+54f
d0b/iYRr3TeAwz+UuTH9vqhX9bb/32TlCMmk+UILfDt+7ZIiedoDf/gjf1NGxF8GizzNcjbzIMoe
5bG/SSP6X1SaaLVxXOwLVIOYtf5h5dh/Ub9efaEoBULwZ//pgteE8xcePmwO7Mvx9wIkeU0f/G/H
5P98aqsLhArsCuvB/4RcdyyxmNFgimqCikU0Fatd9cj8OcxBMRTavG9syhxrQ+XWi6gX9H1a3FVt
kbwZgV98IuXd+zIJd/6uxQ2RM9g9042DHUNcErl1N/SapG8kaQNVdGTXc9h1JYfyIaEuT7O2nVpX
RQfl2wzdLdmEm7SzHxnL3pdFeinmZtezuSAGyHuTiv5T39T3PSR2ku1iIuXZc2/FkD+afagH5tRY
H3LOa1twanO2ibpVgGYRH/q9mbld/JgSEfqjSUhUCBKry8p3wL4o7XDgHeAmq8x9V+bA5u1sAR6r
Ab8L8lGvb6PCyYMpabp7jZmRnFgAv2JPlvrQEoRg1xFFFTAij4bWrukCdbPmZYyxMfyw6hp1UGOW
7DZrjGcRmJoH7HiYQsMmP8Iw4paQ29G4KWOjvu5kqHGtmVTDx94y2e/L1JH7hCTeFW4SoTeKZhKJ
H1V99BAD07sBLxATnuGWjt9U5hhuhDm7+bbSwuiR9qq6vzWnot8L4izoUaeGf8OcOn0Q4eBtS0/m
6GkG0Pb6obfLxXdKE5Lw6n4Yda29IEswuubV2Y7Ynfy5SkkJKhvvUtN7SJACYGzNiWkcQ79Ik03U
g2FJZmsX45fe0NNjvfHseFupDPte+qZr1COcFQorYfOOWNZqlwzL8uAYHHF0Lfm42F58I+I43TeJ
52kEc8Ay5VBr6WSfEKcM8bfhJPOeE71wG45NMRFJTuQRdEk6gln/3S32qtnsRTTSM/rX/zrvreP9
k8v6/0biKuitl2azx4ap7MfXH//5Wvz4z2P57WtUPpvY1j/9e2LTpP7X2iOI1IypfNU0mKN+z2ya
NP7Cy4B3gv0FyiI4t3+mNgPSl8XEhVItUdFxv/8zsxn6X5gfMDcRTbyeNkzrNRPb81X20MmEsXL9
i9Bbaadc//2TBVB3HEpUERkRJB71e9hE4IEncPhP7s7972nyKTnvIA0/nT0R/1hd8d2yT8MpfqA5
PRmGsEdDk7QNBxoV8MfE7ONpm7WDDXmbEOvPKrb45OdEqxHR5hSc8TIk1BGNbpruZvKQ590S2jA3
ZQX1eiuXUra7Oelp1jVJfQ3aWBdEr5lWf5cP9ZxtF9edvll52F2Nmqkp+pTy7sPSWrGzEwUa+mYg
wIbADRgYnxe7au6b2YqiN61cQscPbWKms6SH2NBnfdMFSN1z49u0wudBq0epfRlmndtfpk493FP5
g1DYDNV0O7i1J7derTxtP8mZcOc6RDrIi4hUi5R+k8wvF2JtAFtyeYE+esuv0RnrCOx8VN4pLU4+
JCxokDdb4E+1oIZHllBB+qSlFfN1nzmpeTm34B9FqpareUwc8P25wNdRQZ0Y/ZxWLcUJkF7EoFQx
iTe2wvIQDFwNtRireMwXd9EArFvyNmZNoBQ72vED1dORrsAlI560KOrIBygYugErgAvFuFbsdi3q
37faoMQ3FbkkhORycn+8/JocvYx0uLJg2yvagBWf4/rRbkzlUycwwmuBubTeRTsBcfTMuN+9PMqR
2x6P/ToM9lHUb0ARxnFv2VyE+CV6WPkzqVyXKnHetoMhNvT1tm9cExpzQpmCtCqkFT7b9BocU3Lm
N/DRP9m4//4JMCRt5H46gv5wnOH5DSeYV4QS2XF7QwXIvEjahDKlFYNkTqQ48wGud+7Z97dqx0wV
DkNz/Dt2uHWWSdOtnq5A6QkS+GLDoOpaRW3JMc6cDg7YwKOxHE7t1JMp6rLvOjpm1lUcJq0LMnDu
ikTb1yJpP7HDkMKfYywkPjGu9kIsW8ryLu32vox02qFKtBnQsql5PeHncIMJANBdPfC79+HidR7p
nUMSdMjuBFtCNGGDxOfjBrNM4b2PS/mmQiOHi+Y5N6ksm99+7Vctdf/rAvZ0/fqvu+Fn0/XNz//A
uGz/s+uLH2x8y+L/A9zl2of9wg6+iympJ1+fLnTrn/ibYuX8xb6dVkHMA0zx+tqk9fcGXvzFBt2A
gLnCYlaEy/+sctZf2DSYPWnPRkSFevDPKgdEEMPD2lbJv1jdkq9CXbL7ffYBAHXgOzvUIlaYCZUl
fvjTdS7N5knv5MTWTdGgdDXkjX0vKmj1HP1E1Fw1cF56+n2KUuZgrc1YdzaDWrTPbdOgVzWpJZpP
ddxYTVB4MhJxgCInmjcwhtLP5ugN8RUJmzGnfOrtLGIZhdqtAZTPhWuXZslV05dkccR5SoogvUXh
ZwKTwnt0S5WTz6SMaqPZcz0gaxv5j64q1BeVK2PNEyFwap+iTL1DSyS8MWnYbnJUUNWwkW4FMzCb
xuTBrM3uPoyymLqDpNS+1+0Gaj5/CamKSz2uQOuuatas68i+SmeKtZCO9cbe14VdGe9bciiqSypR
VL2y2SOdYlCgri+bsvPCDfnNUbSbcj2i8q/Xnn5XWLPWrIkndbRTYRFPGEHQCwLpNAXBEtj7oKBQ
F2Dfc5eWmBwp77t6QtJYWM8jecEpjVw+R/ym3cIy1uMKDCkKyNYum0qOpKwZq7IzpXblr7Gf0fLO
ScuofRwUm6zlMiH/oXW/CZCHU/+mAEqm9w+DQ2oREHocj6l324+6bIm+0fJVDiHQqOzzy4lk55bT
WtJbECveEsYm1EoR1WtkYtUWsAeHAXqVF7Qk3Bh0Gjees1Nl3vZbaZRqJeDUJjGWNiatN0mfqS/0
CZRpv7YN1u79OMfkxC1TPPe+7jXF8C7K+F62Vkpd2EcCMYq3BCKZ0P0QjiEjZgNZk0x8xKYhkC8x
TIAetcSFLAXoGkuCDUgANsvl0rkIl0GoxsoJyrEm6HK2RX/ZFv3Ubvpu5WCmRZmQOpvaYtxaUTM5
O8Bg2CBAYejmlZhjnSwOtg1yOxFW9egVeUsco6G6+2gY+JOGyTvnL8qxCBnInHbfRYt7H7ctsMAW
lZkkTP6qa55QepfYqqguvB4DAU6QZPrkOCmQdx92wPreynBIdlIHY3+JEryGPcreALPutvVIW8gw
i/1kg0/nziQcqabMRasZbQ5vX3Aaks/nJkXr+qU59PUbbxJD6nNsEyA3VrZi80AQi/PWM4hauZgG
nbbN+re6MDR6Y7wnIVrP9+IgRqCPIUyog0gRZatgQRT6AGiSiFH0DHt2Vv57chA9dFr/iigwD8pI
2llu/AlPlNPdzQcNpTvoKd1CZkpChtIqtySdpzmsTL/VmIMyYx9UmrjOI/JNfqs3ByWnjmJEnXqA
JGmuUk8/KFQfmn2aW2OVgrTaGK2AZlf3AVwQWlF20I2sstXexAc1aTwoS4laVab6oDjZq/gkDjqU
TiyEvXEjCH30R65alYPk/q5fBSzvoGX1B10LgkD8EE2m2jMquld70MD6gx5mHbQx2RPqvdNXycw5
qGfkFcpik46rqiZXgc0+aG1JuGpPhNymKtCIJr5yD8oc3I3hQa5yXZwmsUQb5sNn+9nGTWCVCnUv
cjBVbvOD6kfiWfQ+XaXAlqODInkoRzUZk9aYdvVBOWxUkv2kkoyeqFZpcTqojOUqOMqD9lgboXtp
HRTJcRUnw4NOSQMPmuVw0C+7ear7IGxjV3CoXzXO7KB3IoHpV1jYUEH5QvJfsIizN82qk5IajGSq
L3kYlyT81eM7eZBVZ8MbflJdR2xNzNZQxAqtGmw8W7fVQZiVA57BAD9Sv2ymVbtlo8xiIHodW4vr
ShJw4oPUi/+xeViAHoXoDB1icHMQhlnJEIkVc959cZCOzaXgg4rEKilbmWd8hsU0MU9Y/fzQ2FWk
bXEIhZwaokr07t2s8SUTD5+FcN8EYY0uiXqt15VB5emTPRHhYPIIGihL1XaFcbDSuZJI4SqNVohz
x+TlO0KbCs5fBHiQpNdE0xDUo5eDaI6bGOlek/IhSWG7mztLZoBLlG4vrp+1qf6x0WhwuJJzmpS+
FJ2AzuC5uRN4hWX8EHoDkw6fbltcVdh9wAqAOqhAojYk/1od9n4gIqZB/KZO6ptovN7x0U/Zcvmz
Sgj/NKesAaNHItObSi1FTRiRSwBaoZR5U4siVrPfkgA7bDlNUoOpk8bs34+e1b8LF1ozMDhl9T2f
ANdKnyOuA6/RBvLnQi7bM43y4yJ4N7BuUD2hEJz3iE8i8vo3xJIpQfYJQBz1q4gTx73k3agWP6c2
T6lqyob1R84NYEmsMkUR0G2SfSDshsSkoY/76FGLba261ZPOqr+lpBtxd0VJ5uxGhXaqW9tuaRQ4
3d6FhbahFSDVd1XcRWLbutXE4TOtNH3TpkzTAUw2pPFspEWXtuGwwdZC/XoOFj2b7xU3T/l5qSWR
r4VEXQT24MVqqwAjfeX/N39whs57O6famsOeTfPjqA/O7dhmro6xpK4/2cZIKlcxTY55tYzCLQkg
Gb1fGskt0UapvrilYT55581Wdy/Iknf9gnDkj14XWl/4qcPnVGuWG8weJWaKJiEFVsbNozlUC9kO
7OoJYbVYHv0+gZ20vmKl8gt0HH51TNWN+DJyTjDxtR4hwlRC2MqQDcd51ougDmdTbpG4kk/LNVlD
uMiMIo8uWFG7MVjI4trJpI7yfSzpoS64FPAlSjVvNXsa+yAx9fLaw82FIuza5YeWGsTtEIUCah9+
g7duWrU/xra13yqFw2tj4DyLtjNHmpoMXnq+gi4mKzGjz60LhoLo7CUfR+eSA61NCs5YGdJPJjsv
drqZle9tPamutCZqmo1ox+pHt8Q2nsZ4aj6xQ8OsVnix+Z0JdmIptugCpRlCdSTKuWFzR6GwiEl6
H+op4D3Jct8gA4/wzbgfLzqaxfNgRKy4ns1KsOF0K/27rGPEpyEZG89vbI8kJBRw0jPyWhaPOHbN
4s2Uk4WGy9xlz1MUZWeCK2xku/didyb3oRnkZ91QmOBms5TFdcwHWvmztyaSLFpPhgPZA1a1XXRF
3A6dHZG7aR0scD4exOFzj6PrU2oaNX9tHs9MeoQOUO5gA9PiiujzfjPQtNwFvbNoP5qecoWfWqs3
D/8zEQZNQrP5hqBR+jRkN7vv1/HHbTuFoE98Eog7HaRLEWJhqkKoNqwYYOL98b/ZO5PeyJEtS/+V
xtszwXlY1Iaku8s1haQYJMWGkBQRnIyTkcbp19fHyOz3JM/oELKBXjRQqFVlvhTd6aTZtXvP+U6K
5IQ1zuqMsyad5mpfIm0Am4U0KR7M2WrDrJhJIcmaSrtSXiMNuPUzmWhusFKbt0hdicHMFABm6HY9
WRoEWzdCJv6+qrTpbiKjMT0s4JvIJvFR4Ll9iITJEsTkKOd7w1fSP05zr+IWJWX9pdm4qmSN2HYe
HBB2co6A3brqd5ttxPskezvIY2CO/WXSiFGLqmFob7XBIBRKeJO8DzoBwumQBz6JbMuqSVbk3Gs0
8kvcqc3nq46ASUEodp1QAC4lr/wQsmevzr6kE3Ur18AHDl7zjOSZmu8Sl7QlCqrWmMmXZrwf6pSR
G+sbzxgru26TXAMllmqhs6sxtqs+UPt0bJcvfiry9qIuNSPbVdkEqt+t3H4JCwSzT6RpLDweiwCR
mfuEppj4td2YcE/i54hJT/+ayP6/OIz/f5Y4sZ1b/89H8MPT89u0ie1//uf527D/YKAPE5o1xkNG
Zv67zez/wRGaISctL4gjDP+xQ/w1QIMUTXYIh+8N9caxnZN536gh+69/adYfYFAYdm1cSQZrGCP/
SZf5bfsJz4JNT29rPCFMoel1Osu1he91PSrfTHbFrd00fdzmFB9zb1rv+OrfXsnHysJhCggbdC7m
ucwT357zhxaVGOHhoW8Q2vMzApIcbjROWSJ3r279L3rab5uVf12JJgXtc24UnYq3V/Jz6vuZhdwE
ih+bEPBDOS/zP+rb/bzIho1Gak/IwkbFfHuR1PFlJ0m3dnKvO4P1kH7oFznsfYBd77l0wFLwx/7T
uONiWHOwpW7qWYyq3qmaILFaShRnA25ir96ic7vkiijMvERrKPw2pkQJaKCsvbsTjEPVRWD7WwM5
X60xVIRV1tE60sKNyXLqu9BPh05QB0sEykE5NOvHQOW6tUsWi3Zy0dSmCR6rLz+Uk2XKw6Bb6QuF
fJDu2EYpzjSykO8DJ1lgrkzEWXI8mviXZtq5P/J6RehP1hHB4lYzOj/ylRDeiD9hF7dL1XFhg1Tg
b7Y255wwLZPqQpsmBKllKwL/PGFoyCZqwlW81qF+f1bDyN+2WEKpCg3SrEIpB+/FAzYmotFMOLnO
ZSBovJTe8jj3+viQ9bYHqbZI2A+lGAvO7DUwsHDwyNwbM9rx+8TT++91OVXJTujz8jwmyXw/T1X1
A0Wjc0V225Qj084UUZj+WuzL1ExHvridaVHQ586DXzV2Sxh3oz33qvM+J3ZVfk4GR0oSChIDJa9i
18HuAQbswS8KQk1jI6uGh8pHdIcsljtdk3L2FclYfWfKlGBKc5iKy0ozfLIvbA//7MDh4EGSCPxc
93n+zFujnrIlcIqwYNBikcVgtuOmH+6fIBuvIiLAtrnXtZSUBZFyWkMYvJQTf7ibHjfyinOoKDl6
MgYs/5F6w7o2rZ79SKZjwc20Bj5EN5b320y8g1g+f1hbwsCBfA3lx1pJs4tgettfjHFmLGSopXtm
3jncz4mYvnSllvhh7i75C1V3/7FnSC72JiPiK1lOyOrn2RU6s4x0vvSD2U2BvIiqJyBj1r/r01S8
jEiOGbHAOCF8fZQpx2ezY6hsk3xDxeSPtJzrgvA82rpoXodcuxSmYHxe5nVrRDM1LpTdyqlvByLg
FVlY0kpiJRfTC40mrUcKnrVab+cVkWFdGePXcvKyZ9oxqXfnM+R+UC5iX0Tw2xlBdj7xy4uG3CXs
lD4Z/HOzWXdjV9LrGAeZSLIADdIkut5CaZN76gFsZqNCEvOoG5uhniLsJYJJUDJ3Gc9f4zGcJyji
Wlv1TaU3uJRyYl6ru9rys8uEroOJmN+xm9DyURoD9CuXr2OR0ykSAAQsuHkOM+k2EbxlgiuKHda9
9huzeB2mlETDSga1NtlxRpfssyzG9XPJsh/EUnezb8oWE2qaPvMeK6tzb01JdG7UCA+8BR+m5Fwh
A3nLiNwxL/AGokEbSKdod2LWef71lo5x3K4WbpSAXJXHHojDi0/i1c3SqqKJl4aY9zDoUw3XQqF7
FI6BVZE74iYZ0dnNPD5QkTcDWDK9f5l5gO6swnzg3M+vVQ5quqa3sHz3R9JaQ9XRUYvgHoHjDEok
FhxZCDyhkqbKQayvtLhjGvZFsmR+lQkYldBR1tTFLDiyOgZuUj/l1ZKShetaCU9UuhDFyCGF7quV
WDVOpKwlKTNpF2lz+CTktam6ga/JzO0D/1312SIflcJe3+JSWNPmKk7TzPqxGjwqczBbhOUx8Ozi
OU80K6zJSOt3uVjELbGiQuxM9Ap3KCeILqE5ukZ+C1XYlcIsY5segLfvXYLzMLg0xby3nJxwZVJi
S/8w9k4xR2NhWlPo0o24oA8/PRr0g+fIIJCdcFbfR6/RtoPJYiaa8sZJDM0+M3UUmUHe6j4NiZlM
SprN1Tk+A8IuczK72zin4iRdgYMMyGbWZy+hiWxtCeO+tHaj4dU4jaZZJ6lv6ZwbOVYEFiQrUUU2
TyuZ36aiOBaZL6q4KJU1RpT0ihxRFWSPooXwcT7XTvodroiDZNwpxhsyi4sxTgsQNJGvD/NH5RK4
y1ewOxKjMULYZ4S3ERpvzU2QcwpchiwqjbF/SSDyE26jK6uKLdGy+PaU4WdBnZoBcZt13sV4xOz7
2q5TvESeN8ZZrunfVdJ0+D8Nm4DT0XPPLH9huEsRRNS6vQ7Wmbaa3bG0ax9Bt+Fml6PMIBtaiX2x
KEd80ksRPGudI78a/ox3zNb6lDREOaRXTuX31wNBOtYhoCU57ho/J4vGybKcxoAU+WfNa/Xnqcnn
O9uYZBWxuzPoJmMhv6k4F5LwvZjypS0n4z7NxgX868TwPUqIbS3CDv9SGSnX65511radUL5FCBcR
f881DpfbRuoW9b80btgWPEId4cJE2mzuTc2DEMrfX2iNZCNwK5fOzFnpTzSeJnd7zlPJJtMVTt3y
/tX9p6SvsrugcuZlL5kgfSvp6bmR0QrXiD1prmy7HusX4V+tPNdyEN1RimQBDA39eyuS5uDP0WBk
8khMu/bccTeGiBknZprR8tYzz8zdPCR/nh5Q0DsfZoPQtl2GDxKvisEbCS+8+4gjyXvKO1JscESN
01Vru5x2NNscHCgZRXVk7+0PFQClGudEsd7zbBpPDSchYmxngw2kUEs5HCwDgcFOrysC7f22GB7X
pUzLeFlyVgCSizgU1YE9f/Dswa5IznZW9hRzwdXXdkH36PDwlXtvbcTtAuDoR6Zb7bVio+A54u1L
o2BM86/msL0fhW0pl+5DKr0IaVp9zzg7/0pkW8bCjtbzzG5TZ59bVdLHmrRoHc9whwVjh5HdATKH
+xkUhz1EhDUptM20apheyJlIeW9RJjHpcFyIBqaaDEJ62vJykdYGKNbwUbISIavjnmL6H8rdOKxB
ZhBfrI+3NW6N8hadqSCXyOg6TGlISOxb0+smPEcmEomIHmaPS8hJxQI6zumeRzzFQlsJ5PB9abBL
r4JYp3LMcnIydNMvL+CGT+5R4iTEpOc1hoVCLEdfkZpmc1CwbrSLeaGJFZKzqCHKINt2CkkTkJ/a
nLqTsyiCcuKkcW8OU1VntAV8edbW5lzixwQgG8IsxWQl1XbOxX8yP9faZLrxgsT9HGRyV4RThhU4
skuVWR+sgjeOjUQzb83eHNI9tFBkIP3sFebNYLrURD2qKyw7K1ljstW9kWEAc624SBG1X9O6EUu8
zD2FnZoNV1zTgZmfZNF0ZuiwL4q41Cwvi4uCGHBp2qh16QPPPo4BC7dFZjMsZJPfPrNaUr/jwRrd
DNkxHiR7bvpvCtoGYwi3weJapppRwedFLRKmvewRjgT6SFpY77o98easwVio9OMkBOSNavKEj93M
abvbdZ77/moYrYIQjT6xAqxJ+ngmxirbUEJaO5axGLEdwBF1rWePfpO3M2lU2rtEBGa/UjORhfIh
H4S5VwG5BMdqGUtejMxlB1rzoT63gmImGLxU+lDtkVfkBkuOOdpniZsOSRv3aVCryMMuQYQpNYX7
ZGSU/2GScAhhX9ZT8s761qP3C2rOZzsY0zKwrzrf1vhciWgfjIQ0jt2i04H+kkzEET7lNKi7G2Dj
nXfTmja9Vr1N2YOp6/4nBBOX7bBsOZGoZ18djOOn4el/kZbHv7x+qr7/17+unhTpVrnqX+sCfv43
fzYmXOsPpLOcJjFzWIAlt2CPP4UBjvsHcQGmiTYMvQ+KETS//1vZi8jNQs6OnGA7iG50pv+0JkjI
RCVEt4NMLIRweEP+SWviJEp1gxo7RCMgBMJFsJ1NTs7xa0GXjUMdPqvSM861zps/u10hCVpWdNxX
zEv7vkeXVnSIZWGor8XTpE/ej67LluOrO/eLlsImaX91AN8+iuHQeIN6YAHT3ZQSr0UKdbD0mu/l
S2Qy6D6jobNiGsjVGQuJh7/Rzobb0k+TF2A5/wxZg+L6J3xug4+CAwESdKKPgNoO+tZamzjQsi9M
dNcwqefvBXxVmdLH/f33PGmdbBfDsc8Pt0nvkX2fXIxC2HW0ko6C0GxWyEw9WS21y//NRYDg0kDh
GfvZ7XglOcTcx2mXaUtsAnc4IjcaY86j1sffX2V7Ol7/ZJybXRhwG66GHhtsxbc/WduPQ0Ofc2An
a24djdP0nHafmNV+JxrosVzboz9WN0IG73WfeDlOLwypA88u4hl0optg/vWz0hA5oaUDgexsxloQ
qY7g4X05+d194pf2sE/MddYjAExPFnkHV7PWBMSGYyAPu7FJqlgR0kxHp8tJLOwm//OyaOSttpho
73OLKU1om5pOtiV2FgZcHWt1DDSAbbefrU9D7/PXZJaHkxrXJpIQ6pNjVy8r3kSk+kdTrcIMTfZN
Gs4SsT7zr9QPjkEvUSxa0lYQUatc+1IX1hfOxR3DG6nckomj8oydUziMiZDibUZf1xnmf/oA8kMT
uodYSacfaZzS8xqnbbQSjO42ZCivND1ROxTV72Hl3or8eKdgz2xcQBqrBlTR03dqyOe+MgZjiCd9
6OJgkOj79GSObPQKe7qSdfT7Z5E18eSRoEIMCGDB64j8/7R/52oVDvBMDjFSXH45RfNicrHjpm2h
kzuOkISzlv/OrfzFl8QVwQDOpKGIovGkQ8mc02Now7wGytdNL9vybMhw105WcFMvuXjnK/5t5di2
EYdOpQHBh63jpL278nCM0vBVzACdiCA5GbEK6C/+/kb+xAq+easZ/KKGhnHL+rSlobx9uQajNZk+
2gF6FEL7mNmbTlz7bQmnrMn9T/4IJF5JWktontBvLZ1X7QnTwC1M/9v75C5EfuS95ft/fv3/GXz8
CwDPq9/ob1XGQeX12wDNn//BXxp77w/sYRtch50Tvam/rfV/aewN5w/95+iBDhOm2E14/leNQU4m
bGayYdDlMwNBsPHvEsP7A7niZjZCSWdsvvl/JD48IZphT9z+kqv7LDmBb9FWfPs0FcOc0lnIrjQ5
ySdEAuiLYG2M30H/tUgF88q+cQxWSoJ9tpWIQcnYXOQ1icGOr6rlWA79VL8zWHhbavz5mbYiw+SB
hHJ4yuQiMLFDMi+u1oXQ2QpS/GM7LSLALJ+UXxnoTp+DSQQPdOKN95Ki3q4Yf10amSj3AkOlc4oP
FZOpJaNXXNVtoe2p+51L+uO0wc1cvxkWI3t+9aDc/PnWvvYe/Opy2zyVFcpE8X1KWraqGW+ZKMDY
CGbeWSarF7Ag9dfEb9A4epX37ffX237N/6wdf36919fjiXu9MVsFWAfF9Qxz5Qha6u3R7Xr94Bf8
v7+/0tvF8K8rQRMlE5EKxPqpc39d4eSybZaV/UvUwxXt3upYZMv4Djb4Vw+KiQcFazSTIQr4t18H
vUegaMhdNb5qDstYGD8kiprLBTjdkajg7ll17hRL4ZrvfLu3ldVf387fAn24Kn3Gk/vYl6tew8q5
SvEGUpjgX9pb5ZTe+avj39WzGi9mEZA6XbraXcKZ+r3d+5d3lwKBR3TLTdsGqq9/x8CTC+dgrl82
JAXCNjqkE46O3/+Ev3g40SOzxLBf26DHtrv/6icsHR9FYZNd5X7uvCh90Q6Gvha3c1li9Gqx0/3+
cieHnZ83FVgroDeXy0E2PbmeOfslZ6v0qphlc0G6j/bQwPC9aXQrufWRfD0GdIQOC9Hgoa5Kvd/j
yhTM1SaKy99/lF+8JryO2//xWrITnvy8Yz2yaibp1aCEEQ3QauJE9TQ6gmZ85x7/4kpozD2055De
8NZvP/Sre6ykVtYV6WIjPZwHa86LI9APdz/RBz37/Xf6+TKcvPsUeg6JmZbNtPY0QaGCF59g0bnM
yeP5NHArv+Lz85/boFzV+QQM9IuXZMWm3qnKJ4yMEFRgFk3vxEn84s356b+Am4zWnTPC2y+MooXe
q2tcmq1aROj03hIx2bWvWoabu0rnNLCQqfJlXUR1rFDsvGNK/8UzzRlSZ5IMg46tdfs9Xt3vas0K
b7SsyyYt/TNzCQakt5lHFx+namLU6fGf3/SNv0kPYTPZsc2+vZ4K7IyN17zETkd1W6G+q1AWBTBf
yo5Z2YSH5FJmvrrPNd8405Laukft/17Cz69u+utPcfKUsdAnnmrNSwlW6IOJIPOayTDh8YXp3upO
r9/WxPIcliZoDwPN0XeevF8sVtD2dQcSJWgH+pVv74FblyidV+NymCtIPoPpnJFsgQv297f6F2+S
zdZmIAvx2FDtE7DmMMlEb1vjUkv0YZc4o3kYskqPeqMe3mF/nICEfy5UhE2YFrHZOMEox95+IS9d
R80ZjcuAQb8bjdniSZhM2bDXrNHHopel8ope33TMzcWMaxsJnEMLVw/ryuk+EUzVXDt2Z13PYkv0
NFFkvxeruS2VJ+86gjC0qVAQNtHJyWPn132mQZ+7ZGqxXE6IuXZGHYgbDg7uAQrcfLd6Mv2eNF77
3gO//eW3VyYhZmvY0Klhb/x5enn1ggXZoI2d5l5oS15+SOC1xmlu404YUfDpjpiizNuIBoWHQxjr
5C2foTrWrtnsPVfWScjYbnqnSvjFymfoMCjIzkBIREl5srFYs5oaHHcXo2zEPllKdZVWefAxr1oz
dr0svZOep84CY6ELY0zGPlfO+OX3T+cvNjfopeTowL4EfUlQyNtnpsi6NWhq74LxRX/VGKt3aaZJ
cg3bDUqH49V3mt3ah7kozPMZLGBU1VZ94yKBi975IH9/T37eCZI9uBnIqE7exkLN1mgo+yKp+uJb
4jptjCHnaKAziRX5fW204HQ8pIPszqxOz3+0zIkfbJTOkQFB6JhBqoF2astrf3qXgH1ytt3eLOSF
uKC2jXdrXJ28WSDrKm6gdeGYTKyiQGVOrJYFR6ma1VVXPSX6KnYUWWjN5zGhoa77Ucqk8yJphqzb
/BgLHrF/i9h+UaH/4oDER7IQQ7NposD2Tu5Xag+zVi76haVylYSWV7U3cL4kpB9qj7Rtxd1C4yhS
qn/KzHkT0TfBMRmb5TaTDMrfqUx+9SzzcUBHsNRtSTdbn+XV+9VOPa4Fz7pImewdpEc0ZihncKdq
RmS9NgPsB3tp7mY4f7Hd1teaxV7z+1vy98WFO+LQ49iiMlzzFLGiBpSw/WRe6OPg7fNcMBkylF7G
A8ahR7W48sgU5hGbjv3ORvLrx4NrbiF8+nZeffvl89pWuvCMi6LuuzNbG/IDchlv7zlCv6WNaXwF
uCi/B1XGglzqeXKcA3H0Ch8ID7cnrqpgeGdt+fu9cCgiyMJEOEjZerq0iFqbE7kWF3nTrE94e3hU
wWxiLSBUtI+swV2wK1DinbmJ/GcZ99vLAoCY/o9JRBfLm3HyKGjZZJfMri6QExZ3ACuWAzSM8vn3
P/ZmczxZ0LkK2UMGayj3/bRicvKhNbs1u1i9pble3H48ykoro1HieLUgw+0FjwMewCSPk3KG7uu0
VrRAG5tjoaz1EeeyXYTAM9Pd7z/ZL249W40ewDtx2PRPG/UiYUgv+WDcHfNsbozqGtF+vk9mM438
mnzNpUnqiJf2naX8bSdzu+10tKnUafARZBGcor/KAZlSXWnnvlv6Ip4bHxN+S7BUzVgfj2ospoSB
uTml83unvp/HurebK2fdrcKhhmeDPf3KA0hxGwPMhfSc5tLqmC5WUz5EEK+/gCEbI9Ch3a5a59t0
7NyLaZLO3tGWfq9tsooW8ueNRDIZCScZPuKd+gBpb71dDUdeVd2IiWZMX6SuPqmpsM4hrhe7Gl1A
hMdUg2SSFO/UCn+vxckztNB1btUCBdtJVYrxQrCmeudmt70fQko/XrPEOkinC5odURDp7e+fmL8/
ytsFmUywcHLqck9eGB6Xylxt93z2kFOm+Fj2Zdm91+j+xbfirdQZAuq0aNHgvl2jkGe0q1Y454gY
k5vRg/MQdjUQz8UwxBJOa6Z9/P23+vuG7lHoQZTnBd3W4+3fv9oRUHBKqg55Piz4zgNArDsBEWcP
XdJ8p3agVDlZDOhRUfLSLuR34wueOpW7Wqi5EC4T9m2Mg7ACtnoP1+Zer92ljvx8dHDPku5yb2I0
sQiN0qS5Qwo41ke3T9wrE2BoBnyst4Bdl6t51iMEyqIVbaDaKWxZH/DD5MiqwN8ehBfMybHql+ab
atbquzbrffdxsc1yjWzVJjAyOmF9maQoL0drCF5QIS5Z7GFtfjJm20PuaroDZlM/c7B1Jr54ka0C
zw2ZVU2h7RrFdcvPBUc0Q2e6N9GdlJGcK2cX2KuWRg12rBccTutlZXRTT5vdkrhzgXAlbLgMbMOp
BePs6asPLqC11Asvv/zRiXW+KBsPoW7eTJg6IHWIH32LADfOrMX9jgayuOOEqv8gode8xdGLKilr
pTfhpDOM53owRBprJYRR/EnCfSoaF1fgyDDoq10Z6KWaWggL4jBgnrq0y1slBH5Uovi0TzQBzOyQ
CIEtpsCmOl+sBSK8SIJrw65kztUUpkmAAg7JFTevwbcytKo5FiqogX102nfJ4efzgNI3CbPZDXiC
28UYd14tBuOAvrFw9yKT96ZS9RgHxjB1+yJLu26HJTJbQxO1xghBl9xrlKwyx5KDmvIHTku40KNw
H2RdDlNssVH6gIBq/pOmXwOYozkBLYzZsNCG2COnC1Jp1zxWdHv7aNDFuEZiJAjC09yWcYZTZ1OY
1ehuwr5mK4yZakxnfV/h5x66LAMlYoHrjpzOST5UcsTJC8wNwVyp5eaNDVU9OyAPnc6HQo4rYr8F
2omLYssPy1byeTq9F+kOGYiz0VPLdt47SeF7cW65fREqQtwPGbPiF6cwc3tjofJs9biNxzAQ9fiF
lwGi9aw7CyJJR/bDjuHicrR6q3qkrDLbkPUneVZOtv0wdaqpsMqX8qhMT35haYR7nS5MNKvayFB0
dzMiFSac39ya3ZbY486+k8IyvTgZmpx54bqgMObhXLd+VQ3BQs2L83FCy/noZ/jPdqrMuiJqXTFd
CL8TzmHMOTWHckDPe5aOMsjP8yxA7JiVBTJdkigxo2Nl0uAxe+Xy0ro52nkixYEWI/wzDvmEczls
vbVCQAW9OYjTZm31yNC2qM6eR0hdYKFuCOMucKCHgUnyzgEBjIV9SzrINxNZUS7B0i+qqIXSIyJR
VUrF3TKAzi7bJsAFlpbjs1uMHqYgoJBfvdWxCA5eLKHvAzmml/akrwfk1JvB2xmSxySoSj9MEUR+
wE+EghnJGL63FF/UpSWwEMYT+szuaBBSfTbLxUXMgxPO360LGJ1Qn2t50eDf7KKGH3nc5b6ePNtb
GuLOKoEgx6nsmVhOXUVYltm0w2Pi+8XwwRvS6Q4bvSmA6+QjOBFuZEpbwE++1G2Zo4UuN1XmMOkt
kHA7Z7lJJoWfHNo9BZRYfRRWOYhckPT5qEpqLb3BJty7XrVjwwxe2gUGz07gnYbn1nqVjxm3RXgL
v3vC8iQMSv61YOWxsT0+p50N/GChNf6yeqV5Xumd/8kqbIaFDGulHjawIKuDkaym3MnOJUq9RGvo
RYZq+48uSnAZC0mbIByIabZoltWs06JTNWVtu5XZeW6qz7kqnTIyJphv9LwL6hJl1Ms18rT1MyJu
Fp90NKuztGiAogRkrvzwcttZkPi7uRG6zqzdFsnM8cpF2e9EkJLRkBAQMV6pRcPV2rVNc+tavUR7
OwfAFo1xenRMKMHcKQfff+YXn/kBoI/javho5kKzIr+qYeBVaa03O9yJdrEjnhc0P9zZPgjnwMjq
vZnm3seAMy1cgYZZQtSjxb50LWd9DBQFWDgEIlGhNWK7CEvHWHXYB62exk0+dbjGRx9N2AKNSERg
1Kxvjj/lV1ZRF0608A3bM1QX2UfmuO19n6/m86g388vsVYpg1wxxtacSFqJCBl80ZNDXKRQ9snyq
WnN3WIxdKAB2imwjr8YhiQRi5HY/5JN+qyOOE7DTA36ZwCMNIJItjtUQiC/qGMpy7Yb8d3g2wyCm
szywinvTHo3vNGSTG8EwDSS+Prt3TcKCFpHXR+INta5+KQp+udiWa+4dKO5xzgLeZq8Ea58wUYb/
/GPSqRFRr2aoMScTG92u9QVajxxiBFJjHsombhVB2OfkHE4PwdS7zg7XtyeOOv2gh64IyjHmvVLD
cUFxJC+AAWqfFs1zcEUrKzuIqUoHYjqDIoAGX4vPCKGDhoTtxP2ga50QkaraFIko2BQjcivPZ9zu
I7AOcZ0bl5QutO0LbSbDYlo01m7HySR5t1pCyLg9T833mcFNHTkN+260rLZE3iedYDy2c1mfrwXl
BOKM8kM+MVr57rijOjPYcVRY63qtzufBMssoy62miwi58D9Iu0GqgsGHJd0qW+urrVVlF1MSoT/p
agwocVm442Mp3fw4maSehR2koTqCMq3d1aICarWYZvkNxsuwRHNGisYe3Ljnh9I2ZEJ8R6XuOHOv
RczFBagk5VQvvTvO0972EPZeTQtgsGMqAves7gTgjE3EZbGgCecFnEN6Paxu+zLlEtrXWKvy1q48
7bmxgnSkoVLbFUyNFufOoAJ6QIYtkOYuWdex4ATFR0Bm83XFKs9Mi6qdTUENm7MoSXGlrJ3Qz3XO
JCtsA2/S7qvGgYykJ1mgjsnU4oKva4kZCzixZl8ZrD9UhgvHihuwOyPkRw31foo0OMkmqASqGDGT
4y7dle2gm5jQeTRhcKChRWJP93yXBav64jYJlcVIHjStNIZSO+E68qHvjCKJU9BxxV56bnaf69L9
5iZTXsPDpPjBgpOb32zlTbcIjKQPYkcYaWg70r0dE89gBaxSjFZyqbbMgJo7GCU+1XTorBPbub8u
rR6OXmpQFvmW85BpeXa5pK7/cV3T5SPpfM4ny4DueNTqFtoMhy/UO5WetPnOHwBORkje24tBLxAw
exiQ7u2lXL47chraGKWr82nus/kTxlorR6WE5hvuTuLhVMdJ/wFahTHtgwqkyl0HRWdiWXKgzJmu
k3TRZK34E1IM+VirvCIw9lt5faVRK7TRXNTb3tPI8daDBPO10rohHoLVviL/FdCNIYbsQEXPmjJN
QLJClDVQ1QKS+fZJF5R4jPgnX2ECyDnOZt2fd3BMnCtHjeOn1dGr7ljodt+eddNS3SL98g4sMnl9
KJbWXndp4tIISMzMrkO7sZPvSaZXd6gHYUzadQfMPvXLKdanlX3SYvmcoj7XKjeyi6WDHoOnINiv
1aBleyw8ZOqa0PVXCl0V/DD6rgXLhZq/jKtm5OdbgmowrgJCXtJ9G5BBjdVssFE0qJWktgVi38ca
zsrnNuO/2pNqUgOi0/rhccyAA4R273XVhZ+kyxrJIV+MiOao861YmgKi1lzhjfb4TWLX8Ptnyl0i
koN+Suv9sEBqi8bW4jcRi98otFW297DBDmA0u2v1Se8qhzJtpGLfkc6xlDvdTdL7Ngcjyvh4/Tr7
c/nFHmrr3BdIpqLWnBY8CtLHZzL2ME7m0kNcDrGf8mcZl4NL2zQ5s0b4Q00RHCzwRkaUlxRbB0ua
2q6m9LKuEHxxTvCKvDhrc8e/ZL+FqkIUDDY7rFKDohYqxgrQBMONBh6+HD/VNmrxjUSB49yfyuG5
gl3xuIh6uat4qASmhmGLBplVg9e+qwf3jOUVW0O/GHoZrYXoLhjDQKYNaDfz6y+tNFi37fkb0H4e
h8zu56s15cvs2h57PihbrAqFkZrf5gUyYTRhjd+33YLDLbCG5KO2OI2I0n4pr5lIix8eGIopRtNo
PzSmM2Y7LTcKM0qNpoaBUszzFGvtMk9n0it9g+NV12chWSKBxIrUgdLQxNzRTAzmwY2tFgZtpCkH
zlaW6csltnPS+6oxccp9gu+eRDGBPtHpivQ7LS1vjNh73Y1Xp80PriyUffAmPfkhjNE8OtaCp6xm
PXrchhLXkC2W/MivMO1Y3+sU5L85f4EUhFZf9NUHfOwqjSSYvenS8jXxEWKWF5x5nQ9QxUJef7WW
euBH1H4o6MdusbdIh/QZbi+mBrttsAsEGYKOsLdTp48CYwvHmfD/QzqptBtl4vsJu5RTTcwhZ/qx
llJTe7kYmogQhEwznYrAe6z5J1fL1PV3/SiMG5Fwa8BfYHoMgZYED71ikdi3/eAZkHBB7oatm1Va
tKZKe0CvhP0tg8Jl7SdLr36QS6N96gq/4N4pj8C2Bbsyf8kR+VaEbk7PAGDPHFmWwL4JR6tqdiAr
1LjXsDGeO5IJ7V46iooZHxa0koqqdKv5/pu9M0mSG9my7FZSclJVA4QAin5qBjPz3ukdneQE4iTd
0XcKBRTAumoHtbE6ABn5Sf74ERkiNagUyVlIkHRzM1Oo6nvv3nMdrtl9nbrjtQR4pQn7mpZwT45U
+AkgWg1AvorbgmPFaCANYFBe7YwZ1hVTtjcLe7xBZh0Q230zGfNHJaGU7UssDs1RE4PzKFUqJZER
InnaGjb/LZT7d7GiYP9juvJPQrmH4etL/aMUf/v733RydoDgHuUHdMaQzhw91t9lcsL6bR010G2i
x8UAxqUR/DsjQPy20gMYGaH/EaBq+aPvkIDwNzKM1jj5kLbGKrH4W4htVBI/db58muyILZEMkChM
A9j+1ezuBF2hFkXwiFwG7zHtxs5n9ERf1ZRXAXwX/zUxtczTSNVL38pPDo42MXPo1dV8NtuZZfJk
N/EKHQsLIqqqKrDSfemAUwqJu1rKbB+3NtYagM/dXItjnAVDusuJSnXKfcXArD8rQImwWjPSmCLA
OfQgroeGoy0iQcwWN/mUefzowchqeKlzYzZ+cexg/qcgZnEif07Qd8zFMWjmuldHzeWl8M/8Al9V
1PUll83SsyFiGUlH76OelqzbZSFcpuYUNIwi92YucKwfB3cm5ZjHHZIGznVaBRfonBJ8uCrmuhEh
yu96itn1u8Sz0LqcmzU6sevG5TE+zuyCFign7gHZ0Rd9RcdnCahFO3qLLUwyaYldk9dYmBZnoH2z
wlBI1mCFqH0StAprerJg4Xf1TIwv50rRvtkbqMheXAA960Uc72A+LGl34yVJA8nHJXYIAsCGPwIY
MMJCqjcwUtUF6Ml9ZwqAIfZ4jd/mxqm5c2VixSqZG2LJwAC+3tBX9BJKyuY5Bv6bUgrCZkrjml11
SkyoAHKlNw0dxCrqS2d44Otyh6feh0R1Cc2xgP6U1wNH8QaF6jZAlOim+JJY+N7bU1YbCFKwjvHr
iXIhS3zt5pA9XNfiq7vhp9pAyvKA+EvgUBhIVdmpEZYplT2e3kNq8RcTjL0+DYjGDvb+BrqiOZYM
F66nzefAHLnWOoAF013mWi2MrGypyBNIY9BZcsNowZksYGqZG2CrxrZeYzRn7rCzupl36Y/1Ej5b
G5yLG5PfoiS0gXaViyEgeNWJxSBkv9q9UbxsoC8CGUqoX+mGAPNohLhY3AODEVHBlv6VypmYKv97
ZpXlEmCV6KKzP5htw3yPO77R0kHnpsqpSgQCoXGnsdAxxYKSjaC9umZpTUlri2hYI7bqcE3bklvy
lpUz344W8KHlvnHIgiSQIyapa67Cdj4V3OzFbkrz9B3JWT11wWoQXbbAr4TAE8K/7NbEsLiFglnc
Tt7xxE7vWbV8jNpcA8SyLUwM77W6lWnBjxap4A/zMcZZATqOznI42O3HEGN2fwCqFJ+0McJuSnKp
PtVrjhlBQ86nBefO+/ZbzNlk11c01BrrDH1ooq+GNAU11iP9DnY9fBEdpYPHtG3ZQtTKLVDNlbSU
uWgpe4k6WvjZha+IxIJiTRYbNTGxbMqcxvugCuWHcotta+dUW/Td1ji3Oi5govkpdWrnrIFvvjnT
PGhN5slXcs2E87VbBp+m1FTYW3vHjqdb6rNA7UWbpDOMBV1h8S+nAHya8jJvOLJVzXaUczNTDw1p
CeV1nahm3hUwcauQ8XntGuNOeLnDJQWOZQ4MCzGpvzwrONXpvaFCNWV74BrxBGJRzMs0MO92Ouc6
sXlMLfrZkoYwVJCO7K+ldZOTCPH2W6zSwjThBGnTkmR7B2EVabKvskNGLx99SmI46hzfQddfz0Ma
GJc8t6l/oZ2Gi12kQ7qte8NvCLY0wMIRSa6CsaaDXHpjk3xhQJiOn6Ywlpi4dTwwiggby3iuAxzr
zCBKRJmjt0O1OGvwDo7fWp/h4gRLcV7nRiIqupG2NPOzUOde8rTAiLzNkgoKk0p850kDPCuvEiBT
9kl4o5SnlsmL6VUfBITGGiOuQVehIvoAI6P5QGcyxUp+KYYsXvYFQXDPeU9n72oc0Nnd15lntedp
2pNv5fHApA9VOtqSA6kk+3KiYd3tbNpfdNcIwwmPZWKL9CAUd7j7pOpNf0+CnLoLrN7N9pJc7ZIY
IiOfTuHcYp3vcl3dYN0WAVonU7wE5I/JYxUPIKEEFJSb3nXosJbeUuQgttYlaWZuA+XB77tu32v6
2ddup2HF5UwLSdpDSFARpFkWN6NtLRymPSUut9jQFbcEWsZEOhllpU9Me+J3cZMxp8hD+p/njSPN
Zm96qnvFWtp+8OplmY9hmPvX3Jfba66B3bo0TPOiSiq3hFgBH/JsKXD371LdL+Z5BpaVNjLnrohi
i03l6BuNlxxTch3oFuXtOKfHZVbji9FU7deE0M0C9bzovGM+MC8lLTLE1CoYeHI99rRmySQ4V3ci
dswLTQEpI9rRKJZ3RQVvloGBQUXaEazGMCSssIsnOnCziFgf6zKzO1y0JN7pTwG9smk3yTBFxFQz
n8BO7Ct21RFU7j4NWqjts4iLC4c8IJq+y9LBSGC5nhWK2vRI99r9NLVpYuTwJf22OwS+pWgLNMDw
zph0qOWe4iH1KLRs+zRC+m4uWFATzXh669TBUnsPASza7EDnLaWpUnYB1ZKaLyCQrPmpEhTf0W7b
Ud4MNbHg9DPvyw5OC34qXd6E4YjSLTDm+qUa+vZR4/+Fjz3CrWN8JrIaRqKbsMbIUbfmp5kWaRq1
PWCJs7gX4tbxnInipsut/LZMi4WR1Rqdtufykd6xk9gf7WYosjNEzdmry7e8TpdyW3wYlXCGJ0gH
4XAyPOg+e2mEqbggJmw0T7U/UgEyvFnYgxCPQEJzOtc6KK/qWuNuQtCgvmZAyYTee8oX+V6b4XId
y0x8Trspeehsh/ANI7XML3AaY4hm5TBw2jRdNRwI5PXvxWhTicRaAuURAaxBT1vmV+kMAyyfNEGs
MJn28qWcWO7IWaoqx8tWQtpN/dp/KXAJCECOKWmAiGLsS1O5Bd9wP9NINADN6AP2EgrOig9i59XM
FZj8OeN1msBB4HtrzSfJTBFwcRNyqUhysmUJBm4ZOwH4n5NDPfYZ27GiuN3n1tJ9BozG+DQ2U/US
Wg3ATGmnz8ZYN/dW6s2MdOeCQNWybcZrYMcMZliKXLOcMPHqQ6YUnaWaE/Ycw3P1NtJ/vYLBF78x
nTY/DFz9WuT6tnsChjMwcc0W3YHmTaQ4Rz4IcH0Y0TVNbhe/NzPdvwFPbeLnTuZ2wcnWVtMhHItU
fJxKUY2PjedRZNJVG2r/JDJpmZFRUivYfzH+/nn4vZYAGLzW2As8lTh5xFoi/DBoD8fOzQzeFNWt
AEEQgjMoD41l9qRjFthv+26Uf8+PwmuuVHwXvYnAxGnSsf35NQUV0xj0mb8jZ6W6ZI4QnJbCmA5z
PC2HoiRv4oeC7A/kbqvA7h8Kk2+vR04fUWLrC/6T1dY1ppxDgVlZMyd3Huftns94OFj5Eh4Sg6Gt
mqwxEuT5MAmb/srP8bNAY3t1nE2MV1jF3KN/9XMsBVO/1Cq4PTeeeQg9pYibrr/++Vv8WS+xvkiI
0UZQaBLdtcrYfv5IAY0DBGcz3xmj4+3bGRcie7ApDkwZm79QD/7xa3moB9ELrTy2n18LMlefEHHq
7QYuXZGCp/MMJ8y8GmgV9X8hy9sS5X7+7qDS80Irs952cY39/GIGEoUFKDP5uuCZ997s19xbkdSf
ya5T+4pJ0KHl1r1yy7sLv7KJQcXickjtjijUNmFf0IHzPE2demnp8F0sDAT+Spj8z98wvyMSTs/D
IunzRP38O45JYsMV48PPm6A5DGNWouPL4+P2Ff93h+XfufuuvtI/6bGsREviHWhK1//2P4/ypf7y
+r9+7Ll8/wnf3YkeAQg+IvEVLoAvN1gBjN/dicARqIBB4NsBzyMyw3/0Xazgt7UNwrNKg470sTX3
rP8GZ+SPACpiicKT5a9u2ODvABB+fn54OGkIrS551xJsg+6aT/TjlltMRa8m5O3RvFjijPOUlqe9
mAfIVX9lu95sCP94fL69VsgrWQjng3UP/Pm1mPmG1pSHlCv9os/8/sBtvIiok5293aDE0D70nJE6
VHphjfx3l85TeQSZNlEp2c5JvWVm4p6pYgmjwOE8MDMizmR95YOf/rbAyepIXps/2Kadn5+j7Zfl
AfIQAGNnEVbwy7NO0eX3I19e1Df++6SApzyNQXkVBOl1E+rd1I70U9rgyYMyEIFnNM2ZOQyQWvol
gYkAC0pJOxTw3NgGigxXgsz8fUvEW+V3JkfvYEeEj3dRTiBP0RT2cULPcEqokITDNdQx2vLgai59
+Y1QPbO1pD0kACH3jG/8vUtZf7REfhEgUJIe0etZ9jUN4nubq+Qpdo3HoIsv3LhxD3//yf/Pp379
141DQfz9Z7vA/v/8b/X6b1//x/nYZPL1x8d/+4ffH35B+peDphdvsolTJFwf4+8Pf/AbACWHuSrM
VuywKAv/o+kK/oSzEwE6R5rPl23+4+F3fsMTY+NkJteQc5zr0t96+MNfJb6IGTECwlGxAb4CQ/jl
9pOXNlTFbmbcHyfqcYpJi8v2A/XE8EjfyawIl289Q370CKPOPg3IacR9nwzEDp6bFHoVdIMwUXnw
deoIg46Padu6zVdd2ZARr6c4qD8ssczhWjEeNa6yepIPnZJ+e1bHYf1uFCMKGmYgnwn7Jfcw9WkH
jY4DKmLI0FDsGDoQS00zKZl3rbVMb6EKYpjKsPlr+iOW30ZOEUzZVeFUDFcCWByP4wDUhRPaGtxo
0RUtnFADrCLURZ63SWC/Et8wzgfy8hw74kOxitvZbHP7ke6CVXwQUK+Gm6QJrTNMm9UnN4XbFCPz
YD64T5We39LaQlFYLtSXCx3kT05HvN7OgV14FRg6Rp5JyAqx6kWBRHlXpFwwrzTA0i6yPIxi0QTa
cwFT2mQoJvqkEHufODHrPb0FJu1Za69jeDB2dnogrIb0Uw969bB36FI9DxnSosuZLRN4v7Kd92UH
MzsCPl3ASmubJdnrxG31+cIQLD1nGGCoa0ZdHYNFq8/9DzaN8n7XdoCduJnJ1IvcBm0mc6dxBixt
OfNw2CKajl4ii35vtfbaU7XcBNAB8/o6omHQfY39ZMiOA7i8q8pl9L9fegvPm9cXzs4uUYDtDctW
jwC2CE2zF4/wQZQGzXJjMGt+pBnMjC+eJtP54ospYf9H6xKg6bOIYUvDFMK/i5K4iLjG0SP3RZf2
Jy50lPGLg5Vu56sh5zN3LX6wqdLhli9dV4emMKt4X4DelLvOHBTKNoe79iG3hvqjDEqgG/7S0jz2
e9HS5zOL8H0NSjzbWVYcn2sY9kR8GpT3u0EPAVky1AdIRJikFidhsShg8PUw1T3fCL4immTRlWEJ
oS1DtjVH1Js+jPJUxf6l45Cgg3ZkCQnm0ctLO+m+389mHCJqhXKldk2WrbKo1pk+BYaY7i1p+i99
S5jNLvCSLNsRtxYnRz2YaCNm2y5cuFdj/JJbIc0Uon3D91mn7G4fCGiIeyfhZ3Tt2H/Iyby5o7+V
JKAj++I1J0uuixqk7J+TKXMeZh2AatOjnOB89YQgyR5CF/1+mmGUQslyxqfTvulc0ubOgEo/kahT
vedvgtIyM5ke/HFQD7gO7asqzFdYHQH1AmlrTUWNZBgW8OQ4EFZadKofc/JU5t1iyXbiYy0H1A80
qt8sijyQpDzce9k7AnYcekBSNAutnhOCvZa92ys3P5ZWUfJ9zF15Y2BcbnZDrvovxeKbt2WfeH40
dwiW92O5eDcEQCf6KDs6k8yBeyQHg4F7IMbH84JsPzcO1AXcuTtH5ZdkLaHEMaY+LtFKZprvAiRE
vBekm1x4fj1/NHWvPtuTj+TDtgbnZnHUyFwjWLCCmwWaZ5Q+ZvVEFkNLiePWZXCeJFJdFYZhfi7D
eoSlOvh+F5lmU93xosR0lLJG5OI2ln8rEG88izhwWXSW6i771vc+N3O3It86/h1c1HR+3wO9vOm7
uH1AIrJ6sKg7nkj0Ufd+7NiXU9MB2zFEYR0b5iDDzq/S4UNWabL76mSuu4sWhGV/rIg0+Fjmys/P
484ARJMYcXU3FBUYVZFUgPrtjjsDe4PZXTM+bJuoNkvjprP9ookSBDEPFY1MHQlOxAcacauyx1XV
Je+7oeNmpEgPeSnkpBiFDPorOZ32a9ev8CzJoH7fGRAlCWIatRmF2jP1YUxK0oBcK8+uWsWOtfdA
7zGC8hqA9HZjgic0bZF8NmxUkShGUt+P/NiQXwpZ5fOVP/gGjFiZl69TlboT6UQY/lBgspcu2Txi
TRn0OztBVAvPmt+aPnhDiMGUpukX4U/I2XQxKvqS7Qx/zhs6pmbM2MnfE4jsfC7BcXAixZWIipks
X1S0UhRvovWGj4AegIHGhEkV+yQxQ4SscNQf4V0xIVBpwiwBdJ64RirdjfuSiaCgg2q7T6qI7XtW
Cvpi9Fv21zButERpU6cfErKiHqvJJOciJvXnfblKlQu/Rx8piokI4HwVM1e6QwQnVomzLt3ZP1lO
g/x5+CaFZibwXm4CaWLGEFkojEIOXzUaarWpqTdhtbOJrJNNcF0hp2r2nAokBuWbKJv/dkEpBn6b
IBNbhds1AdwXDYyo9EREmHhHWYHIO3aAV+/o5MW39SYD7zdJuNzk4YVhrhEVq2icFEcE5APxYRrc
dY2w3G05DSdXMmxVm/RcB8GMvWlVpLceAipEYMHk8rqraB1GMQJ2NZUmAxrVAJxYVo2730t5Ua66
dySOCNVqq4xR3mwCedsBznoIrFU4X5maOIPCY8B2CjaBvaI66dfJLm3tOmztJ2vV5PeYjR+1ZxfZ
bglL3pnalPxsTXTx+IGAli2FmuwS64C/duJWF0ANNfqxIpc52E1z5fJRbb4B3VK77IbVTmAIEjp3
NXmJL/HmN0A2hfeAkHjxGRk+jgRMw4zE+MzFXex01hu6svzeUpn/KjdHA03s4i3dfA755nloV/tD
aw3yzV8tEcHmjtCkcr0bN88El5ol3i1LjpdiqNTYoz7qF6YdoviCvwnfxWj37sHa3BhxXknmZ4me
CbxcDRuKOlTzaQYsn3G1dDi+YevDsDk9xOb6YLLevvQ9ue+RXm0h2h2KK3jv9nvOPj+/ZP3HeCCq
RdEhbVV7Khs3rC7DIXCGkyzq6U4H4fI1tCSKqhYUWJTVpXdri5YbE/Npyp1E0oYmILN3XttQOh7x
SOl0azltP0Uuux+d53mVqHp5XcGptGbE2YOXmw9qINXlYkitNjw1JE5eZoQguREjdXmLBYqsiow1
ZLPXJNZNjmLxGoCox45bMSwh3s1axC4bA2LcGN0xPUkXX30UQPEvJRS5p6z1NT15v85PdcUceV+z
YriMjn77ThZcICK2vRrTut/qy34Qw0eaPMy7gPrpS8HNwueuVaMk9ohFauDUc2ieEgxxz5WGbw0C
YzCu8kkYOHDmuXmRIW/qQtbMlyaSCV/oAsv7pJ5iEY3KIeCnN/vgoXPnBFNBI3q5axyDEQN2/Xkh
xqh1jgBTXfcS541+sqQTvoVzTSc5zLAuH+wJt/bJcYYxYT7pj5/cfED4vCgj4yiIlbjwrUB/TMg1
MrhStfVjx27z4CqFpi2oHdKdbAKEDuTe5GelYR6I0PIHsG2Gd24qUb7aDJYfhyI2zLPCVsbzhPPl
mRid8NLrR/TDqrQMbDSqHxASJQzQEV0v+iKBx85bGZLqkp6Bz30yCYzXvPW4IbQwG8OoCKQbM08r
0/SYOJkk7qeYDZJD+zQ5hnqND0cgOdxXlNSEC6EMvCLpJ5micYl7M0rzEdJsOCwm1HMvjqtjX3Xy
aKed8o5u37TurmWG/07iWSIISte09V2RcekPuwzOPwA5j1q+Czg5/h9X2GuX7v+zxGzLoVf/r3tm
V9nnV/lzeOj2L76XyT5VLeEkpH1CwcFhuSaE/E7wsiihYfxQ8ApBab16GL9rk9AzscfSBaM9BXsj
WNtn33tklMmY5yiwTWzULqVy+HfKZM5oOlM/dK5oLvuIX5h+IpfmV93+/IfBRDCXzmApBnS97cNR
MDzcUkUZsADibTEoYbIwxLZIDD9mwXTr2gEyxzJytiXF0cbIdlto8bboVJ0QG6a3xQgpMiWZDfXh
FdAjlqu3rtyUITYyo28LekgWYw/bQJ7GdR577MlQiWEqF00YjcEoPdDbPCETAnFikNbnpkklB+kq
3bgwNbNt7ne+wrK0PXA0t3j4KmGEl3p9Isv12azwdFlncKXzR4QZ1atXN/55sD3QFY92tT7j0/a4
E+YWMKpbNwEm1PmDXHcGnbWI1cEO6Y+qKMXFWLRsIt62oTTr3pIAqkBHuW058bb9xNtW1PZN+Bb3
9vg0bVtV02nnOGwbWLMgc8BdtG5sctvk1Lrf+X3D1pdu26BR2fKe/CP7pe7D9rzfNkx33TuLbRut
cFBd1dvmmq777IQptj5lPZcyPCRWIHf2ti0PuT1eJt26Wat13yb2TV8W22ZO8FGwRGrd4xcMifWu
2bb+xR/yU74dCG1vRXbu6vuYnKvLZD0zOstuu32+HSV9gI1nR/J0gLtrO27s1hXX7noGEeXpw3af
mfXvnPWU8mwywiIswuqSQM7iA+EdsozckmiHi3E74pwKHxqlHyffsJ2CVlqucSDb6Tjqfrot+REe
FR3HpzeFL/Vs5/C7i1xRAXsupyzyf+9Wb2dvvB7D03ogj+Y83cXbKY3FgBM7205vZCfJwQuSbm+j
urB2pHWV9j2R7PVrvXpHU+ZW8fmIm/vUxmOKtWr1mRpek0DW3Oynfe5M4qwsSvssrksMqtxqvWt7
aYf6HHcVFtahTLCzztqdn8PN5Mq4HcOraVX18xwk2GBFZwh1RPqTPPWbcjRhAPJYqVVP2rqTBBO2
ykytpeFaSVQt6tNiFaIS/4ImFdEr37dZW82tu6lWk5qwy4NL1fJpNntCdVnnzHkR+3vjNWbMNdhr
08HSxF0T/LqhCyJv08r6i64v6k1BG2xqWr8LUdam3MCopTbFbSbgzu/mfImdnbmpcruiXy0YlR8/
Tqtsl8AHAdRsU/Oaq7B3bTEZyLFXvW+3aX9RjKMDng0dIr1e1cEpdYq3M0GosA6RDzerkFiukuJY
KCDoBBzQQTM31XEct9Mbagy0yNVSoqBzkZS86yGODLt4FS6rTcPcEvje7xqjsbxILRYNJEsZxkue
2igUO0GinvlNE43Q4TrYlNJxTEvzrEX+UuNgKX3CV53hDHkzVi1uak17NFAfPYaAxNzD7PRtf2FL
K3/zehnf5vA0Hc7NOJ73xDGU5n0okvQliAW7Dw4Qjt5dyo3WR/lv+SifxyLr70dV0G9STdAO71Qq
nJtuZp++gxCQyX0o52De01Sag8Po9PFRLQ4BSYUvabQTCZzX+y7o5QeyauQF4pOZZ6epSd8YOvMm
k7WUhwAYOi6QMMg+IzXCozCFPc/rgAyab63RlA8TScoD95MvwYiT6oBoL+zuMzxFMspTc3lflkze
q7zkNkOgRNg8dOSrZoQbktWc32qt7PkWN2M5H0vdlVmECZAoPCy8CBL6cqlwV2A3uyVjxMfcZjdJ
2x/qJKizO9tApLcDD824Y+n9HAdnD4z+aiEdibFEL9vrtq891LI8ZJ/6hs8qMlTOLdg3zPY9ErS6
Q0nrtqQlGTa+WiySNC739qjw5cyLBB0vXKMyoqr3UTBZQO7Ncz/Rg3NsZNlHvT+r4hyOWfMRcYx5
F5dzZl4yIaotKgtAhLsgDsTjnI9edZazb12T/5Ms7+qFG9cJpluBPjapUey1NWeeWRUyORL5ON17
E/h5TF8jXUC2cxzkl2DmBQEKSsXmuelPGZQ/Gn/trbssUh/TEgVUNARF/87gi2QKO7KlzW2OJynN
+gH5idWMZ3//RvafjH//L5Y4J1YFwL++tz281q/JS/njeGP7F9/vbZb1G3QJemKCi9E6PGSG8fu9
zV8T6cCyMuIAegpP5z/ubZb3m7cqLVa64+9jz99nm2smHfc9BiaMSwGZ/S306q+3Ngx4HvNRTziO
D3ne+kVOApwkoyaP7zyywPCO2OUTqnNNWiimBHvvECzyuZn8+PTDJ/RHk8Nf7orrq3pwwbD3Esnn
/TqA94NkznB53DHH4ACeq+yhozb7C8reL9NJeHe8CHG0HhPgAPX9L2+tE3FHwFpwBwTH+TD7nN9F
0nEn+PO3sg5/f7z2rq/C7ZrhEPdoEuJ+0RLQAO/k4AR31ZDSYgxE4tw5ECgOSajNM2JF/oJc+Mss
entTvsUkl1sYKhLB2OunWXRuaRRi/p1VWN2lOdkPCVXcVT+QufTn7+uPPr0fXsj+hThF+U0cs/bv
dCnZwPDE70wwkX8hZvqj1efbDqBbOEyWvxZIP74bj7lWlabeXRUH4T1/aUyILlmWixJkxxHLJyZb
DO9p9Odv7ReNivvtQ2RgHfJEwkXebBY/lCplTuczLYM7mnAy0o5MOZ0BBEVx6tpHLNjFw0C2PI61
0n92g55a166Szxl9dNhbKEpJG2urS1+G3YXmUhkTzVwRKvLnv+UffjaIHtAguZRu5q8LS8qhQzJ6
1ww0pm1Mhg7dYsffM2DK3oTNyKS1HfPbLv6vR/r/vJoDENAsLbTIlHO/fCFokFOMX+JuypV1IRDi
RwtTx7//YJJ0wcOP8oltZ1V7/PitS0NCKxzMu7Aaiz2tfTwAcgi+zeD/5TtxN1Lrz08mRSgvwdZL
Ridiq59fBo1pjugwu5qwMLgH6a428DwomwtJ7E0TZUGIU7y0cp+w3c1BDocINzlMRGs4A+rWvbnf
/OZY+DWZVg7TMF3zlZwkNwzoMDKNr7xuIdMNlgTN/GwJvfuCmey8E6vFfclrRUMoVbRCQrLAnmg2
t0/SqTxmIlMn39KxZxbhJtghdogh8Esny4QcQhit/TwBt6p3k1D5o2pNvvzKsc6xLdnqkJiDxUwv
y3rQgWRgHHrV1RZci2G6Sgxt37UTd8WobrLiZZ0cANTHoWjtG9+zTgGm76dYE7lFRnlo30scZ9OR
2wO3DmnJ6i7nZrqcCv6HoNaQOKx7jfIX9TYt9LLDfb5zu5ZJb9e3QbVvZoZdPD+xenW4RBkEhinj
C/NvbtZ57pwHaFrzyCVZctzjVUkf+BzDc6ZxCDOtpaJ3zSOWXHod5pnzZk7Vo2kXgny4WsXntYmV
e9/2om5o/qbgu+Ki0bSUG4tspIRZ6hsO5WpmIGmJ5MCob2muhM7sfpexhc2MGVyafgmAw1c5jVjg
JXvCWeitfqF4cHRwnAJXfKpjDwUN0Q7kezCrtmmlBikmdVfV4YOdud27pEq6m6biFfZ54ZePdU6D
A7moETxxqEDBQ1SKGaf19Ecm3AMimDKwIzTk8t1CitxlZ4bJSxr6FZmROePxkyen4kOd9XV+zAp3
hPrgTMNVFvRjcRA0HqiVllbHJzqz6GQrP9RFlIa6XW/SpBC2nmcYwIcl8cSul5CwZ42t3tlGRn/B
ogL/TEt8NXViVb0hzkTle7SSOM+ZlNkac4kPPgU2dvLFHSfmqE7d+oxpsF1+MXU3hEh0/IzWZyGe
/XbwKqhYOe4Hn0BT3F+dtrtINlZ80xQDhgpirWj3V66mDCA3Tz+orFBXnd3Yb1DHPeLWiRi/FEmh
b5rc7iyyEcXsEIBc4aEq55ScqmrAzLPD1EOEGPlZiIRCTZrZkaCLkiakox1zr2nsMvJlEDeROzOY
98gr6rXnKmkyW6MWROhxlaa3mpAWukvM1H/TQY11ZrVDHY2ezO5930FZ4VyBMB+VnZnnh9gepi8Z
AMMnUZT9J6267MHXDOVI/vNmby+MwX7R3Vw+OX7l3hX2kn0OsU+NUeaAXYyQ/RfnzcRqPke5Pd0Q
bQ1sBlBgc451bJ0dzk77OROaL2gJ3OrzynX+yG/QP9MyVd4eh4B/AZwEBkvABP0ToxXsyzMdKxQI
oaqgKC7D/DGuSUbHEpFRJKskLAoYRKZ5XVLCf8qcBRNNPVX568zXgMvZqsdH1E/NF4880I8BhpJ2
12iRfKIP47yfbKfNUJrn9W1eMyvAoVoYGhpFU+DjdzgJ9z3f+LvVmmTsqPuzj7GRwtzuRVoDS4hp
nfgoT7xj3KxFB64bm4lNbbfYAhPffWocDPlmua7ByRzeTz3TwP1ME4E0qmzNuFdYDE2yuhz93pq8
+A5rRFmcuox8PgbhSOhPFcKgfl/rMb02bSwROxQF7kzq+IgbsYip/DAgJxapsG5mvWkJwwioq6RN
OEvysiIOMIpLDM76nWqT8k438wyGxzWsq1Xn1+7cUdnmgQ5CR9yaESYhHmhQZnxMY3mHO2FgYoXA
uj5I5bjvek3uG/r0ZHmyEqd2LsZcF+fjgnoQX7sa2k/VIBvEOA7mLuMY1obFDkQZTZTC3mvcKrvC
N5f09KD8pVa7VrsVFIvBl9p+cLHWy31j9uJGSYf815nBYRUZI6rJCyNEUnHdl1Btolrhw2M6KNoQ
UQzKjMP6VCD/QwrOggiXbj3sEsm2KfSMYX7JysNo+OLSsjP/rW6GEHQPCuvTYmuml07WNT2x9LAZ
9BiP5ZmbjealUWOzZLKceB/JvcWD3poBgZyLN9b7wfaMr2NhMH0d49A99tO8qEOTm6ifqqp4Ryzo
+EqzwHrl/g1DZ6ozvvpWpqk+H+IkzSMDptl0MMgmu2tFmtYHuxGE+LwPst587Bjul1FLdZyd0UtJ
IIq6GdyHFtEuWIBUMjVM22oukYGXbnIkugDmDQGwc2T4spjOVrJ7vieEDtnQomNzOkODU0APDKR/
U/ZkzJ6poMyJQrM7WOoMpo3sMLY03vYY4rrnHAHAFOE8qp5jM5gVnI18UJdxyPKJDFTjjEqcdWU5
XueSW1m1SFQcO429iGBVAa6j9l4mqYv6EAvtt6Tl9WO3Z3yIuUl6ivaTO3fkMk9OhatxUuiCIKXQ
jDuYuZOSxjwMHksRNg6Ck7SMv9goRXZMgc16R0w3zw4CrE4duXqU8GcFjtodtxm6e36IMBdWhcvU
1q9s7HBupisa8ePiVUCPmtHaZZQVxM9kwPr3OmPVH/wiHkREgVrQPqtKepi5kXLMk//Yd9fm/2Xv
THZrx84s/SoFz2mwb4BMDw55ePpGfTMhJF2Jfc/N7unro8LhiHsr05ku1KQKBXjgQCgUcSUe7v2v
f61vqePQ+a0y2P0maEtOKjOzp2QbB4UpHeWs7KM95MuAmKGRJiOovFJ7wn1t78yoZavcUfdAiNKG
+NbJUxi4JIbsyKPFsYUpAw7Huc81nfPnMiuIPqs8b4ybOVesV7UeejK6Tj1xP2Hd5tpKGhDfoj46
48ZEOjMnskTrrTvjNatWrTJJF9XMlIngiobDDUQ0Fwdt6MlLtEGvy34oOpQcTiMBcUhg+lg1ll7M
q1YbUFcsCvKoatAC5WsUmhBbNYC9thoVFY/DFEjjNUYkHn1GdrbtEhV60haWYH5nSpqwt83EGtGt
4yUtuSKKp/b7huq36CGYAmBXOubefIPxI5xdwSFS+FnXiKXSEIiqVxFoHF3oUnb8QUIJL4YXDYFa
rQfFoR0DLGZNG7GD1YTw6NwBCfLFNx9oghRULsggMLREgcdvkpDjoOThc1MhDOlJWH22v3GHvhlE
JVw27AzfbCL1m1OkLcgigTbbr0xuKmy5FSFoHfgmHM3ftCMWGeYl+WYg5cEMDumbjBSNs8R7WVX0
aDMu8CRAZ9L9aGA3OORm33c77E2QloiWJ89wDuAvfY9J/99l/xd16X35J7rTYrFfi7YD9SLan+Sn
5R/8u/y0WOtBA8tsDlVrGbX/WBtirUe2oPdFx+CqMeujJfze/LMoU8YiTuFm/K1A8Pe1oWL9dVGM
cNfyFb959f/2bz9NZe0vf/3n6hn1F/kEE4wJIoHHYRl08bz/Yq6l4GxKk0JRvKoOLIi9AauvN4TQ
bls4AgKTkXjxftKa+CmjT9zNJPOOdg5P1XOZVtAxd1mDPfNqSvxgtt5DytY3qLFXZdmRi1Iiv1je
qYEmb7RkuCkHvDRUuv6fXkb/eRf9t/+L7d46v73//IE8fiKbR+Wfn0TM278/iSosDNRPyifgarBs
XoJrv+mgqvVXmbwDD4CBgrY8B/94DiWVBba1pDxk2PlM8QvR/u86qKTJ1FMhJADjI+BBNuNf2V/z
5T8/iqxcDfxFi0araYiTZBV/1gsQ8O1aRuvkwelhUSRYSUXBuBEOtpdqQj4z894qerPWpz47ZrLa
rbEB7WWtfuUw3wVkXOu2DVdU4oiNkfa+2jARlmoo3NoawWwAphSOc0MwkXs3/o63EnhsyEhWh8me
y+8qE+YTXrtiVenduZfj+wmz4kVqa9/qNNAD1g+G948+V6FlDuRv8+4KvnjXd8lrqOOqSQN1ucmJ
8ZFLogMkwmhcTWsoezWR8JjS48BhAdYPF62IDuxGaafXy2ORxRtTaq8EGMmWRgrUrnrewWuCD6Vy
MOlp5AWlAidJtJ+GNr9O/bhOE3SbNh78Wuq/6tEcfFivgA7n9yTNLqAbcsx9WbbXCWEaVvKKVCs8
U2t8Kyq+gEOWJFPFc9PkVzFhhXXkFqeg82HER90Id3H0OEp1/5rIRr1Yv2u8ezP0aA40gFb8Z/bd
xI4nDCuJSRwLM4u9sasx7CrWrZ2aMZpBUrvVXFSAV+dnMwMylo36RrYKL9OWFnMI1igu7UoT7aWI
hxuwDheNjf2sdm6rlKfUAT6al8ULu59s5VTj3klDy+3k4mQsTG+FUXRNaeQCnlBl1nlBspmt/CaC
z8kSd9PbXMrD+UYPspPW5CDMtH3b0PluSdVdI5LbEGs5lh2p9M0uhUIpWR9w3K+StbCh7RbLLl9s
Zxq7d6jKGykDj9cTn2AHl7fSgc8KgEtiNLNZbts8O2csVlmni2vRaHeSHUt3aeOEqyIImbgGp9hQ
Ofko6eFBT1m8NTNx57p+jzNKMIFdKF9SUEGxmMxh2wP/BkI5BY+xrYQewAGqneNY26nTsBdJMjM/
RIGbZ+AOmLRgZRojPNtQ35hme22a4Iu9/skU1VORFqBYSp0wkAHJMK5VwIiRr/aWBTWsnXzmyNFN
aucUNxBqYvgIRmftI66AeNfEWTHaxpfkrFn2rvrVsYc3Pe5mv84sVI4SrGlZR88pHg5NZamwSmNC
54wex1Q0z03mPMhSdrKyaPIjRAI+gup41ot8l4FE8SaRvAwoaV7Q1P1a1qpHoAV8GtXyzKRuuRJw
3nWYxaDVxImYAYYAy0zWsSZvneSU6cBEAgBxuy6hJiKnX3SV64OiAncsD1JS527bmtOGVuXcixUn
X1kgX9jbZh+DQja6iKE2gOwy2G+KAxf6BxMMotcN+Tav8QcPERDpEH+hlYwfTgENsiOtGYGI9bGQ
uGqT762xXknSWC8OuXdcevhwid+Tuyy8nNJz/l1IXfHYeKlACQuzdZRdYjWr17h9yWncFMuU6rwm
Sg10q04+QHz0AjMqDpprpHfCzRJsmfoSHwM8x25dJFZ4p6FObTFd1EcMbJAynCqHcjK0viqH0Q6X
xa4J+v41M6vBn5RAeR6c5s4QE3jCaTneBffyIjTOVecAKB2N4gMLG+5j1vYeqZhkp0vj7E7kGKCs
woXMCboVVnnR5vGUzuG+VuxxS2V1uu+VYs2DUF0HRzpMFV3rmfNjtvr7JBkeM64LDSAeLx+lz9js
HZgbcrCWw+ASIqvos7rX++mASQYrkYGx0zQTxExb419UStu2S+UVSgp8h1LLT+rEcCWB+IzD2M3L
YctV+0pl0jkpU94FcphtxYDBNsQPIwx736aSCi2oMLfzkrTNpefapLEccIb8mZA7pqGD9xdJ2OQ9
LdR8Lxdlv1LG0bPnZmSoKoqNWPijrVUMZAFHw8eZ5E99cWdYGQjP23LStgV0J3L02KoyHe5Rj3d4
TrPpPsh2c9nw/hZK3z1OUJtO0D5wY8zrWRR7KCmtzBBlt+T2xxkipj74IlYNzofccgdlrj7klNfn
RGntKTWji1SN+GGzDq85G4J1BaDMl63wMuRvalrISz4GH2o6nbNJN996Uf2Iw67dNJS1uHpnbJl5
tlEp+UMneyV60apqGQYjcz8wCllKfJbi+JEpnxxwn+9TKd0B50FObCoPHCK/H9RABvHPybJHrw6z
gxnYwU41gXqO4ZzA1KwYcYs1Sp9n1uIUd/ZDg8o+iOBgpsMPWakhRTnMfZ3bsHA4VaH82bTZgwLz
Zg2vw/DJOhUMsFnum9HIkBwVwGT7IPVBQCPloJW1rUZScazFNoqoeNAa7qedGG71Xn4Z45lkQRG5
Ttm8pbLUuYXCC2DQUtNvpSw9OQ4nUD8PL7EVVNCLWkXZwKdiq9ZBbUeub/ypmQ0/kcQEddeUt2oh
zc/jPD/ZJqgTbUASMirc/hoxmHXRgfUdDdQL/F3JPiuj5D1Owt7HuQwMyLAwR1lE1VY1erkbmbF4
lyMt383TkG6lSKfqS1enx8UB9jI5RX4jp+Dmp97yGuOCpjIZBuI35WtVL99pkv6UF2l7n8j94M7W
U1EZ3a4Mat2POqTocMgKTnNeshIAhjUmLMA8Q/DqtNC8rIrYB1SyHF0dR55T7keCHqui/hxaUzsG
OOG8WcLqDtnyLQEc2ReWsaNTWb6rw+5JnUzOMus2sMSmo6jsSQ/L2DUa6QTntlhBUiz2g4K9AVG5
96qW0zID2Lpj64cpqFmNKdm4Mrx0RbKPHHknRrBegClLVcH7WtTbjne8CqJHiSM3tcoj9B+wFaBY
M+PRiutjECzYQeBnNZm6AYrSFCitn/VsxwGcbqdUuWeHQeAmH9iCIM1UwThcYPNuIjjcHM6hV+XW
Kp1qV65JWS04elBGspDWYxjhjObD4AQXOxJ3DOuvE7k2Zxo5W5sdWBg/1vUHtDLmcQoCZuQ/hyWM
CQF0tTA0hJMtPQtnJYUKHKDeZpKXmHgWdfVTbbNNqR4L2fZiZMgJyAdWui06ZljEH5laHebW9Mhp
5C4LALcK+SCw1bKkcAM1ZxvE1b6s1U1mtxSLwFszzT1OcXujADuHai6lfjyFUN/1+ZbaprNWsjtL
CV5gY5kfcEoxn5kDJh1gudtaDI9ALVRPn77zFuZFoLlUhvweWuZBkTnP2mn+6vvhhBqZ+MYA3Ldo
t2TddlqsXnioufLFpTuTPTNrBzaiuQb9te3b4BSL5r1pb8lS3FWwVdM28CrtriyzF3gCT2yKNlVn
+73T7GYpO+ahtCNcfK4NoEMSGJwyyVRvHEZnRWzLH9taI8IyfZWp/WxkHFW8G1Kzfimt5lOXg4Mx
4D8PymMbZ5tBxUoT65soRZCNq01qDD96InZgLfe93r/M9daRw01Zh9zm8U3nzlFLz848vPaTemzD
o6zfhuZ8U47OQWSk0/TWt9Hymqg5mjIuyKBPse3zIivH5sDmCtxKKE5I428md12C6bnbODZ3pqp4
V2t1a7aSV6UnWnMD3H214Tk2ulNV8G0m2fwqUh5sbtP6cSIS1s3OCeDPpdSam14yfN4fJ9PkC1L7
aoz5em5utVZCBM7BsKnZhajNQkVSTxQkeF2jat4gcZjUsI7orIp2zvSy1HYHZvZEH9NJ56JqtMrB
Uq3HWI8e6CdF1w/jcD0pnZspHFqxuEIueYlDI/OgYgHfjdi8Cu1iTR+9Fnk2sNZ5bCcqL6RVM5J4
LZzHDiC8W3diPzWyP6pasxGadEPi8qGunq3RPNIV8cGTFHt5l96qYVmsehM5lGEkXA/R8E5Qxlmj
lftqpuunYqq0TVHl23kEXpjI14F9Km0fcKVbzMOBgMOUW59mbKDdiukRwXSZKCLX5hgLl8eyd15G
7koJR5lcSMeMPOA8PsBx3FQSgrXhxK1r6j0ArN7DRXmpx4UAKw4pZ2AkgdrXe44AMRq7gESKYpov
fX+Bf32eaPDTJPvOEQHFx9qzHtA3wGuPM6Oh60utHsT8ntLLYUifs3aIJeMqg3SvMcLx2ruhxWLb
zuJUgjO/IZfxYywpqZWNx5xGZ9fQpzX1KSjArRsF0tkY4nVqdwTr+/UUV18Ad25GsNxl9awm1ifN
Dds8KQ5hLI/nUDHgVAWXqsaGDQFgz6HNtEbnRof9LoU/mY6BHytipwCNwcr7o6hLWOVtuZNKTXWH
zFJdaWhPWSVtYhUqcx1tm6Z5BYT31FSmm06IrIbcpWu7USGvcTRA2tpJQ3iGLweSUeJlozGmr+KW
rVcSpbZL9mgtyQQl06EnmRVVX1LCjkUNGn5N8m0q2fbaUnibx1ZPF3s3aDt0I2j1VulqmX0fVNFL
Bbk5aXtxxDZ7rur6sZ+z3AWDN+wrfOluMBmPOg0XyLf97Gla8t5V+l1Jvdmm6FKq17hLarQmb7iZ
PvT9ZMHbqndSjjeWjOUzrSEveVpg2CQfy3oN+coako+coRUM2ijvg5IisVnYYhUvpMyhvIXtRym9
sK/s0mu+2wKVLltSkQJgsXlOdVYCSQIqZ27I3mXtbKyxnkI2adlOp3X4IrGj8KRWz7eI7sMmwRHD
Am2cN2w2Mj/u2f0MVQ7AyxkHF1t4sc9aOeFHHgdPihICGWWxy3w8Lt9NXPCzDqzxuCCrDUBcNQYd
JZExkVVC3bZgManRtgGtd3alJrwhS+mOg3pLNfwKY/k6iNtqldGD45T1J5rkNWvAemelskh/GQoI
u26/GYLiZMUqw0SdaJ5l15LH7r7zI7N0WKTF1l3c69GaH+nI+2E3qTkzJAw0KGLjtYMguArNPjgC
OGvzlVZJ6kEXReFXOWC0xBno47IqZafSioGToc4ouh7zncnmnBHtI5T4bMuJP+k8G+kCzbaPA6t2
zK5708i/bM5aqHevEbuhbTmVuARgz1k4NfrXPB4eg6TYSTqtCRgT9nPL0UY+b5XJ2lHteczHQoVF
MWTEo0fTayjCSiu2+ZLOSpI3nKWU90KpZAdkl7GsLiQS6nGVS4SMF9g7v01cZlNp+1ahxG9KNirr
Me2zjcNsTWEiGsxIrZAL3D0KdnGSUdkhEwV0gQd2K2o8lrcHqM8wOE2tpq2aejbdMJMgqVrqI1Cs
d+GknjIqh94qzjpPot1GbyGPWmFJ97gTLE+p0nUAI5WQrh8VTUg+Q8EjDreTNQcqDMdyQtPFilVN
4xrUtVOYt1JFuDWxAISNCMm+Tn6lSKMnCJy6pVFgaNXOCVe1XC32LG0/dSddww7bO7G2xSJ20Ot3
AkgPAGSv/dCzYDV8YZO7asSqBzPUCijecd++Bk7stln+3mA0qLPokE0voSXAuU43mh5exil9hod/
rNJ6a3BpYynr5iAqMfbd2CUOiXhaYRWJvEIajvijrxoegKoV17B/qsfkNqlsDELzvDbs6hlVQd9Z
XIm5MLKSBkIL825laiHowk7xs2SKjzTQ7IegPtOwscJhPp0CcFWZ6tzwsfQis73XQ4LVs/Spc++b
NfE0RDDos3Zpt49vyWY4535MzMdaNOypy9lrZxiwJAs8+OovGQYhOZB475ZUziZEP7GxGKvBdA5J
mzz0LQvyuR7GfRvFN4FWRWtDpuQhLepz19N9q4j5bobu7Q7wz9JReuoK5RKOCPFqqXK7hCPgFk39
HKa09a5U5VbC7cCNKHtUy3rVgfbbW1nF9R1cY8rik6QG8YQw+mrTptwF8uCciI5OSDmJJvyEsuMm
Tq94UTkWbYZd4bel/Ui5yIPq8Obs03w6IOPvNErNEYaIG+SRycGgQRa38DFtVJlLjlolqVgbYbiL
5ogBUbfuyPrdJXH2jBsg+t8Q9//f9DVbWIg13MP/RNK/p5iqkRD2u88/y/r/+Cd/WzIRIcHjrBA1
sBfkEoyU36V9lHtATAoFr1iLadxGo/99xSTZf9VwYJIZw20ofyv4f0j77Ar4WnZT331y2EP1f0Xb
/026/8MKSNuzDpaB7wiEW+M/0vzFcZgMZmXos1wdZFkvJm5fE3Nc2MAZkarKTyrhuHGFv6QCvbwO
LJ1RoWyiJzmYNWs1C6a+orTl53EIoh+D3rX3DtSJr57dlb6i3iNZK1VB4qmKlnKwDkvrtUuaYM8c
UNf4ZtVmV1LTfCoEHBFcZm10LS1r3uqFZX7QaZifhSRUpjY9XYO7yXxVUBrDZRhdR29uDOJkLhiE
D1xOmE8NwYa1cLTyzcDw9BWU0VIxUwGYdzFc5SRzTTLT7tQHQbPOJ22+DBNXsBjIzef3fwu+sDRY
NZoR2Wt54MTIyGbcTMZydox9fFNaNbD8dpR3vZMhHxCE0PR1gKUvXy1FWZ6RxvPJImp1nC1rxBaC
ofMHnkT+cEyB/EFKgx75ykw92SxtDy2MiV+qWwo0irk+JX3CqahTd+4niJcSJw8yNdrsLV0AJhHs
Lr/vcrV6gc8avHAWjaVrC4mpeDbnwrhy1ZhPtj4EeydRsHjoIW9/KP1iHYIZ8ADYcG9ES17BZxj3
SSxy0HJEeJ4UtQxcqVWD+260Fi6PHMvbCchkvVJ6wQpRrtNbox9SOKl5rz8GHD3XIVXxpc2NJpBt
QH8+VbltvCaVbG3bit90NPbtPWgU6Qm1KNxac+vsCL7i/cApgmEzD/ZWOwL+EOZ91Znzq2EO+o8F
16wSrdPay2gavswK7IVl7Xgeh2j2J5yJF6uwuceKWYqpeMmvulxGP+x0MnaKPKgv2GXSK6/QAAmb
7dTKnDoKJyySKLoiT4cwYAelKL1Pxi06j3Fin+aiL5/ZrMrPIAimB0C/5lXuIwYdmy/RUz3lultB
SQhkaW1bHLNCps63HBRpLUW5ilfDtjd6BteoTubenSQzXTtjQyKxKC5xUrGy6BHhYorV3qLeLoC8
BB3lOK02b1tyTfvCMQGjAx4hXxDk1YsJl2IFP2M6GZUSXnN6JF5n3JOboYFMoXZ8NjE6p+tubtKT
0ML0BAklvslI7u+nuNTwOdK+q0dO6HUASL3aFAYTSldsWgBjp8yJpBVQJtkbMr5fj0XxzgyIXk2q
kK+grFG5VUNak9STgQY3z87E9QEX73TS1Cn/Ak4yns1uik4Bvn9qqmNaThYmOSUi8jZO4/SUTQBs
4M4AGZpisDazZGb+kHUA2sKswbxCC7uovVxuym0UtlgDFT6mStCzD0zJDq1gy4TaqgSEtOpsNTi1
YWudxYI15eWIGmJG/V4aFXvfcbm+C2BeHFjcI/9UYkzv5Ugtn0PwFXeRiNSbLh9aLpch9COtCPdl
nlYPZROwH0uCoduLZha7KrakU6rJ7cmIY/EIXkQ51t+rs7bR5ysbv/oq5kwcKzxqt3STKNtMpOY2
5D2zywNZ8UeMwS4XCfONy53Ym1EYPGhTxVBr6KnHKD38F6Z09ecswvfrm6PKoWiXnIBjL6fInw3j
FQgRpQDJedCVMHukbMA2qOuYzYyJo643nYLKGwp4AoTptmWh9M8V1oYNiSzxbCTxsImlDu9SlalP
qV6fq0GuYO+a6l1OweCzDLufEKmc+eD+591o1MUhsCogtE5eOps/nZ//UfLlu9/1j7MILKZlLjkg
ctqQpQwyPj//YXRVF3kPnvggmGmewAPw1sSrPH6h9YrXaPkZNm3N+tT8/ukuP2ckCj59y88+Wn4L
FcrENpZUfjMIY7cqRQJHfYyaazqiX4wcS6deiwmQTrUibxxYxi2BWn7t6mSJnTQb3Z4VdsoYujwg
8/KotMtDg4TZHuLlQYqWR0pZHq56ecwIkvPEScvDx2ya3oUTDyQvMLFvlW440YSagBXlwa3iSDqB
b6I4s4u3bdxZ1xDcUIVPNtV/OLXKi1mteCGWIfb0EUauYZasx/PpZM6dvKYphbt36Q5tsEvagvxb
uDMqV/CJDpN4J2Tr4tQrqziAF3OdKfAKMztE8msaH5L5TTLw0nOuVAxkt4n23EBH66ovUM7S+AqY
d2V2mkv2w81PeXRbQK0cH2qtWDP8qeUlGd9xUELmOgNSZgO/KqZnhGU0VsULIWQ8OcgNZMPpv8yZ
YatjkVClJY1vo+k33JCB7PiddW9Cqunii4F7TqY2ohb9e8QsE7AjjXdpTjjPYwK0rPY2fK+sbQw0
MX3WcE3nfj+/SNnTJFa6fE1prqzo+Mz9wPmw1e30jpB+GOILV217InubuXFCfIHdD/F6X+NnnGnO
ulEPdvQERczrIcq1GZIwiysbxhG2hGwX6+Clall9KIr+nLMzTwZj39doR3i9U4sq+QLAEFEClXMQ
zSxqx31kKtHiknP0nQkpjfVmqkqsKYk3VXbUPWlmUK0LuvBQPphCeibaRJqkDZcThevA0gJiAK5S
WdhOs37OGfjB6gtPniYFkXd8dmC/kcD34AawpKR4qeRBt2P95EQK7u/cB3hMEPfF1CYmclX7mofh
WS7Uj2wCkiSVP9TZiT1pwQJVa9EUD3XMbqRuDwN1HnlX7oeKjRy6/DO5DpzZ50xvyHPE8oV+7ZDI
lnFXk80lQb4d87s59OcCMNn7LJQ165K9BKM+YzWogBwSSqCtkA+bVTA205EuNsY7hAoVB9zUrOec
6asMQMsbdYPekscyIHZt3elRe5bt4Lq4/QJ7OlPAuEnC8AjQ+D1tp/VAW55LyyRmQkLHiWXBAS6s
OzruXDt4T3IMAW8tE6Kqu5P9rln3cuOpebWxtWM5+PRqlnhSJYpzrYpPPS1ERXJS1dViMraCaD0Z
2BHz8FJQW0RfE6FfWujZtSqeDXZGepopHylqRF1RuENyU5U+T5lcxTu1eXG0Q5C9GoX+ZHQG63p5
JSXnVn7BVFDXVGsQgLeCO0PDxypIzarkY/exQ5mvJTpOZKRMEQKaw7yPGkrdwC4J4cm/RNO1cTbq
U6QSye2tHV0uvhzvQpn7B4HdTvAp4ZOSFNu6e0KvHaHRqEDfOuVij8la1CZliT+scKfjrniYlGtq
oyu8MV+6RvLD1jfzZ9Vw0tZuN1bsB49EZVT1mqnzqarPfAKNttsuTvv0oMaX/tsliiujYAerbNWE
eor0qMmZJ1DFCCygu6gYyXu3GU5pVOFI9riIsELjY4VZMkbch9ZqrYNp3GldiWN4wkhChE3xG26f
M5UblvZUZWfdyDey+CKmwt8kuVC+hnC85gbrPMCBoaF0DmQ4JHRa+m4surSAFZPpQUVNkGLqvR2e
uaivKRd9j8J7o7k64XRIFIw0UKa0cCXlX5CP3Cjj3pvsVKzrXS+8eU4ftQZYHC2y1egpWXQDK464
zL7+EdJ1EEYH1s9Sq+C6OyPTl+RbQiaVakv7B9cVBStB9STXdxDOVl2cMSeUrtRv0coBQxyt8QU0
1godejchijkK3KRwO0AU0IcvnUCT1fmVvOuKeq1Gb3XyKi/Wqb9TV3/yFv7ZS8hwyNH5y9HKnKdT
w0RulpL6X8yEBsSlkGKcDN5bwIOUYJLycB/yIMVOjWYdowNVbPO6grLMKZd5w8r9K/2LSPqYrY8k
iU6dLE37qou5XJQBuf1lHZ4+BstNgO4/LgXTcj8gHTXvLLXLfLk1k4Ocsy+YZsm+YD4uL52IG7he
rb6PBnrhNPrukJWSadP0Ca83J+sPVdpMOGaSG97Rj1Ue84wst+KIagvM1rHlHGrBAj+a9pNMPeEh
buOdHaOxMrfQ7vlple84j0raKfv6oUxnj+2z5QkOiX2ojMciwjAPB3EbLIC4se23hKT8Xo22GSqQ
1c7dJjeJfaDLzcMZGELuz9W9xZ4wHC+hfJJycTLLtTm92tpz0txIg73LI7SfCu+5pniKfepyHEz5
geH2U83XDlgrNdxiG4DbV4k1ODyD2kk1uqfT26wP6WCd1SYEF4ehpKV5tYPuNGvSVsrmHeXekd8X
D9CqeFRYRFLmYAc3c9f+mGOOY+k66W95xM7ZCG4K64GJJ3JNuhdnmOa9ucExvs1l3HV1d5ht605p
NXqAaCymRcFM7kucTgCNXqOyOmggJOsvc360JlzxjurK7GNjBxvVP7/nfacLf3oW8SuiakDdgccj
A9n5+Zo3y0aTNUbdHxJr4OowY7KqsiOhTpI66XyCWVJv5mKM10MbwjSRLR38FRutELvdb3nXf8ki
fV/m/O/ffsIifft0/wFJ+tt/T+XafJbnt/yz/fVb/fSdsQD//b/Oe+vefvoLrAlxN92Iz2a6/WxF
1v3uFl6+8r/7N//H5/d3uZ+qz3//C/agolu+W8jn988yFe0Kf/qlLd//7//c8gf4978AXJre/pev
/03SUo2/4l1VmDkWkq7F//1d0nL+ugwi4IplFecyqf4/3KoarHLTtEkwLan8xZD6u1dVQdCCYozR
2cCL/a9m9n9+zcGrV4mz04pARneJ0Zu/TBDtpOVt1HzTtlncOF07irVdSPHVUsLmzmrM8fqnn8t/
MLQs89UfzzKnjKyo8oJf54+g8Yb9Zf4y2EGlZh/h46D/1gMKLHmtKr339On6//zf9KsLl88LOAQH
6Q/7kU56/9c8PcUCWWJ3SwSsmtRQWWcV5h/5rnLActA1pNVL81BkLSAsMvajnMzsiXPeYJni543J
qoOm6qhLY8Wl+CDcTlz6aSBThvaHRsLSLakDZxVRlLJ1pGmuOltSoLoBq8UYjLlB9LuDNepn9qh1
niTMTDs6Y5zVuwiSLZlMBbFwXUq5Un6MSlOwpiwHK9yYFtpUStMQqNEtqU48NEWitJmXp2lANadu
4zBr6YfWz1hZ8vZKX0isrjtqQdNTUoXjh6hihvd4rqy3PBlL+nDnkPHJiINThQ/4I8M9GLuFoZCj
MdSWOlEPjNVMewR7rLYzILOkWXnJEjk4lcSINYfVZtraq4jkRjV5ZtAQY8cgy/LoaOQWaSGp1bLB
UyLJjHCqjGyOt8vj/RGGvZK9FFLEvNQMUp7Uh3ES4HFHWA5QhpxgyhUGjXqsuACNpY2djGN+GchD
1WyJ6MkJvhCKnxXm2xGyIX3stLfHdhonXi2qckCDSob6ZIRSUdzbBPMGbDYlGWFnldRyLz9aA9j9
CYecNrYUcsaB5rC1J4g8d74jGyXeHnOUigbsaEBSTmOVUA8O56HcNrO+T3IpqqwLHTBm3t7Q4Ftb
ZMpwkgPXkocg54WP3DpVnUvJkjVfra5WitSL2VRY+QXCAuHSoAV/9BQmTjK366kCquRVM2vrtww6
LXYgp7On6YY/ADgjKL40khYuBKIW/jy9ZiU3+ZqKdIe4jkLe69bCaZxfSTzol6AzpJZIVdxjQtHn
5on+Gx6ium+n3K8aleACv0ezwIkpHAM/UhPR8svaJ/Xmzkzybc/1ARgO9jXYx1befMzIb5ybFbXV
G4RuLXwUDdo+Q2SDu6knS9qJ8CJBSMXIpwY5dbn8rEtP5YqNb8lirGcb56CEmsXABVaHJehsSPfF
W41GqtxjcQSdocjxR1ppzxYXRzo/sAJrmfYDBsVQ7Yc2/84aE3w+ZgTcubVMfaSx3aQk13JlfY5Y
02hd226Dul6+lKoh7gh8KtSzKaUy+9gx+p/snUlz3biWrf9LzZlBgiAJDmrC06mXZcuW7QnDXbLv
W/DXv4/OvPl0jnSl0h3VoCJykBlKGwIJAth7r/2tCaN2SeO9gCeUZeYZvs0U+xOEQvUvs8pldoba
UEeXnQt9Z9MJq/3eDQMuWjSBzucJBXnzojaQ7q2FZiSpy0WLIrYfdh2s7tYCw4Nv97jHT9Zwiz0m
4Q4gyGwsxoNj43a17cO4tg5dh1cBYQhw0cCOdX0mdOdKmI11BpU7gbJGOBA7aIFqg+DBxMEt2xfj
QI9ymzrlGe0GLod5T0NugKmyD0XSIOx9l/m1353VpFruM/yFo+uQD1kdnEYM1odolizfnZHnMv1U
VeHsntmEL+QKsZnD7vfLXBrG6rvuo+u8dlWJs685kyA+0x2X7+0gscUOTDfBL85OwZeTo0jN+Jw2
i7w5UFaPf5aQRQgPsKgUgZsDX4LFFRNTRC01xbkylw+JlY/x3nFruMGQG7m6LXhBU+SdiB7GYnBw
3uFAKLaZlQzzB1blBF6aLLP8iBwVIVVg9XlEOU/OPpv1F+AM5JkOLf7X6YLYUEjrfYhlHD5thpp1
9TUuUUOJLxbCRZ91CdMNsUm0LeqkBC1FNhvr9V3VL2qYfkYNMFn8vkYZhlX3fYSrm9jRxtajIaef
s4i7ovn4+0j6+37y9+n3V8/SP3ehk//8H16NXrR8+N94P1qtDP59P8/1N131x4U/a/0Tf92QpPMH
9UMHGRM9XOsVl1vKX/08/MTERZHkCcwdjI4E5cC/+8qAMPzBhYXGMvp/+Ih/I4+6vzxb1p9xvwCo
CpSSLKgy39TQc3xJWgd2PRtTXnqN6C7i9zy+fxsN5tcAD1RQ2SuRGbOpq8GNs72T2T/CXhWv5KiP
U9TrcAp2tWeT47KIFtyTK5Kck4lseO3jVsB1ImOfoJ0FccOjF/DMRWwlTz26if09DO3LRBUKZpQ8
GSbOjaUx8h7P6sZ3dx717ouMBucNrbv2pU6jjA7djjQPtEDkanTs3lSzFH/FE/820P49yv+/D/71
W9BEbbmYvzBdeRLbtHNjDnM9wYggx/I9zc3obskOSxqmf1ZV5fzshhGb+SrvLgoXke5ixSPC5pUh
V7ZZ/c71MvGVpLQVWIVdiEMaJuOvdizyu8Fpx/vBmdLNAqHtCpQFcgU2fesSPbBFygctuIr9UO2H
uZXn0TjO3FAMlBtNbIbZDp83OHZ22v/gQHDinZuQ1UMP0e1JOJNcL8vp69Lqd9Kvwxu3zq2NyuOK
dl62Y8/A+cAy2hSndVUsG8ub6M/5v72k1+c///u/IJI9WspPYq3rbz+/Rd+6H9/a44CLP/TXduKY
f0iP5YRdE3ZODtHTP9sJURX4HukBJ6NH1V6bW//ZTqw/+H8Jrcg+s23QnvVPyIXLL+4xfNbKA07F
x0lr6b9CzaNN/994HR1/eJZNxCfWX4FqFPHQb5OYR8goVUP8tOIYIkicz+d4+nJF4nR/5cs6Zj4p
DGuo8yKVsBXWfuucjzctIiLTApRRbkanoa7RfByH8WFw5h05I4ydJRfiR2/hmQ3lZNtiQHu115E8
b0Sf1qk13ExWKEwjivC975q33HPCgw9x55VkyJNRBBIR5mQKh7dLJ+fxtNIsKiadaohBZkyR2OzE
QXa2fCVK5V0/3huBH7MrImgBj+ySerE4qh5XCVP4/TkRGWkdDG02S9viuxntM5msUJ37OU1/DHPe
vjK1k2OGQbEoFKzctYua3OM69UfrQi9R1E+d0cGTaaKtNbj93qu1sXMMoa+IMetXVsi6wT/aehkP
L7RVzWJjfoTb/MkB4Gmqa8oFQmTY3mcvrDB7qDUC7CjrXxnp6UsDH0YzrJIWPbvkn45nFuq2EnRY
08nixPMFpRtYXfWQ/wejCIzVuHb6wrZ+Q7wePT8MtFNAPEO/iZuYjq5UNyHFHh/1ySsDPfm0BJcN
vmHT5WU54nSlp9IfoyX2UZ7nhICourODPyL/U1wg97VRiT+7vn/tVvDM2yJtIjB0W0nbXHeOn6Hp
hS6k3ZUjK2S5cyXpAlT8xr5suCm87UsmrcQHphRt+YQWuGWdDIV31TA1NgXOKUoPVYX2JCTOfWWU
k6fI4mOHYq2b7ICm+bsd+/Fyb50srtSIn0emw/eO08tDiKVTjXZ8Ls1zP0OJ8fK0Tr6vdUDAgKtd
I/dGhXnl8bScxSzrecY13Rz0JR4ZDm/N9y6wfqrOG8yZX7nGPTccRn8wHXltFOpPFn3TTVI1gKg2
wnWdboeXE1y/MSaUHfPRsDaDzJFDvzzF9e989EkzRW5RLA8gIkLa5BqPp2iXbtqRGMnQgrvGeS39
D1njdG+emOABeiQ1yeD5T15cbEVNBzaYQbBYosxWyHOC4nQXhw0C4gkO4tsntW5PXMJtFsvpe5Nq
3fSx597w0WOC5WHUl/uR8R/MSq2DrNw7lj7XicfLEWOkBOGJAvaTYQYflgY2X63Qm6qHeUP7gLV7
86w4x1iKvK8VrH+yGj1pDAufdLZZQsyR2TqzXW7V89sOZRYEr4hLBv+stwF1Moqvq3x0tEsnL/x6
iOoQxrKhq/Yvz+Vkb1pH8SQXDpJl3OG900RrD74uUQt0YIX3cyD41x084pS8jh2+MqHnhnI8tl+u
agQN5smEemFF4MA9yoZL7m7iQc4fOguDSF/olAz9PyHqMxea54biya08COKUJ+qaYUEOXmNNswnd
6L4ewvlyTMQQ1Hoa3rwWiH1XU0LOFNbe6V0NNQ5cliguOB8j2mBGd8BYI6m8/2BC7O2Aftdgm2kd
L/HYrrwJt/li46ZGd70Y5mLdiKEJoxsTbfXFy0/v6VbEPXc97Dnu5Wr6fDzYlJYNjCy6ykyaQJDC
JOO1WUXq/M2jwJVx8XRlo6UR8OSrxSYBgj2fKKmyut1hdPoFpL/3yvJ+ZirK5UPiFs1KJ2I+nkoy
WmkcWgxiDGW+I5UkbyMAEdcvT+WZ5XY0ysnbEXWUJWXRYrYeTvEZqDgbW5hm2OVwvz68dSjUYq4Q
ihIIK+406HYmY9bNaKNvmHD9o1/HybaZcNKHHG3sK2/o6bSoeLHBCYJqgq7VkvPxvgpZEF9GaWYb
5aTyEmFQedVTIPlGLCFf2Ruevifp4mSOOttECk4y73goCFcGTTQMVbGv7pxW40ggrO6VUdaFe3zG
Ai2yV+S0cIjk7JPVUFKEzRXeBRuslqLxWmB19pleI9VfjrTp0DwujFy9sgKfjkkQsqZIVtNgKnYn
WZKJ4EpMVUSXP6p0rC7R7Bg4J2zzjhKKtElFv7xAVvPVk0k6604E8Nqn+Cx/ews/uktXvB0rxulu
Ew1+2G08u/YpTPk1TJre1+qTMbl+dqDsNLRrPQDdkUbG/IVaUve5txRgtzAdAKzUJdgzHDqxjJQD
fgv0JGZzfoAX2Rn7QRru5YLU5E1ga/bqlf7DZXkNfUnandbLWzzK6R7hOJqWokY6vFBjIChYwu9G
HtIb+/KzerrA+ZaIsWlZYLvjkR2vuq7N67mtuedNqdfrfZE5AjAvtqv0ScFafGW0Z1aCZUqcrals
KmrHJ+efCJNVhM75J+0MNYaMoYiUY55F6GhKPQZjXbV3L09w/SuPF7xjrTxyh83CY83bxxPEJWqJ
jcylNcqniXxwf+nFhHtnxtukqcnNy+nDywM+N0e+XgqvXFhALp8MOJiSVreG45BWQSMYIvuBsuk1
PD+8RnN6Z18e7Zn3x8MkU+QpHMDZDY+nZ+ej7RmQlFG8S0z/jL6r7w3dZOepTOzbt4+1HodU6n6X
3U/GUrXTTnpFHMApnnf0IBqXBQ7cF3lBxe3loZ55ax5G4zw9oeBerTm1x/tuGZeRqyg70jJY19um
ybyPguIqhAqF2kWW6S6nE+uVM+zpmyOVjM/A7w9w/faOB60UGqAkMfkW3A7I6FKEO8ecrHM/wQ5n
FUjs3zpJ5a93C2bqI6E43RcNYdDuC7mSIHyeDgrzaDR/EMCvctRSF2mYze8MQdPqy6M+XTGrCxaN
QEgO+Bfn5BvspJaVBy+BgvaSH5aGg6yBH7kBVvHa4jxJRLGVsX/hByC54qBDOH2gdup7dObVxSYV
JdSFRcviXeO3dOra5VJ+ymG0fMhohkH3rYehemWzebqGSDewXk0mu2aJTiaaJ9yGkhoojde2/XW1
YnAaSeYygDuQ3hhOnt6HDobErwz75Bxf3bihrfP9w3hj5zleRcjQtC5hKVCcBOw9qyi/wtNSvfLd
PzcKeyiOAQgNaLo42WWWcRHabBLi88Kpt15GH7wfqeGVFfpkrZD44kNYn6DvWJylx3Ppe5paLIe7
o9XqeLdeyAJL08mSYN/znwxFTuW32sUUpwcRDtltXzgwOEQxuWfC7eetNDU9u6kxH17+Ap55dlyw
YDayl7G9OOvPH10PCgsuaSLoOYda6gUFbqol5Ku8emNOmVQeT4+mvnX5k/M6vYZMohvSolwIjDr4
wquDa/7VVXBtti/P58lC/z2Ou5YaEUNxyzqeT4TRMTIbhzaNRiTAX1U4QojFCJNWVss4nytDdPte
6PrtK51QlkwKhU+0Ue7JJp3ZqZO6JVqk1sEAAi+i9BvVNzAFL0/v2dfFfWgN+mif9NdF+uh1RS3W
pJ47FRsCEGzavZpe/Y1BOuyVZWGt+/vRVYHnuGJAPUaiWPJkPlgX4wbG+5KQEpTe0dBzn+OLR0td
fl6Z9lkNQDovJ/rO6QQ8eH4pXvkInpvqo9/AO9k7/HzuvMG1CAgHw8UlYHDLh0Euzvu3P9HHw5wc
dG6H1Q2yDng39jxfF776aBf/8kH698XRZ5/mun1gqrPe/o9fmxhHJEKobsmQRlm7V2aEfXZh+OYr
r+251U/ygRLwamdCXuV4HMCUYzY0okDujt3nJGfr/WoQTlaKG58M6OEMryx8Bt6+Aa/FuZXGyW2P
jPPxsHpwKt+sGFYuCa6e8ZIuD3kEYOTlV/XcDgyGk8CIVL0lbXE8jIt9GBlL7nchusSgrrTcaxpO
ubhONu5bLw/2dPmtWs9VMM582L1ODhUMS+WIwSOpgnrqg4V+2mSV9MOZ+g/G4RJJEL/KIp5E8HZt
DRIM/MZeFBRrKPbRAU++5JX73NNnR+TuIntYhRYmFbfjZ+dR8a+FjEZWAr1EaNf0doyBRuMsULwy
o3UxH28dXKkEq48KIllEefLkck2zmUsouYmnItynldEc6lYXt/QMVWeYO3Sv5Kee6h88ondErxY3
uDXFd7L3pk7taNwYwH3gHZrewvRxqm85N7KW2Mpv+7vYqc2H0uv9apfVXi4+eakevHPuDFA3X36d
T57zCp8lHWOZpEoohpw857YUaVxX40w/TWMg2Tfp7CCZcRfbNIK+PBTlh5MnDfrWlESOlL85V+Xp
pTlE9xT2YeJt8gpbAboQSmP0bz0tZfcZzwUTYj62G80ACEbCrcSG21PLctuOseoPkqMj3eSkYe8b
oFHJt1R3bUlzWQT9BaKEc5MTab13qCw6F9lsYjfX1pM173TrgR1Ks969nJvCp3e3tV3sLFCARB+B
Z3m/qyPJRFvcuHDdszGnkCOkOhCYAsghPQYmr8afxTDdJBXpvvcQaFcvkn7AhfVTYeb+WVfEcqY1
KM2S8Lv0geAWO04pNdX4DXgJmFkB7BAUVGJ5tf09pDWX7hqNDLK803FmePjKY/+Sd4Gl2oIMnN96
HdauGE1XO3DvbtoGUx7Z9nWXpKFRwWTr4mHX2IgSr7AgCgFj+n5bzJjHO06Ju6NKlwFckmOE84Xn
qJzmvdLW8w9bRXA1gyVuJkSZJb3yOPZ005xsS3Mp0gd7tmMJkjDRofveGyvfB4XZ0rFeDZPv7Rvt
2t15zwsWm15XvrVza6lNpi5BrGIi5KfNQerB9W8yWCFgObpxrq/CrGn07bS0ufHRiArRXYZjj04G
CowNGyixTMjvMf2CYDOX8he+Z/pXWg0GqNVhQg+j4sT1LhoPRP61K7O0pa2rnIbzKKoABCQpieDP
ftiAO2YbxCHRi8Lop+RSRR/bEkEYQpELsPPShpCfRFuSgXHyYOALD3uSTZlmJyAF+gf2qdT0A9vC
jeArX1sWbsPGKUOalnEBvrCcWnn7LhOz+FLMVpLSClK2q09CDO2SFEhSQD6jiR2Pn6zsVBFkcTub
76O4H0LkqPS83pYZjgA7LGNM5oMV05+t8MWvFqHRFJieW0Rn9mDGORfC2ot3U+aFch9VpnHbEZBm
UJemZL63hza0cIekE2sr9Oi0v5okNL/Ydtx5Qe7yuwWLqGE0L01SNvs2K6crE2wdGDAxmctDa4wN
bXVtQrubGU4eXTsFl5fAarPks2hXWICFkFwGHYKwZjuQZBxg8kRVtMtlabK2l8yztzHmbT+ssUDx
6Pi08WL0CXkId9I5xQPSqdLbrk+tH6bosmRbjXqxD1NmzPd+WKr2HB3z1O1iSBjzJpZdRVMfmkx3
W+R14+zL2hS/IpS26RZXWA9FMIG4E3TWMk/7cMr6L16K5cJ1pBUDA4dwIe+wZlVQRoaudm1WWff1
JBEdV7Lypwuvdoi52jirMxpztKn3ciqjH1NFmLITxWoyUFpu/9VbUqf/iMFEMmzayJiIeBHxtnsS
wM2HDs29vvayCMByM8Xwl0eYRMib2xGO2E1dmWG3p9PA0UFeqNgE/TkW4XVch3TERWj2uou0GSK5
iZLUvl8yY4kfFjqneRkpUPegSErq62mPjQ8bf/xQ+3P4nr2bpmOAmm76EfJPyXajGnM5m9gz/2xN
2X9xxqKdL0kapF/8sUuKS23SXxTgfOHOW+7gobE1wQL/gnBlfYyhzbgBFaweEX4kRuNAEr3BaGEO
K/frWI2JeYc5rdU9FDWNW1jm9bfWYpE8mgxfLpfsQ+XtuDhDDhWs9qszJ2wz+vI8q/lQ9/Rkr/0J
6s9RYzZyrntYuQc/HURyVceA8jDlcKIDNly5cUAZFP2yJ8uqg0F1/nRe+A1MYziXePrG3BjV3kqa
NL2CUedbF3IynQc3plstMJAJfwbl2WjFfT82Gj72WSUXOjLVpaV1sVzVA1K5bedUuKaoKbKrDU0Y
ACEQ/sfQCKeqs98V2AFZ26zB4iMwcadTu0JN0/A9pJzfXHdF5dGoNsSjvWMv8aYg9AoIHp2RLnfQ
l9vpa4uj8FflhlH2EclTZl3mneHKMy1jtvwmcrD+8XEUFxtrgAh7YC8Zxb5QXQ0tRIeLS1u2kWhn
09lzEX3OrTn7Xo+NeHDzSoV7aRkFYgg7t9gbEs6AdjcP09iQj7Gj5n1o5F1xn2d26z/AHEuig5fz
uQZzRSgC9tsW722xYLsm6GRIL3E3oQmUqKhoNyb9A+nWa5w23rbQwOhCh65X3kZQaPMHt8xhf2Z+
rpYrL0I29jHu6yoMprrmlMziMUc5TZlQsRDTtt/4MaTnoKcx0Dy0mlVOD/gQu5u0H4cLVPjzdI6z
kwmdVSVow5HlwG7xsaLJzsoCu7I/W6r9+J0MY/Ftij3vF8JQ1f6Ys8lCADUiJdglRkUPJq0LDZcE
OHaATc155YoPYW76d+xWKPKrwo7mi5pv1N4AekTLCZKwN+dAALIIH0TjYooFANm0WOzK1VtAgKo9
rHX+8X1myTr+UNRhL8+tCkDYsinUIIudgiJW3GNVXPnQ4uEls0qWNKmu23iasouubv38LIrAfW3G
RUn4YYB/m/ahxJsXKLrfYxA3BtliW+PXHiOs7psDaCB6n4x10f2wEabzCSX4Nt40RaSgaIUjh73p
985FgmwjCWjC0cu5dkcsfqDrOQhWoK1nKAZcxRPelNWcNJ+4GYHwh8KGHdfZTA+nvJeZNq3btiCX
+OAOWRd9mHnSw0GPzZTTPro01p7yYjzSyK1tkHH2kD9MsK30ez3a5SrGp2/mO9XWPtr4mZYDHDfR
4NdrqGWCSDZ4KOW1Z184XaK7zzWa/HAjMJNpae9Ry2VqLpM6KzE6ToLZ8rEnhkxoFVCycnM8azXy
5q2lEqu+7XQLk2+qJ975ppM9H2YQm0NpfMWNCZoK/fvRBEWdEa6wppq8PXFlbtGDmJQw8/q5cINm
xGp7v/bnYOMWLWJ+F3VGJj6B1DBucDitvKuRcm7/o/Yhnt3ISFdkW7xMWt2HWKAfCYpuwnq8p0nW
eufRd6AOZi/9b0Zvmt0nL5zA7km39kVOo7gxODuOJzKihpFWEs/A0NUwgvoJW+tvdaQneNlVBCXd
0oX++Psy/X+C/v+yXFLR/6glnopwq+Vb8T1phl9HItz1D/2t6Tf/UDb9heRxBVp2Ao5/iXDx2kDD
abncE/DyocDIT/4R4a7SXZO+MNYyKltSmY9EuO4fiG/JF1hoP8hjISV/gwj3JOJCJYg8mFoqxeI1
4DytMZl8C0bk4M82m5aB5WPlXBWDSu8at4M29OjRvPsriH3cTX4S2v4eyyK956AsphfhNAecjR63
gRzDPuXjirYJW4V1VsQF/0fHJnNpq4y23ZeHPMlDrEOSOUeMQ34bbef6HB9n/JxMFYS1zRQY7gQs
nPgEvXycnL88yjMT++2JSmYWUS4V9+NRcgQTTejgDBZHfhmfe3jzbBAWOsM+FqWCHuiUdFi+POYz
L06RTvcdsh6rzPtkzBhrEA9fBy4Bg/YJd3QRAh1bcJsCExG9khl7boIYHlFHsyikqVNhThqCAhcE
w4CnyvrGLn3np6ym5gyjkvqCQhMNeS/Pbn0vj7IgFiIT3yUVjF+uRYB+6snMgjTHKqvmYJziS7PT
3zHHAO8zOJ/oyvKvitK9jAFAvDzo6WJZB6XQyohyTQqcJq3iPpwrd05XL2JLw2gmLO/y6m93rf9p
NpOpIfNEDIRQh9KudZpvGfF5NRYzBxpj1eMN2FRKup33/eWpnK4OBqEYSCczyZTf9ePjFTnrUi11
Sytp7VjtR3xOsQsVbnXeWcNbBbkMRTWcDxox/yqUPckfdTJK6TslwqBVxlw2OU4OYCHwyftsT/Hw
xnLu+vTImPAIKcBz4T4VOk1J1RQVznUgU1R4lgIseojrcXhoG1DbhaXjGjwB9isvP87T9f97VLRV
KFhXd61TPWnUu00DmWfB29jt75JwmS9T5ZdXdr1SAXVpOq+s/6dLUWEWjah6zYWxxa8/f1SpIGBt
lFmAw05wXN+BbA3PlKffWL76/TBpOKPwx/4onnzWiYMtSFJAqrEFPjXExtF2xmX57Q8PWQGiY5vu
NM46cTyXMF+8eDE7TDFa0RyqzDFu4Ct5FyLxmj/joWzevfyynu4dykeDyf6xTswCdHn07HDPcYuq
BoyIr9IZT3kM1ALiqoJcVhfWbapajIta65U86jNfHH2WJNfpnlxLdCcnDT14oqB3fQlUr71dS1If
9wrXP4MlO3x8eYJPFse6R1FzpyYNaQUfuuMJNvSRDrmt4WQqu7ueFsTpoBjTty5BZCAm5QLqV6uk
xz95jIQ2OGfSTYbPQqJxniqAC5PDsV5J+T6ZzLpLgXZgla/Cz9OaXNooUCE9eEj6+6AHT77ihMZz
642PDFmS8HwuXBzQaJvXD/zR9+QLRaWDHD5mjxg+iDGMN10F3eXlUZ6sAb5YZNPUatkJqdSejKJp
yhgVPIIAS2fjgizE8o7SMZl1t0v3Lw/15LH9HgolM5svxY/fFchHEzLJG2q0pTJondheAl2gFjrX
kAjF7uWBTrLk8DocjwsLoifKb+gc7OMn145qqHqxgC6GGmGxp+sexJrELmsjPL26/wmd6Y0LDAAr
A7LOMJWmVM1vnu9a+mPdo8HiFZ72mvC92mmUeF6QzuMcXeiQoOkg7KKuXpnv03foUh5bdw8uqoxz
8h0bYVpEVKHJW84VMG7yLMEyLMNZZNfi/uVH+/QdugyABHXt0uHeuNYjH71Dd7FgmhX003bjUt96
hizPsMh4TSn3zCjUugkyAIEg5z9to9XonyY7JzGVwqzbVZnd4RQ+xa88NoBT/LaPr2yKGMYkhkD2
xGFChf14Nk6CidnoETWn5JfnXc75RbcH8O2fnurD9otBqUBmgddwP932SR26HrWPkIJd1GUxGNG2
84q9mJuG7dMwKCq0YjasLWSFzLxKsmL56TkjXthBqrP2FylwCjAylFCydNKZ7YfI7kZvH3Iag41L
MQwn1I2srL0wZ1wgSB7HNtq5iw6Xlz4MtDVqxyPvFmfSv2GTJnN73ojUT+7SeJbjfupU5ILKF6IZ
75w5RFSY8mO5W8pysO48LyH5ZNUpciSvznxMi1NHewfKKm18OaRd/cmJK0wyKxjcm4bZ1beh9A3v
C9kpnV+bXeEtARU2eFjj6IbmxkTA7Z9liW+V7xbfqfQ5Ph1LdgckMmn2Fr4hMyzAWhcYnXnD7ATl
lNaruc9UzCVN/SLkTM2cytv1s0ic91gSwICKO8xJKI86hrzLsH9KUDiHzV1KChX7XNgoq/F1hzkM
3hkJnjsZ4rz94HSi/CyoWpgXVY8U4yONFTFlHCSeSf4tj6Ub72pVIsJdIhveLcLJoSBTqpr+rJWj
h+WbhfFC0LpT9DVLJxVtknYWGc5hVvLRjBNjOVd+jaGX1Pgzb0BeVcB2SIV+VLHI9Vm1qHw6HymW
/blQsjFBMdKDEAW5hwtXMI26bbdklmP4yuEQ30UDRkObwosB8LlVRnI4L/jb72JjTNAyFu6UBjbi
ixXj5s5T4A5F3t9ksen6F2Ut8ncDjh7uvZaq0+ddBxoiZDMrJh8fNoSJMqLFEgT9sJ3mLja+k2Yc
pI1FMnW9mzaVRQtH0nDsXW2kY/szKUiQtbZW4cau8w4vRbcgMJPs1ZTKROIKe4/Xfd+SoG4GmEqt
U9NmVmIs1Po7x657rEEy1zfAo3RhZdJwXRZN5I24eoDM8bbkx83xJ7xqs7+iuyrvfg1N2tZUPLLe
B7cotW3dmIUqY/KBUTzvsL23GtxGxu5HRgeWA4bES94B+Wn+NDqXtnG/SnrjMqKmNg8BF+yiegdX
1+olIZ9tj8BQwpS3OrSGb5z7M6bl3zGgEkBEEQD2W+E3GPagxSbvhWStn7Z+2qbUIcwFYH6Lq/V8
3o5Jjo9LnDTRHblSKrpWT+fZ9dzHdXeIo6L6iZoKqmzc8w3/KDoqfxtlgIbrl8jUV/lMhnk/qXpU
53acWeZO8/FM2zx2xpt+sqPoch5Un79XeeXKfVukQuzIxTdiZ2G3SOUhbkGphfS668AKs7HGcRPM
OmXLrFCHGGh4vWEn5QSbh5rHYGh/WQ0NQvd2zf1+0nlljgePv1LuZGew7DsPFeBOyXmsznqxYjN6
20R+KDu8d6l5jtFa9fCyX0vvJVyAY4ooIGIraZ05w1ROX7AHb7rzmIjHBz/bFvZlDVVSvhtwNncf
EBENyXtyr2V97irS3wdRTZg9LCSQHRzUev+hcfrk2oRUHu1Enla/TGvoIgo8jV7bJmQJgzSswdpN
ERQoLCpVTuhkVlhyUwTB+XH0e4RrWRXfV1Oa+3gTeH5K5UuUN9lcTnjikBDVZ15U4ZZqIYehSusS
8J9NWWw527KLxwJ3rbb9XHlGtz6zvLjrQIaaSMZy4ybTWfOBjR93mtxWGGFhdciuAXIEWl1c1Nk9
xhGAjkWk5hafK7jEeLCrtL7VoTBj3l8PaqBLWjQeCc49alc7KWISKDCtoiJRN7hdzJSUPkccVoTu
mFdaV7bfG+2NNfnJecV+Ic8qy0nTjfZEUn7powG8fDks/hc35+DcwD6c3D+pCMcmig6r7C89YGBj
QGVmEttmUIVx5TZm0m5VmefuxTJZnYNFmwnjnkNcm4EJh3GAMz8gfAcNZC1bMN3euKk726CMSftZ
hWEbwBUM03KMLFojNTsKDOXcX+BCjiPu7NYOuX0MRNLzxjTpMo1yrCI/9j0Yyu3sycjH0DBydTBT
gF5QvHPgU1vVfrO3SxI3u0zU3ne2tcYEM+jhLgY7GrvWUdW4WyahQ6OGV0nv65jmo7+ZDQBfF3qI
YFLyJivyHfFAUqLWCzOZIro5tlTSk3Tj0NK77PxWRp/xaSOVpucJEmJo4QcFUYwaOL5DU4XQbRYu
iE6r5lJY+277C6AU1XCZaJi5LCiXO74P03Meu5acu45FE1RTBtYL41n5NSHl/iG1EgyUCjBCIPTz
1ritjdAD0lqn4xTkOdWfrUhHH6U47SXtFt5nMrN3yTbFBJdK1XZs5kxuSTWmf1JEpYuo9y18R7uh
0N9V3XTjJpX2pHZZ2wzs7W6EDdZkWp3a+rXVDTth5iI/M4t6kIBxR+LVsUY8PogphwVvjn7Ijjy6
D6pH63meFKUBBSm2qDBU5RSC06gSfUfWT5cbt6tNTEeFUat95ab5ZZ87hsITs5OfvGUssS+hZa8J
uig30609DtrcFFk4LQgTK2Q3EEY9fp/YsXCZW0sWDfX4DJFE5uuNl0PGDbopI+I0IT5/Fhx9fPIl
7OlgbFpPkHVs7J94FCMoMSabtFY3livsg5MAX5FibAwckjgMqLilJezjJSu/6VZihlLbFKtH5Ucc
BblAkGm2aQzII53ynUvjz86LRtDUNtVvtSe3MCsuSHmzIUkShX4woKESu5oKdLpHKxo27yJsAKJb
Hee1v+kjVfS45KTjOF02ZQrTDHycmWw8s6zi6yzLZxHkzZTOH8RSjM6mUtJJb2Qql/GAvVY6n1FE
ZO0UsXatyxAEVHZZc5fo78vUFwVfWiLD5AKJZ1R7ONd2Es9EMJezuewLI1HyvGpgoURXwtaJ8wOi
KaDlshANpCq/5SB1gxEWKs35tWHL+ivXFlFt26XrsDpqpjDcSlieZwkHYncY3ch1zhJq/Cl2aEXY
44ThORSQy6FLODtKxEySSPBzY+Azd9Hm8J0ZrAWdOlWevlND0vhbkGSrIbIRJ9m+DV10vYsCzbgl
8YNfJ5cuiF9xkwoef8Mj2PFmnIu+s7vuQN08vzONCqswt3WWB9hr8GXTqEEoEbWtfN8W00hBLLPh
UrFDXUWhLUHp69btN3YEIywA+0Qpd+pDf/xMs5L9WRPbstwEteK9GfalF/hmkfX7kSpmtOP/W8TG
k9Sim8j9Sa7fdYMKml230abdYHNLkz7Jl7au2QA5GimPl8aN2aInYcmXIb9epUmRj+QUoh3ItvRz
aMbsIIYRFjoY7FUwYncUJIPCSodvLYf6tBkaQ6TBKLCg27R5OD00qZL4xU0CTURt1e59ly55vsP5
fkgCkaOwCqDkJSaKyqjFgU2odjyDspentEI15b1jCBuANj59/Z5rn/fOpcVnbdHMcWa1kzj9LETS
pjTsgcTBXDYvYRzWof5/7J1Hd5xMt4X/yx1fvkUO025o5RxsecKSLQuKTJH59ffBX5Jw0DLjO339
iqarqaLqnL2fzafTnNnV3ejeakOiEMOZJ5D8ZjXKCfSO6/571uqk/kVTxTRM6gS3cZd0JBlFhtM+
Nt0UfytTScl0dtEc+pzZhtfCnapPtkjsYzhc7KVUGsAYDLSibPaRkjbnkyOZq5YEOMf7Bj39Lk8o
ghLW5FQL2T4rnweldc5m8IDkb0ZJZgcjxJ7rkZWuevCErG1EM07DowQP2vHxa8B3tBxVOcjYJlUV
yQHaJqewBjSOJUxfsHaQfH2i4+abrkiidtGBmeeOAkH5NE4K5aG2I0d9qIhZGHZSpv3VXJvG9dh0
tLzd2FRuReLFSmCrvX3A/Nad12pPdFULvI8gjrQqvyKDKq/7jiMjW+w04zCMsGXeg/BHlJprtP6X
10EYHulml4wnic1B44aax/B9AZe9ZlWP/y9XGt6ewkp16XvaWDyPJjJfXrmmHBsw/z2hyfs0slqO
wc5UzMC7K1mwTPP4lElzRmTc6D0p05zLm1RVonnJTUy76YBWTk0fjCIvWqBz+hQBNPIMqbdXMc54
ZqVSqU1NrK+U/Iujhs4j0pf5YQAZ2gZZVlj9oasMIkSG1rI+R03S35scBeWeNn5Lt3kmBYdHKZmg
Jraj6x5Q6fZn48ymfe/M9K93zFbBQ6eC2ppGHEtt/F3WpM8h4XXnZ6Ds3UtSt3G/Jw8Hvp7rgm6k
7V535NrmEeY4lowCMU4YxwcE2m5LrB/Be0EmG3bAM0qjx1IY6mOfsHqz2GaILnHbdMdJURhpUBNm
flmYBnbpXKnseOewU3+JyOv0joi/Sz9XVobSrm2L7JBWWMX2NvD4z9bYESKtpzbCjh0uUqv62gkO
cvdZTpPsC2M7aQGd9HoKkC0lIcmbnf1A7A5RabTBdTQ1tdMKPzTyvj9EBISZZ7nTWfco/brxaGQr
SOhfTzXBu1EoZyRnhKm5jg8ISzEDvW9UlKN5/U2bLJO1zU7YrDjI3iwOyuSNBBSb2JCXrYmWXNYV
J4WeROhjWJgZnXv2mwC/tHG+Jx21+xJh7CdRJFW1z+5k2QRccpF9DdmS6MPB7h8HgfKGyaEiDeGJ
Y+9A+dTiXdsB1djhuCNTgPJw1fq1TKKMmOIK8ZyNpekbYoyZlY8u7bizrQS5Qdc6zalRlB1i0dhz
yGpw81zbDSQdPStDLMX5YJVaSxnEdVCLGFYY7thqdLeyyclz1UAAXhZak3sBkWJEa8q5Hm9JddHg
iRFbWnN6VhRxRNnP4Kt2LkAdbcYp4zjgCKlFUHjeWbDB6stSkB6/F25mI1XItehzId0y9IWN8Gbn
wDu8V0obtR1yZaffNaO97N2yRJ6JvCN325mV5JEt38QGlDzXci9Di8lfDwjW9pLM+GxntRrM8NT1
Omffd6b8RozFgOrU8MhhSxwtzY4Q5LSVz3PJckiqK/xaFJtAUbIoweKcdiL7Ug8sM7sGOxrHa3XO
HpTana8WCtN3mdczs3wUsiW0oO9feC4jIwCM4ojXmaiZ+khlb6ychppotV3XznBb3V5q2bErl5AM
F3c/4agagU0HTr2qigLExCxeGElaB1Jt569jLVh3ujwmezEUQ3mCjk4+gecBdqb1QpKISeTOpIQX
yuSOen4XE0bE/Kq7KTkaAGuSea5W7gSes551zS9nTqrfKBwk+Rc1sXtiYKTWtEdQrSlTkcTBWf0+
ZRtX8+IbdFv5nOHYjO9oKjrENhHlRMD4LiadornNjMwCxW6PNFzqdBDVhRvawyskWAXBbwHTds/i
zWnZSTmvCMcW5+nsht/BbOevbG67p6r3Yp0gJkBFr8nI7vtgO2yhd5pd6trJ1FRJeRfjAa+P9Mxt
43u7pVlNFaBOPrVRe1ukk0tmYd9q8c7i0TCKis0u6DqORVbsh5WlHzPOX5qc0JxCXhWl+cp5N/Xj
ynkpMn18Sjy3QQgXeRCBh9Nm2XIq4ETdHJBSqg26+S1C5hSf/W/FVArTgpDcWCpa4SM9VK4VuzCa
wNKTjpdkRQAhURpN+0RZwuIo41CCPdKbwbr6X7ccQyk5/nFAL6JxF5UI+mgUJd2V1xnaHSczTTCj
Y7an0+A212gNR94xdZc+/Lku/FMlFbwaHREAkBqmR4jn7yuphddbPJm2wgEkQSZBiRJ/Wej5jar8
JRcFoxfdzMX2h5YA/ffa8mKNxgjJeCAjVxHpRcRr0DdbAhf+/IXWJWg+hZaISsubtgiKmlVfpLEt
syVOHQ+z6chTDkHFOcIW44NPWTsZli8D7ZJSOp0xA3TZuhMdtdLU20bZeQMGd2TGvHV2YW+SkQDl
cLoUreleDo7KmSKNauXB5YX3CgKPrc+fv++vfkBwNhTcl4an6axupLdCpJIKPyAb5W4/tMRBKigz
mRPKv9oV/6+8+h9kT29G/Sfl1X0H8ls8v5Vd/fiLf8quNO0feMsJuGKVhVBBLeTfsivnH4gUgBu6
gL0goi9213+prgz+iSo53pNFnKFai8rlXyDVRau1UH1oIC4sF3RSf6O5Wn7+/3ZK0HwYNFVBOKmO
SjsS7P37+Z2Apx7xzKFS19T8S5YM8elsCo+aUdff8ehm/iTnEcWfOgDplM3Rm3H6hQzr/dO5fDx8
GNzaLqozC0LEqsNFbbjF7mtyRq1t7bIs5u6raMLxrnVi+VcTgY9aLP7oeJCHAJ7HKPj+m+a0LsZm
AO9lFEl2P7Jf2sPwDv1ayz5KAftpUMFwLd5YeHcQO5C0vf8og967JM88oxrCwbtlPYN64vU5sdoz
vXi0pdm9DYVUI6Uy9r43A8z/kz8PrPZ+nVu+ro1FzEPqQMMcM+vq6zbAiwZVpkQbhn1SHg/eEDd7
q8jwmrqzMBfEbCUPcqrm08aZsicrgjiyA0BTPRoZlY0De975xR7qRg+ovXKs+/MN/nx/aP0QcMF5
sJylW/d+jMQEzXEGt03/aG4ull7FKRT3/AMlxI/suHfPNygCPmjhc7AiI9Z5/zGcZiqyYbDHk2wt
yFcGSW3tjH7mJGuBTn9yaF5f5Z3SpHs2gQO52T1YlR3QdfMF05uMb4TU4xu2Nz277LovUcxHQpIc
lCfqXdKAb9p3XFrshxLI0TxHzSWiYopKcJ0UeSTTiQbLFBt9wmapMr/9eRSXt9Xbr7d48olng+az
0LegR77/ehDn8olJlu/0Lk0PNv2UQ8102w1TPgRNGw8f6Fl+GNZXH7iAqoi54AN5Wa8+MFoq9W45
086M1SPTyshEMEgxCjt6o+kXN5R3pWsdJTUnkNJ8GlT7lGAsv8ClVtjFRbQMYqP0Hzzsyybkp5vC
4sl7lhXTdVY/ssMJwVJ6hCGxtMRdxUoW5Lik5iZ1z2ifUu6vCRn488ivn19Ytuwg+MhlhjPbV/Nr
7uNiRNie7LzULU9iXU0PRdb0H5g9f/UpiG/5IHyRSHpWn9IJoCSJzrG1zuioGQOJDaHd2B+M368+
ZWHwLoRr1DXW6iUwjaYd9gttvu6z6ESzWjLkOXZf/vWI8Y5zea8hz6Putnp0aq9AtiNLpqKon3O2
7V+0WpovH3yIvgzJu4cBRQ0fA5oJNRIijeXLvlEyjJpNlFpPLZVzHPnZ8WClxzapn9V3WwM01Fdq
9Kkh6UQ9jmB16n6Wzo4VRFofKX49VNlw2bVGqV+Sn8kBplNp5l7Srm2bY6KgJpg+c1vWJ61J7Xif
jLKllDmC2tuJxsmsG1L3oEnq9hKSAP+fvzW7eqpO49BCLcDxU5v3fQOI6Zg9/BKwIPGPUMcoTMpV
SwTDnFUqEQS0hY4xmHveUV0ITuy4DQlvmHKrJz8yIsywtbSUsJZ2KCBw55zkmVjVEF1VfWQcj5Mc
s080gSdn3y7NMOAreTffdkY9qw+ETEY6DiPZzgHmIfnNGxUlOkiZzy5YxSWAwvkRRpH+CKYocEyZ
u9qhhOG3pV4pvvwRZFFXlhsdTeYsP6kVXi6/U8OoPeQco66KWqb0RKXrdqfhXPWzT+Jhqflt1oTT
hVk1NYZIfSwn3xKmQ6htqMX3rj13KvW4mFg1+p341TQsIwNiBt3lZER8neOHpeTYTmlX4fVN60sL
lkw9shB7zTimd6LKQzRnpXHCpp7xSRuL5n7qKPxNE6lfyikv06ASJqbDCvUfWgZavrkfVcsIWhmd
+GCyreimhUqakzmfW5cTlVeOYAxptEsqfGr8GBOlarzx/dM4Vel3ORgkujlYXMmO4e4fZC95CEh3
vtXaSVOuuBjn7zTU8L5SmczHI70iXCUQaTh/SnUxqRdjmcRtQL1Q9Q7eNBYHsDJFeKI3LMKnujvh
SHOlkWbXSt/U8qClOsZBK4mpobRap3zWJKahQKlqMoOqTOZPrtHnX0OBI4mynSPExVSPUYmZDlnx
pVbO9ZM69pnr5y5722Mp3ETnVJfXL73BMRJ4o+iPqdNkkx/VYG5xq2bNSTnHRcLAWzhLeJaom4Wm
osX73nVyqiZ1ltXsIXJUjegIFhmBGI2vFrhaJSCnxlN3I8EtSNGdUcvOKi2lk+YkQ3I6KF36FcRM
jnVmjigoVbbZkDlITS3dR6VSsu4VDS9pQTvxeXKoFx/bNUmPQT4p+ld3TKmtNmqJShsVk2L6kZq3
lznCG+eEtJRCAh6qp/7ayjwyRGt1KEhsRnxCH40+NPHbSaahr4E9Gx7oBtqCgMZKJ16TMm6x02c6
OpcLS3k8KqZudq67vtGfbKWuquuwmUjI1drGEqcKHaaTKNepyHVVL+p9Tp8LeV866jbkrNiuMBQr
lBF+MKXTnoaEH44OOc6N1xRfJk8MN0acEUWzQ0HjtrjzaqvdNWloJQezaW07qPqKdkWNQWw+wrBp
yr1I5zY70mPkNr6INDpDUu0d49ilrUyVfHKrE4GsqTifLWdkC8Sa6e1dl17UrgTkZe/GGecTfl3p
ntVV0+s0LHLCJueuLy5RjMQ0nMwyxtgzUG261nF5UU3Ua/NFTYxQOzLHScQHlM7xJy0rS5Igw7R6
EUbrXOilIcrAqHAejt3oEaReeIj1isStzqgZ2ffcUngRAsgtkWrApdvJNGtIKsnq+liQsMy0TeRS
XLUK+44GlHmiIEsZfFvNzAsIAAUhJjgPEdFQpol8kSUktKui8k71OCvlBbpcdkNJbEjjRFer8M50
Zr5xjxvuhcaVdqmYs1Of5C4JRXtUCY3qAw3q5qM08+bK59A+1Nd92M72CZEpZrSnIeFhqLCnLMT+
3tTP0nInAgI1clHNMnU0ipZx9qiN2OmDitXqCJCGRhB0geLrgLy06UB65JDNjNDGHjFrV/MoRIRa
x2oG2kO810hZwryMC1U7ZW7mxjnqG+WsqAFDMhBedZPlRO0eKvzV9Q72OrlVZKxnhLCimhZ+4ia0
m1A4Ka/MheYzBWL7uayWSKVhrg2LjMEYR3A/tq3KNq6iyeq4Yd3vMIBPdOZTheNgZUceMjACISHa
VY71xTNTQnnjuHdJW3D6NtlZTdwWewqg5Pf1eBD36qAo6n7mM7+ZBRm/h9ossdBj5HUJxxK5VANU
YgOxWIYRfU54ORWnZqTH2t4icAmBTmkrV1GYe56fd1N5RyI3EhUqXUgkWOTFfUpX4sGj/vSad17S
7Bc9jXrOaQrdooE0uDiaiYh8bVzCzE5QiuWPEzs4ApqiBu9sDIwv2dlETSH2I//I3YUU2S66LmzO
Af/yehWpQ3xFZQ/sGMNef8jCuCW/FPHSE9jP6sZSsoI0xsbU9impsNae3nJFGlRZUJ2z8LhNAR1I
w71xqiQbj7WOwJ+jaZgkPmIGBLOKUw6ncVN7vR9T0gX2adXDN7LoC34Jm3h63p4KZDFW9Q4uSmKR
cpgTqYip0ca4R4qRy2d6LCO61qkKfvgUxycOYQgKu1Bx0gVFvkwrTyy/ak/A1aU5a4XwQUOOdPnx
x5jjLgPDuQR9q050bURgy+8UzUwyuUdW2TqnJf+NtuWkIUOkxU+Tikcrs6MpQ/yBrOmkxgBPZQAG
RMgqi07ktYuRZ/tgI9wiD7C023bu/9jY/X9x6X9oq77Z4/5UXLp+TkXTPr+PPlz+5J/VJcdZTH1w
nTAX4CqjVvvv6pKN3Q/1K2ZPMioxcCw1yP+Wl6CrYX6zqbTiE1gE9f8qL+nGPxy4J5w34LDx7/zT
X1j6ls32fzfjClUISo5QapYT25tNuEZsX2rPBcFOKgnAmUfYNN2sDyo6v7v4cih+c3HbzkgtD7k4
HvBHrIQPuik/qEv97tKryk1bGuwavZyIMqtAegdPZEc8nL3x6sunvrlx9n90ZDrirlx7vIIEf2YI
BJlvHo7rf47tW2Pj7+58dbqaJoyacR/ZQddjDB4tli082duurb+/73hI2IF0ihWUunmXjelzM3zE
5Pvdba8OuJGJgHHGoQw2A3VEOoSWP7AN33jjq4Mtu3JlMFF7kTzfws11ypN8Um1/06isaZ5GZTlT
X4ZW4Mgcf3ZnvdZG93c0uv9MoCX55u2j4nkDlIqMIY8a/NPzYnhBuLJtAq0tlI6OsggdvBl4Xanc
9K3qnpg5esFto752qDVRTHFzxANu5d1TyBbfroyHbWO+mp8lmJwGPRxjnvMut9r6PDfrv6qG/HfI
V7Mzk1mRzXpjBVWF93fW6c+D2Py+7cZX05MDPx29kFDsSCteUOici/wjr9lvppC5mp08JVSBlzUr
IvMbGI/P1uvsz3e9DOsvlnFzNTtns7IbXU1+uPmVXWvE8xWMIHnG8vtXha7/DvpqhsZGrGBwFVZA
L+QE+Q+y75c/3/tvhmUNOZ9NCREVxWKgDfaptHq4A+22dXzt5GaHX1tRFgHtyFXILG6YnnWa/gGX
+Hf3vXp12lNSw+0I0ckb5rk958d53QbbhmT14pyHwUL4y7w3+xS6kH6aqsPxtkuvJqYWdkLVFdcK
KMy4pxElp1eoxMnDtqsvY/XmxQn1t1erhKsDv/pkdvKSLu7GMVlNTN3mqBGqgtKJqr/MA7V/S9Ge
tt32ambG6VSgPYqmYKDtcLDoLPj0Detty+y6Nly4FZlUKIWCzLKviXLlpFnfb7vx1axUipaDImXh
QFT6w2CZLyJ0E3/Ttdd2eqQzRtQRLRqI2jozM+uyT/sPuj6/mTpr32s+E9KRiWEKEOJwHmqTy2zw
Xrbd9mpaEspNnhSF0KAQyNTdfsmT7Z63XXs1L2nyxLUtxpH1xGz2teO9Kvm8cUxWE7ORA0f/tp+Q
Bw3fK6V5jIwv2+56+RXeTMocJunsJYy21PJLBGGXaqRE257tdV9LSxA7e6kcgzpt87NC2N19p5cf
oSR+95ys5qXN8VdPq2oMBsP9llnmXZ55H7wxf3fp1RtTllY9pUM3Ieoj6kKNtdMijN39thFfTct+
1gSkpHIMwg7sT6PfNsXob7r0Wq+ShiMIZ4+StIFTzYDQhUZz29O9zoDLQmuuZVTzQnO6CQCUOI+7
+KMgsd+M95rjkkRI1C2gpNT008+FnZ1RiNv2ZvjRCn3zfBOQHWXu8pSkS/CU13OQxa32UcLg7258
NS9DIiebkCeRdjIV1y7GC5Uk/bapue6BGYWeu2nNg9KTHSMK43OUbNxDrIPokH/3VPx5wCFH9gFK
B9Krs/R621O4mphJaiFLIhM7yKr2s1raFv039XzbtVczMwPIL5F8EbZJI2dfwGicBR2ibRdfzcy6
dNCoVrzU7Km6baP4c5fa2x7DtVAi0SSEAMY5MNjM3uJc7j9Rqtu2XKmrY2ZtGKnptjnC5xATwmjf
zvA1Nw3JWjk4JqXTOFG+vOdRoUw9+DZr20+5ZhtQsLTbpsnGwBmM09wzd1pm3G+769W0jBHjqp2e
jkFjgVylB3gfp/PGay9LwdsFJbUqRROMSOmKOcB7h62szLed6dfCDHaCBHIDogs66aCNRT+ctX2x
8eKreTm0PTJpQ/AM6rSo7ah4rovpZtuIr+Ylzrt4qFVGPNbaC4NMPzRT2/bfa1S2h/Mji92ER3BW
vo+D981U5y0Th+oqtdW3v2VcWvhtTTKWEqdX/RDqGj0FcbthSLj4alb22lTRBee3dIvpFuEYTdI0
/Ss1xr8O3Fx7tY+VWa5XQuPVgJqoPoyWPZyQTaFsmfRcfbWTdVQ0ym7II97GqhdEA4GyE+qoLa8H
rr6anHj4FKNKalQLiBafMizbzyHkwS31H66+mp70xTXwo9YYQMx+UO3k1mm3TB+uvDpjtoaGXSiy
qCor7UEMAsehoWyqtnHx1dwk66pWsVXMgV6ZN8UkfNA/H5wdll/tp/IPl15NTTxuvS1UbDFqJ2g8
q4HaDl+HPIdKLfxtj/rqxWmKLAVjX87BWMcHDf+t6mrbnsU1DMy2Qq+LFO4+0pHeKFX3MFBR2XTb
7mqGYi+OnGpGcOF0lRKY6QwdzlK+b7v4aoqSJEc6aCnnoDTaxwSUbv1RKMjyKP/iB12L30MHaQFg
UdbxIXvJWuc7Z9m/YzX9Z2FxV5MzRsUmk3EeA1hhT6UeXqvx123jsZqY0wxEzZtDXm1Jew1L+NNC
/9h26dXMzFQparJseN1H2LFHr7EQrmyqiYF9XM1MYwZ1kwzMzFlMd+hJ7tTWDbbd92pmOnGNZ69S
poAcqmMTbURjVtsWq3XSk5lXNghtqQd1q7DDwqED9X/jff/kRmix1VqgqQM696dqqN5706YtOKr6
1ZSM51bzpKVOgTX3n9g0n9rt34VZ/ufRXmfplpnqDp5a8UPmzl0S2c9zidBj0y+5hknZ0AlHR9hj
gJm225m2I8mhMh+2XXw1J8n7NdNUrfTAqsaz0VVvZq/bUrhnuNeTUshKqCZPYG5U90rdpEHUYWbZ
dt+raZmUhMNUo06CZSku4M8eK7i3tl16NSnt1hWlmnNprdA/C6KKXRPX37Zrr2aliBHJ6MjKA5hH
JPpSf8Rt+WnbtVcvyl5tyAmacN0CdfhGBvKTq+Dz3nTtdUQU2zjRjCl1am9Kr8oIVPbEwWfbtVfT
MkOgi66r1HlTZgfcz8eVEX+wUi3vw1+8zezVe9J202KubIKtUe8ZX0UfQozRFjwM7lpzD0Vu4zSy
l/3Rm4ObLqdMaUoqnQBGnga987M2fNk2PKsZGrY6oFJS74Il2MIezYfZdj9vu/RqhjpqM06OyfDA
QLtF/bNXSm/jpVfzM7I7iBwu1cJI7a5wJPtZUW+89Gp+EvA5NY3gritRIQZF4bo3yi1lMY0Qpfe/
o8TM3MRpMpOKUo1+AqPnpCiV6YPd8jKuv3ocVzM0a6LezRzJiqhM7RPS8OYiD0XzwcP+m6tbqwPn
OLmW5kQcOAtb+xa1CSE8vf286UlZm2TM3BqqdtkpV3l+042QIwZyE7ZdezVJR/JdR9ujnUmdM95l
KTpD1fqI5v27QVlNzKaFXVSyIAZOj9i06lFVGtvebz95uDI9tOOCMRmy8HzqkdzJJr3fNibL13mz
ngyZPQ+dF7Ohze7A1D3nrbel4oFpeTUxed83oWNEc4AvwD3KAWWcoR2cPxiTZVH6xROO8/Ddfeuk
wqhGxXC3Im5KP4qz8Sqz5va2ib049jcNzrpvnwzO1PQWX8Fy67Nqcj9plXu07dKrd1FcGZKFPGZ0
Ju1ZkcplMunbyipru91UQXDFGkBrpsa13avlt24S25bEtT2nVW1IWgNVcV1tjxLNPRDI88Gq8ptf
dK1hKjDma3PJmx+bUXliWWLfx+POsZVw26K41jF1pbQzMSUUmMuUJAnlYZ7cl02/5k8qJoccUDMu
aFkVnXViGn20V0T0d1zq/+z51yImvCzgODIq41ncfPeEJffZXGxq3WsesQnvJpI5kIUTehyvVOh4
u3AuHiI1+WCSLovILyapuVpcmsQlZn1ankTh3QyZPApHe1PTivteLS+jEhXlZLMoIkhfLID2t8FG
+L7t91yvLiClcI9x48C04n00Joe82SZh5M5Xr/6WIGbkzJTdwwQFvIoUiGQjc9u+f538GCte28cp
z0rRkqLULKFfvaFsWrRw6b1/VlTB67nPVTOodCiMEj+MpoXbDvuOsfpBjU5mpgeFK8AajaPJMfHD
LfyTLb+os475VOkUimmKzcBK1CuzmvVje6rNTeVa+Abvx4Xz+Bh6LbdeT/Kkr0gECrXjbfe92smN
Y2GSwpiYQZuB/s2bfLgRMKw+qB0ub5ufJ+hPeRI4UqDNYnkJRkhRRSBczX1Q0xIIT98KRJjkaqr1
wSkyoo3HLnflpleUs1bHqA1QkcyFaOx1pkV7yFS881ArsLxsGrU1Qlrt847WjWIEdtIDsas0kk60
9HHbxVc7vdlrWkhumYOZCNQP3K7kSvQSjua2y68WZEOoUargDAkcnDFN5M5QjLS/Szf/96vE0Vcz
mLRBfYgiBiYbhsTHC34KB7fftPbQZ3o/DWxbIYts4uIa8ZIHVcmf25mcrW3DslqSO8NSJIAmI8DC
Ex5lxWNjlMW2de2Hj/fNJpiUxbqKp8gMQq+5KdM8v9KAWm16CeJAeD8qzWDQKAdMG8DNmXaD7X7p
9Sj486D8es8En/39tcdSm7KUMJzAiuvuK63nRN01ZVsbfltl092fP2R5Nn6xSKxFM00KpQr4mwmX
bHxMEwCHWqHdbrv26kgG/cXOJixSgWrLdJ+TMRYUmbXxaV/LZmwV59vYsHgCxomgZC3OYj1PPhj8
343LaqKORi7sFtFCAHXxK8iBc+pi29avdXKSHvLOdh1Ej/2o7TlvX5aRuWkX/BPswtEyqQEthtc+
A7P0RKQfZljM2258LeJoCQh1ygxZbzbDwnInea5Nm/TZmrNWcZSzqubqQppX2ua+0d0r3ORi2+qy
lnHk+IMkPEgzcAmiPCJSLhBh91G9ZAVC+c+qq66elFm0bSJ60wrSXLr5cRepAwRWCJDmUY6r9boA
bDztSpAxypKh6zzAWNd7X7OgWuzqPI07v7MHmrZpTs/8MFQhYLU/T0CN8K/fzO/l+X6z+kWeC6Kz
xwoERdsNzyPA5+1u8WADpmq7yNkJmdu3ApY83Da7tMrjojTGsjrS+7aDrwobmfPPLpTJpPHfRn3c
kZASn4jOmV5xQjrezhvt1I8irzvpSc2YDrGlpK1fTThl91A07Y7CWufeKNZASmyudMLBZ1jlj+Wc
2OT8EKab+1jcw3Svd0X41eqnilDpNB0eRhWz7cXUamRphm4dw5yc+u52mPrZedXTHNQ/6D3SDooy
H65I/rPNS5zqrn0etekcYUSmDH8GkSWOEC7PsnjEQuMMZ6SIlGW+GyBQhITXSFmNWF+AF507Ywtp
OqDlT5oHZgqgd0Zbgl3PjSxsjxHmpuKoHOyo/tRM+uQd4YcCkiwbGUYPKPfq67yMB+9qdjEu7lLD
LsSpp5oJOMlEasbeq0gjPFfKOB+uLVkXQFZjlXBNFjCt9AgOzdDn5vsshbN53klvFF8G8E3VCY5Z
uwOIyFIqbhSDvup5rM9w6HcYNJ3yBrheVF3kRFik+MhJKNVuZKcWzQk7+ogE7bF0G3q82TQf0BMT
muhbMsyawCRR2PrSFlApSS5IOnIIcOc7jYsf1SAegRp3l6fetwG4u/ZKbV3W9wBdi/a8yqyhuFJM
R/HOJLG0+VXnzj0/gEsWdocDVO0LoGO4VeflJh0TM7LjxCK+7xOSgq6ixHITc2/WiCyA3rZa2Z5T
PbbdR4imBBt0TTqH8XGiMspeZIroQBhVWJJ1lebebdRZ2nDV5nmVXJAk3Sf7IR+K5sUrh1B2QVsX
VHMNWTdnpt64YHLyhvgwFd7w2N+BIMFaXvPi1u7x3hq6jznZ9SVEycRX5lzjVyerHV1WgSF9T4Jm
Mvt9jAcVOkV9GfXCxEcOkfEpNN0qOgWsKGF4NGEkobjWSpLtwxBT8t5282VwqqOSUdB8Qxtk47ep
JT4RZVo2R4aXK6d5KiW4WBnnC8miMq+1OtdOWhc+wp5MgkTfkV7ZOQfssqm780wMBDvyD1BFcuAP
QXb0GVz5jIL+E9nFw7RzIzfSdrkiXaD2KrhM2iKHEATYU1MCbm8rCWahiFuRwcMYJMEAbl4dyWow
Pg/ShlvUWFWVBhCL3MFH3R51R5VlGi/kFChoXxP7zgECUeIDSObQJ7MsKo9LIt64FTlHO1hz3r0x
WY1fePYwHprItuLLMfKUg0ItvzghSLR5qmstOhVdHD/r6YKTT1OlhH8+ENxy0nqhKG+BRGbYxLUu
7/0ZKzooqSr35A2Bw+lNVi4UdzmE2vUYEiDjN4mquj48lAStTl6elPjqb0JQ6trxRAI7VMMCMiRp
zMeTg6bCHw1nkAcs6FN1IGlnGgJ2z+BLVXfuvsuoMNQLNSYjYGcWbZ2cRXknKjgGKKJPiiRduJ6Y
tI+NGVxEwDt3ai4SrT4p3EF+1+aI0cmjxAdBFAF50mrjhCzs9rGITf731Jnqdg/d3bkBTQwLV1cn
63rsgYef0nG31DM3ShrrYJije5fWWtqdEa4AdzUuCWc9dN0slPMyS7oGaLs+nhUQrrydW2kNaIzI
0Idr3UiaegFnZIdcTuOI1l+d5oeqcMcjB/rwuTBBGfuaoXjfYMXaxrk325lKmu1UwonHen6e2YNd
vAIKL5xDZHWkzAIgkuRdlLA2bmovFv1lZAArv4xMe8wOHGxcDQ+UFaY+nDe0xunoifm2tOLBgMoy
AQRTOznfEvzmKDQVvCp96ryW4ggaqN7wRREPFxjhCcAgHGvMggGiFYnEwuUJTTsiKo4EAZBhA2Z7
YY0UQjsj48I49HkiH70J9RoOeFce12lVT6dymiZ5TW5AFcY74Jm1fVOVU9Jd8C4KrYum9aaHyas0
cVBmRa+OEldBDLdPawMhDG1J+zVy7IaEP+hnBMe7IvVOwbil4qQIWzWFSR/VRuV3LYndF20vPOjr
raYmZzxR9UXsCjAC05BHcFhozgYTEQ3DTbHoYq4MK4Ez0qWV9sUkPCjeiSKPKCq2nWU/uJVTx9mZ
EbmO5ZMJoIYCaHSr+YK0qqAto1eSudvHVOtmn0xpHvTY8+q94jQVcT+EHdxkTWd8Ak7Uf/PmbKx3
4MSBMRIBYp1UwgACxKS8MBvguWRU/B9nZ7ZkNZKl61dpy3t1S3JJ7mrr6ou9tyJixwgEGUDeyIAE
zfOspz/fzq5zusIzSY65VZmVURBCuHxYvta/vl+Bt+lt96otcnE3zDMIWm9pqjsyNhh7pHtwdNrS
PgNJCe/WZh/t04JXIVUW/lD+qR3S9jcsXpw3RdOma37w4jZoTl7DvMeLxx28m17s9gWwMtjpVV4W
GG1A1J/9U+dOwSf8sAOgvta47kdWtWcdGnfqnBcWFcS8NSys7j4pMWh3MVpqroohzrzrXmCVAV22
Gu5KnJBgL+1Ofk4FkvEjztL0PY1VIG+Ab+7jcYu9Pr1RRSgf0A11wP0zq1yv/TTPvFuRzU6Lxfza
X7A3vQ1h4KktUukdl5oS9SksyuRt2dH/dGoHO3ufuD191Ha8iPE45Hh/YYrUzxj+BMXyaOXQTY7Z
EBbnpi6r6m6Vci+v8WCzhne4me3TcQrkHEQiIQRJ1JaJK6Vaq7nBRUqS+cHpGde+4vfKmev6qvf9
fDhBkXFuC5g92bWiYtlFzWJnpzJQw1F4M+HUAI3lw4yeHQ/UgTMAmkL5qYRdcpdll9od+iiYvUiX
M5G77PR534GZXR3oGi4RB54a0oK3vTkc0rOt8scVgtMhszEjpftjvhkL7hByceQBfwSBazTwlz6M
n9Yp+7i1CMXF6sOBymaMUkFl41EtRs6xyctDoMVrYFtvR3uq/FtIUxBx5rUdpodx7/HCDYaEEnrb
pVZwJfAudLGRr113AgDvJ8vZsWvZHcuxyovD6u4rIBIVjN2jmGGqH8cRtAqOSYXVHtYsTOXtiC9O
fei6dp6+by4E4IO3l4i5ZoLwBQOLRZWnrktc+5hhuMYfdVa7/6DS2BpgMyrIck2CNJMXWof35Mkw
XNnTXdwT1PvzDcTp+fdlUvRGNx59fMelYDbdBRCCHqGP7/G15RNcXZfN4G/vw74vfeayu9jHOhm3
6k2Hgz3Y8Bacv7dZDRFKGFvdUdGpX0Wp5zbZaRjcVV4LC07PlYhJLZ9R/5XhCS5ckrxLcPu0Qf75
2NIRDiQ3Ve1YLiNQueMjvIYYksuyxOGxLUPnwyStFbP2MguK+saa0FUe6oy49Rj6WSUeSxljQAUP
IueTrkPxNLujbA8pSOXgEOxuuN34YVqUd12qnPdtIGZ5ZN+sr+FBqqd83ezxlAdtNrzbnX55x3vb
X4SKIeM1bl1nZ3un+nVxhVS4KM2bAu24sv9BZRqX7ZRLGGYvCZ6V/U3A1y/ksSf9keDkMqKF3bOW
pH+y1uF7H0BxHimZBnZkIYPOjpuF3fdVgmtUcQIsNm13FqiD/ugltdudSjCMC4IYhXlaUq8z0e9Q
1nfVnq0fRD4p+9C0U4DNQzvCQ89lu34O3XoF05xkOIvfDDMb9M1QjnUTDT3APXjc2RzSUZT7aZRX
HL0RbDOrfGIfL9ZneOVbfbdvKXdVd92K6ryuwChPvaRKD3EJr5CTM2JmjEVM0Hk32QLV6NjPbjrc
heO4jTewKbkGLjl69xe+uaBVkTtK/62tOUKv/QCD+M+42OJSJAInWd9sfro5b8VsTWk0jXmsTnVu
V1dY4TkfYVOPj6ng7D+5TjfhtgGcKr2uhOv6pxK75v0UglifbtphzcVJebgZnEFmdPItgaiYjkgr
s/5XVe1t+1CkhHEHtqKV1Ec69lc2T36s450As6pSUf6aQw+a7vPal+FHi+625iNGFXbwBOkMx/nN
UeL9LHzRMs/K9qmZYSbegLFL/RNh9YUlP+VhHa1TCCNr7Do7/CaEjUX8IQPNHklvm6x7SwbxeOu1
gO+OewmckBXTYhGL71y4Q7f3ulLeMutDxh82o/WU2XFsvUEJQDgAVYMVxMfO0wCPjJDvdAUZDwKT
8hLiDnxt4cDlqde/x1AkYNIF6b42n9pmypevYcOm8HUEprH/Hs7M3OG7i5lIY1/UeWXPFTVUQXyc
MMaYgGo3q4gG7FR4/Sxc7qZi6PMTrhr0WxV9wuU2ycbss1cFwccVycYlK98mdkCDkGQFHBaxYF+E
za+7nYTF/8YRLi/Tst7F3gKF640zj1a6HUPIqXN7Yi9Iaz7qpIR7zLk0NXgEDdxexnRzQXVNgxVG
NXjM4iSyYgNhRK+WfUjo5G3ZFVZcHGYu2y9zESYWSejZiyss1kgxjrh/yThuHXpPy8376Li5kEQa
jWMdvbTMkqfZWUTyjW22q09LyFy6SqdOqjOeIS1GPH649uGnMO3d4d2UkiF4VzeyLY+DH9QJtwya
ck9VKdj8JPtoHOFknmQhxlOj2B/4rEF2t1PpegankeXXzizm7skahIPPETtMfts03fKM5BWNblvD
A3pLR95MdEquwP42Aad2IsAzfnXTLQWQrp6Qe34etsGeD/5eVeXtNiwxhmuDIyhz7e53d+wX+7A0
yfrZtqTzrKZkag+Z1Q64dSWTqE9lM3ntnVyW7Ftdb/HQYthRVdgq4dfNLHQQtRVXS4mxPP9K3EmS
oX2sWtXcsAinj6ldxnCj5knduMGuvue25LoKWQwXxI1iyRCJIpPlw8hXafMDSCay1IdtrJoS9t8i
+BLT7r+h36HtD9sOV8nm80JfGL355Pqd+yYIR7e+E5TrBLEPxxtGWpcOwtkqJxdYKWwF7GeSUFy5
nT0lUdi6ovi6Okk9RTtUSQ9BW3qBtTkE2Ef8namrjJaNicDql/6TGyJoeuOjkWjowQMnedy5JJen
bB+H9A6smD+wv5WpOIjex30t4/45nsU2Wg/bNCU56NZ6UfeDt/XcoWDsZcMBHXHwwS8H9btYLXv8
BFJxWJ9SbFb8K5K60MBc7Iv4J6y1j/ajSJb0GNB69JZHdP79rCw1sg85DsQv36pn8MdVlxc3drBg
34vDQxOIY1v5zotjk3k6gBzznwtHkpXpMY/gprkGjTpz3ozp2cNb5UxmvQmQshQC+4ghiKujbXV9
9rBsbHN4Z80w7bygtb1TFzdLepiqpIvveqfe6T1xJIg/rnjqHeafoTzY4aLqY6uG7GOAZ8Z5bOIe
BiDtkr/Gk8IksGvD9H0H8fBDMcnCPzp2kX1uAcA9K1kDouNmW524+UAVm1MRvgnmOPtN2lPpnKyl
qM/8JdsbsQkrYmMt3hY0XgITG0HnHadYDdd+so72ucq3Ko08xdQ4gqHsLlOW0vfVThiQXK2C5AXn
3ITeAB+vEDJyD3j/OZkt2fzWFi1hDlxIzAnwlkjSZ5rGU0o0DqcU+Ro8y48ZIM7isQjH8n7YfDvK
MZrAUYHh6KK+zwv1zqNrZDlKy2XXjTm1avhomevHJ6hkYNWYYJZDKs0q+4O/kkU67mtaDUf4ftzz
aAQrwuYRW/Tt18UtMKTFYXW7G5Om7r8Oqx1zWFTjmMBDHCqaLW2VYaJBf6vw3qy2wKUtLC6cSk8K
y3ojMLt7gC2i7GMytvK8q9WKz7Q2S+/UFHGS/Vol6KXexCrzXGJUBxurKUuSt7jNU3MP8VN79IdZ
bMjL4mZ7WLlUn0W3dHfY9nkTQL66K49+zEE6ciUr3tSep744VVniPyqJTDDkysJnOv+KW0rhbXvw
prknypyz9YUcDfQzy+o3nMn3vBnvrF4GFGb7ZftgNzQfxVYPpa0M4/yxnZvqe+lI2dXkIRx2i3jD
G+2umrnw3c29Ahc87WDhjluxcs8Hx23R++vzza4VVngDthS1n8XP0k9adWflVnZbtgWGU71XrNat
G08Ahmwlx2/IxgpQFdOYyoOze1t37U2V+DSpdZ2PxHHxU+Yu7r0Xh2+nCedgomogFCe2zf1hEFnr
3pcUub+VQyDfXrwMPm2Ky8VtnTplfIPjiO1fw1HfpusdD9nxMGJr8s6H6PnWG+MUwmQst08Xj4+P
br3Ut8Uo6siuZ0DX5Fr8+usiWBIHbxiWj9QPPIwnBdEa1Xp2zsZ+xJkteBLkv1FLDEgEopnw6SV1
9vXccXa+BXc6WOcqWEmRlkG8vPVCd7/F580HSxeH5W3SXn9t9+UwbmhbVs9eTvJ6DKMMDe0lE5w6
efLslvThOorJlamsHo+r50/XqAVzPLsw+GuPY1XwKbCQFI9bUrqPQbJvn2OSfL9Wfjw8bW04Ojdh
7byE9obNRv/dT+b32HrBQexHXKfA8xUtKT8/vfO7ND3zYaxDO+DmTGPnUm2nEfoCdL409H/Fen2d
TwHBMzaWQCqKwyXH9l3scyNZDfgGHNHuhe9CLs1PWTipJ0vk1cCpsyV40DBtWafDVr7N7WWdr/YW
UFmUZht519n2uk/CDmyM0GIhyM5X1lsntMazI2zgwn281F89f9++qQ36MQnIze84Eir1va7r5nfP
n3N+NOiAc8fsuzF5D1LzZCJT99lNSFBHbbhMnzoXY7rDUguXrCZkpPgCic576Ir42REcbus9TjsX
l0by8++VF4r1ap2tOuFSOiy/kSJs66s56NQ3FpZ7EwT7Y22J6jHMneJB7P2MC1ErpqcuCJMHtmv5
pahoP/mJ6uJSWPmrgqpWJ/c7DsUW2HDkydk9uyLbjgK7QDP9gKMVykub1IZb1ChGmOLWTLhVupaR
plPq9upJ1mbdnF+Kh05+k2OxfHBwgDSswWl1qG72smZAJh6t62X+tPSKZPtkGXXJEt69rnI5otnS
mGM0msLYUTdZYO+37kAl9CfyxR98VFsb9hGDRBLegRctS/DOju/dMDfSXEod775tGDot6Y7qyhvw
lQ7w7nHNZqLelUxxKcuymrmSJPGXdqk+ORczvb+vLP71gABxfD3gELLLWAATj/wk/jCo/ZjL1Ohb
YtDz+tFAoks/X6nWplb9m19Rx0pmI11+oPck4/C4iclyfQw9LcKLBXfWyQi85gR6R7IYO2xu+9qP
ROV+2ymwYAexGi0ehFuvh4TSkUN9zvHIWFhfMFAdT05SekYitEBvR+Zms1bC37yo6kV+yrlAv1BC
64wUCUBAX7+68DYSiMNlEk5OfI9jwlUrdtOHa8syZRdf8HH2omYaHgGaHd12MKGj8Tk11d+07iTe
ITFH3ri+kFqkZyb9YLZ2NM2QAusPnwE/7bjfxJusSD2YpclktKEEejcyZdEg3FNwdMqilLN01lle
gO9Gr663I/uLDRTYbv0IK3Pu70uCdIF7tdnDNbnQjBG23Gtod6INX+aOmhQJOsNna7K+Ciu4mUw3
8pLevSnlFJW1Y7Zf6f3Ic7BDBle8Nrncq6XOfwuLxqhfJlDaodm3DdafAd9Simk/LqCnb7Jh2M32
cKUtTbUhLICCjXZtCgdaRPqT0+0/swW7fLQ/h0GB3pPsk8dBto01ZImHIzR6EfvxbW+vyC5ES12Y
tFZetDdV4KxGiCY8q7T5M7AvNnNA+8JibzcJfOiqn9+YTE3ssF7vYoudd1sl0aPDdj924XQ7F/mL
2aO1vR0/TDfLZnrFdmtMMS1kD95ds7MU557X7z0WYlkFzK2oj4snOQ6P5D6MNnbgzq8fnZSpX9Y1
o90F+Rd8Gg6O7b81GxJtWwcFqrKw463bNL7GNeymVNbZ7NHatu5Qh26wUlojZwPnvE13INoMB0Tb
1oNgXmVeO4jzvf0qHopH0ttG4WeoowybGJcthYVvJEnjQpYXd7MszV5bV2tbfQPVNfM3wBjzsVrj
5yFtno0GWxdqx0Qqnu3QBkXBXN3IeE/PalqOZg/XliTOKHJsw5AuDt+6brfwBtS+0SkX/uH19S+a
ua7FcrVP6eFYvLV9nJfMPZfdaraV6CJtKoo5DHwIXtNmpYehIpvE5djoLML17PWipAPS6lKp6FPs
nAe7r+8whjAcFG1Rrim4qq4XdHBhn0mKO/hOntLodA51ibbKRZCPHXOwXfzHMaM2BpHt76fJH0rs
Px9Eoa7QFrZKg7GFe+AHRbIfwqmkwlE7WXhre97wPHul/SD3FX2isx2x21gesL3dP1CSXe66KcHl
xC/JtFzhh+5N1+tctw+4rw9PJEIoPfejHZ+he6RvtwVDeqPgM9Rhg804DqvjXMZaig+U8O/wdDKK
9kNdNY34OOhJ8lL8dMoXtx/PcTGa3fGp0r+efVva1m2Jd3W0h18ueptxN2xk/UN7+y8rcnEAVI3o
wyKs7KNsW06uyg0HRFsyJQnWqXDWNpJ1cd92AoRFYHa068kaa87qIF5BVyzoeE7YymeHQi5mm6ue
rUnlyHwb9jaKJVIvL1aILPHlvv77ZfPX9/tQ16hn6UJif2RUOruq0JAnJwru7k8eftmi/2JJ6qRB
t0SLiESvjVYQ1O/CZv6AUgCnE4matw+Nsh+hLlYfZNw1Rdvi9r6MGYYw8Rg+QkDofbP9UO/OCOVS
tHsKUAq39/vSn28TBC9/P/iX9fIX46P3ZICpa7vRZjtU1pC/9BYhy2HoKM4d3JpR+/u/5AdfWBfc
x3hA1YPbtRG+5ttpXqrgEPqbYSyuS+4bXHO8wu/baEAxdyjleN2U2XuzN78M279sBtu++Y5b8Ob2
ZF0XaNeoc/9m9mgtXt7nxclW/O3YwUrEnsMtzltGXXGIBl+/dWUlmdPB2IvyckDxgYLWSw9U4L6a
vbl2PMf9xdoICSCkVMpZiApxpbdwBDV7uhY2o5QOSDwDpRbbghZvpabsGPK89DTlXuz4WdJ7Gu02
DSVpr7Cz94y+p9LTlFuCdWCtyAu3xZRHc5pRWVx9w4er11/UQ7e/jZeMX+ojKRqz/aH3G6N7itIz
lYn01lkiPIuWfv+Kt9tZZsro4FB6orLzRFcUasfGwSIJWi4DutkB5ZbJTFF6qlLSJ9FnA0/P3CKy
kGtkYvnJsfHXO5bSE5VNFu8ynzYSLYH6kAbBvUJ2bPbW2uJEOE0/FkLeKA1RHqRJ+A2zt59t5z96
b21p5thxOFTyffar5Cxxq5uF2bpUepaS2u9QiALfGdG7VtTlOHrJSp3MBkW70FK5H5Het0E07Lu6
sTP3efG20uj4UXqaskB2Alcu5+Ft+zLNzoe9no0iOqUnKefORQTY0lC1L9n7LnCOCF+M2j2V0lJM
WRbMNk6DAQWEKjtts3dFE5dZdz/yCW0/2WXgVgPmE5gg7UcxFL+6TfCzVrAfTEI9S+nvSZEEsWQS
Jvajqu2r3bINP+Xlr/yX83jhcMBebg+ilTTWeexHqkJD6prtsnqWko9Je3/Ci6/x/ALk40PbB78a
TXA9R4nAcXP9gHLQusj5IBt0c700Oo+V0k5Mpcp23bwyiLKmvbO37q6kId7stbV1uWwqz4d8wYFL
Okl0Uf+MpeuY7d86ODEp1nKaG8ak2K07kubDofVso2vtn+yzU1zqy3XixemxKU428I2tsYyMrPDm
1pamzFB0IvP1o22djoGsH/2qMUrZKB2deGnLqJJs9iOkxvfxbtHAY0ZgpqXj9dpJLfrjdvpOoo7V
eX3ZUBJnM4NgKh2dOCZlOaQeQ+Iv/Us82dduXxmlaElDvH7voJ22DWdtP8JfoEYreFzntjGcgtp5
KSfbLZaZMVEbpOEqt19ovWs/Gi0eqa3LeBlUWkq+JcbVK401pX3o29FwgmsrUzkIEddiYqJ06qHa
wveLmZWao3R0oo2DSIPkNIiqqaGFOXuTKWUW/ARaHGtl0rbARF+8zjC6PVwKiPjlNOmt0Yjr9ETa
9NCpX6b45o1X/mqXkZU4Rg4rDIt2Zq6WQwPdxrt71os71in9nZMZhIiuptdz3IEAno0lCQN6iD6v
BenluQrNIOAq0A5NX432El6mymQt+/ss84Nr205as9At0Jenyzj7UF8ix1kfhVc+7GYFFBVoixN1
HxKbZQgopE63+7bcxGNrFrfp1MShsxu86qcg8kr34YLRAKxpOB7awoRDMWfqkvuRXtDcuGLIrvq1
M7uX6MTEZnVHd9jTICrd5C6ecvr+SrMh0YGJVUKToxwz4nvfehJFQTtikQxHo4X5J+/Ui3NLXBOi
yGzPrsMhOW99b8aKUL62MFEbrnRVMuI1zaHHqlmzL1tGt6nZq2tLM21ooEg962KhmMqjL4bqDbW3
2PCDamuzbZw1TeiEipx8869i0pVPU9H4X8zeXVubNNV5y0RtHM8zejcGhbTT2wazvIFOToy3NV2H
iYcXTfyVRrLpUC274XzRjs6Wzq4GPNUfKImV3qKixheF1ri/H5bLp/tz0lPp8MHVsyRlFDbEyhPp
A63lCYrlStCosgZzaxbJ6RjCrvU6/g1Y5hRx+ph2/WG0B6PSm9IBhEFeVBwWl12AdthjhWjtuND0
H/396Fym3l+Mjs4gdGk72veWKVmmhIdFjNAciZJnFgHoDMK25uGjExD09+DNxuD9WstPZi+urdSi
SuTW+wyLmIFzpEHVvowIHp/Nnq6tVLqVlrAsmJJC+Z/mer9u68EoX6t0BGFulQQtNT7HIy1pxzID
fOKjxzGLcXUvVbm2MmGeBxE6/PV46fQCHrUbjrm2UPumnMcVU6sIWoF/at2VPmC1p2a7ow4htPra
lZlFeiXN/XvimJvAN0NKKh3JWi6ZtYiSF/cvWRUnLQYq+1CjjCaL7qa6rHSchrQERUFAO7RHvzFm
KWYEM5zSXweLXrnHRU2PUQSqhM5P1/lcNmZ1RKWrj/KVtsRg5U4eb/Odg7l0vP3MeeUH+4rQlmdq
0dnxP1MlrBDRi+/2PL8zG25tbZYrnYUxnadRQS/VFeCXr7WCYWH2cO0Q7RLRzn4pmCnjfg4zWLKO
13z/+2df/u1/sdfqNEnf2qoKJjMmsGuavrR7Hd9zOmVXzTybyfhpv3o9W1aX6z697qT6PNy/3EKO
t2E/9j85Sn/0UbVoVwFkQvdtM/JT/FjgW70Gyiy+0JVIaVe4wtp5tLIlxh3qS17NZrlVXYjkSGRw
mWRM/MF+mEn0yRiA1N9/0h+MiK5Esr22qCdJVcIatuJ2WXd1BSfJyMDRoYvp9ddMsRJMkcWidbTU
y1qTCAltaeRQysO1FYoetvLxHqCgUm7luXHB4HKXGcymiq5GCiGIQJBh0MNMfE6KpceDxe0MH64t
0sVLVZONPDxV4ykbxZ0qfiYt+8Eadd3XQ95mU5LQTYasvBBCHmrPHb6utUXDvhhHx3BT13VJ2xp3
sTvwtyxJnt/3tTUfvbU0E1ODaHj9b2gaWBy5y6RcxbYdpzlYTonr/yTS/cEA6fKERsrCRtBPAdGa
63db+lXmwYkuPO8nz//BitI1CqVsScvHl5dPpueg7c62Y8aWV7r6yfNiq0rmS26xpQOs6dxzrsLB
7ODQ9U994tBo7iR+NLb1Q9jsN6lQb402GV3+lNNz3q4B753VYDUGuKMH8oBmqUVdAdU1SB23mlxu
jGAtqmr7trZ2M1GY0r1WAVeN49LwMaemeRid+gnehJlXDR46r2e57Xqz1Xgo7+swewy85EYaOWU7
SldA7eWw26N92dSV927yqwdVwzY2+5ba2kQYrwbPI028pq085FP3Yd0mw+Bf1z+tVk+Xb86QzMv2
DPDqHDZ09hu9uC578j1IVxtN9NGw7lAbq2erKczmt64YchwPb8GF3VDW7kUbu19ZwWRm6Kh0wZDw
4jqZJR12StHIDTYomtphNxwU7QyFN7equGam9HH6Fnz0U5s6v5qNtxblcnP2Gr9nXSJGeLfZ9hDl
uAWc/v7hP9jEdc1QAehwomR2SRK7H2IX5kAIzqXfzc5nvasRdXY6970PQTcdN0zj6vFdK5bCLFTU
OxshuszwDPiiY7l6pzkJEWylbmWWbtFVQ1Zg1wV94aSLiu4d/eLnwDYrWEhdNGTVw9IVMUuoKNoY
PIz/JplDQ2qx3t0YJgTQ2YX2OnflbV6XL3tqJl6TumbIWtEsFyGfc6pC+CX7Aj1AzkaLX+qqodqb
QQv3xHLtYp26sbnbamH0KaUuGQqshtucJFQRDcQRMdA3n/vbt79fQn8dp0hdNFTmMZRkwXu7YfGQ
dB9rTxjlnqTe2VjQ+LbnlzucysaTbPwdmSNUMbPXdrVTUwlINOQpotaxHqr6ZfXa92ZP1q6e7LF2
IHF/oNc++JL38tuyyy9mj9YOzdkpvaWHvRHhUxEeRDHO0WzmsexIXTBUKjGJpPEusbh8RxXqasj6
1Gy0dcXQNM9BCnmJjXCubbQ9BfDKdjcSsEhdM5SG87wGE6OS+PYRmOhTPQVGG7jUFUOjm/WJu9EX
vAdgiIqxfzuso1HZFkMUbQamaS+UYLyzMd8OLWShTTSV0X1c6o2NnpqKeswuJ0/R9W/zQpTvQXGA
3DGaiLpmyJoLZ4RgRb90JY5Z4cJFNkvES10z1M/JVDloH9hPtsY5WMDa7tSCbNBwKmrLcwgtvKw9
XFi2fXmEt3MKU2W2z+qGq07v7YWC0BTVE24jzZ5+TcX2YjTiumxo90PqqYIRr9z0cYYRcqecJjCb
irrj6tw5dmivvDj8zMfRUs9LaNbqJXXVkF/GLsg5hM3zWMygkZNuOudyBdBkNi5aasgPtsQPAOxF
cphfShcYExxsw7mii4f2AOl0laJGXGMVdSJ5jBcz32mpS4f6NbFq2HpB1HazextMsX10vGr7yfr8
67iW0+b13jICvBuXtkcn6F5ov3krviVu1uBYMKZpZDby7uu/I516HGmTAYwE4PtDJxdoaFDFzR6u
rVI73Xbumqgg7LLzHhoLyB8NM2btnlJq52ijNowSJ4aH9NndVogvYVfVZm+u64gGJ8izbKAC2vng
we1Cnfu8mX9yX/lBsKUriWzqn1VYEtxuQwAvPc6PXhGY4QGkriMCWNar1L50OBQOGLl8gG5ymJLF
bHfUlUTVMMxV50Jl8KYMmHX1vO9mrUhSFxK1M/QO7EApJcZg5zEAaOB17YbvffkW/6K+xTQicdh0
EeSE23hU5T6cBpWZflFtpQarvYIpx/IjkKB9+/DJDswK5mibX7+405EeLgqHdFlQJgcm5u/LaLbr
6kqiCvIjwEDkIVUOkWzHIiIqE8usAEq8/PrFNyCa4YraEmwvGEBhZ3eQu80c+6QuJqpL4PCJYwdR
ncb1I6j2KeqDpDdb/bqeyHFBg/urw9OBXh5sEO5N178z2hN1OdFer3lbjigU52pbb+U+qkO2Zr1Z
DKDriWCfiRyyDhOx/+rm4cdSOUbVcqkbsHZYTiRdd1Elb/HnMkgHUmfpz9xhfrAj+trq5O5ZdXtT
kjNLdoSyEh7cvRWs4a9mY64tzxBQctFTH6K9ETGLPfo32JqaMVOkriVqgzys6hiEx2KJ63yFfPzT
DtAfDYt2fsatqkuqZlxCJz9+2KvxixJxYXYr0pVEI8EFdHxiUTF1VmQ303dcs3Yj9YP8k4JoHpIx
7vGFmqYwi/Kgy1FvhGbWlFIXERXdWvQhHPwIb74TblxYijWG7dnyTxqiMW02/kPqaXeA7jvik0hn
I7UMKsrXe2LTTEUYTFzo2tG+Kzr3s0oKwxHXLqIOOMnQv+QRnTh+c3l04C9XRstHtzANk7C2x46d
fFzDk8JJJvFao+yn1OVDpagDsLOKq3k8g4QkFApLuzPbxnX1UDNUU7d39NnURf4mrjsYtT+5x/0g
MtftS5NkCIM9B0fnZ8KO0mD2v8AaJpuz42r03mzU9fOziW3L4ooVIXk4A+wEUUke1OjZuoLIspeq
LSos58a0GN+Wxe5cI4f6GfVOMZv/rAyRuoKorjpfxDWX8zJe8/u67eP3fj8jsKTRwioPYenK+1J6
zvcVZL5hckpXFo1VPOfdnHC1Hqr7/ZKDibFp/kmkFP7gX6StW5xfZrpiOVZpHrbfV71fuVEeqp6e
0BVj6ahbAPQe6n4fGiyNJCZHC46HZhNBFx81WxXCdb+4PqIShMkevnSj/0+Xvf/4uv5n8q158z+f
Zfjv/+LXX5sWgjStzdov//t9U/Hf/7r8zP/7M69/4r+vvzWPn6tvg/6HXv0Mz/3n33v6PH5+9Qss
d/FMfYs10Pbu2wBE5I/n84aXP/n/+5v/9u2Pp7zf2m//+OVrM9Xj5WlJ1tS//PO3zr//4xfnctH/
j399/j9/8/IP+Mcvj1nyrc8+/+knvn0eRn7Y+3fSu44fCtLeSrqXKt7y7fI7Lr+h+H/BjXheGNJD
/8u/1fj8pvyQ+HeFhFuETkhyWKiLNmdoYP7+4xfv311puyqkRTmk68rmp/7vm736Nv/7rf6tnqo3
DSDc4R+/BH8IN/53aUlhY0aAA1DA3+fY8k/ZUnwTXOg48aGc86xdrzd7zfH6Qf4anvfSxiwR4WSd
HdYZbt7DdMF3nwS62+GcJ6sCuNsGdXBc3aB/L6c6G05tsSTLU4gLUXKw/Kxzs0Mydba6balz53iE
uK5bNvxEYYuTM4B0wJPPRu0FjqLPb+Tm5f4RWzBMfrBuws5jSxqyZ31mTxcItrU5hyZgpHA2yWV+
oCGlgdBEJmw9DGVTjAdszMQDgHHrt93KwNp002KXBx+kNR48YfJbkePMciS03eZjjTyW51W4cuHC
g23CoVB4Vd14oMGqg1csFaDN2M2zo1jysD9twYrIIMU9BnJylnbiCpXtpTvVztrmaHVFsN14tVd+
DGXhPnqp1zgRXWHJU7+P4efUUf7HJhnV71gOgguG4I1NCLR4ALlw253gY0wjVvUhQR7g4/q3rNUD
xiphdbvMRTkf6saN5WnybU+dvRKw1jPg6mA87QCTXXrk8NIF9CrVHtnkAtJD7k/qBa63cJ79Jp32
Bz/vp/swiOFFi9EqiY+zYdpvyy7uhqdhiO3y7GLaMR5amLd3bnABDzXDsn6sk1hNV12o0mW4EOLj
F8x+6J1bQuv/sPdlvXHjbLp/5cO5V4OkSEm8PJKqyktcdpw4cXIjJI6jlaIoktp+/Xkq3d+ZuDrT
RuZqBphuIAiQxNrIl+/yLJW6sAVa1yergwaezbU1X8e1R6t2M0n8VEV9AUM3tvIPsxKQna8dykTa
te7gE8huZNCwSZ5sofWYN3M928O4tWLOCFWap30iFEmTpByvGyECCORG4KPvxyaKoV/C65M50BpN
wCMBuR5nC8VtHYSNFngEGbh1OR0E36opqKFHP9f1NS1sdR9A8Og75fzB1eXQpvAlgEBu5xLog3dN
Ur/zMxy38IJas4ck9BJmwQa/uJNLS/iR6ZPLS8sJHCbjVYh7z6GxnMJgj5RZXXUbVJu7SAZpAcki
lrpFLY+od0I4fRnfPzEX1GOWhI6qdIvE9hYdv5NWPqW12rNQJ5AX7qetzaCcOj5jeFs8FXDUusX4
iH6tydZ0MHfTy5x6KJFDdXoqRItf6/kziEPMpARUPvjCQ6cd88hVhjr1S799AXFjuIU1iIc3hxmB
U2gnDYQYGQs4jiSVgb9HxepGX6FIDS3MiOCOk5XChvPJe2klKas3uj12bVk8qZny+ADvORggCDg3
DFi6arDv+pLxKo8LiSbR5Fh7RxvB7ot1aN/QYIOmdDW25Btm1Gzbl3W0KHhgNMljI0roFkVOPgJB
1cFefQAu8VJ3MIG8rOZO3ZpOkzZVHSs4tlzcDJl0SfnM7Eogkz6aBLrX3byB2GHQxoNVmZ7LrFiW
7mGuygpTMVZt/qHRXfnJN6fvIzs4UcHtgSYkj9YZoW+pT3TeLlrg/wB0EnzvOC3NjUwa9UAYrgbJ
n2b9APJVWN1Oyo4R1mHk2/tx4WORhwTt1bxItvKCs8rMh4hFwu3KEUQcGKTD7y/zRgOkHAadwoYy
0UhgDsQ7tF8LVUIKHHZh8HmTHvZmvKdK5cPUVGRf96DypSUsL/B0sg50HnA9GTzvVN9YiI1wmFhG
soVOfDIUMC8Ii2i/wtHhU0Bi/UlxWH6l8xwME3BRrJxzt9QhpqaQtmvwa+kWOI/Y6Laz/fwVno3j
9bCUsKUqpehd2q7DMuQAsIX3WLALBStPdTItOa9mSEKZCH4UsN4h+YANhzFyuDkomXPYd2RrlDQw
lIHodHVbVKS6HFvfbunG4vK+Nmpy6VJsfg8DIcRkw/EJkrWDGwwMHqy6KbYI+mwORqMqNSvMEHcc
Z5BP2000ap8UCnrwQDj3n+vEYFHAMWDp4Wcj43tbBLAXhZ5UBeidw3mHZb3Un+qa1DABsvAwyiW2
2nvOIwfx5yLUV4ViFAaBZSKaDMVI4VJEUwJ3EtKB17gaBnsRFyhXYpN2AQyPSg0zDXhEqg+1Rcco
hyyUoKnBL2tGFjJ8QF9dBhncFrD4pppAb73rlfgE2FFbwmahqPMxarZqZ+hQDSk8Bfg3+PYRk+Ks
bz4logDS4pLPVszzhwJ2dIDkRVB/QbNO9Ue/bVCYh7dZfClsq6ZDAdmP783CuqNYIvHAgnr7BA+S
8amC52kDvreOvlHrYTm2akI+wNhMrhj5j/o7L0V1WLZYX8PNcPtcU+ZvIOZtdFoVOpSw5WpGnRsD
SfusNprer3Bo+AjuAfzzVKxbiYx1ix8LE8Kz9CTjf9/Wwfa9Ddx0RWOEAYjxc3eYuwZGbNUUy1sO
LC0IdYTAL2UamalSYioNH7VqopfCx1gzfm4jhEZsmjqF8+MUYqNM0fu2DEibtTAnmGAFwZ3Z86Yc
fM4hJqbSSbTkpupMBYuKAI6di4GIfgY/2DV5C8dECiucOoKXknVugOtfmcwrHM6aHuatOOMnAHFb
SVyFfwhSjr+eWamWu21TAjapLIIH2RtITU3tm6gMpgYnywIPyvdRV7s2n+GoijXQxktxAX+Nkcyp
LBWhlyvcycjbcYWKVBbzsVM5iSPZ520UDjeJNkl33bsKHgfx1tAnyNnO8zeMOUsDn8miC3JEYIXI
1EmY96xzW8DRMQpXFD5wmf9adkEzZyFZlS0QinjhcuProsg3eJDAYcOvvvoYbQ6INxvYvnnv1qnX
eVc0pLko6rmEfE6EKA/alFjxYuBms+Kzb3YqPnuI9IU7Aj8+fqG9TmKYjMoORjAIXJ00P3zyJvJs
WoSxNIAbEjmsUQNObT4BCgNXP5EonryRtSvW704upD1aBIhx70KVjDd1W+rxpiBtIy8r2VJgxBRy
i2XO4VpIun01Dz6+LmGOWGYctp7lGwbFwPKrHoNR5pVbCD5TI5TLao5SdscqX8wXS+F5uMB0twz5
N784DyOJdlrbO/R7CSyJkE4Hhx4IUXJVDOtkMrJi7V6gJWaivSFb22VYpvCIDLeoph8s2Vh9KE2M
VBgLWSwPydT0SdoLMdcmbZgx8Sc5U/q4nByvDirxxXcCa6jogAZBtCJKtCtLVUEIvHg2LObcAQXn
9omZYnfRd2O7XuKdtz5byQSNpGhsjLttEHi666ph/jlAGn2TQJ/5c9yvJN7D7aKt93SEZd0hTCYJ
ibu+ho3XFlNIl2gRlSLfNmgW4aVN+ggfHFR5q6dQzwUvqSzfBHiwDrYwIYVdLVLtBSz82HxFTKj9
Xkw2wVKnpOYwIZ6n5NbFHtucJl2odxxph0G25ssQ5zszHnyehHw3IWmRwUPVDPl3u0HIL4JgJUt1
X7VFHtF46ZCDTK47IEHgY2rEgv1WSIGoN+DcfOCyBmwKW9W81xzZ9N6vMQxBx3nmNlMFXTAMjevm
fhjX6nvPQPjLuinyCv7XHJ40QwGjGYuU2uUaElwwdB4t7GlgODvLdJQqSq5oVeIVjzGpPgZ0iAf4
QZYtyVw4QrinFx5KaZNpSXV3Mt/08DfR9YL0dvX6ms+daVKYHKw62+ag6S/krIc4a3s0a2DlBTzF
jVnGqEp1lxh2DductcPLG4NqN/l4quH/RIHcCgi+Qgo/PWhicb0lMAHED+ty4k1VZI6PrU0bePT6
rIQoVJzPTQW/N2Ll/DQFW4csGvKwz+VQd3Jn0Hlqvg7dAF+n3JQBiovV1sOWbxG1esuMjie43YWl
i8Y21fAThxnpJuKBTnuUHVJ0Ofxn4AWUwgY7KHbrGsLDqG3hiHYLO5ywuNp614xHQCyW5iPcHRdf
wKgK+qlDNiL55++RejYhEoRxUO4vlutv9Q1u6qdRW/3dnXcFXjQSbofn/p0bn5/dzZfh/G/+d+wf
nMB7/3n/4ODr/vlLgFrLfvEvuginf/dnFyFARyAK8b+MiWA4IU+gvT/bCAGN/ohpzCISRgS/+THd
/3cfAT2GRCQUTsxIbGj4Ux+Bkj8kYzGTOJrRRxC/00U4ce3+o4cgYjgooSURMh4zKEIk56SWxYAn
R4vmtkQmDE1X68IgHVlPDgX+0W4A/voBo2oavNJD+yGKeX7dBF0SFkEsgiJtwH39NIqF6bEG5rW+
rSBdQPXNJCAlplwPL683Ua2eIWsAOUQU9TJsH3/6Qn/1UX7um/zq0gx9mYihgwIJ/vMR81rEppvN
eIvsYbxWDVAbaOP12142NXWwJI+r8ibZar2H0QAJ4LgczXOGv8vK/St3cho5nb0EOKOjt8SAug1x
Py9fwkxh983X6vZULTAE8Yh1uQWiqTqZHICPnlhYhsLBtqdfZ4RIgOsV6v2Mgsc7IGAl1TVrAufS
KLLDa13OXywMzqA5TWgIAXp53h3u4SccLZs8Vo2n6LB0ST/mfBrVw7q4Zd3RkBJ9PUFH5DUdjpft
1R8rknMaxfhGlIXxOVtGrAkHUKe8JVgDX7Xw+uuiZQSa6ALjLarox0mJ+C6QRn+AGXb5ypjgtO7O
Pwn8P+HSEkIVPz4fiMEXy0bCymNTjtUH1LruK0MZui8d+z0Zlr+eE4prKBAjBp3y0wf4aQeEVbWY
LSiORRWSh4Rac0GVp4d/XmK/ehyBVqRIeJyQ8HymOmmBPKwIYe7FB9ialsvDUhJYY4PE8vDPV3o5
nvzzcRLsY8ES0LPi8zkLpPmFq8P2Fr0w/97YyNzGsjGvTIh+9TgQM0S4QmM3QnP25TvzrWiZ7erb
nsrVpBh0q0sYbfF7eMCtv4UR+fN5pMCexG8Rgs/3JlzkClrU7S0fNw/EWwVcgSo9vMl+/7VJAHQQ
xjmW2znGyMkZmVNb42W12/tGDeUbe8rK/vkiP+g9Z6taIHrAE5aG8Pg6B7/Ogy7hSFndalQOgKTH
Zur3fWElgGrx+NiHyr2bwa4jeb84hsjbJCpBf5jR+BAhmwtfuZ9frBXBwTVESx3HDz9/6K2LtFBd
gqquHy+hNE4upqBddv/80KdxzPkzQ45fYjmiSY9J0su1MsA3dSwMPTI2AQEFen/qdf+x6tqvUKz/
LaTFj8USMRyeAggXEfNzJhFyX4UpwXKcixaylb5YcxKW4rXj4uUo7c+rgKeJtgKPIirOyX5NXwHb
CU88uQJnqE6dGzUOVY7FpTPDic3AwATYFv5eKF2KRjyCDBvsRt6Eb2AfVlyyuiveG+Oad6wppwom
7uOShUHT3AsYC78SeU5b8ez1I4ZjQScM8u5/06nnng0G84JjxMbgdtPT8BWFDkTgTy6dai3JBZmJ
uP/nT/6Lo+PFNdnLT+4qsvjG8WPDcE9ZPTdLVi2Luh6SCW3ScIiQPncunjIK//E3kY2Ct/98A79Y
2Jj5wGOTAHUfoln48gZAw0JhJNgxLmD2MQWjvQEtvn5lsf2gGJ6/2oQkNKLwD4zBbHh5Faupob0j
R+QVYbjzi2Y+ZxVI/ShY5fQolK0+wZHXvvNyRUazhX2C1gdI9DvekKDMoTsbBakPVPAaBfAHtfL8
1rDpMACLolPielrCPx1qGxyQB2n4McK6yItRV/fU1d1X9LPYbmvH+gNaTj1mR3BKTXGOnzrsgsIz
carxOynvaviAf0er9TXnix/55N9uDIkMwUGIDXSORZ+Aup6tJEdfN/QqrjRrsq6dpis7WTRLxILZ
wWj1p6hf9DVE/+uPoXXgpdfGYmoF+1C2A7KMXS5DD0NOFfwew+TPrS0TmBtizSQcB9zL9waNQEtQ
JhwDmAIfLAwpIV6V+FfUAn4REWPGCDIBjqna32QfyxXm0W05wW4ZLTEQk3j1oEgTgf5UOA5l8EW9
clz/6twBForhibBUMQo9nec/LYfhJBLOqT0uxLtr6lo0w4HU+TxGM7ubx36RaM1WbZSuZKY3vKbL
BRdkelds8N78/TMHW5Jh24AwScNzoHCrGw072/EIcGO022r/nbCleyVn+OXzJsgcGTx+BIXzxsvn
dT0DNKuyRwX2V4YGY5dhRDgevK7Ce8DZZhy9FRwIVFkAwO1XCTHIbXXVrh9H8sq7/8VhAeIP6juB
OTXBkOnlrYxujMc6GI9A0w4ZOuWfhs0/zwn5WmiZRdt2sPFrysq/2v2gpGF4ga1PUD2cXbMdksgK
PRzDGeCHYBhNWjRcZJxKzE44veT9gPnXyt4s3fYxOMXJ0L8Vq9s5qj+Xp5zjt8Mx2HdYeVjyAtnG
eTTCQGiSrj/KrRwvsbz7XK4ifuVY/nvMl5g44tz5kQHwc2YBvFTHedTmqBZWPWBcYd9T8Ax++0mk
gG07lhTUshIuwpdfU9O1A6BmPirPx6dwjtqrTbTDK0/y9+waF4F6E3aslBwB4uVF+kDqQETzEXKL
7N3gNiCONpjMwQdbqNc0z3+IB7wMyChKwliiv8EFYtHZWlkj0kD0Ah2rru5XaC7x8m21iPpDaBfA
J+clWeBQ2IQPpFD+ckHl8mWlrLoCP/GmtJ0Y8iCeZHGy8bZw5HZr2+5saIc5/+cl9LduAV63iIA9
PfVHEKH/FjeEKNawYEfdLLCRdZCj23Iip/paQMm+zxIraoWZr4STejSjdZtGboWlmtWi+801cLoT
1AnYYRI9G0nOgksbLh0GvusxAlwgQxraou9evyY9cL4GcBGoA2DkxRHD0LE6pVg/RewVA/vAlf44
9yMQInMz30Rkgehe37yCfjxBZF4kiD+udKp7kcGAR3lOUvSjCmeHBaAWcPG2IAJ2JOEkvqpnGe7h
bNqc8AHxYZyrt2M/VXe9mINnJ428Qvd7e//KZz5toJ+X49ndyDOgXR2XZcS0O9bwx77BIdLfGTb7
O0LmGxNwUEDKtXroojrr/LpdDaWGr3ay0Is4KlmXaRa0rxF+zpPZ8zs62yDLCl2/sRiPaGFjwohg
+63obPcWrro2LVrgZxzlJ951BWjFYH43qp2uzgQNE3QaKUOP4uU6AB4o8bWwR0j7z1li0GyurVCv
BJzzGuHHRRBqJDIDwKjOhQzgcW/GrsUSGBy71y4q9jPGymxcDljegOzM/fKKw83fTujTJUOM+GP0
T9FEOCf2dQGGANKZo7UJwSx7ZuyNsuv2LpFal3jLzvcZI7pEepDU980y1jRH0cxFGlJN5StJyS83
gQDC7DRtj2KkJS9fc9j0mHV3FhVLKa+3SaGZV08cXvZFEzwivtE0QqlxKXsOGIqEM5KvE7JHYdDf
aTWYL6/sgvMM8fR2kLeEQLQlROC/l7eDSVeio9Ad3bQGp0FmZT/R2sZJBpuRuMl8L+cbbVZrdgta
QZjzxkP0PJSrM1fBUEvMW3gyiTQovD809Yq5XtAROl1xZdrnV+71tP7PdywCM0IigiHSnLNIhVOD
aFhkHqe4L7dd2PKoyhKyJfheMwj/KXBKAZoYpa1MJi1xd16U8XO4zah88SVV9MpJcZ4HnN4duhl4
gVLAVf789Bw7v5RQ3zzSwGx1NngCNAmFQPx/ZckAQJhQHEtIO87JVyB39w2rT88d9qj4EM2brJVh
h6Sq7ZOsaJW+7I0GWgQTt81kW9VSwFJM2B3rojSAxPaz/922KR5ecqAkKQPf9lSTvlw4AKCUbEvk
jU1W+aYEjO7tRKvqc70N87t//u6/eM2So3yH2YBEtXQeqOOq4C2m7Dd6jZdLrhQYna0JXgkTv9gH
6DKGYQRII2Yv54j0GEl54VlyM4yeXxTF4vMe7eK3ELkAj15O/Wuaxb/IMoAKBZyUIgFjSFbP8rse
yHc1ztONrZl9JFBZ59nWz/2QzonnfWqrbSF7u0k4Cclm6gDzpPP6rZ8K9xqdAnHnfGMhJ8O8SSZY
XyhmzuVCUD1Vi/fDTVjxDTPPeTLlLsSc4XEZN/koQjc/wHYb04iqRfb1BOkfQD0D9JXs3YLWFeCE
Ja/ETaOKwqZKxj0mmQVY35dKllt7YFRvwUcS2Hi7Wk1HrgIf2gBmgw7v1o/CA+YEkPOUscgtR7oN
7TvTCPOEeQB3mQC6cMjslown/EXPFYAkQTXthILdt+99+3aqxxZAT5yJT86S8qjnZX0SkQUqHDAI
S9O57uKLZQV84rJU7WJvHOxI573xQj2tLuyCzKEZ2uQ6VP7ecjoW4COgwkipZ4XfQ67Or9nGWPsN
4j6mTGdwFu8NZvd9NsG+e8IIuG4u20bPn4Y+XNu8ZgE8znXbdiaPpzD8TMOSAW0IjC0GsjCMua3r
UJsMF2dthrl+76+WRnqPcXnoL1yPaRUFdLWKJWBNkUKjZ6EIaQc5SCh+zgmgQoApjHVSP7mW9Etm
YcHAAdvjOE/YvK79PmyTYM20HBN1UNMJAtQAzd4KoHOTGJzCHlVzcAIZ+ORi5DD6uCkSSGmmq1zq
ZV/4QC53sp+SQ1hY/HXJR+cvbFjQ7z1s0IFPC6EZmgL/2G+pK8rZpOQUntNkmFWZFsm4HRXMlHC4
usi0qdOUJUBTdQs+YNtpkRYU0f/BNXPn84bz9j2bxOhzCVWMKNWFxuAdlG1ASOCeIswudCWQcJPF
18k3WY5vAxXi2GRRx95GM0CBEARYYsRAmDgqYGUs7Xab9X68oPi4n9rGlknmWGVRqFagbmUNcxg/
Bp2vbAoIFH22AXq5cLBYPmvPuu2qJ/BRPZS8GJ901NrtaOq1VxnwXK7L2tLpdw4IM5uvHMCi1GH0
TjMgUsTdCkjlfbkZrCCydsam3oDTBTjFEstMj1KXOUahWNWyGCyBmU0CVNYswmbZ67WnJbq84cTS
akArFdDpFeBDP9NV7kpgEMddpQIevmGdb3wO0d3yC3eVI/sy7ON3OlqX9+HKIrXndVNNewy8Flip
NUv7niw2wflI2hog39pOd1MxT2+pxmAu9Tj61a5eJPsWtctA9+Mk2U5t9XQdi3A4hB1wp9082Qvo
0VThZSHwY2D2XETpPA/NAzC+gMkWfqze16anbwCCDa5NVFag9VkK3LhKBh9d6qB37x3IYbeLKywg
zVVtZgDyvPvgSNKHGVRFZbfz28wRQ4AwLPOBT8tfmgD/C1/4P5jd/nS6nugVL+gP6D7V1qkv9l+X
tvvSf3uBYDj90794EET8gUQrxHgKKSqOBRQDfwIYUCj+gdE1alHkYAzNCXRY/sIvBEApcAxwkZ9K
nKCCnVqyfxEhTn92+lmYS6KkRtqEn/gbTIgfbfX/SAWBW2BC4Mw8DV8w6QFj42X2IUM4NrUVpxdm
sOEVQ0mBVRSouMqHQeQaBtlb2heqHve0CQFAlPD/xML/oqZwfqPGEVKY1JKvICUMl1VU3gGLtmZy
YveI+0GTTSdkjamYfD+VxfY0mYVmYqBrDS3NFYDPwt7oaW7/LJB/a1X+X2/d+KWrv/T/wtH3/MX/
S3//1zv3BTB3Vz/9TyDgsNPI+T8H0ICGU399ScD58S/+XHhM/MEiivkrPSWXQJ6iPPpr4dE/0NrE
/JCgXuHIOZEw/f+FF/0hI5hlEyAIIgz+TpT2fy88luDPkNolpzm1iDj/LfDMaV39tO6QrJ3+R+uC
InlDzn9WggwMN70yAIyjaaQnPaHPlgoNoZ6E7X96K3d//syfQSvRD4XTF9fCtPtENDolpZg0/m3o
gxRgHUtAGAHHSdLAz2Y/E1y66dSCjKUvFgH35RlDQO6jI5m6ajdEy/wuVkX/ZXBhf9RkBonAY2YO
s8T2YuJQgAQYek27ij3LIOIXw7B8BAQ6vLLeBne1Zy7H8JbdtQDufgrXMnmnE32saCBTsQi5s2J6
XscJp1Vfhk91gBMvKcrHQkJGII2GEC+Gq7YE+L/AuJ4HSR1lOI+nW6vc3cSMey7QLx9TKuKviajs
oZYcHAYAX1O+NFfdtIZZAZwQ6spYSQCzofNR9L7/tiawYAU1I8zUNA5hvq61eTeaeG1wQHBZ7TxQ
PjaNAP5+RmzYQJpZynpfMavzNhSOsLRWYRmM7p0KZNBS+PmUKFXfyQpkRJpcaFXrIspD0HQ7c0Vk
wDYHW2sUHfNVvCTB/Ah2z9ik1YxJaipnwAhuR9TVd5BT8k/dUsYe30hx9ItIH36xi6HLriSeX6Id
2lQZB2ABaY11wSdZrNHbTRX6m490fU8xFkiyoTglcBO1IMQ28yo+u81E8rKDJLtMZcXwzumsZXkF
rn/8uOoevJXFNRuYRjNZrnwAIQRgTqPiApWFfbB6pm06j1EdXfHNmjanhkCqCg1Y0Cowh4Aj8goM
KUgytnFXgW3BHCnBVTApKsZYXukBY/wUA4e2TVHpejhiKpB4UokL67wfhTGpU6HQ+8GU1VXsh2DL
YGkJcla7jf0HEenV7fEM7n1DBFCeXK6WgK7io+/Jkug137oJTM3Sze2S0aQKkSBxBcoS8iuMbTHd
ZjwNV1KVSKTh9G2bqdKZpKCVwPqiD56nwo4K2WzHviVDG2wHGVv50YVxUKYtk8g8wqYCun8CnnhK
dTXKK3gegmqlYg5sQDih25V1wG02qQaH7qlRtLvlBFoBeWOTxezjOQZqFX7gAGaFkzPfthaVUjrF
Rat3QR+bKJ9bMA9yNnIz7acRGiPlW+tmAKY+Iyitg31uxwRMGwDW50+8C1ifYpS4XA04sdDBiCpp
APmKWJ9VQUfNrg98X10ZsY76AuQ99SVqgIZbx2rs8i6ki9uvdMLLUSjizC5pbQlKUNECyB5E9VLk
wNyXb0PRJE9YEzW/HEATw8vtJtRHJG4SkHC6Zf06VsGJBMxa1u0BiR9raKEniCZYPupTu5EAcIG4
TfIZTfrbjXKce7UNO+CVIXTADmicIYme13J+q6Y6ilM4Pyp4vHYjENQwPnMfGu39g+3hhXDpQPMT
KSIY8H42DlY4lsyivuijWaMrsxD73Ed0qNO1rv2u76VfLxycvKAOrPkp6ycTa+4IyrVvMZgQGO/r
CbzBSvcF2GBBENyBgFc/EoDKy8ewkeG3hQr/RDvX3UPPVIW5hhZrgzpnqrd0IDEabO2kSr4HW7kK
FqT+IIIx1ezMGtm7Ypi3KLWDr8yOClVvgNWX4z1FP7NJBxBAoX0nh/J7G8LzDgJqAR+uttEMS+6L
Zmp3o+vCakfUoj3gbGjophLd7jid+iJq0ySsfbUfq3rUOzabimRVMcXsCkrLYriEQhgWBQjHIb2Q
TmiT06Zhj77D0D+bmZwOJbDUp8K7P20k9GXKN6tZayCWgSnCiBN0/QW8HWKC9ywcS1SGxcxSpHBg
S0BVY7pua+WKHRL4+TEB2bO7oO04AaKfwJ4hQ81aorRVyiYfbStWlaGFH70BHA9xoMLNjti83fSh
H8uOZSWhq7vppFDlZw3lW/ecjLRX34Ez2pavGjRMlbeA3guGWTqdx3vZLDx5iyFJsImMib5b17Sa
Eghbrt1A5neQdivr4wpLpwlrKy42VKjKssaloqj6aciALY0xODZWQ3DDj2sz3+I90+BSJYGuQU9B
Ky5OYQW1FRdVHbT+uqxWjkdaeNdNMUh+gMV9b4J2UBcujCKYilg3BcgEdSzWeK9NGEChsln7voY7
NKY+Ji9dADsvbB1jH2ZJAODONiiHJx/idW0sgnPZmPvB8DnMk5Wx7aJfheYHcB3ibjeHZkIocaCP
pty0qr6CyfUQXYgO2Ny7wAGoL9KZaZyhOGj9o8JgXB9Iz3h4gFFWC2vWosZYdTUY2mSRbtCiTxVa
A/y+tdgdF307+vgSPDVJNRA2LW2+hTM18iMEphzBiFmKokOFCCH1pw00P/ceJdjEblYVg6wqkNCa
fFHAp4/Ykzqu3gwWH/RQoDQtHkjLtinH0HeqDqwRWuHu7bjt2kDNt/O8hrADTrq6ukH8nedntxHV
5FNbKvF2Blv4zVIhvl7Pm5mn3LZVyPCGoqW/b6UM3FVVFdETNAjLNQ9gh+53YIf2ce4AoPd3fg3Z
V0Hn0n8HJ6eovgBsoPwN950p3+ioidkleh6wPkxBfAa5GAKDhsTp2qNVcsBSWZppB/00mApnFS83
fkW29dsiFE+XBRxSoH7VMQoCpAvIUhTLx3WQDWLqJi58N1Q+axQwuble6yZjIWir0DNAxlGI8kLw
5X3Dov7T3Bo0ggolhl29dfWuLKruiJxh+S40TPxWh7CFnk1g9xwqyNjJyYqqfulvRwgw7Jk3bMhg
0oGYG0C0a5pmcwkIWHdYSLiicjECXLV1uJwmvX0ATaWiqadM5IkzVcasAwcZ4MseBD8R3PR0SQ4j
W0DtqOWcy0QcEzAt+yGOL8IBBQ+ldt5PNv42rO10UTkXZTFBJAFFdEAXzJT7xi3fgBhzoEN2cJYC
pKGDuIr/aJqlv5NLO2dNXNGLMeLNYz9XxaelVaAt4FnB3puSXuIjd6BJpwXaZH3KViSZQQe2bBnH
Zo9J3wV4QWzHY8xKc6s8w4IeSAh7SV8C6Yv6DF22LXhCP+Erlgn6ipwGWehiEHhG7m/G0M+goQfM
Ilp1aIGEfrtbdQdS1xoNVyYy4kCFC55Kzt8k1QKOVdCqXG1hcFtErMoGY9qrBm5L79Aj16D/xj4g
iGJjc0hs9d33HJ2nUGqckz1v8lLW4uiWMcgY7z60Y1eAQBck8AKfyf1QBFOOvmd8acby/7F3Jstx
I+mWfpXa9QppjhnYAogIBhmcKZHSBkYqRczz6HidXvWin6JerD9QWVViiFdhab3qa21VlkoTU0IE
AHf/h3O+v4KBXBb3dTjLy1B1msue3HFf5ibBTyGsIEX5tkXGh0vaInzqq7A+lyhaOdkMjNhWLpKD
2mv3cw+2EUt0HehRbPqhUpebpkNQkc1l9MTibQPKkHiyker7CUamS5iP9WtZyfA2lNRm8eZojKfU
b2K3/KQxtYr6oaKc5X34akizOJvcZPSIjAP+5qT1nLYadnYi5GdwHUuzjV3jq0mIi13GmvdlqUfE
7yLvpwCvbGEGtFasZ6Yb2jf6zLFuu515icu62NXq9Nme2+KLHE3Oj2zQz/PZxq1TNNWfjauN1Ld6
3MpLnu/LOL93G8yX8cQHD3q86N5STOUGepVr4/wzlMnXNOuTmzR94hk1dhqQAVZKOdpqX7VOw25s
aGGgDWYFlCaaBKXyzF03eT0JID71Q4BYOctYdmn/fcHsFZRlx/RvDDocIepTmpk2OU5uBkqWmXsT
1xuNVX0SzPaQw2vaxONfrZK/ldf/9zTLUAT6Kav9pdp0Vf2jeC7/R/eP41LT25/7kfHr5h/UlGBk
GHREydBX2ciPjF83/nBNkm1BUclEMW3yk78yfl0lqbcdwq636pS6VqH+Svj5kaOa9OUQG2OnQWP9
dwpN1BfeZfzoWemKrlI2pF3CJlU7yvjzcQIvb5KiSBX4aXJoWrT1dfVS1dpqxM9RVTNuVrc+DSHY
DD2H7TZc1li2jexCRYDq4RP8gqvL9hXa+LE+f48WfSuL6GCwCVtLUDnhVk2eu177qoQsDSOhLT0a
RoUKp38eE81vBO94meMu6w64GlMvcmz2peZZM3aadpbeu+l1l+3amoDdk/UW3qlF9+HcrYO225nO
eePcXGPb92z7Uov8OOZw9oYdNEcAwBOG+d7XaJKQv5JfpB5h+kamm7zc44WZ4dIbQT3cuNltMgRJ
dRemFwmnRuWbYUBu6GS21+y07Kp1t66xz+/z+zRIg/w6jF6bT7q4ay5NXP8RfRyg12QCyyHf5lvz
UQkDSgTFV0fu6vsWZXPmPSiqL1A2R+wE32P1rryn8PHQ5FcV82uJ+k1nodXkwyrRKRB4uVZfNulO
tM6OCL9T5l0Y0YeFHxEXS7DP50PrNmfWcFspuxgiBl7VCWlnicU4JZvedUGJymGO/eFJflO+Kl/l
N/H2q3j7df1n/Ny//vhn/Kx961+1b//63/iaPps7c2d8G1+Nb+bOwmKtaJNnyaux24Zy6+6a7KCR
rBqY/jXiYH3QPfbGuviaX6XdVpATa9WXRvMWOyhGT3vKnw3dHwe4Jg9TEN/NYp/1m1jbeaoPX2HZ
0DmZoh2H7BReZ/QhzO0UB2PuWdV12/jzcm3hidXIyTxbpeWD2d4rqmunPbPR3i7Ss7yCdMArzW2s
MNU9+DL7uFPJ7kmz/eW84U/za3Y/+3PLMAXP/cpEn2uv3fDfOc8VQC04Gl8ZsXCW1t8059pcgRyS
g2wXDb5t+9a81fNA3vA9sUs2pZ9RTXqo8BI9yJv4JRRbt7spkgu7PJ+1s/ICn3R9Fg8GkqqRg/Au
4vjurgvroO3zYRvt+ONV/Hme72b9q1me31hii0aCVzUyaKsZtq9GfaBNoy+QfdMS285InaPYJsFX
gmHcZ1mAITQxLlqz9fT5Jh7O9HGHxdixCQ82JV+4Mre21zeItsmrwI/6dbSDuaeHl/UBiMu8Nc6r
/uDcfjWX1nPVwIh997pd49dNVLG+fak9UDjrxsEvFsXjkE7FDbbz6ZU+yNVlsA2c/Nx53TZzUClX
0/Ol4iGicEki/ZKG77JN4tu6C0bD764gikEnXTaufmhxzj8o12O84W/U5MaMNp3cIDek03aea4es
eA2TRwcLWSYZ7nyYfKN/nnGJdnrhG0LfaQjvAYl4poYQgJpFg3CtTURAjHXmxhd5n/pq8kLWEczd
eZsesv4ATNOD/+G2tRcSGvHZ3H5T34hnUqgEocxnN/Gau6J5zRzDi6Rf5PPGxkF8t1g9YJghEOTX
DhvMtWacp504K/9MqgtCL8Pvgfckilf12E94pXygOtfbCJt9zRMlTN6rVDe8Aoqy/TULiQ7s7+6k
PPbpNjfP8nov9YvC3dh57TnRQ6w+Gg4TXPRdKbZZ+bkUnwm46/FCXjnP0H9onZPUE7gt51N+QX/V
E85msCav3A75jZDE775Rb8foMFzaj/BHiK2r2+LWFQwmo3zhKW//Ul4Pl93l22/zez9+ItheDY+9
alk3NAZf/vg/ZaTue3WZ0IWd9myMy8XyKJkvQRlqFsQ3KmF7MHvODTJ5M/RV+cJrT7iizC9dXngM
5TSxI0vtURGbyAiSgTXVWExfzdnokLWIF7Vcgki5s4lHo2gf1Ypn8Cnsck/tznNNmx5cwQo4D7Vt
XO9b81OxCSfaxEEmsRAuQ8JmbT3RauxIlK36jrtaqn458GLAAIi4Ny+OF3LlwAXo4Gq+M4B6aN1d
1Xn54M20LuunfLK2eVBus9GmlY0q4tk6pC/E5U3WYaK8jKsrK/pcrdYz2sXlmZMGtg0ab7tc1SQ/
QB4WQvinsjXI8wo/GpUV/bJBduYXUGMcxubITLvpER8hUoeC8tyq7qY8N1m0Sf9omPOmNtwNpZGt
Zi+btAq3+VS/Rsgu65Qt1igw/TBdjpA10z6FakYOaX1Jc+wns4Ki0Un8BAJPO4ibom834WD5lGi8
ZbkVFfk7+oPI1T1nUP0B5XJXAg3O64vcEgEOxZUHExRVu5mm1yk6ON1jpiD3sSiyJiLepu4NjfRi
gycjoW/JRiGT28QsmfbguJs5WahluwpTO7vxQnOvi/lejZjK6NibDAOPKJuA6IO8qY4K1AXMDsp2
A31oUx2vslQ9zGZ+befz5yK3/tRK4xAZ13H5Qwr2t6LU/9fM2vRGfhd/3v/zf1b/gG33z//1D3qd
/7hp//m/y29J/f3nrufbX/EjFLX/QOZAzwlxKo0nepW0kX6EohY/UfFzo9fRkf5R5vt3KKr+sXaX
VJRJtDxXtzc/+lfvSfwh0BLhpXXxpDGeyUQ1+HeiUfW9QpS2mO4iPDfxVah0hH6RQuWGxpizZvAq
2A/u1Nd7US7d7E+GfibypL3MQpgy/kRboPbsfAj3doEO09OXWD8fY2XkFc5sOElz1NyY1IpVH1HF
8lWSHZHyOtWDYeF79X665x90st6MB/9pZPGpDZUBZMJCfsk/UbERYv+kMM4MaAut/WUkXtC8cFTV
mzhBy+H3WZfCfMloqjhjeWugLYmZDR1G17ljNa8Onq5LPdeNc73T5s8Kufp1Plt270eAWi4oSlBe
pa47fRmLuqTkyQfZFNR6Nj3jyQ/ITTCxO0mufAOdNX2H51zfoS+dt+agjy+pAZdJiUKbiiv6S69t
y/QgK22bjytqQiytUvr2guyDQ2fpXs0spEmTVOYBvZDpY/xSTvHy34tjmQmK95T3zjRM1FRkMEdN
7R6BVm6v98kG2ycwYg9NAkeHwEujGOSpTBj68Wj+1pr/75mZamse+V93oe+rYm2yv9sI1j/xYyMw
VYQMmOAd1AqutaIg/7URGIAYaP5iKBN0lPE8/7QRkJOuzlOXOguAA3rV/9kI2CTo77J/qHSwUf8i
Ff0b6of3gkhb11Ubmz4bEl1orCHHbHirwti2bhC0LmT7kkw6VJJBFKeQquuy/HnZvl2G5jOTQulD
G+vG9vOyhTHXheFCUcnK0+6gOF20b6deDUYR1ZvYlvYJnScNindXRLfKODFgwPS8NSwp9OzfXzHM
+mUKgbJ4jVsxvTwI0WkTQVHr1UEvFlLpFc8WzUBpCpItkaPT1XFzTguK0QGEwJTvYr8srP62NcrC
OTfU2XC3yBVl5ewyJ6YA4fduSX/SH6nsM7A0SdKpN4PEcaOegMzAmR8Gsy1DpEhZlLfkaFOtDGO7
6xM1NeiZLgQHo0890rbZfWozsaeLdszk9E1V63EEA8UmPvWEMIbtjv4o9HnUghziDB6OyUGFrH9p
y0ImWMMSYUSAEIVQoKqZFN9pe5HX2K3qa27iFO7ZXOYR9ak4K/XwyZRTv3y2GzVvdX/uOKrOkADy
3/ntqnvcCaOxdIpZ42ITxpWZDr/MG6dSzoQwtjI7tS/C1GKqd1XZGWRB05xz03PEZGf7fMF2GohW
t0ptE89v07oQHdP19/gsa0iI6Cwkm41RyJL4N6jlialypb11yCzi82IYUQnkGV+cBmVStcVFgdL9
0YDHa+2j1M1omNWLWtUBOAc1+tpFouj26IUkpXK7LbTqVaZ9+6BCBdH2SmoBJ2zoN2ILaGjRk7eq
E2lTUzjaAxbDevaiMiqHTWpbSfpnFVEh9BmNaIsd91xRqb4bTrutw9qNv00ZSJTvZcU8wnUU1KLi
NUpxwV/0dN2UYEEcC6BPL43RecmoR2XbOsGmt4WCJpEr5NpixXSScSkWGEYmGxWlnYXhxWzMY3FX
L4pSnVt2qVATL8RYl0DmokbJD/pcDsN9HbXCuszroWzuZCq5YKbkmbjKJzHpFzSA3MzHVaTMiAcy
LSO/WJRa3xROp1sIMklx0dgWpoBQknSUyC8sRvFY13NE2qX6XcFQ5QslrVyqt4lp9v1elZloTX/M
Cw4PxoFZdbsxUIgyXCdPtRq3eN7kdrWN2rlbvrijrikYtTNjEHdF1lmZ39O2zi6bgsd2g1BVc6/a
qCftUConY2pmQiPziiNMVx+MtrOKzNecUtkD9CvO8Hk5nmnVLolVn0WbcjQSquTWFOblVTI6RXI5
JoyJ4KbLtes5I8RoLkE4TwPMqFa4TevbE63GneMstdw3BTXCc9Cpi7ySC2MxvAEPghpM3TAONdnL
ssR5sDCkIFV3Sdsl9llNm6394jZdN91GowhzHcUolqL7NqMZSKtQaeimefGQZ18rOIX9BUOxMudT
GiFcY/dZ1BAG5kCPvWbFW6kGmIo6BcMK7qZxNrtl8Tq0/9V4bxSG0tb36Cn0BISI6Cu0wy1Quny4
DRW3nIeLpqbr4LwsEDjMZV9qcdg+DHVlKPK+qZhcB3dQ1+fAqqDzTmh07YhetLUIOgGId5tuw2zi
dKIol44T6vAYXqI/qvWkF8gWsHZcgxRKUItKXj7aWAqFdPJRpvuAWFP0OtrSnw7bnY27WVy7dqqk
54tSKsqGsryDZACIoXI2A75tgjZVYP4JRQz13mLjUD8pmUJnpcwTO/cGh1En51lftxdlJKosyAwe
BxGYmuLKMwyNLEmGgOxiigf1G5JORysD1bPtkMd4SxUZbfoFLp9s3YtRumOU37olOO3wMhqLMEa3
MeU2/befTvYP4s/359hfpwrtmLdAnIP76FSxU9CTtP1jMkrFtfZLMV80otl3VIUOUH/HU8qt9e/7
z7nJ9RzU9IB0LBeSCIXto+uFlR3NCz0nwm6Eq0sC7hawV4Voxla7ICoi+pb08Z8zxAYnvuqxPI1L
c4iy7GALkdweD1+phEQdkvFQejq/mxR1yrZvKrEVAify7+/q+yDk7VsiTQMihRGEE00jEfs5OuB0
M4vR5FJq34bXMtayQzg4p1wmv97L9YtopD0QenBJHIXEg5Q5rmXkw8a04PpsZipG+EPNJ8PosWJW
qORLmcZno56fsqr9+gV1ugEggQQiPNoJR/5AS0uGXncgMyEJi9pNUQwVwjlGCT7+3RvJdWhZaCgY
NaSQR1+Rry/63OD1rDKUVB7EuPE+RST+/0N9kPJvxPd1Rf/Xob7fVqhn34X66vonfoT6qvsHjVpC
XAMSA5bf1cf0l+BU/wMzDDJPC8WnamCP/nfOb1h/rBB2wB90aFAgrzibv3J+Q/uD+iqBLK8MTBAw
Ef8XkT56VlY0fxHSFo1mF2nD+0WWM0tJKZHrA94GPNmhdoy0bjyxlPX3OySEei6DahtZN8ZcBmUe
vYL5pOljFRqRbyfqcGdpnfjcEEkhMjKa9i5EzPRJ4/S5oOlaoyvoyxHyIhJJmBXOLBU/WWzxGHcy
QpaAY0R4CFctjnwtVy5MsO0PcYab/SIz6ex7SNfMKxdPXuqhAlISrxrmtNro2ujQKSAa+wJOUr2f
8iT9zKk8Dzs52U0aAItz75MKg6AHDVcEhBPpRZOpmeIbXeZcO4Pu/r2j4+3GYIqiy4i4GJHJMStP
hllp5hV2uwVwZ1u6V/bi3Bvlp8jkffv3K/nBGXVU2FmfwLsLHT0BHHuZOnVcqImGR1lXV02OZosj
3p30jaqh8pvn8749ZTB/X3HgnTLWvY2XnBgBho1zlOJFaO5GvRSh10lm6I0klpsozavNENrh1qCs
QuMK9drvv+uRI/fHVdcxBgxYIEvGDPz+rW4QQoTuNIfeog/4YbDWb7LcLv0JMc4NQil8IZ1tZVuC
9iWIGae8m+UKM+MtPoHvOMo4+Sh4GUg0ecLriAa6vO8/CqGzOQEQpnMDoKoOxgEbm8kQhtlL9LnR
vaQSY+nJznCvnCia5sCgYn/ZJCkSxmiE9r8V/SAOoJv60NPDVqKmnsI75F7DrTJUrjyvW+RvPsKo
Ck2rIhW5Y4IDTdqmtfrGTxepX3b8/qWp1XTGkEXdzIo+Tl6B4qH31MY2X9bdhmOvUNWRWMqw5Kat
UnlXR6Na+tTbCiYJmBLvUAXHzrPHXMwb7Hrp14Y0oDmxWaxv4n+imx93jFY8SnsbmgO++Pd3DJNH
tFRyULyidgi/KdR9lqFCS2PWTvnh3/BWx9di5Bh8AiqokHyOrlX0dWdFKZ2jAV+tXyNatugVDv1B
x3t8k/aC2UE2JraOg/yKULXekGu2t2ZaLWeI1Gn0KpMyHBB6VueS8uGm0tM0mDOjT0+800c76Nt7
hCGWagyvEaTO9ec/lTgd0ulMVl3ky5K2AIP1shHLopIEbJj1XW7UU7U5sYp+WbsmhSbKMuC2qAWp
zlEANsRt3YCKjvyGNXZn5rbzPdSgbH6VdRvRTk8VgLKNiPOzQuLn8WImlKq+XnbqEyJVM/JHJSS7
AlFOy6FEC4MDrRg/JbaGIR4+E/Di33/i9wHV25tjoD2joGatrJzj4HQBL5yGBk+TxXHX6KSZqDVL
FvvvL/PBfSFiJGADxyEM8xhJI7E6WvnisLsYhrzuAUxvXKndN8w1uMm1jgirnvsT2/eRm/ftu7Em
ILVAmgJ7dFzixmeuK9pQwA4VUkXzwQRLZlu4jYmKoxrqL0YtSRqnzo50KjxzPu46KaDythRsHn7/
/T+4zdDI4GYQglBqPEYsGJIBZo6oFI+B4KM/D0W9jZMl2f7+Kkfknx/fmOCfSjWHFySDo52zMHMg
LyYlgWwZxT63kMRn2TQQqughNpMEId7XcZrzfajViFgzZy7YBYv4W13VyRUcZsr+gxNSxLFj7QRp
5MNbQORGwkDHAcPQ+9UombeGR5FiYZPHfWAOQtkT4kR//yoWliMLoxvxIYfZ+6tQ1FGqxmXYSJSq
/Y1dAbfXak1//P2Nfp8Bvd1nVjdOOyFYM8bxMred3lKXmfus6nGxRUOU7ZpeLc5A+S9Xs5VFZzrk
PX8p7HD/+yuvT/Bo9yXuFLSbVpzULwmQlsyjmTKUxTOwQzCusorpi/C+KbeM3nMDpZ+rS2FZypMt
pymhThqlt7//BG82vuOPYJABCtNSWVzHbJouajDQOOthMyXMKlewBLcpOWeSWekdjqj8rG77aNcN
+rg3bAoTNEuHs0y1Ztwldn+u5hMnaySBd0PWPQVm+GDTZ4WtIYQgOYW98v4FGNQqWakpTCmgYnud
WdZwu1KAaj93l/Hg5Grdnlh1H70MnIPrxkbo9ssxM5fMBCl1lWGzjsm8jaJbYJ8r1UsZublPK7IL
Et3WLyVQhqffP4oPdlWLugKHG+hmiHJH2bALGLkwKzj/jI0kFGuBRlODQiBOTYeKameFm7prwhN7
2QdX5QV0OCtsglOgee/v8KxF7ZjPsCsagcFETE30ZWIQsbpp9WmYPVNNkDbM41Lsfv9t33APRy+e
Q7eS3gdh6poBvr9wi56VqilCtISSoxOkCivhzLLK5jwqqxAvlCVqhWlRo3peD6k+nuvFoLzKHogK
rQlmIZw1oxCvCVDO6AxDHIMloqzQCp9aQloHiSuXF/xoi3bmDg1zIcwI0b1v50wV35CKLdNWzR3n
wYkMdFzdTNBzphqDKfcdBWl07MXSlT7V4ba6wLnVmVvJCIozdnxXBg2F2U+aM+uDj2DavnLifHB3
aggB0RvK1Bo8BgYg5ZrdHLq/PWcoyuQ8IK8YsF+dIBCuTbTjXYREGMsk63htbK4//yky0l0M9qZA
G1W4Wn8BJ2DapBiSkMK1VbwbKOAjt89EkIz5dFBMo7pw6VdcuW5qnMmsqfaOpBqZxrp71eDiYzIS
SLsTIcMH5wXbNyx2S2VdwQl6/xmlZkZQHDCaaaK0/kzZznypNOPX379UH+ynDlBatjFuB9rUo2jW
cFsQFBH86jGuSTUKJy5QrzFe13NoWAdA/eWBrp5uIReChZZktjhRHvzwe6JFcNWVPoSY9f33xGk3
JFJCArVSRX1SNdn5qatFJ1AqH4XtpFIIVuiPsleZR1+UBK4Q5M2UE2rT2ho5cANVDCYDlIxiyxg1
tEOyqF2U3ELbmVqbMGpjTm40aCf7OqEBgpkFB2FcsWOnYhGY/vBxeDLN1RM35Nf9lEWOrwLLMaU3
oqb3N0S6QAz6jMO1KG3OiBLvVsk4u8eauVRXi3QZDROlj8xpsU6crUcYqPVYX/uca+DOlSn/He1s
pWhdF9gS0yPTBjWWFpnX5ehWeyEj88xdKIXbzNJ5tZSSzg+DR8+ZBjNdodmvArOMm1Nwvl/fDD4O
PllOsTU8f/u4P61SqcpQE0VD0KiYLTonXMWFZCDV71fAGwz2/bZq8Ooj6qZrbUEIPVpocafVk82Q
K2+OtR6C09QFTStRI6vNyGQWZG43Ewn/l0UVIWMs0gmtc13gGElEZWxzoQO0VZkajYDXLDCEpPEL
UjB7VzYJs6UYZXNiya7b/C+f9y31XCcmsHDfvx8MGSyqvqc8ME3Vi5FWHVPnhMI4G3POTo1j//Ws
M9aC85rMMaxPHPPXIiAviiq5N0uYOtfD0uaMJcn1T40U1qcE9pefm9J6OfFE1jt+/A0hvglhrIqB
X+h/XUHZrZ0F76Ebf8IX21BeN9mdmfhY+rnMmH2lFLHqK6RUDHVaQBOBKxmhBM2JS7cR883vP9FH
t5wMegXEgW0D+v7+lpd6NQ+Yq3lFqg6mSTNThFJqeJtQfObwRDz10QsJtdRBx0EdiE35aBnqsUVd
AK2pp5WKfjcADkpwDc8N0YYrGHl0BudPz4IVVjCdRUloln5RlCvlNYeAxahEOugYToxkZ1tLPD+5
eVRjKrbiPr1m/pKbbJE6FokvTQv71O/v1AebF0oTSjAUR5gMoh1ts4USqXY28NntUZ1uxzRNzypg
XMy4Qa5QtUZ+CbyIQWkoLboTC/nXo4y9gjLHW8mcG3d06VRdWqoSLoUZR0dVqhGCfe7po6a+wGer
3PZu3h3aNDLN70Kflod5VNM2+P3X/yAD5UMYOmVZipfoRo42E4kia65HlQ9hlMnDBDKKagt9xnY2
Pzld252NTPBBnan38GSU8anOmXfpZapMPzUTqrnUdAnOwjoWJ2KeD+4OfVeQZTBxKeyaRy9VImuR
WxFGhS5Sly8Dcjxr21WaepmMSrfsptptIzShzbgPXakn+5rkov70+7vzwYbOc10r1wauJlKG98tI
KrD+OzuJqFxD0uEFKYNZRqfykQ8WK4pJHgCqNbQ7x3tW6UjZOxW7x2S7Eb34BtABYaZdIBSwTg1O
+PBiHJxUHNAjWcZRJImux+1RfjObpwKGkLSp89yXxdOkzernv33zKHBy10ChcUa7Rw8ww71mqtG6
snBi7uNyGDcZ+soTxedjNecaA8CxocFH2RC92XF2Awd3lMawbnUuM95aBsN+joex0/dJUnVfrUKL
tb0NySCQuYrCIVLT2ouU6E9tgmrF3M78GbEy9TSEaq9FEjXMV7WYnchfpuMgqrTER3Qk8vu/f3Oo
d+CQ5hOv1Lj3bxZVRdOR+qh4+eyom6R3JTDv2jixua0P8+hcokpIvRAcn0UF4Cgyg31M2QOJuKeU
6LQ7dtQdoDz1k17F9oE4tjtxEvzi81ofBkUzHgMtMAPAzPuv1cSZ0hEMKyjbqZ7Wc6M8agwIDfSl
G3boZDBBFOF8oB+Y+REg+aBHQZV6qO80xigny36YzNIzM6c4szon2jYOak2X9BjmlX4wgFJ3h7Tv
2hPB9gfrHF0xSx21F8hicfSqaks1MywtxFxBskRa2iZnihRy8/ef+drqZ63TJNXXsdg/J3Fx3yqD
mZPbVktnnreLiexDbfsTV/loga/CSdyA1G5/OdDAtiCtCom2uip0g3aGJ+PVro6ZjCFAp6iHH10M
WBBSQ3qfYCWPXrCZ2SdFm0vFq+MiPiRT0u6Bs0Q7o4rcE8H+R8+IJc5ocDYUDoajZ9TpWTOVDa/W
Yjq9VzIYcJ/3hXH7+2f0QfwIysFRKUBTraM58/4ZZbG025FRceiJkEgT6rfbasEdX3Z3c1cGKWiX
E8/r1+9Fb4blgniBgcXCPHorzC5pa30gz0OHVjNnea6vsWCfAvj++qAY4oDYFrX7W9J6tN+oaqlS
4eAkGwdGTqLvWwkui2pvVMZ27X5/Dz/6RhhRV5QU+wCp0Pt7OKQqaJSWa5G9iaBxlJWG0y0n9rYP
ok4qeGhn1hlxoNePVS2ZjCWwITjrkHpQpzPMGLFiEZ0vVjOdDSkWki7N2zuRRenVVMTNhZnK4Yxy
s0HrG40IYyuBg7TDt4zJn/dzUpWXBvxKRmGW4Slg8Qe3H+YqTXn8DWuD4yjUy8dKT8DNsCj7mII6
AsDQs/vJpR0bal9+f/t/fYWpFmDvxuNARA77+/3tN8yQmohKhaQTWIz0kk6fVIA5lno7r0dfG90n
DnrdE9HsB5Hk++sefUcX9OtcMXSacbPUMc1Wf07rOt/yUZbAdgrzIdeZFpoai7K3ZW9duyMkucxd
KkR3WbUde7yrMpuq59/fDs45vvD7U5APBnGM6hldato2729IYUlayi5wYUvETX2LHFpRPokaK/15
iyk/vV/KERi5FkXqq9OxHjH5hRa+q7ZP61uzHkt8R60irkqrzs1tiqOA/EAH60WbD/wXDz63d0kU
aZ9Tk0HwVAYZ0uuPY2QpRMauuXHrtIIiKpjzAuaHqRbwPSFVYwjNYkLozm2z89FdFhPG0aIhX3Z0
GKDmsqhp0M8ZQ3kocYnvDIkw7waXvMpfpmm4pUjFJHYGKZTfxgrg9EU/mECAaCgZGbgNfTaZjOkA
8GgmXu9DDrBk4axdG7c9w8wnD0WIfNStFOiZ2zKFHFbKUq36X62+oHbYSBTUjsII3yWbvs0as2M9
B6EJCNnGNQ+IW3pYX3kviZmUKb9FpTJ9b0WOrgSoWyMPJqCqbhO1WQhYZAwhlIhhIKwSVScfTYKF
u1AdSqAQtt7s4ObCZSuWyqj9vtM1GUxidG8npq/kGya2M6u2G4n5VQflsO/UJNOeQKYNnKjU9C+M
hzf+7Lo614LZHI3zKByxgOfmOO7KulSCWRWQbagRAuiPOuYXe2HXL98afagfrZ5pLil6cCa1hpA7
uplUUCNihVulr+O+Ct0utmaZxnSn0rY3EBa0OOJUNXTuppjeD/lSXE+7xEEK6StJHOs7IJL5XcEw
pacOocbTLItbvRnSfZtYrbphqHf7vek09Vs2NtVj6CrLDRCtKvORb5t/OtM8I56HV99c1XQUiqDU
xCh8Qxmr7jzUSR2ZTmIVNMijqH9Qx8HuvRxI6GdG7Uac+8gkeYPT2p39Ksxq9bJPpuwitEYTpQ9S
2txr1SSazrJikreWGirPorUkWg3VwTOaSOdbCv0F/qMTxfc6Unv4OjPoGsTvk2H5RjbZX2XpgJtn
/MVyY1vlLiwUmflTby3lRiRJ8bRO0maKc5iWo8+85171eNMji+nVVngvoc2CNRoj9TBZFnPo01n0
V6Nk7FGWFtMV6OD+JWtlle7tSU33TU4ouJTzqk8HxXJfpSvPpUG6b3rUYyUbuj6rFzB9W3tjWrBn
vVqv6hjq+yzA7LgiTTcWSpDKL0NmGINvG6CbMYZXxMHU1OGzMS+4Jky3h1McMSo98nn/CiwTNVPD
lRlskmsv5r05KhHToUq7pZpqT3kEStlp8106pOOfZZeiGGk6lSkTtRhav4LnlHgUuurPeZGuI6mb
boTLRaPyZbAzJfJXkMiAZdpwFlToumHtZjpBhVdPbolr3EpkcZEgoq4wdKhIwxWGf6/rUOqPWduh
xC9UrL0SQAtiJy0fXzPVLh+ALjs2QFpzwlXed9M5szZsO1i0eIq9dCqS75WrTjlOECV8ssqoOpSS
EfZIpUL3q6jK8cmonJwtYqHgDedknmyP2loD4op0z/SFOxTXUJMqw1coQz4IXV+ehrVMMbSWCqPB
KBmYA8M3j5lhvfSfRTMBpxtjswOGZkIwCxdT+2KPcXiTsGujDe+S4Y6CwHLryiiH8YZMRDJJCoU7
pgxzBQXp0hjPG8dIah55q6646tK9Lrsq/9Z3ajwyS3iZNmadGlYQJcp0u7SJ+dKMeXctmAQaM4V5
FC9TM+Q2ry2EJSrjAP0ohNagsdokex1aUzzKVCA8zowuukXNBb9IAXIHgtGdTG5xDS0f78eC0UOj
L3M3OTplRXUe59RPk84+n+sFwznzFYfLfOjBIZrG2EwXIWDDORBpkj/ADmucHVUu40GFnwzvscnS
O+E08QspG0X0MDSwYVPGf0zk0N//H/bOYzlvZNvSr9Jxx40b8AlMYX7Hn14SSU0QkijB24RJ4On7
Q52O7iOpohRnfgc1kaoKJEzmzr3X+pZtzmo76cICf70IWpswm+bxRc+a5K/lp2ZVZ6EYhAutIM30
jfeDuOMfrXLWlxG5RPnsWlv1yuLte1fd5qgcVF3XfiM7osxOUHx6tIjLWq1IuKqPXtVv9SHhM1UP
bpo7Y7iicDPvjRkKzAE+A8biXgfeFpBZnq1hoZiCBKhJ6qs1JsO1512+LikhuNQC/eax1NhY5zcQ
lPpZq4sKaUziCh4uiOgv9INBndfFkt4kZEPXl6kA2Jwmmgv3x8+NO5B47FWjY0njZK5uwlIB/vKe
eXUyRCiJ0ISRamrDs6M3WSAeYukk8MERt5NWQsEeezB+QamtJr7m2pSAnJkgPdd9nzwxB93jaQBT
Z4fMI08pFoOVfVy8bTAhkJnHoYDGXvFrXtKFbw1/APNMlrQaHrWXdyZjc00zopa3j/gab9PupOtn
WZhOjfu1z0QNfsEw+3uj48ePjSnLTs6Y0VLzeGPSwFZGP2LvHrblqBdZ/1Q2hpcfWAZyKggY8GiQ
egs8xVyJ5FvKAvtp4+D+bmui1E+tr7uMHV1iwUZiWIrQtqfWjNmWcL43TJfysPFhF1F2Ovi0OK5t
3rEGSPhqiv230Vw2DgiWq3hQhsEsVmHz4I8bqL3Aw4V+HTrVahAGtPY+JYIQ87dyRv1oEsqVniZj
9l9nk8STc9EP6pbwYG8IwBO1/h3WeMhR5lj7Uf2XYEji476HkLY6DDE7tHkp+rc2NDsdVmBZbhPB
d3j+6iAlZyQ59LaWY2jKaHrGqfSq6Zrkwn93BrG80cXcTWRFIp59byvAPAwY1AOr7+sv1IGwt+rF
l7zRs63PgeEs1pdVVeyVGXUe5v9a6XngCuUYQQGQaSdu+2YXuX5B7qKc/HutGEcAVVl25259ep9l
hlgvjeRzNVcLhkwNRfJpAA0HMmku7BICCDrGsFjl+pmCzyPjncTVIkr0hU1CN/JyDrpeAQujNJGP
6VqZb2Wvl6xS21piBJtccVfJrAl9e1qYZmd6NHW9/6OQrvYFqvh6xZGbOWgfeysPDTbNBENf2hzM
nCLpYFmrcXIKjIWQTqCQwjHLzYNgNt0/uVJXReSM5pw+8X1kXYhNJYFs47ASBWWqeW/LCqnsghWw
qW6woMwzht9pLW5EnQ3oVCrQuZHMqqI8l45u305N3RphJyD/hxpFBCk7qAuGW2ciZZn9rS7ruHcq
34qgojXj0dTWyTsKs8m7i/KK0qQPWAzpQUt0pzj6M3TaspxWGAzapD5Wg1Y8t7npq3hgnlAFldRs
JxBpQ6R2axFmb2/ObFColDXLEMCvMlZOUa7RNPvlC4oozJaJ3+qfyDZIPzitqs2LKVR2aZUghIr8
r/owlj4q8JFX5QELWgbYJPGKE771pbh487TcNrTJGFMppATw2aypiZZtzsdgVjjCY+lKsUvQeh/F
TL4pIIIeJZrlK97r1dHEFWaFUQPbkLW4Vq3lswba20S9kml+Gi5kKj4ZtVi8Q0td/D7PYyoOm6rS
Khwqx2xO5uSgY25aL/sxiyLhZ6M6ua0IbwF+YW77xREyRNnimd/YLtUnPiaHVFIk4o+ttTj0Rrr6
AWhJlpw7Mxne9M5v7tFmlwnu7qU/tstcolswa+aTsjNmFRJg5caQ5JiiMw+QV9YSkCNOp6/1ddgm
LY03PTGGuBtVdxKQFGVkL1QBgb465nao5CrkYcDGZkYtmjSHL2wqWZLK1CCaoF6p/ruEkIWBLpzr
BOVUsezbS7Z9Qivf3zko161Ttq2Y6EZflvVjuWfwxZ5eJXOUGjOo3MToSVRDxmCvJ8fCxB/873Qb
SiudUPO0DtVUQFXYh+k4a33IxEX+yZb0NyNnWhqk1OyOAmQtv0Ypl1W1x8gCPCnx3aFCHt+nzOZs
t2YIpTwDmob0HBrOi/5VAl6+ZPoswRWp5LvrquwPfcu/ayswcBeQrcUuCf2lW7Wi7GqGekgZaprZ
sdNK+V2UhDLkjZ3+h0Zm+uycogEQICJDF0Uf8+dTtGMllNPWyC/OUQzoqC8xDxbyRwPYK2Dsbf7h
3P43sjXSUHdNGEKpXaL7S2OM1Auz7HA9hrbLmJiTXsNGqZFCFXiVeodKu3xwnYYl0Kj7j6Xmdff9
6tvx5Jhz0CdbUVNk+F0fVJpSx3ITDLf/ubPwd40WFx077VzkKGQM/nxHkGjqLQnyyJVTfko1g8Al
eaTowm32tIexQ3MxAej7Q499f6a/dDPoKqDj0qG103T9pZMnUnZHviiuarXTjaaMxcOLW/gR1tXt
IAlWC3IPsGOIL7L8Q8/t92vz8u861T3WgPjGX3qwhG0lpddw7WEr1ktbLt5JzrV8k2bzhTI4eVA1
zQGpaf+xxYIYSjqkxNrTwWTW88svrXLNt9rFoZDRlunCeae+4DHvY+JprQzzWvXKMLz4w53en9/P
dxrpKwocRrMIU/8Cmfx7v14DnFNt218a4MK6YGLhZLBR/LROnl35i+oPfdO/eeNZWAgpZByNUoIu
y88vlKbnk+o7pJBQMdpDC9sWklFShTggmRokPpnikVA2OyW+4sXmQNJzpkHKmT35et8cNkS6F0NN
aJPs3AfpamLw+8NL/zc3Zc+lEH8hE9Ds7kvSv2lclmL2usxUKUUIWL6lpEGut9essA56b7z/8we2
P9VfHgAv2f6iI3VBJLw3mv/9WpoOpL8RSKDmtr36rRi0U2FjP42tjPxcKAR2+jJtAMtoHukA4kgZ
a7z4n3+I3402tG923spf+cwcJ375KdDWOW66S0rMZB3rS4uLnfyXLLefa2NYnkhwMj6rZN6gOrHt
2BHcXQorvBXeu6bpfvuHB/A3fdYdcsKoADgjYuZfw7Jzy9O6vywLczGYcV9tNhYgCoxuK73HOtuJ
13XWHdO294Ki39aomgjv6KdkPg1FMb/N9P/iCah59M836vc3Y/+5GDkhgsLR8qvGejCVb60jbwbR
ClWkNiQNIl/xQqUeANUN/uI/X+/3xQhJK3MGHCPIWxmm/vx2jNqs97yIzMqbxXtZGU8F+ThKQpKI
+gqqdKW6LkraixYooOUPF9//5z+/mvyGLERMVVgS2Rp/vrg7FYXVJSvS1mUdjkOPCXnkiPaHd+9v
bilvHh4ETDFYJX9T1rlusRm71JBIMftDiYT6YTA34yABFp29yoUz+c/39PeCgh2FARgfCgplNt2f
f62SvoSmOWxpE1Dee6fWvagpGgEVBJHZf3wpwYwNh+fuYcP8/POl5tocjNHGeYOwdou2URYxuUm0
+PpE/Wlh/X0h4Qq8LNS3zKT5xX6+Virwms2ZziatsvrGnZruBSMPJLzNabzbbE7VAq5vkdfa1/TT
spk/zDlvI0SVetiNNIwn0bYXe0BU2U/aFtOiSQ7uZEMopUW7XCp0r3/4mf/mSezOSTLH2WgxR+xv
/7+tfbMPrSxN+ZpoVhXfmRjNNwZpFIdc37bzPz+J31cUhtE8ax9NIZ8wleQv18IfV1Zek5HjoOn1
/TCV0ovGtlfvRTY0EnvaXL0RMFAMl2KPFMbQmGfzl97MQGsO20A4olejAossRhbmY5f5qf+HyuMv
QcRPHxwyCZJnfM7v+EVQ3/78M1qjLpNKJ1hvYxy4vqS5gru1YN/ww4p2tYLsN6/V0TWabDmOyvTX
jwiIJBLhUuwwGocIB0QQYDrRxZBb0PUtLr+unxbKyRbxOJMf7S6tRnM4EPQwkoRkJ7kZmBiSukBN
pD9eYGgMt1OdyzIms0zFsFcydQY7ozNz0Eq13kllTuYfPpS/trlffnXMQfvMmzsAEeCXtSZJao6r
bULVRVl3XAAwqKjSvfIzvQerjTZvIniBhiHJxuVqV92BPXVpI1SB6y3GHrVe+7zVCO9YXPEsJ1FY
nyvmC89WXqzfhCjoFha+TdSeO/LoA6qv6XNRtyYthtleISCoPAOGoefZfyqCoWHJkQIaG1YIG2bR
z8+0T5OqpN7MQk3noOcPjgi7YV3+oIX8vaxCM8D5CBjSbgJngfv5MtwpL4dFghB0SrprUU++Ospm
lVlU1fZwzDdP2z6uQ9LQ286b+jR4hZzCHLxINHdMNMOscXzQbmrEiU2nIzHj2VPF9gcl029bym56
QyDLnNIE2fyrWMelt20oxnghkxsFDBZmms4B7w9byt9dxWcZ3ANr9y/pl5eJngjBJpCgQiMTKU1w
BAMQeYq8+8Nbu9/Un19aVCECZzQrGBHy7i/rl8afm7Im+HnpuixyctcIEjol8QqXqD0WqXJv5sEA
tCqVDTzVyUvn8M/L2m/1ATaBPbQYcdhufflV1APUfLb6jZ/ANlvtIG29DQROsyvTWbKHamtUQF8N
/2gyF3z450v/tm9zaR8ZFOckFLHM4H9+4xSj9knPgQimSw+vCufJbd63yROLjvGoiJoN//l6f/NQ
91MoEW57YBwG2p+vl/CVI6el2TJ2pX5Wlf0OJ8v7wxP9S0n38yPdTduchHZv5l6R/3IVTsJjtc5F
SFCN81J6A+5ygPc7FJeqIYsLWaZlJMmFnBGMTs0cb1hH1w4l2EJvCQFGa833bS6nb5pNtkxACpx3
Iya7nU5MFqoX1CTqa6JlE+tAK+mqS3PZntCvmXcg/UZxMJdcAFLdWmBt9J3FZzIWfS2eypLUp41v
ikgGQ1vAJuuyptvmCBJk2rWDsUAmh86MH2TPc44GMPnuVVY/n3DNkPhUL8ryY+awCS5eVMIVaClE
AdFo1+MW03iu7cgvyWc9sNErskHZqV7MBF91NHSd+ciZZGk/tLR/1htllhsqczWPpD3XGLoZZqsK
wko31g2pOal83ZBjGVGWdo6KiowsHu4offvjWG6wh8rNau81LYFfOJNxICLJx/II5ougA2zb3Tcf
+wvpLARFqLeOUfPZEd3O+c+ybfjXavE/aMP/2iGi/x8u8Rt0P5iGMm++/K/DF9n+xDfc/7N/QU92
RgmuNp8jOwZhzN+sAv+CnmjOf6PAQ7rN3gbJkNLT/H/UE8P5bw5uqHxdi+KO/4i/+r/UEyAqBtug
jqeIrgPl2H/EN0Sytn+Q//bBQuoU8A35x7d21dyvO0pVogMiIwUQGJuYMc79dkdChPV91OBzMRSd
A3trQBk3vgvpvDTfmrQ49HN24oiN5KSmHg/61YizBPc3Xeho4dsMUIRM2BZ9cUM88UrcGYFN5mof
3NXPTx0ZxKgoU5Jck0GPqOoZt9sfB2jfK0P2sDKzPK480Z8m6bs3RGA9Z4SOLUrOXZSkyX3eqoGD
vXvQBxkMa5LedppJShc+yXtvtidIF/RCDC1nQjwN49MAKCrqiO9AAvCS8M0WmgjHXhzqLFmY/Sfp
i58nTchM/Loa1Kg10Vw0813ztVaSpunG8Nbs7TzapKXCxO2ZTOvyYz0Xzv0ymta5svQ6EG79o66E
Hyeo3h90zmU/HC3/bHprFXEiqyLZlsXZzC0Z11z0nhhi+6bxlvIRMqZxrjNrYBQndzIAviCyYZRx
cZJU32KOmM6TndYa1BLnEe5+tHbuZ3+ujHdVYL9FxabqJWqMTn9cVTOnUS/t5OqZrH1c1d5u+3Gz
bjkjN228wO87pHXi/egzw4mRoUxlDHyEsZzf1elb60kzDSxlyoe0NMVLxfQTFFy+rQ+EPNd3Fl9F
Fgw1qOndjX+Wjrf0D3JTzW0+iB/+WNFFTbiFc2yOy3peOR7DFWlcHB9y9LP86KYiXaywaKBMTHJm
eG41i4vhtTAYz6e1/2oWtgezW6ZJpMlev+9qS+50c8KHP/R6qt/Ng3hsXA0M7WbkfehWRNIHkAzb
YGSmzL0jEqDNWevawqInPBCGDAq/cu9nn6eBv7qL4VBu98nQ3eGtA+nZW426IwHegl5Wr5ctFZ/E
0pjlhfyv5tga9mnGTx+Q4LUe0sb8XCNaaPGSh6OCVJUTehVtbUP2M9qlTneO/eZYUUKAi+cn2z2Y
nuyybmac8q9Y6WO3A7HrqblDKXO1S/1aIDaayY0pxvUVydVtutVx6uU3DRoNpHFunGYptlFoFzm8
OavRTtnK/oBQvSOjguEw5P3Z6W+FKO+tWRz3UaZXcqqp5QeB0A+4wJ55ZA5sL+qOxMZwdM+j9TS3
z70zHLsZPYv5rbQIP1hX7qf+yuBNPk3ldJ/srE27P7IcTQcm34GemDfVYDPUgSdn4XdoKxV06xB0
hRnjFJhjf/NOED+TE6E7IYc/nqrm3zALb848qgNW4xvmHcTECPM4lw4gcIV4aHEtgj8yeZltZ3tw
Mq6bFaWCtJeKuIdK/8xnczWKhzU1gWl+ziEJZrinrM05rkDH+8k/W8jX/K05r/iCTK8Nu1KE64B7
2ya0O/9hs6oIZWRnaeXq4wKEM4CCibKgR48sCApJ4JVn4qOoEojAsnZY5+RnDm8G/cuV8XiZ/2ir
6qEqOhlsBQT1Se9fu3551xI/iXu+xrNpTzeKCIlJVXdNL8Hj5kdDQ5wxWsbXtSlVelshHYoWqpzj
WjQJ47gSGmqJ7HTnIbfh4vdHcqNyNIBmRzrSGLZFm6eg0rfBOhTEIqEyLrMbWWfoquuKSenHFLgk
iEAfJxdUyayMNMTp1AbPaZl9zzX9K3NBlrjMKx/rbWH+UDJqm7e4cW0tKJB3PNlrIt+tDTmspidP
Q70fbVNTuyPcurXipPLRJAGjmm+dhOR1k4rptHStILtyqs5p2hmfaK7IoK1l+6qhDgpNe0iIb9z8
p6YoJPIKY/uCHMm/JULowBFpRHUEi37opIFWyS0Yw9u34H2fITc2oZN7r5XmUctVhTovPiqEakZt
kBf5JbM6/+KRqkDhXnTXxFy9IKt8sKdeKLv6AziCh6qfURV1JYOIsbr2SVPcJ83I2o/9buXLaPXx
pa/bg11+ydENOln6TC8S1m+rfydN9YRClXl+e5rz8miM2D1ay1U36dx3sVb23zDr3Hrl9K1WuQwT
SYpM2ZaPg2F86zXwUSviDpLE8tOenBcuwow7t+T8uqIkUKUBeNRmbikKFScpokota8g+oNZFR4IO
15rMhdHUbkndum/U7uWhGgnz0P3ifV4q7+i0zbs/tJelHPSDSMuwduywq0nHaHSq7KS+W+v8vodK
ExTDKsK5yeJSrGECU6BDadDYnwz1advepGMRKwD0l7u9S2j2l06K9sWflyuM0DoY7SKG7XJytDew
EEerFEiRzO1FeOWx0N5c7F9Tv9wKW31ItQVpx9A3EW9JsMENaB1xnPTmcajmg92q85a6fA4m2kAx
P6Rjd89YlpCbGclp0XwVJEQymJK35qafJzmcl4ZWeVPd+r39Memz18TWLvM8XUpe4jZriTQtbhrX
Z4QGKdhK9c/JgByj7s4EQoa1uN3EhDhKu2At/KDROgmYDtwJv/m+zc+9FNnBmAm3XDpSNzAI/XDh
DVgFuXzmF3sqI6+AbavjLiP/95mG9usqf9SiOhFqeQskNQB0ykqsFzBWjFOXDC41P7CkyQ7MKXvY
D9ghRAAQravOZ24GM2TQAxmRt5l1s0D4haH0rddzUiac2KQLtQvMptXYuOXLwVefczLkUc42QaYc
K16xtfnJfOxrTTt7Os4GUlQ0ZF6FAUm0qIJMvmQqvbFWIjGyo1enB6XWUDMNtFD60l10E71wns5P
c+/j2FOP4NgRXPkNEDL/nY82yoj6SCqJGkUALHJ6NMX5or27HdHdvs/cMAt5NcK1ys4tsXMeQqFm
WOMCpr3ufnC04cuQ6UerAPPLsoFIoOcDHO4SfUKIMj6ZA+AFqwobrT/vR8Q9dxjPXGTsepVWB8Vc
lLeeFFB5K9JRJccv9041kiCa9TD168nm/O90NIKzpQordJKga/H8nVMxe1G16SSykD17HCqLx0si
nF9OkeNkLFX2FT3QddX9BqVN+jiJ6WO7WFpUL29bPUW1W7Uk1tTiRkmt4BcFJzbW7zzKc2lyT9o6
Au9zy6cVKLmHL9oXV6JeQJ5+N/Q0DZpFPLpzDU93WohQm5xbpC8lSFIRy8x8Sgmt40nIp55CYx7n
By1jW1RG5GTLediyPQdFgiiQR0M5kbtMAZLiZ0UfKGrHpeGbqLtIkkcQ2WCQT5u0X31/bj7Mjd3E
liP9GxCBpDZDwiDpVXM+YHZ8NdoP/qbuxs56blsVOeBXyR18zLz+BpPJFWsBmCSTitP2I3uQl3E1
AjftH2lhP3n5fFJm/nnRvYdxgobjX81Fi7INWVeeALdAo2rTCl+8D/hG58Omj+/7gn6obdKjRTsf
Kwfz+DB+7CFM61uJGQegaNkJP9DZtf0siQfSbRa3jsQ8HsT6QnQzQlObmK/cmY7Su1RtE3h9fgIV
l8U6wMR4dRxe9c6LIAnHtKW+pcPXBofHkVI941WyITmb0ydo02/G6n02K5VcHPJBsWWzBBDdmZrF
i9U0cQ6dFrorz61kz2BdmDf0+7TY2TloMgWWSL6MzhxOc3VntXVAdRIKwkqtWsaJtRwkOl+CPWsr
ubPTuyT/3LQUJPZ9VcrjDJ7Zkf2bhBRcV3bYkz+pdfpnK60OaJo482TBkhLvqbex0+4juQa3h46H
qKahnuxMBlF96V3rWKg19nIeiKN9EAtE45wkSzc/cmw9KWsCUOnz8hB/UyMxbBotOYLEC7PCZuDn
uHHZiuQ4gj2mSf0ketq13ho2XoOIyH6y6O/FTr8HLZbeIUGp1JM0RJCocS50Dym2uHLAO5DECQII
XLRXlZ/6eYzyVZxy5ZOj03tY1b/6Bok0xhcp7IfVFl+N9Fulu+roZj06puIyGS9Wa35xyo13xvqA
rj471BuzIlMk6OrwQdDZ64OWhKjPWWIkb15KrE/ZeAWEhMVcj4RDTCTwoibph+F5UCKBVoFJgD9L
11upOucw5h01hDu253EC+gXUcI+oob6yUnJwqsa9sezyq+ZYGFghqacpwcSptr+S7kx7HhzGan2t
lcgjnMLPhiKgtl22C+j/F7PPnhbHHl4KvXwv9r00Ka+ahsDfWI7Dlj86K/GvaHDvkkl/l712GWDN
hG7j4k8UUZEM770N4oRXyFckNrk0qWw7lhUoTV+2AohZe2Tnj+dUu6ZspQ+Fz3HPNLTytpn74g4D
s3+COmNSnVaDn8dzVUw+ksSiHu446WoHjCcWjsjSeWYsIQ8+I5rX0RXl50QD5ls1W0UulymvLjHA
tP607TPK9D5c5lmLUVN4t/Om+SfUPG0bGmY3kx2dED80Vpt2BdRQLZGlTboRaAJCA1Pjzf4xd1lH
8lnRLETmWNN96gxaSeaQR8Jv00LUDlK5JwekeLzyyJgSkHwyNzvj2lLnoitryp3YeCoAECDoBF3u
fKr1GtG+58zpcNS6VbtNEBUfedPQejbQSVReUHegKJkfgCGVdbCy5IIKT/I7P7cAggltPDOaAMMv
6RMGZZUZF88ctjRkDJMRLr4BIAmggcMz58AxB9os0jaeaX/Q4qCweJlYR8FuldhoQrvS3NNmebOk
kEsWFVabJPkogTMOQiO1V2R1le0CzqTYWAwWb4pUuEX0yO07AczcDBRY/fNGp9MLZLqmp3UQw40/
VT4xOuwE0oI4QknWEtCk9ylvdFnbBYp21Yq7ZJSwXl0fq0HFX54mqt9gHrLmdko3fvnJK7tHWkjV
6sULcpfingQWCDBIo7ftg2PnOYFsytE4Qfo+DBiy3M91z3EtskERfuob7EUH2KCfsqFc97IzJbOu
0Dt5k246G5gQiUDCjBtAM755bMv6eRQtmQIBCc5o6U4F4cxAOx2jN7pbDbIpQUy5x406J43fVNdi
UTsaczC2PTNuMwDR9EKJ4a5ax34hAoEu7nOB09X4zgGOFLK88Vl+FtnYl4wELfVKIvhyHUcbSbvh
1tMeYAWGZPDyE05c13hCOQ8AnpXAuEnI72BlylW/HhsEMcnRGRHqB4tNajIMxGZfzzqGuAVT7S5w
R4ST0awUToaWP6Ik8GGFo5FxeRbuVshbV84VyVo0eMmvANj4tQURmYbNiO/jkqjGaQ5obRPyvyzy
96weftuxZlLlBevoFAagXV3cdwqTFYJhQ0NfW5GJ0PnTV/AY5uNqKGLMRiqUyi8JfB128wjDpkun
z+1bhxFzd4MgmDwv+qqb4R4Gi4WjWs24cTrUso259U9ZXnSXuUjSxyJJkizy9kEG8eOwB4ioN88o
nmTo9Fn+mhMrcjOran2cpE4+gb6gq89YBggD3AgLFMgvvyPz98/OXPrP3eh4T33utbcmZrFHCGkk
6ZXNYlwG2U1DTGfffxmXwnnsmwXvO4YlYosrRw4jJgW50tgge+Hi1nW3P/2loCGSO/4D5ycnVFpR
nKWRAlXLBDZLJymFfVDA5F+Uk5EBOXi860uir2FuZc1zQ0rLPe4X7dCXq3lT2ynnBeOKIYeul9gT
8mqjq8/utrLSqUEnloOhuPlcsly+YnrvLoXRps/JOFCP2GhqaWXNdNscivG7Ggnxq5wIIyJHI0Ef
tyYq/cKYITvONWfjQkq8V8DCKrI+jPoTCmKHNmOqWUFBYu4dKRXDdyNt7nmPyHYcu+KHVnhQaBVK
4PZojpIthvvsHlwvv9MrnSZpw/pC0Z5201PR18YC5SW13yzGywwgmEx617Hz3BdD7bkUKdHZa2eh
b59q9OUhITFjx+sl6Fv0jtro+Y3Z8pGe64K5Apn3ycA9FZQto47MvrfckuWKYKdjpwOLDKxpqg6T
kpJowtw6O8TJPwyGl3BYs9qztX3OhifU6EWYACm80vlchVDPYrbyS89XeCEkwzpgem6dYErR/NdI
u78b5UaJo5hrXEx8ZQ9oeexnfDwcEOxNwnvJ5QelZxx8aUHLQwr/DM8LcxKRdk9baa93htMnfFyW
d+PMnK+43+OjxQpD2TE08aI+WCUdAryX3anyexM/VotCH5dQAJYN8XXR6eqmtAz6L94wHyqLmITe
YsLkLkQ4z05CR3W8m5bsVq/YThGU81lVRLCUr/3qPA86lXB71JR/o+r0vbGro8QqoFHaCFmda389
TT5uSSAvQb4lsZ5s03Xx0AO0eYHI3SbLilUGRK+g4Wy0w3xrwyZGC7I6HH5K692tR+2lSHeupM6E
/VOJgWKxjHg2H5J+zF9dWdysXj98VVud3darsn4sFA4k0mNOINfCLF+rdl2/V7ZVvRn2aF+SVYs8
lQ3x0CQlyYIJnvTTnHnAvphAy4KasGzUkfezzs4z4O1XuM+k1o9Odo+Rwvpmb26PNF5oeSxKu/q4
q6fe3Nbv7iypY2tbCql9SYdeTBGBNucsK6cPxmY0RAFp/ny/mun2uIgRfaWnj+7XYrDLi5lTxvIv
HSdn0U+6st33zqjENaNCMuLFLOcv+CJpTyxjf49Hoj55vaMzXNcEZy6xHRtI6JrVPCpFf2hKbtYV
d2E1ZiYkN5W9rkNtHJesNkOf0WFI5GrKFhglXe6Grk96Jqm0/llPrINkMe31De9MRbVW4GJD1pOP
h2wjAGUB41w0KN/SGTtR5RehZ6VubFeGEc4pPd5t8t1PC4NohrSnztSy95GJONY23LMqLwk0nMZT
m2DuKjfHRtYhrjiMcKs4/nOtSQ6zo5xPcmUPMtBYlzREhYPjoGqTj/ARiiOG+OLaGrVO6i+Cerdd
cUfK9k3lw/diZuCHcyg1QbFXdtNcJlrxIe6uNiqN9IIH+pNWESoCl/SLWCcaS1mhoTSiLOgBaHgN
an6voBGzuB+ZB493w5yIe3iEdFq0ejjQ04oxjFHS4boPafAO927nPM9LSsqsvuEhlCL5SszMDcOI
aHHG7Qjk9q3v6GC2injHmtcYdw7GLaZD42SJ2JvfC2fhcOGbJ/j5NZ6++TFJXbT7DfeFdBwRT978
otJy4Dt2cEn7xSfKzxKh7DzHLO/HBMlMoFJZ8r9ZnzxgFMyFyC7NsH3DawNH1q4nhsPOWYfDc/Zp
9p7WZpjfiFKvKa0HmhVWqj1UzqvjtUeJrj6ltRuv++EGOdCjUfojYaTFzbRa6WnclEXgXAksWB9G
ESrYkREKJ+pf27y3Bpc2cW4EBsl5YesNbG9N5NKo85Zv3rZgwiYjl+N1d0ZPNgcrfUOynYwnMLjx
qIs6NtNZxZrRk8qTfl5xYtJlg7LhTOOLXdI67/3+kCwmszSEOA/azjCpqMPCUSMUSCcxMFwMdcYi
fapseo9Flg+PZI/qVLbqjpHCyFrnEttaT9W1Hsru2U/0W9+XxnnS6g/SWK9mqt6VEhdkTDfeJq5F
V3zy/2r1LeMzFTxZ0W1dPXb/h70z640cSbvzXxn0tVkggzvgMfBlMveUUluVlhtCqlJxJ4MR3H+9
n+xut6fbxsB9YcAwvrtpdKumJDEZ8b7nnOdY/vQjYXEnMHLdamzpbzlExItnFldXser3vHf7jVuW
5SmAyMXlg29m7Jvl3hPFR9f7ZC74pKWoi1EIvwuXVIE5UCe3lUq/Oizxzbwh7cOq35D9ATvEetHF
PRLhvgr8fZoC+cIrw+lEtSok/n2h1UYb/aV2qcWd8pdrzdb93PZrW831fa5b972ZhuAB9CJu+pg3
HbclszyFXcK1YhLO08QksC7LQW9GnK80JNTEn9hjVqgsO3A+3Rnw2VGwxFsP5nirY91/C8MivcSG
3rqiyx4A5LFy66BD9nKiTXSY6SAPg/e2RVbENj+Lm3G02OroIT6AzGMhZkVdab7NS2vtaytZBVR5
sQgcd6OdWNumt596XiXRlEzqSDqq+5jy2ecySsLG7esHm3gAHZNn/KwPhrY+oCjvSl6JgEjW/EaP
dkdxdfhY1Kg2CcXb3SgO4OBPSeEcBJFJKtne5DwS6xhOo1F1XMQVpdCyKTYayGkIZoHVOi/2sJzo
wJLmd3uoI0ktxDrP2x9UVjxIVZxgUFzKlCKwPJuALBvejmlp3nsp1asE476BXT0MqbC/9lV4JBJ6
qAsCwn3161qQDwK4Qf1tmnP9PFXGpmhRXYJUQxgcZ7G10sU9+ap9zZP05DQ5YgEKNymEbupJorXJ
hnM5W5vm+OJr/1lXzSPjbPmVb6daaXds1zI4jDRFFQ4b4ymRUZ8nZ9s9jqk85SyQ7kYsNdt+di95
9kOUIx3FEJUdQh/D1q/r9cRA+JoNYvpQanIvQzZ2Pwi4995G5zRDTRi32KRnbRiv8VYgUGOJSwcs
Ik54X9XYw6507fBbwghinFDIjYs9B/Vrk7juu3nduZX8LUkqBtfPUyBNWoS5tym9IbDQRrIiCx2J
msAz78VS96gpFljOka1zrIcLBqkgwjlv3lieVyyR8hGkHAyN3/2UKwb7mOqTy2iCjpgP646QGS+w
0kqSU2IjXrIM/gRqudLcg7KuGXeYTMQ67bz81e7HebyJHXtmualzBX2ynqx12XS/Nwn8pxnkFwCA
/84M8vZeffy5++bXL/jNBmLbXxhgAheqC64OLLuYs36zgQjxxcThfEUL4sQI8Or/4QIxgi9Xc5zN
v+c/cLFiYtn63QZiWMEX0/dARKM8Xst0MHz+jZ5LC7T1n3wg+Amh+Dv0u8GeAslj+X9xdXfsXHoD
1YNyurgL6YCp6uwYiopslNAZeVaUQ5fXvKW85KdW1vTcdnEVssLNrgC3KAM3+mOy87nb5UGdtMew
wlZK7e2QBZ9u3TuErFWVVOltmUIhXhsedulvWRgHGidVEqIN5blnvZHpLMq7yjU6rpK5RT96kM3m
/RKT4DuERo12RVcmmxCy+/Y1QU8qeFP144sj63reLkY/B9uAyvOWPj9SpvNaCWBDKF7dBPA3kaGp
TtwYuLxJCzhhBfQVBPF9fN0bsuw0WO9tzNZLqDJvmp5rQOrXxY6aOHdl2W3y1iyCJh3hhTdZN6RP
i2ENp9Q1WderABqUzKaXVpfyOIfETKpe949KL3Kbxc2rI69Sc1//KP0SAXW2xtPID3fVzU4X9Ybf
vvvXOys+5AVgYVXus3ZUO3dq8hvT7C9GBhO0FP288hmt11aY6g1sGGdfD2N/0rqoo8y0X+cuG9ax
NINTXWn/TlRmzI4b/dcre9LGbb+vsTpv5tR+5uU7nDBTD8fUMeuf6EzdEYXQ3hUKjoikEgcjCRfC
Bv7hKm397sWtoBLJjoA2reBj266Z1ZhPV5iJne7S0U4g6nXeUZgBmTDI7eIrcLFh3ha+5he1UtJs
1D1sxiV8HZGi9SksNF+yquscNvRK9X44hezZKuX4a9HZ3Fo59pPhAlULPGmenBzsUuNeFVVbsoVu
7urWjJNN4PUyRssuWNhQSsBeIWSTt8JX7C6MoK3wvgrC2hC+u6fC85jVcmLfZsAbejKcGelBMe5X
jMux4s6G1N0xozt8hUNVpbFhrgzChyzDQrL1jJDG+twYoikW8CO4o+MxGILWfkxTBWGjh7z8Oqg4
cPY2rrv4uBBHzW+A7DfZkV944Z8Ziz44U03nYNhxXxxdSQ0hM6F60xwMj41Xu/42maeRW0DCFmMf
IwTvMeDfC+wUK5XK7nNxO/dA1ZPzjX5AmmnlbN3VZDBX/VzvQxvZbh2SsD9VgREA3Fa+jnBX0oBe
jhmCWgIegLkfge27ZtwHx1qkXHYRTXbWiON7zYYU2/dYzuq6TSy88BDEsxR35MODjmw1GUo+B8uZ
gMaDjU+h7Zfymnb9tLVkYmM/uRJNaz8b/HHNiw6WtjlJXeRwNRC0j8ZM+etHAslSrfprcUvk40z3
aI2p3fZU+p5WEW2IUFjizh3z70NZFOHa7P1bkm8snNU4uNAa+n6s1w6eS1xArvM25y5LZ3CM37NG
HIpByzMvKMtHSNf8TlG/0ItlAqD0gGPPfXYwBjl8nzW73N78GOba9pDfBpVRVTTb0w/eBTCB1OKX
HM6d4oCFIxBcHVRTxnKanC9a1GKT4M3CjJFtijVdSmOdqo+hHOIMIgmC54bC2lxEEHyQl8Ajuk3E
iRGHewMvXb4BHYW3QiIdJ6Hnnrvasu758E4bd66aG5+U9E4mGXfvpFxeZxYL2a7zRoPQmzYjxvUf
Tl4ig7PfWevWMQ8pHBE07RHPullejAafXGZLzZXAWrZzX7KM9OdTw0t/K2LDPwV5Z5+6KnWOTpsZ
36E1uLw4E/AP2vVa82A5/dxuWec69tZvoeD7Yf+JkzeMrCKb39quftYwZ7ZZBQShJPy7bTXmP6uG
PLE0fN8FgJDadn+Mk5HdcAMPVgukPgak0XkeGcDIZ2bL0cvYaIzVQEB0aCY8wWiLxRmMJJH8uNf7
sjY/Q9hYD7xv4zNcB7kmCXQV9mZMEyrAdoUJzzu4wKRXnfSWt7xLmq1h+subw/RWIsnE+Rm4SHkA
oV/cB8qpyatUF7S/n8CIMZH5QRwcPRjx56prl+M49d2WIgLxUBCieGk9Lla8aYMDvIYEDoCMv9pk
8jHQSZsWoNQZD9asx0vGEaM2ciSHuq6F+14MbvhKHD3chPAY7hB38vsZU5UD5GnrI4HvpzKr96zV
jTMh7QJa4tUpNnr8ENmiav4mvnfGMXzKstK/9Uf9VANTciO7DbWzgXfwM0inBxeCxoF92HCFkpzT
eYjI9PGzaJp9I8W7hKFjefrOqHokKs7Lqq3NR8GWDXvMfTW1pySw176vp+0SzuMJs+KC30g2a1pe
9rnq2y2SV7KqSzxJZob4JgBo9fzatsqZHwSlzfDZvEg5jGup6R8ca9Ebfv7Ot9AZ+aPGTq7n0Ql3
aeYnN1McmFtO/et+p4yP3lRROe8YyYdj9f1xISi0c+eiiNLBb24sXBZ+U7nrKqQEBUT3d/Y3432A
Mqqy9Enp2VkRNL8QTdtT7DY+9dz08ZMY3oi3LV12sd3/BGh7X8BQjDWmhM5+00qRAEyPuoGrmOJY
yaeAXGL6nLRjBAfxkinr6AsGic4LtnaWJTegwq9Mqfwh9dtzmI/HFL7IxlSJxX61+cZ1fp96zdoF
SUHxMyIoatwpb8P5MBWS8FpGrmQnmuVrziL7ymiCGuabd94Y8L1M27ABiAh/nJNXqVfP1uyvpgFA
UDez411mN91kXlrwXnLMh7SIw6eC9iP8XNmMXapNvgVtnRlr24Fht7UkIvGqhj+iI4n+YjMIZl16
WAAkszgtU+wYSnvlu7CXi0Rc2HgpACLbU3aE+IXLtl/4GNa5Sr8DNCgPLfgbs7uxCrtftT0T7YpC
UNIvlDdvs9CyeFkX5ild4uo5GIM5Qs6MV/jvKvpZW7/KvB2fINJHc2XTNwEkzchhROmlTzGOObI/
CkhhrwqQ2RZMXkgLDbQkrEOhcU89Y+Uz3YyLxQY4r7wdEcXpfZjnoLqKxQYXySWHowNjpYYEheBn
Y08Ug/8MZa8NN7ibc7T/QSd3JkSly6KFt2eYti8QnXAfoIAzt49zi7rPfiTHc3Y1JTj0N2MXtJa7
MJ+dW3rQJxwgdrFZpqJlYVjgUANJuxeVFSJWekD049LZdDQrX2TSmTcidewVYC8Vjc7Qf2u4Td+D
U7lX7AMuBf5eYvo8uwu3/d0g5MwW3FU31Dc8UFT92hJuvQ+4gq+dprhwBZzOTt8GJX4ntKMJf9C2
lNVjopEQu86CUZWrb2jwCtQIrg3icLvJSasNNmAzQjRNLtxaTCwO9e2ozRH1dsZe2LCvzViJ4FX9
BEn4XvpWekz9IaF/PkO7NA6abuR3F2E+cjWuidFcusPUtKxfBQcnfL4RoNhcDa9V2uuzkYTfJ2dp
t9jlYLtr91kaWt0yAtmHkXZLsEL1o0X+Ze3P/ow3TbL0cRrerpglcBDTKZZhgE2X9By4nCds8WW+
JzFh3ynizI+juxRHO7XtaBbBTWnN7g4SVXIYbM4SF9bbUzWl9bMVy3hHpA3pJ7fI+cks3LJ3gbY4
GByuYfdj7O17/OTypbruu/wKo0ZnBWtvNKt7EHByY1VT8h3qT3hugsV8QaPapfR9RZPXNi/ZAsCB
cvTgAfvzo0ky7AWn4A9joqgrANEdqnx+NfWwpdQz25dJ5Xw0hW6OLpuwh66HlFKrOPmQne9/0DHd
X1TqOF9DTJLByor9nJtK7D7WIx+xxGu6x95cSngOqOErZwj7ny41h1vXqIZdgQi9MzqfM01oY+eJ
FvYezbqXEiTuKvFgmyFXtOyNnfJpdvlrE2mcHs0BNTbrxQ6wtIV3A6lUBMJ4dcqpftNFm26aGfg0
5aD5ZZBmuNbCqS5lMJuvWVWJrenB/WFX/DwA1ttNNlwgg+1rM6ZXO3OCOaz01KF3KAyVPgDNLF7i
deMvy7E0/Wa3aCvbtUMGe8vsBdXXZajoeo+tYSfxHd2HfRcFCpsnylKlVh54zLuCdTnCSJ8djcwo
vi5FevVEe+6OD+pDKgtNAyHS0Czj+3RmJ9mknRVRfEqvgZ+6JzaHYdQg7oHPbw+mX2zyPpcvmTKt
+041Tzj529NkJzdJ5Y2rwuvBcDFr7u0uKC4Qpt2NVFiXDTsJ310NKikI+tfAmdK7ykq8k4Tf+Whp
Oz07HB3rgrKeyMuoNW7i+WvchEf2ZSPWh9R+gOnJHZ/4PxY+yg28WhEihWOWXoWEDONjPD8NQ56C
PuotVu1UCTnkNhn4Zg6aH4ACiw1X2+yuqfCpMKYzXcZ+qG897Kn4phGOCaD3KzdIk1Pb4OGqY8M8
Zq3WK0YY9Dg8qLzvDMkbxFnugKQPJ8Mds3NvtQ+DjfLcjRazT+KyBjAq97Zoy+QmoPRxlTBkcT5a
V9tVC52VUvZ9O7PoC9APo0x0epsX0n2or/efbMR56Aj5HV8hn9AWr0AR4jiKTcte4TbxDyNqGOvG
1tzaSn/LUfJXXpowh3ajZPaWzX5mDc5BhCNk7U7OZ5vULxhyxNclVf2qbh38E9Y8ffD7co9G9+ug
nL1ohv4XHudD3GB495cy3eYV8ERjGIC+hItXHchnl1ROF5UCJAckiXEwRndRIYtI29QQVtOp3ISQ
Uo9OkYORhJYK/T0/J0MQ7GI3BghsPgiBxT43jey2T4OvTTZEltmEBzBfN/aMKXdq8V6NRcFPqg7v
w9jFbdYP8WZps3f2JOgpTdntPDhfJ7wSe8Sa5cplOJhJ+TZUVyWw7bS+4L5G+8kooSOZeZm5xp5w
nct5bS04dcrvqaiTfep2/dVG6e0Fy4K32MftnZVGQxRg2RlzeELDl48GXpWP4Xo6dzZ9VIYsHrGp
nEvPx06N/2ibOH71ROj7icWR/qb7cLz0nAPRFfP3g/ngPZDGLeTK7zVMsnfCOepMiwmMTjtH/GsS
6a0tyolWBsShyBZLcPQlzmlMLc+pqajxgAT3nlue+zKNjrkjwHMuUfnWvGSQ28XCqprgCRZzlPc9
Q/ib3Vg9DRTdi+cQOp/amI8FKTiphbGb4tE8Z3WDzdNONo3d5Fu3K52fGHsgALHUWcF7YJEeDv41
eaSQ+ED2JVkx7TvD/j7QZjqtgkpnkWhNlyDNUH2dhqLjvZ2qu1zL7sDI5kUcvJDuetQ1In0uzrcE
nyJbFNyIc7MO3bLbehVxBpOqBpCOrcs5BoBBhlb7leKdek0MwMGVNS73wnHgqRWCCdj8uUyYkeme
TbaNyechkrmhH2my/JHHJDaCGZuDpsnopqYiZlMELTIHcN6Ngue1wiChd43ZqiiYh+kkltDcQVS8
tbASjLP/zPWIS7lT6VsKISvkYeWcyblAd6vLGXhnF/tvdcYAHMr05zRzll+zV5EevPrc5ZPc+HHo
nxu+OYC688ZM3W9lGrerHuPqSlag+cM+9Dl07WpX6Hp6LztrutVtU+5dNM6orYB+Lu2ytefeP2cL
sXGqK5xPA3zj2qwM577sWwjHOBQiK+mqG9qawAQw/h7rLhOPWW02Wy2ooB3M61xnL/ix+oCZsCWC
sMOoQvDS4B3vM2dsiLjfQ9ogm6NMvPyCloA5XtpDW+HLtLrQAtwsfrKBwmkP1lmzJF+VePxQ5Aiz
+2mNL7pQVsR2E8BDHp5ICHv7SvjdXli5ycUfmaIK1Z1H+wabFmESW8lczkColCP3p9sw6ECJzBrH
d0WJJNdIFo0RJk4mJoRvTKW2S6K5preYLk8UvLBmXUcNvapKHdH1wO0oHsM4AmrqR4OecC+5CPT4
DNaGMZPYiDs4qzH1N6GHvwGQ+hsnnoEPcTRPAa62QyJGe1sRTpvr6iDTID9ZEBl29MDNbE997o68
H65prCCPZmesN0GBsSqf2CyRZ7R2dqunqMCxt0Hg15vK1V+bBH5cwmaR9aJ4S0r1UTbeRVTgNavF
Hb918Niuz5Y+CLoCdyzBL9NCuo/w/qfJKbvuaLXcjNc8sDRIrPXlDObNG9ujQFc5x3iDNrLO/bui
hDzTJPS2JtNIYADr7dDNbBCd9H0a4tg+MrN38UnMKUGoodVpsysgyg1n0WEqawniu1ssq/1yFyds
4sn2xGaNy1gkJBuE5c4XbS/5ObNNfrJebOM0KnKqAdmbhUP6rfWxEBUYqiD3huAOXybcvkzQ5mQT
cvKq4GVcdIMUxRL3ubRG+ZQNPG+rtpb4JHqBcy5SiWx6bAfwJ1ZBapkTqrKt6XKKSyNhrgzGqyBV
SV552iyZUsY5f5QmLTafRse67t73xtE45opSJA49+xpq4v++E/fdYDJw5xCpl8gK417e2KMSAntO
GzI2hp2VnuTs2sPGtVTRRLw0reVIME5ck3VzqY54oLj+L6lXTefKM3sbYFosLl3uzz8HYGslyy9A
UdGkr07ljNXyHZv/cO/rDB2wTp6qpc+3w+xxTatu4t7/Wlp0tuvyytQbgenXiXtsHesjRulCrba6
zVAVKH2T/2PoLOqLGhxL7G+xQcCdEFzqyvnZ0gDCiysEujLCaaunRTgbUVTuCuOevAlzbSb1mkRf
fb2WB20XGeWQf5viVnX3Qvc1zwPu4H2IQi3Qz4f6AfpHnW+SAZ/JY61GeTJZCJHpYm2pYbo/Fz0y
HRRQ2d+MckGWSK09LvF2rVNSdqVYjA1HZ/NtGobnsqmeqhZXuAoK56HPDPdBWnO9Ful8BudBPrb1
6leiMtwtOvcRaZKxgJdkyktJVLu2l/Vd1aXyUIRUmK56VubfFh37B1sG7rbNM/UilnT+acc1yS+R
5fPKlh4ZqCZ+wVg6YyLDeGrD9CROmbpYTuP8Z6h6YwaNM9EZC7JaWzfBRJZq5U4juVDMxrxCFunO
79DtK7GvKH4UG67i1ODZvZMmOx56bBhZpnHZohhO+pBhhyVCnshW2aTUKV/feC6k2LWTtRSDNQLh
hxEZsKMf1Y7gr7sawnwTZrwQsK4OutliO4e5SX1eXz8Vjquu/W1FxqlKGq2ocNJHUN+Xpd0naVVT
n7pO6Kk7B+34jhQUY63md0OXF2gyvFbLZumX5ylt7lhNH5PZxOWW2v7Knxu1txY2tZWZB4caSYmR
HQvWMs7mEY0ic66JJm6dbj3u8GO7WxvEPHsVZ8QnVyzrPgluwoHwDnoHpXOp/5oodSnx6azbYap2
YnSSbVFqb282k3FRLn2AkqXkesgDjOC83QFcexAnD7GUuEYkBW+nGvvMGxYu/yXBc3NuQRpvrMUe
39I2SI8TK1J87ClbWRdd4tzBscfmFAbYoKbk2Kd21W9HiR2U308G2qMXnPYyTQoDPpcE9a4cG2Bo
aoocSgGmbMyTDwTI3xY87Y8IA2ea6w/jnMp+607p+HNB5t6hP0s+EWWB617WeM68eF3qTvso3bNY
c37Ky+Dy0V0BOXFWkk3VlkyGzT7emUmDCVY+z4sO3WsxBGvcievtKz7PT92wYy5V552lTcyOpwnP
Ts0dJpeiuSEW230MMrh0IwNX3uO+4oYeEi+YpmOQpcj4SSXu08a+9UL8P6qbd8GQ3baF3ivphSfL
iylfcsy8vYSwc28c1IE1Bs5xrShStaB3SWvdDBrZpyNaTAFr90RnyS1qB4ciw/Q9kVEFn0aUD5g/
brw22w6Le8yQ86CK8Mxbaf0KNall+ey/u5I9tXPFhqe0lT1Yc+rt2QKk96WfN5twcMTOmwTb25S/
NJWSBLLC4kMuuFnD4b2W2M/wWe9xZtrjim1A3CX3FcbE77xvq2fyyiOfRqDFnjlfHEO7UeJ3QbU2
2BBEygZuS5TMGve9VO6j7V3DamZcERcfLXtPUR6R76UQT2xlP0cv+VpBqrhlSkzOLnbBPXnqJZqD
BT5uFd56eBfuEsnvcJVd7wql2ytcG1VwaCe0JoXVFAQvCbZ4IMbVdLZx21u0UVqWrE6T0Y6b1LmC
c+spMB7LoGkfh6F4yCousXFD2ofuO0JpVmFFhsSknJRkjy0y64e695/r3DZJBgekXvAr3VSGYAiM
1a6kHO8jUR0za5/cghRqNsoCw88Al0dmZc9Rxm0Oj8SLwqeyH+Ke61vefEtpOV0XgXUNuo3vI414
68Dg5h7NaQ5pnVfIqaZ74IY0oRc5ife99l1EGnBWT8RIBLjb4cZzyRsthBcOdhJv+QZZR3tAOFmV
3dZmwe64njfeNBpvvkMaR/LSOuLprggvLFUdtUWaPg0Op9ipIDihbmdIMUGycnXsnSq2/fGbwmTn
QnzCQnJqYxjpw2A5nLs22dARzDnuUvtECo/RI5TcdnF3ekcvrkT2FeEjzddFyCC8L+ax6SImwrT9
AK3tnVTsxVh9e6F/r3/8T6fGLyB0/51T47FXUDuqz39Fdvz6Jb95NQgCfYGvacLEwK6IMeNK5vkf
zI6r68LCPWF7VDJSFQ/RqG5Ul/7zF++LaZkOXB0HQBoEXAcS7O9mDevLlTB0be3DxgH90Po7Vg3I
IH9xajASQ3QMgXxBfTOhgfLvv78/ZHWi//mL9V8SIZTH3IyChquW/JhYfGKlIm/wj2MgT7eBVcoL
qzIA3py343Pl1dPJJcYiVowjhPLZhSZ8rvBWrTRqxIKfqizE2pqsaluxC+F/Cq+tN7nbZdcJmFsY
iUtjS7QX9FSFGPuWGwvnJrSL3t4FXA3J0LA7naJ4dKvTzGz/7kzQfZDhZ6ZPe/GBghQCEAfL8Vjw
qWRVMKzDPAYiX4PRuoRzYBItlUnjbHL4Hru6v6aJIQElfPLF0rURsaZhWC9G5fvrEuXuIxiGqYvG
ZkmtbY9lSh4STZAdW9VctpQM10txD6BtCYFCIKRuArwmaGpNHgJ0w8te0OCZ+t9HMrnfat5WyxYl
spoIyU/hPQy7+KfT98nX2B31V2WTaIdrktjP8K/TBzGJCRmIJeWmtwW6FcbJgQrXIq4vgC3UvNZq
UBWN01UKU2jK4uBAZ+b0rhgqnhvH8d4Aicme+0Q6eWvMXbKNGivP+kiGYsDray/22poNdRMusPsp
TYofRjH5z03Sl9x28qJ8qnB3V5FJKcZTjSLKyl/YwW2bJtga2FeGJD/M4Z5gGMuBMBmqnZSA5vcU
PCbbBAqxXIEU6o9qKJGyRViDU4qLtp+geFtee+NwlC64ahX+fk3BHv2Jjq0eA0u3zDvGUL9ToEu2
TOS4VqOEA5krAqLJzzwfhzRqpzrAQML3Gmxy31k6JC0DwcDXhqREeFHOREl1Ut/j3Cdmzy+T4LvH
nmXFtpz8IP00zI2BLbNPEymai3CS5Lt5zjC/LF7CPE1xSBfioSQUt4oJBHsrDSOmWC82EPyVSfYv
3vI50jmuDnJoUU38BWGoW1z/lCoI5JgIrTx9r63eyI4JOsDPilWucWBE5U2dB9dxI6EFg5ydV4aY
UFWHLdIWVtQ7hnpBfcGOZ+HRyw9erOLHbuibGOY56SfxNXASt/3QIWSD0yyW4dEiuhY819iwpsjP
PA9ALkLAtG+VET/C9qAypqeGGvzgVXNaZWVbygeDVJKfr0ajDtq16RGLYsMnktuB5ADbG1ZQQLJA
QKW72srt/DyKcbyxGoFxf+QcKUifdRXh4r6x4A/IZOnuYtPgrJQuItgqR50wFvjZE5kgr+HgX2f0
09TbrgX6t6vn3OqPQ+LazZ6CBwbhoqqdCfeHSzB+KJLhTLOKIdex0fbtuk6p3Nm4QkoUSY+Zl7+g
Z95bTdo+5nSAp5uWmaA7sLfST57GgrLqqi78gVfdsVnAFihPY11cwszMO0gS/C74Yeb2u+Pnw9so
05QA55SMt74Y3Hw9xen0JJcwu2boGm4sGKcXzu/kGklPp4a+cSla+apQ72C9B9p7jZuJ07YlSfxe
ijJ+wayXfHJRb36Wk8cwLHN3cdbCk3O2aXBRmgiWJZM/u/r07JZSqRMQ6+IHtCe4MjldMhDz8x4N
MMF5cAskiP6upl4sb+0bS/Dh1sjFaHX+NXyry5K0emBzNQ1xeO7CnAzA2nbZvnEZT7uUyxgGorXR
SPmE374ExO/YJ7bglBIMg8+uanKF6+70kl0lxgx0xGpOfX0Il5DOgZYF3y2mGMl2pq1UvZqTlDk6
TAI2LimpPmzYTuFDjei5eV2pYsaGlxsL+iAAhMK48DbaI/9t4IBrW88mbg1S1+MNlqnKwUubmPup
d8l21gELEqgtsXwrAj289U09maTJ1ARWt52zjxh5qqfJxg2hQIwsBzZTUA0VjiRhS3o52rndBUrN
GA6bvH0Wumk+2TguP+rZMC92haGIyh3qpiKKMByefKannNRRCbChHzIkjHD2J4KeSNy44jJt/XRH
t08x3I6uG7GyTO9pTHXfsjKeN6C0jwRggjUGeHWlylTzdpwnj1UAoscTBU9MEL32nEccMnIgu+JO
151P039kvSco4WYt8YFdWNar2EmZv0Kkvxmty+WziY4QG5Az2uAghthyiJN7xbeB0AjmtSVzgE9x
jN/EVZqU0aiq/hEghaBcLHeSfufYcfXixXx/TBIsWpiSunRnpISxgXyPdbLqfEBTK8vDbmjMg/k8
eJSPrKqaawBDspcG907O2taoZvmQ1JXpbmLXSvESDZ7LGUejOcmxcCl+byz8v3GFHD5V16vPf9y8
S/2PLRbH946yxP96/b/6js2Ipse0+29//kf92z8nn82VvPanf2CiyzrSip9qfvjUfcmX8gf9/l/+
n/7Lf3z++qc8zfLzn798Zx2Beevhk5d8/a83Qyyx/+4ySfvxP57ex6z8X77md+evw40xDDyaILj5
QYrnxvjbZRJPMDZuvEtUbnJiUMP4x13yN1MwMFfTt7GS2eJ/Gn+F9YU/5+oIDiyHhljx9/hvf6G/
CduFge64fmja0BphUf75LknJcyGCZcaeEA6EDgB94YnFORGqn1Q5pC2uwjRUhFGsvLh6C9zEmRh0
lyH3sNGxzyiY9ivlug+//hD/1pN1kZ/1Y6c+Pzsemj8/Gv9PPim+ELQPoE4B+8OyZDE6/Lsn5z8+
5s/sX5+a/+3X/44R/OOpET7DBB3sTCZC0LBwrfP4fQKxzN8eqD9GECiEv08g4RfboamWSxszi32l
av2dEeTqSf8TM9CmRBvUvgsMGlKu81evOKnReMSlQbffJMnNDaXXKq67iUmiaiogkGJV8WqgMdel
urJndUTzJYzNW1Sq4EEXLq/xlc21U6q3RjeKdq4xK5QfqdInwhCBLXL87///P1L/Fj/5H8un+njP
8vc/v694pN51989fXPMLjHbT8ag8p/vl1/fLb28ex/nie6i2aKGsKQRu/z+eIYdZNeS9QgPw9c1E
4OSPZ8gOvtgEdAHIeiiKlAU4f+cZ+guNFs4yD6PFWAz+0uJZ/kvcAOQNOLU+NVmxNxRpt7HxavRO
dfsvn6j/Tt2Z7EaOpNn6VRq9t27SSOOw6MX1Ue6apVBIoQ0hhSI5z0YaaU9/P8+qC2RmV1ehl7eA
AgqZFeGSO92G/5zzHa48a9o2/9ZM9QOeKX25/V7Wr7/949PXf/17eHkZyn9Zf3n82eP/WvyOjxv5
g4aEPdey8LSGMLeC5tKlJ1fzunr+F6fl7moeZL3vmAE9BOSyr5bSLT8Czva3gSUvuNMNNDAKFUO4
RKSwOOf3/wI/zbv61x9TcZUHCKr4dkv1l2U4xw+MENnIvcK2d1zaDKB6beP0etLLrxRr5G3OXXdH
Lv9fNvJe+Nl/eYcUEUWaK3zyH8r7y0s3DNUo8qRvy2YlPYUMhl91bZx97k3DwRLu29pWJx91wjW8
yhz92haApvwJSsLF4OpW83r65x/aP3g0qCb2edT4oQI6VfiJ/zDfoLGT+QpEr/06AGrYLIC/DxWJ
h7+tB387B/yDZ+MfvUys4J5enr/LM//nl6F+k2bwEcBzm9XDqdCky5Qyw+F//8vEfF+YwscgXj2+
0X/8ZdqA3kKf8f4+rywU+oybZOQkn//8Rf7BUx6oS04o4BEiO3zZ5f/wjsG6ZMSOD3tf5Yl3y4WL
Q/PctE/yAh/2bKK3FZ6K/T9/0cv786cHhxUkcmJPcrZRfI0v7+8fXlR6IzS9Gc45fqb3rmzzBxvR
iFnETfou2wYtHbnnQFkpKYS5Vd//+av/t0/v8uqsIEzqXGZh/mWL+sOrW1pYl7GP5Z7agQdF7ctD
kMzT304h/+MjAgH3r7+kD4mIv96LQzcMOCX9+WVQGLAuIT1xsxJ0DYPrAiKSFmcS9ERPV+YRP5J4
Lfe+bIbbgaTn0craZ42h6aWaxl+xXPQ77Wgl8ggCJuHpGTUoZdp+VTFWus5wg52nKC8OJX7ySyed
xG5hl54M4Vo8NlxbSbXbiXtrj4NwI0pcfvhUFPkLEjF76jcZ4pVEkGnMTZ3pZSIasB+0J6/HQVWP
i9cbssND8APvkT0WRRxi2KqK38LeF98KRfPUPJl5Rx9NgAzOorwveuJAzB+aWxoTgbKuqwd0bSg2
Xl/9WtOx+zWp4ta7sLWmIvJWnKBJu2fqmdzVS0uG21uKkFF3FbPrB0Ct9ezZL+tX07nmT59B7hYv
uAhxy6ciX0csjmBLUt4phmVd5/6YMJpyxsdSGGq6cfMejAkZXALMdY4PPdC4gMJ0phpwRSPD4Jwc
0hF8HsMafYiBj78GXoiaUFArKWzl3zlpRJQElLH9SBmobfxhHCnO5GZdAW/IgUeRZn5CIp3fRq+K
9lWPCIS7g2tkHixXRIuonG6ZuVVr158kUdGrUDdUDvsCJalVoj97fIRbqCtvGfSHfeAN/lF1S3rF
bIIksOO4Jzrlg9Ml4bazJppxRE7dkV06fOpW5z3jw3mIQu9grYc5MRD6oSgm3MQGOgC30PmqhREL
II4Kkpla5Ek8pZNeT70DU21gcNNP7cEyyr2ZlPvhM1LcJg5Z8SDp/KtBzHKbYFO+0YufbzPVz/uy
Uld6LZdzUQgQnX07vocwDTzao7bdxBPUJdwvpxsMtv52MjlGB+odcXZPufwk0qo3qa8e8nJ8KsAc
722ad6e4TeOHYIjqUyt8eWra6jpryzuQEQqgkDdf+Y58p0ERlOlP7VU3RLy/N6keCG+QOnOaN9V5
8ylKeceqADuLW6t5J1NmtSZL1q0KJMG70qXnNEWNhRmAFWZexmWP5ZsedLAoekF49uVzq3yCNUPh
0JIZk+qnVfEQZLRjrfqRqvPkkukad2Xm3TtRccdETe4Gx68ZUoK36EpYrBs5FOOdnzDLGd34NEZ0
VE9Qd55GAVkn6+fkgR7azyUKxmOOIw6PdzbvCRAuZ+szgZ5AgO7mJtxjkl1v5w5zQ5ESqVPdBQzR
UsXcm6veX36MEMCuorx5a2Ynhd1Hctk2WN296CVu2/lBVk78Y56wAhYEeWjKjB+ammxObrBouILQ
mhzmL0BuWDBBqknV0ca7QNjKv5IJc98oCDhkeIV2s1DY+W36gvfqplUL1sGSNy1230nWgfOSDMTK
Zt0xZ/y0UXflji5mXk4rEHMkhs5nvRgHBgZMZfwrfLV8v/7JWP1YeeF12mN4oIAE6KDtXkW+fIko
wohnMrurKnHl00hM8Yn4KWjEg8kWA/r0Cm+9Xzn00WKNSZSnCt6Jw6OldSIOSzB+Jhc/fh1kRxNn
78LL7untfkU67m+DEKedYKyZB5dFcFUn0oPlNi4XBsS5qgCbxFiikc66QOz9BfqDrU4uTOZDK7Ah
z+vvX6fqYXFasnEFjqyZqXKUxSzgY3gcYZGbvvgs4BhNaBxnlU4Y9+r1Y+5x5FgfHEjHR9x20+vA
uH1TjusPXHB301Q3+95g33UGlex9r/E/g9rBHwAI6gS16IX27zeawqrNP98QOSv+t70qhmfEcdfj
BED9zV/2qmqsnLLPQ0pShLDroZpMB6Zqmf3koKpQ/Ios165xY4Y1mE5xQMJt35GiZLDYSnTpReuM
gCPMJgC1nptSfNK2nwbj50cCr0sd3NEBxjNrgjWmHX9L8f36W5e8rHM1MvKLMQBM6/tKqdynyC1F
SmMJ7GurmpSEUzqpi4tH1x+e74oJskqgfjYrR+68q7ARGFBCy86GUf0bkb/yY/I7SgptG2leuLBo
Iw4UCVzdKerBAcN4/ckjh21JOMODoy7Kg5yzVB3WTGCIxn4CAJZs4WaGPgpYGORafc7H2ajtarOO
vqJoGesdvTzlHTON6MnptC2OoM/n7kTqcvnIhMFrGE6B/TBThetlClVuHzNsihMBYZKsuzbifrWL
fdOHmzU0A+EljmJ4vWqUi4MhQ/YzqaHBHUgbgH4wQ8Ni5ie6vo/8giZwXEXqRY01LgUhdfkQQS1k
R1HzyJspogVCTUXuQJDLhBQhF2JxHVdz+lBoxTVYFA1TWxk785MX4LrZ5Vg7CWzKECIG9y4gMrWT
JfWuLIf6NpcF7hNBsifbaImZjHbE0MT7wTPBsq2dvCgOXYeUvjFNUb4uGJeyXT7Rl7sTuiXKQwoK
w2eCaaM4RBAs1uuY9uD6MCid0PWaYnuVThk6G9o6ULTw1AFOqiBOQVKTGGt2FNowiKQXK/1SIYHN
XZWkJJfMvLbxTgmV/0LHYHmv56rZyW6heyuqKlhoOIX88Ch7BMY9sKauZtue4afrAo/+Ff9l/ryW
MrjOSbD1+0myVdDKLOryJlRDlCyb2m9G91xFoAGpu3aWAWjHVLRY2MeFjJxIZX4qZjnb71hNhMFP
2ievYmxzb5vQGqj2OdWg5yLo/YHIjUsJwARUiNMRlF9vj2Y4vQzNxTUHc3N5NnN/Ca2xGwDfVEYS
KuQ5eOxlBnUqLdPaY0ySab2lAbqEhrLS+t0NVqa8gSkdVJL8FQv6JY9Ehj1KmZeH5fActLl+y1xX
PAauXd74K9NpWyIE/py4rH30a7V8yLVX6DvTQDKJRvrpaqXWGFAuisj96gFjRXer4ay40xD3LEo+
vqeeAqYNVtehJDFK5IdNNqHUrNAWb289B0QOJ7PwcZWj+TlCcst3IpmAWJByMBnuUHdweV5n9YQe
MdAaL1oOUDkB4PjAEh6SXUOReRUiqhKo3kAauVPa+Qb7XfEBQ4iWwYW8Cgczd8nxg6ESfndJBi7I
we4y7yu3nyPEIHIcG5G28gyQTpf3oTvJ7ZKKSwcVR+ubpgwB7IB6Qvfujc7spo7ikVYAPB+3+PlX
deiMJihQ0RWOznHpTee7An6U1AydM2mJ3hzmRFWPo65j7FLJREkjuMP4zTphUeFIsqilRYb2x9sY
ZBl6MBQTaoqd5cTBJPpQ/rBQE0Us+uC6lXNRVhpPH1gmQFyuRM4PM9P48riKwrKATaTkpQ4oN29o
Rv6qVhDhixhWAigQRu7wsiWvCDsyOMc8HXjJ+MDwrymHKu7FL2KL0SiduCzkCwvRynNoYM8Msdop
O1D03TX+Sp+6HMdtBvIcQ5SmKlRT2QXEuOE7QzQwBHq4DqC+DwLeoYXgmXdfrK/wqrqOa+NOu70T
oX/l/rMHnzPbr6E3Plgkqfwer4TbH8mgJ3czsYwLr7rMHWy2BSRiB/m1I1WO4WrfMdn4Fqvc/1YZ
D+bMTPNkvssiIpHgVXpzH/Tr8BmbFOzMSloPDXTV9pFbRvGWpBezWDsr79738cPvQIyln1QBRCfc
51weelJpSDvGMDbx4xF2/HhZrDZrEmHndOUwfA/bEH5or/yluTD8y+G6dww0XqfKzGeGUFhvsoEO
8V3YyXGHrxpRKYAI99S01vO2XdDTiWHjQN6YqusfI9CcPztfdM/zysUFXl4zfgARdU41SEIYMg6+
pC2gyFlTfLQOP8SSAWMJddHDuwYP8UI2S2f72a3IujWGH+O0dgY6sgcVUx1dzLc/ZU/QxZFk4jae
J+YHHbXiV6zEhFNW4lEh1JSaY9Sm7JxN56l3p05buFDelL7WrPyYBJx+xmY1RGK9KHaWTLM7BO92
Srunyegcx4hqU+4JwOd8YukpDso0xG+wCVeXrQnmMQkGgzdsW63gnTfGG+18RAMoX0h5j4ZKhaVL
TyHDsXsUm+JxwLnEPkBWgi4TPAklBQykhDazOwG4Tzm+2FPJxPjDS8kYp8a5GA9SjJqCDk3cuGGe
vWil0cnaoKz0njWESInUnlszThbkYMupw1tGGFuDp+oYH22YrNh9v2bmm8xFSsBjtO2TYR3jwbrc
ZWIZfZO4sJ40Ai9wtaiuH4yODecNNlas9LBjORcFXJugiFbVJ8XVORA3rKXTbhiH8Xs5BtG9VxS+
tx1CMg0brDNzvsljgwhqyS4/ygHCxaZcFiKtMSxd7jBpciExLtn62c3Im/xutnzVs+Yus4TYL0nG
zH4Kh3au0NljPBXfAoDRnPaL7Ieo3WDZpEAmrutwqtS1caL+rmRY8TQsjSz2UiZUI7SsZ1QyTn6V
HOo5VN1WLxXmdEqYo2e2C3/AOpeO3lbQoB0f8sDgXxBiQpcni5VsXNkVH5BVx2rTTLSSY07AEbRL
osXalzHxZHNSOHDOIYbjH7NsixIGdkRKKmODXMkSjvoZxXwZttNU6OCVLJwfGT6dxpp9VMzrZgQo
ywiC7PF40K5M3pT22alrrzLkPlQZ7UMOENg3aq1p0+z1zCPNIe7ozTFpxbxd+x9eOJPbhCm6xred
GVH4IwgSaoO30L1cckN5O07KYqm0GUnCOsJUf6BnUh1tzWzn0Milfx4oxOJekJvsV5hLNkJTxzw8
LY1YEBk4z8GYFVh79sTpq19Zif1hI8s+DS6nl+KcpTV1Bb4uR4xM8Ej/VTPu72Wdf5qn+fjDcENg
OYso9/t9lP2HiRZAmSUEcan3I57lb9JPL6ZsKu+gvbRddWix1H/rVO3eFP4K/KXTw57WSTwXEsIc
06Z4xN4Zz8tp6AS+ByUhc214J1xvX4jF/SryaNn9fuf4X6l0t/nPAYnmN/1Xhe5Pyu7/b1qeuhR1
/ecfVeW/q8V3GAf/69//T6M/hp86//nxRwHv9z/0N/HFjRA0/m4a/P1//12jE4HzH3RV+/C00Qgp
rr68zt9FOrwC/wHmiWE8JsEQcx//7v/9BH+fZyOJ/4/DSxdI1J+tgpdaYAA3AVdBqJJoOfFfVBZG
S4R4iuji1p2gASNznMvSjfPIrc+pNyTSpXYQy7fB9Tfr3zqMfNp5SHx1OWOKHlpez7lrqAdDcQh8
arlvy9Qbxa2XpR3BnCqKp6I/h2th/eTOyRcf1wROwwxD8LhiLKaLYbb+8swz7RdibzEJLfMZxEoD
CCqN0Pq4EDUD7S2DP/UZTBeh/XsGOe5y2yWFSyo+dshlMMJchy9n1HO9X2s/Xn9qf46IoaYaX18x
26Hj25AO8si1wdbtGfhdisFXJ6PAMJJ0SGWAX/0aQMHqJzE1iB1jxh5ubeZphxK92i0PU6zsTZVy
er8jfTzm5zGvOvjQIqCZ8ee4eLV+te2SPPHhMaYz1RRmOwQUmd0mYxub13Ik5eBGabrzMxNXjGTX
uCdBL7ruMSbB/sIrNB9x3Hd3C2DwYTMUMGG3JDWC9kolsFNG4gLgNThoZMdk0PNXFXu9vl7rLHgY
baJayOcjAPwb34r8WHpBNL/puOpPgBfdvcXB8lHqAXhkvgZYK8nl4i2syaIeOSk7BCBd9ztOO1o7
8tB3KIYZSmJBUBAKvS0XzbC+cSqD32XmBpKYmd5NjVPu1dA0tNPTKspdgh/teomnRW2FDe14MGOd
UCoDZDGBYuyQSQZHe1WoEXLoIljz5PNAFqb8PjK2L34byd2Q82RwgNONIqrwXlQUlyD6CtSmwUMn
PwU5oWw+aULW10Mk+/LTYVB0jNhBdhwZyPRVKr2eL8agdAniZ0gdODuLDNDmJmvycNcHpbiHypDT
D4nLntN1uIlWEWPuN+WDXc1gKKLI6vcI/s6BMGXBLCOliMP6RFe3juCMzSWN68HOWwYigolIgFit
Hs2Z04BdqW/pTglWaAMJavULe455QHsHFEJDSf7tYoSaQBngF/yN6otOI+21Zn4E64Q9UbZmBEro
8XHuBVe2NtnTgJZk+yYb16uReiuqIDzOlVw1tXvjDrAUM1sPoHPqCtJNgP3CuW5K/orrfODOBbZD
pBdSUjbGsHVKUUW629c5tizyjnP7PWjrZv6oYUEfoE7Zq8SQIwLgmGGnh0idyF98gwEuNIz1CQ6O
4ibD6j9eUaQz+zwTY4JXUkKWqEMGcg9LVi67fki8/chl4DBW2nb7nlv5LwNi6jW2eX0llRZv8zSV
yVZy9Ew289xWtxQ+Vc8xcfNtgiUHv2k8ZYfWOiMP50T2Z8fxc7wvsa3xyVONYLZySohzp1N3Obr0
gHh3xvgKjs5kpn4XJk1qtzYtWhBv+ejtp4nuMWtMx3A4D/juT14Z3fqdmzqPUNQQUTTjsPRn4HnD
K6joqrsm4RAtV6mYx/KwQnUs9xN47Iy6k8xeGdm0Lk5D7pk3zM+rW3Lf8EHRhV77OW1f9CqRkss1
3sH5Vc6ORSLdYpktg22TtplbUP/gR/W+aRVyKbPls50X/4hDLH2gDV66lxpfrKBFlHLSFR1Up6kQ
0U0L+vRWYg/CWszd/Hac4xmmSst/aCzSpd6F2VzuQqxylgdiDe9CP4XkTWJgATc6h7djNkb9zq8j
ynRn6fXoJmuYbGect/0mmoZoS/VYehc5ZQ2Cj8H5gX4Imu0G387xnoaPC/2iZe3Yzjh27+fZan87
Npe0c71wZy1TQ7ZLsS3u4nwuwlvTz+p7ErF8g1yz87jjxCbdzdLLkeSyC9d9WZJF/cAHXjzYLo3h
0ZWBy2y/XVxaV1DXkxuRLDX8s3W8KQZmKW0YI/8ydvdo+1HuUwZi6b4hO/wd/FEvfrM1XIbdgvdX
MzGp06BhvUUZyORaJVCjykRua6g5mhtknQP43DVza5PvCJP0Bvpr7PQPPW3LsJuKgfiaYVxjHtFZ
C/LzjSGGmufq3bYhpAdewzhbJ63L+BBQGXfVZEu3c5uUj89rXBD8ahZ+A/RBePEml/OwcO9SYf4U
6EVcW69ryh8J69NZJPVAXjxpw0vgPWkfA0ZjmCM9QIC4153HFkNmxMFe+Y+UMLCSE71Of4Sk2V5I
xUtsnw0YlF/j6Kq3jHWp5869XPAxVXV0Ll8m2FwR8itfTwAXUQaVTukLcLagbvO+w8jq7JOlyG5T
lCiYHcHMKHAmQtWhclqw13FfwYShowSTcZQPXCb5k7r97ANMrEeHlOrleFykV7IcOvdqnB1O3q03
QVyK+Xcdo5pG0X3Rk5pmex8Vsz16S1KgafE34M0wdbOUO9owhH7VXqYgXBjHiIg8P9qQ1EfjOa09
h6Gi0zNvo2ZHdrbp0AXUyE80scZjMdLECtbGqdHFMi/Ldm6mvQPnJHuYNEsEh2qXnK3fUyARMj92
KXtz5zM17gu9g1IE6SmdnIzSSKlr59O0cOn6XVOzQRPVRXU6sMe7D0vtMK9fR5KK95yZVpa/guYp
q3m30irnzFMoT32gIPjRMWunlRyiW8ei3Sz4K668hkDKlkEq703JRths82YR1UtM9HvZ98KZRkAb
SQGjRnYxMCivvBOmhkW97dY+4JdqaJYakrxsTm5WcF/n+DiaI1uuOYneaxnnocbs2ZP4mOKKhpsL
Mo/yw1Jm43DuaXbQp05Z1CxKA/yfyMpDesVFfwDsBbFzpuaxNhWQybh8QJthzMvND2N643it2rRR
JR9ldvF0K0D4dus2fvFKuaJ2t6PPTvuSlKvzzeksP9pU+PGLM1ie3pDh7ROObYZtcyV+FDBCuttk
ntVwn7FUXdCRCJpdXZDjYtZY5lxq5fzQG25tW7c0XriNwjLMX8s0Sz8paPCDbaKnZtgyy0r9m0lI
cr+RFWhG8zCQ3IQFSSQ0pp/hi78p3li15M1T1Kp+OS5hyqlE4pZ6a83gQH8sHTzuu84xTYVl3bEL
fD9vPSEpKDBRo11LxFJsKpd7PtUnIrYFJHF2ufduCkmWDSTUxcE4YqmhpTCz2JAOX8yzlYP5sjk8
rtVtWCEbUioT4cf+wvaEreBshi4OHmdyaIwaM7djZFjopNuPitbng0emkMEpSPrqUJiB+X/vcUE2
ogzQchv1aEndfYDVBHgJ4cxFeJvIKG39qOz5+cRUVjtlmkhA04Tmx4MfsoTnPh6BfZThReWcW4Td
eQgWtKqSIWl7PTi9J/qjB3ItIJ4cM0M9Vp004y4sAvMNla78GsORVppwqcRuJGYhkPEgn20jUqUc
wY2OnmephXtuFr/MdyV145Dbm4I4hisxod2t9lKQUo1Zn2+4rA63RFpCNu14TsZbjQP/YxoI8u9T
fv1su7oy/YTEkOoH1WRZctaqc45rpWmm5OlRgOPrsPuAM5rbdFdPUbOHLeL0T7j4bf9Y2cCySILo
EkD9ZYTfHjKZp156a0bm7GrIrkfqa6MtwY61Pnrxgn89GYA/Y5SPzGfSCOWel1h6zbbroRMSlZnj
F030E/3JbeSN4shFeL5IqRtCbGiLvUvqZdwJHBQULGkDKCZgSwKlkiq/3K+LA0lrruLlDHHJgKNT
XehfpIGy2fbLbJ80ajapS2IDp76BGrDhUM94UAVO7sCJZ8Xn45jVTVIVruKxIMhMFXPe/ZZTKBVC
8gnUt/ayo25igh53pBK8/EcgLJQd6TME2Ueqy+RD2VkqV1Jae7Nz2Mjos9bMjEgWJMk5hFPmb4i5
dCAN2yXIt74osndK04y4ZtvFu1+mQzg+RLnj/Rq4Ijakwovptl+4J5zCXofTtWNF+kH6Iru28xA8
1oUQ+aFp/WxGdjP5LddO+An87UQ82lHytVihPebUAuWxfyNN1LjXa1F3aO5jK746maHARlPqlJ8+
fKT5y0FShK/QDd4llJ4bTpwmqD/XwqxHxPnqeh6oLAmI9HNQS9PPsFQ9Y/6xVq/eEmkSZo7IvovQ
EgAourZ+DOY8/M7v7MCY6lgPNnkXwyDq6nEGiVGXIVGvpNUvs6NlclspHYd7ViXA/KkYau+WhnlF
ajpfqv678YIx/wabBoUrwDhVPi3OWg/nmvAOGfI25c63bWxUVieSLI5zayA/TvtuGVPi7AmwM9hH
XvbmoXemRz/w129+Yx1n37kXSRKHRTHfySVI3icaHTnmwmPXCDWTXbEf5ZLCeNFSLPrLOLpT8HdL
OR7rS9tgQacddoU+fZps6Hx3mUO9oO9MJ9Q/2333ewF0PJD6h8f+FD0WQ2NhlEdIjQAkIgfaeklm
LnGjnsoM3eYDnC8IOKc09FBv4DT4W/Sw+n4J0vIqHJromCsx7wlMhMS7y+TWXWjVdZLS/S6cGhVM
UqLYbUJKcll0JrrHipkj3E6FdTxtAq5vD2gjLpyb3HqEUpTvWXgveUl7XrBAqiAr7qT7oAjjW866
0w+OoWA7pkubo9OvK/1RnIJgC1NYRAMygDGq3docsSoaAoxQk4ZZwSbIN7phaFu9ZjwLzW2nXK4U
yMPZCk8CuWwTBar4VoOIRlbvfMlFmGnxFpt0cUyacTnVIip/tpz5dwn66PPiNIlzV2Bh2KMnBSgw
LmE6VzdcIJY65EK+Ot4mCJ06+SCsyc0FbtN43wbGpdIMN8hZtf5yZ1wK0n603pqeVREBSqnWMLsm
xDhfM6vFU+VVYbjXq1vfVak/H5c47RCVi7kYt1HD3Ac9vbRPDQ4OnBxZTsMWQ0b9jEmiizE40da8
mRvbgvnKsvHLqmx4SZi1BucRUgx1sqWDe2zIw/gloN76+QIouMSpF6Yy1seu8vu89Dj5zfqhxOo+
C+O73+lbTbfpYIXdV6DXjm0kGZUvJjMcbXvJoQxpBi8IuhjAAQD0OF+p0mF6DPAjAJHHJxLQgIn6
UcxH0WTmHgJddIwxLMTE5rQ48IIMO3W2eBRNMzu4mTCKJtt88JuJp0SW2J+WmmxMMcwYS9y82jrd
OKJLZYko31Qh+OCcCC/6rsw5+z+6PafYBy7VUfILWGb6lhrFnRPraX2OA799Kuj+MVzJ+67ZcQ7U
zX3rpqTMi6XCsSe145xt7TkDMe+6+4lH0w/fNGpFAPgAczI4xKq7XFXlbcmtdXliR1PvvVc4QDBp
V4JnmddvTYzMfh7cId9KVFZAfj5S1lQO5XNkZU+j47q06iolFETjdw7zW62XFFZq2sA/JWHTvlnS
jsi6Q548pHZaQjKEIzee32s5EmyAy5WN5+hlifly7Ufjr9V1mYV6piwsFBQWSjF/qEV5t15AnaQL
vfnOz8380/p+Vx1bZkqQSOL0GOZz+kqrKf3Ak6TaYYthZAGJhq8Rhh7ei2qhWKk2iHVwXsHfxFPe
jXcciUPMEEnsHtsgRaClTLgGjY67+Hdtbnh0KLfvd3YaRP5cgYOhQUcLowx3u8ywN/eBmhCCGn2f
TUwTpqD0sufcjZmI84h5H8SMhusc5rzcqEKF4dlt1ujZczj78G0pjheb0MlPw+RR4VB6IAUOj2dp
J3wE+IxLLNZufI5VgRAGgKA9LGtbvtCkWF/V9dRlG5ty6T1MJvRW9uWwf68TKhi+E0028hoLOSFs
Pm+4yaln9GliqaqBr13GEduuiEHLtkOcHNkr4+essAI8RVGh75VTZR8TnRXvIsGFDERayNshqbj8
xzQ/4nXSccH/ORDzlYCQxNtlIvGDIxWAJ3zUzVfHZrarmqkD+ywHbutCDFDd5YL0h27CoKSI2+QM
7jeUW8aJ7m1WJLPa96rtQH/4btUML6Guuum+tFDKfqMEc3mI2JXWu8KuTMOChvGcqb3mziak014L
CgPXbZcZOppDB8Q1htO8LHYWbuKwB8tXjXdh4emK2C9jk06runnxshyLSuARDs9R0boAeaMa12jb
well5iuD4VdHhO2d2BFR9o4G6uWQ+eOFfwj/W8aPln6Lgq4LcikPbedrcAlrog9pySV341voZGse
hHdkdJW3wUvjdBsAcE2zjVb8kUHdRdnWNRO1fUwpvwqmLDQ9h9x/D2ayKMKkw+MbDvndVSBTCMk5
U+p7vsrrS50kaIgXNZpF0ZCvi7pwBrmfrRWg3dY/rk0ErBE4L6JmImCnFo3nvy1hUN6UOGlYBYNx
Il6+8oDs8bSV0VXXGdylC3Oo5SRzvmq7nKj9W59KiDaziPSDJ1f9klWGNrTYoi2f8Nx2+IMItn+r
sxmyN8y2Od4NFv7hbhhww9zkGdlUGn6c92osc4Ki4PWxgozrbF5WN5re5y6q30wLU63O6J+DcYvE
jzVoPQuij8yTejO9ZKtmzZycniJ5r4+iqzzw6Rgg4ByvR5bTpn1MShHD0SOCStIeCcrbA35l8V7i
Pvog2M7v1qbEVC8g9+5elp051lji3+GtpzciqNddAap8H+sL3SbIYuZLc2C8S4JfXeUZsKHtyiyc
kGgXll9TD3GUYVp2rIpeHCNPi5uGiMQVXgZ1CgaXSpc2dt7LwcxYV8fuPvOkoBbNquuibWR4bDLM
Z3AWhfrVRC1tbdWsaXdbg+64ekn6K6ct5qXsbZPdUsS5EA81a/Ja1FXzmDaiuEq0xtmexMN4hvGZ
lNtUCsCqDiTNGt3ZhFCQRM5AwatAYG6GJYt+4hT3P/tSjCeP8eypp/ii35A3LQ5euYJf6n3b0GiG
s6444DBp3yXDeL5GCM2PQwLN/sxIs/XPuRfhOixhrNCs2YB+2NW6GK90NLv9Lo5wNIKjiino07KT
1bHyZ/xyCaWw3q4Smc/m37YrZ3vXz+LrZPWCV/wZwt+C6TWM/mQhbuCF9uEvBo0gV5Iliumll7C0
DnU5MXoeWM02WWvio1k483pi6e5Sqob9DePY1Bz6lRLebSE8BFru6hAVV9HzlZuC9HEuMAyRu6Gq
Yg+UKsDJm2rJuD2S1UO7TtNbQqXct7zPgpxlK0OIUAP2tp1yVzk9+NlU7KKZQ9+C6O/XTNeqLP+/
HJ3Zcts6FkW/CFUcQIJ81SxZtjwmdl5YuU5CcJ4ATl/fS/3SVd19h1gWCZx99l47ex6pFngJNOfF
E+UacCqggGvnH++95HMNbNgA387puM077xmFnV+BX4kTYHtqxz3XDwlcJ9K7BFmbt1+0z0e/baDK
x6Rs1B5vVvdJb1IxEJ7FQb5ZxRidXL+a8l3PxbM6jNNdtnQGjCcnXjTiuhRY/yhcTAyLb6OLWwiX
ExOLXuqL6CIi1FnYRr+pEfHcfUlVA6cMiKBd1ibFIZCo/iya6FxoYYcr2phrlzCm6XACFEURcbbU
Ertqs0zY7Af+8vnNqLQ4Vl4UXBZ88r9XajC3PKW+xWsRCsyJWvinIKaybxeFInvAUHMvMyeb8Eub
aNfA+gGgnR7GAbQXTmna1KN4vVPZ8Ike2sgXf62/IKeMNS/SNesRZRiz8RxRYVU17Mbl8l/EJYdG
zkGg9cIzuGGFkt8pxIHT2gn7yntlBn1dVskhGUVyDTwBc1WxvNHHIe+gfa41QsE+AKy5LTDZ56+U
A+RqT1ZioFqxd5AJ1hLD5Bw55UcPunNXDX78D0aA85o2QfOzZPN/yPMxbn9mxh3RrCrcf3tnroKX
IRLURCBSOv96GS6PSOd+c/FxM1AQSRnTzNuwlM2pi9Oi2jLo0CoQLyhvL0gjWC5Bg6fPqtXQf8ol
HuYHDclP00XTmJsfC8wlRNr97jlgJ59w7scifJZRFB+RO/wIO7LqGO0b0h5GBsDn0gg80zFKR4pS
JMwj6OFBHex61i6WsQoe9NFEPCy8hPGf78ICnqEz2sj/0vHcqX0JaJxeqxWnKsAQ4cs7ZC+HSIFv
xlI2wPH30GdOtUJWi8HyEdu6N1fhGgjk48Qd+TtZoy57KvtxauDfQkraMQ9HNFLQMI5lfCr0z1h2
tMoTHbBvfpuPLsR/EB8MlExdmRQQmDlM5DYci/xNF3oCmCkKlztvHo078g/jnpmQfhxKBuhh3EVV
E6BJCz8PsA3aMpG0bYdLHm8CAc0fqiQu8Xob6o6+NJ7+t9WJHJAF/Psp1xvrvsc7JVK+yQBTYz/D
Kt7TR/PJ32uB4Pt4duleOrJbsr9Xz3g/nXhY3iFws6aSSYdzqfBTA0a69Vc8N5T/UvsQdmv5o5zi
SVwjVevuJZCAUzC7Wy9kURc276Jowxc6Rsf6UuQSEtS6Duq6jJ1k8FdJ077U1NipU5t4MLcTvNP3
IGur7FcyJF7zS6bDWv1doRlSh6sU4790M9gaVAEW5YsfT3hlVk07M6c+kIc/fR1TmbsmmGj2FE8Q
v5nZ4LHNBMAMjgHW7zc6FXIZF5bpd2uILZ0aPs6NKxX9XkFh9NMyhWI7cdSgSlltOeH9gTBdBCK9
/AqHLvztmYXhLJ5dwOwi6f+jgcBEGxAC7dDSFFGANOuRyVM6ciufkI+HYTMIPZYcNbEI+lmMeixh
CulttdhgYJoeaeIsyL8d/RZV5J2DRvWoPLj0t/whM64oqBr2A+dBsl4cLJDHAFRt+JSaNmZNSfUP
nip/Ne34SMiDohkXhXE40A9019bRPT6ywuNbuqaj/TdDPPIutHw3+sIvVT6wbHDHDbwLYcmomBUc
bIlR5h28QzNfpqbr7qfy0nwlbObRSf8vuN//pCsmAI96j3ma7PRWN5W3x7OxfLZVwWAE+27Ql5K3
xXie8Q3ROYkX4Rx2YgnZ1qFT+FE1Ff8hrou9jVtv3sV0bMhjaJvicQ18rIzWo9amsPRL8ltglu8R
bR9EGbuvS1iKbUQG5UtHKhhhNXdybx2MpBm3Tjo4Z0aEpO3U8B6ohJ5vixNaPPY0phBkwJq4DWZq
gafSdR7YyLY/F4P/NdnM4xIvtLJ07qM79e5rQVhg3DWMD9yDlyUId/fkHOkEOdEzOdflh5kd4eAk
peRkV7IdKjhsgvRzborugas4i7NZAqkrue6G5YcXLetvx+qV5wfHwg/OPTChMRuKKrvOdAys7onL
DeZK/IRo0Z9UcensUJWEwW4r0xWTPVWnywFelc3emFQVRlPF1e+UpGg61SaMqV7+NQyrHyw71kVt
dk3tXNk994g8DvcDzKggvVbWi6gql307UtpIM20fxse8CePkS6lxqnGUF4OR/8090PYNFxY0GIPa
Ob44mnNi3aV2qFI6OZpMK9RK064X2bty4O2fysA+6LHEcbnHXkm676x5MqfPIshSWEzNqCjtzRII
3Pcuy7uHgycDXiflYI548oBH0gIRdqM5Lk2QUoid5YVzXF38mFh9uyb+8ghWNIbMGFNUtgUj3E57
YeMBBwuNF8CAE4TpwyQtoPIGMu/w1rGAof2MR1Pn765fpPj3QNKh2V8acqXFvG2CQJqFloMJU+d2
XMtM6J3Xc9/rjjGitEZnDdzpRGsAN7wnSH2q+a/mW8Mtf8FxTLGIyAyXYuWhJfF1kcF0LRNuC/ec
R3jXs9Gwu+dqBor+PGI9r7pt12Hjp/AIW47azdKRI7yvoUzznHJbZLaTYHZtNi5FRLY4plnpckme
EefdbVQtxp40kjV+epp+sofCazp9481huE+z2mUdWJkidzF8VkNDeIOPcQgIDrodnd3k4cqBdEVt
pqa4JOXc0gudZWZUfxupevXhkttKrwyyXbWfaojyO9qnKFWEx69WOH225Hh0cAkDd6aS2vnRiJzK
2IgYYL1n2c/LrQ6wjpzbLnWLJ4Q0n4IW00+AiXVkkmNTJnH8l14knywSDiacn6c4Dht/J5dgiYMt
lWp3O1BDW3Uw7VleTYqamwLPPO4agSbImjiNuUhoWIsLo1yZEy+kc0MPDxjIDPTvkKGYqzP+kexP
n7Mbu1/W6wFH6Up3kBccyxkm9wRWoU3d9Y1+Oz84YqVhF89NyUjnCCJ2AWG0YDEhbRd3flBv1Irb
ZduQeKNKMpLG3sGPxD91gn1LndlemOakYvDLRxM2jr/vi3IkxdqnBXJUY8olOjp9FvbJkXfD5ADt
dHiIdhC+WAeXxSKmv6xgKAQ/+JEV6YGfL+jPesVLQpEthvV/eZQItG2eiva/LhUsVv5BQjJsgGlU
w3gecFkmNJ36Xtbk1Ua1TspJ5AScoPfWNtGLv/3cDc0uwsxfHEv8Jf1B0PkwIQkjBbOUQ9cjIbqU
9smnMIjlrNfr+TJGSyie8gEG3XZe6QV+jv0Y/+uG9giBh3Zop7x566BPxpDCQ7jHuqe47goljRtq
kJh1ZmOcae93HlIbku1C1CyXKtYB2KUtgl79GyjCKkACOTVVwIjLQ0FXtOdRmkP9qn0cG1m/Ox7D
8rZv3Lj8L58d0xwWs0BkGTbo7iVaEm2qReo253XGifBufVNR+1toEeRPBWK9dxg7FgV7S68OAP2m
aWNaXhKbfjYll6Cz1GIWv+47gvA8cGCrL16PraGioWyLH9R+LfT9dq3C+14NbjrSCAIe7CGu5oHK
ECyyFPXYjHcdp4Wlg+g+TETeIbqnPZt94kV6PcQgoeSu7MtFcFRiv/0dgfXyvgxiaHBFiOLyvIkd
joC3UoaixOjsWAGU1m2HFYDuOuREpUech8hC8RDHbFEd/D4lLlvrtCFifvX/fFTtRDTdKJz/JQkf
rr3xBS2nMWcK1YL1s5XMtZeOXIpw8FL1Xbxrx6Wdz/h0vO5xtDKI/vGfC4OWI4FsPkWKLRQ4fFoj
68sMeW/aVx6NulDQpiSC2p5DjD9kaGHJAXMicASg/umW+kamBN6JImyQ+sQ8MlVgZgbHWCd8NE81
66v4Z1g390icDUeayCnd8avLgHUhOXou7+rnOeS/nJTjAKbd5M5AYe6GPF3EHSsGy2WfTceBuV1l
n/aIOotHYCmc0qY6lJMLzxrUce2/8v7AVHFkz75Wr3kBaHC3jJnhdT6U5E6vqYhGh7v3mFGD6Vaq
tj9kaQSgrUo76V+Ig7Z45Y3csIlqJTGcnneNd+2F6eQBobIwPxjBovS0pihMvxWNhuQACw9t6saX
fOo+KMCOS3oKJ3Ivr1ZrQ7WAOxmz54rJ/mwJ18wtNqGrlupzwcsNrazJl3S9rLalPUwar3D/STW3
Y71xTPQCUZX3HTuWm0oxzWMxyQP+kLd8qRIJ7352gQqeKzXa+RAa41BchhzYjb/H1jVYzLjD2ITv
k3XbgsXpAiP2ARlEjx0OrjCIb8tKTDzZrDhNMv0N9X4dxxvQvrn8htzOUIgMlTUm3JYj937/6kZF
MHN7QbXaZl1n+61XOPm0ca0iWEoFnGUX5YHCFfsyr6R5lbpcW4/OIW56wMQakrTacpLixZnLEkBC
Hfd1/hWOK9zofQRS7J4S8PS4zofCYc9D/Ktikf9Ins7KJ6YouinwymDceG7w9bnYPrBuFSfsJ6Ri
Ks7w9BOi5jIRsjHVkrLSH4d7QTq8uAiSurT8S+m29l7y0eqQhJPnsGMhSEQrSVd9BNIlZtavg/+H
NFf/BVtNvlRCk8bwtTBX2xE62gUyHOpt3Tt5/EQS18ewS36eBIKIzVodkyiIyNFHYNsIOqAAmn3o
9A5JBFuM+jXx/N49UFpeVH/NiOx3w8vlTV/UY3sx50+XStI5g2LOo5UlCasjlknLl3YtXIij9eLI
5erOvXyaqyY7AGBZJjZGAlNnVmCYc9wEeMJAHxDKsCv75xqy+QlMPDv03nT6RB6hf5rxhVWb2iV4
h3zY7MxUwLIq82l9lXR93vTA2opVTJd/9QUk94zmh0vgh7DE57j3z24gxFcYSv72RKDwhGuS/mhJ
/ZJC1s5vrpuSasDAfXD5bWydsSWnPXMSHWzD0o9GT3npnaAESkDGe4u/2H+ux2q8aS0E7e+rpQkI
fiipQi4PT/SEk4IEAvpILY3D4hgN+txEY/UGQNvbhnOtXj2PVPu4EpHZItV6HUP3gsGPN8SPmsl4
T4un/VTYiMEoZPWRxgFQdASvtlMyDRcRk6PDzkYbDEMTVS0MF5qlbFwn18rtBD2ZXqu2CI7lJ0RI
1sqqnv85Kg2XG6sdutbXvpQnOuj0H4gKpaHzbiaIwoXT+y7lCgM1jlww8+FCmS9/PebOVCueiiB7
iqyf/6pSi7MFQHnwgWEWX4ZcQm4Ho/XPfQitr0p0cvVgGdETl2JM8aYMyKPopbvl/UoC128sFhpQ
2wRQsO/tdJvDYw1K75T/35uLrB4j/M+lt+FQcJ78mbFzMxWJetZexhqtIfT37pgA3y5/YP3oF8Tl
NnHGFzHty+rxHp3Nz5DmMbpAuycJVihS8x4p8mkLv3AlKrosTyE1x1t2b3DjU0fv3dpgxeFQ8fhq
dLO/0dQrktlApDjVUxceiyVK2bYp7NzxgJ7IVhipO6fRW9G0WGRM6jN2+ECPEt8tosmxD7X8Qsoq
Dv6Qz0c/WqMDWzLEQisJos50nZ9nPBm3haLzyxJrbuv5GJJtoQFuNVdv5TFluKveSsHSHsUgIjCj
uqB8gJ7OtNvV0UZrRsbtxHIXoVJXeLzCwlqmmoLlrO7XGSNBJOr1kHjoRtDgvGHPpjC4V8kV/sPk
SbYUxdJFO+G1NOUwzNPJR3/FOfPBuo9O0Ws2F15yTnj3nK0BdU8qykBUQJUs68oSNTV0IRRh/ZZZ
htNohQs6GlRhZoZIn7LKn27dVGTXhLD+I/1FE7avOIYzMU5o0E4YUgJWxVjK/EDIE32P4pKoWf7n
oPAUvF4oOJLnhSjTvWuqXj+aRJTvTmGaD/oq4os3996+HFwWo+6ypidurWw1klEH+mps9EOVMIJ4
gjcypczi2iKdXO2UDw3rG9e9TpluHzPsLJ9R1ylv31eFv4e3G8FEI+AQnaS552x1GRQX4gM8ha6t
qlsPo/cKbK3dasnXfVPNrr722FmygyndYTePEYWYEsfLlosfRVhRP5sngAvJZ+1j5p/pfzgxGNcH
qBgNC1T65inVNPUX3+fiIUvodro37Mh9L+LisS0TJTasD8Inw+GEt5M9J6cEO6kTPDEeNyhZyTtS
9Hq1TOifBiLtha02NWaYSVMYyqiDqYebWCfl+By3EZyHO0VhQKY9BH6uniRX1GtcQv2Va7nm28zl
4vw80IDTEyHo8rdGRdOz4vewvderpgeXd87fBS9ru/dWZqsOq9xv7l+kyGvaDnZNnorXmmDHKYoU
w+2mCqkrXrs5+5lzzn5l5ZKB/yyA0fIFZtsGRW9iqC7DOduNkxlZ5YfBd9snyZtue4lWwsUFpeXO
EToRNxtLAsfDCP2YpQCNMey2nhmcJuaBoPoY8Ao/+K0fv9vIM8F5QMs62ntDyG3F5uJuAB/PH2lS
O08pMRcWFG384qIhnYmbT2eIrkRdUe4j97AkjqSiKU7/YsAMgud5JkaHAgnZIM06G+8sd9eJZzRF
vlyXHIBoQjJ+11Ni9Ddw1/GsAaRcOP/z/r3PK5gxYwYA95wPGHX3rWqjd4UPExBteW/HnTO6TQ7L
GNA+yjovfLqz+H18W+7w3yhj9+PuiIgIxqz63CR0RWZpUVdHp4v1coSv46yfhN9UjiY58/ef+OBL
n9L2Vdo/6aw91mplxh6QzT5uH9DHJENy5WRns+CV3gsZl8PEvqORXAZ1POT1zSQwnhEo47x4SRx2
D/cJH14HPVJ2YYxMnDT2HzjuJvKUGWhxNqoLKfStJ/CrDJi7SxAbsoVeCSktS4mCNzH2d26Ms0Ez
85cgI2BO6paQko+HWfCZtz8xklfcVgrb2QduYDFd5jb0n4M5sc2LiEtJClpFfXRukLgkAyTvwgun
ILVwgcUBkihiBLsujWihmMUEFYLEIMq2SIO+/KGFm2iMddjnD7RqzYDVjbXZRjH/4UWM4+FLZopB
MWr84CDofzV/RoZC8Fx1Zy68u8Rvh6tGt1sCy08vGi4/A8ZPHq6Ol8im6MbCYuJMFzpRc6n0KZmn
9YLYn71AFSAwsuaOkV+t6bruZ6QzHA3rJOJqq3vhIY6KiIUs59Qdz4VImz1QfVhAx6YfFufh7CVd
95Cl06DeteRjOAbeGnf/KuofBNYBPn/uqh2v/VNshk79QqudDogZmF6Bsseao6Qtix90+WC4jSe2
tDuT1gFd2XnefZOpaQ2n9RK6r22PSHhl+WJrVIZ5UO4OepRqzrBvCTXtHWugkW2DpQ+CMypk/85Q
6mlCH0V9cYEna7zpjjs86xkmjrtpk6nBUtVx/v+gG1b5u3YhqfANmwC5slBUyiQrG/QFBS2Vpt30
Ho2F3EHuWclx4A21cyZYUxAAvIRWRKHQI2vyFQl5t5b+S39KbmxHBb1yffHd+2mJXd1xqt8pjEA2
WBkaykYXQULidq5f1ViDLzB5GVL7Vw/xSbtZc7DWKeYryBJePjypZUY9UQdUATLGXG6TPKkeIF3l
6iXBfvMXA/IEV9xUFM7OJQf0PR5H+KJJ0+9qkAM/3Fog481OeJJBmP+lNG66sFwLw5OBd3DF/fvX
GRTB72OuMr/+WueeDB3yV1BNhxCfakvd8qr4Myu2Xrz4OqGdJyxWjd5qPsD0uwN1MxytUIMPT5wu
SgJvRO6Gk7/oJCy3Hfgr/OeMdLFzspJRlkqtCphAVclEYIPxxpk5mAgV1qwiisvsmfK7yTtW8Wqq
T2HahS1c10MnPoyzoks8g2mpNgXX9nZbweQireV1UNAK1VB5r2KYtN4dQU7qb8KQg3a+YtjRcL3i
kdqcXTgH4A7mpO/r79YB5f+AL1qR74hTE4gPsh4xtEeNRSD+07J8XB/bwmD36acMD8uCBax41LXO
6p1Dt2+OZLmaoTk6EhVmD+YXppBIB9rW1xbn/XzK+iqOzXYZgvq/bjWIeZdpxpOZ7KbQqwaqXqv4
3o+VO41yMAashayCtzJd7LI8hEr0qChcu+zq7boE5RtzylTW85MeSGs1WxaE8o6XoStZEuBBB6/t
FugCMZMsAycCEH75GQ5DO7yR+6c7LYSbx9eY20sIhaMWY1+ei8LI75VPquRf5Tgp1bddJPqvusd2
ADuLFX2P5d/H1NQDKse4pJXf9ocBhJDZ61HQkgVeWi71zW0ktIKd9YLcfTS2ncWL0+g8lB+IVXlI
YL8HopRJxHUmJGl63NFL0MAjiTSBsitVZ6FJdiUJ0uqfKbTrfbuxZo+5rzsMvw5NRDvaTfuXrqxS
/8LgS8+SpxB2XuhAwY/aeL4zPcwZH89bjxg+7yXOVwLkSSHPQYEFauM0d32qm2bn4PYIpLjjgcvx
VmqbsyBz9cA7Kd1GI7upCz59XIRtOn4XbBV3cJzoLPC4MJFpmvKLAlfnHPq4lge/U+61wdY+/u5b
wztoP/h50h8CbSeXWmEpBw5RUmnBXfgAR3BuWx2IrcefD2Z5LsI/a97ce6ODPv+lhDHHcVqX7Oj5
lQqQihAy+JIu7NbLXof3pKpw3W26RCOwv8ke2tL0M2oPv4B9IK157Etij7wUmvoFC2xy8dqgeaN+
fU6YJvuZXiW/+zQDq4Fd4zVgyW1KkpdFbTvdfAhltKr2oYv9CQesPeO3WB8K3ydUghe31ATFOCaR
iFEIxs1YxU1+7Jy+538q6H7uS53finhgCDOzlz2j7ofNg2wA1O0mZ8pegiDWd7iHszx6HZ4UhmjW
pnAf1nGL+Dc4t9qySL2vPnGsU7EjXlt3jAi7lj1QHDx5HvyjKK95sEHPnX3deNEeeE3ZHWr4/N1W
JbrdtdSl/fTdnG6o2EYuM0zBJq3EbC5gAJXDsbS42PYySxpnF8844LHAxDQRR2gtmyEa0vZQS1fb
x3WQTHFE3YYVu0LBKoog0cyPy90t/pq1aN8VJUpg70nn8B7skmE9VzBR3COHyfR7acgakMG5s8Go
Mv3w4oVKE8cIqHIYTqr+YcTBRRB0jakUGimJbctZnhF7fX1IBurkfKFZt+WswX+E1IdHhIvt8lcH
JHYfIJqNr5WeggHcxjq+u/SEIrIIm4MaTHRzcGLmyUOljDwNWe7NjM9uJW8DSsozPLju0gGqCp46
ZfpLXpIUDDS3alP185lW6fg8mSE8B2EZfKtYTegTUAm3UhbtM9Mxvy66m23V70OSHd/KpvmpIo15
4lHRe6aViQvYgOh2yRZmu7NLLISgZtGv8WPbYxI8dQJHzMHxF+5vlRbsSQXOVuwyycRivYp1cFSd
7vdOxj2VQ3Ps/pp0vjOWMFKj/K00XLmQGR9ydHme5taIr1iztnlzoWaMu2QcEDwobH8kv6FZG3NO
ewwNtTm2RmXTbhoHVr0mbbk1jcUdoRFgIUAtiO25sW5Q7GKuA2/0s6Dq+F2C/gV6g+tlW1F1w4Yu
vjUTbWMtGyQsBJkfviwuFY3beV7qfVmnlNM1VtjnRIDSWgtRXZYx6feUvuM7svDsK8KPWwEnm5DH
2JunpSzItfDYdUycJQVh7khJfNBx8WBfrDraUbzq1vGd2/oInDtYzhn1XSXFfi6+XoHPX+DdDBHN
NQtj439YXkxULRoljzoS2JuybAzv6/fUogD7Ja4ihJ7GOfeRycUuFF2MrcAm7REmjHMRWHO4e1sC
wAfcMBicV5Xz+GYFDewVkUSiS7mHKVA7hn2yZ8NgOWUYxMlbTzbiluHJeAd5jFpdZ3IPhV+gk2k3
EX8IiutjXIb6V9Djyd2sieOfPQtvjYUodJ4NzTXYX3w/+SXJFf2QdAWKbY9r6kLCrDnowHZ7R9Zx
/mVgWrwFHjQ2HAJsKX50sOPOQyddUB9si5gMMy+mCo1tT7sPMl3+EdaGz12yivJUEQF2trUvMAO3
xfRNd7beSUKPL/XSFrsKN3O91cOMrwEqULvt2NCeO5a5z3mx9M/G+GXySqnEfGst+xfsDCGzVIHh
CCG/Bq7mjUMa7GvGPypcXOyzg9MwAE515X+HU70kv+u6Sa5sE3jK6hpoNUNIGhLGRuI6mRzXWrUx
2E5vtmoMTDqDFUIsMytD3gb5u+6cOj/ZxAlpUvMNlx/r7VgmA3FD/T7ngF3eZOAyABuiWRjBqjn7
N/WDoSFCo/VvSj/lpUp4RewiS8hQd/7iHDx8A29LsmCuRVBzjoBvIDjK7F7y1xO0+I7EShzMoUa5
c7vh5uRuFu7ThtfGtssF6NGJK8cjCeOWHiIWLU8zd5cfU+fwA4Ym0HxAyWSwS6Nwgcvd+L0pob+F
xfjK0KujR2VMeq6a3r9GXj/nl5gsRXzoGnb3m3BsSSc5svK6n6xJ6E+/b+n68+yDwzkQHKqw8bJe
pdAW2ypmBRIBzmPC96M74Tywv/ERlA+DWkCd1fVoyXbHgdp5ydiMB5oBFTpBLp/weoCr05JGznM6
N8NpMnn9u/ErWCrI5suZ/9t/ogoKzyy/ReFdFAK0+9gSV3uaYldfhD9UJ2FU+8nsWpvr0sXzQgXw
GKBwt5yipEkUOMzNpDpgL7QK+RdzH1arpiPr1QzOSKPgPBmUZ6f4B9OV6aKdg/4fNQ2J3OCU6Qi9
xjFJrQ0dqN4lcblWvE/KOFwUZJw24b5qk4xcQMFmqxo7vBBYJ/MTnVnFs5CNTI+UfJG2nNyJGJVL
sq77GPSyQu6CIRbiLqsWN2jBijIOQvgYQAPDv6MTenBCWAhYVss9Hm5uI443mu5Igq1VVF21BZfB
yg4n9ncxmRpgITtO7enG5bXvP8mMkDzHoOY354i7U3Ra5Zhe1kXMv8IBuXhpnQqXUEzp6ULi5+Uu
Ik+fnQoX0mhseZutTbziK1/QLzaMr+uHi6OGbzQ7XtyLCfPYk6crl9ph4gyY5EI/O/WV8qKDbMz4
wI8IfYEJof8HhCf58FaXbijR4fjLqVWXLHpcmASYMGkIlYVn1FGxE4EbhDMuJaeBdSYlhoi/aEzu
djW6PL94OWbscJjK/ZTVBOlZFu5sPE/pTGL6GFOWoHd+PWK+i1YH2sRQSn+Qu44C+DtuNOv/80Lb
vhg8CTDLSonoyFeBzT/lwNUL1Yfha10OyZagoAVGv7h70Y7tnvcL7c0eNOgtMKtofg9G7BjBmpsj
Xrq4e41qJ9UPWmndHn0OgBzVtVjW8xSA8Nin4LmnHesl7zpUbKkE2Zhz44MM20jVLIi+ENFtjPzr
D/xg0CXsLcFqd0kRxr8FCJnPXgMi4NAaE4LKES6biqzRwaGmm9emhuXAwCEbNj6ZOIRDQJfqnMtx
T1qKt84kvL7aLQuE5CMIGPIxg5NZfL+Wz64hLrHwz+W5D/ihG9YLO5vaqCo3sKkU9eccNJEgO8+N
CWqnv/xWyTCd+o7aoR3XWfg2YJCHbYPp4S8PYq1J76fmibHS8zc2kuVrjC/yz+TOAd8nhFbqxsrx
uDajecTRwnKXWkfIxk7e3lY0mHOweOOxo5MJY65tEPhSj+Xlns9FvBkTkJnWK27VPGLjj7Rjmv1o
Qj7Xkklg75BO+HRSns1/i9MOzi+xYJn0zIrR210ybuXkkqvdqMbuRugoOg+ug4hUjFQYbcLUCVh0
pTE9mOU6o9nU09bg5X7rmWlOgMNGphld58cMRRgzf7BgCm37XohTqVzuFV1AXh9eLv3Qu7VDEyde
HfKbDYYo4PpUrHzL+J9JtwwTH18ZV0/9WA+PtGAXV3xDBMzKxA343vUEivVSEU7rUqImKjLVhXFT
7omERH+gcJFI7Qc4abhw+mQ/DQ5bUoAbMSnAYcLASdLgPagCv/2Rt1qyUorURPEzcPFToFqCuMBO
S94LEUF5lsV1CHlc+Vl6aF0JQICxZio2igVA+e72JohYqPLbYxXPluE0+mqI9q6q3XJrja/jU4WU
3OxL8CxYXxRbdbKwYxh3LnZuSn/VxYOkwrI5KNNjKzrHfSZnCs/Zkie5VeDZYZBOiPzPjhpw8GOS
lLga2KsdXUpIEfv4zYMjI77awf8w1NhTCXajuXzgHxES5CFQ/XNmWfbOPRMzo5QUbz9ga86mqwOA
EYPeZL38WLUmig5NFIjhmrlt7F771Qkl28p7QX1imu4EZc35iVk1/zXHxUh1nxdhjuUsaj8gF9K1
xdmd4ePDlzccp1poyAducCQji/gInn0k+9rOGBO9/KGAe/uVTaX640cyfCnTOPAeV7easgfmAYyM
nO5ztdNoCQivaM9PNayZ78gvs9vAr/MFC7sh5K1KEPCsCYGobkMr3YQisszzXxReZH/ve6aHz4Am
bqDMEGLYhhOeF5YXJWshh4ms24xcvanCYt0A+RUEinMGzgord6QFPOEf+Lekt7phay7idK/SzDIL
9C5RxlybODos1GL6pF6wmPxQM3b1I7hXQrHKiePzYvPo6Evd3hrbZZaPBrjIjj+NIVKEOe881NPS
b6dltT/phG7/hVEHLBUMJ1HmOuSGtlGFXW5pg6lgO1Pu3GwbHFBXKlKC8WlO14lPx29wnKoGwPsu
0gohO0mwsD+uUVq+CEVN/KNYfZwsAV9adRSTHi7eKpZ9s7jhpfSj5NuZMTvwFg4H9RDAnE0fYV5V
FPo6Tqd22HfL5qJL49zKrO53rCyTl6aZh/cCSzF13wmWr4eG+0UEMWmVrOgKrH50sZGX2saVsACr
iwrdLEXTnn7Z/3F0ZsuNKlkU/SIikhleNUuWbMvy/ELYVbeAZEyGTODre6lfO6qvZRkyz7D32iNf
UHk3ciZI3H0lqgNbePOUyiQZcQJVRBunRXvwx1pemskRB6hLs/PJsj5CV11QOWQSXTJF3aCGF/Cq
vbem64+i40x43oGt1owLTmnvNntjEj8hjqCjaxtsvpcY/wUh7JXlbioAtQ/9FLMLd8h5cE/GEt5O
Wg6iqrWVRE7wVdqTK1+7uq8n9qI1ACLsWLFDfdzw+7IttwlPW7sqs19x83AwIHFwnAebTO3HItHT
ps/7sWJGH7AFwZYX3JD4x+MVdT6xba2dcQxETPHYVMA/U9fY8xf1gF+00OSHC8wB/FW64p+gtPPe
3Kq1YvR4gW9IFAVv+2AM8ZHrJmtQVGDJH3pO2iihRcwBMPy1Pd3vwqgU/sVSAyoVvFAkNySrsVpY
Y62YEcGFXUGScpBbxa6AZBqO84UXRW19v4dRVE7xBgQ08vdcjON+sZgorirlQRGq3bhIIGH3/knO
1ONO7ATnCmMHporZTa/4dlv0BTZFAuFy/qVMnODHQEqtPeoFfCrPjoWp5AAwCscA6AOMwM1qRNZf
YqYk70BfipC0vm2ID6rbaObsIB/s2eTnkQ4i21fuwMibeNjRrJrCzfXebawx3ctBheeia4T5xibj
u28K/9WP8vmgWVfVUKYJn79TyXoIa8rY9wsnDLao3cdwxxxXLEePedFqtodyONmBwO1oYNKdRzdF
Xglox2PPUU+z/z1OJrAP6RDScKN1YsOR9QH3hpDAbf8Sa9PeOhZcM/go0yMmXNdlweB+rosi/FcO
dSM/WECI9ICyQVb/X3yjFVHB5CHU92W3i1qXbrfwwW5v+nKsItbroTp6VBRspB1C35ddh6CLV9/D
2RIJU8UPNMGL5neNlh/SOSA5jXn3kbCVyp9D44ePDIeWYtPpLurg8bD9Ajyvcuu/ynSdjT4n7E4s
MTnJ2A1a5zJcpi0SzxLDKFB7acvh0PUF+Z110cD+QMBOGGDeeM6bNVZov7RXhT8ACu6Nm5EylV99
bE8sJWe0bSOwz08SPqZNmjTsceDLcIQ4Dj7mdzS1KL/AdHE07+A+oRJVjG/DbSzMMh4m34EjVTJY
/nCLmrEKg0UgyWiEEyRO1XIumPyA9VKoqDb88g0+3CRmLjMSU0j5z8uH5eKliGW+73VatQDYDGOJ
1jZWc9Q9v+fKV6mO4eBgSX0a69kZrpYdJogkgyBHNdrzT4Lcvgtfhv7KqzxdYTHZJ6krUmAMIQMr
Yo/9P0z4owta8WFTTsTb4UKhsgTdhrz7jvLqg09HjfeJSH7fg2YLlrUTc+H8y23j0F9hqXcfW599
OaOTqSr8Xxb8iKQSdmsrSRTHk1s1IaYVx5u+oZDEl7RAP3mPUJoELk0x7yePqmE/VVbiAWlplb8t
Zynee/T0DBQ9D2Jfig54OPCihcDh2iyv0CYhmqhOi2/6s5Klfu0i5MM4SlJT7mHgmGLjy6rqAPTL
+mWhX177JisfyXzJJsjXkb8mwW8BF4E2LUQ0uB8Q62wtWv3/eP1xRVm9Q/VFJAdVfT1GybGdxik6
jMWd1Y7xa3lrF22mPWmflvdSdJLdXYp4tVwHMQyXFWqugHF8BEbhC3v5wgvbp0F8JanTLGsa8/Yj
4oNPwC4EJ1xFSXEKgizBG5tZDEC9iVSJtY765QtR/fBDk1CshBpm6HDJBEEKkjBBvMjV7lEow83O
ioV5AYsFsRswmMktsVhAtxGZCJRGri0Qx0kbUSmLlQzNOBenvxs4oNoracs5yjMRyF0d1eoy2Vx/
VyxM2rnEdumdvMojIyUK2ZUdkbp37oNlB/CW7oGN3xJKRWTj165bLAmWX7W7LFRR9liik5afsUuc
i/IRfkKwGvsQAkNumxc92NVb1FDzlXE6btnrFO1DAUNabsIAjs0MXMoTHyZrpt+kaqzD1Dekiy5m
nl9Kyw8Hls3AVv277HZtyq5znjEWuOWOotRCE0jMb7Hysjybt2liteeSWuYCOYGdQQyMVzEnRCJ5
jKoxIUeIgVW5owel5BoiU7X7bqCZRJC/eExrrVhcS3u5u3Nnt2zRUZnJO9hYPU8VKvsN/LI2p/mY
lqNOgsDdESrKMhsaCvIhAbevOab1FB/cJs6ffR/tEVguu35tkGT/id2EXA20T+e87bv/Jr9wbbS2
GsZGKsSFi1SzvlTxh8BqOa0yhRyJp8szF41w/dQwsVyDHOkxcAKCFs/sanAI2oad3CnOmE++zl6d
o25y4J5U3/NiiV0y4YikRE8EP1qAVNpmTst6g34IQSdFe9Oep1TALc0N/h7FjMPZRkG8fJTFWP0t
ZmOdRC1YcCjl+SjMCChcxVZKPCZq9viWs5w4t01bvOV6REDMlw/lzOeF0EEiuk0Fiyl8lb3FErQ1
gYtf0UfKePdfIBwYhvAImx02kUItj0427Mq/sBGwS2TexDCUOIb7QTmzHYNW1/4ucddcl3xefjMd
em8WsR7hGVZjbV0Ym+S8LGwDXcYetWu2vkBj82ZyL+JyYrZyx6Lp6YHFfUgYRMGleKzyUB9TJoDB
jvjdxdqUODL2XKwZzGMhxyeuYrjrC+DhXVRW9rwqWlvuoU+PcieVFGdfF9wPFnUQSEeeKAvEYlz/
MiKGOAoye0AI0d9nYNnQH5YlZpQoNPQI/JblkRdzQDfmqmOH2tNblTFE8W1SI0gCXdVxFcI3wyqT
lkMTbHpIGxl7GVf+EYKQAST34YOLDoA62iPrjP19ih6uG4JNUynMcTwM5E6mSYypOwKUemrrOARn
A+yoxnCLqYbCjV0aayIbp9QOt8i0rr2I6aWZcn2TtcpwsbW4c66kilOaJ/MsdwTRAecbxeg8gWFY
nL3dVX12XO7RZHC0guy1ZRoNGsfuVHah1kgvOsPUAo6UIoLjfiEzp43j+pmV8dI9wVdEeQURr4/O
Uxey36vnSrmnhq06zy7oRSRcVqrmrTfAyH9Y5rnK0eNYNd42N8Ywn7DrIiQhcHFSDwrwLX4qlIUb
tMODuwaZgUIyFqlT/1NLVD8GXF/fruyjl8ny9MGzDOdSkSFktoVDfrJP0AAvNcL+R9mUZJUglome
Bt+u3xdfFmbbamVuzBPD7CXGyxLm66rOhf5KFztugItFMbuHwFZMNoYRy7r2mDv8i/K08r49Wo1/
ppyxpXYgwL/CxsnJd/DTCEt6F7JeKkf36tZ+5/Nbm2l5pU527zcWExuiMoJ+CQ8lDVb7Fuik6f6W
OkrzXzqMHHtDv6TFKVo6TOcshrh5Q/Z9C0LZMvJ2ZZTW4ELCKvrXGj9+99MMgAabbq591BY8F2xZ
e/3KMJA3czvggnj0LW0nT0gOESISnTKzNJ7zyP8IotK7TpZdkFKvyvnokiZygMvQ3LxcI6wSHqxu
tzfQo1SctMNKEE51kq0ffbcKANWfGifGb91xjLLMDOruj/GruH1M0Fm4R1iGfo2yLKIX6DGDMuWo
0Zi337R1av6LhYqcEmzJzn/KdvzqObxTPgS7ABc9ZJ0M9b5DLYRFPKKhXJECFZ0kJ+/FN3MfwAEJ
nR+STYKDG7uITMK2jrZuEvCU92Nbr0UYGhvlhtsR+RjRgDVTjGkGCAaRU6iipk81eoEi5o6FHnXO
nOrv3lHGcCvnwQdaA9O/8KTY3TsQQQU7YoqHgewDpoAYuJvimTMCAExnMqQfPSN7FXTptg/j+EFR
h9+zUWyAWNjdRu9QFVOVHTPppP+QtIf1hpPaeaZwHU9xs4T3uXc8/Baqaj9bOWG6kGmqDjg8hpce
UMC+jbr2RwN9elToJvpbJNIc9YrlxJdgcIjV41MIls3oIYFVUfXIX2bxwO13o0SogpHWjWr+M/ns
b9mOkuBUN0j++Ku5lW/+JkvuAi1ukAmOm1iC1/7i5OZHLhRMCbOfxHtUGZ3TTOXknDqPpQrip0Ww
dTHCzsXGhzf9XsD4KBi+SdAVmE3CcM3XaH9R7IWQWLJSSVhiWIp5oidrzDZw/Rezkyk6lU9MDBIR
oKU9fRVVx9O/cnDWtOcRE2C7IUcEJo0/ZD3h8qFmYNagGSIMr8hzaF09RiyPFBz72c91SUE+MBFs
SKqCxJCXkYXHtu98wK196zRH4S41WeK6nf4ONeX4WWYRA2ANSv884YP4ISxFeek2ZXWHRk047FBd
cKYT8IkEcFpfLtmVPh0lVN8VbMP6abomLvBss8bXJA4MUNmg1FgBfpqoS5dbXnsV3Fd0HXtXsXpi
h8fBA8ktERvjkBl/yLh0ES7zRFfDd13UwUViRalZGja5/59WshJcqElB24aolGfmDoVUyRUTVlO+
VTkUx21HlSZ3s1Ok29KBT7xLk3aW27ojvBIERZFUfwTmPfvDDRYbCYMHofBtxLdQfERoEFiLoplN
shPMSufG0k8ybcnhNxYijImh4+jael7CXsJus2Zfuxy2LT19dQ7NhMU6R+l6rew+7Nehsfxnpt9J
vi1sGLZ/BicbeUAgiQbDntIGvwnERZpe7RwTChtnw9oJxV40dZm1ceMRmwJqI4yXfh6uBC7PfV0S
vUxVaS2HxYks67UewHjvozFL8/vO3k7Pi2uB2HOryVMPvWG+fxl4eghy6Umg3/ce49lNmubDmed3
eQe01ZfcQS1iZDWgOGkCYbMSsXP1m03dWKyUS2QUNo6MwAyCg129Fz7wqu082gYGmpwxV7h06pCL
6vnYTEJOcMqcchsj/GZ4hqnjSDYuxPQwGtmlVISekEluEyzZuU16Zikib5XfogiRrle9xyUQEzqc
Jvthm5X+QvUUUEiMRpqNhpO/LSySNapIF8iU5adVhYZt8cv+u2jnQB8I36ow+jD73IbgdnYpOws8
sIRPU/D54P3e75gzSe3M27ztqHUIZnHZhfJMNU63RRaqN3i+oJDhs4C7xIDpvoyHGAnkq6mXla2D
qH5iEI/BPy9rxtERyi90Qb7ImaI4uLNqZgU+xk/YmoTkLAqPQ6+ZqCTBLPrt4jC35LnqZjvZRHIx
0VfLgQS2tWWWcYMoaOUvQc7w4sYikYogtsGzH6g65uxt4RxMt06aYYyiaTqSCzRAn0n03s8adumF
N5+Q4gN+gzJ6mPH8ElTlSZYapa1DjDP3N1kIaPV7LsPcF6sU/YFi8N7dI8dw/5rfiO9wPjOEXUC2
2TaONtT2dc+WdeBpuC08tsVxQI+AC27ALYteNojeojI3P/BRXFICMVRgZqj5GClDnVMdhGR8MqH5
R2dJZm3e9SX7+KF232XiJO6B6bY8Z7TK9KeF26XPiFMclBKzYTmdmvTCvIh9mUxZ7Pr4wFaMrz0G
fNrzrkNtgYr07Qm3kcdcfMuJ5X+imLFemsJBGer1HqRdsCOXaYR8koFzZUdu2uanAdH10Nfkl9B2
4VbyROUcNPqG1ywDjX+J8DdvQEdYAjqZl3trNC7lU6Y6Z8GDjX94XdiG1T+7L3fLlndutvyC+jbT
3L4ihA/EPsDyyNdkipaxONFg+8QPi1Pvq9DaNW0SPgV6CFlqzikaROQFzvCexVXzhwwmg7YXizvy
PBEkD3k4g1Nh/eC8uSzS6+NULaa7U3z6/ADxILmkPZcfbrj7/Gw1xLiI7m9bb382IWTDH6pQL34a
kIx2N6KlivAhgle5vEZxl/dfHcjQXd3GQGljuym8jbNQVz0tTHw3kd3Nn46Dt/O+/PoH4xBhklCA
aesAiVUydu23V83UGW099v46b2VxhpIcjFd3cpmYNBQ3IK98gaZS+N0BY23qHLuOUmOMfPbmquEf
ki42d9+ttUyfloXxHKSVwo006D1QET/gaVD1kbi9mnGez0dkC0e40WMYafQ2iyrlxY6g0LxAwiA4
TNmBc+DOWKoUwSsali0Dh+BLgLS44tcsgJ00MaOkpXfoF5FYbyrqBbg5Vj7uwRXQ14N7Lv7LYmti
payL9NEMdTX9KBkhspuCYA4h3Yz93rPHkvSvEiTwekSUTyQPFKUvFTgwVtsGx7gp/chdMavznrgh
wltJ94rwxM3wfNQRYaOTUBeA3lOPe7t3n6EYy02Vc05vqSSWmxcS1Td3oVXvXdz829pLMJUm9lzg
MYHEwsEk9oJi+y0z2NVXaaC9LzKbmGPZPn8mYs/TjW3R79E7Wvm7IJnghrOhfcYN84MmlaAsW2YH
8u/4ubooTyVSmYMLTJARvNdKhsfGP4ZhCOgnv1uYSb4dREfW12Ie7D6P3e1gFaSU6ioVV8+Lgp9e
cVij/Mm6Q0loIvCL0flwGCYwJBqVw/EwJMEhcHwW294d44NMgU/JqDj7t+Re8YpLdf4FM2lBt/AT
lx0f5hVHIKdGM5nHT5MR9a3nY3/Bru2eqVApxTxwQbjSRH4ttfF/pHRaDAKhji9kKQbzQ+pmQbjH
aIttZbKmYG9yej8USnCyQlw5j55d03xRKWy9DC39WijwuzBXUY7qebk4SO6pNCE+s0pHYqbjrGJt
JdJl4wmXDCs0RflHk6nsvaTr55Dv40cyzvpb2+Zgs6hnio8xHD7zriStVhcIGvrerS92knhfDSCX
t8ydcECSJ5Yfgomd/uLNf9ssMnuZLv61bDtZHCJevK3LrTesOt8JSY/tkN0EmO7Oo6AR35ohGHFu
Beo4K5dvNWyHT+qPedvhjNk55PlOv35XiWBnwVzZNTAD5CpVOetRZN+oZC1Ecj1/LYJMYp0crKmO
nY01iFtEKOajuDdZ6EZ4fjMDhhKBcfzgVDJ5EUwSVlxS5cZj68VugwSTU9+6+ZEp/Xb2CrOrspA6
C4t5J1n1tdFJazWCNPGuesoAwHlzc7LGPH2fdXDDamXtHPh8F4Hq+VDXdvQcYibfL2Uz66NNgNGG
s6ilX0AqTXCu6zqnnL8PBCO2B/bKc43HJma0KTO8sn6fOYZP4O7427JpytjxdHn00bDHXA5EmC1X
j8vqILNEfCB/ILoC0TNL1RDsR9AtY7Exrhd5dI/DD9LM/jWWDVKgMpAfCDHJRiYEa1uOjnZR4YOG
ROKd/WFTlG3zmkDkHEzmKuj5XPUEy0qONrppmqpN47pQsIrQBAB4DeNgogCLJ4wN40ZnUfySsWyi
pdd5iizMCtjYS6/MyOmB3oWgohIHNFnmr57a6ceVdkU5O3yjN5y2TmkmtKpVEr9bUYJaLbWuy/03
RQTZzERh8I7cCTDYLiqyPlcGBDegXjrYET3A0OlDQcTOGlyd84CcgkY0CqfxvvOUYlVOTX4iSdXl
oy7QcqscGYdwKHXAnq57zUTbA0y9sknQeGZBBSyauY+cKJg6p3A5DtOORIS+PYI+6Ml5GYf+OU6X
A991vG3VghwwtFj/Yan9cZAGbDpbW6cpNycs1Uwr22CQ/yI761fW4HD59XyrC3Tl4rbMcRRtxsCQ
ewLxoMfKpNa0nyUXGkCuz5R+916wjcQosxKiPEQl9UyORvRl9f4l85V+ABeQOqc4tTlUCUWMH8WI
jH+A+rTGHQ/BFFXNhWKpvPjT3XweILX4TVqb79svcSDFRRTsSArpbOgbPNGWbf0nFXgwJ58BLeIz
2DF30awckYKVyg2JMITYy1Q7rG5FExZwLovSOUZMm7+iUDUPUzhiQacc/qVyr/9UVfNEXF/FuaOT
kP8zYUcrYVv2t2nLp6ZX6WcEx3w1sBF9SqKg2kFGJ7TPpGBd19KPtcBg03Cp595vbdnllQtrOvlU
Wu3KgOVZjR3ZPgflUj9T3EKSc0NwIcTu3K/Qkhvr3U0FAF1muXyD8XBgSiEYQPIxF8XsQs35fELZ
g9o6k7gXEIWoTVaGTA+obVeU9PGHmshknMcmPCADAsAhSyy2slSvPdHuaOb9tEd85N+RqYvJt01A
eNoK/t79jSBS9i/LqbjeenNqPyq9pA6GBmZGQzpAm1cubC6T178QVwZ3xeN3F7yqIXsrksR5JMdF
vniszUmRnyLI49T/05qs3zbckoiYScKSx4yWNSVZuILZsGLD390ri+zPlDjDjV7/q03cZN9LsMc4
6qkQWJESQVCpbxbxJqfwa9WD7mXkrTO22LABGNB9z1B2snXgt7V+ED0tvxq7v0yHk00fuQaY1TS2
L3kgIqhTcX4XnlcogEJ5R4sSWD7hDndefdcQsuN3bfmtpJ3tF9T3a9l5DLZhmzX7GZLZc9rp9oUu
hbMk0K3+S6KHXrXjgpRA1xWjltb3szXnQkjcDoCfbb8E2bC7yxXWdJVmTW7umeNWJRurstB3EBK5
bZ2C3gcta802IxAnJ2G222HW2iAm7reNzhWGhgqrqpC6WwfTSCKEbCI1bPOlpZRtUFeRyNVuRoCV
HCfzO7A59I+usYZ1b2KsreajJfiZPf4d1IHaCfZN+qkNvlIoejEmX5TK2TRpeObs2QOOMzwVtvXq
zKxtXFcXZxG6ziczmuxLh4Ig+yEO9N4uiz2EyLv8qODvgz3cyZ6TmmHYLnTgL3YK586atDGkMUlH
Do/BgC1zdQTrZh1zFo/N3hoYD3o6DG4lruxb6PrZJsb/Ri5XDAMt7J2PUvXi0wLXZu3LXMjfUXtI
bri1qj+F35sL8dhxDNydmK61w7z/7hen2CeBg9z0eMwf6yEoHzwTdWulI0b9cB8wdADfSYaAdrnB
LpSjjSe8vIXXiMSuPeQywiiQs+oiQthD6Tf9l04Io3BLnqTAWN5QHaOokp8MXvhhY3ytBjancVGd
MAnEqzYy/YeERo9HZZoZrS9F2r/pYn5Nk3uNIHnT9gYtN0JgMlVnmELbYIjKI8az9FmxcviSiXtP
3ahCxtr3XYMzZRyfeJwouYCu71kyMNWIREW+jmgfuwjyp5wL9WrgU6yLQrvdGmGCfdcpZq93rd87
loe5OiUMPaim0qwhEAjE63kBo74lCKX/xYAda5ZZac0BF+cowfzQnendHMvdtsM0/WmUZHc58lv8
8U3Ok5VXydpqbUD/Nl6d71YX5qFiOuPuKYEi8NxswvGi8YAjuM0ri4kuuhK43H+gT0wfzE/EPipj
XxF01bvXMWq67FjYrLN3/eJ5GHkwwumVjU3rn2N7XEUTYtLNmInhL4+vXe8rNvZvjiRI+FtoXT8t
3dI+hzAfng2yE3o7Fds4+yNT3DH9IGyOqNk8UqViAaxXwuI0mx4aO1aewOmC6oXG0euYdrTc4Ihc
pXMI3fpO0Usq86AnM8XfI31eiFCqx72Basm6Lchu578q5xVYwhDSLNMmZCLjkgE2XLSsH/I54ubl
DyhldQ3NqIFwLG1xyp0wg5nX5L+zk9ncqmir/R1AGr98xgPgmK0BJ/ZBGh21lsYAt8uCuj7QHaKR
lmMdPtkG9F40eJLGtlyiW5YWPkA5jdjvJhj95hwb8GyoJkZXj1tkD/U2GWwrPqOAcYL1UFbkd0tf
bI2i70YvCL+wyIn829G4ZozqkMi4cQtl0w+IUPO4DlHhN/F5yYiw3Q+aGF72ps2pcIecDpBgDxsF
tWPOvIV35DEhBDuoJf2fHLnmE1Mcsnyq2PPQCycu2kyIDiwgI4xFeqM7zQRIwCpgrIPNfz16DNV3
fhQuX2hufL0KvSV4030515uUCGX1RJa1jdSQSVs8Dqty8MEF+l0u72Q4h04v22B1VaQVznhQLy5g
vPqVRZY1o865u3+/BU1s85l5qAuQGLQsU/BV0Pfzz1sH26k/WRUlFwlO/drpmUoplLxpPx/pFfiY
mKPkDZoJ86g1uw6bT8c+FJdX5hUBHClQq2v8PnVyddMiS+UGcVU2KUpbBtD5gaPBSm0mpG7qvsRo
KrAMo4/M3uAoyuQ9qUYdfxlM8sNJG+T8+FcaSyPU1tDoGsNtRE6hs0cdMJhDxrsqK3Y8mbaAczSJ
yC9OkrgCODVcJ2huERkQxbFI83Ai0WpZxEDGkuqmisisIS8p4fifJKrzwMbOTrmRkg/f04bo/B/b
SBH8Z0o4KAbQQi69Fj1HGRj1kpWJStBX0B8XPjg82C/djtEyGHAunuUFWUh896+QhPkSS2H1B5WA
DiJEhetkRRNmY7lrRbypAkUqUorOgczbjrlYNqUMkBFJ918kxt/3UqWjL3S4CUh1yBdUYDhMvNXQ
+ao4jJVZhp2OveqLMA1RHa2CpALCxtlIOFIU8kA3TXZiMJtFPsK5k+F+VqEbHSc4awmSzpqaE6CM
c9LuSI8CpYfFk0/3egPNA/lxZXntMDxUBBXLPdr8poaxFeXTC74mlMO1DmihHW728bEYptA/VF0d
m11k5YvCYNfoL8cZ4fOuKJgm70z3Yg497kjk+GUXdrfuTuto7HtUI5pXm8b5rgQmeDHJMcmjaujX
+DzSYWfD8vpu8hFxiAfemrum8p3nMPPnOzNrQN7UBySnHBGHRfOxa90g29mOKaszPzJQRIoqBLkc
BwGRptbw3llzeEUApc0rGUX9UxBqj1+KGBpAJa5LCHNfuUDtYiYytqNo+H3kZRS0pTCc7VnzRrFQ
j39GmD9/CKjDDeWwHI+wk2HgvyBR6D7aMmtB2zJsv9bWOPyLPfwhBzyvSFpLJKWPzBFd+eQph8LH
jaYtj132g7si7I8W09VV0KbySXIclHttyqzY1UTf/QYBOTmbHA8iMReMLtNDAdctwwaa8znhD1cP
AMMCoqosJ/c2S9E68z/m8eNLl6pm3MdzF/1CjBN4qklQZMzoDtTQAXANscnSoDk2nmz+9sBFmCsJ
i2y6fjHiQbBl+8ZPOr3MU2u989qS/oRaiISzaJRjeOz9xH40dC3errZ18ZANsH+pzlqOev7y0tt5
qmBD3DEwwLKB7Z8FhpLxhTzxwtqk2DJoFTmB7AdTLs07Dp2AoT+NEqpq28lxtEyhTd/mBC5NEglt
3SNJCDIkwqlFOFIGjvpJCOE4+4TQn0YfKzkXting3tgNdsKgZ2+5CWsreF1SbB38N3CBEBWaNuCV
Rjs8k6eAVyqwIAfeHTqZZoRXBtUGdZtfvFdw0c2hGsfq1yonxGkjs1me2XyysQ8BKPr1JB5VfPR2
Er7CMC9u/EVrdgJd2Z+I/Qg/bZ8e7sAQ0EGD1GvEx3kdjbuubn1rF9EDN/vFZci+wZlC9+kKz5t2
HRI4jc9VYPDr8Xx/5YtJ2ofShw58QgSbpX+7Lqvk1hrMkG4to1R5TIAz5pBiCWHDajHZN0DnsLcD
dn33PE8KtRET4DXsRsVAxE7sYl2WlIQrw5cJKrQFM84tZ4arRL/1ICBu5nubW/GHCEV6Zva3wQtV
CUBTXd4/8TAK5hW1VROH48sSV7wZY7YXkaBycEs5oS2ubM5tvbROuMfnArmZkxJ3cc/Je8VJUH3a
jU/mLU8vhoJUw0jakBQGiY0rkXgIxUF01Gmep6/dzOh5O4LPGteMD9znHHBYs1H8Dq+phs61mVwv
XYOOtS/WkAu8KelSnJuhpvTqGbpWX51vdd0b49T6bA2LSfFvmTY/0fZ5/4+QH/ZM1nj2WIfVEwhQ
OJEecvwzEzlxslNODTtL9I9dRSVGGpLng7WNh45t0Az/8v7MpfVRsS9EPUO8mY2EEnev3NTG6d4A
hgXzXyepCARZVTYjvB/pamQKlJ5ucKAg1MGq74SNZhoWc/YyFDXfRjHbhvQjL5hiaDwxk6RpauJ+
Oxsc/Ssb6qlZl1al570wViL3Oo8idz9YjMMcxbOzao0afiOb/fYuKFtzthHltD8t8+QCQUPaDUem
41Z6bgkUDQhel0FABVUCkTEMF17KyY1QN3WU3FhLJVS+ANcQwSZs3WCdMJO1+aoDnRpxYC0w5N9s
eEd18QL85gfH8Rr/RTJsFivRje1yKJuejDG3MbV/mEUnoyO3hWEgnt+hpkNKPwyLxmFf6gqQ6mvR
tuFrjS2SvCmgUOnPoMe6PaXc/v8IamFPwx+7u1kd6s1NDyVkefTSWvxDmTw9jakBKt3mkF0wPtji
eVbQDDaTgRpz6hon/IeOgS1d4Ik8XIfIHqMTaSNL+K2gh27GCAnUAMWQ6qEq88ew87TYam5ii74I
M5yNrHc9l1l4WqKYLGRKK+YNssuA+sF831TES3IYEJFs76Rg33lzAa4dS5A4lA+m/jOFiKJXuhvQ
kGgfnvPWTmtGA4M3AkisSzU8dXBDqCgrTUmcq9x/5XdKbpMvwMJxZ8cCzFxCmJOMoma85kgFj3Jh
y3+HqIlH7O/ZuVH2p1CsejcD/ManxUxwV8jCUysfiMtWNWLBjm+5pwjIYMpBHaB0r6PE/sCPOsjr
PAofQBVz8LXDucsaxHKeQuhCAudzFTAIa6xnGw36WTJPLdYVg75da0kCCe+5D12NaGtbMiY/IpfI
II1MVbxHNsZe341l9blUGn9r5RIZtTd6sopzN7sIlbQNMWxQMd+FTpLF3kJLUy17rmQpC5SxC3ak
Rjr/FQpPVFZN3EhNU9+rqejrzop55DOoRxBt7FJdNq0tUqeycFa5aWCZ1dX8HbhVB3h3wakiMKec
PMd9TRl1b5MqulOrtH1COQW1oaniT/gxf2EdeWBYtXlGb8j7L8eFl4C5rf800US9gA2eOPCYqO4Q
PabvgzV4+yLiMSzMnJFzUeU2DP2MNsBv3fICxQCt0xwP/7X+UJzqVvyPo/NaklTJlugXYYaKAF5T
kLJUlq4XrKq6Gw2BCsTXn8V5G7tmM7c6MyF2+HZfLlm75lg190Gal9fAjvJjV2TyrfYLzkAW2eSO
WkjBm7EhMY5b0E+yDWeCt08FtmTAQ1GwafrABppGgOiQDDRS4wQnN9cvLTXg+Vh7d6lFxhmkBuY1
TViGTQqUEsdd9iJyOUmBGdyneSIfEoxvV9+iagh1GnqRh2SK11I1PwPTxrBjbptf9OKAQWISD9zv
GnnVYeTlH7adHBtpquawQChTh4KfgBniXI9qPr2Gs2PuGgg8lcqndt/bQzqdWOea0U4XZQ94lsmC
HAzPxjOPNXWLSMu5CrWXDObOcxuVf+ezZo8gjIlXbgZ4C6BASUXhS4ozCr+N0rDJ8EbLBHgHhW8g
CHCPnYD0CkTqyazdJrQsHr8dl49y/uhMlVRba+n89mEy4n68orUQ7JAk9lx++wHOhk0cEUk9xMbK
ueRNALVKIaQ428IecQQg+gTYKE03OLhKFyvDlpYfjpdY3EOnWNdoffI3iEmUwQ5Q81oAxBuEFkRM
82A/7Ig2kpD1OUW3+CVKQGUBPWjcuQdeyU5latryEM1os+tKPDJ6lh7/eIvb56ojY1fapknZzJxG
pTUgX0E8w2GOYXpX2bH3DE2LTRr/77P3pqp5nc1+oL6ciDXfFu5RwAlChlfdOnK2fL0T1Zz7Ce8u
eS/iyMRSycuCDvG9bgixW7rP0MgCVnM4N2J8fplKD0nOyLPnnc2KMuuTwIeYG+Gs9ziPeMzpY4bq
megRFmMCOmjnVrY7H8kGjXrbVlPvHMio2sHBAXF0qgMALxg7Eq2RTpomu5KOaJpDn7Nj2Vudoo0i
kJ0Ck+Ib3YM7rP0YPu3zb6WhcPL1xEZujZvDlgUpiC0403468yZRpnmgRgYlkV8SnbMpjcTOpaVb
0SbKVbXJL6gOMMyVP0dfJhgz7CZ9kza7LCgKtk9O1L6YlBL+LnMHQJteJ857DLs1F3zPtda/Tfve
2xL3ZH+YOgsSdS0U3HMzdyktghTwOWE9L/QFcRVxuTHZTG48rvTRhYAm+2WHI5YrIvZkxkDaffWy
g9ttw+dzsnE6KsAW/2y+2K8K2de/q+bMmC68NIlH0wrnErjjgvXE402e1Ztan51VQN0LE0GQGhTV
yJUPgHPhKcDrDH0uYq/D78nMT2MDDmuruzn4NCLbsLdetmaGcLJWArbp3NqsGjr1ib0UUBsTghkO
XCkowrFxI1Bt3QZ96OJxwvDp+HONA2PofPQm7jP7vnbhNdkFqKjN4BcwNHRjJ/mlQxwRCN+1SI9s
3AzzJGyJg09HqgRqqLXv7yfV8xOCRyKHLSuu2mFvU3Y3kWGRX9Ojowksj5cf7xQHU3GVVVxvLWZ8
f8c6izdOYVmU6MTkHCX8afpw93wOdQ6ZJlLuCfOKEz+7Pta6B1btHQUbohbTp7CcugmBfdrDIS98
O9hiHpGCvSx2LMq3/O474SDpdqACvFVypWhvm+A7fp7SgmJIMny9OMTSGMWeIbx1XlPw/OaLxZXL
gBDtpQHhBX6fO4woRX4dsAGCQ2IQPufSaH8np19R5uVUHRgE4+fBIzCyV7VFrhwyzeRfTWmlfgmT
WhdwGoSu5r2canizHn5AlvP96lJlIpX/YA6zzGNyEP55Lu3o3ySGjE6qwkl/58RS15LyaqQUKC98
74tbRPSHYqfEEhTgBWrZqrJkgTP2iQ2v7pBxbZhHRF2xqyWxYUDK8NJvNAOtUWoVPqWokecyxppF
oELNz/zfvKcA463aLw5OujBBiLa3hOq7Hxaxk7FjVGnEbjCSbnhAts0TNul9BYTVGgW3yQ5X0p0d
+6X4MCJCPKc5zxB43FZT8A4Ncsi3U5QNVz2S8N/N2E6qPRKTarYxSb8bnghuv1kLoc9IhPtWzGK+
tHj0OzCyynuE1Ew1Dd0bTX+amU150bYsW0BpYSuEOjkkR9oKun/mUGc/RpcyC48dNsqTTcDYOgpO
65cZdOU/MEVR81jZBGU3yi6X+4Eh5qHtMnFfxYp1RMTLFJjNWBtP8axq41p2TfGd0Az/1+1jCsAa
hTkWYUBRy0D/p7uD3y+x5OmOQsmgNaCqadP5Wc2DPK5Gmt1LFop/4BpZv3jUq0c/njGnZYT9Dra3
UmvN2KFBjIUVJLiWrhGyf+kK1go8ObBGc3LmNdeyGGZJgTrvFLf02ZbR2X0qGgDn+7ySONaU4bLa
bBWIr2fYmbbatZgNf5TJvZwiClO9WZSOeVvKMdIubP2OZU7WogKtnrPgRg6bti5hZTFRcfKqUEhS
vHWEhbXp7bw5SVirkkboVRl8R03aoqHAVVqcmZGu4S9sWNWEqZLyXhqd+woj85bX8wsgxscizaZH
Y5opb2gn64q3DNZPm8QP5GXn+5afVAraespPBUbck7Q1lgvcysmp050MOWXyI2bs5pmGn/nGNn/Z
c8OjpnLyjC8MjOaFkl7ez/Yg96qjsysDPBVafje/x7J/GSt3xLeQZVsncbzLRHToTlYdvufcN86V
P5k7sxOfCz+UfST65wZgza4CvIc3gWY7nDwVy1mUR/axDSGawEv0B0GFdxb2/m9B1OnJ6CEVMN+n
xwQnJb3PRfClJKik2NIszhTi7Saqi4K36tCFc+DKLwFU6d1IqpVeNdjlY2V55p0zJtEWO9dX5FNO
Ay7SU1hWFQQIpJDmStzpZeHE3/SkA6BrGe2OsEZGq+GU/tYmdLl5HoxzTl3KU5lBaDCLdn7EPEg7
RmvQKOT77QUfdnnJ8yH7USoG/pGV2bGlE/DB0MPyLnkod1xjPRJCYvniyj6fOD+JNiRgR9+nlOQi
ur746ymzv8BUWmGXbfSbMcnvYn9pL0HjN1ebNBKB+a46YuIa3gYsYix2u+YhaDxu1y20SMP0+peW
qjgwGiROQOvM/Luqnyzxgm3flvariWly6wtpn2BwO0dX985blMXy70DG7dDatANhQbAebavLX4XI
mg9H+Nzv7Zr0sc0SW7VG8UxPWHNYGpNAAynpvQESRaomO1il+kv5SrUHI4GIVyBJXLSGCx7VOKOF
dlzUXixchwhuAvEXt6Oeh3qjw1xgjmVUwRvmYEPb6Ty37opGp28wgQrM0gyOeEqGcLBkfxSyGu9A
usL0HSQCAF1ECIkB6iLpPnYXyCYn6Aczxpds9FnxTP6GcTl45GSRJVzr2bsfXf95IFlylydLI3kr
d+PJNo3iGz/ujfyI+nQGcjhBMmCTracT/UzRW50HoYGI9im4Dl3mrrQPNYYIAqaoteTnuiM/oEfS
wh9px+FsFcbwjxggmVXujIU7dY+84z69aknfc+GOO+C0SFE2DKiKikUozR3qOhrX25RCrk8q0j9M
/+Jguw3vBQiDpFWdznO2Ee1JtwKMlAakUe6tOiiOoIObR7rHSIKWo3dayAaFhdWfCNuZuEZUkO1o
/ebS1nfidcYT8slXMdK4YDwronmfRs6VAfNEdaUYjpYaF08NEL+BMFFF1fNR2Yl7FKDYqPeGVMiS
uUK2icflt7SSGet/r8PFaohRjcO7ZZi4xmmTlWxjY8gI0TigU3IR4Hgb0/lZUg1OBa4Rv8u2ibYz
lX0vuU4oBF1E4/1AQRkfcoct5KZqFyIKZOJQ5PGJ2j9x14mdhOdkbYTqM2j/saO+FlU+JUqAFejk
tQE2itWmpCGD/42czFhjbilo7d+zpNLPfCdyw3ntHSxS7wjMQv8xXTP48EaMkMkE7b5pROnulxgz
fwxFDO4vppldtcTWizM3hDiETcjTrqg9pQj7ZmU1LuwMhtyCkdPLXrmDqINvl9OuWArYeBjN1UnG
AMsLhVvBrVFgJS6GBjjmQyFM1qFdvXyaU0FxUIQhn2WhfWE92+/dkVZCy8Zw4UFbPzVR8DEKoP49
t6dbGvvpP0RP/BMq5f5v5nUWeqn0diQMyHowE0Zorqr/sT1EayZe+m1Q5mnwaTxQf7WD1ahjUCUc
YBEUpV8IE4Ra4Pc2zdlP8N3kMuDuh/K9baOgOcZj+f+FlEwGd6L3dDD1BzE/ZncWVvWZt3HyVcTS
vrSt/mtq3Anw0b5S13IujU019kgxQBgBndtava0hfFTxPSssoqAOO/Mdbi1y/YU5h2bfV/dkVcBP
5C2LlC4hL1pnsmqISrOaA6/XfPdZ5t5lvo4eLDFlWASNZGsO4g0UbPyGAMMKGsfbg2EU6eeItPA0
WS1JwhJGfAOL8o7agQdaC5zHQnvWoZ2n9NExLP1uF5hx+9zqVyzpino1lH9p/Kw9BAHQXgZBh7wX
SIl7giUkf+Wgt2g89Uvtmrhh87HZ10Fkb+E66RC9TT6mPBNMywk1iFi2Sc8tXvcvj4CAYfMZnRvb
mYggubaODcLgzi766LYUPqiGmHY8fIrRnfaoF+Y6TTsSRi/nmwwYsZpp6hgT3YG3FenMC5QVqDe4
NKY3UGp1vJMBN86NMFm19bHjXuc5VXekF9nlW7G9WxDd741YWVcok91lmvzmTJaiefdaLpDS8po9
SvD81cbJE5BInLSx/wge98t0hcKHili3KW0iOjKp7FsE9iLsxdxdHFtx+nAMhlIOzsmai9saDt5T
ZAWhPrcNdif9eJgDPpDRK4Zmq8aYm5kvumCjcYA9pMQpzxp/w7Mneuu171sJNd4EcbiPSHv2m0py
Ab7ITMij31XmidHdOk5z29CTwfX+xJ3JZOyo7U+5ONEpJ+l/bhauPgFrhl0bSb0fMHRY2JTb9mmu
y/5YpdP0TmK/Ovp9BdSND9aDMMhC9Hlq1HIXtKzUzclILm1QOy+Z7fPX+l0WICvxBa9AjeHBaHNj
mxvJy5TCOqQ2ADCohJfkbkeTggitYcxOBLawvfoxS30XKRI0q5t8N11U76wxij602d+DDxNPdrpy
zEovii5OJ5OHoh7KV1Jr2GALYKbBQP8sK9uh/qoyRBq2jeZvblOuUvX1sGu9poAIXdNzYQzRjUoP
NopQj3+o3Xa/IbocRi6upHjgbVwtq5wPFZwSLopYpCu0x8HZdTM1buesY0+1Ivd3aZQ6yY79EdWN
WDUxMBr1jA07st2ULXS57M2ijw/RhBDKLyfbVpnlzPguOVWihrnAWWT9myS6P4ip9976Sae/2IPx
V4D02gmC5P/mysIGwDuj3fTUBR9Sz3nvR8Ktm2AW47gjbV7ckElyeOHCNJ5tkiifQ6U1DglhRKGs
RXSfjjLB5801YU+58VvSNz2VGdJ9xN8EeYw3eM7EN1W0BLhkMTIqNojlsKH5iChSeOFKihfO6eMd
7kQ/bEthHOLSsv4F2QjmYwWu0wSQMJtH4sWl3p0QkN08Y19uoQtGM0ALGrnTcuppA6ajh7VhMTC5
ju2NsMzyBEzN4HY/eyh7RaFPKeQhJrrZo8tB+TuaBSMcnPHwLZzSDGtHVbc6lUHKCWImu9iyWPzG
PnUHdVQzHrRpApU5kCdqroP7Juvb756j6DoWnvdKBGvYzXHPUoCLt6DhyeGH0LRLHmwQk+tthHr9
nSva41lFTVcLMfmYki+5ZQkdiTvHMavPjLXqL6nKJKQAkzVbbvaPnQLDYOdJ+qtsBxeUMazlWZF7
wa6X3S/BRGnlbLhvFd7XXd2XQxgHlrfa/5T/jqGjfWU1GZ0cp4ze5ma4r+ulP/cZEP+K0pufmIvz
nqQHr425szcJ0IwVlGKB2vFpgbZyoz9jjez+ep0eQv570Yvhm1yHG0Ht3ABb/wxjWYQ2d33SXd58
lZE1naqYc3ssWdsgQdr9fcpcpCiPXWlcuvwzztVwX0HwuxOC9BhmT6jq5kTEsCizXzb+vN3TxFg5
urr5HiZKZBH0zhOwrA3I5/gvSlb+wDVAfc6Tppmm0Vb1umj7jTAd6kVH9+BW9QzbgfKGhwDacb4m
wyvEIVe8awOfHaF8b6RqQchzu6Bt6ohzthrK+GYr3dxnTa8B1E9NuaF/bXwCoahDHlGT4gXDP6Os
B/3BQ2nCzPB/nq2xl+42+bE+9yBHujMticORfpnyroUDupEj16wNYNweCllRGbx30/gzFwOFyATR
5KaIpyJMx5gbJpLwm+jaigBtxp4WSustB915oHLMhwxl0j9KKGTCfAr3SBO3IDOysUHP/d89QZLD
0fTgYm0lT8bkwKUc/1CZRNERl2Ew3eg7GeQVC1G+o1UieoayYTHpQ0yqwfCvvWTttgAqHbbSaamF
8NdCFj+jD9qyuz9AONMHerJE+qVnn5/bxD2B5/+1s1P+pNbpP1iH5LuCD6vYuosv95ngWIyRmd99
wKYUhE5xvRkNyajbY+tGVhpdhaZgOcdJVuowBVb3k3Co/7878b/wCLoUqAOP5BUy7BdCLuVpMZo2
Ra0NWFqxn6H+kflG5fuWfeNTRNLoN2phoeZNJGHile6/WAwtggyS+JW3TmBsBE8OiZWuOXlk7GXY
Tt4X2FJI8/XsUDYEUuboUK/HLyphbGPXQDhOzaaxgFaFNCmBIf8FnqKsu0wRntgCAGovC105z2MP
FoK8WXIJ0qn5m7Rtd4uCKieS27SfKW+lM2lavYspan2m/iM7BYR6r6xQ+4MhmYfSUmDEnF2j2vt2
nx4Ls23LfeCq9mYZcnkzylhe5twQPsY8nIOYG0rceUgpkq+kM0M48cmun0R6duwSf9k09TdcoeYp
QIn+yJvM3hOmy1G2q07cF5nRY+xkMpOPyjGaj5RFJS8tJBQVuTNxkkWlxwnr5WcXx/OPtIvlsfH7
/GFWi+CdQK+F35jWg9VJeqJ1Wb271Knu+sj9A9+qo5cCpGlXdsa3MVJ+Mzk6PXqwxFbTfvXZTTb6
/dpREZWJRLoSyU+O8YNNQGVfJIWOm1E7KVl8EmfwOmIPpBn4iscowTG1ARspT7GWDjifKntaAVwb
nVArJUd+2ZmlwGsQs+qYNe3CfyQ/3b8QV27vKu549HnmoRqx8Q7OESyMc1jwOiAaufMdDZT6e+ky
A3bEgtqfBZrIBX7TquoYpRAZY4Lmk1+dTA4z8v5BlDh3g8ISZSL+Y+Ms5Jvm1hRswKm9E4ogTW2Q
NvmMIqXvySuPT0sS96eKo60iDUtpiCtJlTuwNHD4gnVg6TL6e/oZlnAoZXFIg2h8BaLSXyi9Lm/W
2j8CisPF8spyl00iICk0tc4KbobA3QG3GWtiRkrgJkrSylTMcPMmbq2zPqTyVHwxSI1TWA09XYH4
ka2LxO9thbbBuh2+AaN0yyLvMCgoyZzZ7gdSbUYAOtUjSFB/pnTCtf3rPE4eII0pFajvXTr8AtCw
bKxhMuFzx4u3b+sUF08wSQow1gxJ6OKSeq9W2v0TgrMl9+Dh7DN+M3ZAyNCloPZPCDPYp4xIL+wa
UZ760mP7l2aUtf0QWhyfUMBjK0zqsVHbEffJdHGSDk8vlXVx9ojzxqZBifvNryMt09mWBYuUOzz/
XQ14OMk+USLxPFFGmiwb4j4Ymq18EuW2VHwYCG6yeNRpS+RizkqH0Fo+wkNEGMeCz3OML5mKIXzK
AZfDfpmMO12seBlcshjMWk42epi8/DkP3B41y0pLdjO5zhI6eRJ8DGXQxk8jbqQbDCUMEkluEIWG
z7KHHMjQ7zlOdVRYO5hQisrv8OdZLeu9AEzSqTSslZ/pBctfggvkhvylH8+tXqzlDMtSvQBiBgjX
sqwGnlCvk1jmWZH/COSVzS8pKk5LN4E1BKQsN/i2xUh+MuB2hfZVkWW82ARdeRjSvqTCyI/74qiB
goG/n4CCkQBVYN8gtJuHUXYEVLIq/xgxqTIWEpqTqyeZTjhdq+CypC3fSmraC5A+uL9bSHw20hnb
exy0XIG9MmDnqd0E0kdjwLbYT7Nv/s07gyoUslLmJQUJwF2zVsAp+UeStOnS2YKPVwpxHsfB8+5J
6iiee2VRpGwannGZLV1Ge1taVblrQaOoS2kF3pFKNrM5jXkBBc+bUut7pZsy/eq2/ueI0QtLSRXG
JmO/8MLqtVuoooGaEDZUqI2X1DLdf6YeuLoUia/ugEC4D3S0eO8xL3OusOigL13EJWlvYT2m1hdY
2UGUNTCbgNMVcqfxCezUPMGn1Qitdln7IaZLy997JQvVHbIXjgx6jg5jU4zPNnrrr9Hnr9QEg2+J
A7RUsuwkGlzIKXr+Bi18xnSLJzvK7RlbbTM9Q1rxL1xpGDxirubvmOcpcKAeFVUNzHyU630AjHNT
2M47N0cEBl0aBybt4C1tp3+zk6Uh3Slc9uSAtu6WwbHBZs8oQcwB9btPnvBdUL2KAyH56wz4OngY
AFfLn5nX9TtQp7MgRrqZqNqunfGRRodtJUiIA4d7JCR589e4YsAQSe72XXYC7+I0tnSaw8Xdl/is
dtYgie3BPKRuMbZDHFSEXKXKjnbXFVhC/OFgU4oIllI292RavEfVI8FvI1q5QBfMY0jO5AOD43iH
bm1eslh5J1P41ofb99EZTh4NV74R1J+LaoK7XK9eqch9KQaM7YMZpH9mLvYHk4w1uVpQIzUGmyJg
Ie3qjZ37V3+ypzsL4uC2qE0JOZQEG56G5KVhYSY2bo8/FAbiDXnZekMQ9O/Q6+rfOLL0o1+vQ0p0
B3YIgCUODv/iFZZ6YALw23WUWo796tTPmUon2/KfEuivYKLgJpSWh3WlVSWx+sWFVlEAuwIS/V76
7b+AvXoI2Cb6msEo/Y3o4uZmrN1HAdQwzCM1bRzfOLINQ/YufQ5sk3DOdZAWkTPZcfCkVf0aG+Jp
YMQ8WbBVwpaeyHugDjnrVF5R7LmOcU6qpAsiI6zsRG0yBOt2NwGVv6u0KC9cZtHg/Bs7whRvRSMv
UIIjwrCJmTAXjs/WUszuxm/hFxcjRaYVb5w9ijI7B5x6BwwmXBfZXaF3DDgSZ/HZkorY9IPz5rNb
2rPWKTfE1x88FUT3xmTfZYTmNgOZ6xBQEh9VV/S7efF0OE+B2qEEV/vFgCM6iE79gPDrQ+ysfdi5
7nsyE4eklH3LHA9YEnwxEyyLhcD0/CveUnkWGvtxa1Gh1Ub47XRL6tnWwUsRw4yjRhgijPxZiD8C
ddSVc/EwUp+qJJHvrMQvYsEobrVpSkOyQFMdrM951n/sJr/rYCB0jbYdJFSzuThRmR0cT55wq7o7
6YsaTSdKjliTi33cJqiItZjDum/tRyR//yLS+QJUD605Gl8A6rjMQsteJ+58wWf5lViDR+ymBY6N
WznE8/QNBJIFW0yfJDZOcBGUfK32wphg6GLH4+NgoqUUVL7zljDPtHHg6pmUt2sn1yJj58xus/GS
qvm08ByHY1NDB25GXMMXajo9udUeZwNPBlBWy9pMPhZeFjziABPJfmpWbwPjK+PsXLj7TgOeGFdO
Hq8nXNRtLe8bvJ/40a1kZ9KHi6xGTznT6s4iBY0b3u6PhMWwpo2W3iS6+Fs6/Hx6fzFuLVPg2Tfb
7gjMZdy2flpfI6d/Ddg9Psetg9SUYXHU9I52kXNQnjP9WKbgOuH6Vw8FjDsYyCAQF20Icw2oFmG9
I9Sj/L6DGnNQvfGjgRdvqNXqMQmTtfCl7GjK4FV09NLW+6FeEJdIXow1VfTEXk3N/qkILH2PgeyO
wDI948Jki+PPVb133Dk6FZ7BbZfJOT0n1YC8ASDgMHqmxQqDEENJCQDkyKyhv5amApecLdXZmUXd
oSE/SXX3Pca0QsDT8KyByzh2zA1sr54AqZXeNxCHQsBSza4JVPqaWMYPsPZhPPupATqTdPQ/7MYm
OBm41Qc8/zW+6ZSSb6OaRLi0lNcinI7Tibmac7B2hgs0G+OYeYN6pIsl++RCjz8qbVw+S/S2VM31
I1UQ3tV2dBjMv26dumhELfnYFTAGiGIhe1gTU5TSlicdoFtk5pA/+oUjNoFvGzeOG4wr43eD8SY7
TAiEn67Tyz968PHOWPE8b3UWd/aJ9S/X+vRz6NzoQXIqXdAVQ8wE/h0ph6twPLpWs8qNhx07g/dK
Y8TnhAVP1XNNSOn8KacCG3Y9ECHlt8+S7E/aeTjKgybf8R+Cs5ksar5YSxW/pwa91X5ke1sEOp9e
IPk9O/PfZtT6qUmoMXeBkSAZFD+mH+H7SJarT4PBQ6PweplxeW3KpmUraueYl3NzX1LXs11wfhQb
IXwVzuPgv7IWJs1RDFwpBxpMDpndcio1XnD11yX7kKI+0q4ElCOOTeuippYDUInyhf0KnbM81pNr
1nA7kvyV6xUvJDZuRNl4/bs1ckAm2DGBHZWl98AO/yFex0bwcMVdvgzN2al6O8SUXz9TzR1RdE0t
0842KW+XMQHLknHtCz8VbeVD/9oamOLKypd0+9XwkpTHLGWyZW6ClTbC9vk2WfpsDtO738Rh0GOx
qgjXLJMzwV2vFFtou/wTO7NSdHsYEFc8RkJU7Ls+zby3fKG4ZZqzB1NIjqymFedqjMKizX86owBx
A+U/ACUoZ75MUmYEm+I/nbEMFxI9cJdG3tdwXfS9GwQOMn3aHuakX/+GLn6QdrIeftIRV8OPu0Ns
pd0LR+m8N8caEIhb9sWHJ6X8NScr+8VfBlElSes9HXX1v8iLHtOUMMx+GPqPzlketMwQFya2WNue
YoBkkd1N2uow9HBLvPYnxou8ZVWVEZiazOMoKn1lObYWSK9Al5x1zZjovcDKuOUI+WGCO4MknU71
wovGJZZ9stuZzMjUx+mmaylhG7Qq90iw1UEMpk+ObFj3HeqVLdCzbPOIREjcXXKzyl+7hT3M4GkK
PFFJNZvDOn+tHd6rnhETdYX8exz84ACO/S9a9wLKutsXMMcuaY6/MgXufeIxce9qIzlMM+mv0ami
bNchgu/ayoZonQ6jwRqYvYZQry1enA17c7AqFkPvZJZAOgW9Pbm7dqkXi7gnYTeaXJuhQkfdZ6D0
EQxHyXalrEHNBI95RhzLi3BgEOahl8ub0xPNedmF8Ss+TJgmrrr6wMqDDXt4Magqk9BFFKkjLAqo
6Atsk0Ps1T6Dd9VpmtogjBoQ9w7DiN2wGvOj2TVW2Hhu+aTJC+7rdNUKs5IGqK5gGC7lQ+xmR4sA
H9HSqfvGv98cHNeYQ9r+GL5tD1bfMKg7vSQ3HzoNIwlE5xKes1plcNsS9Q8Z5fS3y7tnHiCL1s5i
eqlcDO9sWcUv13QaGhxi1bdcFe2dTRaRllGkY9sfvlohCLtstJXektHGRS2DeFU3GaJygJvQtRFq
ZKquQa8f8BA+KQvT80xr4QZmyU+gq/oChqbe93PCtKjX1vGcxfGlNVRz6mUa7KaYBKJXMbel8c9c
thyO7uSGGDVeEqt6UKrlKEUanYBwxN5xZBy6DWwzyQlNuJDZQxVj6h867RnPxB1X8ZY9tY1Bd332
rTdnxdNlAWMOFs3iaIjkaWG9gxMnr3cx3uknI+ofixzKLkOFuUerMffKb7I/Jj4CXjM8uL0I8sOE
gLXnDdJCbMKitKfmUtBAbwxP6TBoan5IbWww/WYxTqK1tC+V6YcSZFao8FpLvZtLPLPKBAMQav5O
pVwvJFDCTS8Gw8sFGPj2rk3d6thmCQSnCMaM9P9FXXJ18VJDPmU/k/vfXAfkaYE+crBHR9x5vNoP
RkYCeOJ3UUUcjhBMrD2eXa60iKX9GKrIH198Ede7VPjZC90H54Ztzp3jNc5fcjWs6oYs+nCI6q6o
PRhwavD37NTeYt8cSNlyKfLJ3swTbp16QVEPxnlk/YUbeGeuQ8fOiJhaCeZTpR0H8RkE8X1guCMq
OyyY3KEq4byQi74r4OefvQV0Ir9c5X0FpdfdWsO5V9AMWHEhzZ9w/ONPTII+vSQ+RH6bgWODpz17
WHL2JsNAq0DG0/EatWW6nZTVfSys6JA/KOCGSpOe0yGO5akUuFRr9BBmeTQx8NGA+mD3cN20i8Q5
kKwqdjxr9QHQQUuiBa6fS9UceGYPszJzJ41JQEj5UKbJeIBhxycjCuODKRQYPtGxLTbJ+5UaySbW
Ls8KTyTpkpmj8WJ7U/nsTnH/qhvR3Nd5bIZdsowvFm0A6HfIRedOolOIcr4UmkKd2i6ZDekH/gfE
OmCcHNdMlUex0w5bIACsMk6HIqRnSd03qnPCobO+86A6C78ffzV3uAsBQIt3L+GXiW2X0/1L+KCL
Q166El9h08AFSLMl6g+0O4xsV6PoEfv2cIl1LLNbgVjjhqNADTpJq+O1r7gyE/BEhdgkqussVjO1
99aQnti71EU/eimCtLH0OL0xPFYuZ0DePXme/2sNaYJW1TqHAp7WfpIznuTcDgRcZjntXa5e4cIg
cah9npty8CAoTYSIYrp/8K83677OnIDhkLrFsO7myx/dp833XHp/5qqTh0K3+Z79d5LjIyx5llHb
jgvomKdMlMaXr+qICqk1v459mIipb9PHC+244WJaDBvgsn9g95KvtDltVrraNqeB88DFqd82PWUy
/PHQMJL1Xs9dvj53dazI1hMsd2M62rBQ9/Z2CbKTqFLMck2rscTOzZVXJiwC3OJYsc1hfu8GuwYw
RIqKlyU1l8XL4LCqPHvjmGHbaCt+ptCtMCv2CTtBBAb6YVI+kRDDjvQOkAO6U1FhEdpKDGQHnGst
a820bN9ohSHaC1PGFecS8kE93nvYs9j5GoNO1nkM44Qm8lqnGPHM4bpgXwa8Ij2xX8rok2l7ubnk
qM0NIXX7iESlTwN4hRdCyx5wEUyBb42n4fT/R9mZLEeOZFn2V1Jy3ZDGpFBoSWUvbB5pnEnnBuID
HTOgihn4+jq2jE2J9CYiJT3cSTeaKfS9e++5WBHLZ3sYx32eKCyXHb/dttv4L/zJfquowjwRif8i
uVEdFgzsdzMdjbDlvZfdmqGJ7iComGrrydp/5vbenfMJ8hjmKxZ4anDiWxQ0wTZVvC+xumPQ0CO7
Wjf7pCemPSUDAj4DbgO2VCKHEbLvTza8UcR09pAI/8gLKOUJNkTq+GjLQML+RYaMrKyXhO4K1BR1
WXQ3hqRYWK6xMVmxc8j3CA9eti0cjBuY+RPnzc2H92yuWEPOM4wbYv8epj1h/rZJCeYTSClbd3c7
yvmW07O76hNsRnx+NlPVhw94bYJrg1MXiDGQRuMj/M6CTiWeB39Sr3d2UTknKGDje+x6oFzhzEGS
YYY7mmXpsYDoPGIrN8jxRDf9skqXobjTfhzn3NuJvLZchA9EQzy6eSCTgqunSscAAMO8Np4mJyWn
hRi0LShmX7x6YYtwsA0qQKWS5NCFhrR1CuHbL1q1adjDYDPl5P3idoWZPer8tyhxP3hV7xtwvLmr
2MouSySXj8qHX1i3I5a2xqVOc0mrRye3h204zPipM/NMDymifQTW+d544fyN2X/AArzLOez3HILx
kCj4IneBgaU5TyqgnjBZJKcv75652YQNFh5t19yUMvrKaHxTtPOZ6kwLSU8pZRQiLLX5NrvfRCNo
hVRjTCGbFmz2G5Kxq9rLuEWqkdYoSOE3ncm/8xJ+dwT5CdRAJuksOq9wKBW4LTsfE+hCPfu2E9Jl
dhJ4P+ETwuJMs3rnhtXdObNU/IGLeCODRo17IIP0Bw+SJ0Ke9Cs4hNiBlXPhp9RrQcegfTp6nmGC
kFiYu+mB5695mpIRZyiRc48oFf+a8RjMnBrsADsqY/zHzHVOHc7XA0vV8pBlHRUhLiV9KHhqgz5Q
I3M6WHXdODtP2DOeQzVtErjCe2l7yN+F/WuJrf1gGlosCyiLZizYbyWueppHehXkROlIMetjqOmi
wgRmfcaU+YJ8bOyIT1OwQA40zlfV9one0S4KNmSEFFoFottzCW1O5YLVi2pMfQub2T006XinOFAW
p9yBGIGn0Hiy7Iw6pR4zZT2PnltvfCi4+GMtdrjF6E4UABls7s3Ygo/paNQM77jV+UvTuwZynwL7
c1dCW7lHIsKv2hvEvJ2yeSnPNszzF8mqtj5hFmBfMTTtcSjrEZhpE0YPQ8fH9oagWxfbqc4hPSRz
2Y87ESyGPQi6X9USuynd89TcD28zmJcpn54z1xYb1wy/CBVNej0PuC3ZD3Hz0ws9kEDPCcU2Mcwd
PFIxRjYBemAzMRkeylTxA5xs8WfqlD5F7OmwNbL6a8LizbJIHsYze3QbO1gCOn3VEHiPieROKNrT
FLObLDD35HaO3cIuYBNFxIHZ1jROcQ4X+l3FXIyX3C+gvjkyNutChyVP22y03TVmBcq459F951iv
v7kFLB+a4XLaNoucXti1Di/+An08I4Z9cNhIngrLfr8TsrfUS7Tb2HbVK/bnjqhPMmIO97oWidLW
p8A24ZHLBMiLfJJb7OYs7FxKWh4hKswFmWSTkYeOo4vgqZTfLG9wxjMa8HyCrBJg3Qp1d8BmMSqk
DgxMGXPqQQ5jdHWcBap0J/PPuSyCn5oyoWd/Kbx3ml1RBUw5hCsXNDSfooHqoDViVUxGJKIHu2Ql
oAAcAJvUfvOW8Qd/mKLWu37wt2wraEtcCOru+BZdrmWDIATNKR4tp0BG6XMKjO06hkDM2IlB0gIR
mU27dJ4IrJSjyNezHNo/YY0q30rD+omTahcGDNk1712rTOdkC24C8Lshj3YAYWd4DzLi0VuLo5la
2SzdAI/CCp2G88YmJnJISyUf6iX/AV083i7EiYnGSXNKguahbJfXGlSVOyAZAWWinsZamu8uZnuo
ZI0XOxihfQe+RF8sC2sVBKUBCZGI/v61XqMqLX6XWEG2yvQGH1aqFkKsVr7rm8g/2PCd8WwW9ccS
ZHs/LR+DJP2bBxwCBPBJY3cZ4QRkCJ5fejT3WgwhqQhPrWwdJzCTsh7sbgwPdFu1LNAI+LXl+9AF
OVoZ+G32sBywDV6mncXYf7QHL78uA2n7lu0zmxuEIh2pQ4uF7JAzJUgSbvNLT9v7I7XJNW+amS1w
b4ZdqjpxZn3D6CzLfl+TZr7EAIa+U5gCwISBPrFOVowfhVvf5DyrA6q0iwOLEPoyGblrZfgtKfw+
UwLElQPC+p4jB0KryHgR+Bjv5MQdAUfrQgosqD81SkJIDelC/Uw3iLVoeudQh+6bo6aiJtNSmB8T
9hzyu5Ckkl2RSvcJZ/kTJQ7eqb3jEiI3fAi1JR7wCKJmIizTU+vkQOuT6ClBpdxQbOnKDU76jiaQ
3lNbWJDzm+k751ccYAJ2Q/JRfVY7N9073G8MVGf7UKkm2IimLm+lyqaNR7LpGaChULuZX65WrecN
cLIxOZ0ROfW7J6RpdsOQjC/5ULgPSxbxdvXS7EAysjhxF0QhCVwC4sAr77o6l1ukI/qdRwtPQmCK
bngepdA/uyb2f3CP6U55PFt7PTjZWSVdF7DvsPw9kC3nN0v85NueHQzvLMmLua2uciquoz/caoQk
ovSKyPhYpMXzUvX5jj6Pe9cKoae1GgMPFq9FeTVlVceSiZd/+BXYaZqkURUo5qjNd5qCA3IbjnUW
sTzwiMujElasc1ZLVQGJHZ3nxkz8IXxmaW8vPp2sNbuRaSVb2zZd98KX0W6cKmrEaPCAzaFoNkT5
PCYGFijbq3qZYRkhSB+qyYkjIh2dZx0tTnMyYLUZn1vXWBM7GCe6GFO5/SHr+Fm8LICLwHLmAZOx
D3Cawh5KMwdYGxu6R3GoRBLF3YcmsxfAI/dOG2HbXQTnghnhlwlKydiKDyRDaQ0OnN8JquUNQAJl
35qX4m8il+LYF6O00HY47iqbfpDtSBLuFuIiO0OrUjvegcXjXIo/A6m/beTAQk4EGENSBc1q5NOW
jYSn52CgUR38RPGtBGEyMiPI8B07pL+ZjlmId04x7lthHVxRFsT3qieP2QInPJEGFjoUNsQ6wfMC
KgxJwEEEcQLL3Xva8KKQnHoBtU5ml84gtqN6AkWFsLnDsgdIY6pweAdDMF0X8rrsgoyIWOCy8sOU
yMbUCxWkrCqoD3GNfIBv2lPLq+jaJNg2jWy/Bm2XBV0N5ZxuogkT7JpEHB86zBH98A5MCbONX/f2
RdKifVJZbqkX2tiCrXQMONYKfMqWvmj3r0MY+Cnw42hYTViXNgPGgs+khbm3yhPfu5po7mhew/S9
y1S6RHsc7lXDDqgc7p2DqPT51LE/mdy2S18YACdvCxaTdXZlwnLTWlP2KRI333lMEcEX8/jYH61B
j9nOt1uqSOFp4VALOLXP7pyap7oBTwX9OJJf8O9l+ZiwwPRfWuGjKwF5qJOngYdBvVWR0tUN2LZg
7KNHutengfDntBtEZon7Ei25tClVjnpMM+8FXZNoi2fHYbuChEIH4Zo5JN6lEYFl1jQUSbMYcymI
1ktxISfqUWZdWSF3/EnMw8gyg4JflCoWGMfSlzkbD1yR2HvrAYpWSidzqP2BSHbBDLaSepma8xy4
TvEygW6x9l0qRztaOYOp2Yfg0qIna/nZlLTTnX3gRT+JqLq7ohLxcsN3mTXbJmrj+Y2rGgF+9uxp
9Tv0W/HEpa+U+8IPI6KNPQukthTtg1XYuUPTez4Gn+Saa33ztCOWPXIA7pbV4rAbXM8JrBW9YtnU
Qz7MQX9GVkQYLHV9nng1LWB6bU1+MfHx61hVM27Z3L0w7CrazWvvSFRR/PT9jFpzbGxiwyOC3tco
c/qHFCGxuMTganHSYAw7LllT+g9ODY73SldC9czwl4sDA9DIsZtP5IYjB8zoKkn43ld5CLcKckwP
+3HkcTGzTuBpqVRZ8Gn1XWoGellrZ8Opk35yPfSoVLR1+TY3eW8+ANzJjJ8g9niwBMO+iTKEd0P5
bHSiQ8x2jmXSxdMFoX0W9P0ybq2B6ycfddnUcjNGPRGWgRf+UqbCH094zqoWkpwXHrCAte478V46
TX2qQ/cBd+PfGQ0d74ghRvxOJz+9jKLjhirQULfAW/ITDJvuVoxOdbDvYZLapo1qZWlW7Cw0gru1
H0jOOxu1nCLKSsbRV82NdXwKcB9zhtEu7ZWWT5VL3Vb3cbfsyTAFbZSOfycCz/WmEok0Oww4U/er
sAYV/8poOR9Ptju6+aXoZH8cAjamNAk1xT2LPjZ4kq04OmkcR/Yz1uzpmUAiMMCmHejHDsoFqD1F
OAnTzwPmJRf7W8pxMXkp9q9F+H16qcjAZQ926dLfGM9udvKwjGvoNImPSsasPBQsEOlwOFR2htHX
MXGOS8aLn+NB0Uwgioa8fV8WtER22XyxMHF3CM4i/bCWik27X9GOfDNeZGGA9YBoBbR9y2s2LeFH
3+MdXlkTpfERK/h3o7XYVFNkP4e1ro4iDbqfsasCCd/EFQ7mSnJhZ7VAmU1T+LZQ7+ah6ml0ZePB
vjir0z1LMer5xiG2k73rEXDgYCduwIlDs0vXRHi28TPXX14Q9x43hWwg9Deh1R91bI+/KYjqP5ec
jWZC5K3opy3kcPahTQz35m67cCJ9jFrjYukq2gVHuG3s+pSB5QCwmsc9yzaKXsoJ2QWmNMggovLe
4i6/nF504zvtE3G7y6Y6u9s8kpQODzOlYbZvRtu/Noziy7PnYIPLIRzJakXuRpD7p5eHaqNBm8dk
posBHxmlfSunt2j+qSqWQNsBrZYdLLv97txaXe+z0Ixl+GBD5Y8AS6Tuj5phBtIiPDtnn9CsdTLs
tCc8pq71BlQNFgFlHX0I7/XOU07WjYNczRjXukBkT2GOSd+wQsoo1C6yGFuBHdX3cmungoPnwQzG
psCje+oa85ob+AribvB9133jqb8D4eD+Rt60hicvBsIuFuImVpgHZ25t1pm1LQtxCuly3dURrsl1
00OvuqRj7w50KnhVctQhN4RDj86/xbHYvXlNChhNxzXD691oc5Q+xAYcuwB+KLKSv7n+t1u63zAV
xcA1H5WLdHnWDta95y64Owy7uXbhkjZIm3j7aAJ66J0iJHOdkgCnLYuqKToEptL1atJ3g8K9XFTm
ODh3Y6B9d9LsMq2SvzRkOOED68qgfMBu6eMCVU5oCAM7bN5ZRWZCEubKRh49MrE7Z+ehecqbp+IE
ZQW5YuMtsFY3XFLz+TJ1PGAf7bph64XRyJxlOdbv5DsmrkqV1X4Utmu2eVpq55N7W3lMuZ2gPIs4
APqCWbt900TLE4QXL9jYDYrk3o0jKFxBEh6zson+SFD97NB7fQaTHZ0obR4vMnVKSDl8Bz6Nxq3X
YO/siH1k6HuQQgV2gpZBDLGLfwHF85ICXoAcsMczOiY7zPTttPETARgQD5WPfczzEWBJKybb2CEo
fK5KldwbL7p+Cc+B78LgGnuyKx3vBcJvteiLfQt9AJGokvZbWN3BzUCwWC26S1puc1TKcq3MDC6f
xCVzXMGpss4GIwva6hpvnXB3fk97qW78NdH1cO72d5vpnNwk4pa7cnuvS/ZcvFtMxJRuiFuDT/do
hQizBM0nPIcgT/G6xUbYSBbe/O45fvDuJoPzlPc5svl4byS4ho3XdFebrpPq2rGCiX6XKHycHK7k
PIVHR7HVgRGTjSO7JlqaYpkWVrpRxCjjgscE79+DNaYejxxMKa/xVMqLlN1oZSvKa6ziOtvMPNCp
EsDwE+e+XrWlJT+5mTrWk20jk37aEEX3WJ2K955A3fgbUy7kM57nXvIpO64ne3zsenyusjmh/mWS
eHmCWc+bRlMGQuut9MnoyPrJA1Q7k6xmdt0ENOjwY6uJV5yXMhvwf92ZrR+91WRbhmL9zHsiGi4k
9dxXukdoILcZGo4p6qpE0xbxJ7Gpbt7gkFN8tPiRR+cIjiRJTm22YEB6ipFGS669dqp8VCZXJMGD
GBiQTmAYS7GswKnM+KFMnN4BEh7Z/zcWGzF2bY99/BwpArB2Uv4JnJA/1sUEuUXPGj08X1yhD9Hs
qiPo+w6Jn4/J1p57E5+9iXl6neOzL2+ZCWA/sMri7luMJgB32LnIeK6dw/moZdBaOLyEkGTqQpcM
rmzx5EK/VMGWHodg+lLgSR8sh5+eu2FzPL73VWd51Ybmq/YTVjad4UZzEfHIVLTnuDPyxIIgydY4
Ie7LgsDnDednfkMi0YE5Ga6c0HfTo/ADRx2rLJX52rV4YqzYwWJHTGQwbol3LRdWwMtn3Dp2s+9n
E7B6aWbKgPqFKiuyaeMa855/qQDmwfkTSZVtcnpDFwK8UWu94/aMjqFsJIch2CrvuXYrMz2l5D3r
bF1AJyInlps4FDunc3TzVCbziHQBCZUQgcCCypvADGBIvOHIPna4YMhyqUyeYYtYQlwk/Be1waos
IFRkdet8GdDywaZvuDWvM9gkM3YVJ1UFCCpZjSdH3TWqOnGFNpsauohijJajmPtNNvKeRP2id7qg
hZuPA/PXjlBgvImnXvzKSN1fQ96lB4q5ZUex31JPz75lsw82YwQIvSOBAlC4yHzi9Q0L+cBTU7MR
M1y5ojF4anFVj78QiZLkd6jpG76Ski4Inrq0A+5cFpkRLsyszbunxO8R070urIo97B9HPLMjh14/
Sq/aJyay2AmYqCQaR4WdHgjLHwKbdOk2q7P6jIGg2A7Glod4wna6KWv2T/0kYE7JKpF35mTMy7w0
V4qIuUvHYmzbLcY6b8cqfcRzhRJo4OJkffnaTWGeX3I7HGsM7ov9RyXG+cOiBqJvbXnK4bcDH/wy
fGDEZmkA2cRTBy58lQYl0nJX+G8kOf0NkYkenFhlnW0Cz1zq2A3W1kYXoVPBhCsKSCARyAV8PG4V
/VymdtwOUDp6HxxZvEDu7CrLPZnYt+85RfTtnjjaW1BYOvhpt0lzxRC+AF3S9R57Au0nyEiZh+9n
7ndQxibE/rpnbwMt0E94PTK334IYbJhqdNvthMGiztYyHJ+5wWX1G+w2XAc8ZQdJdrDjVqPFzFPA
DGEQrisf7+ZcT/jKIf7H65r2TDzM2przJ4qjl3A/9FzVjm3nR+IQ1rGjX4t7sojVOwiZn9MwTzAB
K0hT2d05rfVpAVFGHFzabs9MsMTpE67wxn8CoDWSB/OHkGFcJRasGgqt9Tie4ComDe18FdeeV9hx
zFEbN7iDMGtlia0I0h6tdeHp2DLW6Cx5DDtKCFf9gJcwx2Kd1+TmbCQoqkKopGy3Wo7dt1/cdfCM
9cypkSGcG0ZSaq/czrzVaaz2qXA8s4tdJwkxcgn/tZxa9dL1effqNCr5noAq2F8COMMd9R46f7Ad
jrjMczE8cmlPQJIkE4aEXJiRB3kC3qfhT2lVzeLU6uLk1epn6wdLovlZxZkfUTQRwrcF2wf56xLB
k3uKGNa/ja1YFnEWBK/gsGlDKvKxn28FYPSrVh1/eaAJHo2r/lDGW18b36UL1dD/1AdJ3WxLh2Do
2neK+WxlyIu0kDrD65Q0yU+FA8vZ4XFPysdQ2wRKIkUqa8vumFPNnrhHxLiPX8FTWuI0+2E/ce8p
AHPDtRJ1Beo7pyAF5QOtzu6VupJ10ZpiV0NpUBmwKjuXWHALqlWp2SR1kvjOtqe34+xqBGgAbnRs
o+Xx3NtiB4ymR0JB6pMkSPGGJD0O2wb1+ijLAMY/QKDnxUV6OTGSBuUpRvn8ldjN8B7aQ3gl0WDN
rDDCmS5sF0ioip2x+6LV0oz6vBh2QjUmKp5VD+mA8kdbsKWHH5TcYFDBxLMgmYEZjIhcKhvzGJjb
hQUZxzqE8xBDjF9b5jzRnluvEeaRgpK+HdEFKaqizleEQQNtGH/e9DA4argNppMPblqXLwEsw+hm
TTn9tG40TLQma9kpZ1M5uuXeF2lVb12olwmofZMe0l6L98Snq+6ISC/b15bbC6Hzwk2cjaJDRjJK
a+i5K3KQI4gZC1S/Q7XgIWr89JdIHPMm/AbATTbYv4usUCdsMOZvl9rdJUtD/6yLOC72rhooSFKE
I1jXjWX6p5zbO7bVW+KBwh0reJAR4tZDm0SJYjbkSnyehd24FzzPrTl4A39jHFuQjVRSEdKqpzA1
0JDdwPvyh846ErJvx3cyacpm7c5ACsS9IXX8XYc8/G+lX7LrRZVYavVH+K2fXYuxz9gwueC9KBLg
kYLRLvImni8Oz/5NRX2ws1KAxw7DsKTDlbEDNzX5eEaEKctAGFJkqheKgxdumscgyPDEjrNW9JzP
Q/zcEDTrt/3s5KDEl8TzbphdrB5LKlf+00RlBl9jzgjLRF44Pgw8Hp5cucw36oMD/UjfUPGjqmJW
qqOKA4gPqU4JoN1/dgBqcSpVJJk3LfEX69l3AV5UByemOAS0+9wo/WT5CgyylQnAeauBM8et77XA
Gfh5kSiQHjISNa5UOTIlrBBORwt6hxYTbC++31ME6ZT6BqH7cviwUAQTby06TTyMdVQ6xQd2zeCi
XW+5K78+JacX23D6YGFkIccaaU7eY6BymnR5vTQbdHUy4KxSJvnmU4kGERzrSHbxVSu7FF4g0Bm9
4pGlmotAcvoIogmURwcjomBTUscM+eVMTWoG0wFsxOTXZJwBwDNZCpHTFtIRx3Q+yrLpwLbMQxLb
V8bIDuteQVoTEd2r/ZyMBMERrHKhv1hs40nGoluxGzpy35148do6OJRORVIjbiaLQrxQHL1A5i34
EG4l0GABnwQv99ix/gaVW+7jUei9Zxi5v6W4v0l6CjqOUrkok4NOy99T5rkZw72zbAaqzuWGHm/e
jWNvWLQmPfVrv5aRBOuhqBk/HlJL6vrmulZvdg3WsHjtDJVfHK12sgPi134lrnmcY5ikjY/gCZ09
h4n3P1hMbwzsbx9LfrEnycaxmTHan4MxhqKb5oW5ga3mUR7lerrWKAa2WjVdbILXgsCl/0J6oSzi
FeYna4u1DRuhhmSF4U+NHyiBsBhSZWOTZ2MU4+XQlnstuHq/OdxByqclq9KXgI0tsxt7498UdXC1
C/24eXLaJqs3dCuE54rP9Q/ijgvMZPK7WwYylkVomc6UrwSjxwRJvS6Dc1rH/AKUe9iCtC6EgDpb
q9EPyGsp7NNk8UzwHjhyPoAm8EnLVpQUsszzVr3MIPxWuTm2ns6tW8sMhIXD8cR0qzlPUUSRFMpl
M7UyDnC9KO81BQWIIypVVXFK0c7XCmNyrzdjmbnNFTdtWv6oEtyzX34QDD0lhpje10HUduM6T20r
ekwsAkIo6z43BPKwtRt81iA9pLWK4Y+5H4SAEMkwdan8iPlIX93JB2qD1iB+KhriIiJJNB9T8sNp
FOytheVFyZTD8v5qOVEefauavRWsMg5lsLpfmp9ocOBj1XQ0F5S2Y65eSxPy+yBYgO+y3tUOIUxb
yi1yFMm5uBuXLSkEuoclOhS4l85f5CWcIR+Ap1jktaJjRSIDzaw+1LZgn4N+A9jylX1Xgn8NHZRL
SEgknySUxxBVE4KQeX/KQixDRw60JXimztvEwFGsqOXOrNERC2r7vFuxeNVaRw6WRi6MSRW+tWyp
mNR1Kac/rM+xsTJ5zrgWWDfqnDUklVjT8O0p/oZrx0/ZUaipb1/zIqn8dck26HPmLEYOtYKk5AY2
T68tl+vHYhksPlmJ+YCj4x+MdvrlYsTAWJqCe90FYBfiN9+xJ5YZi5MHf5gxfMJryFvuS5GY8GOh
IiKOd667APGYOP3Bfkgnh4vlR9lrVddxdOvJ6O+ozACY3ubLS+9A37t3NA9x/+ZPhZNs1TDDTqWy
zFTdE4+dDMNzWVb1h2tiPp6kYJIfHDHhZzuPkoVLsVBFSw+5/+hYQtmEEcwwsFErFgwTpe8/zcwH
9rGjGuOrDvsw/cBgBMFsEk1Og3QYec9DHbnkhEzOSJSM/qdLUf2JHDKZWu6rIn7t4HWFT5STMm3x
yVE/52Ea9spzCClPujw3zt1yz5K0+OACOx9Y/5KiDL2g21LWDCoRsH8HCQzbwHwtxdx8EJRIp5c8
LMa5WdWDy39535CydORq+7tDy7479wNar2DUQE7qNcG6qmzkdmFiJvASMwuul0556XcEcPIyzTQ1
npxM1Wh1eRfovdsvXECh8ul9kvYZokxj4Lu4XFqJ0aJ60eM7Bf66GtvwgXportwkQFB287oMfyA5
66fedwcIGxSVtcOWl9+yL5WSY/PDge9jvY2ExK31QuJrrTmk/aMjnQb+Vy2tgT4Gb0j+SO6nxbEZ
4EW49GHIC8vsoTl4BJSHDZC5Em+UanN9C1U4koZj0rLEX/ZPgmC3BWlBPxd4puutIyV5RLCYELKJ
F4/Iq8Iq4kfPgu5mpxNdD1traU34HGcNkVLuMNEaiRPwB+gusFUpmTlry/cn9VWPdo3/OORkpk8B
OmEdMdZvokWEvxckJaqa+RS8xWA38FnkcJfJU1gUZ3IrdIt1u5Sj2jATud4vVRHgXcNORiWG+2PP
XIbx5qM1QTAALkQSkHUBEtmL11nUVBhUULiPATLl6JZbAaarR1OSzAHAuPCcuMmdUSvtjigKm914
N3qEtAcApt7aQ417xSNv57uM28ldIbfn8GcFcBasVeKaaocoHRFgpQr2NI119VZ2TYPgkfVzjLPy
ju1kusXRt0u4oJLw7YGqgNSLi6+eE2y6hbly87OT9WnX7uxZS+tDg92SP3Sv4DJ2Mc+dE9Qt3HnG
4X+zxGN9+grhoOBizOX55k69nS8r38PG9W3bQcbrxsGiABLDZVsO2Pm7EBALP+JPDQB7+SAtEMSQ
dLIy6V9qWgNf0G6nmAqFMP4LYLvPn4wJffDeOBX2hcVryK1Y4neizFOoL/qeHDoIvHT+OXf0GydF
jMpKLNRbhXOMB1vaMSMEAsWdmxTH2VX3cf1dRKFiAeAI/kncINgF4cCu6S5/zyfs3aL5aNIp+kbC
C+ufIw8KSiPxdXM9sqKmea1AM0COZwf4HAnDaiAHEMTzww2Xn7mVaEJxXOwI9tFJTmeN5tARPbbU
azDZ46FYbH1ukjHqXjH7TN7zHRLQ7Du3A1mw0b2ZaRPpI84RPyEx/0JdUZm8IDG5fE07J3PqWbTV
7CmrCL5pJmIQzcIuQVrK+p1RobwZf8iPrszN1jiZ/UsS6yNLjzMfOxq9NuYSLC49VazFMGgtfCR3
5BRsGxNVuuydumII6vlshJNnsd7xI1YqLJwAathieWosbFYbvxTjZxWXk9rnFFfOsJsiRWeCl7GN
WINkr6gi5PAAzwDFP3Kn5bNCBMMo6lRLNhOD4Nm+RpMK7vBLbhirwRWhfkWgC5djTAA0Z+iZQ5Br
nIvmkIihQTqa9RU5smqI5IjK+90ngX4Lrd7xAffMo1gw3lj8xq6ah8egavoLJh55oDHHIruTuxgu
qhEUwaykuq/8KxCvqhqWD6/TKRArexo/bPLQgg0T8VB7KHkLp7yu/oHLUkwpYaVeEJh4jUsrzCwO
MiWId9LLJcjklplTv8RKlxTuccRhlexr7tcRbJQTDlS2izGE7GLLdWvBh6F87a1zXLjVvu5RQWM8
yD58dPyFhzKYRM7nfmjED9yVddaxbcgMe4FlwTjpHXziBnyFbLaT8AkHbHpd2rKoARuEg/U4LOFI
oZlRgX2bjNPZJ84yQoRMYc1XQ/fNY25bOnqXurfEHTnhNsckct2dIYhxomJ3fvD9GU3WSoPrzGjV
fg4BGuyaTZz7hy1Lnb7RxrC8GUtya2MWlOs65GV9oh0xfWtRcdb4YLX4g/aw6BPdmepc9vTqrGGe
KnSojCIiosQ0G5xB7uePPBeIJjESeNY2lUahXmclucZdW8qFCMuY8hGdTgZkHhBgn80vzXd0otIk
7QSUO4BCVWO2dgpuDy5Gl4EE5SHv7EBmm5jPJ1fdUvTyJRuZLDdtv4xM995sPepwtsgZl/eF9mXB
Th7vx4ykDjVKSgxfDtjF/HVupzwGQWe3rCXEqIjJELRimxzDmpp21kDXpr32qDMorVXva3QYE9IF
Asxeu9E8PBMGiBfzV9pNPxBbHPRMjJJYVDext6zxrVXzZjBJ1dkv8HIz+r8jC2m/fU09UHnvXVgP
0xWjjqXjP4rLdhbt0M/4gOH5nrDL78MevzENayWR3gdmvYUaDl/aKi4AWQCCONAnQvRBzEyfD+z0
w2XT1279lTZOPewz3zIISI7x/H6f8SDrietNBISqtSyxcHoH5KIk+ZEMPifWYaY7dNY7p8IfJ7q/
//7X//1///17+q/4u36si5kqo3+Bv3rEBNK1//m34/z7Xxzr9//7+Oc//2YMgVIpJEQXbm1KsOHi
13//fE7peOO//j9eHpcd6Sv9Mwo6YzZMPuO+sAvnI3CZJ0j7kdMmOE8pd2urmemlCVHupxxdK8We
9L9/N/Kf34wrWXLTFaHIdAbqrqD+85tBvZuDkef+j9zB7rFxfK0+HTIt3dYdyrncU6RCHNjkCVeK
/8+vTChfCNeWXuBB7ff8f35l10cDshJr/OCumO+bcqaWJcAcJ2UQXwhH/nYiAFf/+9d01D//uh7A
OS90fHbmMOAk5e7//KLYplglSfzeFICM7TX0+gBwZOeLcoUei/T0P5ydyXLcSLJFvwhmAALjNucE
RUqiSKmkDUwlqTDPM77+nVBvmMi0hPF1l3Ut1FWREfDw8OH6vZuBa4NrLhtT+2TqzJ1ChG+6Ka+z
sCkLlXRTd6i+FurJokwbU8SqO4ICBDYlPlFB7joZ47L/Mmid73hBRmLz4f4mFp9MqK6AUtgxXUM3
QFq5zuUedA5oNoNefZ5srQeeVI4/YM/r942uQtUlCGr+mXQ9ON9fVf5b31it0HRVQ2CFKiaGYmqG
tOo3VlvMTRKavlV8geoREYsyd7IPfcJkIWPEc7ulHGzTX0Zx9hw6qHOsmKl5Y3Vh2AbWqvM3Vb9c
vQMrWzeNWnzxi6F9TjJhfgkaCdOFH3FlKWnxy40Kx9QFwDzLNQxpQm822uhCoSFgFF+alswyB/ix
ZZioPnSJOx5qW3Ve7x/s8nNquoFBgjd0TOxSVxef04SwpxoZf3hGdZK5hdCVbRbqGBDLRfmJgj99
I4vw+P6q1wfKqiYFfEPTCcJN9XKX1DjYKM235yIhRN/MivVv2FDBpmumzL/evRZmSmXMMTV4T5c+
BtusVEps/jOtc/FKoAhvCeNokaxGMU13f7Ebx2kIQ7MdXTNotNoLSzEYArcoXUthIDnOD3vdz0lO
40AFpDO/RrKOrGQaadP+/rratd0YLOxYfEX8qCvkD3tjN6YCeFR3U/8Z9JVXKqJOD7WAizeg1oLE
dgNFfTTM9c/M0r4ZUqNnmzQtOgM+jBU13tZi8GEgn3Phf/kEZcmL6/bGyiW+8RstEk6q0BZFR1Vd
/MYqLIOhgbzieTJQJtmEmUVZjnlp4yFv0H2M0qL6dv9Ylg4X67Z1/BR2xpHgQi5PJSRbnp1QMZ51
7jbAQOYHWooC4KMtGJwFLFInw1Lo3jN+0h4iBHK393/ADUPHX2r8DqpbmiUWhp70GmMiXWA/W92o
n1OjoZJUpj5g3L5bWWr5suMjDQkJws8CaIMuQ1xuNohHv3Oy0nqG0M7dlczVHoDfkxPSzj/mcflQ
EvltmH8VO03zYdkoCsAB9Zyd7u/52lebruaa/BiVnavm4pVrEXMBxz+az8rg6vDdjo52LtP0H6bp
ifQLqFj7VJ12zMhGKytff26eJYdFHYcnnWO4PAF3HmrXLA3jGcgHHVDFHO3dSP3p4MyJ+YGm1McU
rNHB7ywJDnHKh/sbv/7YJs8TT6OmEVKAtrhcnhfKYWag0Z71mEhWi4dihPQpnHciavp/7691fZcs
21YRqjN0rj2ttsu1EJxGd6Nx/GcVOONBbVyZ0IXmEYh0u83VMT7eX0+7+qo22Eph42SYSFahkrpc
MANx0TtqRpcvULTyAXHDWJx6Op6UhiPfrA9WO6jnDJkbSKSmAJk7e7bEeULUbv7UQDn5bwHYXmxy
oxEfzDkZ/olMXnEojWoGz8syjJ/c0HQ/3v/Zi2OyLEDtXAjbUvlfobkLW+ybqYM1Vssf9DmfT5CG
1adCybQdHbn0OQjVtUt4vZ5QdYvvAnevS9l2sZ4K7ghN9KSiRekiU5sPTK/DJOpD9k/XAopx53B/
g39d2JuAgR0CWlIdG0ovBxfgLpxqD2iiAMVUPdBMbl9dQ8mOhqHnWytUx3MkZvGPMhgJYnAjmJAy
a5PjTPt6p5LE7E1dH1de9qUX+t/vsQkbsErIDd3FHdRSSFU6HU4lQDN5FiLsWYvfQ1z64X9+SR/u
XIejJPpR0/iYg5qBaRh61C8GKkWOJ5A8fV05oEXC8/cHgUNyhMAn0lpZ3Er6dRqYyZZPEmRpv4UV
GqSCgVgTFmrG6kc0JEESU52F0Qi5xkkczE5R/0tLPQp3fWbQbrz/i27YiGa7rms6qu5Ic7m8Sa6q
DET+YwsiwEoPbqxNXyCYmo4UH8QfVaNqdH+9xc2VB8CjoLmWBdxZV/WFTSYdGjgdtY6HCtpouIOh
choe9cSiw10JgPknp6qt8ammvP2CxGZfr5ioLl3DwkQJZnn6OX+NQGwRvDddimxMEzYP4ZhO5xad
OthB1fGrG9VPRPwGXFrhRyle+zuTDRtyYMHjVFEzt1BPPaGXBMM4zZ1xYwOEghlYc/4LeliWAmuI
N35oRV8mYdunSKTAQTLKjOBmf94/xOVHc8ib+WAwQhq8MdRXLz9aY0BoSOqenkt+OpI3lgmDjR19
5A20txqaBc/311u8JZbjWIZrMh+t6nTEXW1xrUO9Dm0IwZWz47i9yqQnFeiRZmMVMPC2SbOJF3zF
LuW/8u1nchxSUt5twT41VbMWN9diQIGCv9N6RquWJ5uyN7ofE6RFrdFsLbMa9xAuFivGsXiy2adj
myQDmqWbks5xYZxI5k0ZmE9ECRzboX2YMaJmfrRSeianSi3r6QDrl6Kcx0YrW7r2gBu2cUf7Z2Xz
4vqHuCq8IzoPqukQOiw+cK6C76kZ/PKQ91GHDzTbwvY5A1Oe8XxbXfOP0WkWs70dVb+dCGDqySBb
a8fpxe4js/nQ0nVVv1LeNamSQCWsRt8HISVzQPRCu/kUg/RLnitoOfydSnPN/dUYsG/uNXD7OJ6w
q9XnEubWkDS2Ai8HqwVM9mCj25AwrZwi1KKjodTUcwM/EOo+mTHSOJ3iQpGJaKRG3tBlXY+IYwTE
fsuwlBK8iAF25tcYgH36ifgaTsJxGMdO3yAiATf3fZu9uiMk6K4pBHw15HS6JY/4TQ6ig9lDEwGc
ktXkdEgTf7A2tBihxNHn8jeFFWflo0njuLRYFuSGaPzl8OWk43mzYNIwv40eWeapw9h+hjC3/IIw
arCyytWTxhVjGXJrnUvBS7vYVwmFSwzoPPMAbKDlTOXwXBsCtRajF0g+l/pZySBaRAQ8ZPYJzZK0
zJqtHU7JSoC59OT8EPJKE4yMRgnGNRZOYUwEpJdIBHiBawyvRpVGhxxtai9Hja+HZV7yQEZF6ZHy
ViuHcON66JSmLMoFNsnF8qg12PmKMtLQDWG8cGvlefQxg8toP0grHBnsOIP5sRGLRIQ4pSTz6b5p
3fjSJDUCuyKsN8TfJ+bNlw6zRp+nDDRlkGvAXsGEZr+VKIveb8E6wDaVZxIcr2otYoV+KDobNXK+
9Mx4IvSmo/UoHH8yD0E8BN+A86MAcH9nNy4NX9SGK5GYCfKYhXHFTTiWYRaGXmMgi2P0zQMThMDq
O9Blpo4mxv3lbhkzHMyaCgqcvzDnyztTq8nU0hILvcFKeUbHpMa/+TiPcUwOUD0glZKW8GxMcfkh
8GkRTE6rfVTr6tf9H3IVFWDMlMipO9mWLAMvw5LeGEEQ1EHmQaOqo68+2qPjMawzJv8YCJbOmwrd
KvFjbEDubcmg9GhnFVSMN7NjKsHvxB7V8qPf6VCuQtdSz5ayob1hil2tuYEuNgWxZOzF0TyUTzOw
pP5jpdmM+7sqREfNNvM7V5yK3KhB4QCrhaDz/gavXnAeU0GpndCTUFgYi9QfpkhEpHWqMQ6I9T+S
MfbY9j0Ur4CHEAC8v9iy/sM7ymnylwmOmMrKMvEA2ZA7EY8EzHmpyA8h3EK/mPOEKjtxJuuEU7NJ
SRHhnA862IFKqnP1LyWSPOkH/tH8iw4gxt/aThM9opqtlQeEfPVfMTGstmKCNyyenIy6u80NsygD
LixwKlQGe5vIgw9zFoC10as1Art5NWfdKR5bOhv/3T+dG37T4lQ4FlJAoS9tfrRinXq7knjD5PY7
tIVMYLF25MW4sUMp9OZDIwK0Dssgfr2/8pURIAou4FLFbfNA0Xm53GuTaigzVRF2aCE1yyiPHmSg
P7voIQPq/Xh/sRtOkgDfJPlizE9QXr1cTJhMBGhlhZSecMZzy5DlVpuS/8cjhJ+ifWQbukVitYjm
B1Qe+oipZ6+ZE0qaoJwBkKqagpAnxEqwKXSoDk2A4fw029/f4K3vSGimWir+UlasLzc4A85xW6OI
PRSFUmp4enFs4R3ehQ7LZw2Tq8xIGdtAn4fj/ZWvY2P6DtJPY7C8D9riMgNkF0PnJonXOkZhfwwV
akB7lFHCL3qg09kdkWtE36IY/febroyl5HtPls/wzuWW69IQU634sVei8bJPhlLZTEDaP4xjbP0Z
0aFDDiMoGGyh4FquvPlXxiur5VToVbqFVNWE/BxvHl3w40HkdLPuWUzSbQv+X59n3YcPMFazlfTq
6nzJcGhJavQC2SRX9HIpE2BHTpFI99B01hnDQ9jJBne+Caxm3E/w79H3VbP3OiIOVa7KKwTIn7j1
ctE6BbM/qcL2Ugg8HkizoLJCGGiTz210bGmArJzn9dvLk0CiYzkU0VSLp+FyQd3OENBJMpMnj/kB
xiNREI/j/yoLLQIkTKZNHmXsvsxhcA8Z92DcUT8UI8Q177Rm+TRpNrUHOgWY1cKoDCtODD/wDa9p
K/fYtMA74abId0Ztiw1wXfUlZ0htZfdXl1cuyjsl7w9LuovTjnx4MUfVF17axFYIgrebQcwMxOsb
l9Ddg+UQSmrbzOxTDX71vZEdq9OvJNLQCX/wxZdHb6hajXePTWiX6MZ/q20UBKAAKYongFkJRBlB
w8DB+4+ZJpCFj6STR33ucs1ZQccxC3qCOaTDmEqp4r2vFO5HB8WTYyD53kDFZvGKVd+4ta6MJGl3
GbrG112sqtHlGILW8CY1EyqUVE0Du1PgU5HVQsC09/coTeUiBZPnCickV4jHnOfncrUstbtYUXLD
M0o8Qxva+ZbOvXaIwumngNHQu7/crc2RBxAuEnjwoC8st2OcLYIBSsAaMWXbVo8Qy1MBteRQFKyk
HLfsVdZWhU64TKS8CMwrrRpmgy6Ll3ZIRaiic08KlN2H3M7FuQX3/tpGmrajfAk74v1daje36eCd
yLlIOJeNjBr+A0hkQ9cTsK9nDhDnuSy20OOM9aZitsTfuxFYtD16GyoCuwj4GkhFBO7kUv9qhQVR
v8/Y/oZ/NoYoE669ST3MOcQTr0AsfH0FE3DLCGzIFPBu1Fhx45dG4Le+H9QRE8GzAxKxBwEKXYad
nfKYlGYKE2XlfK4CHYxOwicwONIm117kMDNI/LKaAhjGs7b9jahjfWQqNXu6/xVufQTHUjXHAquI
JSxM22idsVLV2vDaomq/oLKUPbQtFE9RMxsrvvF6KaoXmqBISQhPgLPYEPIEpgI1hU2A2qtbP2z1
fVcZED5HvVhxhNJsLy+sLJSojB47mnUNfEkCs6kZCbTB7ztgrgK4kG09ar+CEu8PPhH4Hji9v5tE
yZCMCjPL/UO9fuhZ3qZBDvYIaPJfy38TUwgYlyCeyF1vCp35Q1oaj0kJ2y0lNh85erCHegiNwP01
r28yawIvsrFRImNnETbCyIgo4CRJKyjVPavzCJeZPQhEGu38ySzQWm6GninsQvl1f+FrO5WxE5Yj
O5ISbHR5LxpnKKsKSJBnxZllPJZGA0s6nMlV8vX+QrfsR2bzMqmijLDEU/SK2VeTwF+EkER46HeX
HyIrfK1Vjvb+SrfMh2M0ZNWWD7jMM5OwVaNJDxyvDGsFGJvVIkkZ1fGDNgzwxiV51X9OUjv7PnRq
/Mfkbfx8/wfcOlMZRFCgsXSSgMULQO5aKko2WR70UfNHH45A1IzI99/vY8jXCA8dbgrdmiXiqI9t
Q7EhTvDMMI576E3byjkmlBff7WVYh/cTTB5FZ5oklzZC+XZ25tJG3RKs6Q/bmPMH5olqcjj19/2T
u3ENCHYdSwf9J/8jjejN1bON0ABE7ZreWE7K3le17ECNe9z2fYXCNgA0Ymykl01apSvf7NbKhH64
HMsWfDz5529Wps8jMeL4HObGs+/wJsU7N28Z9eA9hbc2trMj3H7dDmDZWvPpxs2gNkn7i4YkCIzl
zSiinqHSsLO90M2ZxVLobk1tmuy6wYmO98/3+hUk3HKZ9MTZqBRUFu9FGCv93+FLjwFi2lj+FA2n
zKCoQp0YwhUFucD7C97wpWzLoUHEu8t/l8eqwExVljHuRQsgVO7Nc2e6EJxEAhnFoah3Ntwf95e8
tUcbJ6NhqliRKS6/JHnDUEHOJjy3h2g7AEX7YOgMMKh2YUA0k7gr7ubW5wPnQJnSIgcFQ3O5HrTY
szqJSnjC0IEY8ItgIptRJRmc9/tqurIku4KK1HVZI2qnsSrVXnhzYbrftD7sd445Fiu3/dZNgO/D
pCiES7GXPTa90WAChILFKysolCs3U74iCJDvgr4A4W42erOFjvFHZPvvxG3iWKhDCNtxAPsZwP0W
MRoc9gkqfQTqGuDffMMsrPW1KdxvugbQ2hgZjqhlWvZuc9EJB+HMlEmCsKQzf3vxi9YOyz6hBkrB
6tgGSbAz3MJ/6WAm2VUMaEYrkeEN+9ShRKRy7/IhAR9dLghFAVPcA0lm3zYGItdRf9Zz3T+jTkSr
3Wxe7+/vCn0hTxW2VxJK2ICB/C3ugxrXkxm5nfBg9mm3ZhDDcwPecBcNA7MJI7HBpo8ErBu9YZMq
9PVjISd9Bnq/8DuEzbBy4DeeZ50CA00iHi+u5+Irj6gtToU1CA9d24auuYPA+wZMCnOqFuKQp3pw
y0PDMMOpAo717Fhxerh/JDduLDmnRKJAngOqTn6hN5/c8GfHj7paRw9n8I8R3XRvrOpmH1ZFsLLZ
G/5PaKBXaTk6AF/0xdMJh6CApbTTvThz1AcmTaBF7TrraxHP0Z/JjqfHVvTqipe/ccIgxwEAkBFI
r7twuq1r2r09moaXq7D5QivudjPiEBC5bNIKWdlND6/gU9DCfbOFoN1+sI0h7FZ2Lu/NIojnPQXH
Y9IP4y4vPjP8kzHMfSRAE5KL36Nm8D/PfajP779N4GZMyq2yTQ/TzOW3LNIBGr5CE57m2/RdOkhN
i7LRGc9nLE/kdHrfbzsu3hekCl8TV3W5HjLFAwqydL9qRct+j4pheYjIK08F8wcrb+cNM5WNfl1m
94SSS2QoFH6BUhup4alUbrcwvo6oV7aQKAd6CIH5/X3d8EoEH0BwZAoCgl5+zjd3wk3iuRclr2YG
Wv3F7cnqNgwBIrUkEHJA69V1/JUlb+wP4yTH4hLypi3NlLGYmOfM0T0GuNQPdWGWFPsaKPwsOE7v
7+7GjaCUaVKd/l/rYWElTYSymx/7aD1pEqNjQr8xbAKkwXeMzzHnLfrxuyIG6zBAbECKOZnP93/A
DT/AoJxDs43bAARz4YSnKLXzyC+ZrwyHWWFGXkjoG8w3cG/oowZJEcidZMt0llOt3JAbJV28LXNO
IK9JishoLz8tg8xVUxVhShhk2hOzgj5sc6qFBNOMgDYKXooDSV8UJk+DrsXb3kHP25lD54/R2tb+
/jnc8Aq0UklxgTpj2H/HT96YWTIqKlm1mjzMSqL9wTKybZnG5vuD+berLCupPXREHRT5yYOpxv5O
d0cD7Q+ooVsnK77apvs8R2XtdVG+Bua+9Zl5WGxuEh0uZkEuj9rIAXK6TK4/DMyFGQ9TDZfDixuY
2healumPdlThArS11B5XgrYbd0k2fyiXkMhDuLV4Z+JW0S3YKeMHeCDqk5M3+jGONYQrgmjt/f7b
SFp4dsf5G+k6NjNCywCmHfgzgdzFg12nBooqoFqR7omyDJGLruza8oyEX+cfArQiEfcdc7Dep6pi
6nhGP5qxopXn/Np1gZuk+yNr9jpucvGcE/Qksz9l2UNM3F+hE1pP0VYl5vs8lebwsWvztVGf69OW
0G2cJdMaEs++cCeMRgWmqsTo0oZjdsxTNdpXZtbsbN1Yi1WuLUqYLuUZOYwFjtpdfFh0Wlukhpht
i62q+RlqUQ6dJ1cUWp+8ZfA81LOdOrlQJ96/qDe2KIGEvODgeRifWTiN3iq7GDFZ3xthpat5Sevs
sYvCvNiWSULL/v5q1zkHlRrawdiuxnTtcjXB4CraI6BrYbd1nlL40PZ+2SEYg9I3FLpT17VbvZRg
dcrd/q/7i1/bD+08OZHAfm2qCwvfXDDeYQ+IUHpmlFHhS7tpU5tlz6C95W7SIKpWQohrHyizGzr9
lBh5Da7GG0UGhx3KPF7rVxRRzVQ/DqBY9vd3df0BeVotCsMyDmSCaXErBluHxxchc28iqP5UNM78
pDBI7qVt7q6lNLfW4llTKdtQ6iayv3R7dmSnJXinyYNoSAI7MriooQBnWDlZK87eWIrESULmuUxg
vRbxV4ycfTtAKu5NnR39RHAr/ZTHSrpT5jleMcrbS0GpRycQ3OnSzyHLUaowXvXMYRTjJ2hF8pNe
GPkebvE1/PMNE2ROQkJOCGJl0/PyAJ2mR7DPzQavh/Lr6NRQaGfRAOajgCVwHtpuZWt/RyEufbhJ
21wCcmya9lA/Xi7IOLEaDpbfe4gKZihuOmZ0nsLR/1IYlfldrX3tGIRTH2/qjNKJFfCO7cpMH056
iuIMrrxEjxbl3fs2e+3sTBwOmQtgJGpwy0pYViMQp8fIXkF4ALWGPgV7u/MTL4RQBjaO8QhB6Dsn
vig6MEAIeplCsXTny4C+y4whT2Hn9AQsvv8oIJq/jlUIfSaUEAetQbHu/h5vWJUMDQAQMOtl4XYW
J++O8OtkUec1kEV7OaTIZ2r888m2G+34/1iKgRiAC+TadOkul4q0buzDVGs9yLpS0u3APwslMA4h
idlKe+3WrnAzhiyjyNriwp6Q4e5gv4pbb+yj5pOjaO6RgFd7odDhrBzgDSOxKURTOCEnss1l0zOC
aaNUK7v11GqEdl6p3dNgI6tqh/HwWFcThFVz8f6UmoIbX4sYGpQLGeflUQZuUzt2ptZeMczATXZw
nvhA0VK0GzM0qkMYl1FBG8MjrXsIsQpXpP5v2FnKZqXle8NTEHvxLmuAEqlMLOKBrkvROq4LMOCw
/E6fWzQPwnNeVzDSkeQoEKF2hp9u321IjsAxSVAT6y6fZ7uZKDTMRuPZIhuPE9pbhwgmmJOhwJ50
f6lb+5NHTBrqEl26i2cLaa4xQTyK6Fyy7viq+zufI38P7m6Cx0DpD/eXuw48TLpevI40peigL9G0
eteTNoZm7bncfCj5GXOfEM04lXnxGZGh6NRIvS44fpqVu3lzn4QBJMAUEa6AFzAW5pOCQq83Nmb0
Ar1H+s9gmcEOCgbJrVjW+/sbvZEFUqGWt4bIF0jA8omJCTPKqi17z2QKCwBanKBWniIptp2GFq6Z
pkamJJgiB37JbB5JmLLg36RWkh+jljTn+7/m2l1wlxgtkvVWkGpLdxFOsJrDSTNTd6uGYIcS2/zk
9kk1HdVGK9Zs6vojy5sLi4Mcr5W2dXl5+7COJyOtVE+rCvTM4gQy+B1ydeJ1gkj8xbXg3UZ6Kk52
dZeUK4jHa3dFW+BvNxu/yHu7uLBAjbQJfiXVo0dSbe0mLn9oQx39KXIFahlX6gWbbez8fPcBA0Un
oKa0wjzVEmcZQ9hqmAPSvIEGs5wRt87HPNObnRM02Yol3/iWFDgBLlGqIgJcQoicxqxCw6Q4NRSJ
+JHb43SGOQUGQhUGvvu7kmd1GbUwry5ntAzq5yof8/JDBryRklh/8gIQ0wfaqib8zbl5SkH/nRC+
BRjQKGBg4nKEaqLMV+7QjZ3awN/5nLwFZAuLR8CBkzeTk6UeIVNxbEhFNgPiJBuo5dYCtBtLgR6i
GwJAijG8ZVOpURVB7JlUXgkYfq+5U/olQyMJGdQ6WnGBNwyUohB9QYpTpAzLfllN+Qd56JFdQY8K
vH9UGg/Me4aEPVTR37KSi/xQc12Kdz9l9FuhVtDILxlud+QZvKkFgY+NpjBEAVKgEQJ8KbAnm+Da
nuddC2Her9Kth/Sdw7ZgncHLWMIgpJeDVIs1W4QJVWSxcy9zhzI7zpXqZocqTKB2zKwOJZSCqu+K
s7t1wOCzZNNV8jssMZzUBcueoe7MmxM0U/3K/BnBGb1xOuYBdav8nSvuGgTi+nVhm7BJAH+QL+my
k6aNUoLI9TOvrkTzaM1NeWhHPWMIq8qOg9KscQgs1wNuLKt6cqqKop6zjEq0Dk5da3SM86SlRQBF
vUDKEpHbMOie4lZNu3wjW1TqigUt/YFcltaCbJtLwqBljqsWRR4yLy3OiF01/amcYKvdZqK2YMTu
4I7NA41BuMx0diEN/P3gjMP+vke6elYxfsgeKUCBNcElLFHBdYUU75wF+hkBoZZibjXmw0ttgl86
uHNUqZ9GZDutg6+4vn8o4Q5BPystk+BxKKmx70MY6qOVWPyqQMdvomAjJHyWWSjGJS8vVhhYASDW
cjqnZWVuiiCoH0Y6q1uTsRmgFCFqN0y4bh10pajhJcGxRGftvSmt/BE8tTKEY1IJjMrlj9B44ZWI
aZLzAExnbzssiKL46Nl2+0tF0XglRF2+8XI5CuukHnKenjD1crnQmBA5yvT+HFrDWH9KMjdlOimc
kAM/NJhJbG9gsE1Qb0b6LZpoeSKNsGKOcktvnyd+A7AxShNcchXk3+J5grY+QknD6M/o5On/WfOU
fk3rMH2qm7Bf2e6yhsRSFCCxPFAOFDiXM6kzcn9qM5gdTHm5jeJE1ewtErCVp+H6WlNqoX8o4wgc
2DJmdDMzpxM/9Oe+L6fHOmWsF74KpGnSUd04UNxt7t+mGx9Rcq/wyMpUnLrn5Ud0Y+Yzc23uzoKv
N7z0SUE83mViGjMkDzMr9Rhx031kElEv3gRpa6grnYOlr6YlT7REKMNgM2A4dWFGVpnYUI8HzRkj
ixEqiI18Sg+M1zFMklQ29Fe5EnXoUGYCIe81ZqWrgTO5PFvniaI8Q6AjD+jNk9jlbm+jzD6fUeMK
dPfU1yT2ycZBBCo9wKldOw8OvT/1NTfgy6Oc7rSlO2zrWe2d7x1yK9rTMDuOOKaWHinfFVj2yoPo
4UDfKyr0BceGAbOg3gYj5YJfoV/H6Seti20EOgo5CPXDcZFjfm7QL4dMMwqh4nzvFwZVwjOh0Z/h
mixDKCNyI/C+Ab2vqHrJww496BZlm0ZJmabo+/yhs/X2ILRIWYlSry+MAI8r4Xh4CJnFX55sIlCu
Hq3JP6sqSNKY3GsbWlP29d3bYxU6wwZJHdaz+H410sGFbnT+GeE6Pd4ETScJo4x+oGrYmaVzdCzA
4Xt7THQDLGkWfHnv+gBKmN8gzAA3iwbK5S5Du8hHRqzc82z7zIbiqepN19NzmsPE/4lGYLBLgrRz
Ieyy2rX59GtvAa0N6QylO0YJCScvF4eWr4TeZnbPY68hEqSa2Ye4crJPvQbrY+Ww6v3N3liPQgyk
fHLuh+kF+edvLosL020fxqN9bpIKYeNCiB7F05rhsqZUSACaoFqJHm+8rJDmEHCQhkhMw/JRsyyf
ALzK7XMwt3IUBMnzuSD9UCd65HblCygsq7CgkQGYJooInqeIadVBC7PHpHHTfOU63ToCsOUUqLmd
klvp8gjqFD4AmvQcAToUnhKML1CGV3u/V5PHrFSilWjnxnJ0SCwGxwC2ypGDy+WGPLZbJKDMczDG
0OK0DIYUwWTttUAbN5NKd+H+F76O7wC6UbQgfddldXHxHowGZ4k0TeB1BXoGm7nU0SRlDF77aRV+
/qHqTQuhr8noX6GBR5rIRbMkP93/DdcvAq8B6zOwCMvFlePILBrJvmjAZ41aceoaJNuTKExRaqBI
kgfQHKa4u3e2c6mh0s6F/ZG/y3RTerM3pp3R5KJIMAQelHruLqNnenQLOz8w2L/GbnEdtLCUTE9k
fkIPbPFNhUrdGeGYwENRXNEPMFEGxd5UmdPc92njvhfsys6oW8oEHsYR2ce53JlWJiWCRjoCzbbS
nBG8VDZ5ZiXf0TZeK0zcuq2AgigvUe/CYs3F7Sh9gYio1qHbZprzQSSoeOYWemWlBod4PQzGNh6h
R4VTDlFzJpGQ4XXDw33zuXG8vDik1SQIEga72K+fKoFa9q57bruuOAyD+dmZ5viDDwLl/b6AiIHg
BcfP6S5LPlHqmrMJjc255zyOTpar5aYWCCRs8z6tt2mQRe8kncTrwNvDo0r1lySebPPyY0azAUH/
oMCdNmr6I4gHk8l8rToxUdau8Erc+JiygEeZiR64vIwLO9WDIdMCxBTOc9lQJ6iqRv3jl5X2j9Un
6KNUzE17xtSOCD1Pnfo4G0r8DTlAY8UlXbvAvyNkGDHQLNIb6bLe3MyymFvB2HJ1HkvFoVDbwptV
J8mjU9T1WSPDP963n78sr5dJBSNrhCwkUrSKybIvFyxalA7RMSnPLvI1UJZYaaYUHsTktvUyo0nB
hoWfwVIuuWmOrWtUyvOIKkr1wRzUpPrPr5TJ9KxoUqznAYVUBGzqJhM/7bizAuR5BhFGW8Pvouw8
6lPZHVxtyGFpjmrEjDaxriPmifog6r6bkXauGm2mIHDFt9C1UfA5anXVhAfTSHrw+sxS6N9VZON+
wbGFzqIDV7i9T4c4SD45eZF1m8ivc2V//4iuPTQ0xlgFTwUDF4SXlyeUi0LnIPj9UVP6R3ecn+mY
jicaI9mhmcDzqqM/rsQe19eaUF1y+FHzlF2oxZqKYqB2bSVwuaLmuItqNJzV3LTQuKII+d7tAZci
rGLwgkyP5vdie/GU5aGSpeexmvSvBhIWwa5NnGbc+rbejceyH8EozzX+dGXl63SMnj4DO3Qqudvg
Vy9Xztwgq2uUM84WDEAjM+uBCvpECVBxoRiSHBwjQjyy6hFwnfFxK57z+rOSATKqQGGHwhlV0MvV
mfqqap6t8Wz2mYCem1lCKgnjvqey85inzvw5l4PY9w/7xnd1aUnQWaP4ysTo4snogErTc0eM2tbH
sDr1OWODJ1UvQhiym/e/hVCs2QL2Tdn1pt91ucMoQAJi0pr+rFaqubcaRMMJcNzNHIu1OtXVYf4F
helwA9ikBTS7LpeyYW6exiJszyVYS+Q002qP2N/wNAaq5uVxmiCpmqxhSq8OU2JPqP3Q3QIlRlt/
sSh5pTEUUXNu/QDue8ph5pNdTW4Jf1oZvN7/ctIcLvwkDEtE5KCVAJTy+RY7jKYY3U3UWc5dM7j7
kf7WUzaU7iaAomw/Mbm4mxKiR6fLpVJ3Zay8vtfvk0y8JJJCluxRD1i8T0kELArNo+pcCAbWocV3
j0Y+pLBOz3X4EVbjdDvRdzL4BaiK7xAkrnS0Rd4Nbic4B/9HNZ/+AZa85KxJ3AIZZUerz9ksYKFo
OxP5A9TANymUti/3z/zqMZRrSfYQQWeYmtvCC3amDscmTLxncxIgWXOUM+NN3sJkesCjmAcjrHxt
5YbeWhNMOZEOTTXIp5duwYBho7b86lw1ZhmeykwLx1erVlC1LigLPduMzb+38SPP1KBViSeSreIl
a6pvp6OSdGZFYa8r/ljMUG2tObBepw6Oj/tHel1QZi2CCwyZ2IrIe3GmZRz5lpl19VnhC8cd3dky
T4NtWrcNJVvFn7QTAYGb7Z2ydF8J1EtzHyaR3jwrqJj68aYRVdGu+OIbh05gCeQK1Lussi5+FKwi
bYu0dXaOEXf7BiSx/0F+HyobYHv9kbpU0Lz/M1PEJtGUvETyXl/6jjKfTVspRHbu0qxq6E6PWrQL
UWibf/hGYnwVLdKRKzGmLu/opQ9h2oXyI0MTApNeJidqMojIpEx2ngF2ZPZm5uJE5dZEtXCCxESW
yfQwLafQEwK9os+WlcfDoUKlzXyaKh0ym9achuKXhtKO2Jam1gZ/1RZjFH46iyqIGwWq2+2H0HXh
nEMHbDA3YYls2Ytqj2N9qmarbI/3LerGt5OEuMQQjgXoaNmhCAvR2PlYpaByi+iUK6Z+SpR63Oul
+Vo6YbzSfZCp6eIMKReTskqubxLKhR8ss6zQyihuzir9PS8Z2+Yht6e1OuJfStTFMoz3AZ7gSeOl
Xtba69CFYWuuhjPSK719JsPNoWJRkRg5VI5Nk9tXwPJbu1FBKeGlgi9V8wJiNeikRZon35MZuZFP
KEUP/lfKM274MTbQgJt2ppsLfY+gYIDeX0KkLHVbxxJhNsQzrbM5jPh05kEdmOGnKhV7M0r89gjK
PlJOjIxSccvrvGISEMiBfopKo9cQgy5tc5PM6WR/htZWhSHHT935R1ugVIsSJtJe/+aKpob7zNeN
8il0tSjapxB2DNuoQRlolzrVPH5NDQPKl0jX+//QoMimpznX2u4hnUJFQFMrwlkjPg/zXPFqt4Ju
aKPp0GokG3AdpvsE5aHvUI+ckCK6b2TXTz2ND2JFyb38f5yd2W7cRrCGn4gA9+WWnH00siwvsn1D
OHHMfd/59OdrJTjHwxGG0MmFEyCAa0h2V1dX/QuE6SWgAywLv4FLwLFFTHc8NKU64tQdhFHqQZlp
/rkf7aYwBSQM5IBaGHU4lsGisIBBHkwOQ+vjaKZWFW7QFNerJ/zqLWufT2OU/NNWQdwpGxvjMmsb
jRisPN//CW88MLBsCJ8wleksLPOTNNQpcOSporcw5i8alIqXGuMZrE+xV/l/hBI7iYkPTI7liefk
mTWZUV4fW2ShlZcZwsTwXUqoUH+P6HTpH++Huy0VebVwE2kpvuoLLnrYQ1fFJUAA84glXHPJahzh
YLgeU6XuLhivpi7oQWMl874RUzSOudaTdyFzLZKGHoNRxZkKa9h6yruN2rVq7ZmSnn3pg0byEKfp
PoUO1jf3H/XmIwrqGNgHQcnBOmZ5maesMRkcWyZAtly/WJhenyKm1Zhatmvn+k0Wfg2FjiDEWsHN
WyzZOg79BgEN89CEUvVTb5y53uK1mTypiKEcM23uV3bkmwFJ+kLonWb8EiapFWFDn14yD6Y+/+Wj
dn0ZsOzaKPb8K1Pl6Mv9N3lb/iIhSMKHEcI3BAogjoU/+iK408x4TFr6oZCl5KPSGfJ3vaOY2MZJ
bobIJ+cFZsnx0PpHVbJaxZV9RKM2+M+q2/s/5eYioDHeodUGPBQSDkf59S+Rbb8J7MZSD0OP2+4/
0hROjbXNbHuI24dyNOJA6JGl8uMcA3LxzArQ3y5OtGx4uf9DbleXw6UZVQ0x67Lg/Vz/EKdrGGBG
eK4OcxO4gRbKe9Vo8n0Plub47lBcH4VzD8tZBh17HQr/W7zsS+xAcb21C9o2YaqZn9Q6MMcXyjTb
+Xw/3k0CRkVJSP+A0GT+whq7jhczM55GWer2ZmwO2yYzw7+mFkcpWj/1PtRL6Np2G5x1vYw29yPf
jkjZQvgJALVASUS5GXmk+WzXSNy0+9BqMG9DVOQ5wvL3LGl+ueUVlRs4rij8KFYL0FmxkEws5oem
kaOj2RW4yenohwJMyDbo0yHmlZXFMUXZmYuZU2F52nfGR6McgqM84HSY+rX6qCuxtZLwbnaneArs
rSCAw3ZnFHr9AiPgKoGO6eGe92Sew6qqjmkhx16MDcQOW7M11dgbwD8FEJgQRFW5iwNNWKY6igEz
H8oYUJeuh+UONfeQEbrmdylyk/NcqcGnEaXR7lRbfhJ86EDap1QKwHkebGw65M/OGNrSHnNNWm2u
hJiSvnaze61Er2o6fiPpAykFrllAjRc5UkIj2GjHrt43eDSclGZS3boOa7eposILByn6y8xUbSvP
g3YZC59LJjoPm7aK8bct43ivdLK9UfQAR6owjD9iw63vGsOoNs1cJEfU/JMHPAixAkUr+YvTlurO
qSPDS0mOxzJsTNfAXHUHZEQ6YBo8razcm7wkno7j2wazhODaUoYMoT8EhAqp3meBlW+gV6UPr67h
RVmrGz/p2suIZtRGbrv2gWFY+N4UIcLTbkJ8RwzglwdQUivIEo9hs8+KCchpFdn7sK5mrze1tXvU
bXYAXMpUQKNk4SqwJJwqcPzG0tTiY5XJTt1vlCS2/N1g1GO80+bCLx5t1Yy1H34Q5vPPuab9J6+8
7JuCAhYSu0tj9kMhA0Zrsb+MZJDTOucnJOl4DoOi8XAPbS7GkFWnxmSjS+08H+7npjeD8sCQukTC
X4qLDwi41rYZJEenVts+8uoWpXGUxc3COsh4jMx/J6qaxYmXJ3rdrCmN3xw3CAGxusR4BNQvteL1
I09DXaqFIvsHaUALrDMs8N29lWzpMyUrb/c2FJ1EZng0cUwSylIiJOQyY0bZ5ByKxkwPtBDVjyho
WN6MHe/KaX6TKDlkaHxz0RP9fXrR108VTLggy5bvHMYkCnZyhkic3avmGT7A1zpRk/eOdwhHr5kZ
GsWRmIdeh0vGArMlfHgPKUT5rYyaupcipnaQQqyypBKB4vtLRlu8SmboIAqoeF/HF9xPFtU2fUzZ
17VBetCBiWSgQ4tqeMgwnEl2YdfbFe3DzEKQl3ZaULu1JZf5Nzx/B3mf4BJpnu1Bl1GXxZ8EoVkY
i/KOOrqbv5dcSn9zpcSqNZ4NMMsz19d4q5uJOe0NoAFzs8F4KnkYh0Q2d8pYJqHroPxfeX47jhOu
V7M/So8O7OUnVEn07hBP8BU9hLiZeOg+yIaDFZfGuJnLyg/2UetbGVfwTJm1NaTHIqHAsAXfISwP
BHJHXPevv0pvYD1P5yd4kFPN39d1/bVvDfOz5o+WZ+mduYl7CzzP1K/1vRY7msBcMKnfoKVSaej6
IrDCLfa1r4xUWYCQhqz8hGMjbaukVY9KqA8HIeaxu78k3oiJICc5WhMLH/GW64fFMDkqjdmuHsbA
Ng9BhF5B3pX2uY71CZHxINkAv1ujGb9WxX+cvUiAI7RKSAHYRLxyeYEPeo53ozbmMw0cXd72vT2r
2PK0acEMTZnCX0XtD9+qRNIwVS6aVPds9MifAyyOEXCI4dl7VWU2jTuhF/qoV1Ve7/wstKxLUAb2
V2Ou1eCliDMpbcnEgPmQ905DDZvyLJwq7Nx4FaXrBNgrP6KT1cabfmot+7NcKXa+qeSiLT9qdjkr
X+uh6LMHC9uwhJaKPyWFl6dgqDNEcZ2OlSgE4wPkAWtcKzB2GECdPtPZQ6/DkyuzBKJjlc5YbZSg
yetNh9/QuWngru04R5KXvkSmzmVuPhyRoZ/lbcSx+WGESvcrwdzuHweCou02WGK/L9PxBZjNvMq4
MXIj1S2OrMIJB2dG0vqcOUqNzpjyc5r86FGHnXOYolhbqUBvlhnhKAopBlAi4kq6CFeDg/NHII0I
RhrxufF7neEsvuA+bavd3Bm/cid4J9dSPCJwDLYSmHdAA0tlPod5UDPCtT2XXT09G+VcfGvVrj6b
GvNaR4j13d9KN8kVDUBhlABOHP8WbmPXW8lAeDQKKA0fq9CY9girxQ/zHBZ7QM/z/p2hOO9JFJgb
Yooj2DDXoebEr3LIwf5DxX37k1yPk4t9Ufs9Hcc1wsarPtGfexU4C18NNZFXgR/AdtexksyuFK6W
zZlcWXAH0/Q2OxnqIP3QpFgvXSCe4OCHWHOewVcNnSchxuPsazxZn22MfwV7Dx+UQ2vTyYYBhehH
NXXKSzu1yhoue3F+i7wiVJZI3gIPSXFy/VvnoKCxXfXauSr06XsONedvCgvteVLzn1Jclyu9MvHo
f74a+kdQSSh0DUhu9IYXyTNPGjMbcn0+A8fpzwM+xZehNauVFH37UOKawq4RXpYwgcTe+qPZUXQl
PpVJOZyBViRYM0xy9KiURvs0RhNm4BwpKwv5zYAUJgyJaR5xHl0HjKcedMis9md9mCcURErF8frE
NvYI5ga7vC7MNX3f2/TAm4Q0x0WMFAHU5TriOOVzIeXUzlZYybJXaiidR74WZd6YtdMHOcB0qJ+c
ZOXN3uxYbI5FAU1SEmPqZVaSFKTqoagp58aY+42UmKbLlep3OztrqtBvRGIcIrYqI3hIcotN1EK7
TPK0a8+Gj/SRO/WQcAydO6KrmGG9kh1eoRKLdSmyH+NKPiIj8cXrlCFYmW0atGc/lvxNp3K+e1IN
Ou1bp1lt7ap4XLauPUzh977V+8JtnU53EGVVfc0VlYLyOWAQ1h+qru2rjd4ZCaYdqvTCOegU26w1
utPstNiWmUoUIKhW14r+YGGdzsiKgUC8tbK++0vPTTnxkOApPiKAqiY7WZ+mEiXkrmZiYjXj2n68
fcuw+LmT4MsIoB+Gz/UygsM3GkpVy2cD77Z9hpCo21t+/8jsYlgppW/3CMmMDjn6PWg2IAhzHapu
esWY6P6fC6v/nVdc9v2BE0yQ62PXKOXi73dmfC7zIETQMBK6M6S263g+sL7BDAc0JVNV/z3iPbTt
W7Uad5MVTGtSr4vmgVg7HGDCNhQAJklukXGsSfOjunD0s4HS86bMdVQD2PZnowgsNPj7Kd7h7VmD
NVbTea+V4Zpoye3bpWXBxPlVdYNDTnzoP1JexlS6mDDtPeuBPZ7qrtNLz0nU+Zdt1sYHPa8jf+V7
3i4dzg0GK4BFUS6ED3Ed0UmyOMXe3Tz7VTdvQ8xwjkE32NtgjOaVrHOb7PCrQt5Wpe62ZJR7r0MF
Rm/rgcJtSvMTZSujGXro9JFTsUT2QsYM54ctYUl7f/28+uP9mRPEMU4fFVIgm4PyQbzyP15pXBd+
YDt+eaZiTmMQjNaQeT06z/O21qS5fEDxzfoGQ8yXQf/61bwv5UDVPaS+s2ITTXqZuPVc2NpjHA7W
rpRh47u08yx1F1d5JO9TX6377f1fvVwH4kdDLcOuFCyEgH9e/2g1Q4HAnGCURdSH8ce8S2xl00Af
+6sMw7J8GoLBeOfsRFi60hCE38elXODPF0lktkej782pOkdJn/5FzWNnG6luy4sTx12zc/x++vHe
p+QMEgAMeumwOZZgIgsObDqNfnOu+6q4qM0sH2iC1y9xIHcIOGpr8hnLCy5PCOyDnIVULkj+pWI0
37NXiwy/zQCce8ANXInaTWBrmX8sapywXBOF0C/mXEreoHbzy7ufFoAhKgSoNNLyWIrB2EZOd2pQ
qnM6jKa+7fXSsD2nK53wMg6FvI1Tgx/y7piC4QTsjVENvZRFQhOm15lvGViJTWnxNRrVCk3u1pZd
Q2myj5EtNc/3Ay7TCWekmMGIFiwF8c21utFNjkVVms6CEntImb7vagcoZZc2a3eB2z3CRQA4FJmE
nsENrq/0HbVBK2Q8D6WibStdL7xicuR9kAd/z3QlV25ybz0ZJQzRANkJ2u/1lhT4jkGDm37OEb0M
vRpKfLcZQr39YZTRewU3cUUX5YYAYosJG06c19F6Z4p0G+D1Ph3nYWup2csAs2zTI6n3kPSdvjLG
fFVv+zNLEg9OEwUOc1NBu1lUTjblwgDktNoXyhBCI+ZWkz22ne20LuirFBqVGpX7scRR0g3yXHuF
oQURwObW/N2FMtrrqFCA0xqasXiylcR+qaS6UV0f0dNPcuNIuZdn0si8GVaj7WEXnW6DGHlPcNJS
tw1y+OI0mOo89KYATT0vtMrsy/3FuTzeXx9SdMoFeAL23yLDUdLh2dpX9X7opPoxaOIQ+LJc7RiA
5cyEsN0ZTTq7Sq6ne8vxp5Wj9jo8ajJCFxLFbFprDGBI7NffNFfSVrWZP+2m0UwOvpqpp0ka4q1G
r6XdDJJUosEW5WArjPJ7kMhrKuEL0Nu/PwDQCGQNUj30x8UStozKCRLwfjutwU41VyErx8osP4cg
fjfYIM+XUbWND62a9cdaaYJtBcpzE5tSuXIoXyfif38I5jv0wQSFjl9z/SayKuwkZ7ZlrMJ9MAA0
rJCODBDO7aqmO/kQpZ+qzgp2sDr0/f01IP7q/1vopArR3KT8EDxboaG2eAcz7tsALUJ1n1hm8Dnx
Z/+hoX5f+dTXyeI1CoNADjf69jR/lt3FNCpmudNnbW/rXMoxqlSelUmtN07sr/UprtPgf6EYwFOU
MyfmqnX9Ln2AVIUV6to+sjr1QyS1HF61Mn73g9HezbO/VlDdPBodey4aqF0xXENja/ECbalvnZoG
1D7KewgwMnQX/Eel3UDLwLv/rRZZiWdD5ZPDkvKArwXDfrFjjIBTHINAdV8bbfs0d52/USTbdmGY
Knu5jX8lWVgeuR+PX/A9nN3ACO2LbEfJZzPHaInqrtmzDgFGaIW9mSi3TpOJ3blqxdFjFGbS82wm
IJcGVJxr2IX7PrAz2M/CWxIZg21udtXH+8+0GBH/90xCGYNEJC7Fi2dSjGaix9yp+wqd1E+czjES
AdZ80BKtpvsMeFrW8/6g9rXkhelsHdLcrJnBSvXW1ia0DGxEVe//ppslxGsW4EUmWuIOsHzNchkq
Ws94aW9rifEB4eWP7dRMhzpH0bUo5t/3oy03v/io1AccanREeQmLzV+Y88jkVNP2sHGcz4mDfhlr
gEa13Mj7ctYVt4I09j0uSY3vjszciQIQITp6wMtrchJSn8En0fYlW/MUKmBlYi30Xcsqp0+yFknn
sJnVoy81awOo22eG60AjBIoj+Y5px/Um1Qy/pkc6BYeUNvFGabt+p8U4+BV6ysXSrottmmbY9Xba
mibz7beltuZxhYq2waVi8bb70shrgG3JYXagNZWFVWwLQwsviU19hibXGk1oEY9JmrBNEHUL1wiy
3yJeOuqIzQQlxCCthDa/GxKJmizjYmc76B2PMyqndFb7w/1PexuWhhbENc51FhUkwOsXXFsRospm
rRwyX5Mwf8SoC8/0X3o1jLtoDtZgX4ujnKcUnW6bj2rAV6VbeB0OjkMX6ChKH3AhqzeNY3XbpOi1
Fy2Pwh+G5LSHZLTNDW9adjO+9kpZv1hOr+GRirP/9SnnP67Dm3hDdRMaDYeU8/zUAVJ020ga9lUZ
f4iyVt6mUfId9qK2u/+Wr2/wdHtoEoBtoTLlBCA7L+IGuRw5TaArh7TyoxcbV0hPT4bgCckzdT9r
VHdMfbOV2vTNoLRGwVwJl59ldlIjhPBsJ1MPY21oOykzbZQYSJh6E0K+5yK3qVplzWD0jQ+M4gzb
hfspJIgbDSygvuac6eohBFW2x5XQd2NFqfZajByFybXKc/yuOfhFYWwg5qi/77/o2+VMY13RuBpD
CUOhanFIDEi9qtFsGQe0n8dt2hmZp1pDvLdDI3ZnOXyfVaD4sPxIaIMU/nQPb9DrU6RqyVAl5iFm
cuGZhW0/hmA4YHlW6E2uHOtvPRziRZzqeAWKi/j16kX2IpfmvjMPCWv4gJ1z/agOAjQ56MPXjI2z
UvItCAf/Ph3MPrgVZF4a3ovdWhXziBRKZB1mSAVuFWvzQzkM2Se18EVPWNH2dWjmezXVMXYDK7mf
OAPdmDvrvs/a+SH21f65iTFV545QPGllnj21FhSRUlFCDyhQBgpFpiQa/GDI3ldKik/DzYwrGf8G
m7HEN9Jc7bXCj3FuVobsyegyw9MU9HiruluTu7lNK6RtYV4io3VAla5ef5i595W8sXrzUBV2fHBU
CDEKKJSnoTFBHsCI9Yo0sndRhVjj/fW+KCpfHxIOG0cUQEfhUHsd2Ww4IUMbAA/GKca32eEHuJVW
obmTK8rn+7HeWH76n7EWe6tErBW38dY6WIGCU7gFS32yOvNkQiHwar23DvfjLaxhWH6CmQ4UDGQY
+4tWxfXDRXPZmT6T9wNHU/cslf1TrnTJRm3C9vNQO+GvyonPalcaxx7REBdltnFHoSL4p1K1uf9j
bl40eHMw4NTtnJYoEiz2ntVjCC3DqT6MlmR6CDsbJ2ial9BptE/vjUSRK5RjgWHjR7dU4AV5plsS
1S3lOfIGUjxL26G01GOUqOY7EwqDM0JAreDlMvpZPlRnt3NR5Y5yVM0qO+dt+FOyy19ROmbPSiZP
2/c9mBjTUcIKEiLd0httBfx9KitINR3Okal7dePED06OWWPaZ2tGYsujj1BcEjjyBAiMKeHivO3r
qcZihoURyc3kllNrijUxe1nrK9tw0v6qM91auaAst8drTG5CwjwQQpi8WCHGFDOR1BvjGKK/v1Ob
QtngKZp7kVlH23amy3b/dS6TjognmEz0RAAAkSyvd0eTIvGfcys5AievNp1Sap48gh3cTLRJ/+4l
1OjlMXNmuHk9W/V+cPGX/9ENQOtABCc2WGeOgOWIWfZzq+tHwwBDWcnftbKUN51f44p1P8xb35Gu
A5cOyH38s0g5RVYanWMPxhGjNmlnTtMXTYK5E1vIUqOpElyqwKpWTr23viNzD5o9qEDdUmdMlG/L
NonMY6zZwRnx+P5jbDoJKXwqPDUb5L/uP+Mys4hX+Ue8ZR9Cz0vVTOgkHYux+CLXQ/+ASuH0Tx9Z
9hra4a1QXDN4OJHBWDbXS4aeEkS7eoDHUtGpStsie7Q4qDaCjLGSxd56i1DVwYmBVhQKLtehYnnI
fRsIwNH2+yR2fTOwvSpKE+oGxK3c3szzlXL3rYfjrIdsR6NKiKNdR8yCRtdSOTSPmEHUexKNdOlU
3zgm4FLfHQo9JzF3sUnSCrfi61DTpHVGXIfWUYmyX2mqTY9yjHVW6Zfjymu8fShmAqKuYBDHdemV
1/LHEK7rB7sprM46Mj0IP0CT17AqGYQwY/U+SAV3XIizzHbAFIpOJzfu64dKuriY/ECzjprancxU
uCXbQwtAzQasZkHL10Jz/nJ/7d+uEuY6UCShwQgcx9JvZ+pmTAnt2T+2Qa26JnTWk1wrgvzf6HvA
m++TWXt9RiFCQwMOcgOGZ4tzIfP7cWyoEE6cpeZmyuvgydITbaUt9Kqac50dHTE7onRmekrLZhFG
U4LUmPQxwCnQyfZWmjZeM6f9cyRNkzvEWf9YVowMrNgPnys9ij1K1CH0UC+PtjF/uE3TqweIOB2z
S7W3VrLqK1bv5vdROzKvRI3nxiBG70eUuVJFOsZmH7gNAIFf2D/1D3U3fE0LhI+k1NR2kKq1jdaW
lmdkubM3jLzZTH6onvphbA/5mOgHNW40ISvzVI0ziNAqDRDXtzWP2WT9zcCt0MNEj8SdIqInSWaw
NY3Y/JXEg3lBLCvZlro+XCR9sI75mI2HvmycjVEDoh5iK1g5L9/YSgzrASKLjhLbdrFpCzNrKNQ7
6QhSdDylIWKJU5wbp5Zb4soLfjuUQLkzFGD0tTiai6RudKOYpKPBAf0I/xy5abA8p6DP65VQNyek
KVAPDCmZCAAMdxZLLUXoLUEDJTpZfRNuolhSj07YyK4VNtJRs6Hx6Tr6Ufe37c3zERRQEsM2Agqr
oetUAS+QNKKN8QnlsWYfdUaz1+yo3+d6vHYavxWKlqfQCmaoR0v7OpQlwXcJTT8+SW2BEc1ojpdB
HVtvbLJ8hRp+k4x4qj9DLU7HLu2NyRjtGFUzu3PrUMm3U6iFG97/X0HAAPP+S1zgJElGIp4tEFcc
I9SLiwXpTNBlrQo9wL4rDC+XimITJGG5VccZix8rDx4GA5SHkVvWbpK0DtC/NIMbRj5BjZX8g4PW
zucp6Et0YLiYFGUavLek5RdaWN8BO2F18RGuX75v5aUSa6ivkP6zD3FnvIyqEnxPiblz9LR4n37h
v2+EaQXwSIaqLDDtOh4GL8GAFH6CwUqf7+J8rh/jvEOjJLckF/2CSnIHNay8mdItd0e9ic8mTnAr
BeCCLPr6MyDnANKCqgLeb4nyU+1KzvNGTk6ONiPcKMno447lOOuPs5pEmC6ltfPTbPqopeOTzX83
qs+AxYF7X703ZwmY4asQON1vKCaLJQmcHp3X0k5OnQzecA6Qt4K8n+0MdvdKqGXjjtXIoJkyAkoH
t88lyqJuiz4usOE7lUmqPgZZarkGsPNtqFjDZfQr07NxQ3gKzVA++wE+X/d3wxub75WMZQDDe7W4
vv70I4KCRYuE2ClX+nFnN3J4KmK52ZZTMX0yGGquxHvzI9Mg4kgAaS5U7BcBh9mfy6xPT705aizw
ZAC7MreVOzhmyDjeCQ1vhgMQeHPaqV4xIpvDplyzP3zrtYODFjMOSiBjWZL7Ze30aBGmJ2u0xk8j
ILBdgGvaSU+7r/yf4UWTnNQzpybyzBZjnpXj4430KqpKsAtcmLnviM/yR33ZzlUw+eWcnvQu9Wka
NfZjY5bRCfDEmjHf7RdmCXPzp1MKipY+ynWosoe4349OdpKqcHKLwRpoDzvST7Q6P6tdlKypNd+0
jwT+HJA1uESKMTibi+wF2QzUrOI0p7GwbE+OEVlsEBGGshQWrpTnCKhksADlzkm3vaZ1e6Rp7I+M
H40Xq9fXZrI3C47Sg34kS07I5AFcXrzqKm/NdJLG8ZBYaeu4FRCRQ8pQ3WOplWiDzNljxHs4TmWv
f2fMX+2jSPr7fbuMVqjoU6IJweuAr6RefwO7jo1iKCCMdZozggnvU9ewivCMFMd4Hq1qrT2+rE5o
jXN40CHg8OBatiwUMDKm2MoN5eToubHRQb9vNLXuXHyJVLQ41NRLgtxcyd+i5PmjugWiIiQfAYFS
fXGQLOWQ9MpvC4Dv0oM9FdopH63wSWrlHon/jrFs2xuHscCkI8vztQb9m5GFDobgCaP0t0jX4xjQ
HppgyymJIZ+KwLH3OAQ2x75AOrpGJtFtZSXkYoNz3/0Pu+jH8MwIMtHAo4snMuiy2R2jJxL2THMu
DbioTdIr/i4e6nfOKEUUNhU4QK6jXBOXsu5GYzWtk8/ZZRyV7hDKreYG7Rhe6kaevUSZpeP9p1pk
p9d49Cs0rocCALssbjPwPkNgTNklta14Yxp1cKjHFhvwWV0b974RCjUyeiJw+QDiLTFG8M+jPkvt
7MItl+9UFr5ludmAXqlTxfbaBVFUrddL1LmKttiHAKRnqcnwrGQQolleVMOB7QYzZYxffKKQ1544
oavPpV47FwTFNBcnZ2Wl/lzkY/FyRV+Bw4XEBK5pkR4HDFuSNLSyS1HrWbDJEKzy4Glqn2pNP+tS
hhzm/a+5TMj/RhRADnqzop2xuKtMLY9sTbxjI5inc2JMF3ymnN95J1WnDv+8j7ZClVvGzkvrWL7s
BQadDoRwc35cucadXOCbyUzi+bmicx9E74Qj4joXdmHTNFge55dkNiQmv3Vqen3V6PCvEwBtbczX
yNRgrw5W5kl+2gauAsX0AqS42Rqhjri0RpcwKG3za1cgMmkhDqBt/GxStisv7q3lotBnYtexGfho
1z+1HRTG5pKcX/oeA8sEIi3K/4HpWb4uP0QSlUoLPu5HZTf6l6aItW1g93a/8vkWufz1fYkrJqrs
ouUlLwqmVFTLdmzmF/yyZhARg9EzPDfLvVH1ievHreRaavLOefK/UWFxW0JKi6vSYpX6Umb1dsZX
ChLNegS4+i0f1QKQyzRve5CkXqGH/xSVbH+Z635e2advJQWOyv8NvjiyB78aUZdo8kvJIO+xRcBv
AzXPPEVq+f3+J35rM1J+qWwOCGJIllx/YbuU/LAop/wyVX7+A0BysrWSbqAHxEHtZtyEdvcD3h5V
iACAtGOmhcTHzbSiNuOyo/GTX+qoKj/UITZnfmR2+2Fqn9ApjxAztcfPPV96Jae/tYzAujDTk7lc
MaG5flJZG6ZGjp38ImEts4/kKtoYAyRZJbPCs2yhlD8HoELuP+2bQQEgWwgzMstekldRQGYGMgXF
JYy6+VNsWuWDFuBDaNWZsfP1oP4YleaaNvISNvq6drlfCJlEwGGcm9ePWqSyHyRjyfIJU/3nhA7/
gZNr2jZV3Dw3ivEbV1Xz0W6klwoK+wXjjpomsqmtsaffenp0PSAoUBiJGdz17/BHJUbGpcovWeoo
O30yu19y6DCZHtLox+gY/sPUdcPKd379kIszTrSkgHLSJEKJePGhASXYyTTR5ldr5NvxU5c+VZ0B
r9+Oxy/aJMutF1Ty/DPTU2MH8CjcW5Ez8UmK4uj7Rblj2Bs+8OHW+jxvvA60qmn/ctBzE1kW4qXJ
YLUzs/DCLAeBpc6eNpZRa1urRhVxUmx/P03psH/nChSHDOUo2w2kyM3w05fKIEtw4Lk0fRhgdAWk
2pW7ApMGioHssR865GOM2lz5CjfPSljKbv4AeUTNv/gIZaBLBoTw8JK2ivI7xUH6CFwlOaX58C0S
SU0bp7VadBETGALkX7onLDZGK0hVXC+3cmwSbUir/EOJtUu0r317sFMXVG1hFB7jPKt9kv22S3eO
2k7m+1pWBBe9XRRGwD3B1F26rcdzmNGwsroPRTUXZ+5xX+lwwV4aG8VF22RcORQXeRsoJJdLhkDg
PgQXTFu0J7uyN41CN1qYzO2+7uBHDkaC3DsGNwewi9rT/VXk8Or+2FOEA4oPEFPwcCj0ncVpWBeW
njvaoD/L2KV5o8oNJosRATBRaKNQnMbtINc4rodp/pAUg/TpfvjFofFfeJYUN3lxTC1WExgCuNxa
pD832hxvnX7sj1JWy8AhJ2cTj+pnY7BNDwp3vbkfWPzFt8/9f4EXz601gdaGQak/23FSbBqkrz7G
qmp/vh9luXD/fbtwYtgoiDcu248BJg96VTb6c+wk0re6h8oocdPcTbYVHIoqdc5ZrfUrj3a7gvik
6B7RoUD8CJTt9W6pnSYJ5GDWn+e2GHbYxZkbswXRjAWa4WaOv4b5WJ5Krx/xVdcbHQ126lJDJo2s
KDdnU3+u+rLzcsWsPNzPkKHXimkDXSjYmXEd71JEPT4XKNp6aijXHyt0W1ZacIvqSvyQV2cGjYpS
2CaIj/5H7ylp7ElJoth4Ds0g3xpdFZ3UBh73XBRrCi1vvGSMs+CvwHoCOr4UtzKDtAINNhjPY989
VVavnLTAMH6kfQJSyhqrNbLvGyuJwQ9tVG6tIF6XuIVcbRx/rjvjeYJVfcizzvnNASBtBoQ5tr4+
OdgA6mvciTd2p4YEDfRH4fFG7rt+n5jWaXGiduYz9nkASp24PTpjB+GoaPXL7MOnSIriWZfHac3P
cXnWi09Jt54yUjSVBNruOrQ/YP3V5YrxXE5QYFOzYoSro6nug5jcTb6McWUSRFvDwm6IUXm3K8AA
uSHStB/8Nja3YV7Khyao14Dr198B3AgHPaWXgKxzw+Nicv27lDgJQ3o15i9BlHDONDtT9exHcl05
G1/TAPz2eRv3X7OuCIz3ifW/BicsrGhwT9BMlvC1cNDoruJe9mssrWiX4MJw4iWGm8S01ujP1+fC
v6GYU0A+xVPRAjN3/Zx6TMVia6P9awKmtk8tpd4NajodHLNDekGyYPY7iSx/sXEAc2N8S9916tIS
JThwNdFsA1sCQ+o6vpEqY0d7O/6nGCGMHBzUFeWnpgp78yWpQmXwXQnVgHkldS4aCiIszUWU6eja
cuojIn0dVo2qfGr1Sv1nbjIJhpwTmskWISqzOlppXfbNBgCR3H3SoBvaT8BA5fhxarKwcXXVB/KO
gIS/bX1u0Ctl13W+4RcJX2NUuml3M+FDH+r6h1FxAdkzI/kfUJLQa/QkUXaxn7f9xmiy6pudl/0a
Bf86m9LHhvsOeZRuvsBd34AlbQn1vt4ywt+0OxqcssfhC26Eo6tkWfjrPefkf6FEISIsbyhmF4k7
bDs2HE72vyHrRdpD7HRg3aA32elnRY2tp6kPsSBkr1nGyhdfvldWOiB6SBI06BDhWOoM0NvGa8oZ
48BNeqs7R3au7SdU/TU3skzpgORAvqb0fvNegfWiBUTfA+tHMuviU/Y+blCZE2IbK1mM2aWgNbwy
IKt3chHs77/Y6wzOi0WMRqRueh1M/dhU18tGIodZUlvVgRsbpn8o8oy5floM7lQq0YdhtvQPSKYl
bmjN2eF+6JvHBGIr2nIsWqGEsQxdzz19QnQhcRrX7ekxcCZ/m3Fn+aBWDAHfGUvA8x2IXLCnQOIs
B99NJHWAWnKfx+z8+Adyh6Xp/g91X9YcuY1m+1c6/M4a7svEdEcMyFyVqX0rvTCkKhUBkARBAARI
/vp70vbctqtjbt9+mIeJcDgsS8pMkQTwfec7C9hi06lfdaH/SYn+D38ZfI+AlkIYBbgP//5pb2wD
DtB8bR3FwBg0Q7CM2p5o3hUFcTik/sm7/cMtRPeD2Q5Sp7A1wWHyp3fz17hZm7BLKfGb2Hd4N7iF
EpXQOsb8o0vaC5kXqoQiWYZztMT56//72v40ZsIzhCv7m3MD0ELMdH9anA7IbRfZqKYEU5DQh5lw
xJdKuj7vjsNcINdLDQ1HaLev8u80h8k/aU3hvxqjzb+W+YXPcsn5vXj7Y8R4SUL+6bNQVMtrVriM
kimL2G4KO3NlBmlxyzOBRKL1n1kx/MPVx3QRaBaC2yDcwv7w0wIK7dTMACYhVhDO6HtMUqctzKU8
EnddfaDtMN01aeSqBEXIP1lAP5ca8De+BPNg9eLPBj56OaL/UM0i1iRTeW/x1nPE+69LL+8Rvhw9
DcLH9DgLl0MLu/l/smH8agP098YIkybUXKj2YCMKeBS8vZ9OQFszHEJD5FMSo4bXD/4IHXml5n4R
Jb6OH6OUzsN+7ubwa2p6dhf14STe0y6wJw0/RkeSoV2eEl+wgMxZv8gT4yJ+BWkvOQeZnm/VRCFa
Z03ivJ2G4HJ+w27oTsaH5Lg0KN7UbRY27fRbc/Bv3+Z/bz6H29/+Bv23/8DX3wBsKtZQ89OXfzuz
b2rQww/zH5df+78/9udf+tuN/VRmUp9/Ob9L/ZftJL6/GzaIn3/nTy+Bd/r9k1Tv5v1PX2yEYWa5
mz5h8fapp878+nb4zJef/P/95l8+f32Vx0V+/vWXb8MkzOXVGnysX37/1uH7X3/Bzfq3P77679+6
fu/xW//5o6HvAukJ7z//zue7Nn/9JYu/wHMQxS0mArDVBpT6y1/c5+U7qf8F42VIZC8yLDCaLtWH
GJSheMf8C45OwL6/kv4vHA89TJdvhMUXLFQc6cgyAREUiPcv//XJ/nSv/n7v/iKm/nZgwui//oLq
788V6SW+HhQSLEW48oBRAs3zn5fDJBsfhvJevQmE4yeExXwutIkqmCOfYkbTskvccTScHlG1AB20
9Gsb84t5alL64RJuAkR7nYd0hqG/RuLMFsHL00SmBpq9cqgv+/aUq+J2SmCpuAEVJ2PEmcZ1ty1P
tN2MNE5GH68yAkpXhM8Ivv2WaAzUvicJrC/WeQLsKotwaF4kN/2rNZk9mzj7yKZguutE7/sE3IFO
kJz2ML6BMdWmmdLiMKZFZWNTt5XvNfkdkr29NCDD7At5dhj51pq4QYEkZMCePRU5y9c9i/tyAj+r
gkXkdJQ5Jica/MsjePlTmYxuLo3HbrN19quk1pb4bLzusY8Tb4yuaD29LSodYAUZh3DPm5k6wov1
pBPBOrI2QVZ188ArEap0l4oVDmFgrlEN+Tyd+K5r/VFv7WhEQgq/nobSKwRkf7ZOhme9arhrhZXW
ARD45hJ3aWM4bvlr1J+CFASnEb4vG9UXIKI2XXrTQ45D/D74MXnLmffaPTRjfw3gSzfXsnfwZUWd
rp6VikkCl8yzxktOBHBDGxxwwuN9F58ib6oNGbasjvaferFxUoIGJ91WhUgWITM1NKwuA9mppDp5
9pTKdemaZgVF1ndrOcPNExHmLt8OEwJtnpcloA9TEZkrzDGeR+bgPJROcb8NpM+3kx/LqwSX7dbn
8jCNawX62u0gJrNZgjGsOozdKvQM28Dqd4hR4cYVaH+X4HACSNTqLe3g+Q0qjuGkCwoCp4fgBvKH
Kdm04eBSIvHI2KMzCb1t8oai3wL+6WDZ3S1PSC8NQDRm8lon2R69LlgBbqXbrGlizK7WTtYbqpDn
g3BP9MsTjDQJ57k713V3UKY1mtB4cPKu6+lKjxCcw9gOEL9T26RzmaoSqBRUGXs+gaE0+hqY4ZAR
pLikDHXGdtprDtPsaoyUbFMyqm1p1WRTGHjOGyxrDhN1f30AH7hXxJsdZBzd9BjUawa6n21aSLzD
AQ1sysCdyaGWhcfHDXpMMtUCJ4xMr9zaTJWR8KQQ8TwSxZY3TNJ/CJz3MhiOjTQwteSY4BYfaRvN
21ZmhtSqOGUBq59jBxk5xiBy68vG4TQSiGPBOmJw5udI0TW7wc5e/xliMW3xTC8zVLtczuW6tsc0
EWJLWyEe4nVdGEH++XReZ8Q8E4qtpz0OdpxvQXDkMEfmNl9IxIVdS9YME5lRnlXzyvXRC/3+HmLv
7KGx/ikNZShILb3lOCkLqpvjV0Mk9EiGsegGQjE6gNdgaqGpdQNcpRfQhrotQCu9y2HcD8FPBvx1
NyPv7d0fPaReYiSl+3LVM5J7YjYnxymc2jsfMkmQr7WS52YYWEi0v4jbcBqngchZUm9ngC992CZo
2m2m3NyTLhuyBG3uUsZNnG+51zc/Vn5JOFaLqRBwAfDMtemdtzQ0IqPX/ShczF+7AgYQO8uoJROd
AkE8xV1G8rqdN56g7L6e7Xsxt8VxBJRS6Q5WtGNL29JrougRJAF3zDyrd74Oo13PGlXxIHcQNY5M
tBtvQcLa2g2Fvx8L+XZhNhwLxE1dwRygWQgmesaReO74zsg6mUmsxuiSStUV2PqMmkkILwpccNg2
dM69G1CDykhDQoULi8eMdZthsIos6zzYK0+qCaK4NhCCuLRRKwH2sB6HKeuveRbLV55pBzVioXft
RFXlGqb2kOU+RrmeaDUnj+iTL9MI3aAGr2f1BDn6TSehDvZsvkdAXi4IhZIWheYr9ld11BAAncDt
LGPftnrfLPKc9UAjRtIBELnkY/kzDHCUaeq86kf49KoZZmBEJ2Fl0mQ60TVTV57nbpKCjorkvEOs
xxKHjJU9xu3pXjKW3rUebAwizcRXyGXo0zpB5kLGMPwaFeMdXHc6IpDERXoln/CUw6bQZncgC6AR
DuI76PcXn6x0PNdF8smX9jtEzwmMONFRVoh28a+R5AevyqIRMzaKflgllEzAJ0s3RgLa5fgeR1R+
ZKLLKtXE83n0Zf8o+hB89TjvN5HnjycZgLIMNiTMitZaoajnMIp8Rz5AZWG5PehgquCZy4lRAkcu
6/XRDYUgQGmWDSTUPfKqrK2kUhHMJRGDYIlE4gwyLNZ40xdckVq70xBGSOqV9/AYW83WaYQUplht
df0yCjTpYLjDF5KItNjWnth1cCQux9CDPwRjLWyAWDC9rYEVjwYeXQdmQnGD8IjBKzkI1AuBFE8h
oAqMv7VMlXisM8ZxI+mKXbOAO+tw5wXrTLgPU5GybkbNjzCq4u+Lge801IMRrDeRKro8hJwFPWEc
ogIShtM3m2HhbmPMcUWZQ5vzvE45O0YiBYccA7gXaYNoPBrDrjFNwsGy6tqRTHdQpxf+aWYN3Iwc
Pc155hUkodDrcZ4Ij6RgXH1tAesEJaD8IN8CWO5v02WK4k3d+d3ZtH1qrvxAzzOBP+apgF7ka9a0
KjzNOrwOVMtvdTfs+CVYknfim+B+xayNurKmCKYvQzGax5W1/kyALp2AIvVwUkGJ2G4wG1xJ2vNm
h4QEDnAetiPRNM9JmTc9nE/DDiRtHJVAs2Z2Gml0z+oQ1Hk8JnTcwCe1uKU+bs6WwUqtIHXnuo8m
MO1EwM7hIYHAV5kSYSO1LHMJAkTFih5/RxvGqq2gGorkzszpNIHe4semRACZaB4bs2SfnbB3NfcN
5P0RFOWHWKKyqnAHTUhWeIYOz7HMZIMEbT2obdHn2XvInH+G0WnWkxhFaX1N0UoqyDM5m4gEJXNG
9uUlp8yFmLrsuWLeihEt7CG2s0r1uLOx537wIBMtNlDvmSHztVrwKO097YdbMNWAtnlG2GirkyG9
sSEWLYxhEAvIm9MyDPlRc9CY2GBfFKVqK4MQvlXYTOlUBsUIBjkTSDHGk1a1MLpC+iaCarw45RNu
1SBfZgSENuWS+nNQYYZ1q4P6JIZw2cohqa/qPrRbr849Wol8aufdKifPrxra+6DK99SUyAhY4IQ2
J01HRrWuB2TxsKPjNPSQ9TfuzRS6LTpBRQLWfXYsTglyh8JrwOXZuV6sA/F+aZBq40GyCMWbsB8A
ktQmWjt99vsR/geprngm+R2d+0RjIWDwDyLwVdLCIwd3GUV71MfnJUrorpi8BzX7rKlsxvSRQa+6
4Vw9hU2KSPC1pd9Wuuz9thcISNb6OXNipsTyPPqArM/tp3wIfuDGyn3T8XRXOO8OLcdcECaYyFGD
1y+QLs0bMNqKt3EMfLuls2bQ4LjcPWHnzqejoTWsxBLlNkPv8ieKc7oj1gfbp+Jt4z6shySqqO76
N7c6C7J/ZHa17RLEJcnIOxRD1L3TqG1L4y+KklAH8ts6iABBBmB3JBGqmI3g47H1pnhAMLWCFdw6
J0t3gq0udkrQNtO1KhzvXtfZQkoYZXY52pXDR024aS0OuScRCFN7AVxV14kZDMem9jFIV1tAfA/q
xC6H56UonYMvIUEQaNqc83BNkjNN4gnihVawaK84Bmy2iGZXLmKMxXWsmnEu+YLtitB0GEgNnaGp
8HM2epizy+gI1EPON54cwVV2TeGikGB4Mq4kKky47CDDlKXpx+JX4YoFQc7xKszn9IPb3t52YNvE
W+pQ8blNgzUmFkTdMrU+FBbBqG+qy1Bfx6M6YCdwvSDFKKf3FfmEwX6C4U970isbyNRzr/QnD0FI
KmnHuw4JHt/bjIaMIEYJZehSx8mjiROGwnLKErmRY4eDd5mXcz/GsX7EOQIiY+c3qt54Q/cQsLAb
jqahq92mMKIxeBO4VsybWhn9faTIv9w6J28KJ3dZRHsochf9mibB0JWepvlLElrs7FzBkhLnhFY3
Mhvaq7pmyUePELGMWEQQfbVxJ8yGIgkw2bbwAzHbXqOg6pW6xRAfqziixTvr0B6VKIjvoJ4DpW9J
jdnoBltKZacEAY+RaGf4aSR1iLqz8GyygRMrgjDkIJm39XF4URL4uPc737Xw5cSpiogo03KMq2Fg
lpYQNKTZdnScO6Q0FGnZeK6NtwZdY/o2Wz3GmxZZooj1kSZ+BtkuteBmL7rdwAC9X8glLO6uB2w2
bimMbacTo9D0pdY0mN4pKNvhTdj3PxSi1bvtUPDgCRWMUqWO7aVMatq9sFZc130zfMxLlo8k8Jj/
kiL8En2WpaI4+XE73LaFTLodw4gEVVw0gPrjR3Zbg63Ozwk6teLAQXrEwa9l6r8WRUdBlAqkd+5Y
k+5Br66vle+xBrI3NjyJhi5suzTG3nV1YD4U4MlSrlH9Q4vRbttgSUlWUF/gaZlRzWJUFN10voOq
aQ7GocG/M0lJSht+7c/R6O4TF3dlEyRrROSa+LaqwdzJN4bVgp8neE6OqEkzFJEj1dDd11OO7qh2
yM3cQgMdjpukNnG9neBj/4KwTnVfrPWUIsPEsX1ksQm8DkXt10fIBZ1GXQ82Z0WhgVUlT8Jz5oEe
gPTKY9f47S6QqGpIOs7hrS0k9JtLvUx6RxNUBQRzwHY+iwLYOoJOjF8FWrAXvpq5PxaWee1BIzMZ
RS9d1qrt1qY5wXEGTZBTcwSg2sH0eKlWxehDDr37Us0jBr43UcyWgYyBS93Bs36GOIRwkOZMVzRp
t7rhBa+8gocKQqWIf2sEnBnh+OzXW9S5OMq0k+ZrEdetR8zkpVczz8MNKKwoa1THvbuFdhqnFIZY
OAmX+/RiWDTBIq+q4wgDS87ia1jPpQcgMfpWde3FUEYMpPNS8ZohLu+EEiQ/FOhXHuBKQ9+6Bg5s
mEflAYnQpOMsvURg4oGzY0OQQIf0ozycXdXCS/JkZeCjzOmHTRoKfYSp83rDYtwHOrNrQzG8LjzE
RNXYDqpZ1Au9ziIem30YYBjz0Mku/kEhhsR4fbRdvy+41yIXZcwogCprA/RcolCVSJtU3OaGrfAS
6IYU6lhislkUH16EwWSLfXVs36zr5UmNWHc3mfSSfu+YB7Ya8cW0j+t8A/pkXQHFekBs3AMM+154
kXz3ptp/cV2GNRmMj/MgAeB46lYkeCm/u3N+s+9zTHbymi83E+q9B4lSG/Os5FzLfp/kuYdYnebZ
tDj3oIgdbf+BohUBCONdoeW9CoPPPuCncPKzsuX9ZtDze0g9BrqIOTT1eo+xQkGM7t7HSzCZnyUv
HrRrxCbDrcoH8Lr7r4mKH5jv3TjExp6GpqaA1EC3S+lw08/6wkC9cgUeMhWs78kwfIUUza/yjCXb
XkpNoDgwhPbJtzFtw+8dMsOx0RUYcqjmfQ7bzSDak1dIQDQFcJQum8tkahgxhR4BGoWXB8Yg8wIt
NQk0pE5Q/ux7yR79Xo3AYVB14mn/dIDuSWDDe8qHZ6XRESV6JUsqJ3TnCK9uWKsRfS3R5+x97g8J
w9PUueSpEHIdN0IuEz5Clqq4eWrXCCyIVZ1wQF/Xi8IZFy2GFOt8k4wF/LHSe4A65yEQBydSZPYC
9+gS7FsBegpMh6p6bfdy9PXBeRa88pBvM3++8rS4jlDD1y1PyZpijgxGMsxh6cmlXn8WkvuoDIYb
33aoS9JLxEe0blvFpm07suIQ8hmfZJY3KLg0gp8toYlwm37K041vzFOxZLcqKAaw95oTdCuPPvYn
jAYQSfM0muQHZlvRKcDg6ugs2lyANuOV147rdZDO16i1QjJk2T5XAXA045c8rT8bESdIZ1jfMb/+
GsDsYuO69jAwj5300NzaeYCwN7y2Zonvow4zCT9ZFJEQZkG9M8iDhrHKHtkAlqQSCFU25RFB3yOv
QkTvHUB+eC2ot5USHxCnP0HhekTYkivr1XNlMGa7ueuuVZDMh5Ty+wEylgpNZI2Hb2SnwUt0tIku
9xzOspCE2Q9Ef8YkjNEIItjGJ0O3ygpu7zUJu9kcQMG7gTHpw9p3gJGsXG6K1i4fOs4P8HB+hqLr
jQ3TsYfscBe1yw3QhJHAAPk+QPXurwg2WSyYzz1CDyIZJHuOidKJBjGyifoEHi56nfCc2fUmmUO5
d5ncsaG3BMcQHifs3mUX9voBbyNhC4jlcWmo95kK3scO1S9I5o60UmZEeL2/T3WAgEIVnkXoppsc
iBqZZPuo0v4+4fXXKYf7R4ETHNUGgAG//uwAw7SFf057VKY1YwbXleEYmoo7nStxHGgsUI10CCHr
0EjrjbukZ0Oxkrw2iz9vgYDcGJq/RfV4NQTJG9IOYMMMbeulLprKrmgcwdT+qwZxsGzYep1nUKsv
gT41aWveCmpbKNbZYezio2/GnCA7zBQ3CCV06CN5GtYbNsbU22uEpCZ74PwASkUCBtm3SIRj910V
gduttC1OTAbrgx4Gn4yShneK5tFjuvL1ZEUTwofafynQZm1o0oGWCvOeCrkInJZOL27v4NnwgjBW
nwi7ZJuMqWw7ga56r2u6HiNZ91ies7edFoD/fqiyj6kHoIGZycZKlEWUS5w0dh4feB30WwUzCLDs
6FXmXHtoxBhsM84FMRLgG2fHoR0e8369g3TysUGdT8ZpzK4sYmsRawbhNwrSMIZToEnP8HtWEDOm
dUUZsyRBBAEIe9ThiMseg9aMJXAmQQQLg6sRRco+7xE86tMrLNyUtEDmCHhJL8pf+aHVrN/3plnR
uvC1sjLrNwGDpWpvzlkEdKJv2c3E/adlTPe+lrKKAZ9dQaQ+fnoYBe6baV4xZ+5dlav4xIROEO89
H0QxHVw2H3Xf1w+NnJZTA2tqVWVtdGhSdJB11OpXOGwCMlz5Nbyf95z27TnqnNmo0LYnhjDzr/BL
+xbna0LgWA5Hg9w8rTDZfsQoyK/oKNuty9Vx5jPcXqh+VFkvSqrCI6IkiWSIIcmjXryELJvJPA0f
jdd8SC0qh+j1bZ/Mpio696PFIhlajNiI1w39lsXYaVd0jWgnI+AbaEnxqm1osZQm3Wy7JlbEOcSx
oiv+zpFplEEw0algl2AfObC4+44GBwe8hzTdsUeGEX2d87pMguWp6Ud00M30lMYy/QqaQLTFs4cP
n+tGlIVtzxengRV2R99dsu7onL3VTLxMuKDwKsJnHsdwNy/yELfpYW7rs63Xz9C3tOxHjPcrxyIk
d4bz1BwwEOtLPRUYJQE0j+E81w7bcUYcaTKIoakwXauPE7ap58ifXrlJzCYf8+es5l/RnfyI1umm
veRYjKG5Rl24lDZKgOhMUQnGf10JCsQGr/mQpwYNDxLcz0qt73GMDWjiYwaKZbtFotLZRjnSY+BS
G753HLGjIARGc71tcoM8r2GEtAZAJhOknzJdxQr9LZsRRFNCDVxc8LbsxlGDu5mjW4DtW3ICuTPf
zMbbAYHJNg0thtcuH9Jzgbv8PfFr/R54yau/ajAt4aGw5FjVHdc3iFX2PAwck5pVmO0V16i4RLSH
IUgN39oYA/ONdLgEZd3W6nmGnPKOcr5FFqk72kbIhKx5tj7B4nnhxCF63GAg5aVsKudOwvHdizo7
3FigCg2ucbL2dU7iYTD83q7jnGymQE18i07K0fveC5OuTAzGNUti86PC1vGjBYR/9ifHP8PUNBOB
5ovNT0nbWR87Qib2+RjpY6tW15EpcHPSnvHXZfSGwkAmOcLtyN/2wLYaQlsT7YCaIYipa5Hk2iBD
tmb529L35xammD1sm3CQdshTlOFSQmXfgZ8ybEPR5lsHw7SIQAYnr708Ofe18L4xPGu3AXzUkPil
keCy2G3hakDNCOiFXfcRI+J6GzTed2w312KNNl1mkkrnDQTWdJwrO9BS1DWPASAU7YYjhuZ7Ejpa
YenE1Qwq6CuMY3AITO5mrDnE2UMDG8MV6lkZ9RL1N54wOOKCsd0kGJmoxAO+9IOm/urxEyTsQZii
2YwGh5oiarYtr7usJdKu4NsQoaPWYnGHfplk7bqdAIs2Wxnb+lWubfvBYdpmCebOc0CoGNLNlHZl
Hte/Mdf+J/gM8lM8GPX5aUBo+F/AYoDHpo84CdAP/nsyw9X7BGC9/SP54e+/9jufIf8CsT5E8uAu
BmDSXHjpv/EZMpAWkhQaVR8UvIuuG1yD/+IzhF8ANIG6hib64n5z8Yv/ndEQBV9AiYGTCASnMFYA
VeJfYjREf6YeeuD1wLgXnctPlCIYMWZQzC81HMXcWadIpfY9TFEpol4Q97JrQpifxyEZMaxmLDsw
HD6YEOJEfxg9jGea4M5d8pa4TdUGLf57gxTc/cWlFjBtC2e0JBA7AKgkdH14NXdDWOI/NpEWr22K
BOjizlgNM5oc81K1a0fvcY2np6BdYwA1t6sZwfDMUbVk7Y3zxALIieLpRRJnfh8m9Puc1oIk2YT/
p59aLr6NPY7gIuDVjBbnhMt6naL2MmD8kz5XY8UB9+Ptxm0TZVd88jBRxOFb8SZF1BAqYrTnOezV
u02BYGuiG/3pKXmPk3QHp06SyxbdlGRXzpkXpFXf1AtMUen3rGBI+fPDDcw+H2C8QQx/remPSfeI
iMtfHQX5OpvZCwtuxggoXjzZd0AmGHoMTyrGdsHBkUii8C7w182CE6EYNH9E0mB4Bi7oH4Gp3gBe
9YCeoZhDM4a49MW8Bcz6GAINAeAsOOTK5HrNIncEqCVfs2WZERbH7Q5sefWGkry04bxUrVHqUvAN
WhJohwHjNGnMgU0AsKgV3YXZCKf1YNX57eqC8XpKoeTCNXzsW6ePMb8ctmiJJgyEPxGQKZ+w3bOn
dFj5Phj8E2YgWTVY+NFbVW9/XVP/A3vM49Djn/8FmwtYdv/9rvKfqv8U7P2Puwp+/rftJE6/pOAK
g5KO3QnE1osXw2/bSRx9iWOsY9gZw/UEvF7QsH7fTuLgy0WREuaX8IkE7kt/2E7yL9CPQqSDSRMo
V+BI/UvbCayhQYD6O3Mv8+Gki20OBlrY9UDZ/FkeiYmSWcAo5ht0VWzbaEkr2MLajVxpViJDssF0
PAJGxDLzBIAo34V9+oZhSsVZe6aIHizn7LlHEY+J9Eu0pEdN4VYJxK6FmbtBSzjIce8cUiaWaI63
c1wT1Yj+uQWKfQUKBYp/sA8gMCojBc1RULDuLeoLc+03ept1612dyroKRRQe5zbATLZ5h1on3CQK
AyDQ/S+wAZZFNn80EGuS2GvALBrDhgA0fxhzu2ccxvXrpJ+RzYKcWwlKzJjw8JaqQJNuXe+NSXaN
bfiZxSK/T3k/3Tm+8tIfTbcBOB3AuHw0xMPGqWtvuJmGB13DIhPcrwiEl7sQzAKCJL0JeOtsyVwX
jqChOQD/HsC2j9AEqbR40r68QbZSgilgey2nyKD/buQWYQrdh7aIUsEE4gA2OUgj/aTLQNTA6T12
cHz5igF8UgYR/PvWfj7ZMABFJwBAG7TFtmPO7FDbczKhqL9SbQEDyPxJx/DrzZCW2Gr+BKmN2veR
De5CPaWbIgKobzF5gQcmOsmvl32AqJkBmQRFBQqVrPLNcjBr9iI9/QkjRovxShGCLYygmVGieUF3
D+h5lzjQE3qAvwFd3+rLpLPvUNFdsGUikukhZALzZaGbgcyDesLRimPAA0iXZ8Z/9VJQOgPtPxX5
jZ/T6wXChBQdmZDFvUrTYxFgwKbS5pQaLcsYODRpEH1MOPSGZsHQNHZsJEBXzLPt8uJaa19sAW28
9YFxH/EQ6r3wuiersnsPIN1aJny97TmmLAOY2KRPKeYWaNwI9sZTqLHrgieO6whwzqx1doJjNtgA
oR0Qb+TdBjX/FEW3a5e5LWWfHqMBCFnOzYoxZntd+5iiYziIkd30wf3nQfFnlbcgHoDB9EFBBCY1
aw2ZFZgE8ejqm/Ai/e793tu2ntP7bKb22cLU8wju5LIZ8UhuoRi/R0PglWMOT8NI9PQS4g2emt8m
5ZS6+pN1eGKQUfwEPUy0YVxF11HUzSVqEnR5QKarXKzhvnGKbmRcL/c4awGX+f28bVCXByUsUYEy
5YxfFeM8fmtBVDyDhL+JVwbei+WlrQ9QWRTnTqcMi7R7WkG0LrF/lR1IRRSinjvQGCUMEfK57GK/
e8oshkN0CPBwBpyX0AThQQHZXERNXyXw0LYqH+G+0Qg4eo79XRIuHwWCCM55PPRHO6M79gPOMPUz
oyyTznRgs6QrsFbU5l3li2w8s2RcSF+H+mliMdCSJqRHlHXipYWf9y18u8agXCjodA60X8J1Mn3z
PK/fAxeQolQ86c4g8qx32DF5xQKDFirGLPQp8OrgphUQ51X9UiMqsF+n8PLApIjHpny+MSJ1iIDL
xH0G8ogkaH/GGIDGiMkrA8+nnGoko5KZT+vOrmGycWPmAMxejB41nDLevJmy4yRHJUlrBRbS1KxF
hZgP1FtFpKJ3Bvrei8pkF20BcA4bDX/sTbDwvlwwdduHXounPs7n/qDTGb21GPxiE8yaQj+GP+b/
UHcey5ErWbb9lfcDXgYtpkBoRlDrCYy8SUILBxzy69+KrH5tmaw0pvWgB29SdsuuVQWh3I+fs/fa
nBD1YNA0cQT0xIjJjLj1aZbap8yT4/VkDKDiTDrTaTH1+8VO1Xsm6zTIKxWNm7mv/D1TRlYYIfN3
q3f1ULktfdVJ9AyjztNThk9OdGrNMtksNmOnQBjO8IiFM0YNSoc3jBd0qa61uIFZLhb6x1rnzxyX
ZWWarX7RUnCt6CoZe00m0425TM7tJLX2wkrs8UP6TmsGvjsm67nFkaH5FQLGtBH7cTamMnQV02S+
O1hsUlQ/5i6RO83t1bE1GfSU+migQ/T8jUgyeVHpgi4rS/GlYQvvmX5/sRaVGoEOVHEcINKP0aFl
JUjloozeJNY8I2CePbxmo+NdEbOrdjLXu5u4QJWQ2JTaEUtcaMg4DmNo1xtIdMUD4nix7he93zs2
VM+lyaNNzr66be0ze3ua9SGlr6rsDxRG+rFHLfiqWGuWoNTTdFUWtnwQZEyH+WB4tBjO1BlQ8knC
vFprKueovKk7RZ0ACVf6M/1+og69/Ux3NPRrMlkSg9mbnSj6NYZT0zrltD1ZaUnTETLJqhexgX5t
6Y51niycSRPnQgPo++Ql6XIT21p+k0bxm4oSfRPPA/LeAjknXe9qM/WZteoaodPvqF2y7ZPufRZp
dh+b0KvM3jAukHrz/27h6A/wezWbnsJ2n+h9zLdPC2UnNbvZ0LYrrkXco5ZdhvESufGDjbKXCZ6N
k8mNaNk5Vkl6veuuVDaO28m11KouWe2KZpDHvJ+LgOBRd5XgQNrh2iDGtfTEzkvOsLq8Nl9nVAkh
+lymoKbyNqZAreXF8yeehPLYGzQgzda/EVM5PNgCQyLknc1kjmu9Vi+RYNtuZj/hYWyioZr2Q6Tt
cY7cxam5nk2ZMAeG3uV47y0j9YXheB65KxSA7/XkHqjgczr+xcpSnRFYkb6i980RoMxoKIEpDEpp
oKNu8aE6sb1NBucZjcMU1M4QwZSpQ8/un7vztMWa+hVciGnnNUbxMXRLfkuqZfaoJqZSfZd2z5Hj
csNEdVXODurMTDdPJHFom8K1CHWZBv92ppVGG92317Uz+iFK97PBItMO1BC3FoO/fKTeSm0ynKZq
rbtiWE2Ze1VayaZsvXDhY1zlI1rQOnE2hSNunbKNgklat4mwXmZNqGeCHl7IA9SPdiHTXUqh1fQ7
MzJWnt1tLFpH+wJgcwP6NazmsdgoxvjeQtoXo89PIctVkrAhy4oOCVAhE1lhhHS0q0JOOTtLDSVC
35Ghh0Wz0pF2uvZKeQ9gotm5ZBUHdh6tc8wlzCnRJ87yw+O7VaO8ncq73h13sM5f0DGtE9O8ZASF
mhvqr7vMdC/tbe//mOr5tm3BBEk4iwGkGX01MPyU7XhJQNdlT9HVpygOR2247thJ82woNnHVBeyt
WyWZk5nmtHZ6w12l+L0vSNfY5BqTbyzXD2JZdBR186fW1Wo9OAVCp8GaVgRyoDuFN7OyLfcF68LW
G5x1RRV9sAe6oWn5KeNzvvZ4BxIPDZBrNPISN+CmsadP5JwPPcyjFQK8hdqoCViDfvZ7jw7Jo6jp
miashq7fGY7TMpk3gCWnRoIEtBfPGmGpW+usbaZ/zGnX2QKnWy3+bAZWnC87oS32rZe6F03Xjwgn
opvaoKUZKEyJW4WXKegttG6pXl/FtlcdbMCkQdUgjiFi90K2SoVlwoLuJaFwxxXZhHq91mVxv4ia
8WgEPnM21MAL31O8JfGxcBHTEyux9bX0U025vYqNwdmrCpsUYadeiNIK6dekj2wdzvIU+yTb4Bjp
T6jp8WAsnEOAp174IvN2yo/dC3uApRfknqifYM4pUB/luLdbrzjwpy+MsHqTnFig7G1biZB3N3rQ
IgwHQ+G7Vz1iRzIk8/pAZzFZ+cYkAljCImgkgVR2U1t0XlDpyDq5crWaPjxpkNc6apgTfSG8QX0v
b6PKTp4ttreNobTloijpriMy9ErGexp7WjXN98h+JXDdAeFv46NbwheyhI3jwnY1I4tCmmm/NdKP
7ebcCq2WYrTTkVOgwcyGjxFR3VlEibhDLtdykbkGyrDSL2sfIYjbNNkBULqOVDyKwkYCplKjZjyh
kM2PTF6y64oaa6VXSl02jI/XSjBbagiNuHHrzA0MsxDPLAHea5/n9gVd/jj0Xau/8BS3ZzTMPpzn
/C0yKYGd8jwOdaXYxXLMmbL+KGP6w07Uh32jP3pNtc0SAE7Gdl7Spzp1Dt7yGaHeM4lbMrR0ZOyE
3Kg3mAv15bFV0c7I4lNksBDnSMSyOtp6qLNy4d0T+/lBtd3taz3RA9caX1qLJMY2U1dJfj3ry053
qKeGet4STnn+TOc8W7URbZV2RAsfeYu3j/ziPIRkXx3GfLhy+pLyfxlCQ8nrQg0KXpm/FGunjced
3UzxM2k56jCWwHdh0sITmOzrNsUwAqudbRkDCZrJWtwPUZFFbAxO/END/bvuO4WoxRnqmio8bzjB
lO7aTJfiJu0Th4jH4d6u6sIMWkFyadAapnzpDewVRI1NTRgVUr4TJNet/Uorwzrt5HNHCNtEmzuq
tk03pdui69s1krLxwygF5+eqiXgP5rE7WoK/LW/s6CSabNqgH6wfG1CfR0PWD7mWqTsjpxkudYEI
poqn7sieyGZBq/vQY2FOGd2a55F+RFJYMFvuPAWx1OKAkZP2lna9prNWI0CUeoPQ3NPqjSNH73Py
LLHxeosJWctAArpo2QGqHf213eQZ9J2iPVZpPgaT3fRbvEzV3lVJ/UiA6hzoWe3eTU2kAtjowy4f
FO0wn157lkbRTiIHf0feH18QYNbeGljJEMcCIhwKmbSHwS6LrcO6sde7zCSUqpF7OTrPzNLP8Zbc
Ns1k1G6PRRMQUu6tiesZn4faqW8V/bA1fiZUyGbbdaB39R4hQzcsbwvjsBbMmmteJhm+I6gHMytz
Pjx1rBQb0XYNZcoQbaJoRpsBKHrYpI4i95qYaiqW1DvW1F+c2MemDd2keMK1NZy/UP1FIPopmS44
+EEQw3Zhi4SeQxnaxQcMX80B+HR/SLxS++FGfclkV6FBMNiiL8rF7qDctbG4HLSoRi4IxmPdMoc9
lFNxcma3+WD8/GGRyR4sZ/1Szr8MzcKtTql0hkPXMvDHAeLMnA6RE6V2fY6SbcW9bxXZZ5r5bqi5
8bIlN8N+YRbJZiBUcVNBH74wtC5d97HWP2SGNThBT2OSk1428JmXnc0JN9e6rS+HMUVg0jsvpQ57
IvDGKrshtxNfju/Tv0ypcgOUrvSb8rE45JE9XoB4sdGgmeMr8e0sb7U2I2jlRqnXxGg+COwzruVo
xlt4QPLk+3O+npjmvmSLWSxsRFbKi5CMJzgc88qf5zcjXl4GO7qOU0Q19G0uVEFuABO+fzut/xe6
nVf/n01UjG+NocFbFRdvPz665NfG5/l/8+/Op2/8C++nBWOPMA9gD2fI7787n573L3grVGAuJDzM
4TYzjv/qfBq0S5mfUZmCzuIl1Gmk/j9rqP4viARo4cGKnIkbdDL/B9bQ38coLsMbIFH8tOXq56Q0
/dwW/cUmXcYGki/hp7slq60NrZ+M4T0IVGepGKaYiFN/6Qj/lzX1//xiReXv/rXNyshGO7OAyfFx
YZF5X9O0KlNnVamqeDdHdEksvYvurSEp9/MyZKfZSzR2Z5Q93//oeSb0S2/354/SdgZDBvkPAAzP
5teLNDpv7IfaindK2uLYFXnCzu+YgeAf/3J9v/tszyMpjS4yCCXoBoBsvkaNVEM7L41jICpCK330
F0us0DBbDNrzfIPmCaGCctkQzv+UeNr48P2VfqFJgaty8DsS0QdzGDCZ9ZVxKFrFLF+R6CiWAk+U
pfeGHowz7+aaZZJzSy2z2ww7R64lECU8Q0VYHd35ONV5rtbf/zXGl6ftkR1wjk7lBYctQdDo17er
d+sWNWS+GxDPctxuY78O8OZ0B0koDDtSm2ToPVENpH3zw8HdvO1GZ1l3xcyMp4+85NZcIu2VFmab
BihtYg7jAM8eY9U3+/bcw0L67+rUjEqnSB89nm/N63wsKyn2ZeKNtChoWXCSraOTS4ra6/eX+OV5
c7/BdULs1UDr6f85NrBzCwWA7bW7XFGLj0VpblS9iGuDRICZIhlHHCWjdZmlnnxHTtxtv//9nyCQ
X97t8wM/85jP01Bg1qwkv7/b+cja3ju63EX9+avKJ+MBK3X6miM5WSVzuozskol10RgS6YXst0hC
bVCPk0EXc1Cdfuc6/bT19H585j0p4n8P2n/jBvz6wX9ZYH7+fSQmAPY3GAgiZv7970trG38/r+JO
egnCf1RZq86enJ1XDNNanfvJ39+Qn/yQX2/I+Z2Db67zo+fv8OsX2CilY5NHSGXTMCb/upKduVKq
mR6K1iE2zG2mxxqI9FngoPuXWoFwSXJCIW3HwqUY2WqP5ap7H3RbMNCdirvC7jW4nIxOUQoWd1mu
Ny/AE2kHd332w9QLhWJVGW/9Ivw4mOiqaZjgBvPRohFPpV0tSEnLARd87Bd3318uY/1fl7afXxhp
IAxFHPMn1OP32yuGMeKglxS7pWcE7YBtDrvZ/lsYxdeHyD096wM0MB5nfPxXQoxnQ3Cc+Lt2HNLi
Z3HunEUKjnq72B/e2ar2/UV9Wa/PF4WwgMwavit66F9xbe4Eqmpp+TmzrONTjiuKP2zi0Dv9jfb3
hwWKjeG8xfLKOMBvfr99JcjG2Oy6YjcOcXxCqzw9ZI5W3C1CdofeTIu7UseQ+/3lfV0zzpdHJUAt
AGFIB3z6+48Sbu1rhapQo9EfeqfH53FizSVLIwYL3cQ04ZiPM5rgl1ydWw8t4Ibw+z/hT3eYgSpk
GtsCUeWfH/gv274Yz4do7Xwmq11B7avVvDd9lc6hQQvlL/Fsf3h7eJJnrYjvIAv5Gbzzy48NZpYo
lcftrhFucWelIx9+OrrbmmojSAql/vn+4n7GSX5ZAs4xWmQeMSPmBp+xNL/8YA1OJpV+We80KZcl
tJgUYf5xa9z7FrkqmGZFvlzrLnOXRGQRqOXaS4/MBmmbDEnqZfua4cmpitLuvXfa/r00GgRyyRjh
MU8dcYws9Tfi9B+fCLkf8NN4+ZmT//43M01GX0LLbcd01uasT2USuUV14ceWvP/+/vzppecU7mue
AakEednvP1V5qewkl0Q51EYnHZvcqe+mEeO99PAH5tVFYhKe+/2P/uH6QM9SBgPVQp9kn/+oX57J
MloyNyo6JZNZWRvXrKITx3RnV9mR+Etw1B++L/ArPsxQXOFn6uzvP1UnM3RMPKfwHcak2pROlh0B
snrrwZLdTa/0eY9LVTHRJ+jpOBL//ZcX/k/Xyq8jgDoTNUm4+/0PIBzIHYWrql1pIR0k5JQEirnx
r1B4+pff39bztXx91REunKm3AGP+o7SlQMcKm4Afs9izDlOFKBFRFMWSpy3mYwx0Ilt5zDsOQv71
kf7hPiPJQM3n8uO8uV/eI+lhWLJHp9mlUhu2Jo2o20QyIUAJUUSnbJlZu1LSwYoANybfXoHHfPX9
5f/pVYZoY7sg2mzSgL88alQ/WHo8u9lZiebsEH85+1FF2ppm0U0ZC5CthVH8rcT4w+NlxUThxvnM
AXP4paoFsWVqsmPxjDPLv4wEOgQ61JKZNMb4bPP9FZ5v4pcHrNMMgOhJZrzLKe33d6nhhOTlo8fw
iOL5Mi3bh6H7a9H0hx8BXcW7ygGCqMmvvMqScSsa2YQVIZ4QUODk8wEwxHRYvr+YP9w5Q2PfQb0H
lsv/eucKuloYaMdmNznSesxTBk9BA7AhHHKzav7ybvzh0zDYSzlJuRDIEPf8fufamubmNCl4E1zx
tkz81Fj5GkeMhUb0RSKkuAa/g/VsFA6ipv/WPV3/+/H8WvT+6X5Cm/Pt88We3RS//7TIKAHUVLW7
InfEqh2sd4Fibv39j/zh3Sf9xeflJ+/3P/dwHwaEO2luuZPC5jVcKBoW+pgH+B7QYXJJ7yn1478V
L3/YzPnW4WBwZWxVX+v5xUqmZC6icoe13nqsGO5eezS07j2zznaZU/7tCz83Tr5+ACYHK8h57B5k
+Hz5AGLb0cticepdZpqls5vmIZJBBiP0k4/BfWBh8EXQ+/74sDRedO1XI8hCbKfDEMR2Jj8bSy/u
xgxawqqtZneLmMIEFDAm77aVUvvnthrNkLKA6YwnfbxHiRzASxvdPYVL8/T9Q/vDF0C0y9nOzt5L
/+bLgmU6WqesSqt3RiMExA3cWytXRuKJ8eXwl/y+P/zWeWFkYzB4VjQDfn8LwYs1TANziltHEMKu
j8tmaQV9yXMv4n98WbYPCpR3HXEJnZ3ff2pGIwa3ai52PzseHY7UUIN9sLKiJNt9/1Pn1teXF4Lm
ucGplxUfoKL25RYCvBGjNkV8XFNMi0MBEOT4SvCJ3hbaa6Ww2+NdsOvlShUzm08/ew4BC3lx14mx
QoXPe3Y9e8NyVG5TPuArQ+bHI0lDhhj1+/d/rXHeDH5fv4lbOFfatOtY9JwvD0Facwf/kPM5nf74
ohnN5q1wC3FkfJGAJkvT+L3XkvZe2TJm3gNbIKxbAy2Cm8irDHxlmOiauiFlEhkcdurbuuiHVYIS
7ACRy7sZvWraMkRCBBA55cWIB+IvizYHrt+XUho4lFKkk9g2J2ubu/5lPcu6FlCxUTQ7rH+QrMa2
f4kMwyrPmoymZDhHxlcwdE75PlIPcMuhS3O+XiSUBjp7JfFqk+dh8m1MSaRuM1lT2Hp+gnTZE9Zj
4qUCfpBlABqva8ctt6lrNut6XihcJqsgpM1HBRRtlIUXGy1hFoOwmfP2LbE8mA65dubccHDrYRig
tkFtXF/kuXBvtDypDpIZ9Wm2JgQGQyuT0LZj4yoDOYCQqHPlEraADsatHFX9bif4n1d15KQrBSoT
2bIVIyjM3EPk5+6DzkQ+cHsLtZ1V+2shp11k6N16knqkMPxDNEgLrBfgUxhkkFk0fLjdcrvk1aem
14DdZndZJ1gb0jn3+7BxYoOjdL+8aVNLPG2mEUmW1+5lYYiF6x+ae3tpf/hwcU5m48Pk7jS4EmCr
rQcsfgjBzIKEbcPvhpP0xNJvoS8x4Kuy4ipOZIFGauZxkP0t7mU9p8+zIQ2bmULq7BLinD9to8O2
CCEBZ1Kezupop4V/n0ozuqoYvPO+WlW9NrzWa8JGIdpUTWcvawESY5X1DUrJyB3UCZmUjxSnj+BW
STPXNgMzCDI6x1fs9/Y7L0I9B8ou55cWMc6+y6To8Q12+baPTKQ8XuvY62rssluq5gLNazG8sHaW
/+iTwm2lYXEtyqJ59OMBT73dq5Pz01OfGzkQJm9MSC2J7jp3ePTLooStYC2+tTEsrEhBhjr2qhtL
N8imwm/B0Sw94XN+55urIi3qTaIROzIh0FkZi2GFXq3V10JW3TFlB3/CLo+Duo3Sg8fwfi/MCrJa
aXmn2S/BwwBz914cS4Dc6s56EkKVOScOz26DzZ7JcHLITPtH1g7k2ijSwkuGikhDvDtrqt9cpcpd
xU5wp4a8vbcz19x1C4fQ3gDcHdRtOVyW8PJydIpmsu50Z4DoJo13jizdDaQTGUDryw/0Vo19LJ2z
ak8X64WT7FGLEmIosntA89mqRxt7oH3YIiuB9bCqMgOSkL4AWvHxGaddBMuvzifJTXL8NNngjpo3
kS5xKHqZh20ioZ1NuNzQ92ulTQ0DLJcErtCbNRXBtsebyCa21ZXw3ieZ5hx1AKIxFCOHborQNVWg
BZrFA6WzFPGxXxDWuG4ynBKEKVBU0mJYxRCK9yhGZjeYCZC6IJBWhFVq9TjAbe91IKj7AWUyWKGm
RxjMO67vyzZrRGAPpnj05uSEWnV5apnWb6cp1T9SRuCfUWzHD0Jz6vdF3kTCRQiiWDm3ut/Hm6ix
sqtpiZqjW6WJFualSt2QE08d2o7kv7sjIhXENbDkxubynGfw3rTptKvgbxzGRWi3nVXEr70ujPVQ
MMydCaY9MBN0A7+12QbHRh9upRqMD+bs+K9ph686bVIbuzKeOs2kaSsqyTCindTCRD7RiGJjsJ/A
p2m4XXVNKoTTSPchGkX/ZOUc88hotIc16chViR1YG3YTCJh/POgFjFknqpl81GTBjBXJDSkrfYxC
ZjavZtIZAUKW1nRTRf7y1KeGvrPJ71pNbj8016mJSjjo5STe9WxmuK4ZCUPKoXxsksS7mLDohbLl
XVshI5lWlRm1eaiNo9mFQ5WrbVKl2TqaRLqzKGYONuzNe2EndhtIG3Q5L7HRXBPBnQgUqYPeB3kZ
WZtYU7m+1jtMdYE9yiHdUA/5x6n0y43WI25L48a8txsf5wzPOd/z8AwJarIZtnFelj8cDit3Ax6B
9676nMacjvdiFR/0JskQQsiTQ8dlgVz5mWXfdCaL7+RGbpggyAmLAgOM1Ev/QqneC1yYECg4xoHF
PDFl9OYMnX+lmqyCnTYADGssEQWYpvpnZyynk14qJ7SH5IIoxGJXTplGgIeZb8xWL8IZ6SZ291Zu
+Wz7jSuMfr0sFtdqE5c4FYPY6KVj7eWszjsINcTr6MA1Rc05OncoDPz8uRC4HnPXUDvdGvFE9n1T
BlLNH7Zo+pOYCms/F3PzYjsuPXz4ojdGY7fbznObu8Kw4Qi4IvkxW9Xy2IA1WktZbZVhFDe9az12
LcZkTZAsu4wTILoEvw2rVx3pXQjVkSuNOF6/WIVlnXrPjvHQ9w6O2Xxsgglx0N6e4X8CBjB1wFgL
vM8GzyiYukrPg7YT+bEcLDyEs9PWh17ZtoF+ULNXRjyB4ZgS8rEXC5+P2aLFL0XNzkaeRcafZKf3
xuhqmyg2p/u2Ft42Srxh7dnMNNCCXZJeAPkTmT2d7ipV3t3i1s68oqkZiaBwSEpJ3Km8qVXUyLAx
RJJuR6VTnXau+UF8SryxCrPTVtUs0xsI/skK9IPUg+bMlY9mv9nbNsE23P3iaGliNzNueAcb6e/R
TGZ0Mix72DrRCEckGdriOMxL9yOJZJKES0Oa4qqwZMNQauR4topdbBoTMoCwjIvqsxC9ftk4if0w
+JV9RngO8XEoUrMIUpSOLKb10K+wJzQOFA2nv8EdYewWjxguAx0V/oHUuJiJbYLo7ySXzUwEjo/I
+qItuUzR1RyPAITqQefAGgDY8tZxDgg9UVThLLroDEHT8hXplshapF3eaiS3ri07geJpNXK5YMH6
SEy/Wi9UKxddFctdnQ3V2zDFvPBuvGpqMeyVAthueXI4xilDB5Nc8iup3HhNH3gmmxoCbmOZ0KfG
9klr4UwSM6KTcYVQVUXuow4MIPRyaQR0kUjdSjTX3KcT0Le5LvOwqvxs5yx1so6HUa3Qk4ldOpJq
BEvXPBL+eGmMY41Pg6NjGLP6wTZh3xdMbpDayuSOuWa5zeI2OS0K7Q//mgRzxOzmVZ4DxjPzcbkU
pKOwfvmKRqCL0wIKy13LgFRhMMfAUpcaEz1t9va8+/VTYrZipcY2epwy2d2Isc6g1dVuvSnPt6hz
83ln43FYuanT7tx2jNdm/szuxypeGbF+b+ESpOwn7i2gAczBRI+r9BR3DnqdKj4AmnjzEqMNzA7N
rtHl2k6v6gFskUSELloUPxQ4n0BF6tdhqdqLIWmfepCZL27rv3fNTKntsgZCdNqNuY2YutVfIw3k
i8m6sK7icrl1c4XQKCKM1hDpTdIvBcGRFNPbWAJRBS+5hHrvjKseERpFCAfr1lflSXM6f205Sq4j
WbYXng9FK6kLf4NSJyy7rN1bbpqeOIRs0XqDhYrMWUdhusRPrQfxFv7grWWW98UM3mLoVHNYKjGj
y46qo2/CA+MbIKQrst7JnT7XdhPeHIP/oNhcV2BhXohIAiJC8bjSW5IYMm+pV5Ko+bXIOgEPEBf2
5JTAz9KpWxtAbyg029Oc9dhvWvXoawMYQ9PuoQlp2CA0PfJCXU/RKkNV9rWNG6EbBabwkM3lgsFd
SFBero5vccK+EZIJ5a/JRXVOWaGSUF/qYTuUQhAnbGLMGEoXT8FUXk2Z3fzTVIhK3Wq66+vI3ujZ
om2SPi2f+jEetiNHnzWY4nvpTwZDnsZ+PKMyT20cj+suH/NTDGBopSEltqr5UGiNtjeKUYPpjBYs
qet+p8vYC1TppSspmu6wlLH5D6wBbaOcrCPDz6U4673pwTrnGnH/m9BtLEwhWJ7Q2JqvaWEjc0Yt
tC7UyBuuRy0tgXrXEl0G3yplV9QL2H4wsKtLf1TNOm/tfm2M0rryIKrt9aT4R+9S9agiae1Y0YcD
tDbahviwsIra8fsIZDNwZJUwBzXzxw5m5BtquPrGT530GXoDxh+72valZ16oMepWKEXawLD94SAG
vfJ3aUUvobamZj03ZsezK84+pWSoPjHwpSj8QBAhmU162sypttOMNrn0nUQC4mXT1UQk1iLp5aEl
8DBIhmjYuLg9VzyyIkwa0VKCKz3wR29rck8DNgcPiQb+LdmpUKS5vbYBoGa5Z1B84ocSc9FuiB/O
QOH6ze2UEzjSpKyFxPa26wa5AvJQ1h6HMwxYz7I+OfkEtkLzlAj9NK82upLI8Zl3I5mLzYh8gF6D
75Xlw2lGOX7tOoNzQY+m3cyOufCeOocWS021Il+uvtLTM+SaCnAnqOr2ZHMgQFWciMGAx7cgYPGP
KTmuwIGjeIb5lgTe5O0KAW5p0hqdRUVqAKeWY1Gn79qsOZfnCK4bDIuXQ0WBP4jlhwUAPnSBR3hp
BVd7NIzPOgFn0RPrc7O4drExtAQ9YTqLiwITBQTCqceCoTn9QzQY1RFN8LzCh3iphuGVmQA2xE57
qnJEpqKvi1UP2jIwGkeFnYa2tID8xFlW5TfNULNv0wRH4ae/WUVjjgGCvv4A+ynlYC6jrQahnK99
AhBjRf7jqBODUmTpP7k9Lkdigh0bdMLihqBh0sAa1AwxPCl/DNRWG4XMZK8bTXY9ZnW9MgzWXFej
WAnalvFjKGETvlpDrgVjWYh1BBz3QZBGfOF1jrfJIzSC8QwtA8w8wvYpnmEBOe9e3MyrfkkxIbaJ
+57Lpg45N+k7P7Gs+x49YVCVTrPS+9qHdHWOjU6dwmX7yJZXt+dpgY5bgthK44fa9wkp7zE74G7f
jt2kLgtvqR7KSlVsKHUEDMbMDwSzpuvOmZGcF4Zzj2diO9djt/etBB27P7Rvqo/VWmuny7rA1wiU
rQ5wJjU3TgyrSyvko2GNFcQdF2DIDLlm8ab04JeRs4HUjI3DSbH3TE7XH9uo7u7mXI1hX3J+DMdi
8oqgmdL8woyAWcRx8rloTFh6lLdrAGBauMxDedAi+qrBUDXTBj6vscFht5xt7DvIWthpPfpYBlyq
IO47KyyyPt8ZtrV8TlSkRxG5+npc0OymprozQVNtGDGhU0IOt+p0t/5hRvhaTSk6qgO+PFpINpxN
BiTXGfIABCasjk9uOo1b22oOfZ7IS2IIDCSy06uftx9Jmrkb6Ez1brTbGZOkr8EqHcvDhBDWCorG
GT4Eap8K2HY9PGT+nDwVXkZMgfzMWpezpo3m3YiqFi+ugwnLWMqXGPL2yjCd/tAOo3VAVzxcL8bM
FjI6eGQMJMS7CEY3tjFIjVt4/VY4nc/yTRLXG/p20W08snhF8VLsUhS8d+yuuFKbKsLpfyZJNvlU
B6Zr1ZuiVnxJuVjIHWIKRcFY581rVI7TrpcqohMFz0v1Kf44IDcHNPnvOPb1Qzv60TZHUv1IZ9q9
mqvJL1Gsakfb9OPjWBcZjhOt9jctIBmNEzoEuE3CCUMPKKPxf4KvA6VozW0+rB1J5sPatmYwjHrc
ajF/kGzGVWfMkuqYEVy3qscFSbc93tfjVG1qOtV7N8+vE2Jx13VMCZ4sXhFac16EWY5VSauXfI+I
C/af9JrHpaxRXFPMQmrigAf/GdfIvHFUS2iorfc6brss0dd9mt7Ss2IigN5bNTPloOvmAIz9yVmZ
DgaUWKuKDT8zXkZeF20xVPaXE7BmghQhXRelG+pI4zDXgHDp07cBQxVdRBxZFR2zDc6GtVwcSJmR
RntC+v3FaPoRDCjrGqpiS5cGowRnp+ZBG6waR+oE8jiCU7yux2h6YjgCWNzmJF1rjvyEwFq94TjJ
bjIxzCGEvBhle5NsMQ2aJ4JLjOfKgYvyf6k7ryW5kWRNPxHGoMUtRGpRMsmqGxhZbEIntHz6/VBz
pruYp7LSdsz2Ym9obezuDCAQ4eHh/gs7INNW7CyT47+KIJCWM2PSKgqYONZZtluQo2tJTNK1IUjb
INe+nWsTJHkGGjsq2+dckpJtqirdyoIt4GqlOnkZNnAvnd7q5nLEIRAWLAZIoJNUbdlDO3sE1p+4
qdKWS6VI2/0ASnBTAMtehLIaIiDGSrRhz5puWaMmKqd+7RlWHf2WzSg6CF2JPIwMgUon49u0rNIt
mUEO7d2wVrUaCE7V6OomyyaRHLZRnikpWD8MM5dxidDrvdYNxp1lBTRseotVmJvk4e14LhZ6zZbl
OgW5Db23+wlf7LthRIdyCqnoYC/XzrmYtq2HTiVpS5T2B3xSaPFISKumPTCHjyI2qYItjoH+K6Kr
C7i/jlBklAcOjGrkNkPesPHboN5zWAP8Nn1jWzZ6EdkzcXLVYqS+npnfsm2U1HdKrfa/T0aYr2MD
SQszD6STRI1pkUwJSsC+GLaE1m7iigzS5bXyAbzFEWLT2GEOHhICGaT9ukdz6WzE3zBtqh6lSi0P
QVuRc6cxJg4O0qewxa1JqGah+ARtxSBGfSHIR3670rsscEczGFCGqwwXzefhrQmhDOHeNVOzJeTQ
/Xzqj5MgVPe5n8jb1D8XTzHuBWQT55G7YAdHowz1bpvovRg7Qdy0sFUnzFHtKZGkXz16+7s46LOf
YqZTmg/1Ib7rxhAt1Vk3T99lDZRq2yzzeAc3l25/UqJg56IcIn9TUfz6XbcJiuKQPs9bOTY5mIHu
mwKC1bJ/d+6jlqOXG/dORHGp3FfGWZAdqdeQKClF49cYgaCdiIu/gzEPzC15mL7Cw5xzdRCk0Hda
S+pQEUqq87bQYdm7US2UT0IQqicrzZo3LGBmEXI/iE1iGD3SnlD12tboxSIryOO2MZKHQQveK1EN
5YQaUvkbtQnxlY9s2LUcWZXXy4KKZGiM2BodygDqFYJYMJgVARgQ4EIk4LnSUb9P5JUfKvJjge/H
YQxFJeNkjMazjcKMug/rjF5VLzY1+RLIfcUN2xkWbAXD83kyQbDi7AJsVH1/LsXvNKdGOjJekGCW
L/U4INgOXYA/i4aIB7+eN5EM64g2nL/X8FagPGKF/mocjOE59+VUXPbZaKGMPE2lLettUu6DswH7
CqxPVCNY2gOY8EWoc0ZGmxQN+rB+7OICa0Q1QzYFqedziFiUkj4q4jlI1vAYw8hpOrPCNyipEO6f
srOC3K2lUtlAV54NFCuVW9c0hTgQQkCT2QiezcLUDKW9On0sUQlYFm2GAldjtExIjVENNzHgRgHp
fyGpC1ZpLC1omJFZZDWtW1wAmG+s7xjcR6X6kZJG8J0yPDdoSyjURSv14mteG/WG+nmMrEScnsQh
7hLbgnSM9FuOSjjGlG913zYHCS1qnEriNtpatHsPFGT5ecQ3YNLNHUuzsVin3Oh9ePEsTAeAPkA8
qy1eMPPx96hwB3skpoFnlV28Mn2dNu4Z0cWfkhDEOxhkYBo6QNqdV+kUnpw45ILkJRQtO6cQrSZ3
xW7MH42sGGInqpMxcyHdsxoDVJt/ibXJP1aKH0GOVpQTFQGMKRAqx8EnT9F5zS2tfIr7c/MG6UY2
KNEpKMPKwDLxHSufqGoKXO7GXHcjM0H+GsBt/1yJSoWpPQULeLrmiTuDjmhugFhgmlj7vNLJD0p0
DTjkzwJizDXxirYp+bgvz6iJtAjaRRzGoMVqpIHEQSCvbAikB/YBov8DxdkEUcoUDKMiIUrvyoVP
86BVTJgq8FDF70WaRCZKCSAAqWCxsqouVk8mFXrcXUqFD1HGGk0JFHL5mAiibLsIeK4yVrX/AMKC
c5dicHaMQLe6ZYeFupVa6Z3VnP10gUGOimLgwKZH6iGnADp7b4NgGMMNADHtpJQZi6DWi5dUbvRf
uhLGu7AIZMqQY094EBtQj42gYkaAkDmKrPjXxCM9BpHNk+YzTiUuUHpytVSznkLYvzRjLVYggux8
hHNL52hRIxIQu12sKRBxELU5BZ0lZStqVP2zgLDECssINiwNA7jUIuKbPQuXY8Hfh4aePo6aUT4l
lhmivq/Vxi8uOz0+Hl3D3ogaIMgkBBMS25aAMXXYAKdbkkcjjpGrCJI7E3XE7+mI0sLayAu5XsNI
CR84ikqkL6rEj9cIUseryjSCahewPzKnp8Xxip0S65vu1eGcsDtHDOgWeGMRdZMx+E53iuk0JHk8
H3scokk6wmBC+NSfZisnGtctALTfcJVyqO9+R7jXITvDD43n/Y3kf1se0BumMY+M+WIGs2CIVJ/P
WIoh6ig7DMKPWmP/LVUsysK9JVePDRQ+WlE+7i3xHJnPHAALlHqHnaih2mqd8+IBW4GBzpHUDB5J
PSdQovOvqTij9Ii8/V4XzYo5APd7h9xErr0maZWipRGHOkVU6upzhYqPhKUZrkbIUnCqZpluOqMc
6+kxbIZuWTZlvhaFIsdbQBA3zRTyLTjkCh3DK5Mit1HVykIb+NMNJ+Q7ifCRf0w1lBvcaFKIc5qf
E0RExMdOXCnFJS4SpasFQvhQsb6P5Swc2UNP8ZpQ61YCouZOMZBTO7jCMEmjHGXN1uiQPHON85lK
61kwfWEzZmI62nnOgpOxPlKdboTjKcv0XLHdKEm2Raqky5B2zY6G6WTasZIQSc4GRtR0TFPgzU1b
Pg2FxF6chXmOXYEdDPOgr/zSQnVWQYrZ7au8oiNSa5ucfgJqQiawIlkqtCeV1b1M0I0NyMty7UfK
gUKWDNFthXXUPs6qutvRCuXIanRAxmcV9B/JQ7zCMFZZtfGgLeJAY6l0dGgdHKsSB6Yz54UYjv2z
KjY6eWPFIaWZCvhGZUwfSbSE2CbtYfE2iJyTmxamjOqJkXJgkh3KW67x7XEsO6iRRagOdljXwPjj
QbqjRnVskb5E7xbupo49liMIAxDoYhA2bYtaGKUJ3kYLFR9HIKhC+DSWpICZ0RHjhXONPKbfaGrw
b6Da/wPm3PKvfHYjrC+Vwv6wY3z6/0VMTJ79gv+G1c1+jn84Lj79iPo/zRbf/4d/s+qgd/wLcTqR
eEHsVyHC/YdVh/viv3A95y8V/nsFncKPrDoOHAt9cVgz4ClnnMt/WHXiv0BKAedU/sdyUf2/YdVd
0LCEf6sTqrp5gTnEHMwUxEGUdsVOOg478y5byXeJbFPaexZuYK7+xEH9PYZxAcZRSWKHMAmknX7f
HsKT3S+Elw/z/Al8UZof8x/Q0j8/fQGtMqwkEgTMKHbKznjwd923fJcvxJ/Bb/UGbFkS/4T1/TPE
/FYfcOB9rxnNJNfirkJa+q4x8DU2grjyKNXD5Aaon7uZVQ2blFrnKMN0xw7EX/W0zBepTAERkxZ1
mWEbZMOYlpwkLUray5SuSj+hCFOD7UNAW1uNZUVrlqaea3YFshsxJAsQRrU7yTHU9F5C7tqKKf6I
Ye/OzCoPfTXTbqu6pE4ZciGvdPObKaUaGgZm8AYIK//dW+i8GYWmrs5lm7lCRHGiEzEIghyE5kt8
Lqm7pkW1BMO0P4dnkerIQ1Of0WXoCo9Ki+7EaRuukJo0ET0SyjWgK8tDoCG9E1PxrTFJ4mwMiGIU
w0oNHrllPgaVoi67FhwEFd7ml5jDiEe9NVtmpKIOiC30WrHh2dZVVSzlvDl7WmKiw1WnAJmMLF/W
ifwDIQEkUhqaBh2crz26N+ensRpVTwgiZJysqtglHeJHAi1Xip30ezh8B9oMmflmJG3uaioVk6wr
KQSGtHQSEcfgCBXirRzSBMIBaERPn7MZvUoqRkpVeHh9KOtYKSE/R92ejpPpYXRZLm+s1T8Bdv8s
pBmD+2Ehkbd3fgXuCiHOnaDuafRX0yosaX7WpisYW12/76O1aa0D9Lu/HvNPONw/Q16gHElyNSCC
qQKboO+dIOxk5NfoCVRtEWC/hRz0rHxH54F+/n834gX4FZsio21HNiQvuNJduu3KUoa7eeOF3gHe
n234C3SiMRpBOc4bvqKfkNn6Pm694Q6jcVtoN1bnxg/heQtn1QZ8UQKopf0GtnaDE9rUPXz9ihdA
339mdf7AHz4k2N9SswRr2plgA62gfuqRPScfdcMy3lOIowNIboqpsi3G8FYN40VTsXTCphONkknl
FrqMNIM+1rdQ8lGuCbjyocAKJOClF7AaRazk6yedA+xnk8WR8/FBQWvpqXqu6aGUtZt19z29D9U1
UM+I6q32q5VXX4/zznP7bKCLU0Q3A2yi4e3vZtmO6qmDwpnaMmXJ7waSivpCgUubmF6Ofv0Ggmsk
OFgAlM+GcNe0tPEei+Tu6ye5suAvcZ91A95zGoVxpy4xV2tJLZWdXvy0kLSx+vXXY8wn9mfTeknY
BPdiSVKajDtcJNxke8Q2bTc6sasdEOBba4vapoC6bt3c6T3RC2zVFheDcyhda2ndl4vHzAZ15T1W
jnnYpB610e2tk/aCZPv30tQvDitTbM9tzBV9J5lLUfRAPEj6/t3fi/r2byXH8MM59xtcTuxIssuf
X8/ItSxCv9j1CFxhi4pGI9AKmi9cl+x6sLw8U0jED/gpgazd6mZ8Ay7+zvX/ZLldQpTrVsiaui3Y
gMtgRXfbpt/qWMQZZRMsbs3ltVBzyTrDeSul4sso+tJftqfzutrVTu4UK//Rej6vuo25QPPFC/cY
g61j58ZUzlP22btdhmyEaEVRb6YdQrL2pP2I4mOseBXK6uQE4aHv6XhqT6GFClhFVT1xWw3xcbqS
N1a3NUfSzx7gIrrpNO/OkM+n3RkDoqZNTya9VwUPAJMWuUnZNTbWnbWt8tc6sNy8xFgU0YVUM5aU
ZvH/CVIv4rto/RrNmh9ppdD71wwvS7bJ+cWi3GZatLEGkCXj62RGDqmvK1vGgoLgQukar6zXZrtG
mL3OH8zzk2zMjmLbclJwwN4IxakWH1pMds7KfaR9w9zCDqZTD2tZNO9lnjCXempXoufLwYM0HpUe
XpCeuGP0ZoypU/trf/remrhay1spze/iPNiMTQy7xl/0RuMp5bKZTNfExlHBjllt1kPdu9HZWEjR
mmo7IpKrQUMstn8g3emHfa+DikZwTssjPhTC2Zr+qA/St8ZqMUjjJK/7yVMa7aD04RvSevuymG7w
hq6FXe1i2+ENnjZox877INqCzBL36VZaJduWa/MdIr4eAJ033EGf9W/Nvn+Ud/WNgH8tzlyKmkft
2CHCxMgBJeAJqSoQzJFdrX1UmE65HDh14E30KJmpsdyLyusg33+9QbQrIV67SKMko6EtlFXTbqDn
MymWM4mqR/kc3cuwX1YmncxYW1t9TlP9dKa6YGHDid28o5lLtX0KakSZrIdp2J6r+jWkBxdHkzcY
T/RJqa/7C1EqZ/ElexJHu0Z9QKTjht5kxYLsfHdQu2WB62lbiXbTU8IOwkXex3ti7iZGRrECvSJR
tTGSwxTsJH8TVGDaEtA9O1E/+q1XKI8h4B+4vqNaenrYom9IwgqqPrlFXrsWjpWLGBKVfth1pSDt
LMlunoZHY9V9E/7SOQz2CVadt65GV0KVchEpUL8798XEMMEp/9E/TOv+97AzVvqj+JY/Cct6MZ3a
x/Svr7+7Mn/fT+KScpHMgEiadHh+0o4qIh9vP2Fy9Za22yb0pmDVgujs79BWWg8xPSi3wnBj1T10
joqEqmjLJ2mdpC9KjkyxK975SEguqOP2wcHs71ClypsbKdcFpfvvE/hd7eFDcphhpSbALJV2/WZE
4D6XFzUexUHwvW89YKfcNN7a7i7Szutc36ZAeEvlrl0Dku2zRb79eq6kK3N1SdiXeqy5Ipm5Crul
aLngp+XzSnvUgGy2GtnYMdoN5dYQvRpl7eRWFnDt5Lj4QqIpDGbXcHS1NW1lqVviMxtKIDfPTHcG
FPOlSSjndjZQIRPRN0NDi1qiJJ3d4FNfe4CLNNTvs6iqU46WGnBNBuC73ymScOPLyleWOwLuf2TT
CWlfgaKkvIsqqtBDHE6IEUSBh2W7b8eVBWSrAz+XSyL9j3iQN0aoSJsUqW/etldslFdAkgBhQ04z
oU+PGuiq9qF2FKpVOZQgW7ssBGx3Ograk6W3Hiiv+gHNAOzE1S5t3pKuRw/06zVy7W3m8PphnU6Z
oJuQZ6fdbELcYfKk2BiNo9/39vXvv9MdP9mvl/x5sDftWcXVZzdu+oO1gJ/god3oVBxLkvdb+BUt
ws35VtZ0ZcHPkvwf32bEqgvDxXTchXRvJP8VhpgnZvdc+f2K0+nhjFIeiE1a3Wq1zeNjpfyX0yj/
OTD6rBJgOhJucOpoSoOVtnPhWA23rnDvwfSzabzYVFbf5dDQzXGH4umr6Jkvb/j5uWvqwadFtsFi
YwHGyR48c3W275Dwc2T3DeHnpeG2PzGncYxfX3/P99jx2YNcbC69KxpL9BFeSqS92r+N+QJMUmkb
0Wt2qu9hQYAh3QLcsU27WgqbDFW9p3iPjVVF+Ut0BaSJf2cvXbCqZTvctDdCnXzly6sXu7IDmCN0
WPjtAArYVvyamKcGo6SpW06/k6RCXxwdlvJNOZQgrMDx0nTHg2Mc6WRTO1rXg6sBSUWx2tgjm5tp
t+4o87R8Ml2XvNkywMe0jflu04J4IPxoF52XufI3ncvCjS9y7dUvLnsIZUzAAnQW/a72ml3/UO/L
JfnueRu755W117+Xd/EKk1oHEOAyO2muYgcL6cZV+0Iz6++TTr3IPqlbg1MaiSBj+s0KYWmAfkoq
W1MdpBt1zObQapVSVwnpz5puWLylq9g/wcOhC6muTd+uy3s1erEMzQUxUv800Qsed+2NFPVavnBJ
JtZ00JQDmoI7f0Z+Cfvm2GjNYRq3Feyf7jkFYgF1uoJX0y2abhMssYlALDcsIKceFHTgw4WZLIbz
6ZyvNAWRClcAPJCexXXa7WkvgXNwouYON016Vnh1JTdi2bUdf6lScTbOlqDMD14tBtf0YofQ5Wq2
4YJycYlhbm3rjmD7LhL3TrBObX2tu8tkDbzBKTZcSe3GSW8ULa9+5IvA2tE+H1PpTLYdhdtKH5aG
+ZJNa5iqoJhHdKNa5VABFz33sVdkSIFXYFsjO25kLB7R0IU3FsSvU8vpMpKCnFMb6zdsobnIAmpR
7pEdccQOtN7Xe+KCc/3PoryIx1Boc6Ov5m1H7uFw05SozgTu9LM8wCrMbVFxqWSfD6LxHOC2DD9j
2NwY+tqOv4jUjeCnvdySdClH/7lw2x/SanzJZQaLva+HUK4kOJcKET6yrLKVMASK6sEhOimL8qFw
6815Oa4KF0rnIvuR3klb3YY2sdfv8mX0jFbFydr4dngg1XP7BWCQZbnOH81b63UON59EOuUiAsPq
PAuDzkPlw0ovl+dyk/u4MC9oVRRuQW7N7cobhd/ynbjQEgfEXRS4rW1qS6hl1T7GDa77Lcp3feLq
qhdZ9+Zgl9mmKBYgknIa7Pgch6ugsU3cVV++nklpfrjPHvoi/VEwptM6jYduHW0BEWgpLagbeO1z
4H3jFF0OS3UhLqRNvb11gblWT5p7iR9zFKMS8AqndbyL1yrsj12+TZfDolsrbo2DjU15B492x9hA
P7mT0Cx2sp9fv+y1d70I1CiYpNN5HljfaDsKce7gxatpb9zIuq814d5X64dUUhZR1c7n6yboTJgK
umM9FCclcyUPax7363e4dqV5D/MfBmnO1ojGM4NYj0JuG9zVD7pD1Q/2wHfRzdfBHRzeG2fHewHl
k9VxqcdVpFEIhDqQdwCG2oSyADrUbskNc0byYY1KqNsXAIrahcyiPVrVXsjveh09e9s/yf0j5Bv6
DkZgn08tvoP3A5YmI4LknlEuevBOAEuibKHGLyUoqtoVY1vR7iYKedZqqFdDbwNFCub2wV+tj7EZ
67I/aYqbtXdBQ+/sGDzkJUL26ADciJsXwgl/x833+P9hek0JLlEGSnHXuYmH1fsCcMwyXRSLs2su
J1d38QZ/wFloi43QDq7pvlmKW+1uXL6mXvH89Td+r098Nu0XC1XHPw1pVaZdK92isPvvo7CussW4
bH/LhaNIHnU3bwCO82h2jvXyg9KKeayeOWpiJ5Pt7oRy8gH5AAyGQEEMO9VwatMJkqevn+9a1etS
fC+iIW9ECpNEmVvPgFmANjnVtrAHyj558no2wNhyKwSXr98I+Vc/zJz8ffgwmNiEyIow5oD49mIc
IWV6HQ5S6GLPyX+hwr619cfJfE6WjKsN3yiHF07/V9A68gpHS4UD+T7XIbQ4+uF8q0x8LUt5b459
eK65ZWgkIs+FQ+Y6t8PlCQOSVet1ruyEbEwMKbzJ/kui5VG7SDbYxbL0Gvd58NA9cep1aD9+/VWU
OWR/tmoujvwM6Be0a54kz1wsFAgIzrSRAaLh8he65jqn72tbjn+qvyUHdRUvuQW2MF3YX0coj+Mq
mxbxd0DpjTc8ItPxmN1nv/2DLtwV8TellrxbJ+W12tB7HffDnIEGF7Eb4klD/2dhLlDZpHIQOYAP
YXQqGwVW76YRHsNlynEQ2eFewGThvwyg78fSh8FFPKe7YT7xYI952SHZ5M5au/dkN/UejfXX30Ke
5/yTb/F+3H4YZEqTKlHn1VqxGLpd67XLaQUfbynSCfNda18dojv1e+Wk+3CpL00nWnw98rW9+T7n
H0aePdJM4LAStXDFndxgZSxwRnKUDevhmLjnTehpN6byWgP4Pfn8MJYKyCGGXCntokOzVjeamz4V
O3OTUd4QnOzpbGPYYXOQ32HV/VQ4wtZyjRtjXznL36stH4aWe7EFKTS/5r3kPkFvOfp2enuFXslh
32f3488H4PSrnp9Hfn4len8Zy86zlgi93Hj8a/n5+/H+YYBeRvIGxq+0axalPZ8s9RK051PkFLbo
Sg50CFdY/ApvRc/55PhsPV5cXwK/Hs1KZTjZMZf65ukBUxu6hQ/QZLlMSYsjbhhHVEFs2c3c2juh
rOmYNwa/khe/dy8/vGpsyeZkVYyd2KqXOeTk3q3S++emsipC4X+eCs1Yx6Y+fyf81Wh0LKeFSeEH
zyivWmde9pC6EGsXtQeiaIUZmQ1ciZP8TrerH7KbL3xCn7YftvSlubS74o2v+57yfzbd87L68Moq
XhlN/O8sQvRwoNq1p87uNoga74p1tMrs2FOXaB4lXn3C6swefuc7/9gust3gNcsV9Ze17BpLeTGy
qPtVuA4Wt0LTteArzjvqw7MVZRTn43x4S8dp13v6UnWKY+lI7mDL69oNnH5t3Jd3xT6+Ia55rQJ6
qfuVCIOQ+fOIBSoIonGMhc1k3yn+MqyBI7kBXuOkl5nTOYk3m7vc3GRXTkTx8qbRBWkkDaa0m96E
79MTjS2u47jNL4ofHXCEIwR/FJHHtfLYr9Wf5bcbIfjasBfpG4puRVPN71u52cP4e3ILQn84rzrJ
AaPGDoupRAVudWuCtc93tzj//YdPGmcNpRck3nbYiul/+cpjW95jYMgCu4dcQ9pB3dduKhcfNevp
xkteG1P9c0wZe6c4VZjb8d46kqdm9SL81TXOgPwA1Q5bea1I9RPjYdT3UXSjmnht0Isw1gsKjKxa
A1U1vEraycJGMMV95cYrzUHjk12LP8Mf09gIcWJUHdOoSVhr2vI+eCgWyV59FL9XbJDT18NcWx0X
IWsYQGbrqU7+MeJgrA4Cpl0hNIsGMSvLDJZ54XNFGuIbw11r11zqPvpYSmZizHjlyWjt6NAe/FO5
j49oUIEMeqpW9W7aROvKjn7XK3lVbKDrLVu3eQ652Xz9ylcigGZdxBwliqdJaFks/W/N9fdc+5Xv
8V0MW2M5YMb4W9kUD9UhvNcf/ssB58n/sCOsAYm1CHm/XXCw3iz/qcW2hwRIgaVga3/J3+THqHVD
mLO/cLR1pZevh72SEOEe8uew4Rm/3wj3yt2xe8ScZ57j+jk99m62nn5bm+DxvOxYWNvcgyiqU64q
j8Vzvvp69M83B5DoPwdvfElt/VQFVykCrO+Q9D21tXZjc1yp2qCQ+uevl71VNkPOMtKX8qZZR17u
gG6a7xhUX8MfP36Iq8lDmYLj6pYe7Hs5739vSM26iDHpWcfKceCNmMsdxB8VnKhvZxT8gq18l72W
2JauObCO4jf/m7FpTOdcnKK19tD3qw5zYxOwo80NWHei/fAbniCitRvzZ6G5/Te94TuE99mNJX5t
8i8iEwoGwTAaPCoAFC95im6cJZ+nuYgo/TnrQos+KnR7Zl377hcYJL4OzUPwIvqumTjSuPx65Vzp
aSFN++cwgXHOhP498r1FD/JBWisLWbPjNWZavnd+UmRbf9L25lG1g2fdhXs81zPDQznXIRARXAg0
uuJb9eN5s3z21S+Sp8kSQuS+WWmjB3SW9RU6opMutCUWZe5filMfQy9alDd2zRXwkPa/JH9HpI1m
2aWdYUdexPVsWoQLHXC+7t4VtuJ0HkAKV990LlOx/x8KyVWXjSttGc28iFDpWKuCgTzVrt3MFTTZ
lsUVNJ/kEHY2DMeHbtsupa38Ij8J++gOQdb76q3ehq/FPbkhd2J9oWkL8XuzyfbVcfD8LXKXX6+G
K/Nvzn//IXaqdYcXWdRwDDbfU5N0HdiPDNwuFkVaFOGNUfRrw1yEqxaVvSDGhHmX6kDkwqRD0kLY
44DiJcabD9XLiE3c0tcayPVGKL0YJDNc5cWUv1TdYyMLngzE0pyRLO1KjFisAIib5Cf8TIRjEMvC
3UNqDlGDy9lzQTkkMhF/AsykJBiEhj9VcZFpgXOmrukP59YtRzR/tB6JooWlvnSJ158R5BTlHynd
sBTVPmUVByfLsHVAvEAPh/G1ip8qaePr4uncS8swwXQOOT7bkjfIwS7j9FtSHpMwcBQ85ny9clE/
o+yvRc7XH+pdpPeTnWJexGS0yETcX2pS+TdVRY/bFX4GmQ0LbyO3y+xN9PFu8/JvN0a79sEuonHW
ppKoChNprfBzqNBYGzzwBvZI0ypFBu98h+VrvUfaVKDhU65bJAkpTKY0vGN58fUzzGvjsxe+iLJi
Uxla7vMIbSU7Q8KZsDBkY9WU5xsDXOmHIPb85+If0CZL4TbPhRtIb16yQsVv36y6n4Knrt/ih7lg
ly7lrfAEfuXrl7pSstHMi+irZn1YnYOWrHY5evVh2Erb+DHY4HW10RcNYmjOuD0vvx7sari7iK5p
mPZTYcC+6OXxSRv9NWziJ/wtF0g/zXJ0VNbjQxmqSwnl2GlUvMFHdEH5NZqTrTTKquhbJwI81lSv
KuDQSKeHBn3lxtNdOUYvKVIIs5ZqOyrUCkgu9sqLsVIeu2NMbddVslc93xkUfR0/3OE16Wte+wgk
Fzqo4EzPPnBzIFV4UN5Y8PO6/mSxGRcRujyjP9f6fBZz/FGZT611a99eOdSNeYN9CLARioAx6nJk
5KPjQ+CmIi2dT522xnkXFS8vq7yvp3N+0s/e4CLEwqdHxWHgDdDMwIoblSRF8PBgbMZ0mYb7evj9
9TjXApFxEYimRtBjP2dR0ZQ65j/KTf8c3Bte+sP8Pp261+TGF7lSVoUA/ufMgcCuywy1AXZKfah2
6Tp0Utd0sRDnmNYBBHClwOHaFrfFc7oC4fjt1nl9bZMaF6Gno7WLoxBDV3czaReQMYWd4NV4wBhl
I78pP0zMI9Xb+Pdr3+4iEElo1cba/Kq9Ixy5InqTO6xQVaJMMy6KZeS+GA5aI96txuK18S6CkNVG
Y++PjIeT9dqynxq73N1iK13pjGrGRdBRTaHVUMSjTEdJejzgxWrHK+T0SKy+XoHz1vlkpV/yXcIc
VdoiYAGm6avS/9Luy3UvIvF5o+5wLWpeUl0iNW/6YA7R3SLfDKvqmG3KDYJxC5C2227beLnbH80V
5KYNSr39Ni5vHA4X7mj/aUgiB/vnkte6um8wUJB2fJXv6QIFPgDuE4pQmi1pq6lYCZIzd81XAhJX
FHpSr8Za7wVJ+qD1xq3iQYssUQdYjakrIprjRkfl7utJv3atv6S7GH1cFqhcEsgAey90h3zpV5TY
wgO0r611L7vdvltmbtXc+MpXqubaJeGlrIrKLDE82+WnaZe8Yg8XgRcw9tPSf6Tfaa3pFumHZhm9
ZLcSgnmJfrayLkIOIr01kjoMiYbmPX6IfG2EbzcQHv7LoKZfRBbkIJASwIiPcEbFrr9v1tlG+UYr
1U12MGtXOEu5laNt0h9nLtfi0ni6WQu+9nIXQcaIjB6JPvIpFJet/ClfBiioaHaxHeJNuA1v3Ojm
qfpsCi9Ci5iMvmCVVEXwOHSQhUQ/Y/X1CrxWIdAvAks8CXITR9yikFaLXwJEyx8UyamOvvKSjcuq
tePcRaLBnxytoQL6GKgPlnRPim88d/0Twj/bc3poj9ATW8WJ7yU8ZlQv+F0jN0cy5Eb+gh7yJqbW
sUIJV6wev37uawHxEkOtBn4wjnO0LT1KRHawjBfyGsTi0nz4L0eY4/yHJAPRwqIorfNcDXrzM1dV
CjvrS2Tv3Q65tboFY3O6zem9En8vQc5p2aeJmfd8BwigHir6R+5AD836vEjW03148h+bA3C44kd+
Y19eOa4uKT+j1iWjLsZzkaDcSAiQexpYor9uFhDntfnJmr0k9qhCh549pwpcfZbUt5BWUbEXXYKa
/evGF7o2ZxeRJfYRilUxUN91kluw1WOv7lCx0ZdnLpwFJTZrJz+aSED1G07nBap1WEYb5aq6sS2v
jX8Rd8QuUcVSCugJanb/O31EDDZ1uls9iTnH/GwCL0KLFIhoBpeCuJuOw9H/0a175Gnv9Of+Idj0
vS0th8SG/Ipyrf7z6wm9klZrF2HG14NBNBNG7FoHOaOGVHCTr5vIye9uoayvXE+0y3CDqkAoFEwZ
992f6TZU7a8f/cpkXYK3zVGrMizRpZ2P9mLToUMlHELUgBP369+/dlJforCRryqsYjARb0AV5XB+
Mu/RBPR31j0y1TtpIyzPXnYUnvxblKgrIV+d19yH6FO3gTwbpYi7VMvdergvFRRpdK/RD1GI5oA7
AfCSIEse8qdQezq391+/55UlfQnFluSpi1D0f2/bP7Nh9uXNi/MVMpl2iaMWTE3OBp8pDA7jKb7L
Twp9PQUT+h/J8db991qCc4l5Tv8PZ2+23KrSdO1eERE0RXdKKxBqLMtyc0LYnjZ9QUHRXv0/5NgH
c+mbWDve0xVzGQFVSWXmyPG0ppRDHAxlTEBcDIZv9ZcpKOBvA3tA1F3BVk637IDvpwHn3+bO6luJ
peQmEMDFY+lFEU+NB2hY1E+SX276D/3en197KTeRYAbHZBJHnG90E7UpUbUxcQDDcP3Or19LPn/G
0/9ea8IA1zMYJ6ITObeW1NvDaC8wxNia1rKcYjCC4TTn9PxOpX9Fgan+nEX+ul6tLowVsDCJdGEn
fai7EZPrQKwE6UNcYZwO5cMIEsw7V1uJOLei4plT+FR2+A5d0z/MEt45OK28kx8N2V/3YIhT10pC
jOisdRafL0KTW+pFVW3TvKOG/ZlH/McH4FbmW1dDa46Fjs9L2EADp2JKJwv5mR5h0OlLofpAnebQ
QQ9SW40tQq+veZmTQiQCTe7F2HZub+nBPQ3KShcU1Mv/BiS0Z4wRHBFUDqEFoZ4Yyj4sz4P43Gz7
CL0Me3ZTj4fpXtuMm34DtK6DeUEIs9Q7vcGVEH8rDs5i1YBJODLIdj7CcRmjyeMwuwL2xO+hb2UT
3+qCAQnpMibUKMFYSiTsYaBiAZN4+v2PrzgNqLeTtKAtcnxA8NeX8i2LUr6dYl9/G9gllp0U5XHo
OnqAb/w7l1tb9bchQ9AE+KlOSIkwqbC4xkOeN1YLF9/URvMuw/GyMBwRUyB2eUnvtTjXAsnPSv5r
UwgcDJfu2m5k48e70nqj7A2ax4K8gVWbRTZ9+xy/Ib3//SZ/NsK/NsjNYUKTuVo28E2LciNYzECV
v2VqZ9QlhVurNlyVMWSDkxnAJgWDiQsJ5WUjFkGTWih+tmUIv8cWnKE2gtuppRYK6u5hPaa2slhx
rtuF7ADWBSoQVrYQYcAo569gilQoMWMelzUvv9/GyuAZsMT/3Vlc0GOl1vGu4PkKGdZkWvVJ92BD
5LRbOJJbzRlNURTo4P37nbxO79mhg/HOpTv+fv21iv2tRn1KJj1PYAsVTZ546S/9PgmVPVqVjurW
UR6icPypQWtLT6JT/o+H21uVOKgapqZfy0FXra+6rUPdgxf+NkOLEhSCV3HLH+Ba6f5+h2uqgp+Y
9te6lHVmGrD4u17tMnhISXb8zPz8lO3UjymKgzpKN3UAHT16P35i5/v/H1Ld62L8xyK9lXqb3ags
JMOBBLLSjTRgPQUL7KpLa6ntdHbhZSyx+X9LSH5W2F/3KcUUDPISh8ZUsafMHR7j8nUyL/Lz789x
5Zv383j/+vMN62O967BQ4tFBmwyMDd6fMPwEdNLvF1j7yPyUrf+6AtyX4JDWqnhRDnlaAvkJdv+V
Hx+V5+shG4UwKEhnqDshvsa+CPPry/LfgHb7uId+XDl33yqrBVWDty2vSSSTfLBkmuxqmDn+fntr
xZZb5XQVqwBxqbg9o07hqhrQsyh7SO1IoJgON73BeIrZUWOXkToLJMAwqT4Z8GJlzzXM6xd4lVQv
QLRPetjHDK1J1UbDhi7hgLINkkI1GlQrI8Hkj4AMCBsZPUS92jatB9qVyYY7q2zlQ/kTR/56SbVG
M6RxOC4CM5o8Kfw0w5sk8xT4o+R3FsJarnArwtaASlakLJMi8ZKelQ1HLW9Cdm+VOxxv7N9fx1qu
8PPf/74RwFn0rufIFXr9oVfIp5Q+yWjXqxvwdKYZwBVgDUfY1zPptcuqUw+X3kI4djLmS9X6AC7b
6fdf8lPl+UeQ+Mk6//olPTXUFKbCuN1iq4IwIYAjWZ9Zf2LzQYtlS0gnW38mBxn2DlkOEzK/nRev
3gP9qkDAAKycvHQOLa9GNRw7E/MT4iY/VOSryUsPVn05MGUiJoEmzzTcqgbxDKI14bkHPYD4V45H
zx0Tt1XaCXE1+UvEUAMgQRYpd/B5d2NYnyokBLSpZZPTA4S1QD2AqQeDRyJ5+/0prJQfbiXjQGSb
atOgcyza7aMWfg0hDQc/v3MkWtnYt3rxmcww24pbxGHQQPhrnNzZ1CvH0p+z0F+vDk6CIEgleHVL
dUA/oU43Jmzak7sWVSvfj1vx96LlskoJsuYxD9TYqZ6GUAklF4nHhPPp709+7eB2qwLvJ6Bf9QG1
zsGD+YRVWE0gbaog94DZwcjLsbyz5VaOpT/V3L8ellaTHm7/BR6WAr18CX5Xag198PtdrDU3b4XZ
Zp10IlYRFhCy2IME10i41OEYVW3aAKqkLboALlZ8u6EX6JZDfmn94nxXdbUSFm9F2iDF8pTUKSq4
Vnn1BbfACN8aUYaB6mt/xbQzHwBcF7Ji81W/kxOtlaVuBdp1kaeIHVjVZTB4sd/5Q5Sfs23lGo7q
Gx48UYzPOdL/x3Ui3iSB8yyiOESxRcdwOhhhsYOkiByFE4hutvhsHuc7AXFls97qsdO2HvLKwKIH
YdRSIJnK1fPvi2Qt6IvXS/61BCfeAYKeIOhLfb8rFJA8WAr9S3zQFbiJqZOrdLpdx0+TqF3pJ5YY
K44qYGSy6pBp8whoP5cM33d+zbVC9I/AL95UjmJ4rqpLjrSQO4CgnfpdtfsC0AojGMZm2KV3jttr
S1P+7z0DBdTUnYzX1kpFJMKNv5tqdwDwsJoKpyUAfHTTnU24luiKN0XkkYjyVWVwHZ8iIeb3Quh+
rEjwa0yLqHcu8nN4/tdjuwbLv16iXMsSYGh4iTSQ3c6/XiRxi538ShwoDn2MwbZbTFH6yWPp50/6
UQhS05qRUph3fsFK/wn8y//+AiiAoNe43iakJxiRYTbATxaGh+17Mfn6h/7vLYKk/t8LzEY+iC24
clHReqzCp3vTFU7nSZiA5GGf3vkqrtTigJD772WAii0MfcKTFDadFf+8MsyRhJisgQnE7BSHe7qp
tfu5CR2LsJSmIiM4886F/KTBgG0WZMf24Z7a6N/ZCbnVV6txXCWFjgtoYWfhdPww7e4Jw9f+9E3M
AKK6V/Maf1rRnxRyGWJPKWDHcGjSO2X3f29QYt6EAabovS5MuMAs+f0phrmFiSoFw2i2rcV3vr0r
eT65lUJPC80F5Fd4+JULY72+fk/BXEWpN1SoVcx7CQlGB98XMK8pxo7Zt2w6cEPOTPjzeL/Hu5Va
B7nVScsojC2jhN9QoKFMbF4d9DKC7FGH3x0YS+LFcGrhUmejk09+z1+MeaPB4aHaGd4A1QByn2Yn
RHAB+vP7D1oJV8S8iSRznCVVM+IHLY+DI2zrvexmD77kq6qFeYo7BYi1R38rkQbmScjEESkTn5/V
OmjnrQiiGIef4KK9MWO2SL/J0hr5nZOjDZvKYW1swBrUp7P4Tkfwb+5pJVfGEMitbFqgup7IJmoE
6igf+6T1rohR4Lh0bQNSe6aAX6DsMuVhBsYSh4r8Apu1SgpEjlRiV4mwFtjGoFv+/vhXNtatUrpv
6tQEckGMhJnaPce4kwybc8BXRFhxpne0R9cI849IatxEHmSr1aCnCHGNvlkA04zVE0tR67nzKfj3
mZbcaoj7pYDdd4N7oD2mkSRmCXDHTdV7jcBrCPjXr7+JPZQNAjevHxrMYPpNtFjDVtkPNgYuXah1
UP74/U2shGfjJgIJJqqplYHLDF7/Dmdp6zqeIEb3+nIrZ3NyKwtGPXUg0jW5uxLjjsnjbJeHItQc
/aV6H57lFx0ODPDZAWfZLk0bnheFk8Bj8F6Pa20N3JxKMqkpaT9cbw/qlmIKYMtuppXT5He6TCsB
/JZ+UOaKMKbZ9fYwHMz2OA7YwHvwO9tk5dBKblW93ZIIGhdwzAd5BSCA8UI94xGm6K4xWr2zhNzW
zzNKmOpDufl9PaxMuZJb8W4PxFxdX/NleXQMBIaNtLmSSuGAmVsTWk3yps0dLUHBtDgK12A537ny
ilQQY5f/PZLIlItZLePK0yfm7crWkaBJQ9PbTXxyKD3Bzi/wDcGdmrviXGA2H0cv994xZWWSh+g3
0cLMEhPExOubDJO3Gm9z8YgdI0A+JpvYmV8Lf971O2hkHQzv0JPwsICWi7pUvtW8etPbEC6mX3fe
wXV1/mPv36qCkxR0U1lB5Bpt6lBv2C4PnafYjd+F9yx9Vt/zTXxpJVIYqQoJYrU3X+iAp2kPEbbi
JXaYDbvkKPZUl3gxZJMQcd3ZLisx81YLDNp2J+bTokRGJn8LHNpDY4bVcEM/f39yK9tdv0l4ZlT8
01rDgzMPKYYxu+ieYnPtAKPfBJJihCFnTpCw0Uh+RxEcO+OZfyoe6mVNNBzZLnvCEnUzvz7Wkdxu
yswuQ/VVjuY7j27txHIrBdYZXIJ/dM0tzHve4RYMbAWmDzrBAlXGnr4MK03uFeRX6gvkVhY8dwtL
WxWdkwFaYCsHxw3DA3/Eo95ZS7igzvUJp+zueQzHULtbl70uvX8s+1ut8KQLYjxflyR/qS4MYxw4
jn4CaerEAQi/28K7O1Z7PeX960o3oWZoFECbJgg3+pMAvwZL9yd8WemOIczdyb3XbuYmnvTGPEhL
xtFSNqp+Y8jjAqY6a+98ttfy0FtBr8E0WIhIWI/JOxzABHewYWuU2E/SPfHJWjjWbgIEaC9z2vdM
jPTH5IQucn4ev8kFiiRgCrIMo9eYJZSOc0h3o1OW1uzQ3V1mznW//uv93JxKCpL/f7KuBUlA2HqL
fqh88OhhRFB4eu62DruzrVYihnYTMTppyktQ7qC3QjF8ETtr1vZGD7IevWfovHLC0m4ih57rbTLL
VwVA7MG0uxWABIPRaAVFkkDtFj5B+cPv0W91UdwmNYAJLVxH+NPHxylz4va914mtwwC/T16FF2F6
ye6ZTK4cfP6PDjc21ZIk0OFSsOkxadoEvPrTm96ke1NXOr/f0MrL+XFw/6vcQyrJUEWgEqNYSqV3
LW8qEM9y2JK0YwpAZmUO1u8XWot3tzLcIZXjRGr6JUrtfISsuMhBOHkpYwfUebNy4MHsKHB2qhn4
tQFZnGF4BXHeUe7ttrXP8a0sVzeMrtTzYYmGOBzrbT+LFoXlFXVFDArCfTVuMSLpszCbgioO5k+E
/T75qsqoqcQ7y+dH9/WPXXcr3Y25Xpnw5YdvaHvGnKAlNbkzLq+i7qZKlE/uEsMwz1j2fbMv+NvM
YhwaiC3VL1UGNGhtDyV7AvnaJiImNxm1m1k/5eVGgUWuOSVu2zNgzZldxRtUOuCiWSIl8zW4vkrV
Vm4at8rfR3SiqAzLRtGVs3MHJG7v/Y+v+CaeZaKSAT2IJyxs41D+pmeoK0Ldnr1y326kh/pMC+sx
f7pztZVdf+snnZkjBfwd7I/eTjYiHJxGF31fL7n6+MBsMH1HrRdey7AXtu5slhVDNaLehLJaig0J
ACr41WL6Wz53HSpJlB7kBAZP5RNIoEBzHYkKj5/lTHPVTzVMp9PCLTMaafpyYOwMWxKACrAF4Ayr
aS5w3As61lU+2fB/62enIWAXShREhMnSU5f0+5lrd/bgT+j41/K7CZSGXvBFV0YwgGKgDCFERmD2
FnVT5GC6SmcDEzxdh32JEk0vz76c/imEPVidf+DSbCXl51K897Xkz8mXUT5TCQWtYCSC1ZINz5+F
/NDDphnmveZjXPgFqvoZnCzUfNxW2OUaTJY7CMDi0mHSs4ZGjqjSA6n9pgG8WXxQ0i+4nNhNCqu1
VABi9mVqy90g+KXpdgBlzPhzcMQxFbrTTQOEbVfDCO9Y32mRrjTq8JLwofwrEgqZzgquwpVWRC1A
coSTtKEOCrYXFqTQ3Ql3mporUf1WTp1rs9YzlcyRAUE9gSOwlQCDkdQYzZ7P5vD6++ZYEXCRW1E1
KNdTOaowKB6ccQduiukV360PDaq6kX18ezsL/cFFMuzezyP9ZZBcEK1U3ZLtemwsOSpQvPROwhV9
1G2G1O47FDPhozHsORxDjDsLcu2jcKvF7iWJwKQfGwoBuaAf8MTekgNIsFcrouJFtznHIDxmZWwp
d+4lGitja+RWia3GGhfBqhVREm6g9+8eCMjo8DhOtEP23BhO0hwW6Tw2n33niQ8stmcA340XIk1W
x+tnGSOWmGD77OPFUdC1EjNvGHfzbKelU6Hop+5Ag72Tsa+lJLfK7lzGPLSg4IgodSFLFs/M8Uxg
lAabBcntklcTU/sQfLevIsj2v6+dtRV6E8WXhjdTIeKSsAY7lV4SAJl6vJeermV5t4LufKZdQa9j
CgMGLHxk3/JebfCEg+GDnFEmhxs5PBW381Y9mw/0ezi1pb0cJXhA+/X2XpdrrWpMbgL5rCkmwNfX
zf6ghfkrWEN+vpMCySnCYVseqh0qHwJsMas/BD/l9+eqyj8r7B/x9//IwQ0CWQeX4QZf5Wcimg/i
/NIIxQcd+oda0bgOVUgqWVIBVdECjwKpf1GkU6YmYZt1TtvRXc0SR0YUpA9zfDQyr24fhvoxB0QX
3xmA70sb6ERLAfUpmaZjDOvRrJr/pHEf8mTet2q1MWp05/MG9B/QqgcZwJmiwwGoRbJpxnbFgKHM
2u0Sc1RhRjcpE3eE52WZukqMUV+RnwSAla3W1GA/UnumLDlsIg6M3C1DDmgVlT3bjeYjw7CnIgbQ
tLmcGilG9w5S7PLJsAX5HZ88h8ejB0L5e58FYJnbEm5XNV7znECSA/N/UML7D+CKC7ssX2ezAWT4
O+nMjTF1drHIzMHnpuBeMz2LlSdw1NRro83tMoEtQjEAJzwfU1JWIIc3+6RK4es3j9A5ZWPjLbxw
eT+FOCyB5gxcVkhU7S1Oyi24nc9DXjpmQZ/UdPIbQl5Ts7SnrvpIp/HApxRYab9v4ATKqbjh3LQw
8CB3edRkLYyUCHYhUM8UDkoko73V1SoCl6K5dIGxPiyu5Nei8Cs5zJM/ddc7BA5AokGsFLhwVaeW
PmBUlwyYSOkbkT+wUXvrDGVvtmbut3qvVa5eafnnUMnso69ZBVsWBqt+ak54gnDTAtRJmKiTACAZ
CAnQChXrdAtPcbaGVse/HGTNnclgASfuKBj0d6kJvo3QvqTaD+2dPufVGy/5EKmF6kuTClZ4YWxK
Mr9J3VxuakXtXtIUHuEmod9LzfxlBNd4dnP+GKeHsX9qtUOadrYApkHjzXCiYMMGpu440es0Paag
xcemC4B7Idl5HM60gld/BcSiYfbo0ARtCmDrQ8FmjJr9iYklZ0cF48TpNk+CKt/wJpzaQ4ejcFrE
ttI3Tgy7p8mCZ146grjuwK0VSzdFHNacSvAnmLzzLCJ9JM52Tx6A1inJBokoDOAM4TRMUdpB0qL5
amujgK27IPkqdlxcxGUH2EE1QiXZik4rWbEwb0uR7WKYhlToo8AK7Wgs6ckEsHHGQErd7MfiscG6
1V9mEYgxBr7lo2r0Ud1+Vexrwp4jLegO8nszYZEow6njqW8U5BntOkyI6UhJhMnJSA65n5jCv7q3
kaXbKfa41JwpOS7xuR7lOtCpeIDZyKFspV0rty4D5SuYefLcS4aXaKgnLqdC2lcYbJvGt6Wot7iN
eURvUoBxT3eJ2WIPJt/OYgL9tRmOSmwGnMqPykxOYNoqZyMeu00FFK6QOoIylVs1R1ECm7epKMg5
FEZWWBoEDawWXk+51dSiTcpnhaXONOdnuG+PM955CjQt072a7YdlYbahi4GuuNVQuVMB4kXrVdPy
PDAMqAP1NpgCzqLWlOz713LW8FCrwzCCoSvATyodUCrPIC8Ho0NI0MjiroClopaZh/QMQ6Mgmozn
Scq9Vl+cWlXsWu/wkkQWSMwB81y8znrB9aWOqEATGHPvBN0ZUFURYartAt/jXP8OARVyiqgKk2jZ
9PNMNT0mdvVGSaFoN7XmlTXk2MhzHFXJ4zgeevbF89YCeZjPfsHOBt66lqFaxB3MHWB3VFpt671o
d8pWEzaZQWOH9vsF3uRGxiIhLYMKxf5ELCq7zcxzDLiwM+BrqAjao8w7WGgLRYgHPPqs3KHyZCZu
z6020hHZDiJK1/px4LB3xuRSWj6IIIqXb1DmG+Yj0Bfi8KGZsWoJkGu8laYvzhsgIDBtnGs2L23p
A/8nW4Kc2w3IEIYljbYEKSMaAoo1gEmlZfsRIJk6EhcrqU61dMzgeUVdjgQmYZ4hbXn8ICzfaYUR
PfopVbDvALxBhwt70SdPQ5tuhLwMtLR84jmD03pRy35XhSkaHayrfGNIdU/BFJ5qggA8aX6H71Wv
yIAPFHbXt5NdwIYWtpwqPmkqouDVynGbKGdE8mwG12aGZdGbilZCom5N5FeEjrCg0BtbVTepuHCb
1g2ukHC+Y1TPPqTHNvMm1Y1LzPpptnxtz0JvWfmKrvsYBoPB7aTbkpZZWDxu0hFbqKFAyTCHlBxH
VXYWnVuCAZSivutAijESBNElqL7LBd4uGPs4NWC3FTD3DrhW2LwGoy6n4yvp+sPE4ZYOQ3KUPmaX
lhFQcoUMuzKQ7Aa3l8JGcYXUZQp6xnC14biuYdrpmHGMWOCpvWfFvoNTd4G0aMQM5o4ugVIglyRf
iginAeLM9T4Xn6pFsGpUAnioa67UocXSPsE6yle7KCFOkmIukPUPar1vBreDZRdBIQBg1Ap8Iv64
PAwQ+OT8hFFMGrcg51EXLt2G7vYZaA/kaZ4Rj+jkaRg97+Te5vMEYLXTi29G/kcHyY4jjfGyr95A
kMAkbY04BcELRLMwiJeC2lRsWfYkyTXbc5s8qXWoXEOFpQ27mm7RjUqqvTa7LXx/UaEmVq3bTYM4
9ypMj9VyrpG0kN4Z4kDGTFvvU74xQf5Eje9lSbboPxJsjiV9BwbJM2QzMjW2wykP3N4RlXxd4m7P
KsShfD41sxokeKNNIh4IstCyyXiUgztD2xbtKLTnbMIW11ymMIf5iJuIHT4xc3EAn92iUurmmvZu
vKWtm9EFiza3FU3eJF25hRVVOFwfPiq6xlh4PQihbIHTe+0NCPQN3gUqN3yaQvh22BLrHTrvS3Tp
B6YfW26bPCxT7sgT8+d+oDZrWaSiDqCBpE0UdmA8koXHWCm3nfwOtDKdY0zn8+GoZMIRIyc2g0Eo
XCbPvY6akhBqAvCnDBaT0yhZZLJzI9+NE1MQnqgGRmfdbntZr21zmXGykjZy8tLrKBn1RMehSuxw
2MOhLJV1b66m6mMZ8MHPdcXJKw/iZfjEm7VPEs2bSQ8Xps7pF8XqUf1H0VLc6Q32bxHgI6ATDJHX
S0hmw5Mp0kpZ81M2HqbxBf1ii5HOFuEd2FajI4PBONfETtXILFXosum8NRcGPDEsRfBhy7THZuw8
DFaCHwmaLGoBplABnyymLzTWfSF+F1EyQLXNWszQ1B9AOfXNRAb49LqYMQgUU2IZD23rq1UcNqbx
PSuJ4gy5cKxoEDfiu5QDJJThVasD8+VmxBNDZf6Jo+20+MYjhOSqalimvoXgm+EUsrRv8zz5Zgub
p+FSmW+yeOHLhcw41rlN+bAAByBxbwZIBVbTcZDCsxJHAVvW8tMoK18D5rtsEShA+L71UKVVB5Y1
u3owZUuhQqA1WLFCu9EHT659sco/ic7c1OSw0L22FesF8HjAWVuquWOp5Ram5ycAf5Ito9UYjVoH
qhvlaZDOUziArGJhmPc01NJO43O6UcThtcY3fIPZS9Ov23dpyV2am1/TBMZqnduDdsk1HN8h2Ued
PTsC7Q4op1R9FDkSk6ECvW2E48vAnK6EfGvuQ5xmAxYLWyrlm7SJfWBGL7Dv2xIi+POII85As2/F
BHomASxNBdReN97EWcchDctOA58c0RIqiZru8XHeKlAXd2205G+Z+SqqCBV7vTBTq8CGpwOgnjDt
L9wGRaZO7VyBIZQME2x20O7edssEvDNGsazM7NNo4samjZVDo7eRiqZb0lTbZTIxwoZkoI29Msmd
WqJ4fI24IbxGo3yZoympvGzJbHV+Fon21kxI0yS6rSRsKFRcc/Ur715TnJB41YAYj0kAl6mqu/Td
Qc64LSpeKn906PUaCn0UpFMD85R2fAITNapIeZx4gkkDA38JYNB9jyvI3QyMSTnj0KY8d239Oivm
pu6KC03Hi4z6zCQfWR9NNP0CGQTwRqC7AHka5hjfRfRvKgHDdFbcnBOgHSWswEcOwBD2QuEWzR4R
tq5dudsWaEJL3mz6VfloIh3AWeO6d0kTclPeSBTwLXz92YhVAoL4We9ZwDKEXaY6swBlqPQ+imdt
dvock0NE+pLL/kUd/2AROsjHED/suKrcNs2duJicmH1qOnDjylc9uIvOohkHuW7MIkkRLYF/aYZg
SaBS0yfFeKgyp9Lhwo1Sdw0bigm1VIW+Kmp+NGMJSA+hCGaMkzBtRoxDC3WsHVl7WdIynI36iWVQ
D3TVRhbtSoShNYZoStXRzVDHOVH5zBMHsZUXb0THQ7IzjGHkeHL9pslckp1jTNfSl1RxDBh4iEJk
iJvqAw3GVrUTYEvp66i8qEaAU8Iy+UWHSoYUZiPYHl0a6qanMnypkaZs1ak/LqOxS2CYgXkjsaOO
gHYv5zjSwjB10OwBbla8gGcqzkT8z7SAAQvchfISz34O3/gW4+JZlbhyvifsXcP4kjHkIPshtRs8
UdsVqNzCBBPALF54TA+1eo/o2eILM+SRgllN8UGGseSE/dNwxxABIgFsjxiOabwlsNRpQcaWAxU9
yPh9fkohTGBX/+FK9vTlMmGkryttjqITKABS0GBDsX2seGq8M0wAo2xkOg1OfFxwen3PlQqxaFty
uN0u5t7AKZgUzJXgB4WCcN8WjlT0IEkhZOOU3VVJkCDjUszCTZAtyAW2tYie2mmmKPpyp5mTHYzu
/I4jo5h4KPDUMyV4ZmbXQkIGTCpzE/4VA4uZlbPHhhoxrray1h8Sv1VLOEE+tQQeO34luXoZ4yba
bV4mTp0rOBtnjiZOh7HWAzVBv50of8QEZlRVu8Gn/SiMxBNKL4bD4vQSY36jpWUwi66ihXX1rSP0
TBRphyuhXBrngQxlpWVgbBudnKBnbzoJBojr6/m9a44EUx/UQn+JA/+FCFBaOH0Xg1vOFv0Cwshi
tXapukBO91x4Ad3bF0ZAKgyYBMBMDk/f4A5ApIa5k0qcjOKtiU/tUGNILW9q1MlqNftztYZEtqzr
/UNaj+OrysTplcSsQ6nS6EkoCLWnjJOfU+6iPsHsNC08DXTomCPzlTHyndffBvZaQlsYso8kLNsp
HJPMl00wkbTluEgyJqYKj89DQKX2z6Jp2Q5H4LMpJnQDqYkNx6YzV5oTq8bvJEHiRmCnEMep7vOU
nhoD81OxYZ7E2dSsSUuRvcwxMKzCQy3PdgccNe7LEef+wyiH1E9i6VswJLfu4z/zeCrYfuns5k1h
n+gR9hj9QM7TO0ppl58aDMbyoXXn/nqA0/m2fhZkcCrgRgeLOsO/NlsMZGRk12QY8HN1AfQyRxqt
mbrS5PH6vc7w6y0inUlnlY2dkut4QoAdS2o3K0ND8tQusePWA1MIJYa5eoE/JQ6CFJJfh4tbCRW7
hgEGH4B5bJrHqsa49Lf2IR3IRXkVZg9wb8mXekfSnKbzyuyxz3e92tnoHKtHjo+1mjgoVmCSFb7Y
aeoX9b7Ffy1xexOqbVZX7vo8oLDeHGya+wyOl+ZByX0N8GyIiqnuMmCGkAUnoYCDTv2kwVQqPg1M
dvvKGorPTPNiqM6lgOwUKBHrBW6LH3peWGWMlueFYWqt2+TKtqqaINd8QOAx6jryj7R35CyI8y8h
fY+Xc8I/h2IJGslr4UbVOEj9KMqESQuTYAtI1Y65ZnOo9QXhFHK2BDWwIsRBbmlqLzfezSHflyo8
hTX8M2wPFaCDBsBXQu0px9IoguJRaRJkoCeWu/iWzLkjU1hg5ekOamKfdWlEjEg7qE2EKXIDRjqQ
zTSO+SkMDFm2m+iXCpUJeuiGQFpAhC/QqodtGNOQh2/bPMQxQcDYvgjOAYYqzafKDBr1JZUwgFiO
J4186jDozVFgAqR+RDCjL6QFnFDQXMKiijqp+KeTYfdLP0zo56rvZjiq6P4rmC2vXRh9SioKHDu5
ekWdiaeHuAmY+kiLXatGNabnIQGvMD0PcZMouPjozW0gyQEOBEv9h8ZuCW55WTk6inbchR2qJaNW
lU/8OoYIR/h00Jz0G5+kGIy4iTzRjiDMer2AQgsguv0Ox5EGU2afOOM5rNlIsGR7rmrL+MBHpbvU
XyrzEnYutYBgJh+cexA+OCY7YGnMFXM4xFX9AASnpTR4mADViycz9kFgTI0n3IteP9BHkl6S6QCv
YWH5fySd2XLiSBaGn0gR2pW6RUIIMJuxjakbBd6077uefj56rnpiuqqrDFLmOf/63mhMNlHsJHFx
rDr2eJZqM8qRMvUbU+aHWw7BrZAWLNOUtxhbnay4tAK52Wd2trGKhDeeiEDbVaKztNPJkC5IDn/J
6/LD5JbMGMLUiGU2+zDKczivyvwSdDzyB5N1ptD5BpAEyjrxzxRHzk4oznN6tZeFse8Asz40J+Rq
K8t6mctzob3XwdFgoC1hwTJPC9xB9fNsH+Oz7jXAw9QDt0qKbftacg4SztyqPLLsNdeq8CzzX7/s
cgmMd1P/a1N/xPhrPTS632QuTWyD0z9+LivajDI1Z8p3ofuAm6us3BmxRwgLNei25fW/vGWSve50
HwZ0ZAJZzrH1XhW/ffYw6/YC3o4KQWtfqs7RU767T/6uRXKftGZVN1CG1itiUZuvr7VlPwKLqMrL
lN/n+LiQEBJ+tkW4yrVLEmwK9vFwZdnv+uQCu9nHpAEH0zZasUWd5VicVAOLGCBQRge7dVPqvYns
KI32A6Ms54jpNC3P+0vCvd+brPMKZ8oiuUBDjBRNsWUCYlmOeR9p1eNZCCYc1SuS2UG9bIxsthdw
14UPvfwes8+2cXQ8RYTQ2KeiLBwiek2wEmXfluAo5gkRw1DQ1rexkjO7U6FybZrZytI+BGNF4JSL
I6OIbS81WZI5l8dfapy18pxnjhluQu3HsDPXMN/S0MmSbdRset2H5OAaHixnpM6heic3OMmILZMO
c3FtKYOujn1yjtqbUQDg7ltpXA94BpLs32RvNfmPia6WQsdkSlGZY6J9umBhS11pQoPj1DWtGKuC
Z57pRWYeWUWN2I6Bfu3KEP6En4+gFvrNjFX7M5Y+b0oVuUmzEYnfNAwvby3FcG34G5h7M9gtiGAj
18o2w0+dMKqR4IRN31hHHxNFspOrtid8w8yCLQue+maDuL9o9PgKVhTAJZl3OeYK3JigJFKyrcPM
zZqP1KTOO4fw2Cc9Q6O1ldrHIizHjHc5eYfUwMuWXyBxpmlD5TrdWMd0Wuvqx/KrxTeVTnCJ5fcW
YJPnXDYLR8759ilGdMPCtTix8gNSEsn4aYFb32ZdgG2vckLjG87RjGbXzpMwTFLXCSMw/Uz6utuT
Rj4rSICAF9+4gayABDvVV83vdPpsziUXS+TH5LYwpgW/ZnYbUQIDZWUctbqjdYGLRmcwGc+BHcE/
VmO7nVFLGtY91A6tTmJO6o0RH9L0ro57noSsBiN0NOx4tWu3R7lD2gnY66r6LQZ8sM7D5JL+pLFH
Kh8SfLcOkizVpjtMQGKIMayVVf+WwXEkVtre6ncTPCdibPZncSopjOxXpiB34GOUShfd42qZf554
4B3ZryW/yNNlQlLE6l+Vm7ldV4knj04puUG7brstsdVy/E8M2zQp3GmECZP7izYEq8USmzAkZ769
FBNvGOunQbMBKr1TUr2Gw7qp/HrcNe81pawkzP+xewZIIfVbiFpRrINrj6D8bv31qRspTimTUO+r
9gqXjxj9YdfBH/RrlTv6V0t2ym+uk9xPmGAY6Os+/Ce6z0m56G8aMQTqcGk/tXlT8jfS1su8AFW+
FqHiM4NQxemwxQfxv0WTHQ3JFuEJRmFtuZLBZdgW+Bw26ROy4+g9hcZDiTkp112+B6y31d8odLP2
K842IK1UPIvpXZH2beOmkx/IGxY+809PLae5J/pP1T8Aeek8XiX/VEbqa1oIHrLqqWnQyk0O8p4d
g6neNuYBHntF4bzOrSv1oLBepYEPTldDe/QkAIiL/FeWr6wSmenrYbmqp71Rck1P7K1bK/2ulR/N
eH3i/wRBcbKp+fk/YOn5yOmr5CWOfKJjbMcoffgBVFwywFC0fJnJVqbSUH7P+MpHfvOCQTq9gjev
4Fqt4Cpf4U1aSg7NaVNP70Z2TXimooowcaJqx1d921XHSttYsxtMHmgJgjDKAAjhzlE3ssvwdpFv
tGnkba14PG/W9K/nWghfOmNtBU4fboKqcKnoLcfrEhF5sLfrK1Dx+N2HtVN+6vqVr11u3YykcnMz
NB5Q9Yjl4Wsx90lArYEJltA7NUONVPOtzR8G9Ez80Uq/CwX2PDjWDO+xfxYR6E8dm2OHuaNVa1sp
3T7/Ie3BCtfJeWlumg6+onATEr3/SVaclPpM0dW8HtBLSVz/1M8jAaCor/miTtg29pmxSVI/Uxyb
2ZWKHEG6WLcRgjPay1h9OYXo/ZZyP+03vJpm7oFwS7QYAidlnmx/RI+5Y1PP4aZUZ4h8wzoqyPzU
Q1f7tvo98n8u28HaVumqkG5B9V49CjXYBck7zMlz6bF7RPoNMV/tZ3vQgfSbSXO07NKYe2XgMlew
Lb/bwW2KEIWUDl8Cs5rCoL0YbgIlxkncMjmbMOTDSh6eAUixm5Zou/mnvTBRVW/6lO8nk6VN90ae
rRQb6kp6MzE75L+6ptxLBe9tBpY3QWTgrmpUjZtjPxduZ1YH6//XO40NJQ1Q8zg6ES1NZfnQ6T/A
uWJerFr9lAAgVpLRPznsMnfaBtaea0iAPBt5CkpEW03YvjVavWvnaKsWpWP2ld9UwZ+cVP/sQXxJ
arypoZZXqRk7euubaerlo762xFo1By6WVRF6OtvsGSETAtKVUNwy+lGjLxU1groPxIYVnBbdRtsq
1f4Jw0WubP5B2ec/1Kj7sUboNp698lRf+zpc9/NfP2guCpSWiwvM2df5L8vaWlm0fjN1deQQ3+YN
xrpRvEV4BVSL0cd/k7lToU4m0d8Lfc0yXreOLsZDWpPB3A37ueMlzsHEVOw1gNRqfCxf7fYeGrKX
jMS61akXWukFCMBL+2d9l/o6DM/FHqB2otG4ap5zsky8P1fQ1EzrsOZ4rZYDmFqwDHdFXGMtuZTB
NuFXG4b0qktXskWblGuCoPtzFB24N8fZW2xmrBfjLxx/R5TWIQjAigGfCArLVfT9iHRRIy0rJFHL
4ah9Dr0ww90TfZgBvrvzGPrFsJtBYiGroBK08GIX8BfwPFtD2S8mkLu6rlJOwWVXzsBE22WBjTtw
C8e9I0xPn64FedvNKjDXJQbNgBaTzSC323I+lj8WmqvUGs6Ay6AUw3CW+p30unQv1FngoRysuyFC
Pl03Uze55dtViLbh1yQqpTyp10nb5inZfVtK7lYp/dycekPvsXDrzZtuv6J2IU4aOYGkXlUefeZk
vqNRd6dwnzBlyAwI5LUIotQgjEKCpIrVOPALAa/br8y696NvqduZpCLquqafAU1gDoF3GjjL9Z5p
LV+n0MTBRN64FvntcMqTD9s8zOMxhWUF6DV2eofeDnC3dhtY59rL+hi0/5NoHNiTK0MeI4pCPuP7
MJ9q5dr92T9ZbK76eG0G39UEgBXH18ns7wo3w8xv7qNbWT0ylGD2uB/+6/0dYw9SVOtcCXtXNzji
pR4URol7yvTIGJl54HfatLJ9m6aq4JSlm6y42sNLM6yl7CTDLffpnuJioYnb/FmDev7K7Nrgnpvq
pwx+DeGkNks/WuVUdvjcZeO4TK7B5z05JOeazqwzuDrFRzzSlqTk6yi+V/VB/hL8mj5dT/lPUH70
JLrq6ZkVEBIS9kjXD0uZuJ3O/YljsFV2Ydnu9QYOkEQiKMZc3i4DmwTIMVCfx7vcMTsdzOwjXaDT
kbP0iAOy1tP5eLMb0TeTPu9r5jjVdO3uZVFOWe1MI6HPG4I2PH0fWM/ubn091/dJhud3dO13fsop
UNTYa7YPDdlKzbDx3G9SlcECFUnmlCB+jAwofWyMvsm9fVNYTSqn0/xpWWuv9nloPupbYjs8D4Cg
gBVKCLkl/WXFP1LJqtyz7wWDpvLZALOEiS8XtjsXqxCFbO5q1qqKZFc9xwV0uPuc3e7z7AWBjxNI
Fl81ReIn0HMs1jBFJ5vroFT40MeN3u2qno3GpvtD3df9F5bcF4vMb33xJGjM5SsYUEsUb+NdeibB
dC8SKo2molCz82IODXk7sSqVC0F/h1BDFfu8Z2AV1God9IclPKbzvY4/w2hty/9kKLpYv5mpvTFe
Jnk9mXCP+wwE3ob+obhDjs13W5G/+lzahzU3TUDQ44cA25eqTzPhmHWj/qEQgj48iMyPUpddo0Bl
KF5mg4grky8Hob7+OwW7PJE2Mvx1FGzlkQ8oufZD7dl5uqktOByIu+VUoaULIUARYg8vVcA5Ebom
r3ZVfifRMQaZDkOnQUQSNr5ocmemnY2FIWq+DOlNy0fEQSOafOyevCGhxfCO9LGIvGQpmCHAtU1u
qdpcW+m4ng30OFkI8KClpy4bV5ViHXoYffKdJUdTL314pWISrju0EUitmLcHq2G9T1+jikSAITMa
NFAgJmrlpyblNoItPM+8iF0R5hnEpLuJ6iGUDc8lyziQojQemvKR2TwTMYAL06mIyqMiVKcQF6l1
nx/1cNG7U84fGGYP/mtWgoxRXDL9J6hIy74lMvJ8hQVcfZPoj48Mb1o6Yo5YdpmTA1ThHBW5r/yp
gPZ25IGM1POCHDJQdbcwbxJ96/a+4ihcHqX91Ybh87fsef4TVDFmyJpw0C3m7thR9ddxilB+5Xeu
bKEAJ1rmakCinVvpv9YEQs0mMm1u4CDYdBCQQQx8yu1LEf218PAz2+7wt+it+59Q5bQYxx5qPWRH
qzkTZSE+S0aiuPkcsnSnCTRZUbJT+YuHwtpTi7nPJ+Xak0kw7gr9LUjPOlrGMPiQ27F1F1s59d0Q
rBv1OW2W9yhLNvlemu62An6N0M3p+VH6j9h+VdXBm7Jdu8BTBZciBFHSLl24K1WYw1dF8g2xXuzA
NYffplxHsCumtdVzh2nXKLax9B6rA5P2t1l+6UBMcbc1dOiWVdLQOFmAvKckwuav3dgdk1x9zXSw
aurLonxnEKOYf+sNcolulmGdqbMvlsfYcpFG9pUYa965qfkyp/hdsuHaq8XwCmWAf0L5qDXltu55
w7ve4FyzvvsOpIQbWBkl4fepeATRvKOn7y3sd5P6biErLrEQxPXNkMJLC6jdsGDEljQcYth94DQh
O0UMsZsytHiGJkdepRqvlhnGV01HIFSHzPTFUm51O7yWFuU9OsLR8lsN07VqaFupRs2YL7dFfkJA
HDmhTOu6eswimFyEUHrwVAayN+p2c8ttqvQkMez0ccALQK7aSi9Uv7ejwKkTK3V6uR42Uad/hY0V
ejChqBbm6CACBCS6NtAdqjDdF6dA8rrM1xUbf5uL72DUxg+J+z0wzvPwxvrZJHtb4J2oY7dAkVR8
GabuWhQhLCujYZ1KCdMXOGGcJvyLpVeNkiKWUKwytjZeqGiChFMQNqQKHrOp06gJrMvXTEj7WpFG
R0ja2iCXQ+VFtV3RXXsjdpXCn7WHIeC/1E3W8TSoj2Zixc9RU1QFXAmcpXgSdKQQl5pjEWS0VPWx
iaqbaSrXkHsz7NQ1YnZ9lyjGaSB4E5hgZooVQFh0ujMG+7EJV6Dd9YiMyigatk2bvwxjr8NqBbBd
BAxHYlPXMl8mhjnHEnngBFKrr5paV9ZRyOdt2dAkvZrMLgTPoS2ac67ajuAUkabqqLX/7ISSc4JG
6qEvaXAy3MlGh2po1Y8hvVhlvo3DHm9cH4Pv5xs5OBmDl9CCYmPL0qiknqWTJgi0JSmgOCYag7PD
FGkpPiUUGrfFFB7wKcVMnXP+Pps7qfFUe1cam3C6DmKv02aKPYC3rau6C4916HUUdkBn6QtYfSKB
R2powBSkWco6mTRwf8V6x6rONV8Q0hQv/9qp2YGvsI2WnZM3bxWtGSHbzQl6W7L2evRqGuuWqInW
tWNwJojemJulZ7PIFp8NwMYghaVViHWPo0FbI3/wSgJs+9lytZAft9qGtdj2c+T1KBB6lcWy/ojG
dd33fp1p21rvdLg3RqYEzSGiZ87fj/q1BE7txbfFuc3w2w2PrLMJrNHuVfMDcBY0xbEL46NS+pk6
viz2ry4Au3M2lEbdzUbrzSafQyVtRfSl6ZS2SC72M9KidpnSVo5dyA/Z3lD56DYV8he7CR5NUVOg
kwSISFDjTYruSqX5iC1lYfKhGLDtb50i+2oSXecgdYJa0HanO0YQo4QoJXS4Qztv2sYi7nMqe/tn
aCp53cuzcCUljNeKEfwqJXpUXmqtbymUrDpkw4lM30JuaCX/AvogqrjJl1xG0tnSCGaF9h4JtubC
APJ2tH3upUni97W9j6YJJo/yG1RMI4R8OYVgY5UxOVFbekBtZakjORuAb8RQJPtkqsGlonONqa0G
HunT4iBBxmmD4i8oEae+vI+K7cUiPSHPPaZxcgmeBkUN3KlnvF/wreSobkzTlNdyX/SeWT0VYsfJ
2Mt6Il4XpJ3laNpe8RTtonN3xoiY/CDamsNqEblvI/U3GKh0tpMEb1KJSkG7drzyNfRSkDeMbJ28
NofHsPzTa19l79SQkzUobSLGEzx6khuar616nCybWadyabYOVGOldvwV/9qK6L/AfElRIDQMyoXF
lG4+Uqlmg5FMd8pvRZW+K2I2TzM0N1hCxmr+VG8rqeZmw8mqzmb0ITWg1Du5KJ8vXBGTO5mbX5XJ
g6Z9omnx+hQ7moyCONLqvwopf+oM4jMOw40WQ1bUoHCprNvO3IkttUE0L/21ZMK0EzOOfUXC0Qyn
ofhJg69oAO7kFRbzLyKDkQk7T/Djd6AUs6ysG9Nbeq/FHSGfB31jBZdAOWpBF51TnJsaKsSrMS0/
cTWMu6T9ENmmy8xfI4+pWRk2BnIxuvw8lPKldjJHegOGDGLF7Son7d5iU3VM8mGt0clQ46Za53dP
5R1512hDJhvNr1jHXQbEcC7rwxwheEK9KtQclj93zajxzQgl9pp4O2umyYGnazUSLvUcagv4CRlm
T/LtTMI8+cnli+wECVeDCkRm667+xST75QrHq75uivG4jNs42Kvi1BqJE3LEpMPH0LxCOkEtjzlE
qmcXIG+ITm1suY6kGN4gc63B0ERD+m+QolPKNK43+0n614+2x6F9ifXak8Z3XdOJXh3xJmhukUrG
xWDWyzPkDEPLSZtdQlMYftcsZIAw/q/LoIc3VS789wc1chAxMSDz0pZp9xKzieX5cggVkrrBKTRA
oG5IoFXnk8jMp4pJ2eSyn5WPZSbxY9KdZlEdRbl3Qbmzp4yfAxds+rAstFP8xvYJB8JDKn95jwBW
bVcWmHyHV6PUstgFDF9mE8spSEe27Gz6q9XFzasIgoQg71yEI7oC1t5E+s2FiYIUdSNC+zjZRKFX
kQ9TAmCnsT9Us2C/29ZiOE/yjLtlaOOKUFUI7SKDuNY71s+aQBSzncEcNG8Y/qLaEq8oA+rVEBX9
uY9A9Dn2J3itMFJmV5bxedgAVcmL3Ce1M1T6h4UMBYNHaRrnqtA2MT6XXYMrGeOKVPgip85RYvDu
Z8ELuyCinNQgcp+JTp9VRe7vvNzSZZAQb/hKJxdcgKAjTdxt1PAw0eRUWbpY1WpyKqR1hkCkLwmY
0zTWRUuCWZAFrses8dVBQtI6gQEyiF16KbyGQ+bOkyZeuml+TBK4oWbIjStU1MOlZb/WCtVp9vQK
4po2t+a5Kbdq+FfapMzHylljENWrMXVK2zqrLaxydlKDN1Tq2TpN/tWal063vuHSrOprIC4aAdbo
CXuZJgHxMaXfActXU9+i8a5wuEXirTNvkwGqq7zLgIbJUxF0S3TIYo0/x+WxOdoj3oEgqusXa4Zk
CoxM8a04Uh8BbtUc4jRc4OTKIHBthit58LTnctdDnAdLbYOkWtuxSfVHt9TrUa0xNAdvUzz4WmC5
eTopb7L4CXrJ4Vow6jj+QCJFL4OJIKPRKgtF8Ch9NXKIAyV5tG3+Gy4RKNmtWtptnQQfEvCC3L/F
E5BsZCK4aY0s9SNrUnl9UPWWspvz+K04h4RhKRgBwhfd9DP5e44oGRQaumLtO4/FAfCiX4QMncxs
gi0H6RvnuFFyYFqbovjTChOCsSOSaFL6vTxFCmHB3+V4M3t8QmDyum5z36Wbds59ExQv7B8lKel9
9IYTC7k7KsSBj5vjYXzvR6ShulywrSSuAaKiLrBDlh77HWM0CDrY1Pj8aZLGK+oLtGzGJm+Le2vJ
r2Fh/8urnAEa/NKccwltwTPcAdHjJs+bj85kvANwS8zhQCBxInnoxsNu2lgYolAw6xAiwm0atp0m
ecrUqchYRRL0BoR2rqF6MUzk31ViBJ8Avxxg9a+pVl8D3yw6DiVCOkrYXnomyBiYRHqV+qOglsZp
2S/cub6R64iaRQudfATlJC25x9al9JyTLHN5aVxy/qmky7obum0vIwJZxJ6W0xW24klB1NIIJ+vi
TRzM9BgDz0i3OeQbq5VDZb0AQR6aAeBbmGclLH3k03k4Np8TPbJFX+IfQq1GwrPV8b8L2A+W5XnZ
EM+0bRteLINow+pvDADyysn+7NMG6jli65ZwOOemDi6jVx7mhImM0yOy9nrbZrbwF7sGfo30lyIB
7WMWkt2wtOuD1qM0E0qD2FjeBSrDcNK6SWKw1YU8ha08MJfiRGkNtOmRDVuoBxdzNAGQLOMoWeJq
pbWjBMdybl5MJnpNRF4rAIuFwzG2T23mFQiwsL3VKeKUcfJLXTtRCgh19w4POeOx2Izjr1pb+zyx
17rgG4b/4s97A91t8tEPh3ob89dSWjT8w3upjJ6R/OPg9+cy38e25QfthuU46g/Ge4Bmp6ro9ka1
0paKE4DtLtbgIMPeRcE9aDgdeVAQ10Tx8lKFhtfBbuvTBBQr3isi4sqRVhrzbCL1xm4N9Sw79fKr
o9Tqgn5bF/9supiIf3hOTiPauOLH7m+Sfu2tH3RgUfwIZYgUdGy9G0uPkZxu3bT5UUE0Gqoj0tkd
qwETWYJ6HM4NiD/Vz1pyD8Yz42nZgWFVvMWILiTLkzvpqpaNb0ea1xAf78xPLkabwi1b+kYTKODn
0h+k21inG5MkWzveq9NHhRlJHeh102VHxO2T5jCVrHGyQQKMfL70Iwd7QmBL/20bY+TrarBNDetf
RL/tUGebydKpFcfwVmC8yRHkqamJygxhgqnsY+YgHfNm0IaHdriOY7ypZqx/ZrXTsBBgClwTqPj0
wfc6n5Q0QHYiu7L0FTvygH2+BC1jTQqNaZei9jBA6fLo2phfUnyVTRd/EfK1+6x+qdW3BS+v1KS6
9veyWPCAJuP3PJV466virpTJuYoJsW217qxM1nu0yOQX5ItT2fNeyvaVTcRcS7ud2CqgYglb5fNz
CCP+mhYWxIbvCUOLHEY/iJK4j/dgx7xbnJ6llW7CEvl5CpV56KtzFFxZZqISUnifh0/bpFf3yboz
km8D4HS8ztI7835cB+fBgLqaCACQwxGxddCxbwDJs//vuhQduDGOFxlJ6oLS1p4Hv2M5ESLOVqoo
jmo9u4uR7+bIUF/py0ITq3V4JuNuWoseBa6ihJzdmbKpjPlbFdZXoT6s7LyI3skaCYGL2iLJyu3w
KIzpgYK9TO31ECAiDyYZVLl8TkdlkL8rDWg+K7AbJl3Pc1E8mfBnugOTzVTN7LrEbmgFVNbMTlyF
li8LT2koWYxRlxZH+nK8Tm0ci7eZbHxdaPs0h1zuRLCbUu2qJ5GXGpob2hNGjE2VbBQJZSnS9l53
1WZTJEdJBK+YIbr4exytSzh/GuEPVl+ofLZQ05BcNXpVjEsiaecWnL2xqqM0yY6pC680ZfPVmlKU
UJGleSxxBDjlo4cV8V884roaSWjLRaI/rCAlbXaoKQPNxv+P61KGqFRJWU9ELUGc1ViB+57vyZi8
JUJzhGFyKm5CPFD+Ldp3BVmgIXkY3ElihuFAqT6EubyxM21Nbp1CgRuxQ/k4YIKSuq9pSY9Wtp9r
mI6wdOMiw1phIRqa/XSaN5EIjxJag3pKDkZS7dTQwCMzGV5fqaqL/2edGTWok7yrA1CDuIo+mlRe
k9/LR4DvJEYxXLZel4/HsA2cEHqlXGZ0+UviasJys3JEQ9fWyqNabDMCWiHiVbq1VuP0NieqT4MD
wPVWRdw20gZg4lZzsxCQ9qSNdw7eXrmJeasHfGkONkuG/dclIr4F1forA3YVXnk+dPuCnlu0W5uV
ORBvVWHCxlwX05vKl45JQqkBDfRuM4rgyvtVyMTpSb8lInltSp1G73lLsgphol0hlUoqyVU00Tlx
2PIBK0W+y9qRLDpA3iRxGzb3MHZr+Jp6HHdWZb5SvlW5rVFe2vY6RxtNc/VY21cgxIr23tUlI3TI
IrAus0Bb1TWWtNKTYV01MTnZM32JbUUrTsnUYxy/YWnb2nKxCZVU3SzK8j2ZryOzWbWcbeknn27Q
4azoT0copTgE8xpicYIy8aBrs9lAtyl2NcoH0fpypHwNbYXION9NADFqsRPDT6gtyM/jb0vNwMIl
7j6bXLCProwPEyHgFNKJr2hhWQu0Za/D4C/MEv10wu8CijKvZy7y+STxYg+ygRVBWcX99IllqLN/
Yu1PMf2lbc+5cYLJhCae8RtL9TFqClfDkZ8YzSFbzo2ebeh8XTdwR1p+aYq7lXzMDfcgXnOxz0a0
7A1yce3YkE2VNgKQ8slXeKWFdSp2s6cKEX7WYGhFhdYu1qGR/jQiczN8w2aDDeYpUurjCm++WOMg
isilazufniEnj6M1FO9MY6KK49ZD/KyawgmHwS2Xo24W/GIYuQBCJOZulWqgRYSoWBKLzJ+rl1x9
UZlv5E237MiMBdhfLeQgWROG1uXjSXyF67La4tCNQSWNLYCRrm+64VT3Tg7MFV71cF0XDNmos/Xf
+tmNBTAi0ncJdQc6CZRK0Qti8lWqfQn2Z9gE9FXSAPHa4NCVjn2EFIX62xQxns1Srmp8R7AD8QlG
UzK4XlFW1EHuxG3hjfP4UrWQG4e437fzfdbdxDQcNd13yaWdDiaCUTU+VbLEoxml9yrXt5YQfHrf
dnVupGJnWrC8jY0qE2uk9MXYsWUtB+7DqA2OtG6zyF06sSttm1pAjFusuGUHrz0ZH7L+Z+QFui5z
F4fLe1I/bKXP8a1gdahHxcWd6s5qh/wh3UgJAlmxD58/Uf/Fms43j14KdBrrX68H66Kr3uWhf4mh
Y3qL4OhmLw0hNjFpHTXhW5g8n4r4YtjxruaTVgPFg3VxtKbfdtpByLNBIiojbBK2tP2lvty1R8zG
DHdvIiw/MWogAIAQ8KhhWyfqNkgJSh4MRCXzUrjz8GUYGnBRDzwQVhtyscBTGzb/sSep3HJUe94q
8jy79agTyVm8lElGMkvEFFYMHeiKOYSTF4iOrrWatbee+s1CQ5iWNrg7QZ76qX2Pm5K3vQ1lGu4M
Mlb0TlXPoaSY78/cPtk12e/dcDD6ra0AHIQ2WIJuo9sUEzJRLFBYUqT5Vi8npJ2p8pk2pbO0JBWg
h6/hnu8WV/sUXmtIIAPjhN14QdI89O7cmJglZvxg45T/Fi1m57kNmFF7lP1K/WFROdzkPePX2H1H
mvrS1MpOPLMgqvxckV1kliL2y+HSABzDqS1KugoBwQTEsaVwLWKZmQzDq80fyo3IOUqmbTD+hliU
7YgFLgou9sCYVIi5OhUNIjX89QObJ/2zBt6+UTkFz+2xggrR5HumGJ9EH0llv82z5K79j7MzW25c
ybLsr5TlO7IcM9BWmQ+cKYqah5BeYJJCwuiY56/vBVV2l4JXFMvSLO2mRShEEIM73M/Ze20fP24q
hxubLIFbqqYblp61Qc2rveoShE8qroZlxVgrmxsHXA+y/TB4G+qtFipLoS0du9nSXVnngJ7yRN4G
8LJYN41I1WALskQnmQF132A8+/GllAsfeTaq0HBA3TBchVDNZ6yz4Qcg/Q0U+0qO41zvvHlULYOq
etPqfM1YWrRVsGvYOemxMjfpPtoJrevCW2tUhoL+1hhYmFm3DlXXReUN49yWCUts6FiKbD/k9MCF
K2LL1rp1jmCn8G47g1BGp1jn0/KCqluRP2P5bbqVE+JmI5/KokbOuWI9KLQVIiIno0sNzyizLwUa
voj9hRoDc7bwH3tl37OUwPKGfzEIk8WYprzHx+rC7pTJE3lNdSeL7opihfEWL/5VSDN0YPd2j14U
foDgrHtfwzdGkWHlyzunWXrDjQqTRdkyLLG05u6qVJ67GmFNtGrMeV8+o/v2yfcVN5V3FnR3g7pt
vU3sK4s+vPKi8wTtqbvotdukWA3d71Qu3fQlpCtvPYcmzamHmi5q+BQwV3QPIlnahFB1e40Cp5KC
p0nZz44V+3t51Usq5o46iTzDc99mYXMZM2m47bVlLtL+QmsfUuPWaa1LxTefc96diXPBGngh2gta
k5Vo7ovgrHEfdRbLOXXwpPWyZeVa3qXTdHOt4qaFeDwaDRMYmxUi/4yusS/dAthhhco+S2xjp0+m
2qJwQH7SFp+XMM6lWrESrS5cE2nPGDFFjZIao9Qv6xI1lp4Nm0Zx6ERl1ZlnZ0wLzaCtWwRY8wLb
lSofC/GWRMO6wEsy5KT0luMIAKcN+UfmbtC9rRqV2zIvNomCWypR1iomAAcijDwPpjyYfhmMvwNn
7njRpchqlxKzdZargp2HinqaqubWpelfUdbLu6cgJsg+1VjAWPQ21LXu2rdtxioeOfCuNFkQDdjx
CvkMd+48EGyiMzzBUXDd2inT77B2YOT0cl1bl7p2qelbh5IQHUhhnyds1ath75jqzCyK8sywA28R
BeYvehMAR2hzlwEIKRqLAXe8VY03X3M2ER6veKSjHaPAp8sRtDpDXJ9ZGp4sAFkiepUOqteA1syg
GWvKt7nBotYZz0o93ku9ug0NJL9Kcq/44c5Dm2Eq/oVZhfrMyTGh1dHGdYKNNmKIgLDWZ8MC1EZL
AzC9hv0z08uHPMLP0C0z5dxrQEYP0pznk/0opkt83fCotkyu+uRUtmImuqKwUHdbus551jdUt2nN
ZzOP3WKg9ZgFwkrOmkL8UgrvSYloC9OZsixoB4H52+JlXSZLFWG+W237cGWFLFeC4cOPol3qomDH
qMAKyswo0g2TsjNdN26ztJGxBWq69KzrwA/3NdocU1ClmNbnCQ7c1HLP1BKo051mg5Gz0QLFFHbp
rNXFIsITT4a5ibuwUh58rVy4dAbqJECwce3zjZB1R2axGEd6u+nwu3CRgSi0ZIC+tAOGKEee21QN
SwSmTYikCFXgTKcfKJN0WRnFjZell1YSXBH/vO2lc5U3+6gDqtQ07whpImXjKJd+bC5AbvxSvWDn
SUvM4wBzAqt82pDujBrWPvbQOEU9guKfcVTqRHr9DkZ1ALyL/XSUtttht5mJ+ev4iOF5NiETr7sZ
nsETyMQjOOrDjOA8jlpTaCYKPmMVKHd5fVN7DydOYKIWfnMCh0HBhRGIIdE1dSdEl08CUa3cD1oQ
IUU06Q6pQ148NXGHNdYsTVb0AT3X98Z3aCsZY4D64MT3OMJQ1Q9Qx3GtpWXros4Z+4sJn5vgZ6cF
uBoX6LvwKWnLIpmTl07P01P2EfUGceLQ9rFLMH2lL9DCstat0bJ5M/QGYF3YXZbvCQx5/ZJaHmrp
25h4Tno32Gtlk+xafdupW6t56WtABxUPmFKsaxevIm6QsP5VJNoyUtzfvMWqYMP4pTCXcjWtWUHt
waiuNXOYawMrNZeTKm6C4TFlGq5e9ELdhOg/hIvJPPKtl6C75x2K+QlL5tzBYeblPdETzSYylbPE
qJDXQ34fG1a0GOd5sHW8+HJm+XckktglhLOCkf0iWmyV6aZoyo0a12dpoKBFMghpZVX4O2F/oBVn
Gn/XJzjvdLq4P9/Sz1v33aM1Pc5frmubx0kmUzESxBicXy7kmXeVrcPZ6+Kh2sT1TKyRlojZozLH
WodWdnbWzW6bhTOjOD331x/+/A0P0l6ghV7+/I3U7+805cc/v1FqdZ7ZGKrcD9fMx1gIrXeZrzRm
p6ldOKekw4r452N9P2YBkv55KNsL8iZVOFQWBerWSUusntAx+qlE/vMRvke36tbB1FMrZerbYcgV
+jCWyoWFEjrfo7o8ge6eSIV/vXu6OR32y90zkJf4KnWh/YA8JBlfk+rUlPP9nKkf4pI9t8qspMqS
vanNsgve7CywsPo2vC8/hjuDN7q58B79E/EqRy6TeTCxKBn4rnDgPGLWDg/lnXJDCXYCE2YnDqBZ
x+au6RJ+uVSBo2iVYvv6ua+1G8hnAuWQUvwiuOBXaWuz3NUpevtLCsJTaxWtNFrkMOrwvens9oCC
0hNLatb8Zw1N0JYNzaYgRuE1qh5DdnwSTq55VQRXrppsbPwDjQ/Lf6B32YHFFaZ2gXj6qnsT+X1i
7voPc5gOYIOBGzcyvYn0BwX2Zr5EI+VfigAW2iQ6udA6B9vcY4vqM7XOcFEbzRIR7TU55kv7ll7H
GNwP5koAXYmB0O4VlsnNwmZjga6BierMf6pVfAaIzLC8LkcDJ/8q7WikrMFe3kwmXar/H52NggpD
65y8ILHX3wAb5ldd86LztmdFxJQj411CG3HML+nk9zn0COUMmW/p9LMONF478yCMpVTVqFV2D/Yj
ogBTP9dZHLELadoNDTFslFW3taBRNfHFxH6T+l0Pohlxova7yplaqax4iFRIsxtR4XSvpoHKPWhW
oRwvML6ybgkCbSaExfTpXyWlj9PMeEg04yqM9n6G0sq9lIhawVxEFB6rZT1sK81AHXzraBeN905E
Ut1f6n2xNIvXMd1hVEP/8FDi7LOIi8mZ9sFz4bVSqY9qtzETtVrclkbYwHN3brW8vSqb9FWL7YXL
TlplISlTKgfQDyGODLvYdOfsT8Ny2cOfoITBvmDmRK+al4L1yFcBnXsS1HN/I72XSlykbM8oBuWG
AxEZoJoGIwex3CZOeJfpF6yMRno+OoLulG8Vd2s0y4g9xwg6Ts7WQyd6T38csJjgA4yq+3I4a9Kd
hm6lREGPMrOIgAmEEW9ls/lwQAF6AhOt0c0JOrdGakzEL+KMsfurxthLeQ1bSPW3rgV4KVyyAens
XVHhbozxW/pPlRb+coLgIU43qZi7+X1cX+eptlBb/0ZhNyHbFiM9AXOpMw8a/EqVHqz7LJ4hqc8R
1jYyu/15Xv2ML/nrzIdJ6M/hzCPSOu6QIxSG8YP5CR6o0r6EFbsnNLAt8miLPnLANmBM1GvFuJQq
LAF4pKgruqCcIZ3qdfysMZW0xNt3hf2hGKjmZT1ZfF5yCqeCYgW7wxaIf3CNnB3sxi5AJo9jJ26Q
xVrlHHVwYbNGZnjEW7WqaALuO+WsTvaKc9bKM9dSEe3cJfRxEyRXSXWdD5shqq5ayoyJSwMob+p1
QjtgZgbBtRm6b5lnzjPnd+XtPERkAtOIrG/pNCzzur+O++5V99qN0Q9zHSpDnwCh1vwLY3zu061e
7+1x/PfeXObBgqt3yi41QIHsEUWNSAgvrCftDqn++GKeQDcfWZfr5sHaIy4U1dEjDuG/9G/pW/xh
fFTXyg0brVpdO2/1Xj11pGnt8NenRTcPJn/uva3pCOD33Qehccz+dDiRVd9oBsTyeXkWvDcnOMbH
3sjT+/TLayZShCUcT8R7JWWytpeurpy4Ieqxj55O7stHB52nDYk9xvtAQYqX+SDjKrPBR1glUBEr
QRM5BJKRytFcdhTxF0ptk/RoVc1FXWXGOkvq7ExNR+/ESu371ZOhH5xqA1c3IZNLO/diRkuo8BZl
4kablYFr/HmYO9+fs/HJp/9yzqlw0e8nSn9Oow6/GCjGEkQf4mSAwaYfzZzKwCeerNAb7VNUNHl8
roRvHnx6xRsR9PUL2V6MaMWV97igExHGW7+i/VcqKyc9C2KmWZX+QI4LoaLuK9uFKd2Fjnw6nPwe
Rbr2aAKzE4e0GFfOTZC8qeptELULKqdzXqqluq8AxukV5fI4fGrSiwwRP0QVN+GdoT6XJKU2/cpV
HvLgTY3FdTnS/I3kog1QaarwuN2Ipo3SkGb4UBjXLZnrtbxActPnRGH0z3kIvJ5UjIYG2uCeKS5q
L/Y851361o/3WknjLpAXZY+NiVoAvfKItmWY5Pb851twZD1u6AdLWFFTkjGtiiZTvQ4UEIe4sn8p
hn9v+FiZzjwJcRgcQntiR/L9UtDQpr//esfTtBsQ14hd7efWrV3G1SWdSgwlMstcOPxpCkQmsRfI
72IAeo5tXp040SMrRG3ChH85slBGwRwx6DulKunyjl66igfrVmlYt6SoBlO797FSXpqipkb6Lgux
bJUKvW9HWaWhCp5RXHVF6Jx4+LVjX+hgVdwFsmr9oNB3QVcpuHST2tNJG0iVpzAT0L5CusK/Ow0l
v9HatAAtTaCDMZkMjDoB/mIb/VsZJ5OwKsm3FkR++Klple7qDstkEWvldW+zctEyr7rrXCtCHd2p
6CumQQcmIkSsmYywfxqn8k7MYp+PzV+nYuPzZL9c5UbVokhApt1bjQWt0aYil60yoJvY6OaNZ9Oe
pYkn8mcF7bPpZGxtYDwNl74eTt06VD1V+J428jZPhrWBYF0ijQzIInVIlPRRHZdls+lKmnn4lLsy
p3UD2tMOl9K3zn5+Upzp0f/uHA5eXL3hekKL3Qw0WEcTE8XVXLx4L/DII5pEQHIcHW+oszF1yooL
RLM5Sv538za/DtuX7l5hD0G397W7YFiBc1qPOwUxG6eP84ATIpQGjNKrVQJl2djRC9Vs8MPazH2s
P+LkHPsBz+F7kl1YlN3YJT2WhLywvXxjzamgxxnYMiM4U6plfFaBmMD7TlrhGo9BnYLQmxXPWN5L
MZNXUEwdYxlX12BsxsBHQbqj2ZKeSJr4TPj67jpNs/qXe60NapGNYL/Owfmv9E18RgPrHM3tLCBn
XJndOYTEGXPrjLTdebBykcvOFFLq8pVFYJdFlSFeeDNWpBsqsNNvLeQce+wCkM7coIb3oi+xP66T
OT7USwwvF8maRfI5XGxk1Gvaxttk3WyaXbB0Vpju/t0n+OC9Zzm+V1oZZ0Xe9hw4w1pbi2tMy5DB
yYXvFgC2ltaWyzzrZ8YCqu38/eneX8Qr9rY7eADFiaWGOs0D313egwVBODZxz6yvEe1Hf3qBz2g+
XSJrRqFkDgJiFq6C+58feXX6zO+OdbDeLpke4ng6lrdXbtMtARZXwxso9nm6/DcrqNrBi8atkQyV
2mCfey52giK+cDR0m2kfayfu3JH59DMj4cvjWIu2cPq4s89VZTLJNmQiFVEGSV9ZuUlxMhzoyOzw
Gcv05TCp7paA+UdKavTF865ZGMM9+wMEKvaqs8i3qHYOpRr31CLpyBvz8/H4crwm69rCS7BHtA1h
AzBMleJMUqIHPwhmp1vkGtk06YkH4cii7zPf5MvBdHrwRpLQW+XFsR7Fiw4RwDp16Y6s9tSDedU3
rHyIDZ1YJd++bgvMm2A0f36AjxU6P1fVX764bUsns4KG2nWZwbaKS7QXceBa9RynDUD03mLZLGyM
1Tk6rEu1RxMQmuDIiHkIltIMWHOS/AsOXYcu0RQ1FY/M9Wf9KBqU5Br4mAHZLKlGQPSFEu6sShPb
xAnEroEtsuhrjE4tnn+wZKnzZGjQPMlk9pAjhqNrnztShQTrecDSEuH+bsARz5O8x+SRGBmEC6CF
P1+JY6PgYPqiT16OKFFJBKmAJUFhZw6Zw5uYaeaJef/Ixs74nES+XOuwNC0sWBwi0ONwXaKlhNse
mMvWRppoqrZYdr1d7bU29y7DoGzOEokHEQRvhPktHxcRE9uJd/Wx5/Vg3goGiTDBtnruW8HOOzxz
kLwNYXFidXzsYh7MWYqlW5Ho/eFcKfbkXWj9ynFh+5wKUvl+0hUHa+Gq9Yys14luCJOSngK03mrf
amL5bz0I4nC9W4cyKVAtn1sOjB9DuM8VAFut6l6TNjrxsB2LERQHa1jMwMGojYKDDJQymghNv8za
s0garOiCneOOl6M+2DOY9AvNQC7087kdmUnEdL++PIEF7J+i8LQeb+J9I5+y6EQdebo237wGxcEM
5dj0xsuCz/XVszidIIdo5lU8sMHSGk+s+4999+nvv3x3K6ybIs2m766gHHBWYZyeeAEe++SDoV9C
CrFLySdPFLs6vu3EiayvI8NAHKxEGtJdpaeofHCyAAA9qAt03zANf76ZR8awOBjDZdX5vqLx6aYd
zAgj8TSw/eufP/vYDT0YwEimej+avrmLA1fg45qYAemNY8yRtP58iO8vju4ejOJAev7YJgiNDA0b
vk5T3wKE8Ubt8OfP//79r7sH4zhMu9EHSJztLYT7vhi9mWrb2tZogR2SVOjwoDL3uglah0yDyvrz
Ub9ffKIP+fMpDRJkcKORZvsmbF6zWDepiOtyHSfALrK4wYEC4fjnQx2ZRHT3YDRbTZPhgxqjPa6o
+ELcjxKj+Fy57u/12alW2rG7dDCy8zB0cjJho32tZyzS0yKE6Fs4r5GNMjeHZXAqD/n7J053D4Z3
0oeuqnsVUFwsBriekvDB7nfKgEWw+tUG+Yk6yvdjXXcPxnohlcQwUN/uW+GE9wU3fue5mbf5+ZZ8
PyR192DAB37ku35eRnvDX7XhXdReivzEiDz20Qejnb5+rXhGEu0ViKnS7qEXL4vyxBv12Fg5GO6d
zYpObbkq8gFmfYq/De6cCuBxPoLNPTXPHjmKczDiTT1qEctO1572Vrsuf9P7iMjO8GY9yJP3n2/B
sVHhHIz7wVHrdkg4SgRxrFxELQEVsCxm+BIb5czDyFGcmMGOnc/BWI/DOiYkmiMhs8anQMESL7NT
LSHwlwRmnDihIzfeORjlLhnAXpxB2RzcxzZ5SpIKGMnbzxfr2GdPf//lnVpL0/X6UEpAElct3mMo
5UEdnrg8R0b0Z/H6y4djh6t0DZH/3tiDzG+w+1FpvhLF0shOzIBHBrNzMJiNumnbNuUITf0AFQ63
5Imvfuy6HIyHIc2dPOgUDCRjD+f4rcI/W5+YgY48NfbBKEiVsotQH8X7SFvAAxEQOkDrTbaNRQFv
8FTc8ZFrYx8MAyPJh9SZ2iIZ/DpFu9ST7c/PzJE3gn3w1COzM0orbGI8l5LHhVKdbVB9R0xrptrD
z8c4slXS7YOHXlepeThRGO87PwKrbqXtcKkqaYMOmulIDajnjf6EtHazaIkqsVu6Y6pvWLG8xrWj
bFS/7U7Mjccu5MEYcU0vaFIrT/ZVf6kY5+Q9nXjIjrQQdHs64pcBUgVD4hSJTPY5SA2XViguCUAC
s+bN+1XhJyak7ZR86NhJHIyUfFSbwJFFso8Q4Bf2Q12dmEGOPQ3an+fQ0DgbA8uN986orA1wOSVl
/5DAA/vUO3V6rv66t9A/pW9frlKTGKWSpxyhUUhPqOHQXHnKR11CntWjxc/P27GzOBzvfkiF30SP
FGFFb4zb2EMqgMohG09F1B+5AZ+14C9nEVvZYKl9QAdckw9JVaOmVp5+/vJHLpB1MNKDSFfccoyT
/fjW3qmv+Yf3C2vwz5997GsfDPZar9sEv3uyrwfLhIenPZaGcqIGcex7H4zxGlzOf4vAGkRgxGM+
WKvg+uevfeyjD8ZsL5BkFpHPyCLeg/4g4k/NgNozRhbxd5CgvcT9N6/QdOW+3Fg7l1bj11whnEiE
lzXAM34+hyOvT+tgyKYFuXQQAXliaoQ0u3Qlrtx0l7+ceg8d+/yDkes2lZk6Ps88+abqHX3/KXC8
xH09Q8Hx8ykc681bB4vWNs/CQEw6v8acyYvqJb9Sbnhh6M/63H9yNnNviVz652MdOR3z4FCGVWW1
nqvxviBHFnnUL//enLRLM3wGPx/h2MrSPJglKtHhXCfMcJ++4fVG7JY4s+RRe7OvvV+sk38+ypER
d5gP7haZLYhUSPZ2QO2RYmhWlidO4NhHH04UuejQvPP9BbVaaRNpGnknvvWRBZNxME8IqQ8l/h8e
phF1R6rg7NfbvIcU2RWLny/MsUMcTBeZsMFDjG28b6F54ZMH6WFRGD61OTn28QdThmzSgTxdXsZS
0mXZDeG6C05UIo7MRsbBFCGFXhMpyUd31yC7CdQpF/2LvP35shxbRRj6nxNQX4Sm4nQIPchs7O/a
KxQXUxr0Zf1cXbbP1euJw0wP+TevYUP78zBJEYK/iDkJ8t3Ijhmm7IgZGDN1HdJTIbRZP/GUHhnI
xsFA7kPP9UJkk3u0BTC4zBrY4LrzZuFbfuqtdmwkGwcjeQqvNqDd8coMiLclcAXHD/Pf0i5XtPRh
/DunulBHxtyh/6FoZEXsMpetqCFMKZuGmfDnO3LkgT10P0RC7UevoAreKqDciFVWnjJAWT9/+LGv
fTCe9U5pRhcH9HkN+U3wWvDUm89P/s+3/v/479nVfz8y1T//iz+/ZWDVQj+oD/74z7tM8r//mn7n
//+bP3/jn/vwrcyq7KM+/Fd//BIf/K8DL17qlz/+gHs2rIfr5r0cbt6rJqk/D8BXnP7l//aH//H+
+Sl3Q/7+j7+9ZU2KPe3m3Q+z9G//+tH29z/+pnGV/vPrx//rZxcvkl/bDy+pfCkPf+H9par/8TdV
qH9XLfhFtmmpQjenBmL3Pv3E1f6u2phYhGoYAt3PtHJMs7IOOJ7zdxM8jSFUlf/Q9mXoV1kz/cj9
u2s6hgknkzaT6drovf/fF/vj1vzPrfoPxCFXWZjWFd/mz3Wx7eCSBK5nuKZtOjYuyoPxEphNahOS
am2gfhIcPiI1QPIEG8tuTjxwGiPtjxnGhrdkInrk/zTbFJZrHczEhu64VHNTbd37Y9GeVxqdkpWi
tUOD7aGUl27j6uqqSTTokyrVHn+ZKEoPLisYu12nhVjLbd/riAIwcu1mCOzy0RAFSb+R15pvojMm
JlCXJ/ejM6BNIO5sgL2d5lWF2ES4YmVLKQF35gaUs7FtwIDbIDuhgaoVL/1pa4rrbNDMGA9cDu+p
sAL/V5DZND+zkXvIVr7NsMtKA0d11naroRjYEZUm2q1Z78VaukkIgYI6hzLbhorMcwZBOPHODb7M
iwz0UAJezSHHZt2gvPON4WdqHcl8SZ1272GOAxj9dO5shwD105qjqud9oiONweHnv6g1MF9niMlF
6Guzhrc5DkDFRlfDZJwFLZkxfRyQQFImtqR9BjP1LW8D96nQzEYAzekgjyRCHymZgc+4LPvcANtg
myZhg9xzHD157hMRpJNsE+C/0eaGXxL7U0WhmsELS9vHPPSKcp5q8C9KEZgkmTmGJMrQ88v7SmjV
gzbExUfQJ7y2ylG3C5hgPaLaTJh8pcBQx5vAa1EspnAEx5lt92a6yETevyqNzdtH6p6uUrk3jGTR
oaC+zMIOMZBKJwfYXqtCik0k1uS5ZqnxzorzGMuOGSt4LHMhfxe6gXQ8JCxcRdFcgcCO1fTOzIoG
aBDsWpJunCjaj9YQ+pfAoqldNZE3+Qh8Yf4eyow0vyGym9eqLMQvU+TF1TCMMda5NO8DsrMqlBMK
9IsPW2W4Q4DuoLWR0Rduk9KoujOn8SxzO3i60r+bxRQfl46O9tG3kUrt28rwpGoqkMLatAl5LTtt
eB+7IWnh6BcxiNu6JzFItuRReHpLqzq3olRdDr07yg2niW3ccZoBn0Hb4wDLvSgj/TO0xHYY2PxX
aoVvyFI9pCTScwN3VWPnhsgIGoMkFT9vAZXC8G1JK4v1y8JXSSTKFdHcWE4T/arLSJNn9POjR6u3
YoJm2nCyNsgK/rWdB7gY8kCyuvTDmONSZSfHDj5pE8DKM4R1FVttXMHqydHgW6ba5PvRln22MX1Q
calRtNYsrB2zQzya9zdDVeDvs1Wb0Hge6vRaMxyLweYm9psdCY10x1Zn4EK0czjLRBCW0WWtw/q/
LyMSKiPDQElWjYXGMTM3XUa97ENYvBLheJvAUe8l2x+p1jDE5VDS7LI10TWzjlxQG9iYJn5nuhbs
bafqX6gu98bCgsYGIk+xQU5ljQ9dLykHYixcoSJeYBqolQtlUhlbgR3UcxhyLf5hL0usGfsIpo1c
Nd12LscUmzyUwCeISYONqcb2yMlSRIUWzu2sGW2X7Nmrsm6bVQZm9kEV9k6MufMYyxyuUWpXDib9
0lShWBjGWa7oBBtIo3YWMNtCMCpGoUQLJTWV+7qLO/glftRDhymEg06jHtsL4VCZWA6YoX9XvZvn
24HpjeSEWIy/vDjGdmIPKQB8t++U+yKxem/tBkHer3xLozddahaUembOvt6UPJE9pPykfeSwXFMl
GrN8oQgnWDfczGFlCRe/WqY1GnAQpyuvfaYb5b4NMiiTWeGzhsnVCjc8i1os5qpLi6DMCNCGdiAd
Uk5sj/xymAhAA3NIlvjCVcNZSC+U0G6Cxsbjk5rMtwPmwWpuWhONSgw5UVxubIb3pGXZFFyrvH51
AwHcVuSKxe63rAwbH1EOZR9eeb4PAjt/FQbCG1oHidMuA5mpQHEL7PKzoXOnvn1d8ZqhQqlOIfcR
k3SgtebzGHueuqx1Eh5p1DAGEQpH66jLDbEqwtZNtlpu5S18Z0A4TluRTTdINOkKiDD8QIkk5A8s
tBxXjg7GfRUqUWBBLW5BEUk/C6ptPCbwOSzfTabARS1nS12H43VkJV2ykRpxXcZolOZMNSz3yU51
wEdRpOOTKgXPAuD0nom7ckYTtDQrD+KUWp6MWZC1Wbrgmsobx5K5T/wuxERqvFGWwCVSI2um9Wbw
HPdu9SuUKXDGOrDMAiN/316iMo29eSw87WUMfYnz2qHWsnbJEbZnURS0H4Zpg6jtHLKgSWxq5NZC
NaVDUAlzd5dy71x4wSr6GzPpSTICFUYUh+bXmB1zl+CJvkwMe2WZJqABP/NBIgwK09VoqC7OqMYh
IMIYK0NbeaOF0ttScg8GdqbX9qJSRrgGYySTWy8O1HBpwfXU52aeAQPvIIV6mFE1QbZeXPOkZT4v
ubQX8XmfM3MuSHJoklnhEbU+N5j2VbjDqXWtZy5Y6cro5JNvG/VLlhZauyN2u0JsmxdQw0IlKabc
M59pTenI9GPwiHDpZFn0IEgQpZmTsjaZqb3lK5eGHnTDWRZaKdiVxAOtrvue8ur3RHcv6s6TAHG6
iuQkKy2zZsmrgczTUnNeRyboeDkqaXBpsjISW91OAWUkWlgSkaA1FlemirwPgM06illz7DZGXGK7
qtFx3YLGIC8scatWmxeKy4KnchB5nXVd0YSwXLoWcy2q6mFhj10NKLrSmgGL3EA4kcNSblnBKmh3
Ra06r62jC97LblKuo0rHOJsa9lmC4Gk3GEqkkKoZRSg+i3F4xxs13ANQS5ciy1+t2tgFSrmvK0zG
s9YqRDkfMqd8SmWuPFU1/U7UasuwwpdikA+Rm1GwjRMBMCOEhjno/crIqL7hblg7bulu4BtsY4cY
jsYKaQ6JZuSntVTFu2lBVvWm2TZgJQI81cM1Moszy4Cdpvvxx2jm9CWTolh0JlxV6AjKIkk9M142
I6KFWcurmWGkNOa5CuU/2QQ092HwRUIA5aixvjHZW/coeDayca/itmc95ZF13AgMjHohL5XcJvKc
pI/Et/QrKUxSIkTDEmgGeghAiuVMkFximeAi1Bip7BpxspUG2VYG/cREU5nnilSzbgyINA+5HQ8z
FislQF8LZkReIvVm72DPANaOyz7qeIYdmQPzCdVXz8HfFeU5OJPRc3OYUY3vkZNgPTkyZVJXlp40
eFHQDywAdg8rHq4CfUahcnlSYzWMBSzdzoaMovcTn8TVHqUCN64CTAIfahTer06LwmVv29vGE22/
IYKbLJLYFMa7O/byojD8cKMqLYQfu/y8tbxvF7Lvvb3dQb7WG/b+VWioWCiB/7BR9ydTOITlF0yO
7nM9AMoGq4tOnBdq6YUXhddixg5cMj5HxyOlEAm0xAzkRcKAAt/GaJ49gsRiIHYLt1O4SGE9ruwq
T6/HuFY2mQ++s0yuFDk+uzXQW+RSZO+0usfDn4CNCIubaKx1CMEIWZ+qwcZmmNnRqizxxQZeWmwK
O+dYuTlmj5kxMtDiYpEVeAtAH0ntoSrHWmNNRC+xcUKF2KgivtNH/bzIG+A0hY3cv1HYCwgMdmpT
PHhdsm3aUF6P7PYAzKRWRgY10IjciBc9AhpQdUq50GsFp4lpUZWBgmakPFAja5O+ZeLVx4qgFIAI
0LzMj6gRaOaberjpKvWZBXxIio2qDRv2Ju0aO4W1wkvCpWe3WC/MkexDltvNfS9kcp27hGywBoPT
pkfeplaYBBoAkh+oBwBM4bhbZQLBWtU1WbERkiVEX4JvtQqnXLZZC1TPJ71SV9I7IG6gYzw7JaSR
7UG3yWSxjBz5WqYV84uPSdIn/k6M8CrDksWoqFi5RyOw5SJlesCY7qLMtCCojDBqgCoGMQga4Zg3
oVteqxF8flnrBlbLVL2YYLjr1lPXTNyPOrweYkN+V2GyHKEYw5dL82WIwWOtENpkDA358cFwFzOs
enhNOxWn1UxYIK1BibpA2/8vdWeyYzmyXNt/eXNekO50NtPTN9H3ERMiIzOSjbNvnfz6tyjpCboC
BLw7FAqoQWVVZcY5pLvZtm1rV5JtP1d8z05H8GeiLURmm5cSCAJNQUB+TFiDL08a9VdOwJZmExis
smzF9jyBt7PF7xy403QQkRc95fPafPiM9aMaSQeU8FLvKn8yZMnB0s650sN1E6q8oboT59qbgZ/l
IO3EpA+jW7wVeT2RhslaZA67C06hnPdty5pgR+xcGS+gH3rW1PBYxe4xHT2ztazl252n91SuK5++
bu85kr4Sf3zxBgdQY5xk7MnNaYn9NVJRfBuW2oABUsOlWF1AFlZnYslc8lj96aUp9fNQ+w+gqB/L
1vBZ0aZ0+6EpItBN3kMT5CvLMqPU4izgeZPiZ1Fzq/Y9BM6jH5Y4LLurb+MAB3jfbsLUfpfdbPbw
t0FFGTe/Ws7UfyGE/En9cM11LSvWzIhLoHS44d1Bs1MMFCygZ+H4UHmsX8ddf1PS83Wwuay8GlkI
VWW7mfK1GRvjd98dlmfXjz/CWNM9NREIKbCthxQX/K9BapgUdpoNYuPDNz7nnU/TXDiQbAbt+fxc
Zf9edOGNbTu0wNgR3VH/LFwmydZPSM31cFMPtXsZFyaKwH0fKPjiXQkkkmgHxr0+NovC8Y+8mUCk
pItLTeOdTt1zXlfWRdnOT+rX7A9q/pECCLMHgVittPWPRRfUq3wCNmQ7FTmfRET7ryqAkDhVZ8Mw
fZ8PFtxlSZ101ZXpD0uuWN+T8MAtuydaAGLpRpX5tvMj79i3fOUqJLg48T5SQESh31zL2iPBpPiM
jBlBSnm/e8u6NPb0B0oXOV51fw+3DQW4n8LwalkOpHqMaM1MdKrHYh/9AtCI4ORUBREJLIaTnE3A
o4glvucQYORSQJlOguCeehuwvE9pm/XWhyj5obwpJwM0XRKKyfxp9hGe4dK7H5LijGIvP0Wz/RL4
6eMyV5e2tfgkK8ynYL4gxlfduGOZ6m+8TDfaqeOjsHv2jEVN8q6aZtrx2JzSmZCoPCV2CrCzgXtQ
DLuO3fttIOrpxsgcHP/ivM9QuvfUaw71qxW16NxF3p0KnlOlK2fNeQ+nL+GDN+y8wcbHQb+jqmE8
JzIDHTq2MbQo1KSAxMeGHfzcLm+KZCo+8LvHX3EyzrtCdPqTp2n4GDp/DZtKHwLSyIayK+gsipA1
9Xk7uqRpuaQtQRpAArubs/nDyuxiPMwsNjxqepeEg6exH/Nk/OOQf16ERLVgP+z3oI0pTKANNTK+
k7L/rhcgxZNj3dZl3++EFVcfdaIeh0nqNx7gmzyorJew9OKb2gMrWYV6+UirfPkRi+SR6NiqQU14
dFl6DDtghmPpE5Ye6oA0FfJc7B89eO4Zhi6vbw9UgDYUaMEuGZzgc7G1T3AfPp0kC8lt9xsC2pf+
g/QBAwyv8hpoi/Wncqpj0HvZtanGmzHvb/USP/dZxo8fFV/TUE8AptpjFxffDJEfzLjcZHp4d0un
enDdTn0QjQ5eyS7enbx5kbaZ6HaR+gt6kGby0luVoJRFwFMGT+C8ToefJCIT2EJvcUDWsih7mRz3
Q7PbOQpXHZWckUmqjpxvGCj+mqQ5d+SwZdro+2kIrNeQ8G2rKNjOQmLaFDRfkFQFX8vY484Mioqw
XOnQGpu45+ayisuoIJw7kj4jEbqA3BZ9UnOTD5WkjxLmNLDI5N12hpyy1g42bc9oM5gvbTBgcyH2
kE61JhU75j/I+rtomL6KxvpBpV1jXVuL+DfKtTJK0h2MvZkPjFCu1BnLb3Ynm4OHgSdP5p0VQu8r
ohq1wZrKfu/mSfvSBWt0S+9N2S6lk9qMUfBXk2O5hCXjkdpKk4vyi4RXE0p3hTqDhEdGyxzWzQ19
6C+uTVwsnfXFfQe/v+O35qdxxQ0w6IZ0ntpnVde+710GtVE5Fhvkh1RC0UDUCaLwrgyb+aiG5bqE
hUOXDgOXV/5EdhX81kSsx0EbJ9fJ87jV2OdTbbqjwHrRfpqHuyn2x/iKyWp5isnyGTVRSxszwIVQ
0vz4XjMdGJgRsO2FdxFbL3B1wSUq8+IQ6wmRsK2h08Nx1kV1KhY+tUUqdGRYmcexVMvOb2n60wRs
iRhYYx9bmJet31gn31pnn2x/bzkYYFBkrhYHv6Jhqvt4/eOXYCdB5hYx+W2jE6mXeuGAMkm/Rmyl
8pTU3bIL0tgmpW5eqlu7Tm8aNT7redqNxhwrZ9hV0pt/QpoUuK/IF5usRX6LkbqhWBpinT1qj51C
X4YKTmY5BwJ0xFhRYU0oXbsJeR05sJyRv8axyr6g55clObAL15XhOcumtjlZAzyISBBs4IoOPq6t
cvTJwr54Mr4Aq6YtT5a/dgkYlGWuanCPc9i/d8h0twrA4esyLSdnat9Gd/xd2dU+jDhJ17aRUwl+
3IQiOKxIlpAPt4teWhU8Md0g0jdyGoOwNwJwc8MJqFs9fI0BOZ+hhQeS58RFeid9KJhCWqXeRf+I
KsIBvWyIjqhG7sG2CByQMOxS4f0KTbBcq3IC010fyirIAa2b+TyEQQU4vf8pnRrm3aRfworUdVO9
L2HybUaHFdmeJG1axl+zoJwqsvXedkjr8NvuYM31cgls/7VosnObzRddg5qfQH5sx87ZTRqx0koa
cNxxSrwjoNhtTj3o1i7KvP7gcECvi50PvsmZHVznvuACzmcaTSPjNYceSChKl4sEwBZl313NgHDQ
ZFlNDItEn4pzDXy+WkYas3K5hiKRFz0UFABl+5c1QbVFAhAfefxvh148tjfp6CKGzukXXRr72fNq
uZ8hv03dR8wgZReOSQTPJAkeC11PwC2yxxZqONhN+LgzzQM/fXJYRgYYYvLuF2QD2LnzdVC+c9dF
AUluuTPcR3XxLJuIt5jdrm3qJMxuucvLcH6yOVOTxntAJrxPu4QuMTXlMQwc9Rb59t8hK0GDsWk9
28RpornNS/3WVKxzcwCLrRqGd1mTABmHxbsfjP65Hdky4Qi1GVEQIdp22X4K9Qf58zT5dEzhlKT7
Me7PscfXIdlCf/VHrISS8dtm0eCQ47A7zdwPHtQzumz4jJZj6SewpR3pIwD/SmxzOAkJ3G0b+diM
bnAFh9kQx+SwqZzlr4Vyqz9dK4sOpmXWbMpEH1IcHPSGWiGRer+4nkvo2wG1jF3NxaGq4Q82XXbv
DlMPpdkmKUtxChZ11Zeb3PaRclWhmnsroqA6sE39J7DzkS6VYEMD2XyyWwfZNAz30OCbbZGnGelx
CwRIsTj7xmFOEVmxsycWq7/4pGsdESff/KiYgF80hK1DEd6FwfRnJuTixjMCVGnRrEFbeU96SEOo
EckcxaHFW3vUXTQekQlqyJXRxffzH0nAazlPpzBsv41G5268rntrJtvXWyugi9mrWsDSdLsARGQZ
SXvPpj6x1lQdESuljYY+0+v5nRYCCK5X8Ik1EA2uyjLWsrV8KwDvTBD6DiWSXo8r/Xu2bfDwWTU/
m2pattPQzM/T0INkdZRyrwgsSHNhXpcfrkfPHdV283shMOM1EywcQrCo7P0sKf8mWqtNuJDo1NLs
8hTN9SGybNYm7FQztuujaXri/htYT231MXWK5yoow21WEieuJdg72zd9BvbaTPUuZFSUbr2+23s5
oWWmalh7bGpu5jYJQczaMfEYulxuXG5NgmMpNlvV5n/FEnxkDrCVKpLBZhmWP/2IhUKs+eJJB3HZ
64sXMdIEFnaXnpLMd/bx0vUXNwnj3ejP/R+MMOrYJsh8oP/6p7he+hVpO90ZFxYe7eawN4CqCdGK
4kOr4vK9pAvpnPQ7jKGttvAQYseB5j0zwjWWd6cy7JTNwEM7AgsmFDLoNk6w0KLNJcl0KEsJqVZe
FT3XunM/nTb/Sab011zGj3pwwn2fth2Yq/jU2jAvCkakMNYBMxo//bsU7gD+b/rtRdW3LXhe7Th4
lotV7WrfFC9A9uOvyEleGA/eAy95zLPce9XLPOxyvfR7lTVvDAn5Iq3lXBIZNpqcc4ClZTDdkXiv
SvmO8AajNot+L0tElb50R6+hbdykTfALHuTAY4qEiZDI4MwAPBnNzP2oSF4ofE/fOhNTPydZUHGa
4csrAWFJR3wXREj+2HWtVk9oos6wmn8FaaR5eeHtqhRUajPVR88raZ3C5CYOJGSBIkvfK8X4Lsue
WqaAuzYpCQqNhXVcqBoof0kO0XLNrfOiYU63vWfdAdLe574NegtOpgxs8sdRQgv74A76YZh7+eCb
ATExXfTBN/Jie0MOTGu6WA36XcdndKbwO4+dd98ULTERhFU0hIqn5m3q4TIrfwqPZaj6fdEIiGAB
W8TV7HpbTRwgh3vsH1TUXhsJu1Vm8q/JkifLEQwDGveQgUXf8OSQD5SrTTBSsEl8cAfDc3J1Kuto
QnkGYX9tdFxFW9ZU6kvYpSTtDfX4Mmi8NXafnkkGGUgjyRcG9sZ9TIuEuA98n3XWnIJ0HdUs0lzM
VMAvWGZ/rweNzhUxywsbSz41JnBIkJym+StnIH3npnAYGWjhdmrlHaEH3wUlNdOFCRAXR61dpfLP
pCRDLgjvPW9aHVxsv5HnLiwfEjWevRDkROZV4sPkTraLSgA92g4WiqDazkoyMBEUcF6QBu97CSzu
OrlFRpyeyrql+wONsyDmCqGOJa/3E3/W4Y/HNPOStI06yMQXQJSCrvwO+hSMnSPXQsZjVggcQKSM
2IO5D2lT4PC6jT8xG4hmcjXmfCEEq1ns9sd2dEmKGpRhIqEB+B4SHTFJr8kl7EtSPnhDiY2Yq/zO
gh+CyxLXdd8RsBhVZOz4KUCRDcgjYPU1pxeiwy9B77ZLCa+5W3RnxbtaW/5L39QwMvzIgaNi2DE3
XUX4c+R17rdsU/Kg/NkvfsM+HAG0rYphwQtYYrncDpVvbZsg9ndV6d7UrrGufVr+7heAcZ1k0W6o
VhiwouYM0qJ5XkT2HirBED73k70I1YlBILenjClY7aJ4HoqVPZcbojwzmv8oK+vXGG2f1UCr+Ghd
87lM7oKWRdwBKaZCXQA7UcQlruHsH7N5jQPPVHLbLjWZOlCSApZ4g6VnMpVbo30QuR99VqYb34g6
1WcThe1HU5ix522pIQPTEAPuI6TyyaoEIo1gMA3WLhnHhJFOFnz5Oi0Y5LLs/8KnwnFjRtT0OWkp
a506XSYiTLzys2lcZMMxyjz61GQmVqVqf/vr4TMshhA8JTadzf+OlLu9XpgXioTQqoWl6Rft8vzs
6DUs1kZBaf9JbJMGHGuev+bMQG8eLLJxHPbAZEfAiY7cd2ZOQCE6eKxtV9wvccz90U0pJ6KUNyNW
aHtrwdeuyjXdVvS5+lClrdUe7AITF7O81LFJDo1vN/AEFZPviJvsM0yBoETZED8MHiFvUclR0jIE
tvaNp9NbF3+8vRd6UifbSYajJt930zdlufXE6NyWURiTVzaT54rIaidnm0OfSr5ajgac6VXOhFAU
09LuBH3YbTMth7zVNDa4VM8uDKvvzEnRMmYNvqr3GwRYHb1gI3GfEj0nyznzmubWwZxy8TTTn84N
T+lIHcVhnZ6EXnhyY2d4BfPjMH9v7J3idttXnvWdDc6pney/WRwRtke+cjLaLYKeGRgJJcG4m5VV
fxEBTKk+e6s2Ufgrs5EgcaA/GTGT3PNKCftZO2E0bSxr7D71mrmVl0D90lncCd7QH5Y24w9q/UCf
c1F2fAIJobudsG66chyPRBhRjZKM2dnHyJuqV49JBGQcnZxFaZ1RqUgWJfhx4/cBCEVRMINf5viu
XXAWCQZmqi9uLJKo9y5nMTmSw1L9yH4lfqH+nkjeqQllQp2UjRpINGhAk+QhnoGIWbe3Aq+Fnl+1
kyMocrC2uwh03q5e0unQCje5D/xg+p0BHzmphMlQizOThj2KNrFVD9+NC+x3SeT0HmSe/Gs1UJ8i
UWG9HnPzjiqf/RmErYabrPGXbZc45gV3jLpkIMMiXoMseYs4z07GzzRvnwmOAw/Ia5C67PSrlmRr
/DtskvSh3Wz5A5AbOEWpxo2AXPBAUqyFskoadJ3RLqI5WDvG8l80yO3METfbT2TLanwJ6d9Su3xf
pU9YaCYj2OWydbaSxCaGMaTlDJbM/5a1M/xiczA5aWq9DT41kkwnh4yeGfeS279YRe/f+kL3BD7N
9g4mBjVFsEjC7Tl9gEh1c6A3aUcAzOIooIn8nVAT3AkvULYBsLspA1drNnjtVWm4CxYH31Lk9ndm
MEnBkDkSb0mUZliwhN25DK2EvrecdOa9xwBxpbhZbEo7w/gzXRauq6Iq2dOc2Ie62O6kPr0lXMdV
bS7pHRJ9MdGSbtOE4wPuUY6fa0zGkDT5eWE+qEWeXPuir5/brqLlCkxIbiiJEz5gdOwrO88nM6GP
CZ9mPr0GzoqlTKBP6YMHOPqCN4G4Atmxuy287hssx3SfVI55nSNeibKPwxtLsp/lZfimtJyC3042
jteQ8TN41CFnxDoVZpO44iusBUJ0Q3KpEPG7Pc39bRuhRsRD8ICHIhw4wyGdbVprJn/DGYg4tjqI
b7Ft6hvdUYCvZgxGDxmYucwjRj6AnXsWVdydRdF90LKBL6V9gIOZcnW3hAAMLuNDtMhL1s73SaSf
2DeDJo0yhGXMKxHt3HtMRLu5JUY9iCwIYBovD9k5fvVk22s+oacjGlnPNNQYSzCdyK6HtO11AQnY
HZDYaKSdctByobwO4V6p3t1JNI6tleRfXY3TJMTcuG1p2d4YQXTHyF6Cv1EQ1liACFWAH20RWMsT
rmOQ2iBXIB/k7k0XJC+Zy0ZrCXIr3uoIG8Oq96hon0eo3fPMUkcy1urKmLU4DUhmGb4OtobTBEYn
tSc1IDaTDbpuWpCwWUXvJjTUV5ORmnYZB9qLFXUGIkWLdaBfnUJNlj7YOJeO7TwUv5qwSt89r7He
HRwS4KrCJfxk3pvd2a6XrmeFHcJew2XWina8S/rYQbPIIzphp3edBI0MX0caTfLSBbnznhiRPKmy
wknugnOHZNhZf5A422vsaI+81PBPaZMjk2J+cBLnR5e4jSZccABIy3zT263HBm735mNOdxmU7Txc
ZfXBYaKF7UPq74kxZsOwCc1XPtGPXvshu5kxfbx1VUnCSDh3NKoeIW0q6P7EbvhcI5uflyKkAEuT
u8lHSvLjPy2k0a9h6P5Ipw8f0h4YDSY7gidtvHsMyQj0TrK9G2XzER/xB8WZ/7SMjfUVJs7AxQfj
sC1PReBDRykX+xBkEelemrVYomhPZQeMWMku2NfDmHGgdTykcoAuv9WurzeEG37ryM4v02h9LoX8
W3BxnfUE2Ahz1VryvcwyHO4B71fXelKXwGB6i3znPEHF3qRCJhhl4UUM6i4t11BOcjQsFukwe1+q
EdouTgo47DLBJIftONp6S80suWUYSR8oanFDMzrLbatnFBOkZIQA444XNTnMPTm2TipkMBGCnJwz
UuKNKZ5mkzyXCSFOPaxCO+99tY075qubiIh1wi/CuPwFfXd50CmRobYGM1QTRN050ScHC/6ZzjYg
gJFMz1lc14+qJkt7JwrHq9Db2xIaNRQH4cgeIUlLgoZxdJCKh6YurqD+uHbQ1axpgfkAHrZgpXrN
5FDl26BkvBA5YSWvVAv5Jarav1CLk4MXFZa98ex8jStUYo018sV8n/pVt6vQrz4w7ZDqQNyru7Gn
tmW7GfkTHmUqSFOPLJpeXnJb3fZN2O4Fld7dJEv90gjCq7Z0CZy/RVNgE26MNHtcl5DKIG9f06Tb
pfhTrepD1qB2G1UTA2XoTGp6iGypH/p6uisTkogI3urqAUtgLc18W9uFusST39ZQqnMDmDd02mkr
TJUgREyp7A5xsN5niRXNPQJAloJD63PfHDlUGV/FeTT+Ti3i9TZBlcv0u0afX7g9xpoTfsmZO/6t
rTwtzindBT3duNjjg0r8vt3pSNavDUmowOk9R33JGqZxOKX9a2/qtCPZKVnkodCC72Gc/SCAJzK2
zX6q8vKxG92BeLo6WgM/+yIhDLnVXnpNR9tNz0Kn9nhONT6Ig907C2muXQ3tJ6xmugp6sJG0vMzM
/YqwGh2ya0lh38913ZMGjrezPFhkistDnIegCcvOddpd12tPnEdTtP02WcayvJWmRATLxx7N0rRO
ErxhDPNA+08WV33jVnwlTTu/YBlkpJH0i0cmYaK7/qfgZuK+hJevkMNsnfgHf1wcRE5Qy+TwVoJQ
3XRUwVUVEyBEawz88WvpuL5viRnIn3sRDM8pcbPhJmi5ZrlrGPITt+c2ztXLSbvdY28X8iVpDVwG
zBFk45lGE2Yzx0yMTmOcOeEjEkVPT4FK7+1k0mOdC0g4xsyLZ1xBBHUqdShFWaenNIi1INXOUm9Y
MYmWE+XqkdSRQza6DzPN7Fo0QDiskSa8OjMuXQtJVFDATTyEn/C4YarrmJaGP7Fb/JFT0tz6nZPY
mF0tdzoMcYXwPiRUhXmGLxJXRaAfKhtxlNd0kd5JT33KI7fMrBPU6EX5JWzbf1MMNE4KCNaKjlcP
NJsza+UzbCo8SqfUruN+42H6s09F0hJxFyAmtVvjaLu5N03hvCui0pgSmyzojlVVYDDAykIu0LoQ
n295iMJsPSm64JjbfeGD+KoxlcrUIUy5mEhZt3ZlWmF3CIdiwJGUerG3q6elT//WbYtE5PcS21aR
dJP3klUZoRfakelNXg/C2xAzUohzV9VSbZg0LfjB5VwmuPsJPrqmi6vrXU3n5t2XDBCs+zxd5u4U
EpNVA/8iTYvDpmqCI1FrWp0wvJq83DaJ7LLTJEUQcTTgIEbscxh9ZU0D+1KOfnMXB56srmkTN9zM
uA9doujYDbhiHJ2aDQ2VR9lNwfsxM+tGoSMwE3cgcy2BIpBr9yjTtO3PofZUTCQy2TqbRY2W8ycs
lB8MtD9t5t5mXRu373Khzf7sa3uMcB61MaDj2KRn7I2LeaYAqKjGsygYCsLJx4LKzccPvovdwlPH
DqebOVjcmcQ88ZFld57MBh5ey+k94rG8vr6p/Dn4rqfBcQ49Zid3N6VsgO90hSXuHctrERPutyLU
WdlbyOV01xWQOptb4q3nKP5MQpzMGCCZir/ymLF0F+V1TqYRWWJbkeDrvcuyzJ1vCBcNJ45THX8h
nJRQx6swrWCNVv7fMXCM+x60rV9TZDV59UhgjC7P2m7tVdPGknmfsIZB9+bZSpI7Q+bEOhaMpTNv
FDJ7fq4yt2GXnOfMOqrOl/O2bOoO22Zlz+WWFZGY8TBLPzE4bPyy93nC2YBIXKnhvc5L2e0QW4S5
tLmXz0+1xMnHDcv0keLQ4N5F2mEM8TF78xi91ljfplNmxi6/dUsXt4qaDQlkpE7zLLo+/tejKTwR
bPBYh8HWCeLuj/LC0ew6u2FCbk3JqLd5GnTyHLe1S867aqdHzNGm3WdJGt6NsduZO0TqgXQER4R4
80qcVj/jFJvq6lhZ94KVm+EZnyUFjAXzmwohZqHvcRoXkxM0rnBbeopSZDtCuEuOyEl63vd2MkTb
WTa0Uljw+19mCGgRlLeaUNOam+I44J8KLm0cYSoLm1691RRJ8Yk8gd5DKPftkDy61nf3Ixsb40nV
NdeY1zlc0gIP/8TGdzXwgHDletusb+fPBI9rs10SWxOn5Wdjf8SMbIaDqtqEoCfTxu5hjPo1w8lS
ZNUIdg6QOBgW/9Cf4oIqB9MDWg1rp9hLO15+exh3E+5pwxDa7U3wGlrhcAtcCitlnjdOczcPgRRn
nmOdHoCPe79cVUjyrjKIANR6uTOealrp33xMpmE+qoPvaibV1PWnCruwaym2u2yXd5nfa7kP0w6y
cTjJaZ8r1qzv07wr5j3S9zDcYnKCB20iQw+CW1LIJypyTtX/s+6w/UtrfP/jjt4/7fXd1z/lc9/+
/PS3v+r/Bdt8617a/7zNR75G/+uftv/Wf//fl/nWlT3hem6IsZQ8N+WJ/7fMFwT/YIPOpgQSkjaI
bb//usyHVIw5WmAZCxXzhf9c5hPeP7wwWP/yAmyINv+/f2GZD1fJPy3YgYRzffKiZfjfFutilBuX
fTBxUh56QaWku0tlqAUm9aY4JUHaXkRj+3/aMqlJzEM6J4NUeSuQU7Ia85rmgX4jtfI9cdUashXW
WFny3nTMJLokyLYZJLrHnsaSYI3CH9eASpxhgcZVtUtQMj+NUydfLJd5ZFWGHlZZF+s+Pmg5ECHn
VnXwvEwdOmrPWk18w52jLt1oYiZcvsNOTT73UOgwJ2x1ZveoA2XqYnagW7ioUcRvTSCi+SRLdj7o
8pKISFjRtAfHrecnr1Vz+mCJMhVbSzaQI63WD1m6WOYMC78392o35B3W49QNyhdNOMLaZywPeA2n
iwwxfkWSfHPbBTDAZlx5i56Vf41ePF+U64Y3gtXDk2fIS8SPySYIRtZq67DJ9R0N5NUSRjZum3aZ
KBeS6rZLCnONizzZ9444st3gPsY+snXjFzggnV7gj5NEvh9VY8SJHHh84dQOITVb62LOaAIMfozq
g9OsFMOs3Eu9zzy1KgImY/fGoDRf6S+6R5qtZ+KZcTNE8cB+i70cQ3ziDCYQVWJX3ZaeNL8jpuxo
PvN85+puvPh5P+9zbbkvdeCX94tCm2Wyko4EdFrhrgjG5r3PbXVpcvwnG8yZ/nmurBinS+2X50K7
hsXf0bkPmHu92ux6Hvxl3Vip9PK48GRyNuu823OgpWbHJd89YYVBv3fGVQqE6kNMg0mWo8T2sTEw
23h+7ObaZP2psOIYlm9tn1Hj+101avYGYtt996Und9yn7xZLZFd0Ivd2KnB6RuPAAtDCQb3RI+FE
bd3M27hnQWTkCjq5fAAb1iHJZim894wzfIN3wCWtaGCY7rKhSaql8fHCWAyfiDoqLPpwS00Si0wT
RBOiOj8Membl/umZ9bGCEM/12Zoq0mHSwDmGrcsKVe258y2qgHWVg2Y2uQwDQ1M9t4TLpEzQxSnO
jcGWkBXDw+RZEWHgqqwPi3K4feKItG9uq0beD7OJ232c5FF17nPhE2+nMtKjIb9P1zIpnNvYn5Y3
X1l+cAc4bKxPQxw7N3mr7Jc09KzlmJaIxdRaDCaVb7vOUxuqxmf0JELRH6wmc3r0tVGwrx43Meq6
9pjcJaq6TLUxhzIOingnHdd6FKAzd0II/2jLf3vtpsbG4ax6KrWsvk1FF7ApPFcDCq4zBUzdvf4o
MdgVJ27ocu9MLki7YcI2a0/lNaflYwkICz5TG74iFvGJZD4USxyw2DEn/R7Xk/VqO7K8zcdVnZ96
+8lVleBQwq/PNg3OClKoQiKV1KjOElP1X38Oo8fYiQrSK+tevGCi6anM8144u8SZA38f4T8gQTOK
2vtGBU5M5roDtAyZXxDg7A/m92D5LHkF2E83XW/lD5juSBXKIVJssnS1kZuuYxtaSFXdL8KxHiuP
AAwUHpx8Kom7o40rHvc2VTD7A5NFGjIxyniEwswAR5ex89UHGTD6JpxKZnqIFbYMWpStdJU/sylw
H3i45hvR+MRY9dWCpKe91mo2dpuF2DuFwEGSMqbqqK2ukn3Fh57s1NvIa0S+zRmdQ/wYRnEzj9p2
tn2gsz2gs2A6hl3hnyNrivDLQ5y5w1Ts34AFZy86R2RhYEq6dhErjFwmAS4hmqEgkqODkx9S3J7Z
42jx75ZBeg1U2t0UgdW+N73B34oDDJcwPexT1YlXP/XTZy8szGcdeM13QOWIgUtZ4jRGZvr510uT
/w/CwPGnWhf0u/8FJYnHgv//XJLsqiIt09+//ithYP0v/r0osTznHzgL7CB0AQ3YrMP+J2Jg/SXX
DwM7oOeUPpUJIIP/YAw46h+eDDAUUZCw4u+44Dj+gzHALwk7pLJ2POoJypnwXypL/pn3oVToKMcO
PdsPvQASwn/ntTs24ggrBM1O9Pgeliyw8SS5wsL3ARyUeHKJXsxuMbvfLqpOSGdBODyHIwqwZn1y
PQkCZOHs4o7rYDEn5t0pjTgOncf6W1iI8q+oWGFmK2e1NCnjt8FOrCu2Q+F319SzWCnFLfJ/qTuP
JbmRLIv+Sn/AoAzukL4NLTJSK3IDS0VorfH1c8Cq6WZmcZjNMZtF96qtikUEIhwOf+/de65JfFvP
0Ap90ENBdq1cB2aX3ttkdBAHnbbblrfYgezj4egNRV4in6iqcFna0lrzzjovRPM/1Pz/j2N294Y2
q3r7B6fs+h+bNnt9auAH/AesbuOX+AxcSdlb+OPanv/8X/QMliIpjyZBknjpOW9zsv2TniGE+QeN
XFc5eMznlcWq+2tlW39QKIHv5h+bQrrmHEjw18rmv9ENHZEuQVtYUDnE/87KFjOB51/IHHgZhs7m
S6ifqTjgu+YMvPgBETbhm4dn0Kf7KRyQ1/h3Gs3zNcdx1CBqvO9pIC5UdBZ3e3q48d6hSbWbpuJ8
VNEn6Pn3J/+/PgmFhLRp7cz3/f6TtHUQpx5G6X0R93tOFWg+pRl+sahhP+F4/PSm+Q6lYbJvsKV8
KDbQOBp6kOLxbXSPdzNhM4M8Gzzb2BlVIDaFh5Al9nuUK8InMS7MmetUSbSZJMdohj9q/cNe+BfT
5EeGiTkvgo8/g8nPQOklLUT7c1X2488QitpqQksRJFVq9JRG3HzezlUiu+nQyq3jYDrGbRMhjxMK
zyd0EnOVu7p+VPTQtsIM0+M4YLFZjLV/rQLrySeLIC33XUK0X11v6rBbeyp6otYWCbb9oH71kE9h
CUjreEEmn9lspSshGJaSFieDoFKzH9optdfTbLZr0wNpYRgl7lo6GZg7teGczOdqwix/MqO9wjj2
Tcie6Ybpts/z677RI/IbtQrtgyZXrT+d6YOO9ASFSxrdtsMxUOc+tK812uG95kY3U0YouvRRk3jJ
dJ537d52Gu85n+AKAMa+EWJojmaulWSoMyprRmFfBiVA49EOYkytzAGDqShXelCNz8E0JQ956Kyt
DjG3NQaYc3KmWmV6Ku3pNNP9MGSipRjTx97yJKZ2l/xAA2OnY5/sQAEuUSjUU8QSrj13QdpLzynu
eiMw1xjE6NdGnAoJrQzjYDknFmC9qHOi3OoSzmRQrS0QFUsmq97RqbCqsg8g+CxwrJC2VtpLt0v0
TZdMXyPPx7fRlV5GKYXzU+t7zJmyPmStPl7ljXhgn7eWbaUfKrPQTlo1vTL69c8dJqsctRWDAH/k
0J9ivCoL4oclT3I0imGb0i3eMt93D0R8m6uSsO+lW6GsSv2YkiJM7WXx3TQ4i6dyo7qoIY6vIL9s
MXW/RKo4N1IejMm6GydxyHRzb8gwXo9p+tVw9PsqaB4RW5hLEC7jwh1tNCR2H+6ylMGZryMvzLVW
HCfktJSD/K5Bnem7UU9pQg4ETMQ5I/q4cslhaOJsSSl6iwcDzISlBWeenKLr3KBEaxKhnvvA1y5V
iigczcU0Lmqtdw8O6QMvtSfrC2AmDpYE5HbktevGV4Lu1NFHB33g/9icZD0n2Acayz6aNP9BlKZ3
bWAYCZZ9bo3PaOTkuRHpwYXSK1JyGSdch4lOAkxqa3xpTizVjeoCxDYJo1nEXQIJEY30Z5WOTCOL
QWb7JCu6S7SjA2GcyMcbKykOjajdfeMgmu9Ja79uzHpKV/QVyt1Uh/FTFo3TN5SJHvItCDKjkb3I
VtgPum5WT5jlIR8rv9+3YEyv+8HvT2ltTqdQxwmcxloHj9yfCMfUivxocYo5qwsn345T4xJzi/Xe
OnfHqtkVoz7eFWVoXOJ06E5WNCIN8vuXuLbLdCGdtH9LpHGy2yy4mQrB+aSEywBJaSfwSgYYHIbK
1BaGVTQvpaW/tk1bPGV682QNxQX0DE7WxTpAnbuNSvIPiOQLG6p5vIH116xn78L0sC4UzMApHe7j
1PR2lWiHB2cQh6aTzuWUPdjzny+mLl22LSV0ciySCFpcUd8ZgnKjHd0dPqw1Tu6T0KxH09ficDGG
QH/qefQsO1h+rvl1dEZ925jlK18JSWgt4ylaC+vEpGYs6Edgi1mEfbzK4qbayIHeRHPoymGDo3LK
mguvm3YGcks4GHRTWJMzZLXVbj29OMp0azGfYacVOa3x58Rr2mUjFK6+cCWGjWC0vAgjeXCxSk+x
eCgMSqcMBxeGTi1Yen23b3t4LL5xDIdpU6AP7wNnRZZaXzyU3RHHBUow1HgyXqDPxP/GsNhqX9o+
I8E0brZTqWFoLRcMH3q5ix20Qgkfr2tPknFNFB0kxh4/clD1VsvSegqwU5DpsvP1LNhJu7B3NdJa
JjbLCAn20swyuQ9q+uVTS9+oLHa+0e4m4wZpAJoQIIbdNy3WgvUI6cgvm4XGDtuRN+bDjujNZAkK
77I1q61VMToPsK0Bk1l1E6JLm528SfkkWWijxiyWlH7rSFGyOTlaU2aRmrPUAJGH+pWPo1sZhSCN
gzfNNG2T8dZhQ2uji6ggCFjnmetukyB8Ntw3O9fIykK+uC0Qpq+8IJpzFBka32hDSYaXAlLiCO0y
kPVqKib3NCC8GXxUTblHnZUy3y5saAV0SM6rTBAT+Vl8CVSAv7/LyQ6y0Eq7MMKMjxBt4Yigs6w8
3oco9ro85OiEN8L0klXJ1lFU1n2WgdGxcm3tx4cCidG6Md1HOdbMHIYtJ8ZN3dlqrUTu75t+mzTo
StI0i8+DHA+2SXpv4ZcrOi/5qte1/FpYUly2WVmzK5rPoCcuyomWUB6JR0/NLg4dO4oUO7xmaNdJ
5Kzt+i7SXMD2HSGIDCuxpVouPwM+P900uytcrsyJHHcZCaaKg3TPaQ7JdW94+X3VmAUdvy77ImuN
qUGUH0YjuNXHttpYUfegdeYSd/IhDkmFraS8EZMcF8r1gxO2jpMaTCZtjN68AC8i5i/kW/FBtKR7
0oPZ4T5Qi4Jh0JJ5yogwr73j3TX3FHCJ5KknblgrKIcyvI1IRCujcTfjfOvOVC7MagB8auFB79Q1
fJB6UYphpGeXsCd0SM/Yilot+NIk2lmIcCxQ1Sq1OKsMozqvkDq4YXGn44ENWiovaZQIzrZ5/WLL
XiPWOfR2dBTzfZsXxcrXYRcMtdrVudxxUH3sxuYijOVbHI3AyywbmyjNsBnlsexLE+OjTRuT4ceu
yHgVRr1x5/OKrvT6WfPwq9bk7oH1+Ap9heZxSUupQeuLjmyVtjLgm+I8XNl+ema1/iO2YX3b1UBk
sV5CKaghfpiueVNVcxM6LM9rn9QeV7fwU8VMIPXau5TWBAHA5A/k9r0jWCAKrdRaD1P3vmntei3H
6KskpRI3Kb5KdOrY3wsOvZNBJzP1gBZ1DmaWXMoDiB5Q3X32aBUEL9eOeZdX6fOgi3KDhS5ZRUZN
ikK7dhUNFpwU7CrGOkSfM+py22tookp9WGflPnLKF1NDqx2PV4nQ11rAIY6ZLMbRwFhpQXPQUnS6
vLyOgcgQe3v6CjHbtafJK1hHDdYb7YAZ8lzH2GXmDWsAHIreNXKlGH0xGb+eIgHlIOzRQCU7lch7
OYXXg2GfKA+WWscLa4ge3Kw61uJGqmzvD69+IM8SOSyZlm2TDrWTtUKFg6wd5tK0srpq73rViTJr
XeB1DCVj/yDYO/mNTy2R9+Y6Q6toERDpIpccnEeDJi9zxbUswaK1+rJu66WdnuXEsIIwmsSeLsJV
XKp7+gotBmLl55fI1MBDbE3rjQCjDQB+qZ1cK1ow5zPM+JyzwVmBu9IOzmeLUVuRM95TvkxrfVrp
TGH14SuNvZapfRm3Z215ERfdJkfZM5VfLXd8MoOnon3VAD+0GJcALznRa6Pp60Rc+uKuasqVRrtb
l5co21ZDgeZAK3aMEHv/Ncpo0QffhgkQRrgpmtewHygNVlOKwl52G7c4IKz6PiNWYt2DhStYPFhS
TLs5T1P2H9GsgJ8tNOY783tDGvZaUzx1X5Nh5RhUMbI6NB7SnHip6uF6MHlEOaqE/XlBNLmX8A0z
YqlyuXIV3mZAJlI/mrw30ewygjUPoa5WGueviAN97LNqu3Qeai4xFnKkuzLKFysFFEs0eFtvtYm/
h4mqy5xbkodOs3BNCnku7WVTMRJvvBWgi9WMIpANjyLqkxJJqqx3JoQlVQJFiTaclK+tEpKbf8Mh
bN25LvDEYkvvnNRy1OtltylG8j4SguG9x1RM4HrWk8IZyApMQOC0Q78bFd6mUK7iipO5HI+2fOp8
MkUhWrZKP+sm9+DnPPTbUq/ubS8hQdU8ySi+0EW3HixrYelnY1ohmqqOEP94rPIVfuvd1EExj9aW
CZInVwzOqjNmCQfcqyvbPmKgmnePU4bZzzYvIvlVCJpaKZFQY3aFwO+kqqc+u/AzKFX+i5W7m7g/
hUO9yga1sggN6noPcc45zsutREWxqCeMailf3rIC0ohOLFFbeihwJg3MZUVVnOPtWaNl1rdpHELm
cK9w3t2GHsSskeH5xm+pI3Tft/lb0CwYwbiJu46ZyVQtW3aGaeQQNKT5fVr538q0IYshmA5h0t8M
JhZcT+AkyJM4PRTdLHm6HXGJG7K7xKBoKntLFrK7CrXqmOMtGRp3qyMmhoyFKUJL3ryJnSbiQzYh
1jQ7cs17UZcJjfh0+1+1jfDMiZ14X3pVdT6hgwM7XKrHskT47kfRXIulGkI0Qhe5dOlv0iZUe3TA
xqXhDuHXWHjuMS6taIu2vfkkCULIuVXwr44OPRycKcx3DRqfvCsFnc93rYSiHLR0zKS/L5DBpKve
KYdrasOGnr5w+YdtcfDm+mRysUgXld5dJgJfHXcVsnnNNY03VzfpXOd430sed65+su+FUPS9KNLm
+sibKyVzrplw2cvzYa6jzO8lVVHG2rXG2BX57VC/ulqEwUoMDBTQQyWHuqrVMUwj82vtcFLF9Wo6
J1cEzQW2neAldi33YGicGawQNcbMGNcuLfBtzz6Eoru20aLrArogiZPUiq1ob2OdEi0u0urk2gSC
2XNtOc1V5hSY9caTFjMTBMTU+EPBMIQQLO0KfGH70sR5d0P454OZ0svNmRwvCvMRYpQCS+Nfxg3k
UgsNWpZ0T5ONas2si+g45BCznM7DyUKZk0ZrrFY0LjAo6m3NMLmaQ7wESeeNJKpRa7JVUzsPQ1Lx
XjK6xxhzBYvTz1S0RwfRPtI17vJlNSTOesKp6S8wlagD4kHhLLDJd/Ha1XS4XrPdfR3ImcMwqlLV
VynL6aaeS7p8Lu7yucxz5oIv/177Dd/rQIgBOW8RisM+IMe8+V4xMj7tTsFcRiZzQckYuz81c5HZ
zuWmORee01yCirkYRXSbvXTUp4iRvF06l6zjXLwacxn760bY+z779x4gvX7OpDpSAqQI87//oRvp
4L8Zla4ney/vEdBb6rF303BdFeYesZiDpQCwb6Pbd7++7E+6b+8u++GR0ewYYVQ5Jvu+zEHrWZyr
RFwb6JDcq19f6SdNzh+v5HyAFbcC4VtcgWQMgv4Z09zWw3XAeNZ5RdX+yV2J94XIvBMwYEXINH+X
tDn/lkX5z50qKKP2mMw7Do+6ezTnXYi4ceMSsrQCz9T7m2jerdCip3stnLew0a/FNp73Nb2X2V+x
Mr81Mvg3xl//nnjnP2hIZvJ7/+9DsuVT+py/hu+GZPN/8T8YbodxF/u9BX9aGbM85685gi7/oIHv
SpOi0xG8qf85R2DCYCtm5JBIHSDc1r90O0C4BQmAiHl0ev+mI53fGiPM6/ZfLx0G42pupSvIfrbN
OOP7S+mHB1eVdYpbYWh3PDwwIcqkXSkHukI4oDNm/FCds9XlKBwtDKt2CiPHTYL7H76sn3TRZxXS
xw9hOIiHTMtBzG8ZH5romQs0D6xxs0MHPmtb9WSpQcdAbxqMILIB0upUhUX3zIJOkO02PUrdDu/O
smqykMBn5Oq//kiA7j58Jkc3dYsRjovqitey9WGqoSx/gFkQgzgpnESHOOtSWYItoKQjyDd9HPrZ
wJgBh6TpBTgMDDGA3xD0Yb8aTFnBu4VsWy47RqD9Jta0OlyOPQzZp94q/W+WcHmtwi+jOsTU5BRb
h7F7sETiNz0mSBvOIN+1L30RVniDTAQGUDqMzN01vksVxAAx2Ykmr8uT4cVDt9QaQz2OteaeJU71
ZoIV/maAe8wW80Kyrsy09/x1mHCinSEC/bAeXVezD1mcQ+2Ap1VGO8ak7rmuOmQlqhcCL3vsDv5R
+L2dbnNr6BC9Z3ScFqhE8w4Pq1aUhziR4tVxoVjSfw8Ut1TxjllL00vrdZNWRklWZeH3i8ADhLHp
BpVBn7RoDS/ymmwMVIRx/5qUs4QUzfEX38iRWsgE/NpGBOkUQDy30Ak1FcVQ6qX5o1bYaIRVrXAd
WPXEhshfCmiTpnQJsVhGaqH5AZ/H8ttObUVbpMbCTPViLxkgYJAwJS45B63TE6131GhRntWztQtx
LPcw0G/IGJkAqaZ6oWjgmR7WgFGr5wlPAZ4F0VThLgYHV5xFhkiLNc1bzhEIW809/YKpvKyRe4RL
5VWAn2XSywvowuObFxoNctlx0PHThngWkPlo5srzPX2PtT5Pz/rRN7/01dSBVekArBAqGa9CN7OR
9NpS3M+HtGaDsSu6mrzOeKlwrZ6PGmwDGpZ9emcG2PNIJmTYBKLY1+PVODjaeaj0lBiwiH47Pwy6
q02W9DRlQhHx/Q/SPkqTgRqFb54mx85LB4v+KUnatOQL6AZRk+IrrwYxPbflzB7EbKyFNIq56HzQ
aTEtOP1t0dg8DEr3ECbb3VhtZSd1d9Xbdca6nqLslt0MrKHyaIfhC8T1uGxYfn601jKzMW+nIiH0
PhwzOOMVbzlg0ZU9Qt7pEMHQqs56Zmd9NHIS1IqKbMRyoJ5O0wogH0dMrFVD0C9VYgdUp4k7fqPH
STJ8DItlNbro8tc6sKccDU/T0b7FFW5A9snxoqmhtTp6m2N11oyWb10NnN7GhTkwiFmKYnQrPm9u
PbgBODVMx/dFSokQ9W9s4oCCIF2vW5rsT2itb6JWzhOmPXOjZxwH3d7AVHnqc/nSeBifqkPrmfIU
YwLBFAJK3kXT64/DNwf3I04vHTicnVabirgtjser0evHcGHxTIWxvYJU86oXA4o+tfD5gkYrPExN
vckq51Rg5wJpnhAAOFw5TXcWOQidPXGbA+4aNcpXGBF8jkUTmfGGAc1C5CGFnr4pgiKEFXarq/q6
jWH3g3QYmOqeOcN0yIsepUOGih4Cvu2vRJ+Lb01oDo8u4jkpuAPXCnbIuPK25ocD5OALje4BcmVn
4O+Jzph1HioH0b0Brgw0mmXeukSPsjfhZVE4zhXEhThzQALlDt+y3oK8MhX8zTFfxgSSik5PVlYV
4KjWrvW8ahda6a+aSV3lbl+vs3CkV5HCjYuG4WuVgjmM3OJK5NQPwWg91CmYMz25wFkPtaNv4i26
bcBIdeEt8yyejplpXmTy0eqRYIViN0GnrWKhv07UqFL4y5H6aJnksJDwVaHdh4twJLyhPgEiEou4
T8N7oYo7r7DOVZ1stAknGf3VdtWaRQnSbmpi/J/MKopgQGyW9nvLAGpB+w8gWF1eIdy88yrjyqqz
A9q3p25oDlhmSV3zsngtAK5/8XSCTW0zRDiSCkhGfTst0NgnW8NK1bryjeu0RX9m2PUC89JN7YNw
TTz3VhskrT2wpz641huQRQv0KtFK79ejwJKyoQm21I3imw+XduWY4zVYwI0a8aoUAg4BLVqQH4XR
7tUwXtTaYCxwhq9apa7AEjz0ETyYGazItnJmGPJe2OmNN8O4GNTTJANh1dErXoo6bp6mKTy3i+hC
mpm2CcYXt3oVhASUdXVSxAT0WTFua4Jzz1zPyPFhRpiRalWXj1ovjlGOSJ+e+04RZA8qGnOlEU7d
8zjiNXWq0FjatX6npcG27rLzFiPXV4TBtMUK3TjL2glglN6BG2DWY7YnwQjITzDB5sKaFpzCqTmB
om5URl8B8uRD55dfFLxwx72iqnQWuDLOCsM/S5C/05Y2cXiF61yvDrGky+mYXwxy1+vYpDUEmQlv
XIaDcwJeqDIakGEb7TQkhmWcnPWOfzG2fnSYTPUoBqPchtgv4Av44Lx1EPIbjSrxSg+RvTcFjSqk
gE12Fnn5Bl0SIbc5U97cufPwYp+YY5xJgzBORy/uAEROywaj5UTPGRM65owi7MItxKuVm0TDdWni
WeSTa9Wy8evbrGgsfCgzTD53veRWg62B7f1x0tQeS9cXhuP7roP749sdEXe5wGdVWenC8iyY27bd
yqtBry9dlA6QAXWtMHZsrAYWGkXL/l7ZET7lkNSDKQ7Wlei2pcxIkw7VljcKSAR/r0d4IHvvfrR1
AGplvTPQrhw7rb5TOTbFlCZ6PWgtJyTA7wAKLyvHsxjITUeNf22FuO6x7c3cL973uj2cIk/P42OK
QndRSutWOFHC0CQ8+JVpLpmwha+QP49tlUObQTWtT3OD13T9FY7t3InNcFkETrqFzxFAiIEPDGw9
kyc5pryTSHnolkDtyEj2vRB5hC1euMELuyLeSxly4l1u3WWG33J0cb+VWkVD1IBWsPRh0JBZsYXE
EG7BhB3HQj+IqAZmZGsXHMecBxmPb7KvjlUJdC7rtJPnO+7lkLfDDp30GdtvdhlaRfmiXFDnQ+Jd
wM2BolhlG8dylm5d3SPX2EzBAKzJV0BkffYGzqGQQ9odL69q2SlrKR0PUckIisnKvtV1sqLLrZvd
GRYBDkVgYpe5wSkNIW6MzaYtbsOs34vIXphxxotFjk+RlseXlp9eYsGM5KoqetaaBSw30l9HoNum
/wIE4syJgnWftgc7r+4zXl9Lw+x2qOJfRysdt40w8ZgYPg/9BN1IXBSVCh4z2FeVzmnGKQBe6IXU
lilJe3Ua+E8tvBW2fWuvNxasWGAwhzp2j6PuryEkrqY+je+cwLVuRtA0HEPzurhPhhKYhCwHAJPA
qqI3rc6ZDUVa4kWbJg2jq74ag2JJTgeCgtSPGt7RsWFszZqu7SLJSxB9Vuc4I8xADahbnrpfImdA
3JTHfr0c9dq9qJpe+xaV0O92es0TDwwdCWtrtD1dIKnF5jKrgdDtU06MHHvwQhXbWHdCzlswBnAz
5PX06GZF+ujaA2WAofVffOlCtCIg4dlu9OQtS6bhrvSYFRUFdoJFj7XvzOiNlLiHsTLRTxiOOSs1
ihaSStSzNXaE5PBdukG8Uo1jPvlK4+SOVZ7ZuD3Zxh44OcjrcKpB44QxE6XtaPQFLCzFdNckNQLj
atNHHo6GJlg7fLXFKXOyhOfFCWbSfTUTHeCFljdx2hAS5JhZ529KbyifwOboL5gpEMXggg8fhG9i
h7TdSsXUGqm+zyItvhg7VV1EqiJOoRVJop2nCrr+Bg2EK7dT2ww3RaGru66BbroMPR2Mjm/E8giT
Nh7QTqRggTu0/MBAJ0zZ87QYYhTwumEZ+w2wUAetBGPF2NcdICYuc4hBd5tLFY8Fp2RN+nJZx5p7
FbbewBGK1hVzNk+V2Fv1kT2DI1K2siyNdZcHCOgPjRFMD2buwefSPaG9CZhN1jLOgvZqjLCLrmoO
gcyUiEmAjIDbAgAY0vZkOUVaS986GLQbKBrPXmCkZ3qu4DT15n5wU81eF47WXiZWGbzypLctGQ1O
5S1TvfQBYldu9Nym7IvLMrX7bTP66dvkohtfOP3QtufUJDY7FRFT3hqBfwzDRPSxXJkxBrpdSb4T
MxiQOtGyruOoQNRljudGi0Fj1Wf9SH0aV6ZApJFXz6WymHLF1RhpFwV5dveZ9EKGvWUHbTNLoZki
8q+x6hh2WxBqR4ZAuvOE7X1Je01hH+zDbAEtH8NmbHLEXvbhxIQZSln4HAehDFdu7qFzSLLYsBd6
b1I05J5rPfa4axDNRyq31rFsuxOipixbBX6ADggdbqqRoydAp2LubKdHC9LQjU0qlE6Kgk89UnYG
80kVuGmz09CGlKuU49KtHhbBTUmKyXM6ADMJgHYEjA9xkux9Y0aH91VbvpWhi3VYq1Pva2V0DNdG
FITfIGxi4LbCvPsK16CwVw7Q0i/sUFGz1ilvFPwnnbTRANAEe7Hlli9dkntvPsonZuhGz75HqA08
3ZLcrmxVaRXBFJ0sAeimvY/oyQ/C8skf4/FW4R/U0aGUijesH1vZpe1HFMETVqgFyXnhVeV2zRxV
0+OxR7NWd8uxsct7K7KrfuPCu3nyKytWS0ZW6mgF0zgswTyiLWwnW//C9aeIcyPe+U+aJR+6sLRI
TDLhXGnbAoEkQuv3zV9DajrD6hZIQyK9fQ7OFQaDAMI+Vv7q132Z951RLPzzpdB92YIQOiS0qHV/
7DPj/Xchc9r1jshpsbIgny4dybzjd69iCZTnyNZdR9LN/nAVjBRCIpFEV1MZ2oaXKMNNGH2fXGX+
W35svUEhpbXE6ZHOl6Mj6np/L5oRW0XlMpxFg4waShF1SkVmtZcTLv27kPLhFsH9cPHb92bM0mWu
KRUn8llX/EPDL+GwkDZM93fTLGBnFOSDF4qyubn5zwboT3p6f/+hLJxRCKEtmpvI/z905sEoqHaI
9WwXBswBHJnNILkhPvv1VX7yFWISYDm4pu0g7//QlWcMHcA9YJ7bukG/ydD03dqe6PYjEsjLygvE
AnJv/Em09N+Xu2VimQR5T2gg3oYPy12BoeXFisNeagAOKo7O6CNNJGC92ax/fX8fxiosd9R/oMvx
VRhYLu0P92dFiI8Kfa6FEi1/s+OI/pNp1hB7alNpV53dEtBgZEG9wSruDr//sFmmRVvWsV3UUN/V
2D8sFRG2XaPxatzpUxIeIoVhAmxUu/z1Pf59paCYxyZi8ECbJivz/YIsp0GXZVmDza0isUGM+sVX
oMt/+yI2/5sNtPx27sdb8amT2ggcJF72jNKdVuqDW0e/vzLYNWjLIyw2caqrDyujqYdydIwKU6dt
0vVIG+uiJax4b7dh/MnA7W89c3ZCTDWuA3/Jwi778Y5CIlP0rAxq0hD0ql+UITARPeqJWXLtornR
TIiZSERz+y4YDSq3gV7UqxGNEQH01BvlMnYYrX6ypf19vfIbMsowsKFRqn2020xR0wDKCesdr7xn
d0S/2TGHt92X0fbfhEEtm2rlJzvNbKn4sI9yUZe1wzvFEo7zYQHJNhWFBUN7V/C4bkzAtScT9uJB
Si84DFEtr6rajdcybxR6fLg1qkimYxEE8sIwEufgmpQAoVP254gc6djLFHUDR6x+U8Je/eSJnpfA
h00fkwBOKZPXpYuQ6/1qh7wRjhap4uA5zG5le352kfYVRkij8YqTUibZNL9e+n/frpAUSCln6zi+
5++Djh+eYouTjsQQ2+0y2IHbrMzVRlg6+Uz86T8f5d+aDv57o7//NN++KX/40ueQ33cpvDdV+I+z
pyx+PwDkP/lzAOiKP+bnlBmbzuvwz7TdPyeAjvrDkga7hWOSUPh9NPiXkUj9wYbIaIHTAf+Vzt74
TyOR9QdDsvl4Ys++O2DM5u9MAD8sD6SuzOyZTLI54kviQPJ+QRY0diVm5mEtqs66QgBfHhtb0Puv
o7Tf/PCt/ORQ8GHx/3ktF28UDTWGmh/3x3AAqUcsybB2wPcystCy01Rg2vW6AtFGJMUnr5af3ZsD
B1awOTBL/7j0nYH8m8wpaLkSYo3WiZN6mvJumcG4n1zqwyb0/dYcBwQDxx48UPLD1m+GWAUkctO1
qTx1KbS6em69sb11eimQbgPQO81ZO0iMoMo7619/rz+7OEwIZ3ajzUakD78hwxhVjyVR41QN2c5w
ZowLFLgMRVhI4IMl6ktdRu6eFIno5deX/vD2/n7fWL50lMoC4+b8nPx4nJS+gPjkyGHNUCo9STuN
d0bRhp+8vsU8bf1h25wvw5wUjD/gG4TM321YP2xiTjIm1pg3AypHRMd517Rnbp9H2wLy9E01Lyk/
zEDyw7SJL+0afSnasvFyirq2+2Q//ckdMxaeSRxzdLX78czpNWYTDSkqWMBq8UoD/Lrsgzw//fp7
/f7XfLzj+f2O61zgrFMfjn4+xDeGGPym0u2naZOKWJxNZQK7KjK18StiuJQcvp7Z2gZuWGUvOK36
t8JNGvHJl//hkP39uzf5HOw6SNQAhrz/iQlhVvhC+CSqre0d3V7/3mx686i1g/8S9l1AApVU17++
/599yxxw2JT4yWeP5fuLum6JOYZh/1r3In5cxfFhVP729y/CD2hYs4ny7xdRsABiuqjdmjG7t4hn
Nxr70f9hwSDnwXus6+yvbPTvb6ViBhT08bxgDBUccf5Ey8azk0+qkp98YdRznAY5eM6yhY+nINjH
dkfQyXqIY28Fy7NYgvZVn+zgP1kLBmcJKC2UdA7nrQ/34iQdBZ/Xr5vaNdZC+N2c6hfmdyPF4Moa
gFLZZJZ+sgJ/so8bkhedQLcg2Gs+3BuAZtIMqppvsIfBbkIdANXPnqMTI/3JPv793PzhuWMlYNzl
oeO3sued6IedJikLEyvg1K3bkL7yQmWh8eS6uUm0z1TBVRb4MLLtIDo6+RoNKlKHnTF6I9CgvghE
5JHwEQPy2ru5iINP1utPvgckooiCeP2zoD4+FFMEtokmJ/lbViMOaa+yjchbdehNGXzyQ/9k/+GH
pPITCh0M29CHX7rpdDKEh35cuzaUb6PY8n65DbXuIHT/DJZ3sLAiZ50WwTHWvPJ391g6SQ6HXckO
a+igAt7/CF3riVG4hDD1juUvJ+ml69w1P2sm/e04AjQSfgjraZYewdz/cJVBVSTmFc16glW6zCG4
LFBO0Pef/H5ruNr617sN5nD+wndriwoeHBZNJRuvNE/q+wvC6pgmQtRzHBuO8d/sncl247jWpd+l
5vgX2IAAp5IsuQvS4bAdzYQrWvYNCILd09dW3vzzhhCWVYlxTTNywRCIg+Zgn/0N22qu4GACUia0
ByobEm+bicz90SELizeccq5QnlbxHHrqjkN0H0wU7r+pwmzcu3gwS29dqmG2MstA38NSw0UmaRjb
70mKF+KdFngZ3VcVXiM3dangRwYnBN+/Ghi0KFsYeBGQLHKUW244bEnyfdJA23DwC7iC7Qa8M83I
QNfe+wyVCcWWw7jxhRcCD/SVSLJPta4cd+vm2Ix3QASBKjtUKK3aKsfTzlUBr1v3GerfOQQAg4li
xxtwE3bB6BbZAxyH2uVubdpAPEjw5r2rBTCgcQPPluw7tBZwEhcLBCZ4NF3a68Yf8SgEubr+oGan
+FCKBJhxFxXFcGkhPKw/NGORKzBrkLLr4Gfks3QnxYglokOiJt36qTPA70QFabPVeOCPRZ8DirgC
3oQKCQ95Y6ED+bVKYHoDnE7egOzO8YfaTOJNKGG8+JoMyEQfcbDLT9DhinYLiID6CWNLF7UAWHTp
NUl91JHg6SC/L3QIg8Ya35pdkeObIOgLSMpuSlH6EDNAHuRHrgb3+E5CL9/eM96tQJ4GYgGsC/VD
cA2PWjxX0p0eWQ9MeDi6I8oLiw5FeBobx46zzgEZCpFf3qB2U9EbNyHNlwBWFjD6yUvUXnRNH35L
W5hn3jgwmwEZba3zPUyGwaNDfgSl0R6eHIcBtXjQLfGkuELNZCEex1COxS0fXPJekBIZ1jZpcZaC
jync6wXe6SDT6HHm2JbOQMvNLJQe90Mvc7yQiDT82gWoaTn084A6JFIJ5CXGYMjJ7VhKeMOjqlMP
22ZwEpgJjktyh7okUMkkQMi34DuBPAd1jw/0ECzg2zs4E1K8y2LZ0bsZBJMHeFB5/S1xJZ49PYzm
E5gWc3srGg1fKW8t+wFWyr6Oa9yh/V0KYEyK103SfSxh5AoYU5Vm9KpJZzfOxyS/nysknVCppJtf
OAMsH7HYZc0hZ5n6nC4NHHlgHAi1z+BqLzgiMmR66GuB9ImXtfn3Afl2VKg0y/AVJqAMKIDj4XqT
rDVeDbAC4OEa/pAfYOONNuZOFtBtACtbXPNskHsG5UbwYfYI8QC6EMWyQ3YiCa76o2TmYZ1X8G02
vtvC/XjwtL8PYT0I+/2OqQEzgiqlt1TAQXBHwWqFxgwv/BoSBVqJm1ZAb72lWBTAJ3QrSaJhgSfm
d55KiEzUHMKpPQx099wFbTB/ytJGvZ9HOBJAVOUd14rMw2tP3SUQ4BGGmY7gy7IQhvVYuLaw8qQ3
ntYMDEqUzg/gEA3JR7i1A32Fg00l9hCiu/9JWf//tML/Od62/8mq/5FWQCF/c5pSwP/+t6bY8/+H
ByHyOjD+457vYYf8O6Xg/Q/DnQGWJT5uvP9JNvyvOQn+CYYmznEPgl/fX54hf5uTwOsE2TM48viM
IqXt4h73L9wAT8+i//ECRMLjjzMDqsDhNhimD7QBiBjO1ByAwGH5V4eD/7Z+/Ku/ncwcDpgQDpjp
QxJCFjbBbnvfF3114eBzru/eaevlCGeDZHREXPaov+K6ADQ98bvr3z7gKxmQc627p62n0DoGDIZ8
cZegTHYg+Tupe37h7HqucePImtWoXuF0ZjFT4TOySs842XLLQTfOSNCagHPvu35cZ9lhhh3wVF66
X77ebTc0TkMrnkdLeMz5cCKgTyzB6lnWKE17e8CNc+z/zhbcW09HfGqDsOAj8eMFlYcfszLUtz0d
mi94UeP7Fsm3q6qF1KVulHudywVnlDYoLlziz/0y474CtAMyaIz7cQ+LAbDiGer43H+VePnv7zqe
MX+LgjoJO5XM+CAMYAzofKZNS/mlnPG5jhuHfgqZehewyYsH2kAWsqZxc6RgvP1JzjV+/O+/9Zyj
MkzMTuXGbAm+d3JFfbj3065pI3gHp8ezQNK4qOzCl1zZ9K6bXNdqZYBZ4Wm/WxzWlhyE2HiArcG+
dQi9hjznkv3AuVExghfvUlWKjJIbh7CGcKb0fdYLywE3Yrdb2h7WJqJ+qGuIQecElbKo9AgvXErP
dFwY4cu8KqCDB9NCWAzjzO6yVj1oHORTu96bd0DmyXHkY589FMuQ4a6x8A3AVM9vTxjjuv9PGJnp
EgKGMON9lT40rHhyUcK9y6capMIWYKKNQ5pxPxHlQN+NaoSxgHguhNDlCq9n8wc4Ko6APnUus/yl
RkjjOQ0e0UDrxYlTgMAIwjkc9eubt3/puc9khLQeF4qy10zGQ5V8SEbcQYI1sds0kRU9DY3UTde2
GDoRMwm9HJPdN7ArLhTGnuu4EdPN0A+Ap4kuzpEYfvZLIIfmMrnw/c81bsQ01DQOI/XcxfA5gR+N
j7KdHTyyIVy1G3UjqqU3IXlc113MgRsA70aDYD9m3pNd60Zg45oZdHpO2rjBcwAKzP3pHZu95dPb
rR9nxn+zFf+EhmmD4k1An4tQ8XgaO/jQph68Z3XDbllfZ7u3/8SZ4efG5uwlEmhgIEXjYGJXCe7O
MJKx/LTmczCwEQnMeP0g1kGYHWBF3W2VC6qXXc+NWIXTkys9B3dIkFveoZD/XqblBT+9c4NiRGpz
fNxZccmK3UJC8UaYXj72SSft1mt+/LO/bb+ob6pkLx0eeyDeCPI0D5eeoc5NGCNSwdtpUF2x8Dj3
4bGWlGHw4o4VYEy5di7E61/vaK9NSiNgAyK6BMoKEdccj1tV6KhbmaLkZ+DD1hN5HuxmkjYveQuy
5Sp/rUXqHeTM1ufFAx2ALp1zGNIOd99ibIJbJwcQZ06gCIVyr3yfKvUNlisj+ITtIzCsNwL2uKj7
8YebXtZueDvn7ovV/GHG/AGqAyihgTrxxHFFYqDS7vO2L66sWufGskM5TCckcITx4K6wESzhRQX+
aHJBdXVughrLDqynwbp2V+RPdPEdttUwl3TfW3Xc9D4YJ6+CT5wMY06mj16AHMja/LBr2lhrqqap
gfRow1hTF6ZptIsTHtrdSf9QCsKvwc+KGY2njN8Fd5NTX9j9jr17Zb4HxjxJtHDFgEZjALJpxDr4
mqcUFAx8X7hOTa38ihcethXE8S8IBM9EcXD877+tD94ANk1adjz2UVN/D7V5eYu6JUC1hpnt7D6F
uQT5zsgkaj7iFmG16cLqHR8ruztXYCxC4OGxMqv6MMaLRvEEOwb5SSf9uLfrubH81G6CI7qHPVGU
8haw4y+oOrnwpc+NuxGzHrza/SqtUUjgVHnEPAKIQEbcO8BuxgublnPubxiRW2adFs3qiXgsK/65
XBhqlgI4Z2R4AXgCyal9z0UPK8laJ+Iqc7r1UOYJavjaBsVwRec8oAwDcuqWB1dzVzTfrQaVmTcI
ZN/rtKMsRlUyha6xPDhB99GubSPqyzwIeoZ8ZgwJyLWgKHvqiry3O92Z75GNBxJGwoHF1mXv7v2W
FnsQMD/Z9dyIw9WZsmWiwBwMBcop4fMSfoRpaGK30EI7dBrlo9MR6PndWB9d2MolHTekpX/bRAC9
kv5s/5/TXHgmPm29gQyeA6gXxGlZDTfwp3uuQLS3236YEYMgrvtlz9A4WImPKEUCLKRnltPFCELo
r4oJZdRuDMOsO4iHdw344W9/T8PV45/zNDOCb8SLedimMogLf6ruYAOefvM1zz4Eid9vC11wPCoH
4fDoV6gTELC+/dCu/DvwhfUTUCTD1glm8TGTiwzspq8pixKlnmcPbm8xtO+o4BihZ32fjyhwfPsH
H6fSK1uXb4QeTZcwrIGIAPQgOGDT/bYG+pLQ9Fzb/HSCObIUeLAOKlha8WI/qT7b4NVjthwYc9NF
ZTohggN5ROAlLFD13aa+stugTKGdA45okOKmH9eN/wHivkOW/juV8z8zzPQCJ0GHN7wBTeMgfA+I
PN69/5W65L8tGwFd+jJI18CpYK9bfVvzFQ5wlzT85z6lEc71Wtdq4MsaE0K/Nb0LYiZEtzu7OWjE
cyn6gvaLW8XwcMBbaeECaSWkbzlPjIhWQBZV8HVJYlj1J7DbAx64WpzFru9m6QTXAcQPOUhcTsdD
mOeWPvAt4tJLxDFSXonO48PR78c8imIquBlSAUQ0/bminutqqtrmUXK/vUbNordVgEDb5Z48I1on
QNb8mXOBeucmvWvdtL6avUpZtm5EayhaUlWsLlG5j/M8SYYnIH8uLNpnJqdnbMI6hWikUUhQ6KLj
N0DHZ3sNXI/dUnCEfP3+DbJRA904JcBwJ5UCcx1136lDLwzLuQ9shCzq75ygAPU75iD4AMO1VPod
01Plb1r45uD5Gobex4MWvDqtYs0zApmyddJesuDXBLgUbrQLk8hs6eArYNe+EcvhIpMOktAiBoIe
QCLY4C4pca7sGjdCmTiw+PHBToqXtIPX+5At23Fg84VpdO4VylT8ANEAZEFLkHSBRuIK2ud8u65O
eagVTY64z+EWtXoLjtzwm2770P85tA5OfVa/zTVCvU9gEYBCvCKGj+EG3L9rL+wju6aNyC6lpJLO
QxnDrnanM//nnKiPdk0bYV0TcDAnR62xD/HCEX0MY3GoIewaN+Ia1gez79SqiFHghQJsEJy3k3sh
8M6sGa4R1S4+nQuj5SSCev8HqXB7ayUM6ew6bkQ10Gtjh71sjvk0qg3OkBHcEoVdhLlGBGPBb2ba
FgXevrO636DEh32GD84ljfzrAwNXs9PlTvVTEqKmpolGDYPVxYfvaJ4Lq9MmTLtOG08LB7IY6N6j
nAzfeJbeNZJfiN4z/TY34hqm2ICnLV2EEl7vAL8vWMeKjlsdrSByPO14TiYc+oEfiJyyVZs8JTeA
QFiFJzU33kWWk1ekUxMBcVv5PoNeyrtUvnpuVIz49FshlAgyODePzfcqUzf5guXFZpZDmH06JipD
FXoRTl1UeNBiwi6pT+2EDPSPPTcf1wB+X22kFX9hMG9WySe7ThuhWeaYJ04zYpoE8B+VW9T62D0j
AfhzOh5JN6UwYsmrSMDIb9MNsHWZ/AvPDccx/fMgSD0jKsXgHsHpAeYITKVKuEjr+VevC3ioDev0
ZDc0RnCGM3TFvOdV5OdDdQVWTDyzSVpt3dTcWztvDSdoiKuowSGK+MmNTiarPQi12afjDrt5wKpp
2UZclLfe4u+hBPzx9pCcGXbYN56c/fohDfEQsbRRV8O8d/Bhh1f0Orzx+WrZeSNAi5bqWU5JGzmT
cq/ABwBju+uU3Sd1jRBtl57WInHbqBd679d9tg9guWG34ppbqLMQGOeMaRc1KYNPzg7MWKvNmZpl
77on5ZE8kkW4ukHh3agPQ5nbrbbm9qkbQCE1JJXwM1/ALJI8Vg6x295cI0rzYSx8p8eKuFTJp4Sk
7/K+f3l7Jp5ZyF0jOFV5LLmANjQSlX7Ri3hkff7NqmknPJ3k3ijAO+/bLlqDAe56YddsJLswIscY
fGXd+qsc+Pd3ClDGyho+0pF0aLcNvMx75A4tDmCAhjvBgE6dEwqUCRijh7d/zV8rymt/0ohZNkI9
rbhoo0oOC1w24SAHW0qopnXI87saPooHMTrg1JIBzKu+DsvHcKVVFLS8+1j0Yn4MGhiOZSB3xzAR
rw8lEJpPMGUcdmnOHz2oGLfQowO3E4bl/TBwGNOXnd71qhOHvOuhCoHt4r5Yki+tqsmBwkPSTmaD
8obTTzXShDnLsNQRisxhrh1+dxLH6ppL/yqH+O1LCQAvfEIbwKgo/L7CyoM7EZwv7c4Kf711/NZ6
2OVpDxAyzN5Vkm/pCqpO0fcXPvmZ2Pgrl/tb42PYYhnFa1gUpClSMFDxLawsd2/Pp3ONGweGqgC/
OOFlEy2Lc8UXMG6SEC6Sdo0bR4YWLqqhi0rbyKlxwydMPIRe/tOubWMx4oWDsoaU1VHqyE8BC68X
t7NLSkOifDoPhezrEvXyVcSL9HtK6m/uJOwOCtTYzRfflWGiMSSFA1Q9qiFm1MTvrYaEGktDzlHN
AHvSNIKRbnvj0ra6d0bAIN5u/cxaR42tPOCgQ1dVW0eoja4Oy7RU8KZc4w6CLvg3+GRH/IZtppER
u3lvKriBTCuzcVqrqEfVCUxNNSzaGPwVtN3Up8eQ+C2uNMz1Oto1DZYE9wBXHLCpOngJvz1aZ+KK
GnG1LDwY4D2Je2aePxN/UjuZrXZyR3jcn/Z8ScC1Rka5iHyKqpwR+ASYDvqWw24EFpCHLtB1WRlJ
CqJQUroVnjX4e7thMVb4wPf6oaqrNgKB8VMOb+pNOMDY2KLxAHTT02FBsph4c5a2UVbAlRnPD6vf
XfKhOcbQH9su2jbiVhVr7booUIkakYAVTZXOtwWBQ4fsA/fGh+z9DjQGq+MQ/tofkVzqxa+cOvKn
/ENW36A49KPdGBlRjJqvoJwAII7g/w2jjyaAs+9SP77d+LGR1wbJOI/jObdZau7WUbiE+wyWcqwA
FSWsPjtre+Ebvy4fwNAYUdvkDNbVq48fMAjUMU9B/qNhTf4AUE8RkzFzntYpDe5SRww+nKtpee+V
SKpugFeWD37C0ZPOARx16yTZ/H1UTlXbds2IeX+cHE0BOohyZ1USwCLsplWadPd54xTztvbqlu57
382vO9xTDhnvvXsfUvRPzZJ7t1yWyzWZKhDOYO6wCwYhbbZhDJl7GhchcKj1KEkdrXwBhAoYkLxU
jc0qisaN5WKgK/yFfOzD2gvDPYMd5HYJ19ay68Z60Y1DQOAs30Yoo8xAJJqaXTKGuV3rpmxc9qi7
1k2HtIMjYUW9phqQe6t7R4B6ptNRR5mUNwCjh6svhftmgEd3WG94dqNuSsabJNNLwGkdwTl221b0
V+ISK+EEOm4sEZAsISlQIytQKaDa8sYvNu7gX7gxHZeCV5YI02iOjl1PgrZpoyRF2cKaAZAGNIy4
m6taXUgmvbr1ov/GClE1ybj4bVBG9QB+Vj/Ut+MCl8K3l7hz/fdOvypxFUTa81hHZS2mGzjZrDAF
dzwEs+Q2VxX03wjXPPdwBG+LOpIBU8/VlD944P+8vN3/c4NjhGvZpH1Nh6CK4I/gAFAUvqQocL2w
Ap5r3IjWac2WuYG/ZyTDcbPw9r4S5MGq36YQHE7CYy+SmrxDFhxgYgozWC7Ut7cbP7O5mz4L7tpM
rnLAxqyGuYE3c1fSPVzOipdWaude82C5n7VX2VwBwDwxFgbAKGBaO7plBE+eeitp/6QqbjdMR6em
38+0C7xhRbGuQBEsGSpkfS/cDmywXBl8c2Vo6yZYigmR5VPvwxQio4BnpkuqyTNfwRTiVzVyQE2P
0IJC9iqp+juhmuvWE1ewhY/cILM5gsK5yhwiuDszCs+TCCCqT2Ea3ofNUF1YHc4EADcGCAVx7gRp
47Ht8adPQc0N2dPbc/TYxCsLJzfOVuOYlYCSSuDkpURqP/O65obCGfrQlDr8CFPj8sPbf+h4Wn7t
Dx1/22/XooZTiQLOsIrClEF1VAVQlKDKFSzqlU43zSJnwBtmAARFQktAytR46f3b8BP8W+GDyDB+
YwjHqAzbfY0seje+g+EHfeSD317lY9rshwHm65OGGD4HnPSQsJRsYeWZPwWwdb6vV3LJIezVjwjD
S2OJFKmrugWlphBHZYcu1NsV8LO3x/Zc08YCCRMh+LEIP48pB8R0U3swHAGr0e7G7JqpTr6OVbXU
qHnPZ/hPrUP4Qc+g9lr13cx1On1RZukKD9iuZC/YQcptc+Ti2jVuBGWXkRUi33SOVyWOENkpBOXD
73Z2rRthmcFuclodx4krgD9+zBx28rIaxYtd6+ashXe5LxVd4yrrfzqujMPlkrTh2MQfschRJ38a
i4BTgDaCQ3CcAWT0kPST3nQsr557Ptm9obimdycINVr4XA4xh6Xre6BMgm1W1/5Hu7FxT39AP7du
vTAOOyKISa/7uhPvIDwVN2+3/uqaiOExIjVLR0WwXKmYZ43/FcZlgAZPRXdY0kQfJCAil7yAjtPw
te9gxG0w5SwZ+raPJbiBm7Lr+Vdet93LLJb0cfBll25a7afXb/+sM6uEmX4MAadO5aJEBHuRfR6S
LYF7iF3TxtnDK3BgzWDIEVMNkg/MjuatZKNrF8VmArIoJ1HA60QgASnvW+eDIwsrgYL7R/Kx9VGO
LH0RrfBb36ppPqzgh1h22wjgvAFhes0adNvzwdcpeb2plsQufQ+9zWkI+E0CNobnkYiwbNsqBQyB
pWuBmWQEdHQmYAOTqODtNRhoDxNdbU4yR+Px014DQ5DOLYoioqCeAaZxgJMu7DZBakQtES6fdL+i
ad18oC2KtMdaX9nNbyNQaYHK1jajJMoIg4VVxslmqNtLy8DrgemYCcbK9fKgLxkoZi2M8YuSALKn
5ws343ONG6HJNJzguNIkgkvStMlbHHH8IrD6nAA5nn7OETmTtF18grzr9Exovk3L9ELN0Ll+G5ur
CzDAuEDMhhRNe0V9dlPUzWebr/mHw1+glRM0Ar1WTbl3hhcFByC7lo2gHB0dslEsJKK0BhG733fK
KgsNW0LPGGrB+mVNEDlImrwf+2An+GB3BoML5mnbDtWlHhW6Pafy3Qyj3KoLftmNiBGVRyu/pQ0H
gvo+kW5rpj8z5Vit3jB+Pu02C+VSjw3aBh1ZwCh0fvBd/WzVbzOHV81gDk4K0w+uG4+6DlCWOPLB
amcAqfe04wHz0jKgMyagBCWa0et8uWTyeCZszAxeAO53CT5kGM3j4m6WBXcN7Y/r3m5UjKAsa09K
nU+YKO18HTCyQ9mLXeiYGTxV9h7cKClA7by56lHMjsJ/K/GKY2busIO5ioXodQZsGs4PZLaT3DjC
CMqpnFLdJyOJlqJlm+MuDFPo0nKWGFFZj/BAI4qHkS+XZ6f3V3g46M5yuI24lKk/hW1dyHh1Ndk4
2nt2SHDJ++D1+4UjjMCE+qvJUmft43JtX/KCVfuFr4+4mF/ymzwzy820neoHFXZzjT/Q5TOwP0xu
sgDnK6tZbmaM4D2Ik4kfwJYjy+BF3DibBjpwy8aNLZPlk7OOOe/iQmhvi7xptVmqyW7TNBNFwNPD
I8Nb0XOmq6ss7MUNuBSXarCOUf7ndQVmZKfLVgXJ2bSCoxvj2Ul/YWHlgqHa6Wu3LBlIYjAHvjA5
z8wf08eha/mMcggJaxGvBGuzQLHHFaz7wifwLxBjb3/lc3/EiN1krNaFjksXK6ATHvyV8zuRF98a
wKUunEiPy/lr42UGcFcSVJYxVOMDaLJZXNCKd2vqF1HRrc6j7Cuyk7BS3c8Nhdfg27/qXGQYcZ0L
GE6Snhz3RO8pCSEbakj/3a5tI6xzXshJJLKJXTi0X2sZlPsBuWC73dz0R+AFI8DIJrh1pHN4B6zt
jSwWu0q8P2yFOySXcNVOj2ZfWfau8xP6uDrFavO0wmFRfxoYbpAmJAnXEcmO4gnvtZ8nzeoL0/TM
BzVdElLYT9WeWyi4gpQPskgfxqATdpPF9EOYmqGgTd2rmFE8VHZlByDfavNchjE5/p7f8r1D706+
LGoVUzC+ofx4AP/OsmkjcjVg23J0KxUrSLXuIX2SO5hE6Ou3Z/mZdSEworZVY8gyIsYYhrBNCjIj
7h85HYcN0GSoLXv7j5z7qkaYtp1TgWqIWpcOdKxN0Ph3jtKPdm0bYeo4xB3cRS4xdfgtSfhnCHd/
WDVt2hkQ7ChsGmoRzYoEG4VXrEDBFN2uceNUzKTMAmfMMxTiLsXGb8pHuADaTRnTzgB073Acp2RC
gbp+KNfkCwyALzHiznxL0+9mlpqnxUzCqJcD3KBd9Z4Jy1wMWFlGGAEsmOuuDqMsx0RZhqbf5ZCZ
2k1D0yoBh4VCDX0zxGsg7gH8uk+K/snuaxpB2hzd6xuPtDFvsbb4APB6yHTaLYqmT4IcExJICbZm
xsLPqQ8FX4s8nt0lhxmxCR91HNGCtYEJg3zIkSstskuheeYEZfoktPiapVNgB6VT8LNrgN3WSfBZ
w7r7uuWW+VLgBE/nDAtnFiQLwV/hePkohmDPtT/ZbdPmM3PjBBNs65IiDpoRiCcn34513Vw4MZ0J
JfOduahGBWsFKK5KkOkOOREMZs3MruIZJ/jTcamVlxVgeYDOnXEYpKIcFm7olmaOjvnKWLetyJp2
yFHDGz6R1AU3lNpVmcP2+LTnHeBGoDnQPJ7X/LCy5PtK5GS3BvhGoMLBr+rXUeSx22TvUej1CxQa
u1pUoDNP++2WDh7F+JjHKtH8HajBzWc/88iFnfrcbDECNazzmqBaEnTqgjzSevoxNKOd0NYxay65
ykvi5W0et7Ij2Okg41VVbieGdcyyS+V1MBoEPj6uBP0IDOgLkMdW2jYYaxrbqA4GsA5DmcblAgeq
Kc2vfZnYSe8ds+qSKsfnozqa5pI82Yo5zQB3Dl+stgyTOgl7D7doGHpO87ndCgaOfTEHpd2eYRZe
VuuQqVGMSRTqEQxuUIDAkVks8ylm7SUHV3ghtULerQi/uELfSqd+sBsWI0BJqtYKtRrIA+XBQXr9
E4eE1y74zerLcQyWsVO5iEjB6FUxD+mu7ZvCcsiNAPX9vC6dpeVIj4UfkYPbdWPwbDcoxiG30wrw
CjflEMyB/lulC2AapeWIm2WX0AyEfjuTJGoboq4hToVEtLJ7hgXH6HRNBHsH/g6qDCKfz+LLXCzB
rzlAltnui5rFl21HnW7KCj9aOin2IDM5V7oMf1mNuomASzIFcfowexHeZJ/50t2t3Wh3QjeLLt0V
vqDBFLgRWFzdpt26BQAbdr02dk+taEHgEzFFpPKBpnbmzREqu7dr3IhOiOISCjDIBE29uAOSFBuR
Z5fNM4suZVgADZM6U8QWGsb96lG5r9KBXxJGndk/TUXSAixHC/eMIcrXssTbTD5tq0HZLeZm6SWM
Fmm1Sm+IPKKajeetP8OF2k1DU5AkActCjSvke6R1r1CaQTeAnFkuiaYgSRajN6KUfIgmQNZXTR51
cun4f2bATXYsgwymm5FLjjrhZcBsgSIOidKT1UQ0SxEzT/hzH1ZDlDYNCpbDT2FGLB8fzUJEiPGG
GZaiKgoKHyyWoNrD6dnyqGWqkQBl1muZchUNnv9c6vKBj7XdomKqkMqp77u6TVQEzHSYbhyhnZtl
YMzuAPqX4PC3HFeR6wCmIuLYfPajpki2BlNouXmaKqQVBjHTmDMVSS+bt0xUHBgh9cFushjbpyPG
skBCsY1mwACAh8rY1u1TyxAylUY+U+uRAQg1/lGwrasdztd2N0Sz0LEQ2dAzJ2+hlXB3nf7q4nZr
NSSmykiHdc2GAS2rYE73dTp3u5R7lo0Hp5s+YDW+BFOzieYwqe9r1EoVWw1CbH1l13kjTaRDnelx
RY2QGyzg8xWur5YDHKFXO+EOQL6nP0BW6Qjk7TpEzVrdslV7uyyc7EaHmvqDhZJhqlyni+iaMGCm
yvcw7Pjx9sgcR+DPRxhqFhKRqVh6XJ3RNoiPtwmw6N+PR7B2402t5UZqarFWoejiSa9BnXZ2N2qF
aj56wbL4zJZharHwlqNGFqDgs/IKlW8cyFf5Bsb+rd1CYAqy3Dn1KsJkHY0dHmu3Xj83vxzgkx7f
Hv1z3TduAM6qE5gITm3EqrF9IV0SbEZSu3YHJGqsYl4tVZg5KQoDa/VUMvlD+/KjTcepqckChpZ3
S1foSC5fGkW/+z632pOoWfK5KpaQqkTLw+Rs2QqM8UKtDrrUlGPhHVH7/ZTraKS9hJyebou0t7tY
UJNsXQQ8RRFiMkSJZs13JIzWZ9ySrA4vgHedLi8ihRG4S48WVwIO5qm3fAhWdkHO+/ocBMD5tG1U
PKa5SPwm6hYZXtWqmq/xaHHJi/Bc68YchEWPKHN/6iOnD7p8k4wTqtfzVrFLrIozf8BUIiU1zGtV
v/aRSAmwgB2G6WohvvfDaqKbWqTFg4x6SuG+sgZpXI1ds5vrwk4PB9Tz6dC3OlsAEVxVVOTynTuT
OE8KK10jNcsJRc1qjeppnL3G4ikc+wNjvdWyQk0pEqvaFa+LJZbxgvAtLo5PdUC+2Q23MRmzYhhl
4+YyGn0Cbcnq3cxK2j3nUFOOtOp0zYiXyqiU3vweFkbrdim6Sx4xx4/2yk5qFhBytg4w7CdwI2lo
2O7CdhRf2jybM9T7cb1lva62RR1UlkcOYewdq5plkstaRmR2/G1S4bHqSkAY2+/e/hRngBvUlCn1
BZiQfqL6qCu55l9XR9LxnRiS5hPeroV+rgM5ihLWuilvDkBkgQkBOAHtXibK3f7W561Xb3OHqO4W
We4CBkBeD87p0JUFTheOt26HsIBxlyhH8pTIMq0i3dOnWfXhdDMlC6/v4Ojn6cPYZAuwpuB2bgBH
5VZ1k5yaKint8nbpZreLMt4doOn+1M+XbvdnXD+pqZESiRi9jHQyaiRq/2/nsKXiMyM5rj+iHfoj
amhRz227lNNNp1Fgtu8TpafN1CrP6swLl7XTxUWl5ewp6LKjMun3SFp+g9Os3R5tPummLSy6FAB3
0VqqnQjbvZNNF+6MZ86jZp1gIZop6cUqI57DE+1qEHqmu2HNC4nrDBF2OiBqKsFo2zodiMgyEqu/
C52G78oABLC3I+e4WL2yEphCMEncWovSldFCO/0IgLO8ynSq7L6rqf5yAwfAsnKQkS4y+dTUtbfP
iS7tDnbcuMgEHNYvICapyFtQoEzR6wDu1lu7gXFPp+QkUIQ3aMwbiUfYjZeI24oTuzlpgm/WkSyr
OywY9CpBeU04VhsYTdthzig3jjE0YDqTzSyR4WFq46bshpP2wpCfmfKmsksnQz0mYyKjZK3YFvYv
2Q3POcBV9ZxcmJF/ZedemZImN96tKh+saorNog7rr2Wjfo0wH7zGEg9f4DWdP4PKmNwRkrS7eabL
RpW1vkadq9o7Umfva28Eh7jq8PI5F1zdZIkrbjOYbvcbB/90YSDOxA0zUv9N2HmO6hA3aVb+6qsK
Za7JPB+s5p4pQgv4UJewSS0j0MTfr57MdmyEvNyucSN/UfOQFBNHTPK5+pmly00n7WAgmGinMeN5
Y40C/6qPfBaCNV7ewav9h12vj9/ht/wcJ0CuMtXKyG2FvMfEC6+1qocLc+7M1zRxPMHqtMgtYiVX
xfSO8oeEEatLPzUlaOUcHKHkoYxC6TxxnQUx4cVideOnpisBij1n6HhhZ5R7M+4ri2i2MOB/+r+c
Xcly3LYW/SJWgSAmbsluSZbFjjxm2LDsJAYHcJ5Afv07/VYWIrmrsPEilYLQIO6Ic8/xO3HHjeRL
AZLlGk20uO3qVBXKJIuCEf16dfl63HHhZwXIJcZA6/FCFjRyg4avWbWT9nHi3Dw2LOq+IrNabkwN
vOG1XOSV1pBi6fiIwsgEedotIJDdA9AY74AK+4ULF341SBXK0fb9hYXBI+rS+3E8/MojV6YmKpq2
jwmSo1Ku/GuNnsMHK/rZz9e4+CvGuwK8AfjMkPMM0q5E5xt8c37x38VfmbEu7RbAass16O7MBlVU
qZVf/eUisNAmZWWRgyMZerr/ML1Vie2b0m/nLvBq6zQk5GvUX2IM7Al6AWUyrNyzHnKRV5jqCQZa
L2ClDsr3BybbMfaJcv3XpvWGM3ORVwdpzLJNeBDojuKPHsn0ZFY/b+bCrnLkRDG4bcAVOgTz49TF
4H1go989d1FXus/thvm97qIidoIS8O91a776Hcn1qH6KHkfR4dVIYWkBuNipNPrv7oj9XtSIi7oa
tnnIl7pH8UKgYGiF/ms6qGd+7sKuIshlB1sJ19XNU/1AWfCs8s6LxwJEJ04CHRCw5GwCZCRtSP8o
Tf1X3XvNgGFpJ3227YJBuBp010w2d3WDh/p2ZN88vibWdroJ8U6Hrjuw9hHsH6pojpJ+67xkKLC4
E/aG8LAlhObAjyO797nm1UmVYvZ5OxKxmz6DerlbwT8PKrSlIWm9zN/wbb04SbG4k5IqjMCMzaiq
S1lQlEMCOPeo7H2ME4tf4/hPFrSEVVF3WtcQLtj/3sJxTo+t9t25k5KiNUODcF5BHDrTu3UOvs/l
6jW6j407OSkvimETFt8zJooBnt/9MWl+I6941dNibcetrGu39WbY64u2JLrLc8FTjGqWPpEZq7vW
GYOKQ1bgutmnMfgEOpLHLlwPn9QRizv22dtw3xsGoia2H8VDFyvzDlTVt1QXXk24sLpjRCbuigFU
dtWlIKw8c4Hx6VBwfd7rzos0QcRuAhlJqY9VLvUlGjDAZs1HNI/9/Itb2/W8XSZl1xKc3f1nO9bf
96W70TJ648a4jS5TNRsdtrG+TFYW53XqlhQteu2TtOBMHDva2rKDqhFuzGYXkZQsfjQEjU4vr+sm
0dCOjUEdBBpHyrr38JsF7jr3Qhdj544lEbAS0x56TxdeQu0iJlVCFnBY+e3cMSRI/HXrYEEICjEN
/qSoiRPSBbdy3Ovh/qddga07ljSE9QBmP15jTDtMgpX/PufTiYzNlyquvIDd+BtOxNsLZkBezerL
gSfvsQQfRl36MChgacdU0S2n89DHsKOq/YKh5DZdDbnVl3/jurtZNOdodMV6Bh3cUPUJmg42yfPZ
i54ZZGDOpQkNC+y0oE3ShOwE/dQvO2V+p+LmdCvrKJ0U3KM41j+m4a7ZpJ9zcRO6LQRxcoMpo0tl
h3dmqz7XZrv1aHydCnnlKrrSRaNV07zSsQKxRDM274deyi86aotT17aYOiRVAaC3iCaeyLag3+2y
5D5jk/gUzi1SUWDpVNkGNAgMfYIJU9zQ0fzhZb8uxH5gEWYO4ghXVFB5D95Odj936+LnHVyQfTPE
BgRUtr4EAX1Yx7xN1tg3s3FB9mKGtglbCNKmeo0+17RjJzqt640M4Y0w66LshR4556IAmeBg4wdR
7Po5Rivlx2TglFK/w3fyJ8UmS5ZuxS8YzZS0iwFTbWs9z96xYKhgs5GNyId7Xvzb5OqyYarKc+OO
1183CC6U41RDtwA0/ba/r2rhNfkv4v9g7Tt1iLFcmsuog/5MBb0LJfOM4q7U0bYePS0b5Aijuqpr
U/08tIdf/hE5diqX1WybhiltfARkFUin6tuwQLLD67K4aPuO7eXIKlBQUjzDppNY4i6pqNSe98UF
3HOxh1PD+uZSCvaJlJsB+WTsNZ4tYhduLxFly6EEx6vuwzplNGgTrodb4ghv2KqLt6+MWoblmvlR
gOLeFcd8PAR1Q1Ne0+DO7/QdU41myqvdzOZCWDEkM3jESHiL5+at7TuWqinE6sBoX4OrejRtAvn6
8TzUtv1QFv36+Ov9X2vJV8KXq3pUkNygxzaCspoc/Vkd9ZYubbggWcMF2qT8Y9GDF+EQPraTtfF9
g5Z1hE5WrIn8bS9U806VzLM4ceH4I0ZOjWlQiq+mv++qb2K051+f0RsZlYvFX486KMTGKyCs+XJe
WcjvgyH/4rW4C8aPxo2DKgllWz7LLhVUq5MNrQ8UR8QuGB99wm1oLHxDTmmTEjm3pyBa/vDb+fVK
/dSeaJvdxCo/qotl4u+m3zdA8mMv0kLs3CmryDDPdSNmNFaAEnkwLJ8fmWn9GisuHn+EzB9rIed+
6ad8S9Y5/l5Ek+f3dIwWgj1qo5JUl0XN8TsLApPTTgrr525cRH5lRilHDrk8yu3HgW7VGbR0Xs/v
OHPHPuVIjlERlCVAVuvHQozN81TEk+fW3XoKdHT9REAAv03dP4ra9526xX1yvRSvODFXoWrZOkGq
qMI1H+gxQzIghqLDEYJ2EdLS00PbheJGzv3/fsQrf8rF5peHPUggrAGMwJhElDpPaknUwzrNyzs+
gsFg1vbfqI+nJmUmYElD5JQAijE9NOD+eholFXfgiaP3+VipNOSkeI7Ewk77QpYPMRDQwJzl4QM4
OsRdN5PqLl9QF6V8As/Aie7HdtZ5Ht1tcW/ObbzmJCmHmT3IZQO2YcaI/Jkd+5ciaJu7sbIduwtt
19sUMhD5kCx2w8iPNj39XJcU6rB2Dpr1BKWyIKP5gYEdsKWcCbk+jJSY5Llv5qqH3mNxSJWogpt3
pejDFsRog8j/YEvYfAKpFoi6Q/Q/vyo67c946qbvpEKiQ4jsnzHP2d4IVW+4YXd2oThEtzc1Qi2Q
WRdKj1M7tjdStDcirTu8sAHEKYJwBI33Wk53Ai9y4JE08syDVfvAaEXscqXSaBptXeKOUnVAuXQg
v3f9bE9ervg/okySVRJfCnm3lHF62Kg711vT+7xAYeuOS2sGoNUGlJqXBqOuyRfCqBcuAiu79YI6
AIjc0VCc6j16aLodPIG4nX7ViAvOh8K46kBwjA7OOrWpwnTXeVNT55cVuISpelyrPup7yD3Rrk2j
hf82AT7iV6S50HweSFmhyYrUL9APIm6LFP0Wv4xeueD8kBr05poOUJd9uouq9QlCNNpr48qF55MV
2oscQniXXe9g7Q2I/hKvmn3+9T3/f5z7r/tVLkQfKoEcFPsUlTHT8n2EvPhfUGhFJwtNqeTYc/K1
bqY9nXvS3UdwhnftRqIiHcJdvKvazZb4P/F/eV0w5b5bcRNURKimhIxjVz2xnH6fxnq94TBeD2rK
HRgQYR6tDNCASxMEECGnaqcYfMSL02mYrxIAdAC7oedXu/rFn1I5FTWbQHlRXVSRP3W8eFaWhJ5r
O94jjsxGr4wnl00fNZKtBuVp13IvK1TuYFWLPg9BAVZBD3ayCYSnGbRxrNdbk3IHq4reLlxLWQKl
GxFwQWhEvoZ55UPKnawqi22bjYR36uIuTPNWIora7Vat9aaluF0HkMHFZhzQImf79KmsLL/fIYlz
hqLepJIRzbynHcRrWWMb8Is0xjy3apwSAA3yMe25WX6z4xbduMuvx1flDmFsrFH6WK61Waz+mgrM
Huq+DdAitdONGPWGtbhzGCseeYK44CXQZM2eEmjJQ4xDt5CWVXyt06Lr/USelDuUoW2Y24PHaPiK
42nFT0tKE934FVebeMW9OVMZv/aRb63h2LLsOzGCtxa2LDa0srYKmVu9eDWbgMd96Sj4gkfieIHG
IdjAxDke+H6WdfDl1zt/HRUvlDuAUR1is5AWqy7hFG4p8k+A4Ip1BcYYJFhQPjTTwxgPpkoOyfYE
JKxjFtQYS/z1n3/r4OjL30bBa9IsfQlXwum3Stf3cFw3yoa3lnZqnzba1SwEinzDlg9yB3MpmDm9
+M9xao6lm2FArjrgm7STxeTEPH+x3c1m+v/7EK9cSXcKotjWfc8DpDndTgwYV4dcfJosVI2TSh3t
kWwt7/42sp7yNN/QTj6VUZX3aX2Q+SHsD3bP5zz4qtcadjKa/ETziD7ukOOBfuWsErBgDt/HnBKv
jgc0719+RMLDTQKtV14w6nKn5s4A/KafvS6IC/aQB1jB+v3QgAhHMonZrpLg8GqmKBfrEQHHcBSR
KHDMS2r27gtbAs+lry7zp+DeQ8RtNmVYXIBwPk7zPFRP6DjJG6XTG1fbxXqoaRsCaVA/FnEbPc+W
z99NLWs/f+POyWy0p2Ow7NVFrMtnVbUYsbWGeaZvTgOr0REvkPkCc1CmpYU6N+f0Vuv5jWNxB0jk
HrOtQvV8WTa6ny2lKya89A1H+dbijotX4djXA4M6PW+af3a8+eWQ5fZL19zxEWSddlGYRLqwoA8T
ofRvMyEfvAzIxb4tGwPQq0NKu1fNuxxBCg8Vnsbpgt84jcejsqa85LLXaTyHqRy2zfOmOP5bgtPE
6iUuL6uevk20WpNIR+vZ61RcRNPRbnzC54SIHheftGqeu3j46Ld09NL067qlrWAWS5u2T+OoU6cp
Up5+xYmXCvNXaFeLIIurpk9tc9/bafY7cBdlH/WcVhgHDLI1GCAKG+Rlwvp+97vjLlSqkKS2yJGw
czOHTxxW9Lla1tkv2LsoKQxyRjlfbYFGZ30u+lM8eQGkhXJBUvURIVoWY3Fhargfuu1hZ9t3r5vi
gqRYM0R6pVsBgopdnpiY9xP+vvXLa12QVNcMR0NCbLw+UGOwELXOWDKvOQAci+MO2TGioWnwOZdi
I08bq0iqqMj90kIXJlWNQ0iqtQqysSnze7A876cFEnh+x+4YqJZXGZJZ5lmt++egXd6vg/C85S5I
qjhA7RQXBWyobhHbDNRWg370vOSOR7TLQYVdu+ISCPrAw04/9DYu/HIKFx+leo1IX/blRe6HOVek
VClv91vDbm9ETxcgFUcNKCM3rD5tv+3xtzn/4fUt3QEDUGiXxRginYg01D3Ekg3lLY6ntyojd76g
X2UTijBAelhP7APHCHxS01ifhq5W77dV/NB122ZDXqyXYFnWdFkHv3dV5c4fzIh0BVAuBURLxIGB
p2M9a9tWJ79Dc2x3F1e5wknoC8ehTcVeJ/Wi/byOi1ULQnxlqJMVF0XKPo2C49FGxEuzTSgXrSZa
bTYdMH1RY3nq2ZIyPxECLO0E1njZJBpBIZbORZVU7fFnVAxeT5/KhauRAYNxQY2161E8xeXwo2un
WyrMbxmWU4gumyhqDP5rKOTpMmmJrR42ZGV+pYCLSKu2JrA1G7H6vK1JGItzmy+7X77hAtLqWhhN
l1ZfmmoiSVEFIl1mcBB7XXIXkQZGeRDWWhzMMTZfwRj4JZ4Lr7EmoVw8mobmGeB/BikekOoPLG+/
FEwaP0fskr6qsB23hqy4LTTCE2PwuAE35ncm10v0U1XaIUGiPVEIqxaPDzk5aLIpP30enIoTV7lu
BwFSHH2Rwc7TfouQRBYjv+G0rs7plZ6IC0UD3U6tiImDrArCPMGTIZRLlbGnY9x6z5N34mtjunir
QxpkMzj4AD3WIICA/Krf2TuGqoIuFrMx+tKtvE2PqPw0hcN3r7VdOBpdQrxfGxpnBRKZvVofVBj7
GamLRKsj3Vcdnt8zGVUa81Px8jDLjfl1jlwoWlOqdauLPc6gb2XSZgzlacj3L36n4vRg5FxCj2df
8MoOId28tO9H2d44lTc63y7za0PrHaQqW5ABVdDesanb3lV5NL9bxcz/QKequvP6Ce7zO1gemlyv
Y5x1Up8Cu+8J8g6/905FHW+wl5tUB8q8DMSBy2MFzskHjJedvXbuYtyUjlUT9Eiy870h53kAp8za
Brck4/5//V7xBi6sbTmkLs0CU0WDtzoRQrrHeodG5Fav3+w2wv0QarMeEsHJli/Pko2/mZbkpz2+
Ci/E+mOxCXFvIcaX4lkWeI7u+NRF3KTDwMn9YorfzWL0J14OD+E8/jZV3ZoQDpQnl2vxFIZNBWSX
l2yyUC6KbrO7xjvKkWcFfhC1A3jbxfDZ7zs4bkdQSpUKA5XtJR1ORV48A0hza7j9elNe+Qouju6o
TFvaZUclxZonZSWI4XA9b9jYW4srJ1i1kCapSBRneS+fZqau6GA/z+CS2s5tUASNqOLMjNE2JcaS
oE97NjV+M0TKRdLF8VaNBVTJs9XYOd2W+C889/s5exdIF4XLGC5yhXy0Jlqc5rXcyjRsA3kjg38j
0LrctlDtw2PhBp9c13pMc15GDxtfqnM468PPObiIOlpYWo6ziLNRkMwMLXC2qvEsElxE3c7LY18N
Jj50qEST7F1Bywcb95r5NSdcltsq7gOQXdg4O2YxJDHafHdt0N5S8n7r2jsGK2m+GAbaj0wv9uMY
kD92xv027uLotmOFjzx6WBTdT017Jn3hGaecrj400GgX9R0MirE7jrdoDDqEtx5o33pWd2FcADO0
9VpV+KLrUp1suai7iR5T2uS2f6RdUZ8QI803PBURmphR5O822QfnQcbmvjKIlyuIwm9c3ddZe4Ry
YV+5COUi+ijPZE+mx17V7WO8odmWlAfR50YZBmFHcFh+Hbcxb1LAyME6zTegoU40FOUj3uvKUx3J
YUkwbLw/NvqY765PsGVCirK+D2sQPPza979uydJFs6BIDpdiHFTWzlF7zukcPR2tFZ/Bgia9wot0
STAbBkoNsUUqKzX7W9P+2zAIL7IaIV0SzLxqDmLGBqGr6Bhkb0aerFZ45frSxbBM9gCeYKpVpjv6
hWMoM11I/+evz/11E5YuhEXEgJQCNSQzgDvEuTDHPcZ/ppPP4mD7exkWbWD6SC8qzggL3sfTch9y
89FvaaeAQ8oWSCaRbQ4H/dKOMyin1tFvPl39BxjYwBIOM8VZtLCPdb+9a2Csfvt26rZVRHRk3QyX
mavnvKHf1pjeANG8/imViwkUFZ2iKcTSE90fq1z9CCrptbR0EYF2LnhIrqYT8bZOuZznJJg6r0pf
upDAohymbjVKZbHY6lO+ACdth/qGD3z9UKQLCGRR3tgObfTMKqCzSN0cqe6l1yWULkQrBrFrRIAi
zcIjX+7zQ9QYeWWffn1TXq/bpCu/zSDwZvEErVBvivV+ayqSMJkfJ7Md8DBVGN+oa69x77+JsXSx
Vw2qDzqxRSGbX9BK2MCjWSSRCvuTEKR+IPEK9GoBWplf/6w3PogLxIKQ33DsdS+zoSd/xS2EzsLQ
qwOIp5GX7kbJdqRFMMqsxYNjwsXy28HrZ79tX7/ST+0oEStgS8EnlY3cfuon/Q2c2F6pjnT5cIUs
ZqErirg0dTnUJIvyC1isvUhrhXQRWYKy+LAQCsvUnq+nYaS/D1z6YTeB2n95Kke10j7PsXg9HCp5
ihnAZL8+72vl9NqtpC9X3iJW0AKk2NlQRex9VLHqsayq9T4Cn29ioqG8q8MluGuJ7m/Y2xt24IIP
IHpSWLUNMitbjj7mUCZlo39IG2USLzcnatbPv/5pb1mAEwJMGSvUoRBs2yGbe+mDKUxNIP1QatJF
e0WKL7oQq8yguAzc81AESW4Dvzjggr2OelgA4aoEOmzGnDRk1c7T2vh5UxfLU3XFOArZiwxAiidj
6/t2zP/xOnKXFZaXxVoXshFZpMr4dFTxc3elhvdb3HEN9TINB1sER2cB3hoVYvEJ+Bt940Hmjac9
6bLBcpBu0LnucF0w4t8lLQQbfy9iHl1iO/3ZhcN+7upjPsNYlmSw6/weyZYXwThUsq5X+Cevtygy
2e2IeIZRJX2a26i+Y9Qwv9jsQnKWtaN6PyTPwj2PEPQJ++0gXXSrpHgjgLqUVIYWI/inpcjisQDF
yC6qk5xDVCz5SOyHA09FfvmidHH+GJI9KEf5lYmQTR+5mGxquelvBOg3/IULWSx1SJqqYiLjRazO
Y5g0lvgVw1AufPmBAS4I9/WYeba246Puo3/0cmsW461tO9HYkBKTwRh/zsi0L2dO9+jdxLf+5GV0
rm53jSu/ANh/PXK7pB1r2ImD9ttv8WuR+tO1X4NIDHXDcCrbVifo7AXvokZ6qY0K6eK59Nj24xri
tsiwA293bcN7NKD/9tu6E5HLtcSQfBXDGQUgRe9ohlc/v9kd6fJTLfFhdF3A0U2iJkl/LHeQ2fT0
oi6iC+LOGFrvDp7pKSCn3OSYAQA9vOd1cTpVfLDdXgqLM9/KH3IVW9prTMp4nbkL6OpyjJgY0eAu
mraaUjIDJSpyxv2mb6QL64J0TwznaHDu6/6RoH+XzIx55ocusGtv17EL65ZnJQnyd/PY/wPRwdnP
w7u4Ln1wvDwBLp/F8z69y1fV3YH+49ZU5hsexsV1SVqXM8XkOmrp8C/Cwic7TH/++pNeLf2V9PM/
oK5pxhyrOmjG6pp+aC1p3/VjPj5oW1d+bt2lkEWKsA0QxmF4l+sDMI7JBNoSIv31/t86Gid9Zph6
CnkTsCwKQfujeXfHq8hLf0xIl/kqGg/VkG3A4uU2J6B+fBTt4VdnudCugKLvEvDietfJdBo29NtB
5O3XIpEutAv4qzyEmBzPCgXSosakQKT6bdxFdy2c48qIjmc5Cf4dq+rPmvIblckbH9MFd+WFDqPR
YNdRrX47bHW/hreEJt5a2sld5yMv2r4oaRaZjp/sNvTJ0AV+OALpsseavNhkxXqa9XP+Z1gGp4mw
H14X3MVuUdtyPpR5iGJhLc5xLNuk0+w4+a3uRNF1pQcQwB3L5rD9PeYGtxwgN796wYVv9QsGYFeU
txmeA2xSV1onJWB1fpbvAri4mnswhqws22XXJ+DW/n7Y5g+/Y3Gi6DFIPU7xxrKukT/oSH6ogX/x
WtpFb41lp+JyFWHWj6AbTsBRab62TK1+Pcb/4AfICCV6MtBs0h1PWEfe1/HsZ54uNmykSozIiygi
KDmJtiapKQo/zJx0oWHdvJUk122U8dz8w/DkYoyfBf0HGAaiy5BBMSEjB3sGeez7OISGp9/XdBJo
um5VroctzGYGQgq5GvR1tcr93kNcMfB2iMt4Z2OY1cakbAerY+VHZSBdXFgHwEEdhQOWZvzfWBcf
GzBk+J2JE5Jbioc+gPNpJtYdj+Bl8G+/eHY+XXoyNY5rGW07zcJqJuemU3crlPv82qouPxkUP3QF
daUoK9r2S3Q0YLqs5t+9DsVFg/URuHbWGXOU3WRNYkfx3KMN7ecKXTzY3llwOihDM9mJ9ntUk+KT
Dot//XbulLdXBcO96haajcFuH6Kt/tDN1vPVwiUmy3PCiF7DMNuHYL+LpiE4qc1v/kS6gDAWQUyz
GuAL5779vMoB0tqz9jzy6GXlXPRlgx7LHGarrsdU1zpIjhDQDL8zd0xIH3lTzT2KWlN3P6zeYEFQ
lPFb2+nKguSpEUdFSVZWDb+XQTOnkcKEm9/qTuTUE+THirAnWXO0EMKhTwGrvnst7QKbCnDT9LQ1
BN7wyAquvq7N5jXEIV16sG2kw2B5fmS1rRabYlKWfZkXm3/+9c7fKLJcaFMzM4gXbIRkyzYXzUlW
Y4cWZh4Ff2mIJd3o5fwfS/NKKefimwCUXU17aJJFTcnzlEW9+WhI0yYQZDWpAr1uYlkLdjIU3iFN
IGUJwYAAbvQI9P4374vi/Ouf+3qujZf1l7ZBmrqPB9YcmZJ8v1eB+HNYlB/tqHSRVqDeL6Ilzves
rwY7pNMIDl7I2YYqTudctX78YtIFXPU2EnIi8ZG1e2tBGLGJtPFOu12sVdvncz9NuG/Nvv0A51uZ
svqWONS1onntGji+o13jeJc2PDIZA8bPKmr+LBZNzztp+OMydhX3M3UXckVwHrqk8kCXjO9/ypKP
aQja+FvPAVd/9NrvcDxJf6xDqaryyOIoXs8YYKn+LQcl/g6A4nsH+bUCn50M47lbj/AkeBSnTIbB
kKxH5aUnLaSLzdJ0LCaQKJLsYP9IuOJkJKVnb8FFEevQzh0eT0gGWjKeNkN/icp6vJGC/Z+R8ZXD
+w+PVxDKHsO6R7ZPRIPMDAQYFuzmT3Oxd6e8UuU97zEYuNmmTXN2hImJqzatw669QHuxTsQEgbMR
U+BFosYgOoPGFm+pxSqOlBX7fl/1JGpOeTs2XoUoXplf+oxtbTo6mdpm0GJczlOMd+2D7H5pOoQ1
Xq7el724TqFj9VYXCV7m1zvJ1Oa596sl/tRFJ8HY5MQae0XRYJ5zN0mhtF+4Bkf6y8UNBQx5OtSW
bTVeploDckkISnjtXLogPiBuoWC4ww8FYf0EaqKHDv/4uQcXkxfvx1yUcXdkK9v/GkxpgCflfj0o
F2/VMqE2HbZHpuf82/p81NXfPqFLujxsM4ZNIKo5wTG3zQAtAIF2dLIEkR8/nXQBV4YcBhPdxZEx
kA6+V1vfp2xcbinrvh54pcvEtuRr2/d5f2SCzTTZhWzPOyTrPD+o45ChpEm7YcDqhPI8EcVAkpXX
XhkYSNxfXvMAcwB7YcSeDVDw/lxN4f4spinw2jo4s1+u3nHFGhqoPWuLzpzNjnnUmM1+M3Pg8325
elAZ1rXhsGYjC7/TcKxOXRn6cZGCjPTl4rquAKMbLOYmmrVKp83k98At6huB4upe/xsnQDzorM6O
iLbFbLNQ1PLOQhzZnOKSyCdT8+obl5AntlIDSRDPs+cvcnFYuYq2HoRuS2YLOJthxKw32b06JuAA
evl70MwoBzbpJQNWYXmXR2F4xzEo7JfYuririG1GQEp6zugYimQopbwP8UbtuboTRrY+3AHfEFNW
t+zBzJ8Aj/cCXoEY4OWpTFFM56NjUzbV+T+k/FGu1G9eCTO6L5dmjZVrjsosa/lxBy2/MZk38sPH
GWN48eXawXpg2oTOE1C172Vt+wTgq/KGR7hG/lcuvitCvrdjxTGiN2VxP453vN/nMwAf0UM0h/lj
u+b0m9Trran11/2ycBXIzRqiKC7wQ6JDhQlv4vWDnabqL79jcmzYxHNvjzkaMZOzHO+Ab18TyFn5
gZWA+H75EXbRacxhNWNWF+u/W04yjnlpr427OKiorcOpk2zIMC3zlQf2rzIO/IIVED0vtz3Xa7yG
La58O01dVlHRn65ux89UXVKjjgdRHgTrmEG8Pl05IUlsSz+6Cjw7vtx6WxULxDyxdfiy6r08ACUx
QR/f+x26Y7DRVAdWzxsI46qjOu1kwSCEnT/4Le5YLMBykDbc8z7r6/kugBZkEsveb/ZMuCgqiVJf
TKsYMigrBw9TFTf3u5k8bdQFUUVBqHNByyFrW/oJQwhpY+23X5/KG50ZFJIvv6jFmBM+5TBkEZ3E
Q27lw7CtCB1dmkfdcxDy8xjLP4Xeikcz6+o9awF+2m1z6x3hjSjvAqv2wqLls9khU6HZe4y0GHY/
DYr+3RaFfWo3qsNkM9H2rRyKyu8quICrPT4g7qbiPmvDaXrqurE/ty0bP//6SN/wqC5L3IJzqxVS
3Qwyqea0BvPvvfGrAYSLuCLbUoWTmftsar9aNDiSbmq3G2HnrX07ti07Toe4ZV02SHIawxmTEbf6
Pm8tff3vP1Whu7U7+CxqHMmmPt2F+MfvqB2bHnup9spsWBcDP+HR1QkLmN+wqnCRVn00BVCSs30G
NzfcSbCVnqOQ5anf1p3cueZd/v/kPFtkHia9bpIRM6aeiztGXYNjbTFB2GVbWrdEJtPeegYvF2cF
rMKM/CTqsrEg7ZMYxvWJdn5ztsIFWTV0mApV8iabyvDdsc5fGnuLqfmNK+hCrECn3VS5PNqsEuov
jKHpZNjKj17f0kVY1aLJgQbZu4wp+nkN7FPFkYP7re1YJcTXKSnxLpcFTFQmafpKP4FIoPRzhS7G
KrYLI4YKkym7DGlpqj21ZPcMiy68qlDdnrc0bjMW59+CMj+SZZ78bN9lzqIVLcpCRQZ3ZQrPRxRM
pzosn/1O3bHOLp8Zhh6vpz6SB5QoX8ciupHkXD/cK9m9C64qI1ZWId9NhkkH8UenAn7iB94JJsik
3pjIfuOuuwgr8PvsUZ538OQs+AwxCxDOxoFfveZCrAIZ0cqKw2TMruoUyFEDItr6UQoKF2VFGrGE
OtRtptp1T2UzPP6PszNrltPmuvAf+qhCE6BbuvtM0B5e20mcG8qJYxAgZonh13/r5MpW3O4q3eTC
qVLrCA1bW89e6yDdvfvgjZF3RbLEUkVbF/TDFVIO8/uF0/UcF8mYtQWo/V/Pm1s/4azWOqkP1BSq
/koPLKdjXupTNPbVRW3h4YUsRi50NZT2WJOlxpqK+itMk5/MEd3JuNyaN85xWvXhgRtyo68b1eoK
c9DiUm9suzM2t1qnPwYBdbNscDKfh6uGGHEzFDINxPqb37g76zVRDBpCQa+vVaiP53IVST4MW3GG
7/O9R5Ebt3LXyXGFCEhoRaGvJBjCD8G6tiplzTpnqk7AGwd1dNkrGt3ZJW4MlivxMdfDPI0QlLvu
3f42Un/BOf3OW+ytlp3YAKoMUVlug75Oh/hNBv171txTkL/RtMuPhVNJwaYl/XWO5/ayTPkxUj9F
98gFvIIWJrvISyPu6Ps41bV9IaTwvGC5gNeiQjvKlenr0ldQgAhsk5Zj4JdKcBkvOFJAogtSMFdB
vu0JaEOrIs/ksav91Ux2mOmqhmuzF0hvSdo8z8aKOz1/ze795KhyGa+FxmxWwdheFyAwyQunoqpP
oCZXWCzEovynFYOfRkbkMl8TQDW7D10LEdzwMV7sh8H6mbehtvvHfWedE9qwfu2ujW6+IJv2xxBA
Ashr33GZr34FID30CEIqWbXjqY3q/WMzlyiPrKGK6RfNu+yXNm1TEIIYbZtXe0raAx53xT1lpBtr
1oW/EImgDGan7ZUwLk8kMvoyJFN0Z3xubJou/cVVIKReZpznchyzdS06WOz28LTCa3xtT4TGw+Ou
W3Jnb7tx/LryYGLuw/UYbYe3N9LD9GClwORQxEha9c+vP/it4XpdKt/dZHkpSIsaVRyRQZMmFN4V
VJR+ugSRC4X1czHDeRiNrz3nuSbmcYzqezoxt8bm9S/6rufdOsttCQcsA6i5XGQ1ftV8US8Npe2d
j31rbJzwQcsYFjUz0deWrqe5gPsA3/RHv3F3FvEi110Fem6vNir/qYLh0xyMdwKqG3PUZbcMLHqO
cl/1dRTr8r8ImOXvI6o9y7RpxJT2auzgG5r4scSRi3NZbYsJD+f4DEKRx2gb1VkWvPLbKlyayybd
ESHhjq2inv9RdH4iUIn2i99chstGWz0c+9AiY111561ib6Nm6S5e39dFp7auRdUcfOOubUyTs4yG
+NJAbeXOQXZjZrrElFEwJKHStFex1W8Y7iypnJYvfj13Zr2pOKkAsbTXfoue+zmq0hLO7p7f05n2
qjvCuC+G5rryJNvC9UUvxu/m7yJSZjc1QhNSX7uxgqTZ2G8pmRe/m4Rr9hhQyU0Tr/UVlj76BNon
OJXk8LuCuugT0nHbYg6irlNX/Nbgnni0y52mb+wFLvkULIUaZpQnXmFQHiIbrYbimQ/T8rKGPXlX
BgGBG3fbfPaaOi4JJaHA1BW7Udc+MfIJvpHlCfnM4s56vbHhuwBNNZdtJJpDXc1S9H+u+zI9lJTs
Lwt8J+9snTfWlcvRiKLeS7Ut6tqpAuU5c32c2pHws9/wvP7qdyfWUrQJlG1LtC72Z9tv1WUbo9nv
guXSNPu8bsOsoxI1HfbtIMxTMR9+Zj+RS9KQaFsK3rLyWoN4PLVlxNIAHsp+e4JL0jSonO1svJfX
VZo/mgoWonH1wW/EnbthbFoTU5B/YLvFp2Ke3mjW/eHTtHDB24KXw5KoFk2vyZNp+99pG/zt17QD
VsBUurBzOZZXZWbo8/ADV7jID88T/8Hz2DYORR8EedzO51XPz5YMv/v124klabCGyKGh6YLQT/SI
hrQOYInm1/jrrvDd4hlxVtuoVuU1QMrusgFIhuSC8sOKxH+QqMCaXlEZ5CLs3im+XQuTeEUCwuWh
yg7VYeVGgzxRQ/x22fv4bWkKr0NPuDgUNWupl6Eqr6Zn9m1S8fUyyoR75V2Fy0PtQbySvRcleCjy
Wn2uoBMbkjtxxs+PJuHiUJXC+tEMXVdGBVUqAz6+FdBx7iD3T5dHgxftM5HBvZvtz99lhUtCAb20
CTFrkDdjoMRpC3p17sto+Za0S/SAZFv3sA9jcDq4qLy2ZKg+/jhlSQDbOhWrIN8P038LkmA540JR
eFUfCheQIpsl5TYb/EFk+DJX5bsYImdea81xBPy/quiFhnQwzpLoG+T1+7Oigt45BG99B2cdczYj
FOmC8trBj+yqo2F4OMjSvLQtXoNaJk2qUdb/grdavwQz8MMfP0NUGNktyxzk3YZZnNSw7GwGv6Je
4XJTFZcWsxe5NbINF0h0vhum8k7s9tq//2arhItNFXJhNThEmRu7f9Jr/eaod684ByUoPw5JZVcV
dChZuPJij9Nh3X9fCuE5eZwzN1x3SMt1OHN5uL+wOPqm5eSHMwoXkKJ0m1UE9ancdPNzuxc6pYSE
fieMi0gZDi1kUa5F3jT6uZ355x31q14LyiWk5ipmiy1ZkIOZ/EqGdXikZPFTChEuIAU7OT1Oxybz
JdTfKgJeeEI+zSs4Ey4gxVvMbVpMOAIGyDIkrf0zDo3fW7BwlaCYHEY1rZ3M93r/DKOZ93ZY//Ab
cfbjDOfLoootFEWuDsiEHsx+2SdR3tl6/32T/cnSdPGodhQ8KnGQ5BDb6a47iZcHuyTmTVmb0Lwo
XCIeR5TMpzDYLR7jUgTvsMV1zzusKeENOZn1DyKX8h0lMDFKIWjET8u2yCQdbLN85SiD+Rj3rPm7
jg5eprRqovem7uIy7XSEPE4pmfmmwAf+wUIOtikYmxak40ovbZm0pyUJzZcqGY4HPDCgKHjV+m1V
kcCkW72sMGZFIJwOgVxMWmHKXPuIHzDNpvQUlUkHPaU2XFNeVXicX6c4A3hRf96SoII8Z2LFA12P
Ji910D4GENN9jtZ1QJdW6QfNQTbwxy838Aq+EIzBErqZVXrUM57y/ZwdhQuH7WIGpz/JIhcwcenX
qE8NxSby6yn389cF4ZJfQ9xVjXnt+ICa928TLnvPsCX9R8W6fFPSfnn69c/cOBZc2GvehkmMPCpy
MoaPRdJ+WBHS3/kTbrX9Gqt9F2SrqIX8jZ2SvAjxrhO0+0Xw0c80RrisV6uT6AAyUeSRYbkqxCfo
E/oFqq4faGGRn2nlnOQtSYqUBR8CQu6V3v087SBcZa2kj/sQi0fmRYMS+IXt5aOeDTl18+FncCwi
Z7OKtJ2NHuGCvkRzl0Z8v9bwv/X8pvTHb7oegHObIEpyJGWeyVGTU29J7Xc8uAJb1IKDjpsjyRdh
9/Or9dVpbPrR7+rkWiaWvVqCCnrt+TgXX1VP/obT6/9+vYpu3D5c7EscCwSqwqXIK8v1WZXUXmIG
f+06gXWP7ILj+YB4/p0fu7GsXAysRVpmg1p6kW9DTZGE694JHXulgoXLgaG4nE+Vwq6zL3I+jXK7
lGvshwwKFwSzgs9JJ2Z0vAjbhyEc3pRz4ae2J1ylLZSmUBgx4+vaLuGQIkjqi4h0cv71B7415q//
/t1WJvQWQTUAUdE8R8UpIGOdyoMOfovKBcHmIYbtYyxkzgc8+8EDxKYHrz/5dd1ZsWVN1Kv9tcyj
zsCGJfyqeOG3UboqW6bapmbXGBWoGT8l41Mfj363FRcDG0q4xwUHkTmMnq4osYWgh5j8shwu/xUH
U2f4+trrCAXWYdGc4iTwKwEQLgCWNOToxvqQeQ/fmWoItpTD08Bvnrj8F6ZdyYqOy3zr5ZtOm+lc
hbXym+Iu/6V2NkNToIzzTXWPXc3sqU4qz6XvymzNSV21jSqjXG0qY7p4TjbPsN8lvrZKRX0kqihn
azmlHVkf6ST/9Fo7rkPiQCoCZ4M6ypv5t4V3b5ve+m3irsKWho52GNcqyluF1S5p9BzyzgvPFK6+
lsbORJJ9gDniEuSB/ZM1xwe/8XBu41tBdBeS17EOojAnQR08bRPSbV6tu4BUq+FdNu06ypHLExAG
WLdTk5A7ge6/D9Y/uWW5iJTR7QarB6BvECvGct87E562OiqfYeOC8F3IrzKIq3RPNpGFQkdfsJb1
0z5j76mKkam0bML1ErFF4JkxQHFBiQPt7TbQiuCNui1Oez0Sv43VBUMYZMyjVbYi30j6Oqlnr4dH
4RIgUWl6UbdoN4yiFTomfZh29Z1r7I0j0qXECjrjgkdZjHXYZKi1ZCmNYz/3cuFSYuvQSVGRPcqR
7vg7CvVng9XoN+ucFGIHq/KIUCnyvQvXswqn9YGJ416C8taoOIFDU9X9TMpS5KPlH0Qz1CmgH788
kEuFbZLArAecTK60PCG+/Ftuh1/Cw6XCAgMLbRFwkUtcniFDY5GtaRLPQ9LlwqQsEZnNELWAnN4/
NoGmG2d+Xr/CxcGOtoHeuAXkp/gQQDBn7KEacZfyuFEQJlwgrKVs6luL2fIKIaX21YgijmBblBKc
b6euTNi7sqDTx7CAYeqpWOSkUvhaycduX9YTWcbdb9r+R39rHm0YyIK+GsW9CY4hR2WVV0W/cEEr
pZBemHbD87liuR76nBSlZ9POckjUbqJuSFgeWrBuAQyf2VLfw+lurDXXJBF7mgpNx2g+KHNmUftI
Dut3M3UNEpdBDDPgSJrjIfWiRJVVm7jT9I2MwH9YZq7woCAx0lE/dLBJ3b+xWYzno6Gt38X3X6mZ
7y4vI1Vdu/CA5giknw8yv3ivNpcO6+u1DiGSRfNFY0yi8P3QSr+p4qJgBIGA3OxOcpYUJo0DlZGj
9NveXBAsFGoYBkJ2bG9jfZaViVMo2HR+L3UuChawgaIcqQrzYaNf92nEu4i60/Ebk8UFwaiJ+R6b
48hVJfds0K+TfLF1aiX3jMJcGky021GZgR55H406lUXxeajlvXv0jaymK581TVOnymQ88Ho22I8d
L+v37TpWn8Wmyic+1pPnreDf/fu7OX8g+cil2Dc8BsgPqK8EK7r4BTouGlZQDR5yFWue2HZ/Csq+
P8Um9qsDgWfVj5mGUOIRg/RoXbL4vCTz+NCqkPvNTJcNW+L9aEo7Y1SMXtNgkW9HpPPuhO835qZL
hx2taaYDl8hcYbM5adK1T7NKykdbNfTOXnljh3eRMNTuG5l0qHwue7AsEPY6TT29d7u+1X8HOAnC
oKXDHq55vMdw3SaDzqGqot7agg9+8bdLhBVVM8KEY15zVo3j0xxAxrpGJvvsFcm62koQl+khkY3R
YcAR0pbSzyw2frGmC4SNbV/D6qvdULRSQ9RAxukE26Y7M+fWZ6U/zvmamnGCbc+Wh6K3DwwOOI+h
Rt2y37A4T0A6lCQZmsTmUdKdJzW9Xbv5znZ8q+POYrUjk8Wgjc27YH+XtFVyoqWZvSY7d5kwpOvm
hQ/hlLdLcDbd3/CF8XpU565kG+Uisu2xzTmXBG6fXX9ZbeP3gMxdJMyOfNnoHkw5D/ryxMvkfVBX
fla33PXgHGOukzrs57ySn5pQG1x7Gt/xft0XvjsyAmlDFDCgbcP7z6qc/4fqVq+VyV0grG2GZmyr
egbXEagUcp4jW1qvxcNdIqzSDOkvUc64YYKOqGh4CqIx8TowuEuE7Vuny8m+dryyx2noi5doYfTi
szAx134c8K3poQsCV58cJmPXJoy/7LL+4Ne0szCPEXKpG8rt8gLyLmnNlndK+p3/3GW/zGhwjCZ6
yo0O/yls9DFsVy/kmbuMFzLHU7MuaLqY2zfF/hgus9d1kbt8lxFFNUjYROcVMeW5HRQ5wbPh3mP1
z/dB7iJeLUyVxwFWqvmMV7Ar60j08JrC99sIXREsJOn6VpTBkO9y+0g7cq2G5qPXPHFpLh7WsNjo
yyGP9uh4aHX4NThiv2IW7tJcxzGMTY0qwHwpt78owBSz3A22bo24c2TGhZTdsas+3+L1Gk3DaV83
r6Q3d3GuWlQNdPe3LjewOMxkJO1zSLSfACR3zf8G8B6Gg1nKEdqqE6oPz3yDUZ/X53SJLtYqRSgS
9XkHZeTLwHtziZORvPNrPflxvyrWFg4NGx3zfZfPQuTMRndClJ+/H3OX6OospzXeMLpcFk2wXEbb
g+yZQ9P/HcPY9j2xVfIUr+0x+K0oF/KKGwlLT7JgnHgUXorYyFMzT1/8hsk5R6nQ0PGN4jaPp+Dv
sYt1moyF9jszXMirQN0oOQKp83LqPxEYFCtJvII57rprRmV4jGrpdR7Ehj2ZWZzb4pBekT93GS+x
K0mLZdH5LMAkLwGKhJMQGUO/IXdOUuyPydCbWudCh8O5txOqLyHP79m6c5jabag0NLW7/CjjL7rf
88JALfDXPf83OfffZxnuck7gjxKJItQux+iYp6gYqi4du2k/G671Gyh7qQcxkuPdtMbmutTzftGk
J8+iC2rsffECPzDV6vPrZijTlbfFfIIU45gVtbHkIiZQX3TUO0YbatSnliMc6OvSXuE464f7Q8H2
x30hNDBsGhVWL9vjr5aTx9HsXrkG7qplVTSudwL3tnwei7QfYK4pDPdLw3MXodL82EZSI4/U0gIO
XOPbovH0J+cuQ6VYYhn2sj2zvX5q4YP7rVr76uuvJ82Nw8+FqOTRrNaQ+sgCZb/qWZ5XKv1YDO7S
U4YXI7LUzZFVIYPsFJmhaYXqJD/LSe6+cfZbk2yJKqIMEMIbcJRrWvf1b37D4sQEYb8BwN71kUGg
fjxtqLp8nGPuJwvHXTgrWosgkcWyZ7HZaFZwXadQ9DBewAdOHWcN6SVJBi1EtpnueCasVqdWHbtf
XODyWbUs8GhdNnEWCPsxRlInrWQR+G2PLo8Vw5xoqEQZQeqEiXRFJJnWpfDTnYMj448Ds2i8SI6R
2TPw5OPDOlfNw1r4+bbi2v9j45OAyNocE5atIv5cduqBz4NfQTR3gaw6NNjKRcOyHjKtu/zUFb3f
WeqqcuEZIImiLqEZk1j7cTWxE9LKfhcll8WybEaAAcPALKhNVhh4bIexZ1EAd1W56i4qOlzXaYbK
2f08y5ifa+aXouMujZUkseyrcabZMZLptPXIMBQQxb1zUN/Yc10iK+lQx01ssWU9r9o/NE3W+ak6
wir0yzS4eEaAejBobLQsiyvUtiUq1WHjByJzF02o4j7AXeDAsEfDlJIVSoivQppeu66LJsAAro32
btiycLVb2ldzfJ5wQPltLi6stlkKpwdYcmUNKVUKycyXNrlHrd74pC6rVq6wFDnaAJt5r4Z0Hean
MbSfvEbFRdWk3TmDLjTNRlbxhy5AEYCVSDr4te7sW8nKGmjnLVtWLzs9NXR5LoLZj0LmLqvWqSM6
TBnTLDq1OxvSqJw8J6LLqmnDYnEUkmblxp+glwW7TH3v+eXW12Q/7uVyH+OkGaMoa438uC7FA0r6
7gm33WrbiSysHuKm7NY4IxV7h4riD2KP/Q5+F1YbWNdOdSe3bArKtjxNNX2V+Bc7/Dj85ooTWURk
J2SKOVYQZDnxkP97bdrfvZp29aXCtisjVeAgQjoG5iRLH8HNMlJ+V11XXwpKnEDW4BCXCYpLUIln
o3dq28yTX9+d6VIPlLGuRyTXB9OcxkPyAHHm//m17UyXsoVaejAbmpnNZmRZn/bj8NxtnZvueIho
l7ulGQRFt4eAGzxhJmvomch06SG5bIBgCcZ82AF49AWrPyYxC/zG3IWHxkNCxDvqtqxdYvaQIOS9
NHpr/VaSCw2SWWnIC417tlSEp3hnX9MuRC2X1zd10UFIKtYwg1VbpqO1BupBp6cOjwN+OSOXZlp4
vLRr1bMsDKs3ZrUvu419e+7ko+QU9nSPgjUTNpQvstrtU0Q27peyp69b5nevRtrCoQh+c2tWH3Dp
Wpqq/RTzSZz9Rt1ZpUTyAY9gNcOBkZyjIrzAFcyr1IO7SNO8xoqrWe9ZPURjGiCvc4L5kZ+tOnep
JtxaonHe0XE5jfRZJru+FFCK8FxIzp7ORiHrkmPQQ9GoZ6LMlBX6uCdJ+DoxfpKScqGm2K4Va3GD
wyZQLg8kjNnXVkb6A9vNdOcPeA1UfvYTyY+zJlymNoCkOMmmuEvelomazm00RZdNJwHOEOYHt3IX
dJIjzMrHNSZZ3FefeTy+KwrmF+G5lFMb2GAeO06AwjXhW5awLi2XKPJLfLmgk6Uc1zr12voavw9l
oFMzhX95LSqXcJqUGCBwtW4ZXEubT7qt1rdrzKAz/uvmX7/hz76ts2bj3YQxWOg108GwfxgITG1S
GDsPl7ahwflgenqnphL1D7qq9G+//s34p7/J/iN/seGognCXyfqWiMc9wNVVBcFDCMjtdzj67u8W
MiIT+usfuxENumzVvrB+byaODVXY/6EG4Essld8Z5rJVY1StYuhwynRrcjL9/Fc5HJ7ngEtW1XAF
H+GaZJE2aKuTHSzeDhI/XxHuklUibkPI+I82o01knmH9Zi+4a45+MayLVhHOBwMNGZstE0QnXh+i
YMnmuZBdqIq1MdIE4G2yVvQsTQj+U2535uWNqeKqbAlaDFswEnScrMF5eyVZplj7aT1xF6eqwxg0
WIhZr0vo4KyBTU24bu+9ZrlLU00bbDda2CdnuMDWTyoOitTsY3Lnxe/GAeDyVNvcoshlaNfMQlPt
40KhNpe2Nd5xyVJBy26pPaWOuCu3FSzBXqAScs3UQT8vYkkLi7y23xg50fgMWq7pushmVs0ihSpK
A452/MOvceeQH3rRgvpdLY6AsoMBrrxuZvPK8jGXrbJYS7pZR5PJeGsvcDfpkaKMv/p0nLl4lTY9
QAJr1mwq+fw4D1sCDQ1Yxfi1/noEfBdwwpBgjWI2rtlYltEpPKxOw0RMnq2/ztfvWu8LGKfjIc5m
hxpN2szQfteyvyeh/vPIirmWmGY2sm+hkJ8hgcsfQuzIecn75GmPisbrBGEuagU2ulptWc7ZGrA3
KAb4tpLIz9GTuahVR8o6GhtMdzrUy0WYcE9R5ez3zArbhB+HftFyKZaiWLKA7/0bOnT2qVlEfCfi
/PlOzFzYSsoqxCF1rNk+DX26UfmhVuKD15R0iajXAzsqltpmKw+fa/2nLf2qXJgLRCW8oZEI6Zr1
696f9uWg6cFM77V9MReKgmgl02TFmLCwtZdwX9SZo/bMK1XBXCiKNJYGo8TGG9K9zjpTQQwfxkGe
fX9dYt8t1NUwEs+2QetQH39QxzydxmT2uo4zF4uSjWy2IFQ2GxPyCSKTb+Ij9JuHLhSFKW66psaY
91R3l7or3nVhsD/4TURnCfFOQdkqZEumUER/KsOpO43dnbZv7F0uFqWFaUBtSJPB2nA76WFqH7dl
bs5qrf1ycsxlowTnlSoXtWQ1/t/DjKzro2qFX9jOXDiqK7twG49kyRJwLXkQHL8T2/V3kOIbo+PK
XR2W4Uobh1uGjGjTPEHmr33fhGP9PJc0uvcjN/YwF5OKTd/BDposGa2Xp47w3/e48or2ICT243Iy
u+btq8FH1pOJpcsUTGkT7nca//mNEDn+HxtXEG8O4R2M/VEJ1NdPVl7WzcC1FTTzB7LQ7kSHMjyN
Bcp9vRaCi0mhIotCjdrabBomejJR2F7C8vCTCmAuKUVXsRNIhUxZreZ8E8k7Vnd30mm35pGzghVv
BxouSBtHHeXPwToCfTd0OI8QEroTIdz6CSdoDRNUrLUxHuySim7/9KGsL6vBqkunTt4Lo27cx11p
qARyWD1dcI+VY23+NnUVXszM+nOtdvJcRjN7EnvYegXKzH3eDAy+cXuUTbYf/deuHutLFOKi5TWT
XD5LhtBgTabBZpolv5fDqtKpRE2rX+OvC+a7Q6wCxRqEm5jxSij+Qd34C4qGvvk17YTJfc2Rxlte
jzDwPH3KOtv+Nc4D8TNFYS481USqIoOM14y2tH1bFhVcP23vVW3DXHqqqwclTDHPWbKl69Gpr1Nb
hH/7Dczr5vrdmMfw4rDayAnpqf53TdX7qU8Oz+/ppL4YrAJABux9ZtQ+p3MpnseG3skI3thEXcPB
anktNh1Fn5UFWU6symjYqdQODUkbsb5VcXE8iNbvxZO5tFPRRUgtQzwuAyWnToxUIo2SVj35fQPn
aitDqaEhvZvMsLL/EwmR8MkSKGJ7te7STmyXticdvsIMF/C3xd4Uj8Ru1Z0N4fVE/G96k7m40xZy
YwNJTLbwnfVpvybsFMNBpgRYgZNMxzTwm00u+sTFnEBtMJwz+yo02MNZKqXF3t3Jqd04Blz2KYp0
YJv+mLIw2osPqoOFQDt05GFJIAFy5zfkjbFyDv6gDzpzJOWaya0lpz1GQdROu+C6UlOfG1mVDz0y
z2myEgp5R9xaPUfOWeMwfg+XJprJi9iK4XLAM/sSbH58BHMJqclaOm6HJS9BWbG0OAR4Zs9KEuYS
UmvL8bQo0HhbtV0Keb9eJH4ngstHRROLBkbQtIyge5IsnU4X4F1+a85Z0d1+WNvH1GbyWBFKMAg1
Z2MTb3ce625MVhcD2pWKypgDa25tZYp0nPsqL7uYZXpL2J0o9XVy/GRhuzhQE9Ah3DTy41ukvuGt
6KQWqFv8enj+TeD/rHHnOK70BE/vcp4yIK+VxMCDYt5f3w4quI1eUCU4PBVlMz2ve61PSznoh9Dq
4sJ6rf/5dRdu/XlOhB83rTYrvlImNFRSk+RLVIxf/Jp2lnlDt23p9tlmAdng5fS/OvZTbWYuMFSP
B0wT+YIoRjfvIPTBrB8tyFxpq1UAmewkHiyECN4j9/mFl35mdOw/2lZdVaCmasJaCNW3KEYt8pw0
f/kNtRO8d7aAp/N+jK/u6l/m7T0NFs8l7FoYtu3amSWpyIuWGgHddmFa3rkd35h7LvVdELa13V5i
69HAGuJhPfG1+91rRFxwspHzUfECbZdGgT+cOxRARH5MCXPhRhR81Iz0qslM131mWmSKhX7AGnPp
KWbCYChiGb5UZv8gefApNs2dWPFGjOKiU6qP1q5bgvClZKN5Cg5EDnwYkjfahOIMRaPjo9/Yu/Hu
Enb9ERfhC1Qz06Ip3kDd+pNf0/THMH1G6r2GGyV5KWT3Tz2rs4G17J3d+NZ0dBZRHWy7iNYkfEEN
zD9hHP+xT8U9FYVbbTsHYVAMUdmVGJKyG96MmoozPHGji9eguAAVlifmIUXHRz28U8kIG005+8kH
MZefmuAJXI+FCF/kOr0tmXkyu58KNXPhKcjDSZ00aDrZ1Clh4ksZhfcqqG4MuItO9RO3A585us3w
NCz7vwNck/wmiqsE1bAhKVXCwpcoaT527fBb0nd3Ippb3X799++uoWqlUICa0G12kGer5OM0C7/7
j6sDNcFPK1bj64hUX/ppf0m66E7q6FannUUZ6o7almA8aN9ckuW0afXgN7OdJcmKOhgR+b7uJM1v
YXOk++BXQ8Zc+Se6QzF0UhiOqS7fdm2TKtb63WNdUqrcTSVgAKazObRDmujtOB/VfM9k5cZouwpQ
B4+j1TQ1hQtj+bEKduinHbvn5dIlo6qKriycFH2RpvhcW/k5aTa/E9klo0wyrhuzr6tmLN50qzpF
Xeg3tV0sSveVnO2KaVIY3OeWUkExrIjPXnPQ5aJaWTZ7iaLjbFKDeoJ6Pzubmt27C9/6ms5Z2QJ5
DwNNsOCl+Wzb6bINxk80iblEUpIcqu6bowFtyJKUaf7XsG5+sZuLJNWKRkVQagIkNUgXax6PVXs2
7ZyVXb0VKrFBnVH4IfE63ebPXl/SpZFi2mtZbGgYRR3YYPuTNolfXOKiSAI6k3CFN8eLFZaldTRt
qJSE+ohfx51r4hbQphBE1pk19ZXU7d9jNPpBVMxlkRZ+NLEq6i7DAgJAFQKlZSnkwRa/r+nSSPC5
sGsTzm1mm+p4ikqmz5H1Tem4ONJWNrMUc9NndT38ObHh7yle/UT9mQsjtUGhW711xwusSKJ0pzZM
qeJ+MZvLHx1jb2kd6+NFs+HMdfGJsepeWuHGnuKa/Y2JDieg3V0WsOZzcaDsfdbC8xobOqsznJOk
73tDX8yybe1JTHUMuf3a+nlLU5dBKqzCZkWmNisC8WcAvY06rP0ifOoiSFsbhBMp4w4vyQU0H4d5
e2BK3iunFT/NFFFX4un/ObuOJklxdfuLFCGHJLaQvnxXu+oN0dMGhACB8Pz6d+qu3uSduR2RyzFV
lQnSZ4+Ze9pDyCz2d2vb+u+zk/RD8KN9zadYHG8JBPxa6MlAI1SaTTR327x+q8r6gVt6E/YLyr5/
rzwD72jGQDO+i31tH2Sr6dlF3fiH4/4f/Px/T7pgFfL3X6+HqFyWuWruoOxd7/RSdwfh5XrIq5Wl
PJJTmneeZgmzw/BpU2Y7zjjD32cyD1+xFsi/cuT3bAdf8+zopkJ9XwJGHIqFojlCo3JI4aDDsj2n
UdjltleHrY+amyoAfg1wEsUITUA89wuWTzsY9rkkLI7f1Ezwa3zTKuwayRnaqWbckrJuj274Ex/w
P7rE//TQr8rncpMwrGDe31mCEJxaoKF3UGYc9akETKZNB7jDRCktO6i/wfXrBMgraVNCsiWd4lzu
eycxFYyGkux4ZViZgNLRfxQVo3dZPtljkU905yBrctRgkn8dO6MfQVIHkdzGcdhlbMWLYe9VTSMk
+zyPWXGAsG54CBzr5dr2yxlqhf4u67o/7S/+Ofbxa9BV1ltXdj0ep6p/hjm+o+NtBjL8Gkyu4ZEy
Nm3vUZZI+tJNw5LwIdY37TZxTP9+P9QAxGLZRuzSC76tz5laqqVMBhi7xzd1JbAs+ftfqLyLx1Ct
9NLYaRjvQpzH8aUtc/75pth0nS6dwOJLrJG46GjfhLaLsTjq5uwPz+dfgut1voQinxQQKNkwz5v7
4SyIyyBAH6NW4S24kbfd9P/KnNUIKfgoF5fJSP9ZhWb5kgkTbgux16lTs8CHXsGxb1z6IewIAdB5
ofAb+8Ne7Z/PPrtOnW1ZiNrnfr24QMY+GfvFFEkgrbvpBLHr9AlrBgFxp8AvmwlLUrwDzQ8wsAjT
Td0+u06gsBOYczkX/FL1TKfgvTU6Iasn5qZQy66zZ+FCEE1jlgvdiH3rsJG6j6c8/kOK+7enf3WD
Sa0D7XsMykVdwwCq7nTYDbZcb0sU4Lj9/f7SVWet7MJyGWJe2UTC8nZnC73eBvtk11ku12TYVhbo
hdVlj4113SPRFWV9WxPDrhMdTElNNne4wRWV0R5K9zCAWYttfrkl/LBrJG/foJFmtZ8vsXPsmc/O
ZzsPP3lz4+W6qnt1NYVi5NN6iaps/N5A7/G0YXb54aZPf522IBvRirEv5kuf0/mu8Baf25h6uM0X
jl0jhjkE+oG5xdOJtj72wNQx+gHouuXXbR//qkGtOiHDatblUtVztaNOFw6ufyLcButl16DhKVID
prlivmTADbyi2RjXvXMuqm+L+9ePxw7TNMQ5qgZYtz2q+au7kUbEr8HUMVzDMJ0DNzhT+Q7SA2+G
RLdRt/j1U/EOVs5ZRNxdt4TXuMjgapndFMz4tbik04RXoPAXd205u2QwoTzCO+82qRp+DaSu+aKb
tmqru4104mHRfoF82Y2eZ/waSw2QcBRnRWzvVKkfFaUAelY3TZD4f9kF00XUFaQw78BK+Csj4dPG
5B8KnH9OH/waSN1OMF8n1to7PPpnTbBP1PVymyE9VkF/zx11ab2Ei6C9yzERTNYa4JQ2L28a//Nr
BDV4YEyTeiYXWZJvbsC+BSzV27Iev0ZQ50NN1nwbyEWs9gvP/Z2sbsOVw3bn7w/FVoV0uccgfQh9
+bA09tzVQj3fEhH5NXK6J2ulCjMVINz0j6jxpqTs29uATPwaOT1mSyS1bPO7hhfLbmwbGBbl203D
Rn4NkhZNLnO4hwJrxGy2hwLBilqguWlSz68x0o2AHyzBLvSursiy9zwzCbjYr7c986s91Da0Zltw
iy7YGQ3nyGzbrg78NoAXv/bMXb2Zq7Fg5jJssnuoAYs40Tq+DTzOr6HRdbHC5wEmn5cglyn1ZSSS
sZjITZU1v4YrNz4wN0Oe+dKz2KU923ZLV9yGqufXQo9rrlGuq9VciPcmKaX+FrXDcFPZxa+lHvsA
NT0GmYeLJaJ4zIj4RtTQ3XYar9HKZmBVZ1BYX1RRvmZezPsq2v7EfX6v+/9h+HKNVjZFFWD8kKkL
JA3kQUtRXIBf7na+Fbc1TPxa8bFrGXFLQdVlWEa2Yx1fP8ZLiP/Q0P9HrOOfvoH4e4AU29YJWlT6
EnTP9TfoKOjXuYppUmyWXQaYeKVKQLJ16jL3LJsAc8Sera9rIaeXATbvPwfYMVUHGUFbO6sqcYjK
fv6geUafJEZFB1hu0k+sjt1xUlucjvBnOIOQ1wA9CWf4m2LCNVo2KiYmp85Fl0jU7SOkQsVD7xWE
1G769dfwa7hjALiaqegi5+xrR/wrw4Dotl99NbxjBEfmvZa5kIqtaLm7Jc1V/Kc52b+dzquKoDEx
ZGK7JbpAG6uG6EKntpSrwD4wOzW3FQbXiOuBR/C1XMYIq4J8fTOjWfe6Kv7UT76n6X84ndeIa0/h
LNzA1fFigUj74Lp8OZcInnnajXEvUtoGSP0pyf+kDq3+5e+9//v/B80A9Gic/NZFlzk28Q6KEuux
wBhqB0Exe2hQpvz4w3t/fwX/9MXeX9n/+0OUbW4oZ6AzeDWy6dVLU4a0DQ3bmSrUqYcHSLKKyL/m
dUTlDn7NHARz5ke8wT7AKyh+Z73wEMmzcqX8YqMl/+jcGr8AeN37RHaTwH2sKXCT2wzwDYF3CYra
F0Or4qkcSH6E/uX8sYKc2XlsQtEnNG/UHYb2n7ZS5ntfeHesQWcNVWLExI7x2qzHTpDmUyU8ufeV
GuYk0qJMfGX7LznHPOQPD+dfns3VEKQZXFPZLtsuzdhAx5g1y15b8YdV5b+94et4F6aAzYFTlxK3
+ggZoPIQ1dLvaxfaD71dyz/M0f7j6/RPb/iqUCnWvuyauEVqgDsAPbf13MFuC2jFZIYB4B4I4+YL
hIK6H6AmRnvHi1+MO5mweq0SCxjCsS9W8wdQ4L/0Hf+FpZUdczlYO5febz97aMIlWY1He9PruobT
ks5DeVdiYihH9W2pk6of/hDX/+VdXaNpBcldqSoU75Q0SzI1NqSUzlGiN2nSQOPbBif8WojPuVpZ
lnUcr8qJlGTDsdE3sqX4f2Hv+7yD8L9mF9wl/bvVJjsEeEX89b8fvvmXu3IV4sdxhTjmyCQmVnH8
WdNhuYhS1fey1H7f57k/zK1ZL1qa+bb15DUeP9BpVZPr5KXE8vMicVR3cDTObmuprpH4rOgwLhxq
eeliGS62aVgSLItf//fT+rd7cNUNrl4Jiu2FuDTb0jRJ8KhI8tnwT//71wvzbyvQaytprJvbymJh
e/FUFblMixLq7CH1VBDJkxgyY/TDNk+q/2mxRY6bpNzKBTo/vJwJpPys4VEWks0hH7QJjGWbUj3n
gPZMVRp6Nk5FOhhlAJrZfL8ylxItKvl5+M8VTIYFIKbf+djF+ZJgiT9uj6VyUf4DUkIOo6klh20T
S9qtLptHbudqH9aYH3N4mJB9Tz2SxTKN9lRDZsPsCygpfB2yLhwBorvnbi1hBNysGYhnTURTWRfR
DuLJkGVlBRJwPICAfuqIie4rKPu+MEszuaObLeZkzFxxgF3B79yS7Wf2LnBXjUOZdDQevmR6yR59
Xqm3Ol7Gp65o6KHQ8CSZt6wuf6/9GnxSLarKngLEq77WxlByLKCRUj3pscfxSHpUfzUOuS1J4gTr
nmLrwq6vaZlAGw3veHWT2YUxqtHriu7eMlv8tL5rE6eq19Zt8j7Gd4BdQzEsKTYT2U4RV6auHOsX
HRaYI/PQ6UOL1/lMIfA2PcZVtvg0i5roCQ4t2RPJtD1VY81IMsKJI3Ub9PgxPV54+woylPJJUcdf
SQlBVaNzxXei5p9kbumPTPLfanUeezobPkexyX0CMjC1KdDbbgf+VLSr277fBTmMh9LkPQCYlmRY
5WrI+Yapbz+3fcXhwFUV8BgPRczH01xsnD7FZAEFrpjmbj6VIVvEp863nd4T3+DnxzVa3rfAsnHp
pFV96qxiZ7wAj0/ZlKC2nds5hyxbO2P6MyQWxrjl5yw3M3Q/exevxR5h05dDSprKNPfM4EcTYf2U
biGnz7bOqUwr8JkPWe5rONmPsxzJbuhnn58HV9niqVnGcLA47/fVCv/hUbQ9DGZ1q3dNb0USoSlp
dk1Vh/ZFO1PRQ9R3mh4abAXVoYyWOGS7tt4wE0iwwvbtU6PJaB6iLuuKz03XKfrkDdsGlWSoHGna
FI3rHD5JV5Ejhod8a1LbAMhxUbIZqwNf+zkcIF+Ri+/TMNntmWQNXNksSHPtV+wG3AxfTi/43CUc
eIEpce00Nfec00rcL4CF2B92y5m9Z7bH/1rjmUQv8JCjJFnxMqJDYaNGHUQfYnOamyyYtKEZ4N1J
S+Fhl079GpuHrNFx/qbBTAkH8Mygimc8fmC31Z5AEmhe5JC9wIEJYpqgWqn5UHSttL8gsdkDSYPm
bMqfWoGDeDTjNKmL920Jj9W2tpg3tPkIjNkAe/fp2Zkx35eBZIBUdXk36aSP51l9qYQQ7Vu3wrj5
xcg6QsVCDa6nHFkrTlsj9fK75AWZoHUw2w52KgvJz6KGENKOFWVZnAdVtMMvEYdSPBhauuHNhXgx
J9AhLPmU17JFAel7vRjgIUshU6PnNvuMn2rG57aLNqqTWRDTPFpN+/EIwWM17mXd0+ZjpeUyPmiG
cw1R/profcfV2n6BuuUYodOsCpxjmFTFx9aNcfewiXwoTnFZ1t1XuhleP6yy7XOWTqGjY57AIlOo
s4YAUPMzZOU7m9OD03ksGZTBTtVSr/ldC8IDO6kiRuUOFtVSbeclrqc5T10Uebsb6CLfo+vIyPSl
2ZQfDu3YteKeIxqt0d5bn5UXZ0Fo/jJJpaC/p5pY8aRp5kzmCYjsAM1WiBX1ecF3Kl8CmL9+n8VZ
H50hFxJVb0229vpSwOT5YEMRVcdqxv8PC5DNZ3tocZvuJeMwiKySkjnuTyhj1rneRc1EqxPo/nZp
DltsYGiyVngxj0RJYHHg7z7W6ohEBNYei60dzrMf5+aXhse2OnEPYYLEQjYqT/qgQti1vavYzy1M
ZDzWDNKxZRKCntZEFRHZ5T2zpE5p7bvxu+d6oc9N1bimTBBpbA6VR0a7HGMqhTFSX8Ul3ZKNeSSo
OKpt9hd0NGbyQXeMjZcGunjLUdaVNvfMscn8KD1n7NMAQcHmUCoxZF8FCzN/qLXshg+yxCH9PXEy
6XMB8FRHk5ZwJv+COtgQTmKThN71zbQ0SQS+XfdLT9O0FomYsMn6ornt2cFbkJYe3EDVcj93As1R
Uk25cd/HYcziR8OqvnhbcBGmIpF67rNPZrUZOZTZzNWB63XJ7y3oeyTtxMqiYldzKSB8S2ZydGHs
orsZGDL7HbMjXnXgDk+s7HeZ5THmLBTJhP6ADy21O/yh2rnd++Xo1zSD7v06J7zhgeo9Vyxy95Yz
cOTTDXpY08+t7nr3vWyicvg+bJZotGdruX4y3rjio/DAaP4aKytWvwuGqDE6KCswT9oPQ8vMPfRb
6/DCS0L74lRDjdbMKZQchu40Ft0i8lMbZ3b9VYMshvRgIyGzPWQX4tomplJttCRqq22kYEsAzQ+Z
DLwl0z03nc2SJs6kRrbNsh4y9CoMIWJ7oPKU6XeFaCIvj3oEYuWtt5Cxi44z/Igghr1K4NS/lWPU
DWuqxglQtXrNQMNOzNrkk0pUw4iZQMK1yzGrjO/dMYNgQc52VsWGNBeM50fxwidI986pWGLVfS/r
ZmzbRDhW2Isv3iUdU2lZVW9JZWbtwBye2k3tzDQ0ukhjIILosWwInAyhFSvK6AyJ59WdNGnY9Dui
rdLHmVvSHguMnswu2lSY017XJQqmxfZFZA/M6yyvsJSZVLNX5bStx0rNjr+RrGj6/TIa+bvcdMN+
6XoS7tQusEsbuORpNdjmmZMloolyrJTHCuWGuYtzThfYqEZmWU/RxsTFwHNiRb6ea3fIApnop0a4
fNurmGRRecz54sj92pOJ/TA1pycpmSyPBi7x5R7+F300pfEEj9wHW1DGH/yyQqkvxZSOA8sLjM9z
XucNNFvqaepAPxTrmYyh2efzCLH4doS+8AQFn2OMMip8A4gKsHF8ZQACzsHFcxcnRbPEem+EAe44
2WBK1JxnVJaIGra0YxJDf/rFAAHddAmqqlk2x9UNnH9gm1pychCadsulVt6WL4T1EJCFyQRHuYar
y6CQpUUTF3/lRHThZKy+MKB7zgWHvCMibOzf5jaGNmjXb87uSr1yc45YHwz+W9+QPiGYwtm/3JqB
/bhNBSkuqKyV+DoEZK4nQOxr/iFrN+rO02BwABXQgVhsDGU01MclkA6fxDi5jSe8v8W9bCqC23hf
259YOiEZltl2ymFu/FvrvgBwZ56aqX0WcMUY73VbrOWTACk4eloXDHdfVwESzAksgdoWyVQVEcwh
KrGuBxgi9f5XzBiJDlU+UPMmRz3Or9EImtVrltch+1His6LecVpvxbds0ERR0HW2Qj1tdVx6CBdU
1UDxzahqkoJWFtTGXq64v6GfFpZiYmvXxFOp87PBfPtQLh54Y6gntvbI3aR7xIrFlU+ZGnOCirKi
8JgGqNDGNQCb+8kYHj5GisJhOaW2DuR19J1t5z0WE1nUnqqqrI6xNkjVg85MXKQhbohAcbZF+mcG
AVTRpWpqZ/qopjmyZ75skU84XCaOWy3LV13WeYtSX6OPO/jSS2uSmY60fpAmNG2RuNLU3SPPXOVZ
Mqp1VMjPJPAeL47k5fYAvfBi9GnZrmuCf08Aba6iYnzpkSAQ/kBjyQB/ynvb7MQalvZnlK3kRW0S
3XsNkdu7BmX6sCGi8bBhXidJ/hGnFurjGqLS87k3KKITELlX+siGzmAZm8VRnN8rWPFKlAyTN+Me
v7g6OcgILR8L3cbz8tDFrO2eZ5+teleNVUVfUChYCiEDtw75gdRU6Q9jjGrl0AQ1mpcQt8V87Eed
3UszQLQjjvIjSq7cgfhJXVwfQYAS7GlDGVjvW45z5fcBCh99d54iH7UdKur3+V7BJvJgx7Kbfvdz
Oei/ZggdfZ4VN7/QnCKYHeK1hsz/xLNl3LUQ+v65wiAxtVglHoYeSm9ZGkyWyyZF8BHTui9n0Ge7
oxwxEe3Oed36bo8GP3ZmJ0dRzx+LtsjnYYeN7NDlOyI3I+DDMwY+PkdxP/NnWMmTN9vNBmDVHJ2B
ScXaWGc+ozOGmtfoWjj4wv8RzvA6LUlQBJqNGK3KaFfIZoB05hAPD8Ui6PdeqK5o06UkJc92fGoJ
00ldgof3tWOSzDsilmZ0idvmbHrolrmEXdqQoZIdse6iFd/3S56134xtzbx3uBHRB4MvMV7iTs9R
lWLlM+zKrl1HwLaMr5KaqHfj2Aaa9BztbltN372IGDuu5t0PL9ULCeQzgmytAnpX4tb9VsCUbE7i
wBcZJV0LWeOjckVUPKxLEOI0wwN8/DUZCJoVyZDXWLf0GzYT0Su89Vy4ryFKzWNo8I7IpBkViQ7O
Iz1iRnBR1btnuIQu8t7MY7RrRC74Lji6vNnZkKPmXD4140rIjiz4Z8zexa8OmibtYSi78gFnRd1J
42IsoYaVpMPUinMt1uljuSj/OurILQnURGO0axhkDgnDtmhNqGDaxx+VlAvWEE37S5TA+GC0DsgJ
gG5bsuSxejETWiyUJBCBZWgLjxaRFkDwTYJAP7vnXgRE+CXbxMX6OtzhdvUs9TCyw6A73s4OwlYp
4LUDqu95OkV0QIGyhAjIQlOn4DCFY9lO+Y4BGXXqRZQddZ7Nl9IiQBk2+bStffTAGAY2rGhLFGyA
pRuZBXjPbHSv+8ASKOK61HAxp3Ac9sdpku1bP/UIWtD13JWZZnsoQSqUCEA0CjN/CUPs0JZJFE4D
Wu6t6um+KBEzRq631A1qToyHkfgqMPAYSvVZFNOAIwfaGQJFtieYn3A8A5IdBkcDOiY/nFey/Bhk
q1A15mjYao3PY71bUrb0GZ5/zlmf1m7o7gxKBHQBcvzddYp9aiuED2nJ9Fb5fk47GdQzzFPLT6Uo
szOsjrNLaboG8aTrE0E6lQLgmO9XK6CdxlSd78HZQtlUxB05AVU57tauREkHO6rh27iWJmkzkJdK
4EQ+grONbZMS+cFkvD65FkUgYO/LJtOI1Bkkc9E2r8AeHYGwVndAm/g2iRAajrmfFNzthRiK/ZJJ
U0M8Mlr+AiQSBTCaW/ncOW/R/uul/QXqAj31kqwfJGQXjj7XkwPhcMNDy220y8uO7ivRtT+aaTZ3
o1L9a760HCefWyxTFCbJBQ7DoYtyuF6UrTxFZV7vYVWBgx7q5lTZsG7pGg/zoSadKxLaZcWvvKrt
UxmL/KufnUr4ROp6LwrmP1dNtqwHB2iluljq3cHWgxp3TFbNa5Tn7Usrq+h7xlr7G26qBMaOCoVZ
bMynzRMiHmAbVDxNocnOMy9ikizQfdpBFgY1wOpGf7RYAn0fEAe7k9ow5tqVRZ4dyyiD37BsK1qk
m83WUxazvNh7SsicaOpKtmu9jzDc6qc1YHRUjs3OIX3tsy1b2VtfL8jLiQVs/I5JvQ2feTTA8CaO
JmL3FfqYfo9uXcqk3+LiUWw6fxBMuRHW6brCEKlef1C61m8KeIMHRSC1ineHFhFt5YR5AvIk2Q/a
hFdomEJhO4wwGvud2dK1KUUN9ZiXfFEgdAyySLTb+uecocQctnK8rCOH32bDTJc/YhvWuscN5W++
d4PMnySPm3i35d17O1KhvkgNUv13pRZ9Bs7PH7gi4Xc20LBh5jlnFzBrCp00qFWjFKejzNOKwjs0
5aB8PQk94xrN07uNqGYRJHiqQObowJdIhyToOIYse6/bGioKpejOlUb229e16N4tQVqLCrKOXgre
9eqBhMH8pNo2RapgLIker1zqN9pKjVOMDQDdAxCDMkXjrfp9ZdbhG2q8/gtMV7NfvgsiSpghOU/V
LFEaF2MzgYu1oMtM1ymeRlyWnn61fh4fERTY99AV86+AtdzzbEDdTyh1OJNk3oaHeY7VZS7y4oeq
hugvlGz6S0NrjZ4sbyZyt8J75HeRoX4DyF6u5S5HnfQ4bX2xpXIR8R3Le45gPvT8gxtQvSUU579I
tqnK7zgqkCLtyob3h2zpt+aQ93LyZ8V8fenY+whE44/FCX5FM6DurDHUqLqiSgV4iPqLNbmsdnk0
gubDQfGL0nGGA/DjEFEHpW7dgg7+3C8akc1IxL/nbRsz8nVBVXeJwjLsHaRl1W6jCyauUB508R4A
j+EVIsXwsKFyMRGM4LI8ftmwaz1h4oHeDEGRZhgMmcrfdwOlXaqblYAX0yFeFL5T/EuRt/HTxhf/
0TNoeu42PWQhlfDbA9y7y/ptRDpY+u61UnL7MQyQQV2o6eWerHXzQQySfCO+1kcfzGDvxk6g/Is6
6frTOlv7WW1WTDuKfvZlhpT1r3JzlTsBYreNaVgw2juoGqIJoCNW9VsFMtITqM/NY6vBmd1nkS/C
HjMLNaUNepD8kmMqP57wE/GFA2LUHIVmqtxJFTzeE7Vdni6GhnavFBg+aUF1gZ4DmI9hNwQpXuJ5
xQvF7y66RBfN9kRrMIcSj2QBKy2xIGV5SFU3d3Nezt9t1Pch6dYK+wzVSXOkMgwYoKwrinDZz+AA
TdbNGsPZvNgVfCXb3ool9xe7VbipDlANfsZzy9U+EkN5tjE2fHMzMHrmeHTfyThj9F6hMHmIBXiB
h4y2/XrWznl5bmKpv4bRT+5ZK8ubZHRbgwuBzKa6M4YHhdsHjQHZaSPLpFI51uYuK5YVvE64hGGs
raaJPaH2Wgd0CdNQpGZaqEULV07zDvSE9/zLMx/Hp3zI3RdpadG+xAMryIteGV9TFOh+OZK+hUOK
WzV7Hqem/O6GDY10ZFeMMyGo5rBbYZL9qAqNCkSYqM/3bGhBgaIgKIwPEvj4AT3tRJed7ax+aksy
/RWG0UIf0/l4jw4PgxUQa9sKNoxF9T2aSrHT21hyHPV1KnaNQmUQ0Jj5g4nn4hggdqATZyPyY5u0
fsBEwqjjKrr1/G4bXf4QbaAfppDX6IVCVt+3dKy7Z10IesYI8rmoZvHEYAV9gS4rnqxfPZQNAs80
ho1NXYhj0y+ArDZ2zN/auFrLhDIxnWs1lDLldsmPG4d/zNcBdkB72vUBBb6f71tZSnTp89J0u2iJ
cnokmrVfurbn8Q5Vb/BgjvmxPXbr5JCSRzRmSeu42XsMKuOk9gz2XJMs2gfOTDkkPSrLOpGiHj4U
DeSWEF3m+uhZtf0sxIitcFVAXv2x5VMY9nEMsY1L1CH0Y8prUF1EtunfFfsIijXKO8h9JUNkZbFb
1OanPZdxXJ6cokalmI6K+gAxxHreNVTZOJ1zyOioflbYeawKvAxlMbFJGJ0RUYVs4sfIkCUl0tgf
i3BuQo9h6XQoafAanswLah665gfFm7hMSAwnMnQOkMBN8sLXw3lr2rXbNX4tTFJVk693dQcIGwxU
WnfWo1BPmFtHu7IS+aPJJM4Jt/qzGjjmVQZtbgLhqaz+nJMBrgRuiSuUemX8H1NMWbpdhHXj+1cB
CCSZ4zHvkpmJ4QjGzEaTuhfVfomi+i0bi+HA5xFNf9HX2LNMcfgwBr9+i+gYQdemxgIhnQNK7v1o
LSIB0OWGPhfwdvlYbZuDAmbWug/EwQzxsTMwc0OzPkNmy2M1se6jjCyYjgKi3B79giluiounm6Rv
4d2SYJW2fvB5t447zPSRB/iI+V8ytLQdzjSv9Pc8LlzzexPtXCZoLzEtoP/H0XnsRo5rYfiJBChR
YatQwXY5jztsBHeiMkVl6unv57sboKeDqyTynD8Oig+pp6X+vhi92k373u/R4xaldTzrQBbNeVTW
qpmQ5/gBrf78XCxEl+ZBX0VRViFam7M9jJsjHQstX3d8lWtqSDh6h1kb/w5OaKgsq536IlqnPnPP
czNJ3d114GJYjNkav5iFtXyqNp4pomJNK+5LvZXTnanCYIBQA2e4LDLu9rytTfupAbtzqYrq++YH
6w8C2c0fw2JzBwDPU+eZ/Z3sRNxvLVbZ6NQU2n9aWG2uvFrVlhnP123aj9iF2W7a0CM40LOmd0f5
c3AOOtUO1y+JvEkhB7bH3kcXcA+B1cc/zX44sHEj0zcHxtj9HYbR/B6P0pWnzV6d91rCjslKO1eU
C8H9sjkF9d6DmM77UVRM6JAxf+dg5CmQ0e4gn/GGEGI40Oy9BT3pIgD4W3Fqvkfb9uQWws864Tfr
hQFBJbVrSmYKPf+J1T6tN7rOezfvA3ncN37gXiPtjQ/z1olzaUfHkALLlQLMly7DTBfdflV80QCk
pNhfu3DigmOaq6ak2/0R2AG4lApljBJn5PXun1JDqiSrBTmDV2v9t+K+rTjq1yZRsio+TKv3kMdr
ClUmrXHl4Nn0fBPWXv3r/JghWGCDEzQZ+bAsoay22zD3Wl3UHDVvu1VCcmLZ/m/nauMyno4KAHP3
IYJ11N8VXey8Gssjn7i07HwdXJU7NlxZzRnDQecxGXpRGebE18i7Y1j60+bx1zv2XJ6mSoH5xZid
lg6SJ+nDqDwBCw8y2cK10hleRv3aNDGbGCHXUO+jXdyGSjHyrs0+f651o7NiFIJbxWq7ZIjc41RU
5OvCWckiVWvsXrawXz/CfVnadB45Q3CchLetC4eLZ4reh9upgic2MPhuSLO0b8UICFBI78fUVutp
7qR8QTkQZXMQbtk+iO3bYk0mc6GcX3VotU8dZWUpMKe6lGFhffC2Ixe1abBJQMOc81KMdr5NAAjc
hfLceni60H0UrCURdaRp11W8l93RM8IZ/B7BVn46jib8QESK1a1aHscOvWdUMPemDtTWxZ3AAOxR
VrfF690ESHRn5ZyJKt5Hf0zol6TxIPa9zHT6dUUVkrkeRmaxh+LSqWK/+A5kbN8b88CyYU47b8Tz
KqzqgiRJXNtWRafZ6o4zmV/tw9yKOO91/bvHSJ7yW7FED2NRJYtqKDo3qjKZivf4uamF/bFVys0g
Ju0nQN32cag65zcPu5cdfqlSz1uLItuVDcshXZkor7SToj+KvGjW+tOTYIZeZ8vLVDllFspj4hS3
rE/kZgWAZvXpmKA7U1oendYIPRbPhf8nxPi/lPlBMYnM6iBsX8qwmk8g0tCixb5n3hgu53A2oZVU
xfqLoFugmXo5rlr5fxi4/2q5Ba+EZJhsIdTnca/hrDZw+ndb2uEZ2tfNKmuPr1E8Wo/Tpj+DQQ15
o0vYFVnE9GtD7bGC1NyWdei/gyxMZ0Cr5s4WWMYRHWouclP/df1ZXcAhg5d2nN+nsK0+WjugFHVh
BsChNBWEozbNPbnl0avTVmF2jOARJyuIu6Qpx9hNlDJdYubQzore+Y2re+LzXEV2xGOHfqU0QZj3
ZGaMKUqWPok3sW5piXqi5LLHupDpBlmT3mf5vOMidWsyPD/Lrfd2crpDuw/8XNKsnC7lUXbeeZsX
LsImsOBjnrWpbfnQLZPrWScTYK0ClZpneQhegE6s39Yj3vsLY5vZ34BSawVZZUY//q+cVv+3aIwq
n+xyD3WunMiM/yrjHXOT7FsjhqycSu3ejpgyg8+o0ra64+MmLEa4KAmgucehfHIpavEejrFrMl+u
nfvNeM6h79zG6aAbvXkr9WuMpWzk2lsdbkm71c72H87xUv+NrC3QJumHyhmR8/ILTBvETW8J3Q9L
mS5+LcF0jRP/XOaWGdoPI/kI/dk4+bj2xf+zAOrcDef5vdyWqku2KRqtvFh1bVJA3ZDR0p+RjnMj
UvGOhnRQbvlpdOPDeRWWH7SPlSz0BwvlwIzUctx0adUe5sOmmWN8iatoK0/ESjp2Grd6uAGquMgZ
mqIZ/q2o9/r3oRamf3Wo2xnTuOLi3+ne2sY6qXhZ6wc1DbpLY4d8a/ZOaCw/4Vru+6d+ng8+aXmA
1iaNAbBO280ZoRo8H8nMXRx7vnkgbaGQ32dLmeiJacuuPswmjiE5Fn/YPqpe8zC5LtSTk3tmc39A
vEbOcwPIIv+VhO/+W0KU2AS8IlSvslXYEdusAmG4qnFxvBSk6bCeGX1mmU9Rab3HG08J6fN+U2ob
YUIVYoyXWgidSGupevpU5wrceBYrvQppVEbL/jaXkDNZNaF6spJQIfRFS6vmvYP2tQt7+edsAwq+
HD5P+eJhb0vK+qagQPrAvT+PeVw41vK9EVa//Y2BlCKX2NpxH3vmMZLU91RzrYMpcz1VkH/TPshv
Xm3BiJPO5UXWtRvKKeqyekBudte6SI4ayHiqfm6xEZ1zQe8zmus0WlOnsnDqovZx2sc9PodlHQ36
SnmjZCyi8v746a9LJ9PNxvyOCG2Bacq6jgz6/0qgLe9lp5Bo0Nk+hUtQEFUliNRLAucQj9RoxQuk
tYtCw/b5hNZEFAgGhsSy5P4wOXQ8dPfspGy7Se8SVfpHGCHEdPLWoDqQ/5QKyOKeWA2pxtNerWBg
iy2D9qbhw9rfEFj98W3iwBL/ame2ISaDqt0q+2JjA/U7ZoUQrRzcVsPPns1uV0VOfjhB37M7lbM1
kx9+OBZow7njy5TtlfOEBY6SWeUe3225hkPmTXNUNa+QBWZTj5Hthp2dkf2lj1+BI4P9sw2XsoHh
NkH7awcRWPSp8jxZnoao2vWQTq449E0eENi0PQRkeuzAA935+EqueR0Omn4h4NdZp/Chks2IMGcb
U2iNPyEht9j9B97fhDlvXxutWTSb8YYqve1vjmA1Uyfu0jBqk2IR7CfG45zgk+7a4Rcvc+3f7Nmt
dKI3b/NPTj2XvP0NBenp6kwR6V9z/E+WdvW5Mv/sMzxXKaIppbc67uR58OXRvhbBxHV92N34zGES
1FfIrU68NVG1FE+b3a7zzRpQp94RE0V3aTGNXYZmXeQ1jxuzyaqjP2VcN3Gye7XmFZWMFYyMerY+
Os5slfPzt0teIY1uSa+JvNwJ7GN5LHwAnU8hj2D4ieLL/aO9/YiAFiBQgbW3yH8QkNTsHFAb3rkI
RgRXjorb12ioYvo798AOgmxtbXckzMdvv5eIbJanmPXCpBCjob7hBo+qk/F4f/MhhgROvGU/BjfV
JdbAj03Nm5fHjr1PCfvD8WSU2g6VrBg8jrSuwV+fLVQv4gTFTC1aTUiHYSDZ9b129bKnRdEW5YXE
1hJWsjS01fHy4OZU7v6qpbX53+wtsPdPu49cJzMLCzng6Go+dtdZR4ZjQpN/rE6szvOGYs2TQXiN
vRnYT6AtTd2mpV4vcm1eJYCMmhe9CkGwYzqs0ph77MiUQgWQiKMMKbDhAXDfi0aAEg2t1eJVr9vn
yY908DQx7TK0lPOywxbW3V3TVOFxDUiYuSJfD36LeLfLHMGG/R0r2fom+WYJ/t20ITG9C1CDhvb4
OqIRCP8EYPO/ioK35bI3/dZnpBCBDIY2o+A1hH337xAlrC9+5RtA/q6PqDoU9vq4NVbd3NdNqZg2
vG759IfY2x/tPR5+wuXtf7oi7Jo0HorST9Ti+7B6Ep+IhXo13eJijdJ6rcuOi4MeM2BG/nNhEoZq
4suSSXVY7W1ooyDvZbeeRRTuNU0vGzCE/fUiKzeGDTHD+LPciI1JJ+h07op1kCFQqNt8uNOq/rYQ
hX/oH1DH2+EL/dNY2A5eaooIi/txbCwS/o21xqcChnzMEU4eQxb3U8dgsnll/yhMtfHYVoAoJzxf
tfUaoO/A7HU04y8ouS+d8RdcPyX7rhYQ/b0coOwaaY8FTIysvXSrFhRwwnixokAz8houVGEXTwC4
eL0S9K7N9I9mR+nkJVIWhi07XuIm64XpnLM1jJb73VaF0h+8VeH25X8A4No09d1PMTD2mPDFdeHf
KR6aX5WjtMMzdCzliRTsIbhHQ8ZVXU34voK40WF6WI57QaBUk41SAizMkxpe1sDVgJsjUoXqWbrK
l68AVcErEGwj/wQTO4W91Ot3RXLyCxbTvU+dgPMBy9QycfZbS2u9Ss6uF7/YZZiG4SqiPNjLBtlp
qC2/ut/awWu/Nf7Qc1zK0hKXjQUsvMQRkNEpDIBHTii8qiUj/AGJSmcivDtCajQ+YVvb5k3zq/uY
0Pbmcy6Ffh+ZKaf7h7ArT0rtvnc74O5+bt3u8LIG496znOnwyX1USTxXR7d1aUlFPPDs5sYIVxJq
WUL1VJqmLH62oq3FA4DQWkRpMBSRnwAiHTr3dBCKWyQZjZ9ohhyvnao8HxJ61JxLSx1Pd3Nktvdh
OnSZWMKdyiTWHayDguI8d2aR17DjpL+sZpk2qpAR8EFwcA7dD2Y63Hvko3bzpriVELX3vuHHkwNA
5XdxLMrPt5jMk9xbt3XMtqPipwgq8seDpejf4n0L3+04iL+5mic5pUzVtv6ZfSj5b9EXf93ZG39G
9hqq0w6DtRIYNOwybw+g49RiLAt+u5x9VpksMRlfr9EWiCNfu3LSHz7OfuvUkixW/OkZM8JvxyDW
l1G67b3FqPM6DZFGg0KmzKVrC2HgGJYlTGzLryeA49CQs5Esba/LZ1/3rf20OuhQH9pith6GDkUL
N2dvHgeLsQp1dt00j3ou4VRQfmK46sq2zUVoEaQRtvMhYMsd6b336OauypkD+dx3Y5lubAnJwDK9
JpsI4svYo+9ce0t/p7xvipNWuuXT4BB89yw4FcvsqGf1g81EIgDQPlOXAsTpb03XjjR+0ifYoltq
6jK1I3/nEOvdmFA2b3c5o6Ly+BEYR6XIlqflSy7vPrfTZMuXbq1H9RZRp11fx7LVX7M/r0pyGA94
yayeeN2DuUJ77SLwO5dM/92chIU50L6AVb6xkcQq16O7PvpuL25yKPQ1Zl5AaBFbrveKomX3M5at
afo4Whd5ZbgFXfteDYXd55XcUew4cDAgglsxyUebNuinxrF7AcPQTM1JbkUXXfphFdUDIr4agHjV
c/EPSqGef+i4HdR74R2wQgxSM9/A0U23AkDWP6GBnyOgx3XhF6dZ6TPxVuj+ZQnHdInVvG7XFmXv
a724jXsa3KFoM6hhI5+do4DqLi3EmI8dZBjxbp3Dbp54yrW318NaeOyHRs4zLgluPnGD4OaH6CsX
oWLNW4VTXkxB0hfHrG8ehTXdxW+O8oBgmdFygpEf50lZ3alF43PVG0dFUuO3WFMG1flxsqblbowI
xOuVki9xOKm7eXXpto+tADWQZVBPjXAtIhd0i98k/FeqFoseaz0WnvedicIEaWj5yrv6hzj+1QNv
0ft2tNWt3V39c8JyIpNa0S+asq5v5jbPcYC+gqtjTiFiUf4Nxnbq+wV2aMs7bU3XjYxh/plahc+i
+AqitxZveTTtUP0a42A4h/ts40+avd2+IOEX4ynejpBs34MhOe2/UJ47sMwCHKcoj7NPnfj6N4qF
CFN/3Zw+Xaq5vyJDGF+1svySedP4Js6E4upKkYFt5fO6HKgQeBNnVrXQ/od0oku7WblNzl+ufegG
HXj3nraG+Dp1emwz7GC0yxYNO/hvnurlpzzMnKPzwo7gB4Ua88Hp2O39tnPXkyungYHQ2p+EXqNT
LevGpOuyEMg5OxxWmdL2fNbHpP4wYTX5KprtQfhOd8IxuWQ7493DIsE1FZ6Dn1usah7IoSGG8BhU
5k9z9+zUxdCd28o0T1Aj3aV09u5JW5WXc5a5cI67WU8js1BSx0d8EUNtnvmU5yVnJGwH1CSBPads
uKhLvUGeFglf8DJw2Yx8gYRQvdk7DX1+PCwZkgqi1He5IFb1xxhFt2rCEVjw2LgvpsmHE1HjzReH
/CEGf3f/q0dndvzzhovI/T6OdUXlT721D+5kize3DKJvBco3meIxKtYksiCJQ8yrUzJ2tft3Rx11
JHa8brdSqO3Seg0imO6AoO3HL9iA7pJ76ksiyWc/er891QTqBLmKdwB6u+3StacY5ioP9BOd48rh
Yhci9hgJXPIibek/8I0xBuxjgbCqcTStArb/WEQVEGkw+NZ8ErhznvbSzDf+kO/Itgg2IYjgeMN7
iKm1icbGSYtysS+HQG2Uy7axVDqilzvIROSuiI5JXuVm7cnA+nVBPj69qWb0CjClYDWvYdQDNBzk
4qqkGUPLPCKYRRfO0Gf9F6wedPg2rl93/aHOjiui+QzRZfa850q0/9r24tKRhNKpSQEm0Bhuntce
2cyea57AhRGrcbBoMeTW4XQbXQ8Od8WBsUedyZ7zrUzDjpavkEu0Fi5WzGKRQO5pBsvajq34rqjL
YkTs07IdxSiOxH04LzCkhgv6wjGIMGvuh4IFc1PrM/u8/xkPU4DlyF/LPWktX34EiNvu7NDSz4Is
TT/3j1E5j4ybS5E5Con8N7tqLGBB24rycNuZlnloo4vmmWBuY8AuU8H6CC3m0NaZYepaTNKFgRqf
j34rC8C83dEg35MsUHSgrX1jUlkXfm8lsWS0qn8nJDy07raBjS+fYkf/5/tqzzhQ5DvtTYy2xNpW
jN/VEQcUpEJJlQk6bQ4C4EROcRsS4JFsWoYuWPk15zt2Pm0Wk7xcfCFOXJVoFSSyITivhkk6GbcG
5clmUNjeVgbWIOU23acHqmB0fXIQgZhnZ9GTA2lC+dzp6xymdQ5a0o4S0aJiSPGSOGUujzoInrcd
b3gyBMMePMWdCI8nhHzldkUX8dUbZPNW3Wpe1e5uDcXkX4wcKnY/e9/8c6wKp/zrYjkgrdeqgDpK
CNctsZsi+hGryA+e6biffF5qq3RxGqlWZkFpUxi77EUTpDOHQp+Ow4zNJNFo3/SLmbl7Ofpliwgr
JSvZ7lPyywrIiKWYUXOmxkNs+xAvehSIaAGzrf/4f1f/umM7ppbeix66Uani5oxeW+Rbv8sPb+nL
T+xhwN1+KbYwG0cjgG9j34+WD9hYv7/vthDSB5gS2SZyVo0u29PTabDZoJMVy5QLrooGIGtQxwMW
TdN/Lqad4dRNYWWf+yhc/8pyIL4wOKbhMnvsCwm15OYUovqUsDPL8qjVvHSnYzXR+NofS2Mheqkk
NU1FOYxlvsZ989uCxJ8e+1JGU+77sTkHobWZZFNtaSX1l8uAebmTJ1NUFeYRzMppsAfRH3Rm/qsu
huqhVCEMaFS6bLbRViE2OY7ZnEZGiT3FJWMP7/C2fPSWDG1QeMoW6kS2q1dcFjV0xaNnHfaX23Pu
PQTlNmqxm088cP9DbVP11Pd9aJLFBOJdDJR/s6PbUf3gClyTt22CnPgrmxCf19GX4dv4JeOCoIND
vvNBtLuTW4sDOsrajxsPksMk3WzHZZpE8dweSCvfOhb2Z59LFw0BvrqsENN+PLh11YSnCJr7J8MW
ibZuzylaJeicj2/2LOIRL+CI8joy3grUv1R+0riH4MFR+scU6z4bYX7+BtI2jCqkyV6sdSu/ldvU
v/M2Q1yKwr0ssLy/dSWOt30XwYPbT8cvU9XtiUyk+iG0w4A+KzQNsA8IDKux/k3QxdCnrSsMpmux
P1gI86Z0GfUO6yfH7x2GBlbTYQkfO5yh3BDcnY7VdzgTGyDy0J2HH3EVWNBp7fGBiHF/OmAfr60V
4h3sirjKa4pk7q1dVY9Ou7IZH4UF+hVqonFYxdwQhblcTtpx1zPSkfknujLraSsrGHaUmPcYS3Wc
Y2jr/yCNslMcM6D102a9R+U2vioz7J90YuwPDmaV5z3c7xoepDOzkn6zV83dZYfjckZ8Lu+idRyv
ynJRV1sNMybxX3buiPU3uARunKmsH1CF4QJzd4fqtFj8QDg8kOKzx18XY4coh+51dT2ksC/u1ptb
yCmM4KRT35REVGvxjfwu10r969sAM8s+W+87qqFX8gy2h2bdl6uPCOTB8+rxT2M86wrYt135o9hs
GKvLWxQ08YNcvxR9U+G0KAkdbJ4jc3G7DmPGSRYBPDq9hAyzTQ5nCguJIFsAj+1obuIabhIXPS4Y
uQTDK5lM+4oELLJ0wurZvbguAkexWX3uztX2vVs7IFfArTLODKGOl6ncZ9ZiGmPSsWbpWz2/yoaw
c7lSbUSn1MJPZN4IEO5UtjHyiHkYFzSAoZa3ydJIEcZCtandOJ9TE1pX6qGKuyLawx+75XuAcpG4
wYHMv0xtLYg27Ppjc0JYl2VzHyBYtqu1Hss9Rpg+K+IxyiXxyHfDYlWZVcv9A1qUGPTI3pOZyffL
feicPZZXksD3EwapzxB97WU+4vXCMut9RnqY76dDqBdAQ9BXb2LWJrkutYZwbaFbbJ8jr7LOaGMb
rAl2fNoxYRKnXRy/DwenWY0Z/Fsw9+MviYPmBWocw/MGUTlY7XqmInXmhuQxQn08LhkAljulpg+P
D55fRCtaRf8V8FtN5q62/Gea3sohAthZ4awfHd45yNulsGemUru/TaYRTio833mTltA71Lzd3RnZ
DCzS9e7e2MLsuwHCk8uGMgREzLA2VB45E7qCSnyUZpzTRi+ySij4xCIdbUwQ7jFljbsgAgJVMW+z
tQzRyW9M+y0KfFBYILicfQitXLhO9TOaMFAdgALraoa4uygPDpCSXIxDnNF9wuTfZHjult9BH1Tf
8WdMkB7hRtCY39wGWXav8WQC9dL5uAjKcui+Tz0t8UlsSGtJytmPWHDwReOoa1EUuXPzODQeEi6E
ZedW1PXd0hXA3oU373CAu7mrBt++x6E9ni24ly5n9m3ed4ZC9H+43DBjWC0MIzWgwh28b51qfvZR
oPEdzwsX4RLUdPIQkgIxGXhu6myIqy+1GRHpkmUKA41rO2OqWLMATAH50NKd/dqITxdR3uOElyRz
o56blq814BbZWIFKuImUqbhJecr2DxuR2ZJAjeG/C+jkuwp7R0yuJzb00uqr04YaAl87fEN4hx/S
e1FbML7I4zAX7XTNCrtcLqiatPOvqY/uDou6jZ6/s9Adxj4LGKIsHf/VIKsyMV/Wv9TxKIN3/aW5
kYAzh/eQu7XAms9qeEGiblA3oS2qE4advkg2TGkXRsHopsuxyAGDkZOMg5d2VPT8wtcGkYwSbM7t
Sc//FXgwnW9EGcQvu2MQakhdLW2dBN6GBxAzynIKu9m5diNSHSyfy8msEs9XqbtiSVd7Du90K0nl
U7Hq9zuHbAJGs9npz/O0O2TT28PxLAKG9iYe1jULg/b4VgRlkXYlqejnhjien1IF01+GCnExrFSn
Q7R2jn1GvbtH5Lwf3ur8HRTuFbFEBffSAeW3ea38WY6rWyLvcf2HsuvnnCx2ZMbgOaJJPJx7AHAb
YexxZTl3KC42cMjZ+jnHmPEAmMPmP711/rWbK+sTiMHvLwYH9D3mMiLam666brYeb0JaPSLPWOmH
xlp5NmjweywNP1ssmG15o4CkyIgv8TBNW5yAfu3//KCachwHgn+TLd43em+qBMobXg717hsZYMXN
RrzyKL2hPwO3DfiRtDnNwAd+Ysl1KHPi99TbqjTLWt0CxZS1px5N1atffWX1z1YcWBcR6uNdo/7C
/wkYdaRzvAw1XpcapDII4pO7NO3LcWzeydkOAfig4r8B/iQCDA77S4zdNJeZFCOKyef42Ruj6qEp
zPbxJYl5dGH2/wtDf/3elkwf+KmOP6MzIRafV3aHhAW2vQNCM6k3LtOdhf7/5ctkiO3F4qFIdWyv
t33qMNPM7vG7tD3vNURqfSVkvHuu3WP55Y3e5mHeCBrFaQ/VgNIXlJWYtQYSgKVuwgLhcBD64VKc
/L1YH1HyEXJIrFpfp/5UA2YjjghQRslI/ReteGZzbhrzJOel7vOJNt+3wOaaaPC3/toXH2nRHkNE
P9p4serPqnDgmRyDSjwGO/lnozTM/XFpj78VUWSnafaX6ClaHXRFs9UuD6PEd3FHb6H9MU3AVHkp
bI0EcB7C+lpKNCYKUFjOTVZMNRqcqiYa74zzOureiFqJnXwypbqhFLb+cwdA6FPc+7o8qRAGO23Q
O8oTZiLxZyiLQJ2NximTlBH3N2FIbmd/NE4QOOeRZlQ3NS1fAoEa63qMAaq/Hlf2vljF3WTWPdbp
wDVAbp0RTmFSFr5NP6CyM5T1xiN2KuCkehV4fsrFsINikj75i+XV4AHIbPbTOM/iaoVGuz87CPl0
bgtnfeUSDOf3bYtkeT2Uu/kvRKsde9JoizeXZc67D83/5eVTYZ6QfkXtQ1dYLWluDNL19CgmXe8z
OJxznEjqQBK+j5UfZdagV0udPBHoDBG6S4XdGNrDwP9KzvtiZ6YM7e0H4vwvupBN18JyNKiIWBNC
Yh5a8ve8jx4+KX6Hm20UJ2PbmG9DCQJb3YZg8tA09HpzcrsjStCcp8Ow70LLNuJGWoq7paA7Gm0k
meNqfd3nhjWoCRC/dIXtD3taC38ab9BoUYTbpBOjREcWor5LhOzH435YYq9/PUaUd092YCP+TrEb
HuOzF7G3o3IWIn63e5uo6H31l/0BtM18ChUjBknwySwnVcJzxslYIGdjoA5FsFIqiXmF0AJS9BFT
qJcCAQ62IZp6fwZ7hD8DgHD3Uviz6rVjRvkOT6jv+Aqnt1g0BTCC5WPWCIX/S8N3/5SYVu4W7aPS
dzYiHFTfgSrFMGa/eF0AxkeSatg2x6fSmatUCRSGIhqRoGxzgJsCA9+P3pt79sS4vZlyiN65FeKz
P8xcTFXD3etG0/lAt8qOAAaesTH7P4LW9gZ8DcSrJSgZnLQev1QxwI5d2kYsWlkFZkJzkupPQYuU
fZrqVoCbFq2foUByn5tWivt5XNUdyjb1ipT+lzPEFba9evrB2FifJjeocyN5NWK/c97saJifiUhv
3/dlLV4mggNEiorYvgVjiP/enqa1eGu+4PM0sFa5ZvqwuGngLdXJWQyBB4eWzXc/LvT2sRVVOJzj
GpyApBJOeyLZRsm15zv+ikrTJ/0h2tA3Z9waK1Veau/Lcyk4iZnIq3E4BfXOxboW6BVJMIiA2f+P
jHabuzkXWPjohe+jbvNjj5z4UdWRRzDHjKw/a9qoVH9Kwj6KU0VyS/CIZqgzKd14Y3cL+72qT255
aH0WENecDHto3VrcK2izsK7+DJYDr69W1efkIoPLkV54z3ahd+bLgOR4yBvLi38QswQr7SKwGU66
WXiV95iUnmtQhMf/SDuv5riRNF3/lY2+xywSQCKBjZ25KF/FohFF2RuEWlLDe49ffx5o5uySIId1
xKPomAgNxcpCIs1nXtMc6d1Rd+irrP7WA7QPj1CrEg2C24AVooBP6yJ3E4FVVEDqklNmF/23slcd
cAugEhb1iNLRV2alw3qDdlzFhy7NOBaAWNTG3YQLX3tnO37U7CtpjOpBgXY7G81YhNtxRAjkQPGo
o3lft3GzBtrSpFtf+sa0TUYjTO8Nqgok3QCcIFAA6sg/x+k0ducyg2q+6YKoJY6WuRCrFBAgSQ6x
QHHGwJ6QSek0xbYxVYT10KdDd5fpim8ZR4WWbQovn+SuULIrgNHE9bSCQGaQ3ESt/ZeZpFwpXDHq
Y2sU9aEZwvirQ7VGzmW6jlPbdo86d4v0VuB+7RYCaiy9a9VBrfhS6i7sHX2gcXFfS92IzhVuz/pq
bOEI4QoRdvXdGNDhD9NQvK8tCGwbWMzjvoFCVQFQzZxiZXhgWihuwTvb5gPeDGtj8DMDCDEVjx1F
GkwldF4sIBNfpxUMemyIbmGhFF/tukDQsSusllAIjcNh1SPwQOfMrzhp6g77KIKBbnrIpsj/GsV1
z/GoMuqMIIBsVHBEWMA8h9kznIMoUZ/HPrDkOsZRKTy22NNsI2PItLNVxHG9b2YFkj0Iy6RYIeTo
D3tB6VP7iTB6F63r0K9mfI4b+d8TNluPI15njKDPBcKs3zTpFmBXkePJ4vvR9VK2UtvEyA20nhVY
P7owKtO/mlTR4aewHyfHEeECQhRvQBwnqJKg27hGlQG+c5wKRscUJKF/NQZ4S3yFuawUt4PKZHHv
ZnpgBWuL9Kk7JVbfqz1M3raGwJTXcm+GvaoOyA1k93RS3PuqEN1D0xeDsa14KemG+3hIr7Umbfsr
aibRuww72U9TZ4/J2naARO1MO+29XYJQzSEvrOIqzGLqr6T9NFyQoBCngXW3DuLS+Rg2FYwTi4D1
e2h4o3cyc6KLLxGCQDbMCGRHwemN47eRum2JQ1lffwPsjYRa1xJiXsnK9dSegrP0tiVQ1Ws/FuG3
ATLSe1MbrU8NsQ8NcuAuHEoyCK1Ti6jCuKqKVkcCiUjXeU/3oC/fR16+BgxCuSnlHi0c98pDW2Dr
RC3sNgdaxrBFYw00P/CS5j6nfLszmkm/GREluKaRKEGCaH6DniOKRuieUWr5AIAhAqAa+95uBlWB
/4qA7pCfyXCdtrI9Rp6Q7arvDWBGepJ99ZO5eDl1Tv+NMnT0PmiH5Ocw0PNcs8NAzDUEQRsOsPRA
6cbbYbuN8wbNveJjixzZvlOBfZV6CEhYrqHduD7XTltQe977ou+B1mp04lI++cZtHGXsk6mpb2p0
qaBo1p46Dzaomcg16mgbeESX61iP4we31cTnzE1NVH6NVhzJZCOSdT8atr3p5/qGOr2k/wSknyti
0iJQOxTY9pZnyo3rCPrpxahyJDggoaymIhWQodJG82jPViFlvAh+R1wjTlCVSqdrNo1HCfEQEZzS
mvYeqccK3eHuW6mKHqp93Lj9sXVHtasIP3eyirJb8FAI8QBzSU55hNMcHb7+JknjOVLwgpssjzwA
NY35QaWaiE9RksLtbulR3DhN6e7NyNU2lXTfjbolThYaPLTnvNg9kQsXPxo6JgcVDbV9l5WeW1/T
rPzgk75sI2Xkm3Ic0JZytYCTiYYZ27qc3vEt5PVokBBQuK8Rle0bpMIALiDFkp7grVrEp5k81iR6
zW2CyAykNXSCfaQJHHDAXhikPzXUmq/yoYxPEM769WR7sPvi2v8OdLT57IRZBe4Pkj5yAjWSIrbD
9EoE+VaioyhNq6GC04obYXxmvTf7BDWPbZK0NfkCfNE5M5gbOH1bQfe0QTlvPMuUfANcP7ZwNz6h
UiHXtln8SI1C3DQZwnqcMBCNgy7dZ+4kH9pQr7+ng1PR0WjcYxXG5vscbAv6xiSVPltBgLFxFDAO
RxR7U6MoRmGGvjyeYSWhBmxHe4WqwXhl1kNPzEHktmKPCYtyoWU1ACqzyqMomFJcKvKY4qs9Bddg
SZ1T2pUDf0cicVrD5cw+DqUoth76LeegsJxvRdzXf+bIFJ1He9aksUdQUDSSD9D5BIAv2iOn2kYa
RBmWf2P1iX3PzdptUkFlFSkM+Z4sRTvbSd+eSxEkzcbi7WcnAIDiZFv437L5kRTJoafOMIDW/ZiB
rxfrgTs5PFtJUnwrq0ocisBhWiWYgq1vNdEhRSD2KvbafqZyN/2hw+b2SD+43Xh+Y/xJeDA+6J5B
q9sZyryiVOWXW2iv9q7vMSGyo8g9GJgpwofyEkIu5Lu/1LIEs19CH1pJkMR7qqZsR4yeinFrkaz6
ByePywenEv1H3Ch8IGuZhgJeAVpgMFiYwBR4gUBlilVXd4Q/NWThiVDwHqVEeXbEL5xEb5TEXBqH
Ku1ao1iljZ7dEMo14M4khQBvAkmeBFV5GJM6u5aB620by2uuhojGOuhe72SVmv6hon5Y0ejSoC7k
sxbcqi71H0VJetcncEGELYJ7LvX41raDcuMbdvFRj9vkAETBvqaRWu9GY+AMKKjz7qOycTfU0uIT
BxvtGjsIsy8mUJtu26STjWolUYcHum5uB7FXaT9/0cUoP/V1q+20wYquyZogS4s22SoT+KWfOx1i
bagk/YihfP85zeftqIz4llxNjBsnTIdr0eZwMdupibYIRQi4Lzl5GkpaaHb2eC2EKKZax8RAgmrc
uVgkRIgshGij/xlFuVGcIy61ADZSL8sarxog9skK0TAi5lWlKend6AFBG9VzzOnae0CWoRURFBcp
dc8IJRxUGM3AdVKwnqiFgX0CEZTe2eTpEh0XL2g4WFO7mOobyt7kF6QuTRrfcg/Dbl7ldgLG8pr2
Ot7cuwmJEf/nmCI4vXMm0G73GhCz/Ofrmqn/TpJ1IYTd+D0gHOWLE9HcjQuksoTP/raPXmjjouOQ
qn4sjBOT86Wsh1NW6RdUpP/NtzZd5HgfyXeHtSVUkmTiBEUSSti+Tpo3uvKYs9Lvo4/WBOiUmDD6
NDQjqdtkr2q9L96m1WwuBHB9zaP2UcXGya/bW9KdT1x9FwSv/92ULKTTR49DDFiecULmDrK2/16L
AXy/6U2ai0Vi9zpYEQOaRJ56f1rN+FWx1N/42fPzPJpvugzgXEzVnlCxSTirxTHU3ug9YS7Fxk1o
mQZV71MApn5jhoaJBI1TvfFlLhTGgc87kdSRQiCkhOQU7wA/vU3V31z4EqRlgTBDKIsTqsCr/LMZ
jRdme35jL6iim4s9WXGBBuRkxckGe6GtE3BwwGcA4YQIyL7RZ8VY7E5LSYgXecUgIv7LLNJbuMCb
N61EY7E7B4oD3PFZcUpc52tc5XdUMv5620cv92ZpNnGq4vHEhXqrW1s4rm9z+zEWW3Mo24qGUjie
dIToneFOjvHbhOWNxcZEdC6EKe2PJx9H4Y0lZncVkou3LfBfniWPtqYqhF4atTaw7R3zFrREeQRx
2b7xVS42Z1CDLa6dtj/ZfXdVC3+v59GbfAqNX+rgj744b3Iq0afvTpnRbLFv+lKr5o0zvtiZjokA
YCPq7uRhRL0FaCO3qhyNN874YnuihwXbHfDOSYyRd1MNpLjI1odvuzXFYl/GiDeU0gSrWs888aK1
f3qefNs3F4uNGbngGPoKxVgZ0Pl3tZxkIbXiC8fWv7ncxGJvVlpaeKkxNahKqgZANjUlLxBve6Vi
sT0dtw5iVEtT/F8UYH3/XFn520Igsdifml87cedX5QkYBRD7BFp1KRD0etOJJebZerTMLX+QSFCj
XM4BjkiE5n+Ihqh/2xX0y1fj0YfjYz0ZMm6LkyfETEdTBLMxUkpv++qLu9MRQEkmlecnP5schDK6
G4ry+fptH77YoxkaSJEI+eqQQeIVyiA7Acn1jR++2KJtUodp23G5hXrygLoLvZisjS5Mi/x1Eb9w
QeuLPQqFSzfHSDIxcGQfDC3a51b7kS4iimkFPovo0uQzYFkdCzWdhrxaj3U2naXjptMOPQn/I4TG
+BhJ/GyUV7vkOlW+nhMd2rT1DzmAcAHC1c6K89WaVvc7ryLbRaMBNIkGt7QawSS2oAzlaMhTOSLv
3nff1YA0KuzFFcUA567P3Pg20UEvglwbbmBjhCeFmNQqCLRj0lrvw8q9jXCoavvu0zAGw3aYYopk
pHlTxrCFyrT+wcmyeNfYur8FVuPu4sqdu6rFuxh6yTbxWwEeOOiOAoCgBKKAdvp4NQzK3025bOsP
GAAczKTq8xW0Lu0HEsCKyoHsQECgxtshigKIx9wX9NjPMFFzilARQrJBeOuWnneLHuZW9+vuC+7B
MBwbe4P5r7kFz38lnOrzRLv2aLXJrZZ1NB+CUntQVT58G1wiA1u/SrMYJRmvUAehIcgDpxJRAiec
lX6V6BB2GDoAmFo9rISZAUCBq5tB0LFWlBjOod8C2MyvRJEcSVqz94PjeXupIX5tA2O/QboMatsI
xK9DEdAy7jpp3nWO7HckgSmkUTXA5oIQvs48rdmaUd+u7chNPkUhsKqw0fYCiMhdjMAVGmw3NKuy
TZpHH6YkddZEZ9m4mwrtgF7JQ6GNPWURKJTEmxuXjti4QV/5zoKFswYUithRNYwHdAOQso8D54wq
Yw/KYDxrcC3hvsm18D0PI11U3DVTKrj79rD3UBY92KaAZJCpHfir+iNVRuAIHR1lNP+pVqrUdlGr
SUAxrg3Et9YIm+g7u9cMew2zFi6abVRXjolCPWo2VonCMn27xqzlsSjH5uy5zU3OYpzFabeOi0zf
3qmIstDR6eU67cZD29jn3s8+9M24F7HTZtu8g9xkuXZyX9OpP49Sv45QotzWqAWvA+VCWRJIZ3bo
zF7BbmrWTal/ECBCdjoq2Cy0yE3X0knjk5poxipw9bYD09fy9wjm03us576uw4QW7V9u7IybVMHH
VhSfji2UqE1pQZD0bSfF0WJCF7jVf07W9K5psJ26c31VI2NeV2gLieGM8t2InjM20aF94xigaGi8
DNcjZmhooYzlBD+SfhF0waYzTz4+FZ+ttoUFWTn6e2Qp7LPsc4gEaNemn3rUXpgEq19jeOWO7xGv
uZbUNYwPXt5idJAfY9PWzyGSrp/rstZ3reHelVpUHKae7pAKNsgYHW2Tvr47dLt67jVDbxPbUlar
1qJ+6YDB2juhjz4OegXoJbCm1zO1Bw7M8C5GCWiX9uGpic0rdMz+VH7n3IjIQL2pqdjZ41RMn6cw
SZBFCEO5R/rfWOc9NdOuDE6pbtLzSusRiQkkbnGZcAGQ21KF067sQvMsDRX5G6Md9B16zdcydA1n
g/Y4wDTUuLagKjxtk43FHFl9DQJMLVA5SdYysvOfwss0Cudx+TEMaXmLOqu2AXzPczd5H5PQnvlh
U5feWpR+dkaan+jBszcQ33XbuYaVW6AGAc2v0M3hmPGsAyyDbxAkxUdXI4kDso4jLN3TcqNR4QQD
CHyWv3f6rUToYjv0o0YfvpjBTarStK0DG+ZDAFtq69SV2jjYv/MV/Ip3EUCuG0M9O9djcguwxrvG
tuFW4wgvMiqApqkBzgZDg5dIj8QYx4FAQvyLsItDFlcHFph260PZ2XkqQPSYBoMzgNPKqxR0gCxR
0YLox3b2yulHkQGMimszfg+AywBN2Pufheb27yPdsj9XWatd6znIx3XfNq77leZ4+11DfLdCVScr
H7yq/QlwTbtC+w6s5MirBOHannwNSbqRN7opGzXdE1RMuyYNimkDBBgIAF2y751VkU93Nn5sGgQU
PYUBNFrJVwrjI5amXQx5rjC27lSVm8CtMhTbq7umh4gXN1jtmVbjgzOpBt6Mldsu0uDuV0qK/kFv
yvATkIAmP3Wa1Y3rBgTeOeo7V61Nt/lS1eBATYTET13aA6eLa2ekkWM331rwD+vMbSZgGZZ8cM0Z
TNJAQPRoHGyQN4FRhkYx7A8kaATSIeu6KKqD2xXOfopz/0zjBMlnUZ3gAQdwq0vrDohFujFpNx41
V6flYBRbUyImvR5T/466IwZFk9X2PVI+ZkBLdfiL9q2trjRUw8uvivbOOh4qfy8LhZyXWz10QSI+
6bxScH0pbCvkKHKrkMUHtJumduOUVW5unMhQn5POpdNW6rpzU6bTAT3m8WBJsD8D9g/7MpoguWpW
/M2PAzvdUEjPAJyZfyGr4dznFR3TJgl/mDqtOlB1Iv/cjpl+VXSu/7mbO+Ql/N5NwoGMzkQeqGhF
TJOsg7BtoH2E6F5EiehutRY+deulqFOpxjGPiLo/wNASRx+0IDRTFXxQZTHealFq7ec2B4hgaxBb
14CEhgAdXSbE/m6jppvuLH0i8TDliQPNRzIxQYF+V9SJinCxANSxVvRxy3WqJxVXVm6CxXYFTY+0
yOor0ITIVWHM1L7rIT0+5FFXnx3VZR8gS7XbRpr+R2CpBQECePhmhyvQeKD7P+SnWOAChBJfIHGb
qmnTtUHGGRQl+aovSJ61yYLAYQXaBuD6NvRKtPTt0dz0uXXdI5S7gjLNqdYnH6za67Eq8N6VYLgF
5KUq2RvcpMR1aNWYLSPEv7glYfnBIxBbgyXL7kY/4s2lSnubJ6a+yOSaHEgbUmHWqcmtMl5HRilB
ttegaC6kinNe9VKIu0jmoJo2iAyMJpolIH9XiCQw8wZyOIiJGwg4j33/tsxOX2R2UQC/PSDKOXHD
EEW2NRROyq8IXPxKNP7z+/Bf/s/87p9fuv7Hf/P373kxVjBQmsVf/7H/md98S3/W/z3/1v/8q6e/
84+HPOW/5T958ht87r/G3Xxrvj35yzajmT6+a39W4/3Puk2aX5/ON5z/5f/rD//j569PeRiLn3//
43veZs38aX6YZ3/860fHH3//QwiSpv98/Pn/+uH8jH//45j9yLOfdUga/M+P+5/f+fmtbvh1S/xN
F65pAkmTqMLNpYb+5/wTV/IDodNaRHhBB91GSowUfxP8/Q/5N04cw3BdUhxbF/rsil3n7fwjAEl/
03Vl8kNLVy7ZjPPH//1yT17P/76u/8ja9C4Ps6Zm0CcrTznKIuGi6607urAgQC0SRDpwlodjg9yl
KZHXBgWXdo7H3D656gtRpLsaUbnhpgfMjSlXQAcK+FbiX/I7FHOu+L874J/fA1kWJBd0E56Mvvge
4ArR9PZaCzoEher93FPKbnTs/YaVSxP2rzGjF7sqvSb5PpkuXwjBiHxDNB28f/T2/jVBjyfk6Vbk
iyhpSjrPhnKx4LOcRTo+0GGsy6G2dkaZf9d0Q/+ewJP9oqEKu23daLiQOz+bf4ZTvE9Xtx1uwqW3
OkBGrWniwdoFjTJuYuTIrgIEHUNMJALzBpgQSgOAIKc/cWSRB9vynHevP+/TOtI/nxcIrxLIZsNX
VouDoTYghpYWUjgW/kc7F6eHe8uv0/0bRrGkJZGA1F0xr+fH9RkcUbDj7QWzmlRQeXDQg7vaRBeM
teca0pNFBBrTAKPlmLA1hb50X85ZvL7fl+YOFFl96rmRySoSez0MTXuhLPF82mxh2TbPIvF2AYjy
9IFqN5oNhywD0ngSg/Gp7asw0sOH16ft+QMxVzjNGJbtgAd0FxWWrAdd2eGgs+uRudzaua5ODaEa
0kZx8uX1oZ49kGsK2PEuhH+b/+zFUIg/o8ooSbriEfgaUFhss4ZCXZi2Zw/k8mqAWxom/EmbNf90
2swJASSJA9GuHukxb5F5gwc0YVIRrBFtFj9+95mkYAebALIBYrjLqr0fhY5L4Ozt0JkHTtaVfo71
Ut80H35/HMlpbDCWLtjQT5+qA+pow7MHQuUG6TsHiw5EU2L90//fKIu5q5QsfSR3vV0LCeyYx3Lc
oWR3qfm4fEPcA2qeNZvDCG+sZdMXtLtJTpH18E6K8drv4m7dErZ99IOqOL7+QC8MRXWTSNpxLMUN
NP/8UV01Ai8NeBZLg5qKNhg6DcJjpbf6Z+VwXlxYeb8a4Y8PBx7MsSj28FiCdN6eN8Cj0VLC6iDQ
GyhskxniVhLMeKsABMNVDF0n+wipX4/g1ukRhrKUphCLqdFguWnhsKCbHbSCdKGeevzn0KwbVlE9
FZ9gorYdBScKnx/DOs/L95S5XdRCGliuGMDECBhasi/Q2ANy+Q4HgxD3T0jTzbEpVfhFUIDs96h6
6Uj6VzTHdn06iewqLLA4O6Z6be+nQLrtvlC9SI+9rTUteWGnz+AVI84+goqpzrao0LRPGrQfLkS+
y9vQAUvGHWdKhz86xgJPJw3uHA8VaD2wkoRCBhXOaCx+eOn0lwr0r7+7HBiIshj3rqtLaS12UdsC
1PRTHfErL4KTMpgmsPXQ2Q0R4o6vDzV/1NO1wFBKcVMQayA6YT59rFHDCtM3rH4Xl0K76hqmGSG3
aZdllXanFyi5wqR0718f9PlyN4j2uJlMw7Q5LRYL0MQmY8gDSN92jPouhU/8cHTLEwfVQgC58IQv
DWZxF/LHZUTdePqEtV9DpLPUsBtTOPWD1w/HeR7QcouczW8/F5raumvMp/p8uS+Gig1h+6U/7kbN
DdB/TuMv0CHSQ5/U5oUlMi+3xXtDpYxBuJ+o/y8vKd3zO7MrhmGnScTD3TFxT0WvpkOYpcYZLPzw
yW0dIEeIt2q/fVgZKCcDsOfFO8TliwA1Qv0e/fwMTg4KffHGzJGLWzt1Ca6vc9G/2f7upLIV5suf
5zUwF1gMV6Jda+Rth79MQ3HHDOx3aGKboOzgZb4+0rzsns4puoncxUR/pCIcxk9fn+2EYWx7Lkyg
Vv6oG4nHjzbGF86R58uRQXgQjnt7zjgWy5GA327cMdcRJcBsZC4iHdy5OOTrrfrNgNbhEHk81GJv
Awks/JCa2q7ohLUanKDYD66wf3s5MAqRjC14TY6yF2EzMUDq6I0z7SZUm1embNp9EmBK5AV2fmHu
XnhBlj6fw+SI5rwGn76gutCiSZRYDQlXmtushRqLSpm8sIufn/SmJWwXuU7iZgkt8ukoaPc2es15
iQRDBKOts3sTt0IkLv6sBOpv5jjBD3995b2wKCyBmAJ3Mp7E7KynQ3Jz2ToCCfrOqY0PvgbLViXB
V0PV1e+/LFJcIk7oXcjwycVAMh1rP8ZsZ4fE/vjQjX57oowb7EcVjBd20wvPRDCjszTYs8KRi91k
mX2EHp4But2PYMn7AaW2/SCbSqGebdKne30K52++2LzkjIYN1FRKfCEXbw01IgSIcjkRE9ICK6vy
S9Pn9oUc9YWl8WSQxVmEFIARms7ECSECvNKg4opNiequ1o7Tg1nFlxBNv7r1z5/Ktch5dJOXtpjE
rC4AreCHjUJNXSHkmiV9j9tMB8cRjLPdUu/MIDOMCTiclVlIW61xzSjitVJl8h5mUXyFWVHebynp
2t5X5KOKL78770RkNtH+nM1Kd5m2j6YfOgWB3dz9CfZhXXy2TRiAvz8IvRvqITriTZw3T/dHpflF
HuFlt7McvfyKzKf3wP8VXhjFfP56OVuIBQQPhBLBr58/CoyhnZcojPn9rsJJssMc2mghXaZRPt0M
RmvN2O007/cFMkcYDYyFnZ8HYO3XlY5i5p2fx0Vykyp01FD20syqu4KgW6LnBRcWLlfr06iyK+SH
t60uWZvoUxTDEetbOR5MSK5yQ+M7NPZYTRUwAS3k0SgNiFk+InAfcEgnEFgFfQK9PWrCKUN3Nw67
H0ZlF7CqoE9U30kwCnS2ON06nMPH6B4qRnwJiPR8Z1tCmMwSRxaCmEvoml/PjDCF/v7oWMnWREoY
1TfLpWGrXxrq+a4mFiPp57gXLvnY4rZE7U/jwC978NiobI5jh9eEpDz++vJ6VnNzCKBguStOKoUm
8hLXgvho5BetSQtTRX9C5hp+GH2d7mzfhaZCE/Lst2N+hjg0rdGENm4zmpmXvsTzWbUFCZnFjAq+
xbLE3iuzjcF3dGhfhsnKj9z2U9Apc9XYXvhbpW9F/kKZkxInxpb6/LiLszK2kQpN66zb2fSGV0Ds
8LD33XHz+qy+8EDcZVzFlmIMSjdPN61lVtBgSx6IbAZlEzkZ97jbmyvI1MYFPNLLQ0mCbkQzuUbn
nz/auLoG/s4vaoaKuuTexwAD8/A2+6JjKvOWp7INgxPC5npb4qscJXqtCItuV9Zhvc/tMf1cGFLe
4G+dXkK2PU/OeE828qGOTWCKjv3isYbIQaavZSyXJhHkyDZ23qPVfkvDJ0ee1PIubISX5nE++JRD
pkJysZjHSSmc6ux5wFz3N2S8MLB1azhkJFi/PY/U16gWUmDmWFfG4iotQ6scM5SYdk0ALdxBAGGV
ShxXUsSMd68vRJdpenqJOgb1SaJUSiuKvfV0GmHhtkEBvRghuQkrjV5WZbkdiFTLld6WJUr8wsAD
EQOc8GYUk4MsrAOt7TdLsg6xnS11Njm4E8L8xbeYGsvSDIdvYZaz0Y+nodaGyWBzDFTfXZjceWEs
n5hyOjwpNjgh/WLh2AM21H2mmzsaqLCqEQVBew4Xttfn9flqcQyeRVKx4jZQS6BxVidJrYWFgQlx
Be8wqQ5Yf6GSjFPq/vWRXnoe15pPEopxkn339A2OEm16iJHGbhBJe5fYdFShcYcX1skLozio8rBb
DYt2kDWHB49OEZFhkCDDChVRbGfWfiGN/Vwp/u2sjH4zUb4Jd5UMWi6yslDl5qT1tb+n0YOCDz4m
WOH4Wt7nFybt+evBFJWImCVnzH23xQ6TaeFiU+wH+zpDJsSurGjb8j9XNu7EF86N5wcVQ5FX0DiD
ZEOR7OnMWdAeAApO/t4sM8Na47dMdKDVCbVLupfiY9uLNtyPVnrxIZ+/s7n5N9/aYHdodyyuMm2I
PReNm3AfEbNF+NkDqiVZG/PfXRsU/yj7sQB5ZVSuFk8YB1xx8ZQauxzs+3acdImKstNdiECfPQ0X
MhVZQ3Aqkn/ai1E6Az0GVVOByKCHrhurx/yUnPtCGv3sPKSRS8yuTGXOrbZlc4iQ0g2iTB92dR03
aEqJRjgr5GjBd+Ip3sVHCo6u9rMxrMxeFwksYhjy7hRcArQ+WzV8D/NXdGAayqQp/HTVIE9YeV2c
8D2s9EybF0ksaV8nrgBLmiDu5tb5hXX6wvxaHFloNbiONcdaixHJ+JvRpoBgDk65R2Cy3zWD6f8W
pYPwCoqsMMlBqSGwJdRiFDvDwMfGkGiPnqC+yZD7Xhd9n11YkfPsPDnjGYVFwq7jQSRQv6fPEqIV
26SwevdFOwYYczlq3RvVD8wXtc3rp+9LI8GxnYs8VHiIx5+O1KfohWWwKfdI8/2wiUk+5ahZr+GY
OBdW5jwzy2fifBe0nm1BRrk4gUttluKqE3Mf5Ja+SlBy3AxS0X9Lo/F9qmF2boJxPA9F/tvVCmbT
mXMNWt4c/ssYoWjrqBvy3NxDWE1IbHwHYG6abSBpehemc36IZw+pbEU8Nz+iXDzkgNubib4hD9mL
+Hp0e+yD6Cl9CLQyOdlTF39//fU9W/QkfdQ0BVPKtWPLxetrsNm1Ilmae8fUmo3d1ThjD0CfXx/l
V3F78VgcwFQY6J3SxVeLO7r2AUsZJjWexoNwvLYLcGzb0YHnhC5+OpqrEelJoq8Em9Kd7pfyBsZv
+QkFmDydvQoMZ8UJO4VrARTgO25/eAuNlo6q4GDEsr2VSd1dwhy8sLLnEIbjkHyfs32RokjT6yza
sMZeS5FdgJ4dIKWg+1eI+Dq/e/TwFkzyLnbr3FReJs2jG7EAp97Yz8YVoAvG5mBr8SXu60sPRPmQ
GjaHggWM5elWhfFcI+9VWhRiBD68PjbPmaRwFKJIcnj9hb841Hy8sWsMYSxPuZqMGB2YAoXjDp01
NMKxkQhNbY8cz++mq0wd24SBLAJo6j9PHyroqmrwDMB+SW5PpxJfmHWciPRCXPbS8wBAogpAAEjc
vBglimd7IwOhXlxnUNuB372SOgLXbpBcQtH9qics9wrBOaE5ebGOTczTJxrrtu7dOsIjNLcbZAJs
F7oDXmCWL+qtIQZMFLFZOtv1FD1EeTXeohmIHRfuZlvg9Gj+5OhQvf46XziVKN5zETPHhDjWYis4
motWFWHWPs9QL7bkYH9JtHI4cM3gLgmZ6MIl+fJ4NhNtGxy3+mIKMiMRmNWA6RYxilfVlN20Stug
i5JvojD88frDvXQEKkXvFggoyibLGwxzm1brNB/rUnpiNNkD876JXO/CI720gtw5diMn0jlOFvc+
BtvZ5FNE3IeySrFrl/WmoGqLgLIvLgz1wgO5hkGUIQQ4OvBxTxcQxnhdMcIc2asEX9kUecCtlZn2
hQziWYBmO3QyablwcCEQvewWWAWiZ9rAaZLhN7DJ0YffwqhIEcJM82MeWMUVSPlL/b4XYoC5DzI3
2QmAyZKePpqMlKPnVWzvh3iKik3UtsWfLV8FZ5Aed4RjBB2lWw2j4X3TVTR9eX2lvPAOSclcLkxF
LVgt6ZC5HBC+TS1iN6Oh0l4ExfvU1qx9oIJy+/pQz8JwZhe4I1gZyREAGujpg0LTmkA/8KC8TUei
yDGhUx83tOOvcqA6Bs4IHlD1KjLaO8fq62FfFlgj7V7/Fi9Ot8NqJeMgv3EWizbIs7zJR4E58Ygu
FgKfXovdRoJqiy48eFSVKtt7gvRiA2vHvDD4S7PN6zRZwHSyqXA9nQJAjGWkqULtu8ao93VV9Add
s+2dZk7Rhdl+acc8Hmr++aPkvu66hlpdrfYtjjbIvA3GSvhWvnl9Nl8axaGsZVI9IIxcJsJhP3Vm
RmNmr7wZgI024NGIDHf9hlGIIfgj55WzeBZsJbPaSXhnbmph1mhGn+ey1YXN/+KjPBpkfnePJqw3
J1WheG7vZWBaO10O77HS9i+8lZdOGAclB1q69CVttbgFzBGMqTVje2IUlzi/PQS4yjNVMUx++vAb
UsPthSX30mPhyec4XL6gMJe7zogwGakykjNwwOEnavvxuaeDlV0I915a2TiPzgBaOobPSuyZFoRm
FCYME6rhZJNFr0rk6HeBnhsXnuj5UNyeoKPnMg82Kcs152dIqow6ay4LCSZmRO8mpW61mqb0x+vr
7sWRiFdoxhCOUVR6uiSGoBkGJMDlPjT6cmtnmrYZERraNGV2qXlg81FPIyQeygIgNGfTgCXmhfNo
9SUIskYDN/l+7O36w8BeWweT8DZtK4ydh6XV8Q2PxkgchIJa2RL9neSVM3GVchjHenM/dwg3ANn7
mw5E8IU1/3wF/upk6WCEgBhYy76IIq1EHT9naURJcNDLQsMyF2G21x/oxVFcg3IV6C792c5SU6Fj
KsEDRX4M61FPu+sSVbkLjZfndxg1DgMZ3DltJkJY7F9MLs16rtjuxWSamGkofY11arfPsBzaoSiM
F+FQV+u66nE0FxSbXn/Il1YJrZh/IieowM2T8GiVKEQczQxqzl5iCbzOgBOio9qW1x6Mmr0zxt5v
1ydcNhmiNrbOXYJ14tPxIMTlOcmQ3CMYA4QHP3DkadzQj3/8H87ObMdto+vaV0SA83BKSS11024P
8XxCOE7CeZ559f9TnXz/26QIEXLggwAJvFXFXVV7WHutuqdudQTuYH8Apec/N3Qd9u6U68tSWAfE
BszAIFZfWVeYmLCdduD4OXBlIbVq1sPjOFR6Bu1eaKRHxtbMvxDAIxW7vc8bziTa7haBEe1e/m25
7iRtTMSWNeOsqrl9dFAqPMoj6vG3rWxcL7DxUjsj+xA4n9WZ1+NEjLyGxrlhqTgOOA4VJfqD2rb5
b5jSaAkxa8LRUI1VttOHRS2jUM2C4gE6bZjA8kd0uuY/wqlMz/cvSxMhHhVMgWBY2YogkEFGJTPP
IfQJh1RK0jfwiZpndH32hke2dpAxGYC9YpwFD11+p5zRJrDRpXmG6QQmfEMlka0IryzqGzsuIf6q
1QWtaCac65TdVVV3Vh+rtmAxVLWaSKe1prdqMKhH1Q+0Q4/07mekgspLlWmzG5W7d86WM1ItJhqg
HkkOtNpPRkZ9tZ+Im2c9Mk51UWXn2IRC/vZX27JCNAy8kXKxgb3lVqbokEQTnY6z0s/DqYKV5jgM
8P3/hhWHwpBDHQrQ0upFJavoYFkwjHOKSBvkXzpcrdBB/nG/FYPDS+2E1hYI5uVaBjvUda5q/RxI
ASMa8hAdzUSudy7HDeczSUdxB1rHBHWrSwJNHPRmZcgO1MQKD2QwMOyBvMUF5ru3jSeN8AOuAOJf
AGYrF6CNGtFdbmLUtVLfhf85ftDyca9Qe+UCWEE7SqYXblHIXzMGEeKrPGhWeOZSqi6DNcVHZ7b3
aJqutg0rIhAVrVQwXusxq6BRZXgop/BM4NWn0G1CHDZUgX1MI7m5uzEsjDEpR9LJo31VdekHRpfh
AgnPlR8VvzI0CBD7Cce9zs51gQtkBLtGP1AliiO2X3pc4Zu9k7RJdB5FVfhzZceWUrpTVE3xF8i9
A1gypTau/inRTjZcZYKe/OAYrVadqsIcx4sx+zKsByNy7+8myJarb7dPhJhcXF5fVPkIL7k/eGfo
Ba2cVR6yNpUanLUas/yEAPuQ/61NVq0dHWvslRryE6OXP6PwpULbCiFG/AezzJH2sYVIezj0aLfC
N7Tzo64dTuAUCJeAnuFca2YgOJGdzLHj6Ax0NhqPXVulPaPqvj99pGBomx8ju+l/1X5mKF9TCa2g
b6VhlfohgOYkegOkMw5OUqj45tMcERd6ilWUe8Dzq4jPIgBgskeAGCjTrLFDUmV3YWHI0Tmo26Rg
dDlQ+oMNHTm8I0A38vdKnhkGxAlBhHpiwG4drXCQnePOXonIcvH+kFxTruWaAeYALnx1p6mMfFR1
1ifnIilQI8gjvNqFictPv/tBN1qflFEtUPSQVCF7Ab2NBh90UcjVn1UOUlM53f49V5EoP4dqLteB
CRaG8GXp8AkKc1oCZ+sZgbOMPjS6WYd59pV3ShRMCLPCqXDb4LWv0LwVLy8RBa3vdaEK0Edno4Sc
nWGTCN6hjJP+wtPvrmeIFjETagC5OCV0x1bLkkP6z2GaUThVW1d1slxopf83Kr2YlH49afoSN68+
pgXKCXECkCRMFqzMFPGsw5Ytx4ggodbtIWiGdl7V9dk0u6ikq8HFmKzBPhiofhgepTA4cnQOyq8u
L+f83Zip2nyBA9YpD4FlofkZq2GXHdVW66F9hr6FTz/Ecqa7vdZa9V6scH0m6PayRwA6KP+SYS93
aUIRxjQQNTpHZoDwgKNAz+YGmW/IB98umTWhiGr1J0lNYQZmkAgyG0UbdWnHJa5fEvJWkEV0fijl
0eBf/gyH0rM+EdeeO2OqL5Du/qqcIH5iUGsvE9nwdsBMomNqUuumb7C01Mr9HIPxT85pb2afmfYM
j6WcJZ8TdTKPcwdV8d3Obqv0hMl6dFx+XYiGT7oqUdVLzrEchu/byUcu3IyVOb3/FFMbEl17Rj+Z
S1qti/5zHAyoqaBcUSH0IMNmjBJpMr0Z43b+0acw2txe2PUn41MZnC4iJ5E+i1P+KoGVWi1XfR2F
2apT0udRm6QT8qPpJXea9m7voCfIXDnzZDTY6RksTQ0ooKKyHhfnzozCk4nUPfOmhcGgXx/n94aC
IBNAV1B90GwGNdaTNOg59oGdRcV5ttFUn8wugi2DycaWRHLnIdjawdemxNl8tYMZvDGTUSfsICxi
h1wdRtcaVHStR9nY2cFrr2dVzE1wwgnYHXV1x48j6UJh1sUZaQF4tY0Umo++ZsJRUtwkQQfotm9c
3/DCHFQJjKAQQzkrZ9SbjBpOVRbnuI2hdWpA+JOhNjvN1Wvss/hWr8ysbo1uJqYYoYJgNqgOj80Q
+z9txKuPsx5AvUZT7qARsaFgZsbTEwq57Y8hS+2dtW59RfogJMdUGcghVmudEgXlc2PEYeaoe5dO
oOAnSe4vtQ5H/O1t3TIFgA82CpoOgE+1pcOgeAVQE1U1ksb4PQOv9VmpgVn3o+083La05S+AFlXI
d5iRIFtZWqpksmKKZikUYMi+lzZSzemMOpkMpB+WuL9uW9taF2hrMgja11hcbaHT0kQyS4jgpN5Q
j3I0KRcZOoxLizTdzhZueeZrUyuXSdoAHYAiFO9dx9U/AUPNjtDQp+bOPbK1g8BYDfC2PDfmunRi
KbWjIgiVnZn1DT5RaKj/QWqohQi/GT0l7s2dLyaCxmUcopMegbwDlkx7db2HqGEEjHywh2UqF0cJ
mPyjlfv1+8aRg78J8eZ3Wtf3T2XUGjuF1M0tpSMBcAP3A2a19JVRi2LU0vDK2umsN9oYQTgyDhj6
jU8nWFYYGwVzTd99aWfOJSM0YBY5ozWjHXTLB4faxtPOPgoHWO8jsTmlUlI/MVq0tFKXBQXYzMIK
QfNRg8r/08TJ/6gotULpoVG8rLTR7bt9Arb2EOgRUSoxEH3r1XnTjMlgkthMz/CRMTFFI/NUk0J/
um1l65zRkKDRT85OsLpaW5ro8AIkrC2HDuqnMaRj+jMMACq9p9oeJcfb1sTftt5JoLtUunTmbbgt
ljvJCZCrKLRRGzXV9DOsFOklcQyY2vyi+arCwH6+x55NOCdIeEhAAaESRq4D/jhJW9kuosyLurHo
D6Ws1BlKklb03lJGxOdz9K/j37BJVRunZ6EyQ4PLNZLqI8NTBblXDsr8YUqVOjp0elsgd47c5Dsl
jfIPt1e59JSXVdIaYWINPJxJ2W3lKRYSGAkJR+RRXu6++2YlPyZKTinptpmlqwgzwFq5+rHDF4Ts
Y7kwJ3JoeUQmsukzCm30humToOJwLuRyr5N+vSJuK/GKE/hTS1yjyvMY0UAG0nKvcnCNx0mJ/PE8
QF6+448bS3qhJbBAKYuBhtWS4rxOkIhXpSc/gJ+QQbXoVIDJP06qulfMvl4S0GZwWKQZgDGoNC93
D54cSZlrpfZ6SIj+nKzJOdsKyk87H0n84v+dMD4S9/3LdBlERwQFuljxqwCynCqGC/Jp8BRpzrqj
pcE5h2KtynxnbgTF9zmPwvjtzMRUf0aI1w/f1SUytqfbrnK1WMJKpnyAQugU1ZX1qE9sdHOC2FLj
QX2qwJ5HQo9QGvf3Xivn6gNCaSJMcMIFckBfVZytXnJKQEqNJyflcOxGgLVNN1deOKvS19trWt5d
YmcZxqV5SyYqqIHWWYDuzJXapVrv6ZkZfK1TB40Wq0UK59gZ3fCNJpC915XY2EaAnBTtiRjouq+D
O9+wijav1N6r1bh8jpI5Rx+pHN/dXtiGFV4Z6pskAfRA1o+ob89jZSJb7vWmUZQXOZ2zj5Ex6MXl
tp2NDWQyCngQfiFGLlfXFPi4VJFnbfB0rXHeTlLfAkSqUzRx4tZup0Ma7rESLQOgl08G9tqAbs1m
95nLWh6GocxKqe6Excrp/k5hPb30vTKeUyPwj72mhN/zRswYI4UX7ZyADce0wOhRQjMdDejE6map
rEJhiCQaPAM2xIuu1tGXupySM9Nae6iTbVPc/NzJ3GPOyhQk42CBwn7wqNtAWlkCxs5Oc5rKiH7N
5q/bH3HLWdhJQS4H3QkT0sstDaA3QaS7GbykMLWfat7qHlRce3iJrSXRQoKJizqJmD1YWrEZGAmc
Xho8gNRxDee2mkOerNPcfFNIUp9+u72oLXM8nsRBFGEdmoBLc6lQlRl1f/AChpqPo9VWD6U/fBvm
dm8EfusMUN0FDAgDE3nq6r4KkNfOojgZPSBb859ESeVP1A+U4dKGRRo9qGWc31fL/fcQAARx8ENo
C/DI5eLAo/ZDbqSjF5BDXlJNrk3k8GLjR1tOWepWRdAPO4/Q5n7qxApQ7pEuyiuTKWJzsYloncfw
SPanqSAK2Oh66Q5D0Oy9ANcPHtErNXzic3Kdq/EfrMANEOWj16pdjA4id7Qr1XkINbZTfICau39O
27w+2Mh8nws0jx9u+87WHQNPAB1C0h1RZ1tur2LMWd8WA9uLwPFpzn3Su6xIHuvpT71T1dCFOMo+
EXur884ur2odL1+WoyFaX7xHsPyttrkcssJCYn7wxqoa2yd7RLT7UGhWAMS5D/x/AjnoI1cP6vx9
0DT9B0XS3dKMw/vgB//9DvEbBEMGeCOxRa9ijgkp9bmBWIRHOEbdtoeFV5OiX73hd5e7N1uEn4xF
01rielg9IVGo+kh5RaNXh9n0KEW69j2sGnQl61F5zv0e5mVDUk/EevdNU/67RhVGR2GbIfD1vVc4
YIMouY9kEmXPuG0bM77s13dN1f5nhVkhhmoZvFKs1fpqxMfpgRWjV5VtecqVIn/XWt1wIqaLdl79
De8RPWcq/XgOz+M6N5JiWOekPBg9u6ZH+VFlPtpy6QjEbwUqbjiAK68hRA6nWWHCJh+TgwQdcf6Q
BlQSDvd+V25fbifQ85SyrvK0Mp4TxYaqwhvl+s/c6b50tvnYDOPXWo9iGJx919e7z7dtXr9kS5vi
v7/y2jhvMsdppN6Teg5oCSroUllVtOOx11ch5GBM6DGrxAwuCdrSit3QOOwy8ThbmfWlrKDOgkm+
QqzQ9se/b69o0xYdNJBcYoLFXt0HSlAT1/RI8nYJJPgy85Y0aVrpMIQUPH/HlEC006HhlV7delpk
pSC7WRb9fekyQfZ+gfMnf6CovOcbG98JrAAYVygsGcZad9OI66cxCwcymihMHpq2zp7StAh2anNi
b5Z5E99JABfIOWHkXM9U2NPUaKk8Dl5rxdVDClOSE74rZTlx4XYrDnpu7NVCttfF28UhVFjbKugw
papV5ZYtbAdepohp7TfoZcc7BfFNn6CGJKYPOF/ruxlHULMcnn4PSXjjxNTI6GZDaR9yLd9ro20t
CD+HCox4m9bWyicCXwaZQ23Aa2E8dCdjlE9VkJqn2553HUFRfdDp15OJAWZap5YZ6VmZI3viVToK
VZLRuvYAh3czkY5lHRnSb5gzVMEuQiGaLHN5fpV80Doz421DWsV+27XK8L4ZVeufXlakC+WlPdW6
rU206WsxRYSzExUs7VkFwglZ0o+eXyWZjyLMjCxOZHfN/dvI38+4jZjigz5zdVdoE4qEAgjiaaWl
Wm/sBlpqyOxBhmFtmCP0BJWkeLy9mRuLMwA/U0kCqahesSsFXUZxBZJLr0nG8TT71bdIQ2/itpEN
jzcUAXUDyUukvT7JqIuiIG/VsqeXSvyYmlDsqaRfj3pll3uUJtfB5wvuhrYI9xLp3uq9nqNZDRLa
gx5Ue+nDCF9ogrhDNJ8KOgDHtK6jwW0NpGviSIq+T7XR77jn1mIB/vz/HyB2/NUjBiUByh5hh7pc
1esPVozIh9ZL43tJKcbf+HivTYmf8soUujKBaTFh7xF1WsfBCSGdTBJ5Z0HX4bTYUXIVgixBK7Le
0cmGELWeei+xbRSa8Rh3CFAMRhclPeSh8jPuYsdtEAO77TVbrvna7mojDb+dUf1Bpk8x4v4R6Fby
Fnq+fCca2HhlSFIY2gNvzblbcwQgQW37ekhBB/gxrWrVDI8+0ML3ZVAEf9Mh9N2urvZ4PLe2lPfz
xUMplq2LqSG86lNvU7hyQIl9g1wt9/S4b9/Hvhk+gLJpDpHZBO+Z5yh22kBb3gl6iAuEarGISZYu
I9t94dcpy5WoFj8GQf/N7tELiWAv3wkgXxTsVu+3QYmMWg9wAD7kym8GM4tzPaLeEuvZeFajdgxc
pU7lJw0M2jELZuXQ51rjDanenFEKcCBfCx3GCSgvoLncnpTAsU9SO8mE3a314M+7uJqXiPrqN0Kj
IJgORIy2Sv7LKQYJp4eDJxHdu7aSZW8hfHwo7aQ6Oq0WHGkiGcdiDsqHtCBhHyZffbJnHQ5lqZVO
s5mUn257/eYHEuhJngGBHhSu8+pMKw3Yu7qTey8ujeAs2XH4WZ2V6WmuEYG6bWrT9QXan6tfkHWt
rg+IO+2shGfQs2ZKmA/RmGWFG+tBWrs2UMm3sin5wyEew2onAto62Txx5G4g2uherDyj0lDptqaE
7JTZm+pk1AHUH8ZozPqOt28aotAiCsSC1XO1QlNq5Fm1s8Gzkfc5xMzuujWVsp1reCP+Id8XDJTk
2gQJKydqex8WVEcfvCIyk9wddcgTM7jcUBZQoF0/mTQJu51vt+UmnGDx2dhFY30pG7UGbk4U/aD6
dz73cj9xzKLpjUJgtHMPby4PdBQZKW072tdLj4zzTMm71O+93MnlZ4CsRuFmqokyYx/Kb9Ux3GsB
bX41aEAMmgdEybZ44l8dgbI3JSUtYlG8mCMfFpU5Tdy+Swp15+7fWhlkQgydiFENqD2XhrIItJ88
tOS4pdypLhJAxOKdNo3fyljTy4dCasqdcsKmSeISAn/oIMA9Lk2mMzKDUkTq5IRKeK6HLv+E5obt
oVCnfWzoB+2cgE17BMpMGUCDRlS5tFf3IJfCkQwgq/WjXNGILzM5eJRMmHd0e/jj9o2ybQ3MrAU8
VFRLltbUEmYuM5QHT8tC54OWqvPnqpGaE5Pj0wVJeXnH3panCMYuXlK4Zil3Le0Fc66YCA/wAfu2
UtxyyKlRTLH+W2ZeJhuAm12B2vMuj2cnooNXN23yMVGa8V1DSPc7nwrMBFcISBTmnZaLmUKzn8uB
1ogitcEPKTTjEwjJ6DuMrMW3IblzNERUtsisOV0iixdMTavkUPFrfei5R7xmmJL4QfJbxJ0apDy+
3HaKratKXB4ij7fElMhyXYlaMD+RhqPH22kz1JmUD4OTtk9zqN4HoPtvSf8ztc53w1Q1ZhQUedG0
LjrQ7SndQOneyL7+WLV6vHMHb72f7B9ZE4k8oNHV9TE7vlqXFd7XoLJ3GVBfPDmNEz72JXKdk2bp
gdtQIj/d3s6tM0YORb8am5xpbbmdKpArtBw4Y3ZgpKcBXkowdbX6Zg7BVbht3OzxQInvs46ROGFA
VnlImWYTP+j1dWwUvtTPfL+E0Vi4YlFBVNwC0eivrQ8H8MCI8ylNJulDZmQ6KnxSbv/9G0umVEdF
hilkRt2WvyC0IYkoU5oXNnBxpBkzR5YO1kAJYDBaG7rn2g/knW3e8lrB5UjpV9hdM1VKuSEJ1ffR
AximTgc/ScwPBEjxM8wo5h7t89Y9ZguWfYoohGNXJSE/c0Yf9glP7lPlU80ZkQ6yZA17Ed+mHVrK
FhcH0eX6NaAtSUHerClmp4rlxnlYnDrYb3Yusq3shul3+ruE1GAfVq9AXIcaRBJYsYKpf2/PcOV1
1TQSDiHwd1RarXgc5pz4MjP9nRL6xldDLEgDF+ZQBAXYt/SUMpGtmSCebgRACA6HYxygQw5Qu4OU
6rZTbpqimyZG/Xlc10AVqQ5SzaLL47ENwVdLyyBfTqXMOsXov5/vtwWtkqAOtmnirQMVY2rBLyro
lcb+HECAGQxJ8SClaA8+qSCE94pCGxcbk2+M4DOEL0QYVjd2MNgTwKh68ny9VuyDTwT1J8GCorqd
rHd/GaFjzmfThqL5/sSA440eGM+RrlP0XX4+We5LWwk46BKUXJcKJOpb5PnSx9u7uXEKAKdo4qkV
bFlrhgaUhWppbnESsBXZY9Kq8IDlSLretrLhH1CeCMgP85DwV61cMbeyGY2TbvSK2jC/TqjPvG3A
IHyVmhyDt21tvAmkjNRCaTpyVa9nphK9CWrJdHD7DqX6JGp14+D4hp66QxTXKgqchnL/IceeGG2m
8itG/ZafynbGaNY10g769I3vRlVqohytpVV26ICNfO/JfSI3z8owO1APa/d0Zba2l0PH4UI/iURh
FS0pE9V6qZ4mL0rL7ONQAPo+hlVXMhjatGO1c69snAhq6DBqiYlg8PnrrJwWhD1JGm9gjbTqKQgb
qTtYBcJkJ4WZlOoR+vjynRWVyh59zoazikyIG5s6PkN7qyAjoyYHonKSPWqd2bGFkeid1ZjGDt3T
xm6CChBP0EshYP3CxlDr05w3ZPCKdellsg7PRzjFh0Tu7R1Tq8nIlyCNhAv0rPhylIdWe9nrTa0l
c6t4EUOYtTuHVEjBkQSH2gSL9EYSb8UpGxBfPVAAkr+XOUrJxwT2DGZleqVJd+qbWzvMxSriehgz
mDtcenI8TWZIRUr2agPEcBfL/UmV2vR4+4heWxHzPpSZQHOhjrUeJ6xrY8zSuJO9YURusZNa+6JY
krSzluuLQBPEqwIKKnKI9Xd0wgp5cyq03uSALBgdJftVFdP4o0TN6lmmdfvX3asCpizqD4zIQPgq
Vv0qNiyqEKimluneNBXTPyiYTxNofaFKe9vOdUjBs0d1hfIzcwFXkI6oUaeMKxS1riLS3vZmFzCN
KoWPaRxUH6DDME5xKNiUa6PcucavvxvASUgjqFQxPniFe+o7S6lyPa+9LPbjk2XMdOD12XE+3V7g
phlucBFsOoIYbLmRicCW63nUeJ1ZxQ9ARoe3s2btpWLClZehPMNZ8AAI+kxgR84qX1bMunbkoas8
QzLbY5ZaqVtPxh8AsXSqH/nJqntk76v8A5/h1+0FboAbsE2SJNC2gtxkZduoY70rJ7nybGkA582M
r3nIbGjfJvSZXUjCugctLawjdXjnaKRK8UmL0uz+rymeftAmHBDu09Xdow0UguZSaniUZ3ic60ju
koM5NyjO317u9UEU0ZMI2citqX6vDkaEAl7RMIJOX021vqZJ1U5HM5hs5zCW+tQdmQOp5ve3bV5f
4mTYgihHES09yu5LHyoTfZT0quy8nGbJe7BWhfWznuKkPI4Zrd+de/zaGkI4gh8QpC/FlzWNHl2h
XLBAvXQuirPWzur7jqu6dDkse/OvG7ZEXYSJD4SZiA1XK0ON0dGDKCk8e4jDi2nG6UFwHF2kWVV2
Xvrrgyimz6GA565mimtNdhVxnQ3scOExyd0cjXJsP81d2ny8/amu3QMr0MEyG0C+Rxiz/FSyWuV+
UMmFl1gKs+WFKb0JDLv37DmSPmY18yt32yNt5mLh5RFcSit7STj7U6dGpafVrd65UqSlkwttZFYf
AAkk8SEwSuQ6fsOoSf4AfEgEiqsTD0EZDC2JWfI4WKpLO697aoFXQHrYNW+S0vR3/P/608E4Lm4Y
Kv7MoK6DtDQJUUkScPBAlr/FWis9BFM1nm4v6volohUG6oVyP0WYq4a5mY/q0GqgUuS4QS3dn+2P
CMdO5zyYvltKmAZuaeX2iY7zl9uGr88AkQMZLZkeddyrEeU80FV/lKgR+Fnez88OidHnuFKm/h1Y
We3uU8AFLajRCJtpj64P3GgNUcEIODW7CkIXbYrCQ0WpfCetvf5g9H6oQnIWOATMZS5PQVoloLTs
cPbyYQygo9BbOz7opj/eNygpQk5I3kA4gKgHeENiuTQU+RDrzEWnejH8cm8yO+wPDXyb72F2GI49
b+VOuHL9rUA7gKenqQxrHtXBpT0IE2KzUjPNg9pTdZBg0PISZci6ci56oZsf7vUMqO05ZkBiKEZA
87K0ZtSAsGPOtWfVjXqYy7Z4CIwxfG5TKE5um9p4xQmFCJXBer5IGa1s1UOrps4Utl7e++nFjlWG
qJKw/dWqle8f0yHqj0ULz64Ao71LujLKGTXRJm3nFG54DghjFKi5qRlqXMedkhOHkLU7HciHpDi2
CENLb82gtOudK+X6QzLCC7qUgIx9JdFcbm2k+nFeGUnvweqg04RSaSOCgpcew3ZQdt6E6zWBn6JY
QC2J8RkKWEtbQCqUrFOD0dPQSjqqcjmcEsIT9/YXvM5kHXAc3CKglMVg2uoDQpsSq70EmgmFVOnH
EDKK/Q4aGOWcNEPwGchbLB0hqoYn4LZd8euXoSczatRD0B4mU2A2brk6zawUqy7K0ZuHSjk3ZTec
595ITk2RJO+kOvHvPoIwEHBxwbALzpO3b2mvtRLYCaORGyycsp9yGrcPedPox4g5mp3Q9urDMTcM
qp4BAk4Fie3qnevz0RiY4tHYUl059cpgPTR9tCeGs2mF/AMGTsIuHvHlgkIjM6HwkjSPPOkfKNht
V4UTZ+crXb1uLIUCh4CkiKtrXbqlnlK1qJSaXjoUYfW5RGwOlvzYCrPoDImS+XfWFc74HEC9lF+S
Ukv3BBo2VqnhJ5ARCNQ64dFylVUR1wk0GLLn0DN8aGXJPmhqqOzUGa+c0eQlhUObF44Qj5duaSXg
aDBm6MgexNnd20gfmYVTpKZ5q9eClsMcguFed2QpoFmJXim80x9dHe7I78tWjXTFa5Ug/D7Fo/0h
kxP7OSvU5Mftk7axheTI4hPilmL6cLm41iARKH1b8ZBJn47+1IL8ZFBn5+3e2EKoPoi3mIUTVMSr
TCrSM58YwTK8pDHHT2EkKwfkLaRjOg7ZyRq09OH2qq5uYhox5P2ECXB+oCu3sue3IUIWU2N4th7A
Zp9opULVzS5B/Suz1cePt81db6KQjiF9E8PliBCszDlypbVtDBeQQ8RQHJENKW2XaaXq+2/Y4T6k
EQsKE36f5ceSo7ExOiauvA62gXdZVBNFlkWz84xdfywKbUAOxDQ5fDrrurpfMelalrAncPAeazlr
j5JRepViS8c43qM+2/hSvDCI1+EegnZuvSTfRkq86A1P9rPoiNBP6jIomh+Z2N+bNNowBQUMZVnu
X56WNZot8OEr7c3J8lIJQNGvTLNyy61LOQgfoo6y1E6gtbGNNAKB+ojhfC7K1RXc9aGVGLFveSb1
7CeaX1btKk6bns1ABp7e1tJeq2JjgWwiUR03Bn/WKU3pEEGZZml7ZtEhJSTF3YOfJs3D0Nd3I4pI
57n0RZNJKG6sEUWtmRqlPA2YgumsgKUOucoTAs+J4hZFKu8kpFsLA3YnYCmUr7G79PssCvN+6kzH
U31rPHdS9QcMc+mlUdWdg7xhSAj2MorPk8ns/yoOiJQaXpm+972MEQVvjOzeOLV1U3/R20DSjrdP
86YxkI78A8AS1ONyVcyWpVkITasXjmYJMaVvdz9QKQPNAX77z/ttAQCgSsEjRlK4WtgQBnJIOO57
sWqMx7Eoi0ttAZGV6j0GpKuQkRSGkhk8eJSwCQ9Wbg+YH4rXSvE9qInib0Jn6w1Ebcopr8bp2EBc
dS4DJ7zcXp7YqkW8KIwiDUEeSgTOn+VWznlqxvKI0UzS1IfEon8bxfbexMf1iRYUUkKsVGCjwMUu
ragRt1PfG7xic/ajGOavwKltapNoSMMl+ev2kq69A2Nw5hLd4/cA6pbG4sCupA7Kdi9QKv+kVEb+
SEG4vKBFEO7AzK53T5gS6BCQj7TpVrtn9E7bTYNkMGYdzfLJ53+OT9ooAu7ba9oyBNhdZ/xPJLvr
Yaoy0EPBg2IxQa5PF7iVjQsXTLYTbFx7IH1UCmWiMkfWsr7na5pTkGNllqhEpG5faE+5U/45qvKj
0TrvGRr7entVLxS/S+9jzoNhYGCBwFSZplp+qkyqkPyrBsuLlP65i+tjXE5PkLe5Vf/GkbuHSG9O
CSTrD8XsPFv5EBwqS9sbdBH+cPUjiFORjBQ9nTU1CyNiXFmMqXqmVUkyxK1VelCpTl6yOpwbt1Cz
8ZiE5eT6Vt99vL0DG74KRlzEC0io0hZcHYw4gS2r9QtL+GrtgoGRLozV5weY0KSdj7tlio8qWCME
tufqDBZ1iEbHbHmQk/KqqolJCY0WYD74yvH2qja8lRP1MtUI4u3qzozL3FKpkViU/5P6r4x5n3+Q
H9lTnt2ywm3CiwNcis1b7R3JUWsWqJZ7yRgm71G1CZ/ruJN2gpFrK9jQaOWAFIQncf2wpX45p0Yy
xW/ywNKYtmJF8kEPiyHY2bSlG4qIgACE4FuQgGJr3bihKJEBdonTMwqscvZHlU1F+VWKnRgW0rSe
MzfrpVl/bPo5D3+2Jbj1ndxpudL/fgC1LVBvcJHCLbI8jFAY0suZuvRc2JP5RN21fNbzYo+YaMsK
aHReA1mMuaxHAYJESphsnbMzWkA/9XnKHnpGph/uccB/l0JiQXmHRgY3y+rR1mgGOQYH9yyVZDAg
FG31CWJUv9i5lpdn6v/sYIVeH9fl+qkpNEiRw4l7OJGb9DCqk+olEZXIJqqSnQBrc98EVod+Bl3y
dUsNWlrJCpshO+OGCMHFRTF2hypgfOauiOC/NUHiBG2auJDWcMtxyktbj+HFagqeTynIg7dFKPV3
Hat/rahcR/SZdTHMuHqkOdHphEQkPGl9OR3akPH5XLP22DS2Nk0oAYsZIJpaa4QVzeYm12R44KI+
C5+NAKiq2wXD0Li3/W0Z3/y3GhqdXBE6kfa6BVMhPq3Ekpyf6cQ0R3AdVX+M4H0ID8FYwj066Shc
/MZxBahJl45ekxg8XR5XvansISnhe2wkVT6MXUQdM0r03zhJIumjPkvwxmjC0spokBdZEM+e5R52
ZkmF/HPIlT3FiBVY5d8NFEAVHcIYaqYvQ06vAA6MehZDF7T5uba6N5OVTQdJd5CwG/5Qg/aT1NKw
7/WnQjMu8zQlh1pjFO72J9xyFWr7vFqCIZ7a3HKhcTM2Wsbc21lj1v/UzzCDtqG016/eujAgGxED
LGCZ0edbWslmu5OdNM3PKQt+KLuyeS4rNHgKM97TddxaEEcLJDhNQVDFytKUoY4xxek6P8dDaTJd
Z1ruGAb3MWD8++HASENhoMLpwgu2tFKr3RRPfYXnN4ltHELNj9rnIpg635MmI//7/o9Ek59hHKh2
ealW9/qUyAns6DlUqjAqumUf1W/KXJvuipT+W9P/rKxpodCaKhtFh7C10ov+YVbU8ZQaY3Qwu3Hv
zRVv6v9iz/9MUc/iA4FxBUm73D6NCXXarGlxVntLec6iqh3dwvJ9t6G06BZMpf7BsdhjZNuyCioZ
dIhDmfSq3ZJOAMOiRMrPpaZkyakdgbN/Kvp0/mLOmfNjUmBtcsdOVqrfuPXhUSUDRAiU9Gx1yDCT
SHw0vl+cdoeI1kHvdgYsTr9xmAHVkk2/jF6sv6ATAnyjuVqcqTNPxzQJmhPy13ulnM1bi+sCiCsn
mUh0dZrBbSSSpfXFWYoz5X2nA+3xM606VE5jfpKyYDqM0SA/pqU0fNdD2IWLmRY2lF97Q6CbH/TV
D1m7UShXNJOgn86m/lsQDJkrOdLHRKq/tslQumM0frn/IL60Dijsw/ZlrVbOZdCTu3AQ9bIKj0Mj
967RVHtapltXGMJXoDJpIVzjlP0InF2p4KdkM4xEp8l3OXWi3zjtr42sfNJEDtGM86A4G2rknwZ9
ag4KxKdUeZRqB8y7uR7ADIKJH62rdRaP0i49H4WLRTMl5zOEzYmr0frcuSRX07b/XioCM/F/ZoS3
vHpMA73ySyXllPXd8FOZzUNuq384cvTDkptTJQVv2qZ7F46t66vtc6oNx1z6pzD3mHCFC6yvNqrg
4jEn+iLQW/4KU5pUBgwL4pNpoHrm9MWj0iflU9e35s6+CvdemwLPRysLIksqdaunTu4KQwIak51T
rf1HhgbABV36qOTjl7gK98aRNo3BZAx0H+DnVdqpmKOdh3WYn2eramLXob9bPQ5k1vmhjyO1v8QJ
cdlOUL61mcSXItMFXES2u9xMq+7ttoa1DKbmeT5Y9qgemmwKTsFwJ1rkX+8RrzmwG4FyWwv6hm2q
lnqPCEI2lg063wA66oNB8SV8uH2HbK4JfOSL7BR36GpNk4lMe2rE+XkkZvjQ6IN2StuiOExQdPxG
rEx0KVAiQiF1fVH7laWGKBXn57a1AlfLA+nBIK2/q9j+787xtkHIxtgYZWl1+ZHq0Gn7UW3yM0Qf
+bkfx/AABVJ9AqC4x4C2tXfACyCKBdTDSOYq7Ir/H2lntiO3sWztJyLAebglq5pV6lZLbsm25BtC
trc5zzOf/nzZ/vEfkUUUUftAfSdI0cmMzIxhrRXl3GXlUhUMzAM264Y1E2a9cKiZnaJOOrMr7m/V
zsXFRxP9GHgA4kOuVyandRRpdl/4ehpw588wtexRXw5S3J1FkRFS0IHQAcpmez0q4zJaNgO0mA5h
OrGLtmhZXdu+1FRPbibQc/cXJX7pza0BDBW8CRgQigRbyP800OuPlyHxF/Q5pY/I59uhG4UpSpJm
HWjZa1k5ZnapU8tsLloQ2e3jLw9YKY4YKCbuyS0uKzT6OUpULfHlfO4/d808XWPJsi8qkdfj7zWJ
AC5JWRz00hZwUCiTpEqMgfZrQ8mja10Y5e/cHdFjipzvR0AIAoIi/X918bWjjEZLczBVMr9D/vls
oZXvI7KmeUkYHiFsdnwSU2S/HDUhSrt55TKoKVmc6Zk/qQYrGqb8Ambi4em5IB3xRwI8AmWqw5sz
DQG/1KcGKwn8F28AQO4xELI73XfFvbWAcaSJQAWQvvHmOOv91IhpKVhhUOJfTGnPPSMNrH/uW9k5
X9BABDrVIXviIVlvTtKbvdxJ6KrDg0y+MMvG1txMbfprJs3hQaQvvv7mcAm4DiUxIL5CX31tayae
68cxzvzBaKuXCKzyGZy0qTzVzhCcO4XUEKpI0R8E/jtLBHMiGBnE5QKZtDY7MvRKduKUUQ1ZgpBf
UiXofY0MOwJKerBnG4zeu6+/cz9EMZOe+LZ1VqMj1g5JkJFkKH9KCuKSS2X+GIrmmz3mlrswdeNV
8fSDR2bHVcTQUoQ2GBrN6OjNJjp9HSf9PFGeKwbraQH4eDa1xno8ogJkxUh6OmggGba1YCfqqVUP
TebH1pK68lIW7ugs13ikgKblwX9xlsEXgJN7b0RyKa63zeqtgXaumvpyZJefrdzUY4+2gXOEu9r7
ePjk+ygswUXavGMjkoS23pbMM5DC3mUsYHlllNMRjfTIyqZKIcn6FDJbNfPlqtQudhAA7TXT8YAY
sGuFWhlBAHM5blpHedQiM24UXLUVuXTaQsKPjb49PXxniJv8/1vZfLHBnPjVlYw7ow8Gz4xLE6Ua
oEdquOgHZ/d2QVwV1ECgAzAnh8r92gkGyKGylZman5QTlfuwtn4rtMn+6/6C9qygBkCHQ8SB6Lqs
rVRDF4Xz2Kp+mOMCyaK1NLxhxty3snM5IEsNCk0Rg0BEKWJtBkbqmI5SrPghnJ9Cmj+bWfE0d03n
xnLlp2ryEaDrpTVzn8GKB4GNuFvXd68JjZG8S0ywI2nY+l8YlQw7lTQ/k2yrf0o7Lf1Ny9GM9Zic
VnwI8jR8rBcn7kKhkkO3gKUya36L41L1nvQLoIdv9053QTkBauESdQcB4vs7uF4ZNSteZBYG2+HG
520nCXtHjWvfqRPmOToiKvOysG9TPwrzIjqBKsoafwL3mPhd0vfNSUt72I8GSLnEHatQml05mpDF
KDNFky7RUCLkpndq2lz0cSYeYqRv67ixlQ7NcxLL9Y+4nMt/BoYy5KdQmvj3ua4ELdqLejN7CMVG
kZvTtkm9PEBJ9skpgFYCt9XSvyqDIZ0HjIF3bZfNJyDRhTijEo4wZm/zsPaEbj3lO0o9dOsSLyrp
gV6l2ujG69R1YXhKGeU4evUyxp86rSo7bxyX5WuQgr8+ERaEzHFUxiw5AZZPu1Nb973mUoIMledg
KK3YA0/f6QceefssI1bBYyKiARQBtrwYXSq1OAwcKqqzbD230QhleRjQYFPghd0/ebfnG1O4BxGA
kELclv6MDrYrxKzSt1BHOGX90ntoCx9pL+xboVfxzj6DMrU+3lk5StXUSKVvZl3lo6/UvUZBdSQJ
uGsF2AxpHqQi3q21FWcYSOYA+flopzsvM9CrJ2YLBQcglt3N0YCiAXEiktmuRUsq2WkW1lKkVCzL
sog8esyLm1PjO93fnNuokM2BIMIFT7pD+2G9IFQ2i7pfysqPu6z5OEyy8qWlZ38OjXH2GyXQvDhu
j4bEiP/05sRQx6B7xbtyQzyu8npWmWFU+cM4qV9MHudL25bha26FjhvKUvvUl/QgHUsyLveXu1Mg
JmUWVzDIAbBx26ZS7VgtwodU4tQgy6pLCgo/9Gh/U0sZu7r9phuB8T2PODGXcZC72JuzIDHP0yLX
ltfSgnhMQ1bc0/xCwBmAGBDYUR9fb0CnW9HEAJPSV5opU93cCZhMqxQdFKcoexqrbDpASd++RWuD
m8hOVqJATQqcS7bSX/qhMD6FwTi8yUAqXkOoLPc/+K41kGY2xDShT7J93NXAaJqe5UVp0b0BwOx/
0eXC/DrI/TnIxiNR9r3zqRJHMtGDfIM22/prKoseFUXEtSbkHn9vu370xjQe/rq/qL3zSVAE9gtG
EM/r5jmXk1mzA5lrRqFLeI6nVPqSTlr7cZ6k8Nt9U3vfT6hNEPA5dA63M7GCuNKZgmhjqqnGv53G
Li5SJDsuH9z27SnMDwgCe0ujlwcuW0CvOJ7rD+jUDJKuw7r0q9zMPlaBpXpFVmpnRU6Mg9hhb2kC
WyNA4CJj2+yVBDVAMmxq7xGEiJ6piAsDnPrcciYXYqEVfpBL6E4Hr/Weg1CPJlwRM1ZvFBijQFLT
Lqe9l2tD27oNPI/qeZTlufj6+MYRZHClakD3kLdff0gpn8e5T/PKt6Ug91IzDL8akZydJLRYz8j8
LQcL2/uaQnYIRsJ7k22zccmy1MGgctAaaqnwy1W6XojElaec4YEf5nmYj0aR31rkNccvBU6Oss+W
toUY/zQ7hXDNomvdoHZmd9EZHGzOv/ZM9D6IIvasocPFxY1QAPoZm3uymeqo08a29odFLRLPaiYD
AuNs/W1Iqf3rlEjm5/sbeHsS8A7RsASlIlvEd+sNrIKy4ksmja+1kn7WW7l9a6uxOUVjOPx639Te
2pAGAHLIyBww75v7xNRanSvZqPwKdNSXIJu61A0CWS9dlRfxaqUJo+Lum7w9BzCqwLahmkN3BqGV
9erqZrHkGBVq35TS+GxMenpiCox2YGXvG1LXolYH1p2i4MYKkbxsRclU+SEY9cGHxDv/yGvJXk5I
KyUHG7a3JLgCvKdiUiFt9PWSCiMH0Uz304+KwPKCqJxOjZNGB3WYIyubc2aZyIYlUllD/O+iEzq/
2imZ0iNpltuwDECZEEiGbYG40fZsoaQaN/U04e1anVzTWVV+75VYP49GU/4yS0ozAvoJHpu+JWIR
rEKPFIL2QCC2QLNoZH6OlBW1H5ZlXbvKYJi9Z4QMpj/d9749v/jZ0ObqL7VQS/Uur/28C7IPZWtI
5z4uh9+cTrcPXPA21mRN6FEQYTkUBbf0KatPYSkPZuUbsxLl5zKt4Gsp8CELRaI3o9u9/dRneupb
Q74cRJu7u4huEsk/P3RQ1h5pDsz/1MKk9ovYuOaa/J+wQvKHYY9+3SRPcTj+uP9Zd33zJ3ubE9D3
lrPENfZMlAZOuh3PbqoG0cFNvGuFugKiPkLCYfuyDUXJH4vNG4am8Kgj9yD4NOXp/lr2XAQUAxsG
VorO7vacIWevZZVe+UXRhxe6hVxVoTJ8aai+fblvam9BP5va3FK9pJVzDtmI4CNMDA/xhqj38loP
vv4XdsBGEw0TYd2A+RWjscAx9bWfkZh/B2CZmp40BpF6vm9n7zkh9BAzyUVr2t48lVI/DWhIcUXJ
ZT3/JfVzRu0us6mzmLXlox2mHV1Xe5slCKUIyxDrw9FdO3qomGM2qLgEquHRRSsaA7o/hG61VY23
hxdHxx0ZKe55UTXeLM6KA40Jz1Pjl3rVGa4iD+1L1StLcqLP3CH6FHSP91ohlJCagVhFPohYfL26
Xo4ZFmiA20Nf0fxRzBNjAm3mFUUHV9VOiZJwCsSeiBlJhbbJuCX33ET6VPhS2jtvSmXG58aO62dd
roMXsAb2b2mLSJI+mbYP7M75DbZ6fDSocGcvKQWQG1PhII/aJjehps3gW4FdmhmQzqiXyifmmUSx
K0FYezjbYMH/a8vabGYRmIlVxgpfdtQkb3ZgQAR1V3pLYywHh2J3We+dE4E6Bmy+3kStyFsrjdrS
nzPqoY3RtVc1jINfg6g6mnOzc59AiBdtbO5HQvJN6K+V6OYsyVz6fazWhHBB+TZVTvRwtwE9zJ+s
bB6XuDdmK4aV7td9Yl4mJnV9K6TBPjhuu2vBF2kFCdn6rXDqtFippqesxbAYzVfbgXbureqIJL7n
+UgyAKbB6WHabakwes7WVCpOpw/919mQml9Umrv0HiK3N8cPdTM+jYo0uYopeQtSPgcP9c4qhSIE
BVekq5CRFH//Ez6rafNm7lr8EFJczNSZanROetZXR/Ojdm5mIjrIFiKnUIAOre2MHYOEGcNFYc9W
I9+xl/qctbLtghzXroyneHwmObOCSGHQceObEu5v7A0UmRHdLcBtK+mPKXHkN3lerNP9K3nv6/1s
RYRBP309OeispjGDwo+GoDr3YzV4Xd7887gRof/DkYLYwTatjfTZJBllaBU+eivqSyEP5hlnyB6P
7gk50C6jUQ3pZtuQr/NxSLKCq14BifI8oLz4YvSTeRBw7MSk72OcRPJFMXnLYA2WxYScCES7gSjx
Z5okwzcFdZk/hi6smzer1KTGYwyd/UxkOzr+/Q+554OMBIeeTseCrHPjE4E+WAYak5SwHe25WILQ
q4rpVVX7byVzbQ6M7bmGmFIIRJzuHjWz9a5ZRoHWcgMqNc5T5DVDU/9QtEpyNGl653Knek1oRVxA
JXXb7II5NVTRkFBELaL5j7GRdK+Ws/QUybFzUGfZWxGpM1UWYjiKHptgwHGYx9DKODuzUfI/oP8o
19wwj4ZW7y0I3VPBC2RVZC7r7yblRpYnmYYfdqr0EoyNcRrzQXvNezt8PJwnJEXLHXA0lZWtIltd
KZQRNUzpdZmf8jFfTkt6GCGKEsa65E+1jfqvUHIGuLMl7UVBORZR4BSQzOzxNDmxN2iWW7XBJ9Nq
/kNWnbh0fzXXmRl5cd/hd3cMF1AIrUTtaPMtnS5Enqxix6q2bbxGGdQ/pD7MD870kRXx9z9dguEi
RUvWsMBsMpLIrWM9ZrRRHh5U73e/I+EhUmzietoKbBX1DDCgSimaFtUIvECeG3fMqvApjvrpsy5F
0SsE3vYDI8GJG3Wzt8/3v+bO3SXK+VTX+aIoZG/iqM7slTmKIHBN6Mh8LEMlOQ+yJP8yN6P5sYiz
6GxbpeULeaLwYCN3DgWYFArbUJOF8OomWowY9Ij8MPDUzrGaVxXS2LdcmYw/mD7TP35vcTsKRVLk
/wH5bp60RjLqupNiMKPIrZ/jXi1f5UQ1f73/LXd8ZmVlc5e0YRppSgoIdqmaFPG+OjQuplM1j0kp
v9d1CNlFf5r+KOnnpr7o9PHQpjWryRkb4DIvtm3cFHmoo1rL3gbRsgQxxxYB9tqctIpx3zbMXw55
V56zudLPyFb+XtXl46gh2ryEHAIxBGxkq6SsMBgKZ8AQahpoTrT1p4CxlgcB9t5qEAbRkJ42hHLR
5u2yCQPifoGyqqHdqndV/8lcGJKW98n8930/EN60uRzfla5JukiGMLa+O8phHpCTU7BUD17Qwzby
tFLWzmnfdb2XKTazleyiemyK3r9uQW1W4Bgd+ADbGjDiED13SZz7iTmZzACr0pOu5vbj74sQ0+e+
EiQ7WlnrxWWLk+YSalq+keSJV2vq+BRbhxHA3lFiReBpkQahZrpxvawHm6LVXe7boRW4Vt2Xn0ct
TA8KbDu3L+UUaqNiiikKE5u1IBVToYsqrDjZ8CLNnWycDcjB38K0L70wqu1fkUBMPSMKpdy160Q5
+Jg7PklhG50wIGDgbLe3r9QsChk5gPZlgWuQ93DgUg1Nu7nuj8bq7nzRlalNnFgaTqIlEQRQuH/W
yW6sHxov+MGVvm8EjBKCXe8K0Gvn6HO9yhDs4CCrWQ2Wvf0xyKF5uX+8do1YlKVAKgmxjo1vVEqr
5mPIm1nIEUClkddCIco/37eytzWoc6GORNNIPFPrpWi5ltthwvdC9kaM7I2ZdjwYWfcSN9L4631b
eyv6l3cuBLRu0pRYq/V2VEiXu66mr+gIepkcVl/+Cys00RFvA8ALWmO9olqaUZR6dzbmzVquoteZ
n87y8ud9MzuHCuAf2TcQQMg7W1qs3OlTlcQDsW7SzZ8XxkH1tdukI4RVvTSb1s1l9G1PTt/W9TmN
ov556JFgmw6O1t435Sak64E6tpi2s15t1VYLGhJB7i9T+OecxMqrrcT5QX65t1Y6plyDMDZBy20+
ad7K4Bs1Hi6n1yK3mAbbC63hN8PofolU7UVLho9Dp3ZuqiwHKOU99+QlE0PNoX/dyNaNkKgHBsRw
nCvDOpGOyeewK8GA12l2cBJ2F/kO+KbnAi56s0gI/kulmPCxAqP7u86mU9lazZPlBN8Wa3mS4umT
1mvfcz07OBU7oel7T4KGAfktpej1DnY9ytJMgc39oGiZxlEb4fJdq9X2i91IjfUl6uTEfIoh6TRn
ignzcvA47H5hnlFQ0NRbQBmtzSMGIjEV3Ml92CWmC/RSGjxZyYazAQJFde8fmp0sng8LwlP0tsTY
ubWxWC9ThHeIhZVYNk6mXGgNnKNBc0Od1B61NuOoOr13PsTxEIUDUu0tXAMlRXXJRlx3KoVcwywZ
wykPZO1ovsmuHZI1NGjEg779jFDQemmW7NwfFKf4kjMbzrPBKh5UnvetwOSm/EITfHsQUeTXWA5g
3zKGvocoYPXC+B3l4CTsWRFnjmCY95podb1L+tJGpdrhEqUkp6csrkLf1lPr7b4v7Dnez1bEb/FT
6pmaLW32Qct9hrAlf5cV4hOOE4Z/ZMEoP54XCdV78eQTa93ovBm51FfUcdmcvnVOY12FpwXA7tP9
Be1+NqI4/Jps9obFLQd2VhYGn42Obvq3WTF83Cxt7T/3rewdIdIimP78ADvfbA5Vj2jhcc19gDN/
QLB8U4bW8bJGGtxkOkJC7IT4jKGnFGaIoOpGtQNGgGxn6Fn489C+RnYVfJRyc/6FB9H8AlMAkIc2
HDxoe25BiwDtEyTbqeBv76OxsiQU2QqfjlbtISNkuFWkLJ5AHB/cRnuroyIBGo5BQURYm+JspKRD
HUoqj0vc919ipSkyt1ON8NwGS/B7h8jdGTWRh08XLgheAZVygcO7mU+/JMMUjVZbXCy7rT5paW55
ZWY1j55hrJA1w+2kfikwsuvTRUmpkedezy+9rU3Zq1qN3fLZMoOsfHS/MAQEg2NFBgMfbPMRpQEM
eBtn2QUSXQNPVY/cLnYYTJy2R6/HzQETg9tAeMBSEUS9bbbUxpI6JswxuyRB79iuTFjy1Eya+ugJ
o0j6zjZnfJNFtiTc5qeLiW4SePc6Si+4TvShGI3g+5R0LTMXCqPxUsWsTveP9I3L02+jvYIpAkru
oc0njPp2Mqa+Ti5GFDVvjiSPfwX12F9hPzgHGO1bJDHNZ2BNCl5BzEravl5cwWy6IUqa5KJMMH21
yRifh0SdPw2z3H9vSs0+y1LvPDvD2D4XVZdeyraIP4fAlA4WfbuZXJUwjoRSDnu57VkMudEGBgMa
L8aIjJzcMSEvTpIjBbmbI04FnyxAUEreVSk3yx2iyRi6yo4vjaxKSIRM9tvI+AcvjJf+z2aS58+o
SMoP126FVfqoYMUpGHIM1x/ZRoqE2sEcX+R+br70mjy9NVSZP993m70viB207kFg39ZfpDHhxTH0
+MLMB8ljZE3v1hQtDvbp5r1hLSJ+QkqOAw7LfrMWk5nj4WjEl3S08s+NFtmBWzgRs+qo/I3/MXQg
ovfX9a44vCosYRKxb3IavBTX2BzAOB965oVUyWVRUyX+zUFufnBNpdG0TxKV4+ViL5WWe1pi5IvX
W4P9Y9LNJjjRT5GDs1ylTfes0veXfI0t1r0m79DlX4JhytyeW1HtKdgnZf5JZmSoXLujOhfSl0B3
uuBVGR2mPWdBUJoflC6V4nMSxENzvb/E2xNPBEeLRHxPSoHbm4x0vFlkLZJ8yYzG0kNdJv3h1EUI
5NZK2u/3jd0kGCLu4YCJXBgl/22KH41aFZLaJCiRVNWTtXTV81LYzSe7bIcXPQvkv2eAYNSMncG/
b/nWQw2gJzYy2SSnJsiXte+Yo1IlrSnHF0XKGCXcFgBAEgZy3bdye8ZJTcn3majI5UmCurZipHZt
Kq3JGQ+dpXsmSVTTJ9hNbe0C7lcCtJGdnvGUZgaS7r7pmwWSM9HW4Axy/sSZX5vOtZD/O5DCiyOZ
geymg6QyVIPH9tFHlrFUYGxFBAa9G+ba2k48SbFpMALrog2p/ZlyUVXwytrqUzd0YIjuL+rmxGOM
SoKgdkDchZOwNlYLNb+KgcwXaVL+WqQOWtesvI6O9GmRmgPfvDkI2EKAmFyGAELD2tpW4yx9KZVm
dCnVoDl3WWBeuJrr5wD049P9Zd24CaVPgEFICtDII/bauElQKjJK6hkX2Zwoycd2jA3jbUxV+0dh
DVHkNb0ULm7RWflB73VnjdQv4F6RGgIY3hoGsYzyqx7Fl6EdFM9suKeHzk69yZ6OpCh2/BFNF44C
r44BcXPjj800RrQeOAp2gvRdm1aNGyhjcOD1ewvC78ngafOKCth601Cb0+0lTJML3NTonIUSa9Hk
5Lyk5RFa/3ZBfDR46uRuBH40YtemRmlZSmfWw0uVT8N5mW3lLXOaI4jj7YKI/i2gE1xT1CW3HaDc
rMOlsSPVz7o0/TOzydsdrUp+DRs6vo96IaaQThByHbSU32mZPwWXBXFeJRv5++zDr3kTfqj6+K0o
lD/quXhtm+rh88W4V1WEV/gFIPPNDSzHVHdhNSh+FTHBMuinxUsMtfqQBeXDDG+Gu6JaQzqlQ/RH
B3m9VQ3Avwj4v+LLhfV1sdPlCtY8ZU5HFx08KzvbJSb8MAqY14xrceMUPcwseMmK4mdzrnmzXvWe
WZmyD7lYOtiu27uQhAMPREuXLYMKtl5U0czZaNqI15bh0Hk9JBglS/+yGbrT0AU4MLbj7EJfUQgm
AYDSt7VcUwtVuQVQ5reypX2S4yF56eRyPt/3wF0rJOhQfsk+GQeyXpICjraC06P4XWvOrzEaOWc5
So6y3N09AgFN6ChUabaAkwr+9kApWfGdAv6QC2eXUl/tBPFfdW22R53VfWtCqQyIFe/JZpsiO4T8
VVkKSouj5Smj0jwthlM9ZdXjWnKkoMRsBDYI21Ip3rh5q+mFFANL8e2oMZ7jukguxdw8rG4srIjE
CMFU6A1bgYk2duzUSQw+36CM17bQGSSx1M1BBnH7JOJm4IMhtQIWIPtcu0IU1JMdRqkKO0mIHMq5
nLdPi2XkL8yuKxR3yGGduQFDjOcDV7/dMIPOFnBoEBFCv3mTIaGBJDHpWkfEMAkdZgaEtdtNjv0h
WqqHxf/EXBNBwCJHEnMyNlegNE2B1esTvOCG/r5id4an2PPw8KkS8BYcAg4PxaQtygPIp0wd25n9
PMxG14q7ys3yeT6IYW7PriEANGKrGJYFNHK9YQznXmajjxZoPNHokeCrp6qzj2pHNwmDmL2hUaAi
eX1P/dZWpEqynTabJqgSuvZsB4X5j94r1bmwy/h7syz2qY2c4ltWdkccgFu34MaApw7UlHiJ/Ght
WZZHSMzwXvw2nJpLPoQLYZlVn/MqeRgRJC4nMS4AHTfhgptHJAsahN6hwvutDSUWbq5hu/THs+vc
trW3xL31JH6Z3OumRPn26BUMQo4onWCUP/ysl6mr5YL2W2zygCnB3zG8KS9Uu/rvh60InrbQRxdT
QLYzbS05sYag6A0kpyITRTI7H37tkko/an3sbBrgJjGPXACrCG3Wq8mcPInqPNT8oo3kM+zX4cRg
svwUg+157JTxOgo0HkhrcXuIl2VtSurLOZT1CJ1Ei1Ge7qwNYegV8nxUhN6cs3/tmIyUUFkR7LzN
BqUNV28JmOqqzbbkKVGknyNYFAeX4Ob6/deKA+eFMiOzsm8kZMplmaIEK02R9H/B67JSPwnCoTnJ
ucp47txOtWs820Z+YHh3eT8Z3lyJIc8LmCCzulaouX3JKIV87Wgiuw/53/vyGO3K4lggdT7hNz+F
umUH+3oyivpaWCRzRZc7l6iR5h//NyubtUhWzfytPK+vht4vH6PSdj4nSGgcjTQW/81PNal/FwMn
j3hJOOBWWFwdg3Lp5rS+JtHwYnbjl4KVeUbfL+5Uoff3+KJ4GWlDE+ECmdksyg6zYEm6vLvCeNSn
E3i0KnPVeZGPCLV7Lkh0y02ILaoYm7MLfqvTrDLtEDltAVIVEroRtP3Kaf4l6uuh+CgHUVidtUJl
XMz9Ne58UQMIl5i5LYQat1W+Uh9SnSpcf2074EneIAMNebKmHHnlpgs0408GtowgvO5b3Vkwzghn
AnUh2tBbJf/SVOrF4EkRo+gTNzXMwLeIEGKXSFH2AqVOGHiut0eTz3ZOHBAsTRPDjsVIhE1ivkxN
mI7ZgllVGlW3K534OY8W9e3+6nbNgDEU7SW2dDtF0+mLKnXiqLkaQRv07tISk/waxXN4pIWyawgQ
KQV8JKspN6zPNsJPhT7EJmd7sGJ3CpHGY0jpg2MXxKGjVUZ7iVufW3I7NraZK5WiTNpcNbV8mSSr
vxjKEvj3v9km2sEI9HxxT3EKKNdvT3baW2pQz219nYwufbaq9s++rqk3h3b+bGfqUn0OwsCITlmh
lkfa+rdnAFAeCTqVDTgivNPrz1g6attRdaquSTW2b4z8K1pXUsYZyT/LYj6BEbblg13P9/UKvKaA
fBDdbfN0w8xla9RYL6ON1dKrKea/VTnUl3OVjfNVt4buRO+z+/P+Z95bKv07QmTAbJCXN6FdI3Ux
lBK1uTJMa2h8eZpBjuY6YRiCD1msun1R6vPBebg97QBaSHF4fkTJZbtWiKOKHaL9fWWCZ/PKeL5e
+aVAmCD7KDnoW7mwxKT4UjEVqvn9/nJvD4go2YJ1FO5L5WpzQMCjmFM75OU17IL8OZDynA5G9SBT
SuwltVowQ7SxyT4csf6fnljogY05j2N57esp9SW1rj+PXX3UqtvZOkGP5XmwEDxjatjaCjhju0iY
bXWV0Qt7NvPC+SeH934irSxywEJ59XB8wrKANzDlDRQA52Nt0NYzcPmqWl6bcEzRRutjP4rD5nR/
izZx678fj+CEiwWNGh7atRWIKYbepciJl+ZcemVo9q4aANnTyuCojLTrDdBVBMKcW2Z7LzdyoGgQ
Y/iCo9E/2f1YXLVsOooadhdEqwaeMYjiG2/nQY0UwBPlNUiIh8K4WU6DPoxvYxO3T/e/3a5LsD+C
5k4pbluqqhPDaqHElFc1GpfRzYNGfWK8McILymxYL0pQqY9V0f/dLaraFDLRpAerv94tNSyJUxnG
dJ201PrDQITbLWUrfssd62jK4N5ucT/iF1DqeOA2QRFTHhhcJc84hqoMZ5SuzFMEoMu9/wn3dgs2
ABR+oi8uxs2CWkEWmfSwuqKb2v+aZI35NoRO+yGs5SP2+Z4pcPEcKI4qEE5t/e0GqTPrJsNURMrt
hW3an+euME5zXzw2BxJVNm6kn02Jb/vTjURuttS0/MqroyV1eaLSbSanikDw4DnZ2yMQIBwpXlCK
IZs9UgplUSYlLK9mrk1PaWSYfqOj9vr4HoGWAGpET0UUM9erKWuAzHWdMHGgqKrgBU5xoXsKBIfg
eSzs8Cga39snBAcFkgYnZ/Td2lwij51dWAuON/fVSRdTOhO1zt1ZTY/mM+99P2LEf9mHore4NgVz
AzGPljudr7acSi1f3Kbq6tPD3090RXkGRVkHrea1la7sHOzUHNpOGg2mmPTdb4j3qsNHKjrK0eS7
ndceCBIBNrVTtHRscWn95HtJYoSFWjjcrYElX5Ic+c1Qnd05tN00k1ov1cP0cn+BN/cgDVnY1wJE
JliP20pOLMGYQBiOyaC5JH82k9eq8ip56U4jQunn/8IW7SneERpVlDLXyxt0tZIaG5e3l4ioScr6
pnoqi4Zda8NE+9xI1nhw6d54CUkEiSHhKe0CgVdYm6wyI9IDGjhXeY7njxmVYS9j6Mcv9xd24/YE
CqKdQzuRQgh21lakYNIzu8uwUhqhpzad/lqWc3FJnHo+uDb2TAkqO7wqMCawK9am4rGUC7tAuX6a
wtKl+N08VeJq75I4fAy6jltQVeexZ0gR55k3cm1KLga1yJY2vNZ5ZlwCSXZe1d7KXprOlB8NNoUp
Xn3R06Htu/2AWiVHpTUb4TVMrOg0S/VvRTofzUK8cXUxyYNQFig+6FZqd+v1ZEUWWHE7WBfVWF5z
RfkQB6PtMrrk6yAFD/YHuNNpDtGgIldGaJ1OyNpYAN6j0JjicU0I789mF0SZawdJcKr5Zw9yht6N
URIQMfS/uKO1MV3pQjFbprgmRqKeimhx3EUrjoCS78X5VQmJDBOIPe0pXmACzs1jAo95LJ18rK62
2gWDmxV9W3lRH+f6JTPstvzQoV8yPQPwzU5NxevmFmMcvdaR0hkHOPKbvRTJLheWCpAY0MyWqG0s
Yh6NbfN558KpvT5w5Au4P+O7nTTTxxbhmPkg2rm1yKVM1VZEjELJdPMSVLIVdEXdZde4M5tvraUE
L/B/8/SD3adWfgI+EysHJm8uL8SK4HWK8qODXNyWDet0nW00lZ5dGxjUbh7nimdP+hFR8OZGQT4Z
DjpoLvC2IJ02nhq1OPEUGMN1nOnGEKn0LqIcjVcuxpEk8ftrsvYgcnZ0pcjCRFq0XZGdcRrCtu6u
UR9OH3VlZo5PHbUhFuXkxckYAGgrRu9qTBP1K7UoXsjbrB9jaFgMN9fjB8kVHBxqaShoI3QFvvKG
oQuZAwBpnTfXouia7+AIVbdxuvTAWW/3kRwacMZ7GKECgFofT7lVgmVywvbaD3ofnSdTkz70A3IG
jwZ7Io0mNxOCtvTftyHlEsQMRo3a7mpLSvcpL43sadba9DtDc9XT/Rfvdkm08MBXUQ1kYXST10uC
FjBmozQU1zJBLNk1F8l4a1V5+nrfzK1vErmCJ6CFbDFcfAssnrNaI9BbMNOZukcEg0Z9T4YbL4gD
3zd1c74pDbASIcgMvpjEfb2iebFreJDlcq3DsXajagjdNNHSE83K5gMzu77fN3ezMtBiiJHx7tE5
Aam2iYVavQbE5Wj9NV2Ya5xVnYLCJbI7PO5HEOIdUwR4UDrErY0g+Mb96j6U7dmYh2vZh/PJYqWv
fa7Uz2UVPFw0Emho+sdU4kkDSHbXHzFqCxMxvES99jmKBMi7VbCwzPwgMBG/8OoWoa8FEYoemgly
8QaasZiVU9VKppINduFTNAYWw1DT+MegM3rMKCr1Ja+5UQ9Ol9iRG6sU4mgqC1mmbW6jTZojzc6k
XuVBC85N1DTnpbPjJ6fOxldl6YZnq9Dz18bMgr/R9TgqWNycOAo8IOOEOjkdPXnb7tXLKoF04cxX
qTHlE4L+EyKD7cMJHFbIP9CVBQeFz2xyehCZdpYqnIK2mIrTPJj/GG2tnkZTOarJbddDeESiKGTw
iTMFyHbtKgHE/iydWvkDzBzp08g5/1Bp+lELb+sq71aoLCIrJJSFtg/ORFibO7G9fAhkuxLw1q+N
Pv6iAm9wu8j4AxTz0/1zvb1GhEGic4q1BM28p5vDxkiGZLaQ3v+Q/Q9n57UjuZF16yciQG9umYZV
rHaSulvmhpBGEj0Z9Obpzxc1P3A6yUQSOYAgDCBM7YyIzYht1lq7tGc/dhL7vMyJ45tG8b2rkl8e
W7uziZJ0oZO/McFrJznYNpawnbyZwwFq/9lslejUp31zcDXKo/jR8wl3kPehEU+Blst42x9XZEQN
/G4K47yq/7ZqzTzX8zoGcxMVL1HTGb8VWVZd+/owZL9nmQFaVJJkiwPvv3WS3oia0nKyKTS1rDnP
3dqd9abrzvyc5eqWTv2lm9GziZrW+/Z4Z7eXplwzcRGNG7SiJLH81nJbzGI1pmkM875SL0DxlROD
G1S/itZn72dmatFWY+QV7xfp6jaynFNgKPpQ9eEgVvsrUgfIDDRa8lU48xHD7/1v3R4lJScK4FKC
XyaQmwva6ws1SUdtCGfDzlTmoa5lEmZKZ4/feByL9JyYU5l9dac2jl+W0UhWv5vLzP2kjV6inTwV
lFBIUBUrl6VQ5/hsmcwoOrhp93tvUGWWCDUerT3FZzLNadLneQjhUYH7YHSg+Dxmbn31huIIKnTP
FnkhMAmcmD7uZkOssU6zjom4YVra9WmglPZhKqeEb0nM3x671P5jxZGBpDNOnrd/J6GZx4lWwTjH
pXLR/eK5vf5tKbIn57TRLgK+yngR1FkkAWULWlCjsu7c2O7CcfCiU1rYxSm2zf7giHa54LsZEE4k
fVihLnv7feiVHgEwZnzMahr1nyrzTP+dYyQ0+z7rL7mwl7eEiSBX+tHqpend5NVKJvfl8YbeOTto
bu9KQbTGYPff/oYystY5c9UuzDO1+mRFIvvY6v1MKaucDwQE7pgioCFcg4/I1b6tI6V2mQm3Xryw
GNc81DOgNI2lDIHdP41tgSOB69MAkWOF2WDpRj8UAfW17LsxKt1QLYTmx22XXeNYRAfv1DaakVZ4
3rnhZIOaS25jxTEBBhHGh4kzxFfmNLtAkrL6BVHt6Np1Y/7NJOAJvbJMr2Kx8+Dx0e0vdkqqENtk
Lkievu1rrmU1MvoucsIGPODHZbA/NETcr+Q265Voobmuo6Z9NuA5nB8b3r/PHJ6k90qZKci5G5/R
o76zrDVzQ9MpfksaNNLRsM0RtywWv4vVo/hj/83zsSMvzy0m2//bpxOBnzYn+3RCJc2R8IyHKex4
cC6PF/U+6+72Wqc6gNdIZTxKBtuqILX9BiCPooe6wXQ60IaJNYbEqepwdkAxc3F7c/JPZxu1hvRx
49afK7c32teybOsUlCQvDy3zXtc+52XrpK8g1KNfp5Tugb+486C8dG0dfVyLGi1oH5aEFfsFuIDY
h/DSHQld730D1DCxDDLsPFXktLeuSUVyIQuytJCODyyTJepVg4FdczF91qi4TNdK6SwABo1Cycm1
F6EdcEz3PkKOTvMC/6QfRI57+wOmaO2Ru471sNAYU+0zgrV3v8WVu/zqzo6znhL2ZTi4YHaOgi05
FwommC3RnJv7VCEwgNXaZ2G7FnOQe0l67QBBvDx2lHtWyG4lppIUdyfYuJhRbdEBykNTKEn0akbN
IE5IJSzFwftwxxCMYLg1OD/L2SquQgDrtXyd8rBwBew5teovTdwmX59ejhT+AQSFt0iW/+1BtWnb
K3OSFiG4DCix1tKcshSdw8dWdnc/NT/ISJSM+TPgTuRaf7iQRZta5jxFaVhPKDLZmdA/1jryGIZe
PDnKkBhEmqIwJvFdEJM2Ta2uyJlCbmdZCJpoPSvNHJ0YQuM8WVd8tyJxHeAtKCxuZdy6qk1qujRp
iLGG1EQr6uaUz0l9dPvtsi+WwwstEbxUOTin252r3LGovLJKw3Fq3Z/6fDUvRdZYwWyq8cfJUZqA
1qj2ZHVAro62NNAuKfZLwnJrlAp4M2cMfQsTZrz+CY1j+bNwx+RD4ozZL41hT18yG7HNxz4ifeDm
Aib9ktUjDk1CPrZFVNUaF1PLzSwsdaW8Rk2qgurl9nzeCvQ/CIAgAMEgGbdL81aXoqyZ5qGTpcbF
jNG6jDTzCFx7x9/xc8JI8N30cbdPZJIk+bCUTh42+jRlASPCzPVq5F0Sn0qvPISv3TNHdY/aOgNt
eLs2n5eDHIhrKJMImzaOwmnmyXc7LbkCNqoOLtndy0KZl0uWUwICS3K+uWTrZRRd34gmjDxjEmcP
IEbxGUKEXZ7ALuuMqk09oRNurcMYxIZAAPDxAe7XymARgGvUrGSUt23wjkK3BhceTGiM1npmp/9W
ebpPybgefeP7Tw9LbOi7+CSdi83VGMdthX5h34SIq0QfhaKYDGN3nJ+IxY1zPlvei+Ws6XPSjTKF
QkuDdxtqJWoQ2xJZMoJkttK+JnFb5wDCY3dqZrCAY5NXBx/cnZ0EOYzCMQxOOmbm5iuPcjXytMiu
w0ZjeDg1Fn3NTpM+dd1F69VIOYhX72wnHVdCZYhRfHdbJwUhwPQ6j3jDNpLpqkX98gGAzfLFgfX4
xV4L7Qszn47mne1idDJSbjM5mYBAnQbQ7efO6Nwxr6IuCx1Sgk+otRkXZ5zrVyh2WuxXIhmyX9ay
8eJPolCsLujL0jnY5v29RhLJzBE427KRuf0JC5R3Yxpd5RXNtJTh5Y7r83gcdRbvWOHJ46r25Lx7
inW3C20WnaZL2kavaxMnX2DXfYfHmv3y+Nu7Z0R2nmQtnEdW3RjJ9bW3GquIXqu0LK7VUvQnI0ec
9bGVvV8aMCGAiErEAYnN5sxyrpREN6s4XDQ0LVZUK8O6hNWZWMqRttHeFJcmZSOZ7pMwbqHvHqyY
yjKmOiyhhM0nm7lFCDlbipWixzMhw/14ZXtvJIXB9RknhVI7eJjbQ1KKZlzs1i1CkRf6uSwMIyzy
FWh9PM8fUwbHXTUncc6ii6fLFE9PSnPzIZCt8kTA/uZCppJya74s5LurDGvIvKxCOdemAWzEpNox
+gyeWI7E9PbegjmKNfAj5cjKbX5cwG9Pe6dew7JYzJdEeO6Z0SPp5fGe7o8QChBtIKCi1IQIYm8X
1RMzTMWSrGEc2fRLWsPpfK8v6QNFaHwdVf/uWnMoYbGD1Lx2xf1+ZuK34iyhpjZdYNkjU34avLRj
RtP3xwvbbx9vHPPNGIAMLoZO/e3CvLSaENKfR8rgRhNTB88y+EEmiPDHdvZLkm+p6RE289ygE7Wx
U4HRI1MbQyMaVZ8hivVLgT7BtR/Uo6lS95ZEikZm+l7f38r2eh0znlbwI6GjDOWL6lXDNVYQvX28
ILkxt4Gk/PskgKacYrJ718SszAbsFS10VMD0KIcZFUO6EiZzo20+zeOVYF19kn3MtyVB0cTKIDtI
prYdQqdKtDlyhRbmIDXOGcOyT3GbOqfBy5+cbf5uip6uFJCW+NAt+7gty1Vdy1QLjZk+7jIW5TVh
LPfBd7U/K3kfErq+rwks9q1bWLpY0AI21HCkUnppYw1NL7EcjVO7awUIInrYMpjbFneSVEOqJ3bV
0Mmj4bo01uobfXukxbQv7sitkho7EqdB33GzmGVd0YAZZzVcnTaer/i3mf47F6VevVWz3huBQ0XG
/NIry9ic2tZCI2dUkPy5cPUk0+dCHZrkRVRicF/i3AKXmVhRoii+WjadBW+zLNzv2lLl5UVFdp3/
w1gxqyTrEiJTqxPe0dSqe9smadMao7jQU96K6mSz3raEhgsl92z+rsOzf5P4/KMvaX81wCCi+gYQ
i0eD6u2tD8QEqUW/DEvoREp1VStPto1y92TEzZMirzi1JCsRuACChqS9zf44lihlGCcXq1mDJRcT
5DNUp3yjabsvj++HO5tHHRpfk20c8Lybi9UUeuqUXbaEKkHgaVka3XdGNz4/tnJn70ALUE9kXiv8
ve33kxZLjNbLMod93TYvS4tgSSrK5FQv/dEAh70pVALYP7qLRE47aW3LVLyhzqIm5GrQPxWFqv2R
ebPxBtdGOcDh3DNFqZn4BQWdOwHTks6eMxtt2BG2vzCNpT71o4UqtXAPAKH7dAG5F9iP2KLdQwhx
63uMvkj0bGibUNeBVvl5XCq2r7Sj0vigEOvyOs5aUl+BHGfe0y+inPhJbkQjEWz5VhOy7mvXGvjk
w6ZetFfwif2lUzTnWqa0gx57yf6tYsYoeCNZiYCqt+UExgxjMxNht2FbKeVL5xTeS69V1akcyvE0
Dqp9kL7vfZ8+E+890R9VWbqmt7tKpdeahtosw2Tyylew3+YlVsavjxe1dxKMcGb0FmmV8grfGpny
sjSbai3DalGT3714cs4LTJVX6gnT5XlTJCSydY/85A5gC/45VcmtypCm1XBKisbyizaKz1WdJP+D
KTDesB3JYqn4bVaVSx25KZrKcLCtf4y11V9glcXnWPTmQQK0dwqCMUDetLLpne/Et7xFrwvmETfh
RCf0r9IxqzpkhMewXFWtyxI6FFQKD66rezZxeHJHibgA4Xt7ZgDfTJExUyGM12T4itJad85KI73G
mUj/YBqzd2Dvjo/IzAC3pz+ACM2mTBtbtaquSiXC2TMLxS914ay+2ahNTualin8fu8md1aHRTtmI
f+iJb2PccZ7oltMcCMnyUbk29cJvXO17NCuv8zqL62Nrd9YGOl/eXixsj4Oz08kUBqJm9KkYlXUV
Q6W1F8YFtPELMMz+aN7onW8aCCHtOLJlKg3bxqo7dKsnihRsiVvMX9WYFHYSbfXL40Xd2UIa4oib
vM+v3KUj02Ii09JHA93O2rtqdpoQBAkr6MEwv+bMH336lQaMI0WrwGIyp37bzTGrlOrQEI8h4ALX
jw1rCS0Rdwfv2Z29kxK5wKcgbgBf3Li9M1W1oUPSDOdsBAdXet1rRrPq5fHe7d8yqAb8dS4oGUdt
MTgZjQI9VfIxVECxflfXZTyba24HfeTUZ4a5dx+VxdCeverxCUlpZhu5QtCUuv2iKzXN7BR5x3Bq
NeOXVDeSL23j/P54Zbv9wwjUbzmUjTiU87o1Ei9u2leJMobxAjZhybLyVOXJkTjuPSvkwcS7VBKI
EjdNkFI3Fk8hNg/dvC7OfWmOvumtRyW03WcrPyJ00ujloyNJy+12LajpOEONqhgd+8X5zNxQxgA4
TfZ5qsr4+bOhHgLCmHKofP03prJEGZoyb6dQmZROD1Wv7OdzwlyjZ2kNXD/kO5R3OX+KMduyYG8q
EydfTSGfmfmLo4yNbzBl99vTXvBO3SFaIlegFHO7czAaGHHf4mrWHC89BetheO1t20oPMvudH8gZ
m7RdwTHTCkP6/NbOMERjz1Myhym+fSZ5nD+UiWifvb6xwi33jmKm7epuVgOX2Rvp7KuhthTpaZ26
xK9Hr7iI/lDacOdy0hQfKUE7mH4+oNsFZbExLItWqKGNfFjpl240EuRyQAS8CUWYy+Nz2tUfLbg0
tKP4N+Etdc9bc/PK9GsrZWWgHLOr2g3KH+M0mF/7Mk2uCUEJsE5tPhtG9E+LFO7rY+t3Fkt8QR1c
TuwjmZSn+2MTeFaqGVyKGqaJZr7ZteMxOKxKT6mRNgePx+7CZaEW3UspTgGWa8u8z2wrGxzYAaFK
ZfC0VMPnyTUvip5PF8cpP6xlfSSRvHdNSTbkg5Y8XqBpm1Q5NerSWEBDhG07zI1vK9p/oOl5z4KL
5fhQD0iaITUPITpufXMxsozPQA0VQ4A0HB2+7FodL5pwuoNHa39cSFNJog5gLdnC3CRgGUoJOVOd
tVCtquifqZ+nSyWc+mSIQT3oN98xRZIsFcnZPYkRuPUMrxpXpXTbKIzmOm38VJ2tiwph3Y9ib3lW
hoUtlBk5jRiJjqFmd2uMYY5c/14WkZgr6b92ZZShoTdPjuGj+8t7zzcNdAmcGHXVWyttAaGxjHIn
zNOpugxCl+LTbX2QKez9HJoAgAqJ4cPLt9PLXVCnSaTmdqg0aX3N0zjvfXvK3QuMkvQ1Gqb5RMHg
6TIuswRo0MOFINzkf298vYrjPufZcUJDGJOP99SBYorlYG27gJN3hC6QNEBNlQ293cHR1MBLR7oR
Go2hX2yjSX7KEnonsaE4H9zYqJ99k2WlHZC2BEOSLGzlbBLZhyQq6N6MhsHlcCdrREmi4tcnL0He
R4lUBjXPGwOB63ZVUVRNClM2sZLH0R/9Yla+V7bTh3lYp4MNvL2S+J64+kAokWNJtdkdcI52Y4Se
kjZchTuXmAFJZ/izNilHrNDbz/e/hgih3+caSk7O5qSmKiI7WKfx2npadY3nESzA2KQfGFh01Ey9
b4oshFaFROtvPl4jzhJ6Gct4nXrjMhtG97nW+vHnYT0CUN/bPF5IEN4SRk1r5Pac4g6OR965rKmn
ij95We+Xi3EkciLf9//fqvjvzpEawMMkFuRZ3iwnYZQPY5ew0vVm/BbPpnVVUqM7AQqzTwWwg5/s
WpnfenU4yOZuI4F3w+TDPFS4B/DArRs2zA7KdGaQXGPNUAIQ1QmBYS/UQLXn9pxljfoCZlC7MoDW
O9uFeTTE6M45ygBYdtB40HbdhYbBntm6Yr+vlMpXpzw/dWm1hGUlsoOwYwPY/7+10nWl9Smb1lsd
VaGYrZEWYrouFQolUaR7gVK1Y2CYcXe20Yv3B21d3uSMcTms0rmkGhMUFrd3fEub65ehRDqlWnPn
6+Or4I6LwRmlwCj73DIvvHWxJG+hR4wZe9BX2mWN3dofxyo6P7by3kLZ+BhmKH1Q2kHcanvUWpLb
uVsN09VsQQNVwD4+mXDFGdPdRed8MnI/Ljo7mK2uPykdE8ZiT88umdP2Pz/+JbcX+n/PgduBihbQ
FomGuF3vnCt9F5fVdHWixPYLz1XeGphSYPSi/joK5Tn++H/t2Qi6kyugbmtvMXoxOoP5RMH6aqcZ
SKWYRtyg1YKWXHUky7B3Z0ktI/ijBO8Cwth8x926agjlGyzNmtbPRpF738q6yC8Z4l7DQRJ03xaN
RrguVMa3TVREKZcsmd3pmpkNuVaH4oMPCoMpYE4/fnt8ZBu2sdxDFiZnCSN9SiV+2yuZaAJrcQFT
yO7WSLwVYxsPnxbouNM1SZze+HXJXfuLukZe6lsTUGOr0qzmFCveKk5GEiOX5ut5TZxysAv7jwcw
GYEBAvQur/UWuWGCCBHG4kzXyCryn9yCYXWJ5z2nffHf5YMAA18AJpEm/OZcC7NU2t7DylqVQ2jY
le4L1esPPtG7a6EIIF8BYL1bPcLciUcbQP18XRfvX2Sei5NnztlBNPCO5L29B3gzkTiQvETJk9p8
fi1vilC0Zrl6UzYIFCujpDmZ6J71/mx0nnJC9g6+Xd1NrriYapSXQSGMuA0iNMW6N21Z9PI8qElu
fiEWbZZTzpjp9rWzKcH7izZ2R7WlO46OtI9kGbyT87Zh5riuetIKlH3K2f11WdFdN5Ppd2CbR5M1
7uw/QQsybZAbCQG3/QpjAidgutFM6FIrvii7/FRG85GV/fUnJ0pR8kaYBq7UFjk5ac1sd3m7XCf5
nbQrED+1fDNiNGyt3jjA38vwZHPYhH/AMwloJdR1U1iIGTYhFihE11IpypMzuHrld66xXixryd5y
Bpxd825Mf398Xbzn1bdmyavIR5COoHUBu/j2ih8zL+8HuvjXpq+jfyPIxV1gmtmY+bXXaN7vPD7T
dwRzCuetTqch9pEnzrWr12mpd0nt2PxbAYZunoZiqeTsisKIPmWt42ZMpDK7/qJ1qx37mpwk/I87
6OsHGkzF935t8j406yxGL9qqmHXRqKX7ppdMXPdFqxh1kEa6/X3NIqXz52lK9M+lEGtHe3+FJSDH
EIkXfVhspjZGYrLDYRZLrF2MOS//UZFPi4KoNITg67DSpT34Mvfu54IIo1Tx3lAloLrdtExfRxtK
pAFrZ61eEuCIJ5Lh5+DV8iojEYApxLgbkl5728tPzDybHX1xrlqp5p9quENhrYojdsQ+oCVohnSl
0/UDUmTKtf5Q4+mbViuc3nGutSLKL2Y5K9dJiZdPCUPbz207Jr9HsHjOJnyZg6rdHctw2ilDkm3L
vGpTGakRuajd0Xavpja+2LOZ+osw/mLA2CuCXZ/myBZ+FD1ZkWSUOwwXCSSXU3mo7W9nQ2iVq8+V
3VrXqWj18zrNyzVtNPXgsdvehFiRhEdJn6N+B2H/dldjrq6YPqd11ZBD9ZU4df/qh9KjIW0lT2XB
7wtihIdtYk3+y97kPYto62yk/nJVc0ZqIFA4/rZk7vrH44tiexeyIIo9lNgJYVCe2cZL8cDQV8lB
uGZda9mnYV3br1E95ZPfdLP3p2sJ9UjO+84eytE/iIhQK6GotbmapgK252IXNgEDYoVD2mbXiWvm
AsDlCDp1zxR0NcijFHZBg23qI6NdtZqzYGp0jMHPVn08ZSpMryRbjxCl9zZSuh6SiJKgv42pmRMM
emft7Wsyz8XJjXP9j1h0DFKw5+jLtNbO6emDowfODSJHwlKVkb/nh+97rQpLaBILkZtTfIobhORt
LV8C5Fy7s0G2+D/YI/CiKU1YTRFyY0+Hy1BEQMeuTZY6H7BSXZdyFYHtDMul1JTq6+P13Tk60nFk
WaSwiASv3q7PzGxCdmmPvLX6tW4KpKm1avm9dRlF99jULi/lI5AqH1IJF1Qw09BvbWlIco59U0RX
Zx7b35ioFNUVmr9D2f82uKJwf+5Nt7WQvIpq/SXROsSgBPzZ6dXS4uWt5skY0ZkrEvWsV5nZyrpp
Wx/8yO3bRB2MDBUfojHmUQXe3OcmhSPRmIpzTa21OJvD0p/Lqfvn8U7cM0J7CuIDARJp1OYBRFOP
FhmCm1czY24ADEnFX+z+qNYi/8qPsYlciqy10HCRBdOtlSUWRYbeq3ctlql7nYqOeYnJoF5maxi/
LHUUv5qro16cQY9/cUatuzy7SN5EalPvk5Ekvv32tPNMiLEYsjjIJnLQPDa0qy3yvx4bueNTeKd8
eWl+cP9s31+xFm5de3McpEyiJtaBhATPlG5nem6H1ftTi1rVDMap97SfI3NVo4x02OqXMyRwdKfj
2lWoR0yZ13+YG334xxmM6bkBZfKJYaCCxFCDw4QKsr2zGDUeZYMZJ0E3T3ZgZKUVDG0pnpIt/D8r
7AQUNr5VypK3+91EZm2ka5EESZ82J7UrEkrhSf30qbIW6DNEHJA1KQ/fWqGBvzhLXSeB4daGb89Z
dZqoGx7cgvsPBEQx4bwUi0LPbAsuLgG4C6RgkqCkIM6/Gvc0G3110IXZWaFWAjPHhmrIuezkm8bZ
i2KzbrGieemlA/97ypj98+xa+MvgSRnuDEZMtrFud8w1okRkmZIESmFHKL95yh9Nv9R/Pv4QNvND
Of53M7TKqLSTdambh2NVDHseOgYZqGNp/7t6s7V+051EWD4BR/ylibyiDZVRWdUPmTDdf9Ql7+yJ
SISx037Rp1N67meQlH+NNcMQr7Gn5b+IzITmNpbO+DGO57UPjaSaMn+1VisJRjDY6WkRWdz5qlGh
ZKeq8fBT5w6woB8vbvdIsTbU0CRnF3r3TnhZVibtiJSJtTUIBJpm/ZZX2RoqdX5El7xnipa7HEjM
rGpgdrenpeYZI92gwwRWYTMfoWSkUUobxc+89IiHsE1Zpdoa4wrk0yt1f7ZPTZU59jR1Hlz6pnzp
5bQaa7T+4jr+eansLwPDIJ7exffaqxTdZzzUNiFS0FQUrtllgZXZjb8yGxvRw4gBQLRtr49N3fmy
CDgl8IfYkyh0s4uZh8ZoljdZIHK9CDy1nc5Wbjw3j+Hd5WXUSR8B9WUpnHR7Vq1pkhHrfRYo0GhP
6MJXZ0frogPnu7sW8h3KGHDaqL3dWjHmfhmVjPJUSvZ3mSZtOmU2OqqPd2ybzeEMsjVBJEbGSlls
ExtZSAo2aaplwehwDTVmZb61RalB7TGVrvd1qxv/WTSreDWRv//9se17K8QulSdqNQgsbq6Oupzi
3GmxTfbTnL1JX84KKtBPIc/+e1pkQCQkZHYYkzvwQyRdN1PdqIrDpBWEq891AjdwXZk69T+sRSpT
grahybBN54rCiNexVLMgLy315KwOnIVV9Z59BYliaSNBBKFYTJC1udPzduhHLSnyQF+V5MUrBzLw
rvj2eCly22/iNyg9NNP5B9w+DYSNkSk1jWVcmyLomwEN2JVqTG9Y5eKDCkqvjmi1vx8b3N99VGWQ
dmZeHL0TulW3J+SUYwQhhOKRlfTj53VYjLNQsuZvOy8OrqLd0giCKJgAoqPVCGJLeuQPvjChLjSp
rZ4H2qx06ps5DVrmVzGi8y+mTr/4w1yN8EweL++eURoIxEe0ZJCu3iwvHlQYeQmXktvE83lRpylw
GQcJvRkqpN9zCv95bHC3n6wSNKKc0YyeASnr7SqNunCiCMJtUMy68C5R4oA8qhPHDXqzMo6mxt5b
HvEv/sjbxQWyWR6BbJw66oI1hM58RPz7b6KL3L+4oo2PkWI/OSGDD5rlvXeKuXyJbbe9gt6GvRIj
shaU7dx8VCJN+0kBhv6naEnKtbg8Gil8b4HQIsjCaRpIpa/b7eypIOcreKCgWpasgbuqjMa57+Ps
pZyc6Ke5mYrXZw+Q0hC5BZEoHwRowluLcVQUioauUhBVK11hxHzD3E3Tz8qy1NfHpvaLw5QHURWB
FUrl28Z4F0PjKmajChwOCgqGKr5bTkrbIh/jqHrRFiGeLcNCi5DMRLpdlL5gfWxXR+UpNcse0Oew
xNROvG/A5bqDrGT/DVCWBw3kyueTdcn//sOXnrutPqf0kYJZI6H2FRGlX0Yeu6+rGa//Pt7D3TvG
gsDowD/i0twP+YEU1BRLWtYBjR3z1OZc3ue28ZQjHYF30eqbm1kakjBtcNp443bnTCUZdbxPBLFX
ZL9Mdtp1p2h10/mFcBgxuGXycr9206YLKzft4k9cdfE34aTuAvilaT4Pdm4Mf412Rn02KmKLaeMq
VCa/Liwr+iyyCp5WkbTzd1A5Vn2CxBmvIZS81QgXkN02Gv9ja12GRtP+qN1hSCqfAsDsCd8xp/rZ
Srp0FJI+5uYS08nhgLdn6FXruhSdWwbKTNdszCPto8jS9dvj09tFQBsr8gv5wVOAOul6lRslp+dl
SM5a7qkuByaslGV+cbO+YF8T8bVqRBE8tiwvju1xclGDGoIlJ8sIt5YFUIouLiT6mSm3L3DE50uk
D81Jm4X9M7oiy0ujxelXF87wx3jUcOP/wT6EOQJAJknuhI+EGU8K2rSVnCVZorVVZn8kSj6fSqEU
n0SnJyeLqXEfe2X0vqc8+8+mwRQo4NXwcEBapzS9eTgGECT2WuV8olHuvtrGuH4ecsKMx4vcUFLl
cwEAR9LwARdJZPvmfDuvoAHHOCAmVnuif1XXorf8NF0645VGq1h8O9eV8T/JYCixr9bOWr6SlTZa
KPTOVv1am1wYpoqdCFSbciVjsoU+lydRQYT1O8eZ0ZUvGjU9TYUJ87nzqsV+RW+vyt4GI2/tA3eV
Tn/rNPKV5V3ndiOv3/ZQ2SFGKoCyoRI81v5SFM6pUIavyNKsl8c7t38aZLFb3mdcODqSX7fu2eZT
ayLqXgdoFVua76WL8qGuzCpoRCR8Y9CK56b0vB8VZQSQnHwL1EC34RkCA+46I5MQLHVcXNYs/eq1
infy9OQIb7G/sglxeWGpPUOHNpxNojhDmRpI3uoghpR/GSdTvapiPMIq768WikjERgDAXLxv207S
V+GuQ2KIoPei33npx5M5ahfuUfWEsJV+0mvly9KYB9HDnXOTro4UBCQ6Ksmbc8u7WIgJTdhgNZc0
MDPkxtpmrE/mWsaXcTXE98d+cmcvb+xtrjGmJCeAhycR5E6nvq7GyCxr8trTYyt3/B45cGIi6AgE
0VtvHFwCoGxapAxE46Xnri2chdGOqnFGr8E5uJnvbCEdXC4lZBelOqn8MT+8CXVS1b1R1iKoawPU
2jz9Oxvx97Sq/ln76K/HC7uzfVz+NK+4CqH7beNnVEGVKK+IsiqhtqeYeaDn0vSOYoe9FYhy1EYk
DM7Fuzd5PoNrTJf5E0NQeE4ndXJ7xY/ssX4WLsR+yYklAEaBTRGtbLLtMStz1xHYGfVO8xt71V7s
uDDOj/ds7wxURN6BvVK0badA2CWRzfCmtQ9SfdHjUzTzbF5GS8/MwF5L94gMsHcHGr+yeoXv0a7a
Ikr6oc2GzpyHwEngKPlu63bVCzFDkX5i+G1efxGd1j7HuJWXoWzu0wJjncgsbvsYiuoUdqepDDnX
7OrstqlyKlZDo/Y9HL2R++2U2C6p/UknmgLkJsOhfybURlPUIOrH6ZREaXoWpdu99hCyDmS3dn5I
MEfFmwzORA9oxzbPcfZqpioexG0zn/u4aa4SM3nw6L9Dlm5eSf486QwIiXcBya2mS6tFQ86UBGa3
T1X7q2ZzwQdaFafdKcmn2LwMldn+tkSm3qenKGun5UOt1d3yYuTgV+ODX7NfM40R4huSHhoXu/GU
ZtlMijHEZuANiP5HvaMGk8u4hsffxDv563bNgM5wTnzU5Nrfam84S1LbKvCtYCytfL10vRO3nzJz
TaszPSrF9VM7KXp/mLJZeQMP6pmE80LLP3QU3VYyvlkbtG9q2la2GqyL04xwQ/pF+bUfVOjyLkVb
85fKBqRwQVxm8t4SUUOQKRrw9aKpu5lkoI779Zw7eqP/4aWr870FLVqkfjsUwjklq1YubxTQEUAu
mWLyvXQzCMKjPQnhi8runIsQotFeGhUk49ugZlp+GUdhD59KT4Csb+oxixEzNvPxvDaJLv6uy67/
bhSd2fljbCVt0GSdNvpuo8AYF0IDE3DyaASGjNTqu3NM+a6CmWQK98V1lqj4aY2T3ibMjxb7Emlt
1H8bUOZxzmRS6fSxA3ngXSHUMCFitZy+vVRVkXnn2ZmUlVLOvEwvo6mjsRMVif7N8NZV5auRcv0N
0yH/FTWQ7t9KFSnYPyMjKtQPhdtmxaWNhir6+/H5771MctuI5gk0wIVt0dez0OYuow0YdF4nznav
xSeG1IiXx1bkO7F1MqSL8GQotrSWNkF7OzRRwk1hB8uUiH8QIq8+ZK0tkP0RxYc1MbRLXjXZ5bHR
3f0E8oc4SgqFmwTyW82SzEsWRdQmPUwUCV8mu9aCEoLqaVyqI9XDu7tIeE3oBKNtVy1OTHOEIcBH
hA7P+KEC2ob+oar+DwuSbTlgK+BzkBS5jS8WUSRNmkd24I2xFNiwi0sJUv9adcv48+O9u7cgSR2C
DShlP7fl7znvO01Urh04TCD81KAlGUaWJ5691l3CF+qptLAorhpbZG2jtsWg1JMSjEWhQ61QojNQ
P+3ZbQO5B8Uajo1Ed+7qYom7wuKYNCfo3dr5lZZmdE4by7vOZnM0qHrncpjCDZAyIjKjPyFDgh8i
QHXseCi92uWdmqK/9KhcMhTytP/H2ZUtyalj2y8iAsT8ypBDzZPLwwthl20kAQIEkkBffxe+L6cy
K5zhfuno0x3dKpQattZeA0PGAiwcLlwQ54NBU4ZPQ6MekB+4ye8HSwbbIc/bSfcCcpG9jpzkDd6s
fU5nZEVeGOtsPYAZARhvQ9sB+OHN+34sGdVONLEo3WP1D2AkT0CS+jG9xIL+eBhQl3AbQU1+6jc1
DAkH+dRP911noLeNeA/L8ir55wWBj8HxC07nJjI81SkzJ8V57FXp3gSzC0bA5tPF9ayKoRnlpSzv
Dz4J5ypwUixv0B1OdxKUScwFsI1PouOQgWWsYEfdXLrGPxwFRAc0DOD+etYIpn4DR6C+rva6D6qm
qHtRvwGbtZdSEc7XHH6a7TkF5Acr7rS8bJdohHMuj/YVZ0HGCTQqIpjnw+I2wQWO9AdDoVoH/Qr4
C9bdqf8psgEMzA+DdD9JbkrU2WvusSpCQoeS/7y6I0wa8nNAAYJA/XQoyHRhBVVP6X6Y5jRzdZDm
tXeRnHcG3KGcg+oZJPbNPwacufd7aIwTBYcHUe2TKamrL3zqE/d+CPzaBfUVPaWMWT10BWj7zU/q
bF00GxPnUuPlfFpBL4Y6GQfixuw8tacL197xPb6kiHfHcTswFeRIvk5zxS8q9c8XJZ7DAOs2eSOe
dafuEyIUvHHwOt973eTOJTWN2yEbuvcvXb8ffBOsyTAQ3t5QiJ6+tCoZ1jJ2+2ofqm7K2wRoUzd0
6AdG61L8/WL8YCic7XgnoJkKjPmUxzzhYA9U4Dp7hLbBN2wkX40LQmcHTta/j7RBj3jeb81NqFve
L5embSSSvsb6MCnEjHjpEJcwGY53hjv//GjEsQS9MHY0xksQyfF+KF3pUSiP1IcmmL42CXi+y7Q6
5fa/ugCRfLAkNkwLD0YMB/XIyZ1FHQHaN1vrQx3IKZehVXmQmrr8+4909vLGX4biBTxCFJ0gR55c
w3xheI4Zrz4Mfb9zQMTLUhr97GeNR4v4N/cTvLjRLAKlfps+aFGxMN5PXuiLGVIORQ+0UkkG3i1Q
eLWkF2DvP2v4XQmN2hlnE/oZaCriuXbyGzmETqHTS2cfOH7QmUynC2vuVxemzA+WIAI4U1zqCIC8
5WPWI/voictUiayZYJ67EWhEu+9phPRjd0Y22XfVitgDfZYm1YXi8WyP4IJARYKye2PDwdvm/Yx4
poZzVF13BxiKfR4ExwtKdF8F4sIuoHtnqwkTjzMV+AOUo8B2Tn7nqtfQfzWDOCxpQ4u4n6Iynf3+
wkY8W03bKFDUo52ElYuW5/vPkatnRR9C++EbIpcc1g79nFkN8/0MhkG6vbL4Iy+5iJ7PIUog3LQg
xONugiHc+0FVNLRoT7AELyb4BOVRaoBZwg58sTsWzPUlU5UzGSoaZjjV3M3eHMZmgIHfj5cuXkpF
ZGPogTp7y7qlvpKV1/12VxiMlhDaMQXfXp0i8rkXND6kKetN7jsOnXb+CHHPhRfj2WWJywlPNpx8
KANh3HFScHYVQ7QCiCb7lVXf59XuiXCuwrr+Wi/NDZPRZ3+Mbzr/Upf5HALCuDgzUMRDibO1tt/P
QzL5Iu3rOsU8DJ6XebXws4RVSa4m1zt0iqbXXjqx67Yny6OnHPKlCrrw5e/n19lzefsj0N4CFw1E
K9Ax3/8RtNdBgKypFJXCwNwdcJFElggq8sND18I3OUtoPz00tIMW6u8jn+8oQE0AguDLvvVvTh0r
ELAzQoW0pvvGG4cuC4d4Rc/Xhvp/GQeHJR7MMKuAL8vpF0Y97CPnFNp2Gf+oG6seXX/qLpSQH30N
agJAhqjr0Bc9OTPRH2XehLW174c4vkEjHsHsLVuLf58zgAzYOqhSceqdjIJCtU1IjbeRRc3ml0Y0
nil6bzGXOq/nZwJeelBLA53EQwJ5j+8nbQlrNBcWFPl4NbMcHLnhOo3VWPB2vORF/tHMbck2cF4D
YIOq6v1QQdo4irVNhe6MZF8iaC73YdOT3b/PHMQ+Ww4hjEABu74fRUyyQl4crfa+btaS+dw9KIdH
F26J8/Mb0/afUU6mbQDfZ8KDqNqbmIl7YcP+aqAB2c3MIbfos8fl37/qo927+T6j7tik7acp7Ah8
ShegQaiwvUgdI5t8b0a95GCrQEu/XvEePJm/j/jBr7U5vmzahT8wysmhBQ0AfCi8rtrXdJ32iSt5
QZfUPv59lA+WH9QmGChCdwE43smaaMcKdjB8qPZONdV7nH/pwXTULbE6LoWffzgUGkIAazYn7VPj
LTMblA2+qvZxE35axQJkOeYSNY9oL9wzH05dCF7zxlyEyOdkCQZOg84GvMH3CGqVmSKOX7qBCv99
ocPiYSsPIaTB+Xpym7cyitaaC2eftmqM8iqqq5vA3xRC//wTba6WKBJxsm4pre83FK54I1JB6wMo
GN29wztzzZ0hzVc1iW9/H+qDXYUmCcRfKOZBKDiVifjtYDGhMz0oQdzruVqTo3Cc6Slpo/lbGEt5
CSvctum7Ahhhy6iB/3zfBqCfLHKJexKWpA09IBd5GTIz+gktiKQBxPKRI99QzVbJrjchFZ/8Zo5l
BiOESf5UsZKiRGfbHXk2VFN3Dy2Ibx4UTD/gBAblQJgJ2RuRizie68wmgw7AdlLV9wrZW3OJy3YB
vgbrvKGYOKl55jY2Sn5EY1xtKmjPpXeVIThgvGFS876eW+cthTVBgotNin7nTTNNS95MLhT9NcQ1
0L3qwM0aY5wm9+cFf4HxzaTy2tT8i4B5OJKJU5e1+8RpQeP++y/3wZIH1xgcGggtNyHS9t//B6SU
oOYG8BoCE9jQ/gkWqHwHmc7/cCtupTlIQnglomg+WYpKxz2Yeit82XsalkBXuny0gDr+h2/5zygn
ZzvkU5GPpys9VB7/Hii1FANwjOLvg3xwGgHIgJ0R6BFAGIJtK/xnwmA3KSnAfSz1RptNlD6gndp5
Je3tv7qHAIzcaLho3eIwB050MhQijdaga1sEyiGD5MBDvDH0wL391ri7MHXnX4UeOCq97V+Anp0+
KAVYLi2LCDtwWrMyhv1LWS3psvMteM3/OoFo24J5uLUt/nhcvJ/AFuLvKGnh2wqzWD9fxjgs0zoO
H+cgYBdOwPPFjaHQxN14LODvn6n1q3byxxAsW4ruYYYbesw8lV5i1H80d5vGFrp9gCbofr//oHHm
WvgMmtNKMHQMeapysrLPMEq6pJs/H2nDMmAVu1lqodV+culCmdrAStDtD2NsPJ6DDQIHTyo8owu3
S91LL+rT4fD7bPc75Dbo6qMAPNlPaHI3ImrTat8lK5xHEtKS5sDqtkZMpquovQAHnZZK23DQ/+GJ
i7YJlGAnZ3o4kNGNJdA0OEKA3dSx4drTfltMPVN7mUBuOrmte6GOOb25/gyKzfxnXkFWO9ljDrA6
OKXCV2taPfrsxHoq11AGxwEChltUuZf8Y7aP+O/FhfH+CEk2kCjAp56chBXMFSyE4A6agwweUsP0
SxDvtZ3kg0laOFp4w67j5hh0zYVH1gc/Jt4+G0i5Ef/O7D6qEVSFurf1gRK/TZHaUHdPKwjbU2ls
NFw6ij+Y1o33hGoe0TsoRk9qnFEFlfRmvz54NTL1TCJQ0bMJ4VB1s+yMTtflwgF2utW3eQXxCesG
vJBz1/AoptSRAgPWY7JkaSIR9Nl2l+J0Px7ljxUloES8JN5v9SQZRQcT9PoQrIgHRJKZLJDt+K9q
D3zLH1orPgeKAYAw70fxfLzrQkHZIULmM/R7gZDXiCGrb2gUdlGGVJPw32cPrluoRyFD3rgfJz+X
uyImdQwmjDjP3T2yTBW8ML1LJmofLMGt5QH0H4puQPQns9eydElWeNQfnLbpS5fW4d3qELInqrkE
+n5wlqBBiackzkp0N04Fio4E5bZpXNxn4zA+UQqyxoADsvSprNpsRSjyXoVjeEExcL658cvBaQFt
0a0QPt3c4WpT0ruWH9bE7fWezZro66AOPbYzcA6frkyk2re5YsgRazyp4mKZoaz9x1sPQdrgX22Y
DZg8QENPlo9hTuTNtGsOc8j6Z0OT9VmpeXj6t2sco2zziqZzghcg0Pv3i3SEE1zIvIAd3HFS19DW
2hyeCOSOVSK+UDGc7zoMhR4jTAE3p47TGnWC8n/uScwOi1h+9r07Fj3gof3fv+ejQXAgA33aFBi4
9t5/jxvO3JGIGD3Azkc8OLED+7BI2O9/H+X8XERDEcfwdhJvcuCTLQCAZQyAokL3M4TswW3r+NUJ
t3jDmnqILyG1vbAkPxoQ4Cka3MgsAbh2UjIEMmoW36wNSoaQ35C29q5GyoMrJG/MOxGv4/HvH/jB
NOJ4hI3f5t4AievJsqhX8BFrZ24P4SDkjhhFj4R55sI0fjgKmh+bGA6Nt9M2C3cXz+8Qr3YYEj3k
jHecZq6RzZcLH3OGhGOVo2MJOhTOenfr7bxfFYosfjD6AFOaRQh5Z8NWV7vUYYN+GRDz/MsBbOZc
z2PPj0slSXoY8d32yC0ky3htz7VfOjMEJzdmCuLxsVMraWWGkhW+EiyKZFTSpqbpfhtmKFfOTIvC
W6dvGutc50QMZswgDkrGPZmkDHJXW6Q59E09ii9uNZOgqGFIFT1XocG9B5nHGBezBbH5WPtEyxvP
UlhcV8pS+gR3r6j5UYtq4FmtAs/pMt05ZLomvo0pvL4qUGLgu5Gsez4lzvwMRY/nF+HoDrDGqcbZ
/VaRel1LScw6lbRjcQs2Gpyj8ga6n0edegwKY+IomK+C14aHOa/6IKZoOC2KQAk81N6a0VYadhB9
PCa/eD34ulioJ70bWGHYMJ+GSIvCdD6dblcVre6+afvOfaQJUl0KkS6uuabCTdt9gzM2LrToYWeT
OmHnvzRR2qdZhPUd5OgE1TQzM2KdVDZxhF7cbXZb7k0I+QbMWFKCdD64GIkfMPTv1H2jh4RkZnH7
MJ+FHH4tMRo9V5511u5RJgk8bNBERHqNMyBapkj5AuVlF0HxUizNYuNyTjjDmRtUk7gdnS5WO8eJ
HHLAO8p0z2uNvtGxklXUHqVtQlOYzRzneYE7ArkBEbFF1NnUNN5XmPzFBvp9kLvWO4wCFzoXEgb5
5qDnGH2HeXmF0kPXQpSwEGIiQwR035YrHOIpzdIFh3UN9rynzF0SosVXDnByQcxom9aIY5K4bCmY
J2HEH7x59V0YUkYzzGymdYVYuwU/eC7M5E3xLV9BkIdQqx5IAbilMQ9t2NfpLwiH6/RxHAdveEx9
rdvMjbXfRJntnKk7NJETxG8TjeaxXBJ/lj+lE/b+mlUdXbiXD77n9M9zPKf4AZJhNstVPyt/umr5
vHo3EnKeft86KavLalC8oscGlSt5hc6YkJ9m8Xl8F0216yPkzSPq00KAT++kw+HOQ9vFM19WECTn
Y4veNcNec9XCy83uZTjCw3+huYVVECfZXFNspkxT3qOZRmS//AaMZkgxok6annunSvwdegWCPjob
Mr7rJhA9Swp2Ac/r1Ph45pnV47t+mfWrHDzZl3OqaJRjzWiZIbEXp1JlB/wqeuqnZteMyhffwDRH
UvYQLLFzJE47P9pIwAA/C1qbVCYjyaTTe9tPInkSCuZ/D+5oCDTGqTAus5m0SQTwE9IaFO1Mi/DO
1Wj/HvqIGvLaha1ZC4IMhDSDOeX2/zTDDqXwGKfz1YKgEbYbgjl0szlep2SvfRanJQDCSjwPKDdJ
Nk0++zb0avYRh6em2d/BbJT+AHKAOFDrTU11sJ5VQ6mHejFfnHCmvEzcNgjBbpMqmPOOatOVniJT
DP8E0ww7Cm4Vvw/I6Pg0Q7uxHguYGEc889tkNj8Mor2WI+lgIZgHsZDAAYQm0isYY71XmgoyUpga
NZ181Sr12u/J6rIl15amMGQEWyH+5XUSKVzZ0iWG7QWbvVz70zEkBrykZFyT0g+n8cHnqDJyMUdj
XfRRpNOCN7SecnjPTuMjR3T7NXBA05QEbkMaWagRZzfVKi3LrBM3HMSwVM2PiYXOOzOd0A6UbVX9
bQNyKcsiaaTNcTFW02/u8OpFeZItV1aoqlWgKiVatEXMOhrkADd1IrMaHfMZ3kbrgho/U5rNXZPh
LOPurcfaYD16QYscnWglzP0kq2HBAqi6VtsiEo0DN+YUInctMi9o3OgBM0vssU+hg3+GM0Zofiyj
iuZC6ATU6mye6Kgy+O6JaC/TLvJzoWYjoDeLrB+3UPjADLfwezbxG26rZYD/wCC345uICKI10HOb
B9ZKRrN4FO0PeMDpuoH2Xc6yYPEMN2gbDvjbJt0NsJGcljHyrsfKoepogzbCLA6TFC7Hsq3mJIvh
H5lcuZb03lXadP1LCnKXvqLeOomMpZZedePiOgeOWQ13w6LGKDMcwxSN8L0vUxo0Kl8Q1YRmdEAV
KyzSHKLbBpeuc8dqrIglG13oPm+TQIbkahxnXe9FzJP4B28qbu8Qo60n3FgjkdNh4WsywHRdo9h9
rKK0kvfQXJGntG8AHgkbzJ8THXhvFWyZEUeNm6nKEeJkbqZadV9QQ9CHQaugy+SAHtzBYW70BbJC
/ToKsSw5UHob3CC1KA6v0D3ULGPLon/z0Ya/KrOgJAy4GpuDQGo7jqWBTi4AgjSEedBdEwfL+io9
DZUSyHV1sks6W2MX+dRGMaYpqtRTG64+u05mjyGCfMR93CENZ1iiWzAOdfOzhStB4MMy1pfdqwf9
RAcyv1zjHnF9IiI6w46z3X4AubN7oi5N5qyZKxvsFXzkiH0Yt394bXvewIHFaYdAUaxbFOu7VEil
cxfmOW8iqkIE4mnQ6DM+8dm5dUZ/fvAmoPRXTszGeiuHwibjY00UKgsh3MK3KvzhLDODqRVnPHwL
EBnY5IhxocOTU4VDm4UR+JK3qqJsIkWIQJnfnuHeC/aTU70KLTtWrh5h/HeDB9iSC9C9/7Xfikow
RTd8IwQCyoYU9H0liArCxYW4igPBrVgMoRPl6CSBNNf6UXGh7MT/1XuM6P1QJzW05zNvBQAoDh0m
73ahrfjmJuYS8n/+RMYLHMbMoP7hDQec9P0HIXWXD8uquwOD2ObYhQoNEc+GT2sixlcWzW7BlyZ4
/NdPQ+91E+zjkbWJoU7eP4NypY65EAfpLZwWE1HVVvK5l7Rq51ADjFrQc93wRJBgT6GGUTOXdH1A
D0sXtN90W8sJbtBL4hardZ3/4SkMQS0MruGHB4reye9FILv27VrRQwIbEgfbyq9fetTUaz6AfnWJ
fX32aRstFXTlCDANHANOmaPCDih7vaE/LDGOwtpJ2h/YlT5sMjv7/Pdf6+zxiNUB7A66QviqbOzo
90ukGWA5DdxpPqgKt2TguE3OUvMKi35YBfv/rNGAbyE0wpDSRsBPkJR7gkJFA5OLSQmGQ/p6Thc7
bZYqsJ8PwYf9+5edTSKgCywLwGvACuEfefKuc9eJI00hBMWgWeMSr5PoJTUtu+rXdv71z0OhPARL
zwdsD1fTkyWfQnEUK4uh5hQrolEJy1TbsH3Ph0u21R981YYZgmIOhxq05U++yll6reg4ewcvqJCP
4OE6Z5voSYfskk1WcnpG+eguIDcH1KTN8fNU/ex5S1wLNAQOag08eQSPmHwX7hQPGalr/upTUj3S
Gh9atrZnXfn3OT17/2+jo0kATgDoKDB2eL8wO6+emU8xeo3X7w5P8BhXUnSJdvbRKKArA7LEGMjQ
2ebgP60+vEGGEE9GcnBbNANg2KkKF64gF47E000GPBRICXy4wRoFXnJKIsaROGwa1+SghZcce3+0
xzZQvxRk+btAiUtTd7pGIErZ2ixYjBgM9m0nHzXDQS1eRFcdQIPpd71N1sL1pdzTlF5yiTudPwwF
iuqf1rIPNPTUYZwtCnyhFdAraoMwb8FIPSop6QW483z+NgsDHPObYzCqqO2D//MrpTBBTp0lSg4L
jb7O1LuZuqjP8HR8NJGtLwx29kmIP99OXhxUOBXxD+8HYwJ+yxWx/gHMgsEU8ypRg/as5d//vsDP
fqUAbV+IZjF9eNSfVRsU35JWkcePcpUwKeS87/KN8/BCNQ0vnPLnYwGKxNmELQWaH4hD778pTFQX
dUPQHiHC968mXFx3MK9wrg2I0xemb9uX/61sABVvVGCct8BaAEaeQNMNWU0jUqc9joix80rdMBL9
YGMFRMOSKn6QA2QB90RXDb/RtG+f3HnQ+vCvc4smB8hsUBVBcAa+yvvvtRu/rPbg0eFPA4WTPVWv
3gx2TMZDeils5Hy9IHYLvk/4MdFbxEv7/Vh4ooFoTmtxHCwyS5cpCot4YdHu71905uqDeUUBBw4w
giE2ktnJMBX+hIh0pDv2Bg9VJCrjZC7WztU8B9CSvMwp4rGOgCyQ2NYbuaw3CbSu9r5qVx4Aeait
e7BrEn3yDJ3h8NAgrqOYIe5iRUUqjmB0OSXja+Vw40KKVTdpU6Q0RoStiId4LMNxWfvDsLjzAnck
NZoX+DWG+ia1yEUqA9lfypv4f+T1/VJCS2Dr6v+RlcDk6v3MkrnFQyRN6mNLBEqfHd5+xuVHN+zY
BkWtY6I/h8Gg7Ms02iX4sgxEeCzDf8L8O7AdmrCIQghq71gLeswt1LR0ycNqwW+FyB3rPXSUt81B
ASYCjpUiYa/sORLAMwPmp3jTLYg9OQQA7nQPuTNdjj1F47b0Yj6yXJORVgUAJuq8zGRIkLQ6rH1T
rpXv6LLHQ4NHWdq65rdC5yQo+pZ0eGY3YxIetEEEct7Xvmdgv6EmfmuXVrCbfhhhINaHKWqjpLE+
zYcVjDiIZZuhvotrGGSWoaqMzFjr+ut12EL6A59xhk79fTzFSXdPp86PHrDRRuQq1rLqcs+sNfQA
CV7+17QTo/O0hikLrnCmxv11wHndZdb31+94vQ9uSXUsljsPSQ7JETwAkK8yT0LDfQhhQCF/N3YB
jAFINEBChIgrmVdN03Q7Cq08LyyeZV5Ziy3GiLZJ/Bt7FF9tYHOsji7vRrWz3dqmOYKVqh+0bWGK
6VMEAmVr4oRtZtYIYWJMEZPsp4p433EliA6LnQl5cG2ohgL7HZnz49TO7pPp1+jFMXptH+a2Cp2S
VU3/HapC9zebSf20clfCkBBWvUCmnS3rMmwWM8GVZmafGLDUtIijaHzisV0eZO8oCDnDxbmZ1zk0
O4EUVQoPIJR3GdHrOORxJ6Asb8M6pnlHdJveNG0cvrkdEO4SDYrW+wyUJlhv6iGtfsBclFeF1wds
ztMmpZbCRCi2Sd7ocHoR0QBDA4RfSJm7skvHwvOMAa4LSSbTe+TBpPBVd6k7vFA3XcU1TGYN8s3r
tdN7M0Lhek2rwP9mZGDbH1FNk+4AWG5wDmGw+u2TTnHxI1bGJU42jXH6ICOrfZtrz6HeJ4ijyUvX
rQHftTCSEnXWo2yoviXDmPBfQGO7T5xRrvZu35jwfq3RSi3cYABrQ1iOn2S1cLN/EpJPdd45IQKs
NFs8i5eR28MLxRkctF9JOye3gopG3fXccb91FsyqA6F9wnUOL8xYPaSLjIc3kwr+GiAZq77Xixif
TbJ63rOAK4NEo79ZAVPxxUbHRI4DBP5ubNrXMG3WsFin1ENQJTDc3wta0jpbiULMYg33PTdLXcdd
bvpg6sabJtbsBfZHLgPxAys/8/laRS+L6dL5NyMVeNXL2ro0k7oSryZgw3xXz9qLdpGrXHefjE0U
XvUj+Ng3oN6K4JH3lbz1gyGENWkEvf5tX9GJFd4EdSbApBHYnY8OhH0YoAtuXtAcwG5sgUx7GZYX
jVEp4Ul2G9bJcI/kADRGQjhryJz6lZdmHjyyu7J1GjgdINAPtmmAsvujqRFVXJIKSG4Zu1C15iwQ
nZ/NvsvHAvg7EH4as+TNdULbXAPUo+FuRfFJ87lLySNcytqwsLSbWxiFkBnZBEkyA4wy9SRz32w8
SkA2yf0StOh+RPEaaQQvrgO0Ecrvdc7IhN5SoJxJZ+HcAWMa6kj6RQJSPEKL4qThR0PGLtkkSLCR
HKNoPsRJxdqcUQe5N6phIbyOYsJpLtEy+UkMUkoyCUMFtMyB1vE85LV9ZqjtaOn70r2vPTQCS99j
4x2k/Zhd3czyiASz8S2awLUtA58FD/BP6Bu47tuuzdfFtW+jpWjUh/BXOhIfRoklndME0BMKg8xZ
kSlTxnwYSlj328+1qlty7a+k8vcx8O5fjSM7GO3oXoc4i/0qKhy6xJ8X8PzHfMW15GVt38y3eAZ1
X9VAkEpFCdeAcMn46KGV9hN5AvbHLDT9Qmb0BnKZ0tHPp3iOMHNe03aFIbgeANLEAFeZG741ktVf
eZOYNJ9nSPWR6US0yRwLnXKB1nVCrw3u8184PP0hA6vLeFkfLB66b9B1qoJpd/gcKpukiBOyFnoZ
QT8nsVN1BVvgSVNylXCwXzXi6WFB1qE9TYPxMRi79LvxZU/yJRy66wndRgsVDB2vWEqUVywtghGQ
PkLslHlpZViZckl+wNoLKRcACTCfNHVqL2t4mq5ZKAGagrALosneoDtQ4cEY+6YkkiVpjhLFguFC
Ij0ULSQU1xUSTd46YzVgKsZ1hlmFumtFvvPPlrldcGwiTzX5HPVg6/Z4YtyHDQQGpd9CipkzFic/
YzKQT3Gwuk5WYwmjCUeAdSnbTRKcNq1xAI/MAd82rcKwYJXRUzYjYRy5zji8v1Uqjn1Azm7zK50N
+VoZxDKV7TSrz1pLNGD1EKef2nqNn2OhWoQza9veVFaBDJiMSskcdgMooejUoyvkgMX0FTlwBP/W
wMC9sBOi14qx9pZbCKrntlAoTw9On2JmoPDE/ZvEEn8j3GYEK1Qd4sIAhDV5uM/6JcmwQtzHMYiG
n1ONuxvsIE66vBK4fMoxcdZH/HLm8zyJ0Mk8LodnggSmMZMxMNxMytq/5fUSL2U6TlwULkhbKuvB
HUccFbSYn3skL+qMG2iQt6MVLV00XUYcDJoPbQkmKb2TZoYpraWSPrkBn+ke74bwSHC5+xBpx2OY
TaaK6C7qlHhuBxnDl31t0TnQBPm+8J+bcdAsHHjZk+y6rgRhpmqLNhHh8xijo5ih+PTbfDFr+MQm
x8AqG+bjyc46QR/DUbj1vzgWOwSfrgaWJ5Pbv7ZrNMN6Ec6uP/u1T2QOUb5G86OyEOV4Ch3cazmt
3XcHL50Qm8VLsW+rhLnlGk8+ZthZ1u9+53pVRqO+r0pwpBt3jzYm7EKWhaCn1zAqmwx5e7iWxyHo
FKxrItvk3iiGK3QZ1iaTpqVw69FAcHOYNE5PMM9f0dwGXf0WluaqAbAdjkmGnCa3KSY7JiwfVBxO
e6swZ2VjAy7zNEDIZb448/ob9vHhJwnPxS8d2scPIkj1hF6ZlnMm08j2mej1ittWN+MvwLrqlwv8
LMWZPfmvwwhywZXrCpfsqdbDjT9Z0NehH8StaWWANlJURQw94EF0zyi8hk9dI6avYUUge/O9Vj8i
EXcUO6BZ8XM7Gu9zgvCBONMGMGEGYQ3KXN6tznMMusGTRoA4LMBlAwsPb3EpsgWpvzgl8FP/xrIg
nooutLDk77UVM/pZFpMk5YjmRRVG1bL1Q8erBvWxumeeSGsEqrTNE3fnBI7sS0e8g+1b0xXaOMuI
7YG7L/d1RH6SFUdgMUhrvkaprF5gb5z2ONNRU2WzJcgKDuBGqDNv8kayxwvFODSPlnDtDtxPZrZX
jsBuBDebqcOgw8a8Kbj9rLcowAOn4D7V3ku1LjBDxtfK6jCOjbI7zFLb7ZeujvCDIlsS9H4VyOor
6B10vUfhwPvPQehIpxTJEshcpZIvNwP4ctMjtM/RWESuxittJEEb9BkCT3F4Z6rnc1L2LmFdTuVE
68/LwEc003GfvEVVaqtXaO0NWjaickQ5u66B3kc3coZIEtfILWh9wVjURMbJa7WZ0u38gcyi7JJ5
bK5UHeHNa2CrYXdR1ZDkJkCDb/4ezsnklG7SkHSHlMEpeoOgTmEKPGcFWUkMqkVutZyPFYdc4mso
EMl3l9a1Y492XQ05IlR0/SyxfuSnILbeUGcNpE7DbQfxbHQHVkjwAhiKOCUmiUc0q5dKqNyRiKU7
wiQ8na6jacRLB47uQh2l8URzbRyvTf6Ps/Nqjhpp//Yn6irlcCpNsMbGGAMGnhMVsKxyTi19+v+l
fU8YzdRM+d0t9gBqaXerwx1+Ab3MqXSeWhNnUN8eU9M6JBktXp7rinAT9keU+ko61PKBIMKeKFDW
dblTSa2mX5ZmCv0Nya4Z8ASJrfNkE4B+bSp4KmuXs+SxrFSyj9SoSpI2gdP0d3yM8+jLIFbfJF+Q
vlR+UVVd9WbColZ9GiwNb1yES++IFm4/TPtajqL6ORcDlFQcl2r30SBb1Z9xvhT5sZ61WNKVM0rx
jHgVro5sRUNjy8eOErl7mVQyD0quy/FZlQWhny6ayXnEMXxyl51TAAL/OuF3N+8avPhyTwvNynwE
T5O0h7RwzeUBOpGJJis1qvKfQkuw48Ycfli8yBxD1YfqYhSHEtB6unMmUtjPuVF3M7o0s209Z1lt
D7tF9ng3gmRY5j91I0H6ebKckcWTXWnEexCQjnMqR5k2+ypS2te2E5V+pBtZk8k4WZcrpzoGivhM
6VnlB13K1j0IfU7jycPmw61PVlm51Z360pVSFjcmUHwKLiot120tUIfUhw5OESRDOezLKAx9Du5X
CqFdcLvkcm0kG2IBBTMoYVTPzssPeuIoA/XIIpjUKv6Ab/uPxU4oeLTzt/cPhFQRxBmq3ciAbgB8
ieFUqsIVHdA+nfwwVDCMp57hx9Cq7pSRth1BioAKiFkT9CMjUk06n5OUGVFymVeBW7rmB+gmrp/l
3RuStzLgRtH3gDz+vT27y/oYeHSWkT6CQb/iAnVJQFWRqBYBoif2btCjgZtj1N/9sciV6DsS9NIv
oEd3PrFMEUiBpHYZYEmQYPwy9fkpplI273SkCe7swctVXAv5sPvW4g+SE5s9GJlwTaKSbGytZTo7
YVUoQbTq0D1ESxeR9rWmmiMA5M7vtetZHZSQNeUX2F/25KY4bbRMLJNDFdjcZ6lXtBSmvb5xNLm/
/dUuNv/a6eSMoWm1nrQLSrpqWIsCQiaYw3n2jBAYhxO6pS8o3N4Z6qK6T90UxthqQQD896Lgbs4A
WG00CYNZVtq/UhaWXwyVheua2nAj1uN7uzGrSAhXNkV3+HDszPOtMqIyqCrDkgVL3GhfNE7aG5iD
+pcjhvQzJtXJnTN3eQBACSirRDJNBRde6Pl4ddi0egheNpg6oftWbTuf67Is391OYBSiWDgLtOqI
3s9HscqwWoDS5EECZpRIc8ZD19P7OgbCiMj8PVmhy0nRel/Vl+Eo2cgXbBZRNtIFPpcngR4umMXG
7tD+z0FT9b26GLSkkU4C674qB3A5bir5Rk2VFzhLil4i6u5R3PGeabQciza7RyW72IdrQwbjVzQE
1+tqezfWYdj3KmZrgSiqZpcZ7vBFVZtuN1qJ/ha6zj0Q/8URW8ej1MTc6ENDUDr/Yr01G/0SDWlg
tQQU+TJNJWK7pfLUF6X4cfs4X3wuzhbUT5g6qH0Q1m52R6S3SF+IYQkGI5n2iluKnW0Uxp178doo
Knx3njLUF9StIHJMDpioCgHiiCLi7zrM5u8o1Qz2nc7+xfWLCC0MDIAEiPEgubt5L01ZJtpUmUoQ
TnBl0t5tgiGH4+oVZbZ4KUX9yJuSaPnz3jVc5St4ZuhsAc8wN3evm5HHYabQBnPvtofV/dav6zy5
cztdruH6TLKCoNKBz2zXkG+oDzl4OG4n5Ns7SeGrE9k9cMSVUQifWEBudrBB2xesTMg7M6fsAsMQ
w24eetsHUNDtbq/Y5Ydanw6GAXNJ2Xp70xZ5k1Haa7pAaaXtpy2SplP2GEXZowO41s9b497LfHGG
V9rR2lJVV1dDtsn5mbISg+q/JBQU6TC/Fm3TH91ItofKDvWgz6rpTthxuY42HT/IEOu25/7dxFOQ
3Hp1UdQxSDs38m28rT2ghMO715FLgrcKoALvJFHv+axYPB3NBbsPUK+I/rUTnU4myi1R4w8jxs8P
tErcT2pZGfcUkte/+KwDt8Y363VBYAXlaCu1P3bhUI0yh6y4VPO/ij7W+z4ul0dlVouHmYYoOrtZ
ar6ppAHH23vncmXXodGgZMdDc/qvH/pXz7+vijRdumQKFJewMS+HOdBSqp63R7m4g9cJuv+5vvKW
0S07X9k4i1utL8YpSFqVliL6bE96QxfM7ZZ7L+a1odCmgd8EBgrzyM3WVB1cJOi5T4FW64anSNnu
Zyex/TZ07jWL3SufjWiADckDwwZdT8lfa4dwR0WcnwK4VvP0B1zCqKY9ZQnpozOF203YLOFH1R7M
n2Msx9xXor66o192eRBp/YOIAkDE8gITOf8R+havwgk55WCK4QQctBFB7Z+5Qj3OLsx+/jjRmWnu
8F+vbRnn/101sLRheZ2PqfeJ1g9U+gPHoO6hDJAdMdiw333kAaKg7w6dGNH1i0BrpqQRDjmjCNDx
+6pq6Unm/efb+/JC/o2gG1Qjmcz6EhhQ/M7nYtPfK9GtGIPYjiFml6LjFgvNeVqeqUIZg1fovfqC
PMuscrEqeejNloXWXW5HojuoFLjbY5i30BPiqp56r5dtnO3BSqvpPaEOfpLtHYGZPSEMhkNo/G32
9SKSxgDWPwZs5Ok1Vq3uT16NyZ1Vv7KlOaVcBqAVCZq2iQ9WfJkV49KHoJNZWh/Z0pHlZ4oskh2K
2Vby0BjL/HvS0IU4YEfSKX5lOuG9ksCVHQYajOoDyqEAhc1N5KGmjbR7WinksqVzyCyleUS2tN3f
/viXz+bq8IyYEKk6MeKWkRbh5om9SSID4o2i48MqierLNtdcL25Q8/gQh0KkH+hGZ/O7IziU0HTm
SAhMzrUl6GchyKc5zGRgu23/SHXxk5sW7fvPKdENgbaxllXIis73dqlr0TSlzC/vZoT9Y7XYN4Kb
9/YqXt63qMjyOHMFrpnXBWBG0gWPqhmmXk8wuIN4Y6eejea/ubexnn+vUi4CXeCegQGt8PEVvHs+
KQMva5lhQxGo5Vii2JaTJyezZpxCyIH3dM4u3mUGg/BJIssWQUBks4JZGWJ7G+l2kDZO/W9CPbk8
Dn3niAdl5LLfQUkS9mtfqdmbjmie7seo5Od+gZNCTSPKzH7EcFJJcuYoLj7yHNj1yzxm9VehGW3v
N0UWv+Ll5EpvptPdQKHqx7p/1PosK/2EGs6PcZkSZ0ettfiHPl9eBLmb59/02KTlNOGgIHaIYoH8
N/V5qoIWqRWTrrWSJV8okBs4YtDkKQ+tJd3o+wLx54+x9Ln2GyfAIg+Gco7GT1rp8N43EL0HHD9F
YrwuuGY2jwNZBlARjfB1Pyxh1/uGSq3UG6U93vOTuTiKLLRBPL6aeK/Vxk18VwzDFKeJbgaiV76i
w2lwnY5HkdXQvnJsXe26vXPRXWxbRuQmpdzI511Z9Of7yExMZxn7xgroHM7qobMzhMQjWDOJry/R
+O4wC5Q5ISIi0iBTdY7l+XCJMbX5DHAjyE0HAYeaNn1fhL9vH8WLYIBBiCIxelnzXV7N80F4GPp4
xDM7EPhL+kOpdgn9NK1/MrK4eVGKzLpz9i/uaQY01mUkV+MsbrWj0G9wayceyRBdbCSMkIY6mtza
nU91dRQY3lC914KSsflUU5y5kNFcJXDGbHyRYL6+zlN0j5VybRS0BpCrBtpkUnY8Xzw6eHGlwxoN
Yl1rHlKlXDwa9PeKH5fbDko8Dw5+z2uwvdUf1dxoYr/FZgDXVtsL2kh+rpY0PA393vN2OSG4L/8V
UClkAlPebDmbliuHXzODVq6NDwkVKkW4985LdjkhqsG0B0gEST0vqiur2Gek9YsTGKFM8i+Km2G7
Zqppnf2DsI7xenuHX86Jy9/kzJo8ALw2m60wgu+dZNs4wSqW/g2wYvKWZ/M9yZWro5BR67pu82ur
PFkOTVfX4eQEg+oMb80YD4+qSOTb7bn8d+bPIjqKAqBJuZJR9MVacXPpYXGrGDCT3YBWB1QreMh9
cphRIGh8qFq6frL12fnTSzX7XyiaMT3GkdL/KhP0FQ6gGRYV2GUeqofbP9aVDwoRYBXEXCWG+XV+
DqYij5wmLPAAzNTYepEARrqHwiyy5esMMuTP7dGuLDXIU7SluBYpkVzwYrporJtJMpqVmD7nxTxY
6Nzsbo9ybU6wYLCyo8mE2MH6538lakM8VEoWdm4w4cQL5CtVAgnjGyDf0Hu3h7p8yTDcoCYF/QAn
b9LQ86HWeIF2Ox/VNNLi6BCAeQt6KaekVUpPRKbyR0/uHsIrq2hQZKK+BB57JQicD1rVeaXANQuD
ASidXyt54SvDdE+89PJ5wQJrNX0DjICAwxYnHIOx6lU9DIMYeudzlSTZb+TZEcge0UNsqP/cec6u
LCXh5Kr/rdJKg+Z2Pqt6kqFhIqUQ9NHgekKBmq9EVvpFoea4c9VWe6ymsb1ne3htLdFdxPwaFwu4
gZsPqJjdGIdTGgZlzkvtOJNydLXlHunn6iiwiFGQskGZbzVnZzQTDGPuwkBf8t9oykz7uHHenULj
yYwvCo8NvSyakOsP8de2L5TWzojNRTBKR9sthiYOeW5ld6LkK4eLCApdeEoCUMCczYLFDexAHjUR
SENL/FYzi0NhLciWLOWvd5+ts5E2L5piIqAQhYzk1oiZ2bD9HyPF5AgPlVMApunwK81D0e1vD3t1
gux4dEapR1DwPF9GrcRtNlZZxnxMwl8UC9TOn4a2WXxratqf7x4MyhkuLWvbHU7FJgwhCsbajnJ8
YBCCvOj4oHlqORe7oVPMO7WjK3uQ3iaRBbUybvstc29J9AVkhB0GiWxDJDMa+ObSeq+OP+8ohW+q
LDymMAW3FYXExQark4YIEK8HE6ikIGytQT68e9lcZoKiO+HVWs48/0a9yCormpPoFOpdvjrluvui
avWniobFy+2hLq9BOn/csSQQMJnZ9+dDDUMyAhJc5mCQ8f8MGf5xU/11USrMTfLseHusy63HWHg6
rHqwysoqOh9La3D3isZpDmDw6QAw0IxHG95BEsaddreHutwNDLUqYJNWIwe0bWzOiZU4malRScyt
yW/BOu2SpX+vOuZ/XSuF6hJKVxRot7CSqK6IrObJCAqh9rvKjn/3i2uB75LVnYf4cj5UdSiJ2vxD
texCt2yqAOWr5CZIdSwvGO9lp8zt5J0ay+UH4p2nA0dqQgUJEa/zD5TZYRLjh6YFYR8bh7rDP9Zd
nNLL1eWek+yVCeG7Bp2XD0Tj1F7//K/bHDBHaRet1APkxFZZDweApMzsd8fzcABXJi9LRzRhb3LI
3BpHPC0tK8BylZ7s4PyMc+vDkhrjnVv1cjrEvqRBcKFhBYF/OJ8OcjeLXtmpHXSx+m9vRsmDkUnj
TjB7GUIwyDoNWIaE8ts+VRhNKG3UnR2gPFKOnl4LCB6ZtXwjTRaAWJGJQF4BDNt7ZQBX6XWsV4GP
QK0iK9rELlMv1Kxtgd/ItmseYnt4VYY6vDO7yyUEZ0SETpGPmgJ8wPMlDJ0c5a66J1SpyRlaKUNP
NMpw5w66MgoJ6yrSC3bXprR2Pgo3U1xQXgoDYzbL3WhWpR91QMRvXz+UKfh7ztOhldTNFQ6IlEqi
tjlKCoSHJq6TMMh7abs7kY62+tCNavwLdYX+LWqk8U9pVIo46HG/cr9R7W+c1cnMnYFXmaBvfTsb
tfyDllA4em3zWoxf1ma9OIRpOOgfNDq+5T6z8zL8RLLqWPtJCdX+ECGUI2BWKPrwAaxAbR4cemAx
DLGCopqqVQDIozLrpkc4OdN8RP5jgFvlFm62X+rINnZK35rgb5Nq6E5odebqkzmbvZV7aVV32R56
1DAfB6Q7lgdrVPNwj0OlYXw1hJjekqktTOhIyGt9qhHTMh5KXcTTzm5DkK/KrBe53A1ytJaHfFFz
M9AlRRff7IqW1tYcN93rjJm0Diul6f5tC9m1H6oqpWeotX30dRKoZO9GJVyij/2k43BQQKxrdws3
8QIkG3Tkzm5a8wvnvo4eLF1olP2RcvIzYkpjX9ogpT9KWys/dRoz/hBNmp4dLCSim4fBNpZp7ya5
RG5Fyw03GA1EoNIduvn57FWlQDRHTWf0V+yiH76OyTj/L617NHTEMuSmP6aqmb9KnSYPhqL6BC9I
WlbUeTk4M1ytkHaVmHrqPES8XIBG7GTBnBG6y9hAuEHHqvgEESt2P8TQ+Qq6EaqQz5QuY/ufuRFK
/rOrpYwf1R4l0KOBc5XyXbMXuC09dnXiNGuW3XgKEhuU/6bQTOPDNCWTfKDj25wa6qPfzK7q0lPZ
mAiuQaYSBZgVQzq7pZ/U4ZCWeJfsJgS+5FE1BrD4RUPr5JSaOM2e7AqY5s5EO6bxq0H24sFIUG3Y
xSCIymOaE+ydhKZKXkCDz/JE6j3/GWZz0J5tqUL6EaBafraK2TrUB0yrfVjqtuz3dtlFSPhoaT2i
naIvn5IwtBwfoG+cPBsjBYcnc+nU4URMPqRHK0VBaBeDhEEraMIo1YR+JZEzmGujRPhtFrJGG6zJ
ukdZyCz058Lo0Y2otKXw2yEUkTd0eip30kpNKB2m6EdvaToka2oLH9tVO2jIT10oRukldaa3D3oL
emqXIavc7XlT8pm9UiuNT9Deg48XeMeOr7Yr+bwR+Dvpz4njyEe3tWb9MChLZKCaNkz9forHaDxW
kQl/wivdThtfXBpCmBNNoSL2CH/X9vcQs9PuyR0z53vcp8pnZNhc10/COi6fohF9BU/J0Sv1eh0W
lJ8tLftp1ZQrfMcaRegtEUQEf6xitfEFWVtIEdiSqZ9QDZl9K4cGQLBiJNKDQ+5i1EhR5mM5i/Sz
ptbis4bkS/oSYSamfm2npZAvKvsFcWlM2OeT1WTS9sqs6YofcG27YTcCVRM7Y8qB7TZW5AwD7Ekz
n1tfYvdceUmh4W8d65Pz3bTDqTom0mh0SCd0vH/1Mfae4KahZLXUDSfjNe/j/H+DWav1cWz1OQcp
rYxvwI7T7HW2wcB9tOEETA8dRY/2CwJIfP+kc6u3RoyRuoMX5AIbVyf8iBtcDj6mPc65BxdJtZ+d
OefhBxX3yHifco7lr3lUJ4zZSo7744hmLLxViH/d09DPAxBuMKqVD64/H4+rS6m17ztTnTxOCUsI
Fyd2f3ANh9kRxtnQev1qGPkw26HRP4Sx7XYHN8db3m9sjMr/pbNRO34/DZGGduGCYKSYXBWJOgqB
y5PdY+j7KWksKF7VPLXaJ0tM0XIcolGZDnqmdd+W0O6njxFkmmafKHVe70Y+JZbrzay2+2KsF/mc
ZFEItbAVuFOj4NR3Cn4igzB2wyRKVPvMtjKeeGpD6CoFbclDbE6ZPGGlYNSPuez6KSgQ4BIf3aHO
DK+NJ1t7yoYJGkunu7ILnCXU5ieCblP/HWqmfMulPuqvZtO49tesdkT5LaSmqXxW83jIgnxQks6L
F2kux0Iru+d0gYp9sFKIsF8xeuvMxu+b2RQ7KxzniTdfhnCR2SZo/qEe6UAyQmmm3imQggoYCU4r
VkmrITqUNcrEh6IJs8mXnei1Z4xNluXgTHVd+X0dzWysBY7i0akHC7/LfO6s79xYffVrQZ1W2H6l
5CXsojosxwNdsf6LLWZj9ofaCe1TJ2gXcD1ESxxwwNVP1mJVyn6Qba89uC0mzD/hCuXtIU6pQR7o
KuSq7k2ZiOKXZEZjF0B7beY0mgyxHKRJpo3cHEk/ImTR8iM2oUN3njaHItuZLfcmXIGyaj669G+7
E3B2/SO8krr8pcg2CnewjUhsE+KIP7SvSJv6zFmqBwBhDX5jfQKaGGpdaf5jJBHNN/Q3qnaXczfT
MoW5bnas86Lnf3h9mvGDKxzhenNbYCghilRNfAQ5e/HYpSk0Pnemv7I3K6TvPCRJ+9Cj/2dSFMGU
khDTFIvtu9WsfanNokX7rasgcy2LYz9HSmelwWwvabpfckMgzl4oXb1XeDuVo+XOxDVppWCqHfGV
pgCaom76/E9O/iKQuZ0PjqSkubOa2MW4bolrTpJUh6ORTuKtTTDGeLHnTFW8OVn0730U9cmnVDgN
x3JBmIXbDGmx7mcj0P2KPfZIOX5eRmG7n13EHWAL0T3U907e0qxARh69NSQvreq4wOr8hhmUAX2K
HzLkuY9tHc/GSGAkPs9i9fgqc/kVHTwAONy/yxPiX4YSzHWaiF0PS6z7J5mSCnPsdix/woEKUZ8F
hvVLQnD6NcFPWfZLuoKEJnvQuI8j2D/Q/bQ2OyTIhf+Dv2gi9xokmvTVjN2kfCqiotEIDsdaq7x8
gomxW5M/vCXKuUreUplm7VuJfCa0WG1ElkGiSwP9edKnF3qN+IGXs1zE59nSYFV4Me/YVxMQevMq
SfibXUGPNoUa187PmR33+X7I5q76MI1jNHywhTLKB2iLyhOMBtzbYrtPc5ZZtK+dMhh0iFNoP8eq
60Lbd0AWKD7cXMggRJf8RJDEy08RYovVJwUbZevoGNL8jYQ5u23o4jL+GMaVxLFNIEP2RClsXB6J
jpf2oQ61RD7nTtqWPrrZs30MlUEdftmo170Uy6pTiV2SNR2rRU3GF33si3+dzunUoDV69U2MrjH8
dsOw0fYl9i7zZ4ffarypTaP521wIqP34lyfHhuA0UFFxMH1UScyJ2C3lrqyHepCHvlgQqei0iiKJ
1/R1i/dP7aCSedIR9QRc0UBr8UFLhzy2elgl+04R+pfIob54kDi1Ax1YGgOTG0QZHdsrhAGDczCc
lCvbFVXv607Uxz/0eHL0z05s9vVb17MZAuTkcDMy+X2xi7pV08ED4zIWT1abFzXCgmlBbZLNan6K
jMFWnys2XPPFiWpt2DdhKYxjyW0PDMOazQNZoY6kQAbt5bEsIKXiYWMk42NmtJnzBFVorB5WPlH9
J7eaMN93vSMs9nMOU3K0C3SMc2Q1+yPkO6CXOD/I3OsGTSsP4Idt7aMmGhHuyyQOUQtEXlEZnmok
3pTMk0pUIFYho0T8mzth1h+KXi40hwQUyUMKAcJAajdZOD2Rsqob0mJCAavhSqt8mcrweagb43PU
dDDezDaR3Qd8b0sriASuv36kiOIbintsuLx1K+UQhlAivRGuR3Wc6nCQH/M4sgu0ManooeMyGl3+
ybQlvDivt+Sq+F5CV3hyi6xdPs2m1bPdhNTGb4VSoiqZwmuM/TBKF9eDaJcpXlXZGHPFPIXW6hsa
/aynKSx94jbgw+HixrtJ5xryZrUn7OJxs+5Z5qz12fPE0qWgT/pKbkm+vO29h2WRmkXoulQg9eiY
uMioyt7SP8w60htoH3yqmhixClHMHVKzxnttbmiVgN2npkIxZWU4bQodUd+PVa23YQBkpPAqRyTP
sEuwzMMt/fl2Ev1f7XEzVfRbaJjQYUYxaivWJ5x0shvhhkGLkm3qSUf2vyJoGJ8rCLm212t19rPK
4mXyCt6YVzeLFNdfMpH8vv2DXFlyamIqNSTLXBtumzmjaalUAANFgNRs5Uk7aw589P6Atk17gC49
BG5c4P2QdPEOxufr7dHXv32zCqCTKcGgFodD3ZbMgOxxw8OaRydO2NIc+naxYVoS0nxb0BVFyKeA
lnWvfrEdk3QGTPTK4gGhcIHJV8QkDe7dMIA7TsZnh81hcXrj2ZgRc+gVdb5TlVlrO2dzZDwq64CS
cCxUwF7w539XA0n/Oe3sqjKhM6GatfG7z7lQUym7HbZ14QcC9PFHavX3hJguSp7ryI5KZ3+VGKQC
fj5yigVXR8GEOk1aZX4Wi/kj5HWEnJF2+3H7Q16U79ah6FHQRqURSEPufKiOnvFUTnQAQWTO3+Hh
F4extZpDgVDKMe5J3wCIof9xe9RrS8sXpJFK2Z1mwmbztoRKvSNpM0Vq9i136S+lsXxUh+G3XpHM
Qo71MgsJjNujXllWaDdUxPFzQoxyW2brBiUXZFYiaOxe3fdhTRyY29ILcQH4/xmKHhJ10VVLcdsu
nlJYu7U5icCuQ2ePCk3vzZCqqSdE99RDL4p6NmhSysmuAmKD63dTPLSEbeRCDOhzNyPq1SPa7/qi
lHcOw7VRKCZTGYfWRh1os09EpRQlx4QvRklkV0IC88Ei3esoXNmNqxEk6DR8kVd/nPPdiKJRKjUH
B9+kFOnXHm2GV8lK6qfWwDtWTJNDSQYFX+3h9s64sh9XmgpNEwccD5fa+bjqUi+A+KL0pGD+Bo+0
yU/pIFFRMQ0EMMs+3UdSnV6zuG/unL/LPUltecX1YGRDiXnbIQS3YLUzdZATotbSb7NYfh3IvX0K
RvdAXpdoGM44HSGk+oB3rlfb+SxDMSNkJ7PypDcutqhYmGbyZyS7KHnOlLan6tr3qnmKwbmbDyq1
4i8zCU93aJywR6XD0lGJYCMq/dvt1b+yBprNwWRXcTIBxJz/XJa+dqoQlT61CmYfdLXGyOtoRZLn
EjYebg92ucW46EA70LFacQ8Xx6WbdIV+enZaJh3hl25sXW9Ay+RRQkhEdEVX4uK5TotwvrPHLk+Q
RqUTgigdWlB7270dky63LbaJp7JuxKrZQV5A1PLui4dRXEqWGg1hOKjr9P96tPQsRULFSfMT0gji
a1Ym4V6flwHHhfDexXN5aFYcH4feYDVXcP/5UB3mwRCSKUqaVa2c0jI1jjVKM9wQS4PeT4IcXw4r
mxLGu+8iBqZEiCEZXSd28mbgXOtglhf5SUvFsEelavLqfA7f23e0GQVVN+CkhB34i5+PYo8mUh0I
DJ2QiLD+0QtELR19ab6HztC/F+T531AQRFfCFxGsdj6UQt7CwWWo0G01gho6DY6T/XN746+rch7O
cLEiBOrAF8aFZgu5c1CQaltn4XNlufOCirC27AAuUBbOMiC5tVOZ9yiv17Y8yQDgGHArXKzrn/+1
GbtOtbp5yvNTIZfixzTky6OdIonz/omB41h7kLTw3W20RENLbaoyyU/1qNgHrEhIfeaZ/3RE3saY
Ke8fjz0BGpMqFuCi7UGeW6d2iiQuTkmCi+Gy5G8dvU6vz8bAVdN/b0/uyiEDcKaw13kUV6/p8yU0
B2voEc1jazi7wpbVsTLyz1pMmlPrWrgfnXqmqtbcuUWufDhA2ygD0H6CDqBvXorZjfoyQzPplInC
+V6PXIbsSnkvDLy8+NecDW4QbBiQHtsIu1G7NFtVzk56Bgd2pJZ/iEs9e+zs5S6hd31ENtufGJmY
wlkxLM6WRLEslHWUOaxPDSI5i1cgWtt7iolsPBV+G5eSiTbDF6XNuxcwmO3PqalHGShhhGMDN3fa
7aCAzJ/LDNEwL5kiV3+YB1fPH9us07UHx1wE3jJEnWKHAUUx7O2kz6bdsNBWOPGO1qtIOEfskJFA
246noKO8HHmNVivvcej7X7Hj9ilis3wQPwMrMu+pKyBamelNFZ2qso9sn/ZggUVhosbzHikK8myU
jJEApJoeZg8C5InqmzB7HTCeCwEFUlFt9QgRuLqTB1/ZIS63g0LCjQovaq7n+zJ0OoM9kpYnkz7N
d5T/5Cfsau65lf6XTW++Gv19+u4r4giNivV4/HWDqOw8Jx/68oQKlV4/otnguN+wK6E7my2U2j1F
Q3T0REOQNl0fN1P/pCV6VOzgu8/JrrJG/Q+alO10dMK2bqjPzjLeL1Fd/BIwac2gSYH0/+hHJe79
gQJsFNw+v1e2OHR/2DvrKwLAbXN+CzRIQ2pv5UmITHzP2YMjmDZF3c+WMN8tdQGJj7QKdAq/cEfc
PFmYWVmzSrZ6woBxeOhlGu0TW68PdMTEnXldfn+uI7SCyd1IG0HRnX8Yu0PLR6cQxw2xWPoeDd9B
R46omOLD7QW8fLaoLFHdYTAS1AuYh526qeokXEULcXHv13mOLUKi614WYtVE7ZMGxu0RLz8Z1zvx
OIHNf0/lJhytkAhss9nKTxXnzEehqeLY0UjDLlz1bw91ebuv0GzgZwA/wO5tVxFx2KINjbk4qU3R
7rT5Q1mXPmY7FAfXcjJWpMUqAxreud6vram78uIUQE7EpOsK/HWqctxaIpxAilOUZKkXj84usXLD
Vxvj28g9f+e9vLJVNOD3SJHbJJDgy89HK1dEcZk4xYlQId4VnR4/GnH+btoHxUfLWocgyoagszlo
C2JcKvpj9QnxHPynNKqtwFtQTuVz3vlqVya0ymSvEHR4eWTf5xMaxggJZDHUp7GQ8iWx3eghzLBY
ub03rnwk8I/87cDR8LjeAqscZL+hlxX1qasPvTqyaGU6eYakraOLOxviyox45RV7xTmtMLtN1iBj
QrUKmb1TRDXo0IC3OMRzPn++PaPL1GulTpFysWwEUFs2xqTzroapxbrNZLiE9hmtLDWH+2ZWOJ1J
Zar9DL+i5c5KXjnQEP95B4EPwmjZ4uA6uxlKdGPrU5u3ykECC/bMQrg7TAXeDTrnqYJ2BJplzS5B
uJ9vDT1VosHpwuoUp9Oyq82m36XNeC+YuTIhzi0BL8kkRdht9XWJgVssrVaflh4MUhE1zucCAP1R
H1Lr3VkQD68Kuo/EHD7Q1mt9RIAX75G6OSFq3e2JaFy/aFLDn1WsFW9vjyubEJV7igCI5KAcsq2Z
rRjqIR2r5qQjaWiAcHeFu5/1ZrhXZbo2EI/jKq+FKwcaKOcfScpkTBEsb044QKZIXUzQxIS4l4lf
G8UFxcy7BQMeKO75KHk+G6Pbox2HEqzyMRaL5qDrCKTtzrJd3hPwAyFZgk9c76Qtv6fqCoRbpTac
3DCN7Addzig9J0ofTftZuCjrJbPd3AtrLidH0McLgusDUkakXeeTw76T7upcDaeuc/PTSKxAo6eq
kuxOmHG501dnVgx9yMCBtm+Pbuv0bVdIZTghiN0cKNIPHpyyzoc8fq86fG1KxMeW7fIvuIj1R/nr
Uew0a6ASbg2AHOL0MOqaRGtF3OO+XJ2Qtb73kEV4qDYLBxvNBv4YjadcnYoPwgZpgOKsqeNEIOB2
3z5RlxcuOZy5Wi/hHoESz+Y2GnUz7VrARKfR6spsN0WTax/0TpA8mHY+JCfK75p7nPMienn/yGQG
MO/pBvJIrpv2r8VcDAsbmmYRD1mjl5Zfoj9bHo3KBccyz2CdntoeH7idZsmxPNwe+jKmWssobDia
Cyi9bFUcVKOPHSfJ2gDhidazS335qsYmQrqLEj0sNOhfWktvffB+4Z3lvtxBvJzIEnIwDGhwWxZL
qzddI4usCwbRGMe07njZtOQe7vnyvLOm3Fzrk7bm6Jt7RUq17kF2dkGmJJ/HtMC3tqi/O3H1xzK7
8OH2Yl5uVxglKwh19amndrQZTE0M4EzK/3F2HrtxI+0aviICzGHLTuqWLEdZHm8IezzDYmYxFnn1
56HOZpotiNCPWYwBA66uYoUvvMFFFahJkN6e4+mYkVeg4mFs4fxfyGbXud4y1oKLp54IY2u1Z+LE
LCPbFkj0yLj19lKACdmjCt3re1UndrZAPcEMLJCeeY8Ro/5AA2Lovy7+f9h/AiE0utAWyorwzlRd
h4A20Lpjoo00SIfYWrwzRzmAy0q9+Nfb6/Ry4a1/PPgBCsqkKNSyV+d6jM10NGRdn9s8nQVY06aw
PtkWAgqHPC/9Ogkpt+diN6oq9y4RzM90l7fW0O4TqTJg1elA4D3XUzsc8aGO40PWUTXJQxUXhn9f
641l158LlKfNZ1uAdDhpjZ/+dvg6c5gJbk+cTsjA92kuDCME6ZQ6jwAhsHEcqWbnn02MJoZ9DLcX
STHwbinGH3Fe/3h7HV7bLwT5Dh9Sp8e2dlFqh1IHXGJnMNWAuehT/ky04IReXb8/BvKW+hv23UT9
FKlWjziauYk1AnA+D0vxphvt4YTB8IglZjwf3p7U7bn2UC9ALg0xTua2rqnLNgh426LyXPEQfwAd
VOxz08vffXsQ0i0tfYTtyJfWxGuSlbb2fHyXe6Xne7RGozuzLoyN2vkrHwgKK117ypekL2tRtkID
XOWIXp6lI/IfjWHO6R4N9+zkmFWVbwTerywcHcmly7I0JFAXu34FhtkorckQEilT/8cCoTwPvPIb
X+f2PoTxtLwxpBT0dtd1elDklQPqpDljozTeIWw7z8h0t11y1uPM/hO5Wi83aH23i4gwJY8LUTGR
8Q3hDoYkQtA1T4zIU/FNNfaIQKUW9Bh5E1mOG5/slQkurwqaHUgFkhGudro1SknsuCjBgSoZwsxx
ZQNuEAX1YzzZwgZ7PtHKfnvPvzZFnxY5IA+CohuStalNgeywpjnXZV1/grgxfMkrXz6k+HdsxAq3
uwRSHW8MvBcq3Fwb17skt4sab4+5O9sYZRthU2Q+FLmmmbLj23O6HQgXRYjVACtQo7qBCWkGJm8F
3q1wHjojVFYG+jS23s3hhr9NcEfxiCiEusfqJfCLmAKzY3dn7GJ+xY48GYV6HOsOvk2vv79Qv8TF
BOFUPAhd15eGxC5Xd4TWwSXr8h892OoD2OBxI3G/3QyMQpOahjwyjtQYr78Q+k5AUnXZn8dSlffo
oXmhH7tqgSRu5eqvfCMKpcyJOJzTvO5SeTrGP9QJxvNYZ9oOeAYm3wsY/907gS44FzrACeoRa/CU
0kp6Hzb1ffTOsE3BK/SjZszzRvB0M5elnbdcTkidLJ9otWwpVCZvEIDXKzwBHjt98bJvK3/jMrq5
HiCmcmiACdGmWAim1x/HzpMgMftxPGeWR/2kN/QDHmM4mGh5choxow/fXrtXx0N3gZSCDpi1jq91
HVEvC7WYM/ZjwRcq7OOhGlX9ZzBFdtKMCNbM2wPeBPRMEOu0hbC2BIje6v5rtByHgsAaz46c7EMS
izs1Jz/UaJxIQT8akfkwF/ZWePH6oJwsk624DH69qujNS72eXb6drv8IvHlHg7EJ2xpTGCGSMvS6
9uNYjBthpLHM5SqMXOZK0YDsAfQQkcD1sJimpa3ZVOrcxID3B0PfzwPYzrYws/uo07QvmKIM31RZ
JiA7i8b+4krb/qMi5+ntNb/JHPkdZI3/X+FfpJ6vf0eeThJstqvOcWm7COz2svis0V6Od11klAvF
qdQ+Q8sl+3h74Nd2F+IeL8R8ioTe6swYqqc8ZAbq3PfDhBOX+1sCvm1wlwy7Kv759mA39xqzDIgd
qTlxf5K4Xc+Smrs79gnSjoIy/MceZwlw/Zr7I4qcP+8eiVwUABWMVe6dtX7sGHV4Hs4ofyp8Gy54
6UBl6438rAbTPbw91O2tw0gopPD2IJRM/el6UjNysXmdQZ4PALY/e72X/coa6WzcoK8sHV1USnJc
0YuC8GrphGFi7FGm+hm71PRTWefefVFo0SdzaIuN+OB2KJPME6wtFFn6aOtqJ4lnbpWtrs5+6o2H
NGrGvTJhGImkejdjmuLti4AN+QQP+DqLozxteAr+0Lka5PDVy6PhmVAv2Qjobg8XjynfiNoMuoQU
3K+/UD3qSSKzeDobs5x2pvTTpzhZZN8GSzsafQKKGwjUxmP02iqC9eQiBctKIXcVlsDn8ydlF9M5
iQE/BjCRvg+seqhV8fz03h1IRxDhxaWjD95pXfyJs6lpDThw54QW+F3egZlFIFzt3x7l1Qn5BAuL
ljoSGKtVNPoXsR5jOiP//G1C/u8Aqg3SK04hGyPdnigQj6ikAk8jzuZmvv5eiZl7npis6ZypZsZ5
K4hCq4MV9vZ8bm8+Pg3oPNxRifFvQL8zDrLKDcr5TMv7a9XV547OZ1hO8t8aLcP/ZTCO7oL6ZVpr
XnuTG5UfQUw7B70/IXbhzd43GwgwfCe4opeAYM/c6CS8Oj+e0iVWeXGfv17FhU3plsM4n5UPxW9X
u43aSR2qiwzMFihXOW3M8XaD2AbNLCDjfDT2yeqzIYLvTxNoj7Mflc3ZQCf82AcBpmNNMG0AuF4d
CowYwCrULCn2X89tbPFf9efJOS80/hOZy78YCaoDN1SzManbvcikUHvxFs7D0sS4HqmtpijyJTKO
pqclx6TsbbSbqLC+vRdfmc8CH1jqBLTq0Da6HiWZysHo7conwcX1aCga7ZddwDvC6NJ5fnuo223B
opH9gTfy6ZqttY2yvG+dokTdrrYdsGh9AXE8t6z4YOAahTNloD29PeArK4hoxOJvjCAaLedVhNFY
c4BNg+2eZy31PsQzGIZutseN3f7aKD6XBre79/K9rlfQaaAWYiLlna3OL7llg7L8qWdZvnGrvzIM
xdJl0y1rR1/1epik8TOiUds/T3kSH7Q+x/CYXvT7N91y0S6ia1SMQEdcj5KWQYeDZRadjQTz+qyQ
waEnhNvYdK/Mhft18dahgM44qw9TlYZYPPF8Ur9J/HGK2f+oZ3G2cVRfH4XNbXLv8WysDpBMRWN0
TuZjgTx1H7y8CvYxOtgbn/+VA7SEEOBHSJwps61e21ilnQcn0z/rCKghhyeNDwiSYm6qsi1h15eH
7jpnoLzGM0jZQSe4XMsKuWVaa3GBMIRBJhS3D4hfhp30gJCA1+5943vuQYouQh1v3CGt9qzLDr0H
LDpSBDinrwJ3O236Pvnf9KndFeJDp8H/cItvQnuOZHrnBRjXSUv9bLQ/bx/F27NP4LhcmlQQSF/X
r1DvxWmPs0LEtwBJaeV1chlrM95ZtY0WeDRseSrcfnvGY2+9VNM4/quQgTRVG6YUBlFl+QrLo7La
05naAvUs+/T6ewCypzBIXYEKGiXj69OCzUsHfWdGKrCthzMRGR2HBF57CNM5+AT2LLtYXSMfMMQr
n8myxg21uFdWlZE5rJReF3bWaocDe61crADiC90FcUZfA6NirBf3xGsJT1K6pfN7S4mjau2w/2Bs
LI2btWC03iamhyZcfMl8Mal/DR874oe4BBW7czBa7E/Zgli4m3lptP0EU/OP4xQLsEXYuX9495YC
Fr7UgckeeftXk0/6FI51lYsLbqj6frBH82KkGqwRlGbxQQz2bw+37JjVt+ZKpNNI/53G8xpK0KCQ
R+dGNGc498mhMxr7rNRo3gcylXcAQ9M7353H728PevuB0TOHekeyQgOEsvD1BsNk0Es7N+jOOJA2
HPsEMWKIiF7inbHVQskuq+Z2q3HNTXwzV3Iwa+HILIi1G6OkSCzayHRRz3Hb+9ouQSx72DVNO7aH
FzLCwzBU85NvWNLbFaMu0x9z0PXuwYUn+LEbqFujBqXjHVoKjBYy7iMRZQU3EDAXilc13OMsQaV6
B9WucJ6SuY6qsI8JeB4Nc7Ca0O3hDZ1l29vZ52bKK+1HqdG6oJetnH7x365wZcPYvNmPTtJXf+eq
jz2aAaKNyejqvqj2IoJV+3Uy8fnGJVWjHuvl7VAc9NEXPbayKHEfHdhTT9rY+c0PJxFZdsCJwAsO
rux1/+SqRckDOYHmTwN9NznKGMLifRYNQ8rP9GCS6UPgQfeKlIkbo2U8QwfBLhHFm/5Lko19j1Fh
1eKaO6S5ke3A98zVyUw6Xf9Ls41RuzPqeW6RNNXq4btpkylmYRTngX6o2ygzntMx8NWjkOQRf7B0
zpAPKOJJZf+OVtSIB7NFKeY+nntkUXMjb8admbjIdCRDHn9Ps1QYp6yYC7Hzcwk8iUqOm+n3Qq98
OqYqnVLF2BkKTt5B+XliHb3M8+pzP3hKfM30Ko4FRql+hmcBtqgNZHKCpxDsnTF+DILc5CgEKpM7
NSQwCBuqueYpSGvPu2PaWb+zOj2pP0Vzl5mLzGjZPvcy1wKkKMy5vsMvKPpHat1cPEPZj/9x0SQR
hwQF9/hDXRt+VO+sMoLrPbY5xP68r9CyaClUIQ3VV60Mh6R39ENEMxhT6qqzbBRRWl1/aglyu2/A
SWLj60RtOfkCWrgbzpYztQgrIXaN/3hfIQEj0sLrDwnYUPlpyLPh52yhIf2BN2wIdgJVoHif6nkw
09Ad0brCLjdq9n2OGMehdco0OWG02av7CW0CB92HcqqPfGr2mGVy991Zc9W4+yZTrrhkXpqNR521
93D71grvJ63sIP5HKqNP98boBBJ6S97AAS31ovoo20RU+9kfZXEna6/NHnShm39hb+9mj42JN/O5
6pSEPdIKnLh7gTjyoxQS3j5yMXm3qyLN+DLYk988JCnKI7t8NAfn0eSz0wbsUGN48MzU/YA+FK7T
EhPP9iGm92kckRAcvC8TNDzxlGD/nn9MAkAue7BBsvsh46l4RIEdsZKChepOlWfE2kUMKVxvVFVc
43vpN/7PDLkRNJULJM4eNR2YxFHQGJlOWeNOaKqYfmTqYZlaxXiwbF5P49xjLGo9NX0jkm+jo03G
RyeqESHNYAHiwVoj1JdoIZ5Ik4kXKVY0RxXgmB5SlpLRRXmIRu3mBK3sD5U2yueEGlVkhZFVpB/q
zGgf1FgNCIQXePSevKazHC30ofr9oJUfqQoOSR4MeYhkGVfeHn0lEX8hAYsTPICTrA72dqx57bHF
XbWtFsdSjVlrcRYdLVBm+uOUczuHUVT00XmiNv4MWt5PkKUKnO8E2qj8A3gc0R0Sg+nu4Blr1DmF
9IO9ol4p90pDSgstlKKZOI5Zr7BFCSoU2bwJlzAD31sMoX0Hs+1Ojt7Zx6Y3uB91Uf9jCbb5fYb6
WPVLUsLzz5qFG+sPZ8rSP6awk/QHvJ+ouW8NNfwNI87HNxnhqCAc9Vr3d5ofD/Z+duLJPw08+tol
UdgYPeqBiq2zkHzbL86A38FJSy2vCEsjluI5Vg6VOTw/G7Vv0MSQCOVYnX3WM9zugdp5ZfFB58Gc
8AIZnRkSS5egiSqqbtyNdVzPe69Xvv1RzMn4NxjK4XkYu1Z/HAo/85FiQ6IxLJNyGv59+0l9JYZB
/X4pLbNpAQ2twYcyZZuLarZgzaf6AT6W2muzXX7AG0icLdRVT2hI2fgLDc2HwZZIv/hItL39I16Q
0NfRBHQKB0w9lwu1oHUkD4qukZWwrXPWxXhHqjnOigPxDNypccBfeOJzuveyb6H/jAUZ1DfLkF79
3Si06ROXUSn3ZTL3SHxYc4MlPI7iGW7c0vTKVBywi84tL+Rglv3F99seGQmQMO0fM+Osjqr0+2PU
toN2AEmjMOKGvGUf2QHB90laDY+6lwLmClXfdtWu7pFuOzawGswSZSv6aE1oKhun79CNB+/vYjSi
+aNNa358b4i36DHCcQTw/eIDuArxNETzknkok0uJ5Li103j+m5DzK/zT1NUon/WuyvXz29/mJnVg
0IWgBySbRJj2zHXMFQOvm1FhSi5tbAyHWcPDuaq4uf6HUUDNwdGDzk2V+HoUWU/lPHtWcvFyMT74
DaXMzGmdjbncBK2gMcgWl94AUCtShetRxgGzQdurbAI50yECgAODVbSZPzip1l4IWoMze33L9+h2
BZdRF0AgFgI0XVcp8RBQl0Cryz5LhOAq1IPwWgkhWqiNMsJrs4PhSJmbFiUdkOXv/wM9zCxKRniy
OGeAIP1w4D3tky8DzsfWzqyrCXyNlXfD/SAtrdvIBm4Cc4QUUI9kiuRdHL/VFB2JShm7ESmYOfm7
L8aHphl+B5n3rxDRlu/h62MtZRkYXkiALH//n2nKcnLqnubzuYG3hohSFLWnZNYDHCgsFACoVP94
795kcgioLdwKWr9rwBWicJNjakxuLLp6Fyx+50gPyo070H5lmyycCmyjuAsXgtn1vMYm8aKqNINz
5cLsPUD4ss2wNAGW7RwHsbrdhC5jc++gtpnv/aqdedPzCUoeplravUwSU9y1iRPbe5ELJ4E+F+BI
fnBmqYZ95DXldG+7MkHiKvUG/+wsHmjuzowKBNW0vPWT7x1H0z2aSFU+If42QvvV43beEa1Y7ZOB
rFb3FCQqjk41LeIeU/khbs9OlSUd8oaul+0LsKVEzCR+6NDggIM0YhP7+g7IVdHxe3JtutTGDOk2
V1Kr75woSecD2nnRc+1q+RAGfaCS99bwwHstQBHAAgBgQC5dr2sqhI01vI58KKJHyc5FHw42P5Kb
G3CE2+/HONQelnIh4NQ1midWhtlLE3V1w23Tc9A5+T2Ka9XWNuHXXr2Uy2wAA1D2JA5CNf56NhYp
AAQEBIeQaFV3ufCTnW31W+d5eUluRkFieKnjUmBbWwPLphHk/OxFEEnls0Sk92AnUfe5sgKxcSff
LtsSdyzcVKq5C5D0ekKKNetQbxOX2irzJ9McpDp6CSq8G4/n8pmvpwQF1US9CB0UHXTX8jv+c21M
9tib1aill5kuDX6JBmSLPWEjNOK2secpbOC64ZLlab0b5lnRbfBGlw9zPf4LZX8BILI5aBNej285
uH2XDSU/XAHVDuVc9I695M63+ic/H7be09sPiPsxFRKdqIpKybo8Dim0LfsSCZ9Iyl+Gno/HEpZQ
ODug0d97Oy4ukYQktN0XMarVy+3GWATTySXKzxNKbUXxj1OO74Yt8S/DuKXYT38CINvqffHcKjGb
RNMo6iWkNYMigJbDu+ltjPJSTcZlxaWQtrop+tTzpZdP8SUuVf4bOEF1UU6+pXF0u+Ep9lMM8gJ0
qCmBrEZJwVmQsHvxRc9y6tRlFQVn0bpbTpqv7IBFn5zriPYSIfVqmHhq+jabCnHRSmF/dmbLOmO2
pS7+kJj7t7fAa0OhxEXllWrgAoy43tppl/dz2frigrzouNNpsR8Rsk0fkZypN3bby8a9Pkb+wpy3
l4MMMeoFR/SfY9xYLTqOBqzYMa3sYd8Hdj2ETVlz5eZOT3EbuHKT/2pKIzXc0DBQZAxV3kEcdMSE
mu/s+CJ/6EAd5PdyjhPj6M4lXPMSDxjzbI3ZIDaq0q98b34upxH1ca65dW4D0LjqutpIL71NDfHO
oC5t3fVzQ9r59me4HWiJUgA4mMBseIlWX9y1i7lpsji/NH5bkSMU2ScnSLYMrG7vsWX56biRhtB4
WecDWWbjuoEWw6XP9fgRwcjFL7kdELY1YNaiYRrJjZv7tXmBJkRKA5wszZLV4bcxUU2xUIW028/I
ciHBmxySKLXff8kEYC8XnDGbGLT7av2aFO9ZK/Fg9lOfv1D9O0MrkBvPwO1ZoS8CfWUJKU2Eq1bv
dxNIz6jsvrqYiuR61/gqRfKrN/vPOvjZLZ+25eRdn5ZFVYU7htDVo71lXp/MzJunPungBvvVZD/W
sBFmKuW9VqAW0iC4aICmzn+LsSgV6D5FKYr7HG2Dd2/MJeEiR8BOeoE0Xf8KT4tacgYK9l7rxqEz
59oDGpvat3ePwksEOgC81BJFLyv/n5tBVYksIteJzjLOjA+QTroQZ4Fi4/stUfh/V3TpNSJJA3Gd
Bwk4wmpFI7/Wi2iEQY6wRS9PAbyq6S4u9CELUZydxzvhI4saVk6EV+/bE1yWaTX0snMo1JAdQGVY
bR3djT1s0zwotl7qIxOrDGruhjl2qPF7ogkFj5URjkmvE2TTb90Yfn0MmbkDGRuKIKUACHyr/ET5
4zAVRVFduqLSdp05qp2pT/FGl/qV9eUG05eL5QXHt/yK/3xFkuMYK5W5uuSTUf+FQnJZ7squHQ7K
IY1B39nYTWni/vXepQX1vGAHic24atZiFWpCaNowyuYC1fyftJnqL0ZRqIO+dIGj2UtPgIPGXde6
/te3B75dVDQkQRGypdD4oLd1Pd1Rx9AB9YzmklgBrj8QBx9lV5kbm3Z9Zy/TokmHueFShiBnvh6l
1tTslXbdXnBy687CpzHXd8Z4TM183E22lZ7eOyuLdllAPA8CBAGf1az6HPkykOHlpdUprzvdAGKe
cuzGrG7PAwRcuFBL+MnM1uAMNKp9X+i+vMRtF3Wh6VDE3UnXVdXey43doN8l89Q056bXt5y0Xl65
67O48M9pBpJSAp1ai+rUtZP2CIA0l6ifzfiBP/324jw+2oug/N4Al40IWCuX4m5Tmm3oZsFU36Vd
rNxLOtddtiMxNswQKAa+FMyQBCgNIPgdtMmf02PgTn3+YV6q0HEIf3MQx6JH5ebRSOrp37mb7L+J
/oeKAr6fovMbRyo9N1bueDvd0SjkIgDbtIcG29EcKrmRRKdIyR7rhrjTnzpq5BTX6wJtJbCanQoR
ra7Gnab7URwqrIm93RgVlns/RXkQfZjHzi2P3KiTs2udccpDLqm0vevTzjFQgS9NlJ3hfTffFGrc
wWMQYb4TJr1JZ69rkn8tS3nin8qau/m7pdkivQM3VkuadXhRopgmhq91YTXlRWmIwu+LuA7s+7FS
erS3ZKyis24PGAj4eE0PD7QirCcVBaxbVVCh2CO9YNHJ0HKUYLXadX6AdC3bi2rL4YfdWvUfU+qJ
s2+Qry52WTtN073IfbDcqUOaeymB0r1XVpEXCL8mwlMceoB4rd8it2qD2Igk1eY8mC5ZhiWv23bG
k5w7/YzXQPVJNkAoQkreW8Y96wCDGs1iecmYy8EA03t91jOv4vrup+ZCWJv6rFkz/TJrt5Y8DcE0
zFtEnNu7hUgJkTgqtzTmiQuvx+t8OrtuJNuLRIvMPdWj5jQP1ly42S6R0v0qyqzvNiqdr8wRYQHE
BHkEF3vP1RxjsFI42c2Q4w2eImQbm1CzyNYya36vxhrLyexAHBpcaRCBVo+uGVUTDzrk+NzhfVj6
YfJOIqX0XNVBjQtDkPXHty/PVxYUlWUHuA7CkAty/npBC+it80yt/SJ0gIggRaHc7RzRlNYhiu02
4OmtnC0NgFdW9EWphvVEHAdC2vWgE41UU7TecEl9bNzDxNCjg951SChlkOw2MqLbGbovjxHbZXEq
Xgu8OKXwSePUeCHuzT+TBmNIDvPhBBdu/NRn6Vbk8sp4i1YTxE9EXFnbVfwZZQoRNNOcL4NtyjhM
Cox8wl6Hsx7OohhoGrVFtIVXvV1RfDHh9fEfMSmsrusVpYuo4fwz6JfRcavHXJX5qXRj8avhlt5I
/F4biqQM7SbAOLCuVs+72ZqdjTmDeUFPPvlZaa1CUJ0G/qVxyn4jYLkdy1vYs4tKCd1CsO7X0xLS
GHpqNNZltsb+TFhj3IsBK6fRQ2rsvQeBcIXgh4IP0RGKL9dD2XJCYSQRLrIoeUTa0E8PZWNmX2az
Ewdk7Lp3jweSlJtsETBYNBtXeWY1CXTMbc29YGuShppAaKPIzGNtml/AsbQbd9iLtuV1CLHEDuRE
FOkWEtsqk+idURgaEJVLOqC9t0NXYMh3eVTn2pdoyCMFJihqderVGYVxZcToRCvbruKTpuOi910o
vVJHar/e77eXfVnW1e8yUdaBvkCxmnbVauNSgsuMvkR1QHXYEhQ41BxNzYs3quW0a27HoSxPU4z6
JEyktcAjCgstb1Un2LUCdFO1iBHeudggWF97mba0NpvOxbmjxAG8O00RoKt9C9VuosvhyvrX6Fn5
fMjquvf2iCdY+ueu8zFKFKU/fqvm3DefMj/LrT17S+L+ohvKOY5u7tPmpUOh7egfufV93ZcRlAaV
lPJnN7Z6/SG3RBQfuaOyah+bnf8JT+A0OESLUdKTSyf6ga4wd4eJWrmObwPi5A/0Vyqs2hDoG++z
wJb5PQFKdamActFPJvDXdvhR+U+FN6rfJGdgaaaadv4+M/3RDmmKJu4ObEZshZiR4OLRKMv50+aR
9O9AzhZgp8p5xBkibqCfNn6uzXuBXWf+J7cxmPiTxcPcnwdhZdGexrhlX4oIMOBx7gV3uN6nxfxP
VeNn9BEGI9BigVxjcbTAUsjfbS6K5NTrRcE7E3E5o20fYc7VUZBPePIg5wznHK53jMu7WadjHCJI
lnd3JPV2vU+Nwv7oVWnffRyTwH22vLKZjniN08jPECXQjo4KEF4RYDl8pArqiB6k60XRvrEK8Rkb
vDK4B72DK49s0MDG2ShW5F+z950KVF7vckKd9kDy6RVnL8paGyfCsZKHqB8N/aHL9cg5wG8GeiZQ
oIDZ4ckCm0yvtTy0IqXoomMZ6O0jNn7IDwJd04zjAFvrbzROtXEniWj1BzruTgx1NMC9q2wnnHJ0
X5vngybok+0XZ5DfzigNedLNXH6fsNsJLgV1yB+ByGxJ7p+a4mQVQW4cXCyomqdZQTvaODQvKc3q
bALfX6qsLjgJjs31lRgbqjKNmZQnTSwUZQozqX4lxuI+7iB//Ef5KCwfYpw//jZFOtxbCZ9X4tLi
7qeYbs/OcrLKPw69HnyxMytOaQwTFu/s3Da+e71GObqO0EM5++XIYUGqpotOQWtM75V8oAYEloCQ
EVU0Cm7rIqI3dXPsOFV1sZKiAKxUNh9dTKg2EsRXbhiaqc5CE6BmAVb8erWMNhoyt4nrS2eDAnbn
RhyiWjYnq9ykFb02FBNakvilNrLOsPPCE1B1p/riTGOJNZWnPs2ZYfwJNNffqJC8cj97L3pXBIhL
aW91P8u0Id5wA3lpgtH+gCaJcWzHyrt77ytAewIRPnTxIOPy0F6vHffYgBlgLi+2F5UPyq+KU0Ks
+u7IZRmFz0O8u9TUlmX9b7VHs512slJ5qVUyfYzjRgNWmYMhRCt2//4JWVSWlhoW95K1WrYi7jTH
FKK51L1RHPzCbfeEhFuh2O3HoYNJymdBMKPWufbsDTSUgjJDycusKo9Xm17LENliI3a4DWgZxfeJ
xCxEz4HNXC+bRgHSbtqEqhGNywcUi6fTZECcnBpzuBfUdE/vXzvOKTV/ugr8fzVe5ICqAELXXFIX
3628iq1DrQ/NxqxeWzsboWLL0RcS6npjd1Ne9qAGli+UpAfZF6A8a28LA3R7UhfDATTi2XY6ycDy
K/6z5XhKgK4XacPb3Lt73euDuzIwhl0/V9HGhG4LVAxFxZRrgeIpd9D1UFZnEf0kI58JvNauGMSz
P6SneTSsUJ91RUhSWtivGV/e/lqvzRAJRupTC4UfDbnrYbvczcrINRvqYmm6Q+RUx6ESb1bC2q2N
+NpQNLZIVxluIfZeD6X184CPAG6mjubgiIaIM+2hvVeocf/2nF7b8cu9umRUsOCd1UXhBkKz1Vg0
F7yvP3hoWQHGS3pENIuCGyPaSodv2owkizwdaPzCW19UhVfXX9GlWtLqjDfGWfpgJF3+Mfa9/k4L
8Ai2pzLY5z1hpkbW/DwCy38cRYXfJg61P6K4K449uIZdbEGAC2TWh04UaxsX9Itn8XUsQLsKccol
TgcxtAazqVaZuZbiTRgVXTUfAycjJg0yPUh2pIklYHW9SaOjI0Gzh75shLZvGid4Eu04/fLnzB1D
oXmNE6ajXY0Hyt+uCr044GJMTAexrJKJuGFrzKMKFZT4LnTxjfycdGSwe29MnRTVn64SG5962TPr
eQVL+R8YIMXjtVcz4WHU6YBpLxI9p50vxv7QFZgyvntDLWArVIyQ92RPrWoCifA1r3Kq9jJFZre3
SpF8kUjxYNrQVH8hc0oK/f4BuXB8xsQxgsLO9VEBzDs7rfLbS4yDA/BijCfTWtmfTdy8/zHSKNqI
FW+OpvFiMATtmLuUW3t1Z0uySiBJ03BxfIjvoWXWXN1zgx3lzh086+vbs3sR9bz6aoyy1P/Q5nth
YK0OaFW1kStxykWB22j0R0n7eYRLIIsAfJdd1kYoxsn0dwl8cu/QudIpfmP9WKHRHk2uceZRVd79
1PmpcZAizdwfQ4WIWzhVskDLuHUbXJGk4UXzvuqiIbjMIsKYjlTATUxQFCD55f3Q5gqubodu9gej
0UbymXg0ME3sRR+c6qIw+jNxcSf27RQHVNYnYML6J6XqqP1baKSMf0pMJYOn0qpIhmwdHeIHU7hZ
/3lsOu+PY8TlT0ryS/8LmDxqc0me9X+lvJv42UsrC8Icq93okLq596hAqORfrcROf0MB8L/ZCyno
UzDNjvPQz12uHmpF2fG9tz9cG7ArNFyBU3OOluP1n/dNwV8B9zMYFwlW4BAE3RDmCVg+9Pi3OGC3
W4yh0PxFMOVFZ3O1pSFN+RgMu8alSPP0myy1dk8JD5ZBb6X5RtR78wAspXQiRNSe4C+S/VxPK1YT
5tRlZ1w0ZTv/BmMnoHh2vv0VjUNxKo3a3trR62uI+2cBpCN9t2jzrsU3NLvTQNfN1iXh+pAHNc1t
cpjnNv3UisJ4r4A9tx2hCDRCkjo69evaU5mwNWTVOpcsifU9aqF+2OiDCC1d/X77pIKtu50ZC4l/
jc8Lhwrw6urzhQoCBKHnCxGkJn6ZnQqGz64+jfOBohicjGgaLLFrjU62XxvoNs8zAp/DpUjgB+1G
Njj8B6paGJX2SfDQlvZAtaD027p5NEFqBX7YauUwfzLgs8xhjCRI+Rlzy6TalUq6D5L6fQYaH+3B
/WyMqRtqnjFB2JwzqBLZ2GEQFCfIJoS1HdcKWkoep0eAL1O2b1mU8sgVM5lf5qkS3t43Jt//3Nuy
Rr0h6xwLvkLhA9MfcoxhO05Y+8CfyvyoNFepz9z50bwbegdukC6bNvpLWL74iTIh7atYzE56jIJh
1E8mAuruz0JPAgswSFBpX/A99J2DhtlrfHScGegqVpRZsJN07PEOnvGTf6hy3/1VDH0R7cZRBVmY
zgpagkOi/a/e0dbjnig794RLUDnug8RJjLNhxUMHlGBKiSEKKADGPvWKPMU5rVvAqkltatE/kBwM
O0wqR7n7tkTj6lhYaZJgfz2JbxijY6YMvy34V46zNn/Iqzp/rFEV/UIUgx9wMU+5OOS95v0cqP5B
/4uQKwn/j7Mz25Hb5tr1FQnQPJyqxla7uz237RMhsRPNEiVqvvr9qDfwI6UqlNAfEsQ5Mosiubi4
1jsMVs/rpGuXDlUSJ+7vbFYnaiddOif+PKlCP0q2Pta9oRL/RhcrLPwa7BFu1lWSaD8jZeirgx7n
nX1Km252d16bqPGucvMcMja2I7CtR1t9Jf1ovZdcR/TzaZi6rDq6edqlDy76QPlRjdF5xzKeh+Lg
670m7Rcr1uP2YCqlh2dzwpMKpueUQgu5fxzWCJnl4NHg4x8AZfTL1jUCCOYCCqLNo0N4MxeJ22Iw
bMSuCgYgL20aPbx9JlwrWj05jQYuDLu+npot7OHb+/PyAqVZTiEQ5TSKI9zalwEO5htdJSiVgWZ1
hvsJU/XYO2czucTO7AxVnBTwH9qjK/qkIvlssOCkgmL1CGxHUXpo03LsX3Bed4tTbpVhcaoVFVPl
RZKm2dOEs2K/14VAUssrlZ9FKCaDomefeUeB6Wu/y922eE26vn/lcsb1zOlkYe770svGndorqv6p
rkStf2qLzPjLjlA3PipTXFq7KhdDe+bUGsmTKbh+MLKf5KT6bVl2oK4rrU43cpvrRaOpquo0ICCk
8Ofq4nGLHpWiJseruMqczJ+sMnO+eDQdw4cRcsWMrQ4d731SqEqGaXqDoIzfdYXV/ri/ea5SVa5X
WN8AHcDbQexY5VgCnl6UmK0XjDgW7FrqXHR0zS05l+VvudwZZPdvXGv09KDirK6+0cOVrpKKF/RZ
r09H4KM4Rc4qFreutLIPhlkaxSHqQ+lspKzXn5knJAkrad3C815Tw0qa/2NTqtljU/c9Xfnk2GqO
hFzbPjDojLm6LPeVmpws0b7e/7JvLdzLSS9jUzMjQ3cX8NjlcfDi0e0AF2aPahf2VHz1vv6tuGr2
2U4jJB6iRJXf0kpJXsETiP48unEsdoqC1gTWRZX1YaJr+hN6gVcCFy4Hfe8C55UHhDbH4Snu1DY5
3v/F13uBJsaigbNAowDdrvYk4Occg+I4f0Qlt8NgvR5PGfX5jXB1vRd4r3i02pGXBeS2hr9SszDn
SKmLx1kq4Rh48Bi/adSckqOdqJhNVwdvHKeP96d2nXtRc+aJD+AF6j1txsu1sEWrikEvs0e8ApxD
Ndr6D8coFeJgnX43bVG9VwsTKx/67gaEwIWWaFwh3TLLSAboyY8aUjXCN4nQOLQqW3y6G0v2ph+y
iKYvtLBVqsxDOC4nd8gehYXI2tSB56uicQuscL1kVLmpIFBHQJ2B5PXy63n55EYzGIWlGj+dNRFN
L710xMdJdvJTlif935bajt/eu2R8QJrB1J0ACyLKfjkojQCz08OoeHTzrDklItJeXXSvfntKre2r
Xmgb6fn1p0SkDkFqbcEEwzdYngr/eXW0ZE+yo5n+COJL+MlM8ZM0s9jdn9Xyt1wGhctRlo36n1Ey
zaQ3BAjxUU3M+MUG4440Or7oEszXy/2hriipwA8xfeU/CMdRY11XgOIhbbPZnvLHoZDNv3baeVyp
cSss+mtzl50b7OLDoy3oUB3m1Izrg23LRPlCYSlzd2Gps5HKxBvxa8oLoOhF5PTfLFuIX0nr5f8Q
0g3kIybagYY0ZXMo1a6eALEhGfBM/WwAStNrSrOb8rqL/FaaRb4ryjByALfRW9pXmiKNAx7b1V+K
6Gb5qeuHNPod4aAe+qGSd98wQhvTZ4r2my55V+tAYdFaJPyoo6M7faU1og0mELI4DhpSkr0Vo3sh
u0Y/CGGn713yt6HeHA5hs9Dzulxyer8FfmtRHEg7cVBZNck/w/ivgvz5dH/Fr55Fy0hc5qCmaIVR
Hb4cKUus1PQqCBMShyMfLG/8ajuRdTZTXduP9dRBBhmGR3fymo34enV43kamjI/ICFmEvZpjgWa9
Owg+52i17pkTpp5acL4bt/mtUWgYIGKFM8XSPrycH5Z5UE7nQnlwo7p9Fu7YP4VV6rz3GmQuFNcR
AF5uQ/69HGUG/6iAPlYe0JtOnutqFI95a22hsm7MxaJDQJxZbkEAb5ejQKEiPc46lH6wDXBOSVWL
jzp4Hvt8f09cxW6AuXDiaVFptNTgOF2Og3bGgCJHGgWKrfa/kN53f+Js0OJp0I2T82WoCtmfZisL
t+75GycMlA1jwrjkjzW+lBfpQuoJFQh4zQIzS2KBzXzRUBJoPC/ZCHa3PqdOUZLcksPMY3U1zYx3
7AjKNJCt4/VHWmV6tbcqm5Bz/3veGojiBnJtKBSpRJDLgUSYxUUehgzkYaaN8Ik802pOv71/FIrH
bxyVpZyymg50TxSDiyEKOkf5x6v19JDp4RYT6Ua4oGf5f4O4q+NEfIeBBzqXcGFPPwtPUmizwq4/
Q3uO/6qT1tjVmp0RIk1e8u+f4AKyIqGAPHnVbVbpTPSdWwEZFtI7OtyIfo07+MYr69bmJ2BAp0DF
CFbMKiBGSHv0ddzEgeZM8lj1VbevxWerfka33jzmJMIb07qx6W0UCBfKKUYvMFYudwftJQwvLTUJ
9NA0//KMBt/VcbRn/UCDY9oyhLixgOSzlK0XnDr1+GWv/ieZaMYIYpbnJsGUUPkaZqQ/8MEU+z73
6N+oqXYOKdt+T9M4jTYmeuMYELTQicXrBfT/FTevVGqpZWh1QXIYzqg48HSxqmjjVN/4nNg5kXDS
84a9sG7h18gwtmkC8QxipXZSrfG3AXDsIJrEff98gOohEQshhlLKGmhRx1o3dJOTBqPX1c+ZKNVf
4JHSjWD89oMv0j98nBfa39L8BrS1vifHllg5VWkKm8lR8IOAbzbEB2ktnY3RdVBKIobT+JojQ7Gi
Xd8q00jmBOyd3ueojHic14Pcd7pN6W2OB2Q3jdSlsKSjK6buG1N42mMl4rbdh11LB0gF9/O9cr3y
366oeyg3XmJ+mwFHmU9poySmP2NDPDe7qE8t+wtcdrLAIust/Wh7VtOe7cLI649lNhuvcaQC678f
Bq7eZVywcBCAQNNgwDJglQ4D6+cmjgYsVvEjRStHTnuJz6A/Kepz0hVb/MLr/UTqgfkSyQP1CLjh
lwdGxHRMUmRVAlnCFVBTdGkwNcx9OPtbuJDrA8JQqK3RVcSBiTfn5VAQGcO6EbCserRaj42VRydR
lX/uf77r+EbzwkPRAZwje3ctwNqYlR3mCiqoU+EmB9Mb5M9Bd/MPVVFpe3Rgh+cs7reUH9/MnC43
MfuX8t6CDOAiXJOMWzObauoacB1kltu2nw1KJJ/1BZ7yoCSlTGM/MwfPe9ZGPS4+opAlTKCGlkRB
oVTVMP6KU2mvfldSPZt/llWvPDXZXOr+yO5NdpS7m6+m2U8fqhFuIWQpF8WuSJal9AcR6igbmSVs
P7WS2Y+sQubWlygS96c4Uoqtp+91iIXWv8gIUB0DSbQuHIhmIEm0myawekdYfuxW7eOkx+qnLmqn
72ovulPbpvPwWMSTNDbCxTXAlkyUo4HhHDULjdhxuYk0PZtyI+1p8ZqIse0Hx5S0i4xZsT+L1Ouy
b12SC/mhzmq3+synn6IHrcvKfwB0x8arXctJ36kJJdjP9/fd9eZenL6gmJP/UL1cpyceGavXurII
OoN6jT7J+UVD1+Hf+6Ncn1ZYZR7IaRrOdM7W1iWJ0yfgt+ByOhMQfl8AGU12Y8Sj9gz9dN7yqriO
RQs2A61pOLoLc2/1sdF70Y055DBhHSzKg+kqtHss4LNiN8f2+GplhvX7/gxvDsmy2mwuotIac+eK
vBk9NKCDBlevXTuo9qGWbn+sSuEe6jTbMj+6Od4iUQR2iEt1TRK0sUookAMjKI1DKI7pEIff9aws
PtH45YpJGtooGxfrjSGp3eDdDrOeA7ROMqtG1XjnJCIAIS3PStw0O91o4jN26s0+Q3RnIz+/sWlg
qKOpQ94A+nWtlYKQmZC1G4vAnLLmqGn59DRkjfMoEbLbOp7LS/AyEC5kVoI7R4Hkcu1bTGfOHFW7
A2GoRyBM0s6aHFgFrv1tQjy1C1Ip3I+tOVQfgeXT88gKtu3OaluzOCaGgcai5ch2wvhODuXh/ta6
vhr4BnSGQBxRDoDmdxk6CimzjFJrGbh10SHLaxxkkdb/UOAqdmNDMWbfDVJs5Nu3Pv5/B13ixn8S
UpRh5dyGsOBUvK2OMi+8vVZGKG+qWvU/rDPJp/umpEqJcPkp/xlqQljfgCsD1d0stWPJfRHoatHt
sU/f0j15K0mv15mcnmIudRXoDutp0ewC3aKVQYi6euI7qoJsZGSEwzPnl4/bYLlT+Xrnhf9OfeWO
H/R5in5SvzQbP8zz9L1ayN6iiEGnjwRmadmsk1UlHrxaC6H5C7QifaWlija3yXv9kBkFlNAiaAdT
HKzmKoNpFWOIkQsvg1lmGI1apgSs6dSn+/v0xpYhhVCXz0sCQxS8XEd7MGdlUGpw1JFUzuhczwS+
cg66kLh7f6gbt9ZSkSClJGdRSTsvh6IrPPexaUP/pq0PTEFgyS1y651SActng81LXQeduwXBeDkK
5CgpUbFAsGCoEeFXhPHczZnc358LLDr+ntWmpDhOSwvkCu3udX288HonBBI8BJhT5fPPBIj7/MuA
7iA/GEVU5tVuVri+f+QyUwo6vomo5cHtZ73flROWoF/UWcNADVObsT/YSdwodFoxmnxoBmXS/y0y
YXwHBFClJ6ptOMzraaZqO6Oz6mg3p7HxVTVzXi0SJIn7xGM+Rc3VHmvNPTRWDZioxVPBPsflqDWP
jcXb3qdgUkoUuUhXXmylmavEt1ItcSJf1sA9U1+WqRKfJkePtH0+oa26r9zerCCylPnsO73V5OAA
Zdv2v9Sqn5xzZ7VFGSRKriY7HcVscTKtoSfEhn3bQcaL62I39REYiDAHsip6XYs/92XhVIeWRNLz
DU1a0bPG3dTtyjSd8s9RBESr9Psx0RM/VfWxP6Ita/d4h4RmeS7r3LF/l0KfOlhj7iQeUNAszc8F
YmOgpWn0Or9TS43swEkrtTjAw0jCP8y2sXaGdEMbvEhoqFTgyx6h7aTzkAybkco9ClbryZwiGf1w
a1v8DIdZUpTOakRIG8rm9Qnb1OHXRGlX7C2vs01/HBr8yZ3EVOpzbCpd8smZUHJF0hE/yMY3sOTL
T8hB6q9RP8Ky9u1EpFO3Rzi31f9AIyZqocuGJKvsc+dr182eheZuA4albNBHyZISPzq36By8MGJb
4sCO/VtePM0tb/ZTqIaF7mvVPNZHI1RrZZ91YeJ8Hwfudn+wDTl/AvtZO3wpBJx2oDkn7WdtUMX1
e9NKfs1GUuqQg3pTHJDgcZ3XSS+7z7maoy/TZo2cnzw1lvmpRftjPOC+yk3pO10Dd9of6zZtH9Ko
UtrzqIkeaWfHI1JB92TT+QI4QeEb5HLDEas7/c9g2HP0/f4pvBFRFjECyqpLi+qqi2+ybYsyUwQX
Q4pCv5x7lJ6jqvY2kqgbQZJxwJIuaG/q+quY4qGkW2JPWQf5mMGIRr4bieSpgyzkUyMRW8jSG9Oi
a8kLGVYfoJL1owfCyaDjg1gHUNXqvRrX4TcdRs4Gh/bKd5dISVWOsg4JIg57a7S8KUJ7jG1kK4Fr
eOEn8DHtT+Dl2uccYFv7V0RHbn4hky3m8yRKHB+r1KvZsn3ZudaDMFIre5omN613nqChHDTchu1O
aR39FRk/XT630zClu6jBK3dvJ2ZR8xgKw3+SqM9RJ68VI/1qtbMav7DjjfYpnWe7e2gSAJv+aPUQ
UVWlRRMVoQA32VdwFIqH+/tnKeOuYvhiBb3sIOQfrkQntVbzGtucAJ+bQl+UwpGASiOXlqAFEF3J
VMRgCxv8kRob0Ngsxf5z/we8LeX6F1A/gBXBqwfs62pnWRAjpsV1IEDWwbb24+yJl1AqaeHnTYjr
chdnnrqbdGF9cG0lnR+7chbN3ugnXfOrrKA56LhKY/D4jsp0Zytt2B0KM5X2DpW6Oj51YZP86upx
fimAm2+pA924BG0D3V1udYQRAdRcXra5ijPW0JPtj2CO/Lrq9xWSYrtINh/Idq2NXOVGTk2zhm0L
YUVj3FWukqHOqyG2jDKVMze+xa7eCzTsZ1o35jw/cpA22mrLk3O9OmR4YJ+BeFG0Wqb/nySX10Fc
JV1GfMkm9Uk3uhKuomyRuc/rM25jajBlswsyrrU3duaNEICtD5IrGCTQPl63jZTejhCrywVTpd6Y
o6a4r8N2iy9zM65BlqHVRiv2GjFWGiNK4qEIjKrsd4rEI3IuG2Xvqum4EUJvTQivCwrzmBVRmF99
StmZEfV/horccKh9Iw21U5mZ/caK3diQvAURLkFpyKAgt2rcjFBxUWyzRNDF4RMEjfJHZ7r/GGia
PZhjFu3vH9/rSUGOoXigs0Y8sdclCzcVKQp8juQ93+QPOVjVp1GX00befD2npctAeRwUEw22NXOl
jkyAeaiuBOWYhX8vMuVAaOxcPGuhGao7I/S6X/fndR0Xl9PFMYP7SOlrXdfsNVTCh2zsArUv6vHQ
mXU3nMumL8xDn+VR5IMXcOpz5TiESEu6RrfLlC4Mv97/GdfnnTI9c+ZZAizKWjv0Nqo+qZHatEFf
priJ5qr5DLpY31GLe1OnS37GoT1tnLxbX3sRWOOap3CM3sPlmY88vQ+jTmshjwzpFNSp2oFT81Il
8vFrHaIzCFKxZXz8lkFcRpqFLb9Q5vG8AjG+KhfUwJi6DBJNwE0aK5+9pGuUbwhSdN1HiER99LXy
5ngCglZSo4KRjLv9rHWK2kJvAZO5yzWzm6kyFOIXwGcv/ZHoDYDlBnfX6OPQtbZ74jlp/lLDNkpg
7VAU/paYveLtrUHk47MSTkmzUZ+5cTpA3yGHzTkjnVnLkIS14s09vhWBa2FtYQ/5/LGkerFxBq9j
9FJqAl0POIqd8lYt/0+MbqFo4xjUdUHN02tfkjHUu5DEp/dVaSSvVjHmxwihp8cudrL3t1EZnEcg
bm9U15BiuNwsvT203ajILpgBwp9Kij6+7aAhdf8c3PiQdE+BRABf4c25vobmRKFVFDOKnStmYIxa
8aqKztzIB68vg6WUvijbovK1sKsv5+KOXlSVscWHLNPpu2H34xOvQ/1sVPhD/A8Tsjleb3AZHuyX
Q8XEikGXZhf08E2RNYBwVhu5fvwfRqEEuZQ+4dGuS5ESRbu4MOI+IA3t95EwBtRrq61KwM3FAUsJ
jhfsN/Way7nobD49jUUfIL/tHVNtkie8Buaf9+dya3GWJp3LzQbA6Ar20GhNGrduH8xFIz+1vZ5w
ZzsV6DFL2SigXA9FuQlGG/1A8H+wMi8nFHaVI+d0IPh3WvlQmG72O5Q6lAnadxu39c2hQAfjNbV0
GtfKv7BLo96T4KJ4FvxxaAH7sVVTG+iVLYfQ61WC80kp7W3HAbFdrRLAqamtzGQRDEKZY1Kq3PfQ
KDncX6Xru+P/I78AlJMQX4kSRPoYpnioDEHX6d28L2isnOBZVOqnJGJpeSfVZrq/P+b1JUlGDaN6
6eAuUOfVfQXeHtJBzpiulPbHye4nvyvrxThFzwLbsJOj4lZbR+vGREFNoRiEijgZ3bqPjosHah4w
/APVaIEzxoj25rh6fIpdu/4QVvqWv+GNjcJzGF3aRTQTKeLVJG1ngtDRu0OgdDBYOhtvJS+somPa
9N67by1e3ryMefBTviciXm7/DNURiFbFGEhXr85wGMYHGKRb2J9bHxCqhk3XHa0gdV2ltMwe/kMW
j0FdtXaFX0iGe07V6ckUJLrTfSvmXH8/xmLhvlHJhG5HMrnuvpc97V47rRFwzkDYhrApEa3JcjPb
uK5uLRbgG441Ok9MbrVYo1ml6Ne3YxAaVRNkka2fSgMtexSD6o3Nf+MzkjVRJjEX0SoaTpeLZU80
PELhqYEUmnWOpz7bx9IVu4TgeOyNstsY78bUqAMRGsGXg/heN/A6q1LtBqHPQMVn4d8JFywkBEOr
fOQBYG3cx7fmhkSWZS68Ikrzy2/5T2IjKxnV7AotGOtKObgl3t2FmRcv1YyCfh1uiiRfBxIaAFS4
QITB6tPXYJ88zttaKWib6ZlrPavUPPca+caPMiuqhxDQ6ed8Qj/ofvS6jstLMxR3Bd665iLPfjnJ
agT7hh3UEJB0qwctVRU/wsPi+O5ReMAvsFfyaHLFFQgT+ks6ZwVGtWY9N9OZ7hDSEwiG1P27X7mg
QVAAYwwAIRRjL6fT2jhrFA3HujE6OGCaHX6cFaV5ryoNKCm+Go1/GosqzdbLUfDlMtMCo7RAuOQ0
vODNfYhQs19V5nuF2blTgLBTJgRXDIFxnUNRk9JieMZj0AJf92FFlvjOaPnOsWPxP3w7MB4u4XdR
6l53c/OKCvTYqmMwwy73u1DJ0IJwtq7L6xO81HAZhMSdhHqNECylqs1yQsWe7a7gbzlovpL048nG
QeJwf9fdGgq2PnR2cg8K1KtdN7hWbjqingPhuHR9yTzizoe8MWSnHvzjn3ePZgLVQAt4kbOEKnK5
KTwd+zA+l0qtykNqbLKLvRwG94hd43vl1NkUwKpQiCdcgA9ZE8SlyGo5ZIMaNE3k7XVsI3eoW1Xv
/3wAlzlD3JO8rNbgmxax6FFgywPEsRQ7+uxo4xbhfDIyZUve8SoK0cvlfbBUcngt6Gumtm5ACsG7
zAlcytR/j2PS7sWQZJ/vr9D1KLBACK2girnwufYvVygazCwWDQqZzSibE3X/+cltBezD+8NcbTsD
RzpCKXTmBfy9TqqHLnfzQckoJSx4liLx8AY1akxyrGlrI1xdURwlh5c3jXD+D5TU5Yw6oxib3vL6
oEtl+NXus27f5rN2mtS8PUpZbYHpr6fG0UVelOY7uCc0Yy7Hg9uP/ESuDQENZuVsTHrqD52Ij6Mm
N07TrZnxHuFZsuhqc64uR5pqaICZpQ5Bihn1gZYWbcJkrI5Cq8SrGVdbL+K3SsFFAWiJSiRLi/Q8
7fj11JxOnSOHYm8QtnG0i2GDPzoFQnVdFVYfXLBeP7Nush7RtPNgVeveiU7ocJqBzAWpjofgZJTm
B0Odtk7hVVbAV8YpA0VLjbW2nFVhKk6cruoMZQxyp5r82TTm/Vi11XMsimHXoLj2xcnaLXbuNXWK
Shg3qAF+CFcQejOXn38UVl1DBtODjtq89zlMu6n4mhtQc79UFRSon5E7m/kRZLWpP1G3mFB4aWtX
Pg4x+s8HGbZWiAVPQ1LtNab24iFGZ+7AW5kz3ewCT9lBF1H4u6Xc6vpUOXPlH1uJrDzDUnRUodIX
adHs4kEm3rlNMrc+dHgElx86jFm81ymsRLonB66kz3MvV/4WSFfHflJz2vYo/MSRj+PEZPT7mupU
uKsokjbvLQnwdcBrgM9bTsIVhYoae9GTzhiBiwSoCnhA5z2UYB08GmUqN4LK9TZgMJDgELZ4rfNs
uVyQMHekkc3OonXt2X8ZrVtHn+tmMMu9HllGeWpMK8wDupbTFlHnqr7HNHkngeQgA6H8tUrxa6v0
onTCTiNtXNM3vEyeccoFytZ1zZPs0MDcWbWQhyqzw8/3I+l1wGai4Gx5WsPpYuqXk0YIuBhdUxhB
hWTIDtZs/1DY1bRBfLwONYyCWhRuKODsGe1yFF3MY66HiRnEkT6lvlfZWfOViqfwGA2eOtI1xTBu
pJA31hMPJEC/mHtQrFiXFC0FPdJpYFCeglO3m200v2g2KqW5E/qotLscMZsI1B7x5+H+V72eL9Eb
s3NKS29eHqsFFYBZZmswzQC8lm3smyqtJjqc+Aoc4jIuQt9sorrZ3x/0+uYAErQwDikSL+4/q6X0
3A5gBjRwcE2e+yAjk2Hg9D+khbulTHm9YZeuOu8ZXtomKP3VJWVYY9LUdDNQ2MT12NDDlzoX34YZ
DX+zj79JBSfnqjc3dtH1XqXMvqg/kADyjFu7qS8SHkNqgHuZbKAeKR5H+75L5HsBhhREwAssmpiL
SNCaz4+nmQprDYmJwXHlbhRGdGrNyPIFUqUbK3bN3+cVRRqDLdRbUruGuUtTB/0mGjco1Kio/20n
3ge7DMgVkBV63c4J8HMYHouoSJx92ESGhsY57Qg0WazCOo1p1Ikn2wh1vMg7qizn0gjJVInissqR
VhFYgLVWU2Zb1INlL11e5Utlh3hJBQkY87p7NqZenBd16QXgvOQYZOpgwa2AHZrt88HWksfSFVqz
wzEXLxtXwXjqILsy+nZ/x19vCCImwqgoEC18zfVSDQgcOVC6wiBVq+57lAk0/GCkfL0/yjVEfkEm
AoKkh8yW57K+jF6aO4QLRDsMkJXlUAEdw3LbsnKciYqecugZ/wgEcTNrgX8MJb6VH93OQL1nAuHV
Pyhd0z/oTaZsVYZuTN+l3IsdkwU4D67E5e+qCnw/ZuQdgmKKQCTwZvaEP9TF8G6wzsLBWKQNQCIv
5fLVcW+nKokEtrqPSMJmO22U3UmpEXq5/52vgiZnAN7SgrSgNEOF4XI60ZBXWJUICgu0gl+8OpZn
AYH5WXOK9hG3+3bLlOEqijEg2iQgq+gE8Z5YTYs8V5lLhXKkOXTeU9zi6XNCtUpU/pS0qF1XTpn9
azbzhA4Qm2sjzlytHi11IOvc+Kzfwui7nC6KwlmoVOArMHsn/S7pyqLR4mXlRlpz47NyE5HXLlIw
CNWu7t6qLDK6qzn1vDaelWOum6H09bSvntCbi42jZcTj1v1wDWdGohShLlrsb928dR0WvVAsuyd0
/cchHftdU6Z1dij72PvkaqOj+a7bRf/meO4B0wNztwcWKVwfC+r0NaYfH+7vb60b33phfuH469K/
wmbu8ltnUsROQaYZGLaEg2D18UMYW+J8f5Rlv1wERSaNJuuCNCYGYy93Ocqo9PAwZakFMpTZuRWI
fzRJ6AUa229j89zYuhTVF9YKqFzukNXRD8tZFnTqtWAY1X6f2KmDmIqFJLUyFjuzdIx9qKnTS2NH
WwT5W5MEJQgbFHYHQ6+yjNQejMhrGiTmkFV6AvY7vSwstN+lPfTvve8hRPFYJJ0B7LIoxlx+z6Kd
JAhfTQsaMKxn8APOWc/LfIMAemNv0FmnS0T5eSGyr4pKCpIpNc8YzkcqxClp9L8tGRobG/DGerHr
iDNL/YUG3Wq9Ehk5VaLw2IvsXj9EUhePIFvBvhmtLf0p050vOY5BhzKS40ZYvTk0KfCiAbAYFaz2
PrYzhRIakb4AvPKPokDS3c4K7dvc2f2rijsS5kZeCHLY3lI+vBF58H9aNGNAXlEBX52HsLHaZAhn
LShDs3+KEhkf+7ZNfiJAjbfrXL/XNZDbmWc8SAuq4FAV135CgMA0bdGtR5nf0T4VSt3t1blOcV7s
wQreP+u3ds1SBWfH0JFELuJyb9ZtpFJ6xU0kwrRknxZZfKxisp/7o7wpwqxCCvU6g/oq/EBu+dUV
JafQBsps6oEdVo8jIiq5UB6MWPmgqtG3QrEOau/8Uxvmxy72/tIa18cg49BZBvTWUnd2sb2FT7w1
b3Bg1BHpVPKqWv8gbcQdrUx1OjZtubPbMHssoPKe78/7RpDhWlwKI7zEKfOtUgFFpHE3ixpZybQo
vnRZlAVRmliHuZm34C23NulCxQM1z4e+cmFT1bqrU4ehVFj8f1Oh6gMjnu1vYRymD1note99GtLJ
A8ZDMkn8JOSsjmMeKqo5u5kZyKIrXijQZ3sPBcJdpajhUbVr5/1BdCluUdZCZxT6+Spea2mjRVjb
6QHOzTPur4a+T1Tz3QI0zAqACCglGoa8fVcL1tjdnMB5oFDjKBJlUy3dzzq6yGg6bYlc39iBiNOD
U1f5dznvlydP6EYIzQxvnViW9efBiaKzcIdqI2pqy+WyOnk0NUB0ETN5n111Nvp6MPNINYJobr0T
/YgQ8mQZvkzF1Jc+cMG2Qf7GiH2lgr+R9V14GHR8OO4fhBu7kwNAPsGNS/Raq9rNDTXTqkJbMx95
ClEplWGgwOIA5jN4OJOa6ZYc+63PiyKuScxBs/yqGzZORqNVSIyCCgynvZW6+q4U7Xy8P68luV1/
XbAqS5Gbt9uV+nrvNCI19MgMLGv4Ywvlaz1ZT/QkPnHdf3GT6dP94d7eo6vx3lAcPGQAO/OYu9w0
TlHoxhQJCywCcpUnBKf65IH30zzsW4oZ8T6fU7TmnTETD7zcIvU0RPj27bK5EeVvK04L+0Fxu+aT
iHrL/ALgLnH34dgnyk4TiuGeHGVwXlo4T0sWm4y4TZR2rgetoub6rz5PESoiWe6SJzklmYfnouF9
tex5EjsR52ROEufX9iGcdTU7TbG0oAcovVuc4f33rQ91Pel/GPVk4n8je0UhzodztY9Haf4QQ567
h1FXW3dvNIoJbBJGE2xYxMfdvd7wNPBTBZVY33RiHY2t0Qm/s/Ltb63Ix2if1UUaH4wwRZ2RxBY1
rUFQtzrmIG5yfwqz4ovrhPqfiRr0sOt1cyr2IwY1PB3UUPlhC+ipL5YqIv2pigsZ6JEjyl1Xm833
eApDsTNitXN9NHuN/FzzTvkpFJWKhN0WZuxPxEn4T5qS/cnVvs9OQzLqv/sQztgOxlDjEbgG1FeL
wst+RbkHy7PWi0LdY8HWORvH7cbmt8H4k6wsusZXdS16tljbFMgZtz3I0lI4AH8Ge97f3423Rlk4
KXxjaqJXyWBVUt33BjZ/pOiWr07QohVz2tKJuTUKNzWZF292HiarkNwDn3BmoERBI7t4b/SjcxjD
fsvb4NYo4A55VJFdLiIqlwdr4GbxXCVkLpbaf53VbPhR9Fl0uP/F3rRK1+d3YY9gM8iyXMWLkfJi
g8cQtc3SRF55WppjTxWvFArXCJnoezzPAMZIOyaVnTtULPcpXod/MNCUxl5LnVx+c4Te/VGp0aRb
v+7GXQE/kqi59HFVQDqXHyGeKiBVIbhVG23a19JqtM9TqjgOaiOWgZ9pKlV/ESr6e2qG7EhPbgpo
NWw99G8tBRJw4OgXXbErCnFrF+QyiN0GelNoz5Dv419oDVgb5YQbqRm9SRTt0IqgcLFGcc+uqVAy
IQEk7Pye0jA69Zz9Xd713cZnvTEfBFSoOMENWVBxq8wF0gEAkzrUg3gcIKRZpbsrFEdu3ES3RnE5
iZwTyD0clsu16y0rKwm4epB0GjjCAu7bUBGu7m/gG/cdsNb/G+Ua3Deg/NsMelBUQ/8kssL+AsNM
94shmR+1WoqveV9tPTpvTs2EekW+5JFBrN4oXZTNRSwLpla5na9IbzzXpWNtfMAbGwIgKFCxJWOg
6LGKM5ESt6ZejUaQhpa+HyLvh6pOxj6psnjjIy7HaBUEUJukIODYvNTZfZdLhUtbajcA12CLA8ZU
6tyeDu3kZvLYyzJ7sWvlSxnPzWPahObr/fW78SkZmtmx49kj611iuDxmc7qAQcMD+pATwg/YJWwV
JK+pcktxgMkh1EEGRk3ycoa1MqVj5eVmkEfNx9DS/u0LV4Em1x1dxfrbS5J9qrw6tfJMMPwy/z/S
zqu5bWQN078IVcjhFiApiaQky9nnpsv2zCBnoBF+/T7wVm0NQZZQnJ2Tbo7d7EaHL7yBdihKNvqb
C1rEJ8ja0YAt/bAfPsbt9NY19hxo89b5v7USPJCgIVAqWFh9lz/RoBXi6BMrQTsLb+Jpdg9hgp/a
++t9q4BIPZ+/yloEs5jF5TDEjLSfvN48Cuj0gAXMska/WM7mazxgDH1A1jPsz7k9FNmzPqfUTjUd
IZuDSa9RIxhKna3E7dbESZ8gQnDTA1FfQvV/YRXB1iOTDIvzmPcYP+Pike/VxN0SA7o5yiI/SRUR
f8A13GSkEtUxP/NYW2N3KHVpHmJZN/9hO1PIBwyJyCV573Jd/Wsu8TxMEaoRJuXZTO5r1S4ebMzd
N87r9c0AmWNB2APVYT7rVHeQNT2ksjKPZq+GB+nCq/VirTtUZXf/si1DAS2hFEqrYs1ompDJz4y2
5AVWQwtSfRMP351okwtza0agc8BqUd1eSJqX6yZl1seKwV1nWGaCSkdCRSZMLY/4VZQbOcutsSAS
0iIAM6NR+7kcC5Ip+HOb/YaSd3gea6MNzMFVjlNTehun7fp1Ik4kfnPpRJqUyVeHre9R7R8VyzqW
A/7rVmiWr4XZFQ8AlNxfMShqv5adurEH/1QeLq9zRoWGgRoSNQM6yZcTjPOu0JxWtQgdycxeZ0r0
fyexV1T2rowqXMhrEoeI/Eyv3nREGua9yJr2+wBMWAZTq8vGV3HOeROoQySgvIcBRQDMHWApyoXR
TBLVVwerKvsPwovKn0mDdETQm2Y2Byksodk3ci98a8oyfrMiS/tCEbVpfL1NxOeqx9vT1xWZKA8b
N9uymOtp46PAd4UPsrSyV9NGmiK2Ws8+wvsWPn1c47Hh3g9SwY1idhoJWWJ/bGViPGYCOx88K7DG
GOM4P2OcV+7e/znX9w2/gghhedyADa/DOQXvS7svRht3mibc4U/qwCyb3I286tYGI2aEckDjXPPW
ZUy9xzEkbXT7aMbK+GMc9DbAGSN/FG0cH2eoxb6UlbfB8LwxNbprNIahBAD/WHcqpKb3htXHyCW1
4Q8NG5C3Rhb29/fX78aTzWUNsRi84xKkrqGIVitNd26lOBZhaDU/VEfRodl7yM8nfuZgCzCPEgG7
MIxd/YEn2wyPTYbhrY8obta2QZ3raex7IT3mz9iolx/cstbTJycR2QAp37aSYxzPRXhM+iJzfOQX
c2NjS964aXgCqIrAQ+XJWaMQxnEo+Cd0kCwcyh3Sc3iSdHCUSnQ07n8SWK7Famtpx121BOa5mFNO
oUO0ndmHWnjtTslL5SGt+m5jqBufH5w6kwJ4zz21tr+oZSaxQpiYFagv1GcamrulsxWy3RqFitJS
n2M+hAWXp7lTpaeHY+EeldkCCWPg+SL1WWxc0DdGoXLFa0lCRK/qT7HyX++1nrdZ1UULfopG1aGz
4/EB3NYWK+7WKHRNdAjsdIpoZF7OZao8M05iUEuF2+Nri0zpY1WOWxYQ11H8Arfkpeaz8Iyu/R4n
M6W4y8GlzJ5TSFXTL2Y0PTrGDJksinexsPf0qf95/5gul+rq0gUZRZ8GHCFCB2tIfOXYyMl7qXV0
uNk5nkr0lnKWv7tNoaErEfHZ3h/wxloSH4DtgbcDTWJNmZQyB5+USOWIWnocVKaR7OLWzjdO7vUo
SNYu6AGo82Am1spWEEpAdPezczSQKDl4YZ9DnaVwdu9coEdYVDeIQmherL9YY7VOR3DtHUOKp2+i
HPVDDGni/lGgYxI4LYw76Gmrd1E2ctQnQb3PWeqTPfjHn3ZKc/TuucCT5csAuADsuwYFxgmaZi0I
lCNwgPBt7J3xkM1p+uU/jIIt/AKqXGa0uhWGxprQe0rEsWv76nF2sRWKSFTvbu3QdeFmo3BMQkYo
f3leiQjCChltcZyhVvvjDG55CIstm5HrowPGANo0IBJYaPBWLkexp67z6t7xIFrGZnxUh8b4UIWh
8TyBrtEO5uR5n+5ePVANS4JPlYk8eJUFI5mBlRqV2CO4NfdJqKnc2bWxtauvXz0AKrTGYBKAElXX
6CksonoZZ7k4RnOpEDJOyUFOVXoc9GTLZfLGMSXKIgWCQb2wBtfdB8+oS9dMxVFg7/YX7cb4pSpr
dwPvenMUmsTQ1NjZJHeXH8oTXjkPTi0QKaw7nC+i+lFFrujz+x/n5rJRK1vq1rS4152+xI1wBa0Y
BSc7sVf1MDpY8Zw9D0v99f6hABCAvluOEtfC5YQi3ctLo+sEn6RuA02XblAIB2vlLtuCKtxaO64F
Esc/RcB1acnq2qGrVJprBZ71L+48xIdZj7e0VG6tHT0vSuWcJP57tQ/SWuuiQSFWjIRTPYalx9sT
2RiVDUX/9P7a3ZoQdwMABUItdG1Xm0FaugJJdhLHFHE+AOyxdXAy2d9/Z2PWw3O90M1xYFjdQGqI
JaMbG/Qkozn9mhbjF9DN+kaIfesCQr5qeX1YNrKVy20gFTOPszoWx7oylAf6dOmLVkaxH0s1/+So
c/F4/9JReOEFY3/TL1yW9l/BVoToYNUCzjt2dlJ+kk5kPHNNbLn03PpA8HtAlsIxX4Cll6PYYHll
ggvqkXLGuJ9x7Dma5ux9fH8ut3acQ2+GZjlqkQC2LkfBw5u+ZDuIoyG1eBficP0cmohg1hjPHt4f
6uaEkEFZmsZ/GtaXQ5lNiRKux1AAw/WfZdlMpxhc09a63ZzRv4ZZXQoNNlVJ3s1cCmWnP6ux9aqU
XvRQKVhJvz+hW/uOA7Q0AolL2OOXEwo1gexRq4tj33ZfpOEkD6EyDn5Tym6PGGvmvz/crYkhGcoh
oimICsZqQ0wTHipWbvKap6bzue3T+lsJxyfbCRyxNqa2LNJlOLzYqKLwSjaBquCaidUhuAbNTIan
2bGa/URF83dr9eJXnoyFucyQxHSUDjKc78/xxh5BGAtCJVc6cJQ1ok8OM/QjKVGuRG1wX3B5fehG
x/h99yhU0XkzQNZCuV4jXi2lyzMNRPQximZ80ShI7OOu1O+fy1Isg2q76ANTe7zcHkPdCCozzEVD
p2q5jIbnsFbjDaDnjRUDfOKAGsTKh9KmcTmKM4aV22LZcxRzIrE9HdW93Tjd/WcX+xwQitwR6Ces
xR+tqarTktrAESXE8eRG2GEIlE03VFduzYUuETBLqBX8a7Vi8ZyEcafVzjGfTemXgyv2nbWJ6r4+
R4i9kUdwYFkwdZ0Tecg92hrW2KD1Z/wYi9J7pj/r7rOoU+9+ZPn74ViDDiJS5TtdfhwcXrJMUSts
UZ3R2Kktkh28/uXGst2aEExZblYULXgFV+FwW+lW5hmMgsuu60eooQSexDm0xKx6Y09f3wtMZQnq
ODh/BA8vJ6SMyqDrEXt66t1vfaocZVT/FTr9cz5xkvKp3SjR3ZzaIn5Gh5I6zXp3Kx1GJPPI1KJC
1YPRHeQnt9atc2Z0zu79S2FrqGVz/utVrzR0xdJ0OUiKOn0e9QHj9dwtHtosijdmdf1wsLmxX4Ey
AeDuCtmv1fWc56ljo/JvvVlO8xe609/D1m19wER/vT+t6zO1jAXCY2FB88iv7ofczhyvWWp3seLV
PoiiZt+389a9fWPx6BMtUQRoHILX1Rbs+9FTPHN0jiUk+DlAL9gK5DCW+o4qprtxqm4Nxp1MlEBE
id/WKmZBUNhN2tB2jmE4Zr4CuMnPsvk3TtXG3dcefWQ2PN+J/U5t43JPoKfsNUOku8eJknSgZo48
NPSuNw7VjU8ESnhZOQpQZOmrW6KpsS6qo9k9gtr3ggktt53SlH/fvQ9oSPEYLYIPJLWrfcBjP8SZ
Ti1AazrF78ouf8xKfcv54A8n/DJwIOtbFMHp2lDFXQf8A87lyoA52RGX6Lk5FoNMPjZA2D8PmOTZ
fq1PKOF4Tp+8KCkna5fO2RgFFQL60ISN2tY5dDn/Fy3D2Pu7OcyVHjSOmFvfHjrdObIDqzfN6+f5
Z8i9K35niN0pna/GhlIKH+/GKP4elY3WBiDLkZt6fxWXrfXe9FYxGJJIi5CXSwpNLJ4fR9mW+9gY
5dMw2fNbmosvEOxGyvJx+tq2cfbr/eFv7HwoSRSSl8oomOTVHWUWruhNq8Wx2YO+19RVcogQ5D6F
mf37/pGWxhs4N8h75LyXO1+6wpiiJXFTTVwyXakqe6rWDpVRaN3vD3Vj+xOI0VhEagAYyjpOEm7S
mWpcKEclzMO9wDzsgTW4W+aVcgQIeXQMlvUDW3c5IdHos1IVsXI0qmY6uH0FT60Of5iduiXGeGs+
vFVUW20620SylyNJI8+zfLKVI9VWdyfR0LBADEG+31i3W5uBD7OooUI8pMB7OQ4dmajqyig8OU5Z
7ua8Lb46blg+zrMzPLz/iW6gLdhy9CRJdgmYKf1fjmXUykxNtkEsBkVE7t6PjVF+mSodM9UMvrbt
RKpvF8VHpegeUNT8Eo3TVm3k9m9gnjSiOACkkZe/gYijbjSwLUcjs9t/LNHVP/pJnXcuyrCHTNie
r4lWPKR54+wGV2/e3L7TgoQbfCP//9PzXN0CNCsXzgrFhuVZvfwlTmclKlL29WlG+CMLTDQBvC/Q
N5PoMI1qYv5Us1H8qsxJmZ+6NkQbpCLCwXpSSwpF7AgKEa7CUlhHpXOSmfK5jScFWdkIBs5uhjqi
HQFnKl+gxXjdK861dfxpsHul39mdCUU8rdWyDrIud1rLdyan7gEAN+qxAm6gv0Cx5y5VRdzsLS/2
su+DWY1fksZokqBzMVLwtW4U9c4QMd7QNmmscVBG9U9jynbmJ7VvRuUzbFfqAH6t1M18xlA1yj/H
eVXID9Uwh2+F7ELrqOXCjoIpL7zPUZKNWiD0MPVOBr5b1ddsmtQiAMqkDH5mRF6V+y1JZ/rFgs1U
PEhihnJH4hLhlyLSqgtEGXngULVx6A+l2xXKszE4WfbgVq2dHifH6kZ/tHJN8y1FJysw3R7HXMQW
jMkf6J04j5AputD1qQE2fyWqlnsHWoedR1iljYJfN2pjUgSlm9MtzdSinT44U5bWb3pTFsVXZWxG
A0GHzpl+p2YSZvtM0xvtdYT45PgJSPpK202JI4o9EI+o9N0wdsaH1srxptzZVWiZJ/S38uzZjb24
2oX6bJHIznambWnx37hisEmnsE9gQnF/HQGFRY7phNDEcbE1PmE8EwJVCPuN6OfPPl7tc7Cm0LOo
4CG4uRYMgNiqZFFbKeADde2kZ2b3JYm0IYjFAvEGLSGfkKnU3uJp9l7nSu0/YwaZfnj/7rk1Vxy/
gRAujx7arJeHrRqNGtNATxwdJNkCjbL4PtHrYeMyvTUK2TpYZMTwF5Xpy1FMrba12eNltZPI/RTm
IqJNW5cbDZkbV/YCQaIeALyDErl+OYqhF4go62l4yoWAWOCV+qelu/0caaG6xVu6MSNQG/RI6Dk7
wMVW12XRNfk8C0U5CpUrOtCF/IxPQ7NlZ/gnBl5tEgDXyHaQTwMRWUtUJU6XTq7BOLGcn9GlCRQ7
TPykiM7cjk/t6D0mqrsj4zmPQ/wyGeFT62Io2fbha2ZnuwYYS6dNDwj6Hoo8/1+X1QdMx/ZpDgki
VMpgUsed1U6lHxvmxrN2I5sFrrmwngA1sEKrlxqZ2nREUDs8Adf83nPl+1SRlZ3RNs+5wf+W9v2s
QA7s0qinikfteI3fzGF24SfehCfDijrfzLXpiUhLbhQEbj2VDLA81NaSOK8bf14d26MYi/CkurjV
iDx5iLIM8hhYQct+sYUcsJVxfzVtgbOh/WHonY0n8tbmY015IClLgM5erWxWhUYeR1N4gmOi/RVr
aa/5dQOU6+67AQzs0sSgHArmbnVqqY9jtTbzASM0anZJ2mj4QYRbWp43J8MxIrFBl+qqVTJJZdDm
UoSnbDBD6lIltBNfx+929/5srrcjFRz+QVR2of6toVYlgvK2VM34pNbSzvbUXwqMUOcUJcBQ753k
QzZ40UejQNxkYx2v7yXUTCD/o7FPZYz6zuW9BKA0gxhfpifdMp4IEdIHJD4dYte75d/sP8QAGwAr
eEKStcuBcq2o5dCYyZlPqv7R19kRTugbl/nVdJZRwNIzCEebpurlKLEywV8LreTcje24Z+fMQS9N
7UEx6+Y/DAU1HCDRwrPnur0cyogQBs/MMj1HmaOlx9F2hAxsO5kNbJpEPm8Md1U5YmbcsbS+sUCg
VLqK+fucVBgtzfRctHZp+3Nr4HncWMZL2GZuSQGut/fvb8qrzf9nRJBFNDjgCayFbOl7RGlaD+mZ
ZW4grXnTPkGebeO+uPXFCKX/3yirPqFIdUWVWpeetVT3qBLYeN3IuvOrOr7bE341odUbXOLz1sR0
I8+qVXVnd270V6Pu2w/UXfp7lQOWodiJJLb0CoEFX26OwqnyuDEYasRMwQ+TwfFbpdtKjG7uCYRJ
6bizhOBJLkdRaKUkJQZsZ7koxwKQfRg756zF9nPfbPrX3fxQED8hZkKJxvV7PZhq4ShppOchduLA
y+W0F6KPj24ybH2om/NCpxkEMH0a+jWXQ5VjOeZU79NzbMwvOBjujLHA0kSzgkaKrV7e8iBdRDF8
Ki6FhaKGXiReoZeD9XLKnaJM03M5W9E32nqzAdB3EJqP2c1g4Pc05cilj7IfdzOsw60w6ta6UvpY
5krfAzL25fiVaqWakWfpucESin1v43OTmu7QBRLE7/1nmsKOQ1QI1g3o43Lm/1Xq7ujfZU3Cme7I
x16q0CsfqrgQD3ffHFRByFBAcONNttZSttFBH3uwU+d4GD3oPmb8OHZy3JjLjYVjFAA64NvQRV+n
Qgb00C7RNC7gMusBBzozJSvh8m5Cr3t/QtdiCwvqkYQLQTx6VLRcLtctKs08C7MpO8t68vS9llfh
L0eIdvYn6ZVj0FdYzQaFYxfeoSaZ/6doQA4GWu6o/S4hwXguFWv+p28K76XEUVrx7TJUtzwsbtzY
IFUQXWMj8xvXPJS5VzFFyUR6TqfW+knqXu+HQel/vb8YN04nwkhQKiiLw3hY8zqTUaljYsj0PCn2
l9SIH91exRUbBGWY6lsf+daUcMoAB0EeiBDiauHrKMrnEi+XM7X48lD3ZZz49USBcuN5vTnOslnp
cy6FwtVVarNRNXQus3OtiGwXUZzxI6wNd+8v3a0tS1S8LBtVXDoZl9uoRkk/7voqO8f4co7QJcEN
NLMvp/BuTd8F6AVNiGYnPHDq8ZcjlZbXKIM0s7Mypyine850mPJoPLw/n1urtrCe8CMD50P3/nKU
rKiiDhRQdi5QadzlUyZJ9Qzz538YBbgNl6O3KFevRuEFNaLetbPzhODBYXDTZm/2pJv/X6Osi9EO
b2ilh0p2xmQnDgbZEqVi4fcf9tkiNLV0oHlD1+pMTsgUo4pROhJOhBBTnZuAKt77c7mxz+ikA+/i
35Rx1lDWwSpgwJfpdJzysAFERh9FPqupkX+extDYqhbdHG25dHitoeOubQicKI5NLFxhLg/YT/pu
gRSB0FJj18am+uP+mcGjhv/HAhL6rGpCkZWJRMhqOuq12z1UEQ4Ovs56/sDnW248Y8vLu4oMyLTI
R4BJIfm4jgwqdZgKWVnzMUoaZQ5Mu0u7MzYcaoUkMpKl+1TJajVwQY9vBSXXB2vp2qIvTrmbstH6
2puzuTRl5epHTLGmb9ZQDbvEMsqn9xfzehScgSiNslcWVvg67UwbbBsyQctOD+35oIupfFI1Wd1b
+gIhvMQCdGwX34h1LKxoRTOHZg8sFPmEDyUErqdeqTRYBMbWO339xcDMLSBuOHikgWuuH7LIwzQ6
Cx4wy50AYET+S1dq8xX7PXenTYr225bGlrbb9XvIoODsYR8DGLpyqta1Np9G5O3pTrjx7Nu91+/0
ic+H67FpBY6U2GS8/+FuzhPlJ2qiTJTyxOW961ZiGrSFWWTEg+qHoxMdqpxWUAP89jBE4eQntv35
/TFvbBZii0VqysKTm9rz5Zh5D4e7GWhuxaM9nJWh6195iO8GNdk0qRcmLV0WyDfrBJ5vGqLIojJK
pIz73F4cuDD3fXh/Ln+uicujTWGZDgQP5AKgWnMwPDcu1FChHJu1Zjt8SiMjKygBlk37OQ8tN36i
dKgNfh6XnfRFYwz9gO20qUe+VasUOYnMcxG0uF7zx9osVV+82EKgHLdaZ0CmuWiyvWlkCAGl+uRZ
h0rEeR/ElZZuPVvXly8zYSNQ9aPrTRXp8rPMbhuWpsNM2toABkYbxPwHVgao6Dady61k5brLjxw1
mdIi0b70v9Y1X0/0hRdZRXSardFW0RNzyvrRU8PafbBFq2lnOVCHO0kM+byv4VAX4RO/MKcCM8de
9OjSByueZ8NS6sCYgPPnviWmOTxwhw+fKXX1SuBOKNU+YwGody9dKoYkaFpUyf8X23kunmyzLmFz
UvvUvg5d6ckNVN31epICEuKTUfNyGlekvamZa7WFnJdWOXl0N8UHJLizlxa1/P37u/D64uDRBET6
fxsPBDaXn46uqSGVpMlOHQAaP1PmbN80ruprCrtHlPPdjXBqz8CK8ZKkngNMY3WC3cpLVaHP2UmK
psl3M5rl7q6jEfZR1xNL3Yinrg2Web5YRiqaCOfwH/1yesjTuVqNI8wJQ96wK/y5r43+uzuMobPr
U8coCr8rYlxso9rU4shvE9zQgwHoevUBApipnRJMZn8aDUTxx9SgF3hIk1AzztFY57QC89Arvnpx
oo+7KnT0v0G1i/y1lVZRHcrQUKK93SVV8SXTScYOijH3sT9GpPYvViG9v6k3wcPU+T3eaaad3D5k
cmzlxje+ujWRBEC5Fqg9YFCQ46s1l7mHnWBZJCc5dqY/OUqyS71sC0d03a+DqMt+pSzDg05bcLWV
WmS4UsNMxlNDt3U/AYI5qVZh4RAmcl+Gke7TOgddUVjylGZ59NBOc3wvyWRRq4ZdQm5IlRLK8OX3
jtqyILxV69OCVXzSBtF+0qKo/fT+obk6n5TVUFpWESggv6HyfzlKjwqVNmBcfep0Ue0mF5msJBf6
g6VGdxP1GGoBi+JqCIsT8PrlUGVptDTS7OZUZfrPzkrNHaLV08ZTvvwlFy/RMgjUZx49emnopFwO
kiJD5IYz0iQchdTcVzNHdCfM2DJ2St0O1pNK5cDeD5Q6/jLmBPP6tjWUrVfkqgjGr4DwxPALyZ9l
vfwVlZa0tWNP7Smvy/LFimWCgng+PADytKIAjlf4UIxu9nc62Oq9kEiyVLq7oFhQ9VgEci+Hnqih
mrgPtSf8gb7J1OxfRd9+tWoX3cUkyjZupeW8rZZ7YQzxYpKFLeS1y9GGuRWmEsfdSSkb+1Goxlzt
q6TMhB+XuWiDaSgk+XLjzlv34dVtv8gfQixcfO0Xt9ZlY/+79NY3FoAIIU95k9Th0+CkTLfWNZRP
a1llx0aU9ZZDzfVnZcylHUJEvPS314clByfWJWI8tbMkasmKQVGfUSqxvXjXqjiGPEuBhPdrVUXp
17Js5+lw72klTiBjJ25DAIvi2eWkC8OetGG05SmpNOtbmnnqk4mQ5hlh+nHj4b6+aZEh56q1AEfQ
GXRXc+VmXDxN0uGU6fHw2eyT6XUSebyRzNxY0aXYATZUxRvnynyMHpbSqBm3qD3hThcImr2dj55X
ke+LEj/XE0AUR7w1JIlY8FJpzTdu2etttLBOCPXgSHDZrplvPbJtbVZO08lJXGUphECEDcrQzuNn
rMXcGsxkF8m7P+OSZJDaQDQAc7IOMr3YHYZaa+dTmCIKjIyQ53sqGpChVX29d8Nw+1AEh20AsOCK
BxfOYz9S91a5Di37EWh5u4fwGT5o1WhuZL/XVwHIW1p3bFBO5JX6MarEZpFOtXZyMkvsvK7HokKR
k/6R0DD+CJSqeBkULdoICK7fL0Zd7OQwSEBmZ41ls/qMeLfz1JM3tO6jJ8i6UfCom7eolOrGkbje
rMias5wL+Jurbn3lOElIdFlb+mnOKaT7BW52pPlRXXWHeuEqBWGU9v2rreXDj3Aota0O4o25kpmg
UUxS/se26vL0owyZYhKhhidzAQyZk9B2IBLGpwJ46ca5xA2Vv+zyZv9TZ1jeMTJjYozLwTTZTcUc
jvkJqJosXksEWno/bK1oXvQkcUA5ho2ck12oaW37xHWpOoHeRqbyJSviJPxc94qRn0wv7z6jGRZp
VYC8o5qXPjY/SbvrXDHHe8eLo/QQe4nMvtoC69JcZn5bkKBG7KKvpJVNsAS7wTyGJjZ+ppIeiqjM
jymPu3tA4KL9NISKEqR2HfOHw/+5JuZaaWzkE0QhJ9P8gvDQwSulxicls7LOb9MmL4N8sB1EDKe/
cMUsn2llOukHzYw1AwiLTF6KzhkfPSz3nlrMn5KdqNSDgwN5uwd0l/SBM3etB4BhmsBTN8jk7tQK
Kd6aH9+4H5qswhIy9+pwiHxjLEs3aBXPOVpAgQOoqdM5N/RhClBPVP5pOkmcHkLO/rkwnUQwxpr3
UrjdIR7sUziEbe27vZZ9ajqcZH13lrMRODyoSP7WEeoUJTKNi8KZ7bdd+bMQmuF3iJv6wh6svUvI
OPpzVagTVlvuiMqoMT8RvlS72Ak5Jti7oX4ikDIYxgTznq60DwYSBGAMC6Q/eUaVwHJlHj+gRR2J
3z1/4KeJpVkatM2U4inm6WkRGEkUJfu06TEWd20k6oMp66vKl+nsOXgsdaLx7VxY3UMcznmzM3CR
q/ZdUYfaI1Um8d1Ux6jZ8XF6TnABppGfGs1IAyHRWlZBa6pK99RrYTEd1Cmf243b6+psASLTFjQs
cTB38vplnXtrrICOjqepdSNaT+AOPulJm5j+4Kjt5/dv5au3lfcUrA3KynCUl7vk8mx5UaWhtNqb
J4Wq5d5K+m9ZkW+pf1xFwnA6FoTvkkEwoTWBILSnROWbuNzHcdvtDUozYTCbc8uU5sx9Uye3FIFr
yoZvXSlp8UEpKjXaCBCv3tflVyyaCRBaCMjXzYbSLbF7w0TwNJouHW54sWfpNe2zVSVwnzwwq+8v
7fV3JMCFKba4i1FZc1YJ4jD0XazEvUvJpK3dnROO8e+oEF61o9Bev70/2PV3hHW0VAHoN/Ocr5Mn
te5qNaKCc5J6kQZOgiPxWJRbSj5Xo+A0yxAkM/QEqBItU/5XpEst2QpDLoxTWybgZ806bKO9M4ji
bl9sIJVkgou+JCOSJ1wOZJSZFCIvrZOSaY2NB3cafpXSaP7uEG7+8P7SXX2nBRxAAg/M8Q+ycjWp
ySplJGPXODV6W88B6P/WfpqSTNd24IL1LVrVn09x8ZwBkaLUAfubaJZwYZWRKcNSN8p7SoohchSU
FKUnfDXN++HVExEA6inJvY9ATOL4UcdxB7b47ObyiPmT7HbNAJDsuQyJ2Y4zQNN445RcxU78Ovp9
i0kOh4SFuVx5twnBk1KYPLkUg/dVqEXPTaOOoL7xlj8hI1095w2G1xvJ8tXhXPJ+NvCCRwK2Ya0W
ZaR3Fur6bJ+mMXIe8sbLhu8hCsC4YVVClnty+XnDh/pqM4MIXqoZYHcXycn1Zq7TWLRJH5bcszIV
BwjY4Grb2d2CAF7FauBq6KQCNgS7i0jvakV7s4hcKZLplBeagJRs1H4yyL+8KvU+O8bk7axSmG9h
MWz1Cq8miHoPASnVcHq4MD1WvQQjwTd3iCvlJDvTPrXdkBzxx7i79kilBh0sfKIgrNCaWUVnvRW7
jSYS76QDxWYfW91Xp6/Fy+x1W5aJ13sTOCgEnMW5AfKtubpRvRxSfuHUHolgmn3se8d9iIrOPdTu
0O6cThV/Yzf/+/3b4XpjAqhZMhYA0eAOzVXy2eNdUk10iE6mERkvZEuZRsSmOdnObSdleoiUJt8S
JrnaMVRXaYpzLy3JPTvn8gwWNCsK0xq8k6Vp1bduHp1HI27yAPgNTA87zJBUT7P0V1V02kbwcWPP
MDRtIISfsPlb12zyGradJk3vJFIBb4+Ide+lo/FfRqGjRrWPFTXX/VdtduJWbTFIQt9d9QekxH3E
Ee9+gFlGvhuqrX/M0tzV/h9V2aVKp3inURcl1FXN3TXV0Jztkhr5+7vk1rKBpiU9oTqKetFqlzjV
6MnZjt0TLhXaL2qL1XNR5NE/749ya18sXG18ywGCX4EynKgsu9lb9j818Pmnk4nu1ZgR8PuZTRG+
hYpD/HswWxSz/VLR8p/vD39rktyzHIMlkuJqudyWE6KaWO6FHg+liIPFvHOvzv2WRNNVsMhX40rB
E24RqYXhdzlKNlXzMCqme8oQ0jR3duS0YOfSGY/xPlO9xI9DU/tlVF0906uEoQ9KIB22UDY3fgWo
FBTJYMfBtVhXE4nBy1IhzTq1PRq2e70fi1dsOWDgR+bgnQ3k9T0/S3QE7BDzifRvZh5BbLh7wRfF
BJqllIRwA1r1WTRETly1b72TN8XF3sRWYU9nZEtG98YNx9VGlEXRC93MdZ1aEc5Q6Y3LYXQxOYER
9aMUWuxrRvlDm5z7H3p6cKghcWUubcZ1oDrFQk8maEknrKfVF8xUw0dAut2L0WTxwTHx33l/Da+j
O9p3ACGIZmg+I2B1uZ2qNIwou6HuJQvaNGnkWudkiD3fQSl7o4D3Z6UuI7uFKbxYJC2CecBbL8cK
4QkaNL6iczsiD7pLeTORIimEQKA7LYy30UlFdrDxf/5HlnZYvdpe5MaItGvZtyzSpQwivOrCndSG
Sn4ri7Stv6roXDt+NGC96ReVOzk7NfRC67ViecdXrYT39jCbzviTsM7KH3JZ9MlOhkWpnvu8c8td
OgladIhjh/2ut1sUtbFXDkffGFrH2emSs+xLGHIvQ6eEZoA9SqL5qdeHyQezLxxwMVZjxw8V7Ywx
0HA46HYSzKS7Qx/JMPdDOxa/Mycx84c5bAzJITVlGXiKZn2XcFYKf/A6s96peMSDvFPKpH6cDHsu
/dqzw95n13M5a+k8TkdsNPs4cCois42TdH1zkn0CYFryo4WisIocZKP2QNEz++SG6nlwpB7YbWZQ
5NHaPkgqoOILMOeZJvYWPexGzAL6l0LZH+uEK9YMwS4g0YrTVQmyTsi9Q0FrUk2f+z7u9yl2Yh80
kbp3E7AXxgn5PKkT1DTqrpdbMR1qgMZRp5zUxoubr6o19GzCQVfyjSj6emWBbHFxkNcvcl3rla3r
aog0VIXOkSvqj3ktRbyzhm7KHrtGuNgB6PQsOx8jh9p5k6471Bul0BuvEmkvJgSo7NHeWoun26Hn
LKJF4mT3ffK1nFRzb5TS3qhC3hrFWXRylkYe+OrVBhpT225MjvJpQMx3H0djHJhme3dTZdGA4qvx
+uHcR9ng8qt5Xk3C0mri1MqmGHzdyebHUlXHEOODIt5gMlzvTJ5w5qNhP7A8c+uHNi7MAUmw8NyG
Y3/GdMDe/R/OzmNHbiRt11dEgN5smaZMsqSSSn5DyDW9Cdogr/48rH9xlMxEEjXTg+nBqDGRwXCf
ec0g2ZN5YcQPFKCqb7kqq/vb1/Hld4Tnjzs3bXPiJNoW5zNsZunl1eBGgUY+ufO6JiIwE29G4y5k
q8USW6UfZ9NNPh8FS2K7GWI7CpIm0h7Mwm0/o5M6+rE+Una9PaMrn5GIjGbyouKAHv1qRhSeI5BG
RhSY2byr7O63NSntDnjRg00VC8eijQN3+aAxN5o2gD95QpHMPJ9b4uZaHIZZHHijq0Z+lCf5ji6h
+cUThNG353YZGvCU0TWGIrTA8Ne7PsowyxWNiCCLO7RQZvktFdqf0FYHHxbWsDHaK5z0/P2k8oXc
MTBq8nJaG+dTk06U2nUTKqfRFVq665e0+WRbQ6TyWCSK+j3MBm7OeAzjbBcBV0r8EVBZdTeE0lP9
Ns41807LLKs7dPRcvoe0n7V9N+rVuB+qzlV2tjlV9Z/bH+nKgqBYQwGJT0Wutu7F2FjtOkYr7JNj
hOOJDvufFPDUY6LnG/H35VVLxQiuArc5ajwUZ84/z+TxPA5eZp86IAu2X9NX+kiQIMddrLjG+6HJ
+pMshP0szLj9fXuSV87tomNDD4bm5FK4Oh/bNYvMlmPtnsh9k2Pa4UtH1W+LA3/lU6KywYaj1QOq
Zg0smulvDsJV3VOSODb6UypNC0+hFATdJPz69hnxFZGCJZlZ8JbnMxIy1wkKbIeK01QeorJsH2vD
3brRr303nARRWmcIqjCrLS3Q1hOljN1T3dOrqQEhEG6YW+HNlXNKSZZGPCpA2CSu343WAPvVdq5z
qpLxhyLmD7IOiTzJHXz847ZuvGtzYh9yMXDNkqet3sI4rVMLy0z3pFNNv++r1DjUirWFcLi2F+yl
f7v0/fGTXY1SDwigA+SiaWA58vNEl8gl4fXHYer/u70TLjFWIKwgy4JifuVUrIUCvGKMkDjS3ZMZ
dm3tGyq0lL2H1MhDaTl9tDcaHM6qgTzTJ/BPK0BoXZvsVHuM3cPt33L12xJOQQQl/wWTe74rx8ot
u7yf3VOsKBrZXjTtTLty72+Pcu3b8u7TjaH66elrJaC2iR34NjYTHtLBV+yxu8vDsvededzKv65t
TaDh5LDgfpHCXx2zNDRkXRs0JsBENp8LV+1O+mD2XzN+n+9Wuvfh9tSuPMdUR7iFUTak1bhmqPX6
NFp5Xnsn0p55XCgY4r6akY6q4qp7oTlb7OK+7u5uj3rtg7rkzjAzlvbSGiGXtFqlYangnmw3LQ5O
2CtPY1VUB9cW0dfbQ13bIUsTnFYWCY22nuAIMxObWk7fjBe4H2mds2vn2t2/fRR6MABmnaUusOZA
iySKR6thH2qyHR+VMosPTZxuRYPXNgfMAS5IVE8WqNj5bo8QaonqQnI7IjlyGPG7fE7iqnySjlre
R1FZ/709q2vLRF5MvZqrizhjqfr807+qdeGR+3LQU4Kr+ynSrE+T2pnUIswtmbnXdVgFM1SPQDS+
9gCZ4vlYMeZddTirSOdY0oj2/Jz8ufc6Q/PneTS7XeE4ffGuQUE39l3FqFpfR0NQ8aNKSZ91tTa+
dIONr/yUZfknz0rzL5FpTd9qdEO/lZiGPMNaib6nZpequ6pVvlIK1Y9FmAI6aL2xvhtD3KTuza7O
i0NdyqzY9Vk+OwfOgvbNzN1O3bfIdLm4ZBTU1rSsMDfwf5c2KYsJAsExPQ/sJbhfzz+BEy1mlEja
IDMTuygVYi6q9vg0GQB+lTi1qDLRspTRT1fPbeNHjK0vbqaVZUKiTAA7nNRu7kveMIAaH8d8tMVO
hVF3Dy+jTpFELef6GLZY9zyUatfGz2au5Btvw+WOWVg00BSBZhHeryX2GrjKAlmTKqgNO/k0Jmbo
u9k8B2OWdRuX8pXwDqtLmF1L/X0RHzj/WnrslKCguZQlps2AGfRIQ69mlPcNDjFYAiWj+9DLaTho
OsIVG7H35a1iUFjmggbTTMlxzb5SFdOZa6rYJ7eC6eKlCA8QYL89TiE+oX0DOIowFqTd+RSzzIKY
JGGay0zO1OCoNYPF0Puu2KdlUhO49vnbW8nEECodS2TeAcivoxXHKZq5lBFMxpbikt2WyV1aCcWX
dbmFtb28zkBoc40BdAC1ra7JO6pSRoU66kWQ0iwC7D+1BzCa/YOLU+K+ynK5ccAuFw3AK8Bs9JxZ
O4Tpzj9nFIWm107L58zlcIgpq+4bJH0Pty/NK7Oi1wDKi64wdZ71olXapGZTFeeBlSWTrzXm3ZRT
oJNFeFRc6WxsxGujAaND4obeM13FVdg3EidXnl6BzUBgZi/UJj3qpdb7pSZ+2IXVHG9P7pUue35N
4z0CpQTK7lItWJOfMkmyJZKxCAyj09M7ShMgqxQIfO19aLpFGuRtha+yNOEtYLcB/WA/TpZn7uJF
FK5dVK8Po1q1+QEZVpBFTjM170Z4GKCPs3T8ValG1VA3LRKHSmghi18TgUKzd8e+/WmiXhijRtA7
nyyNl2lf4ASZfI4BxczPBDFTs4cTk6kHPYsj9VApUf+xb2xN+GKc9AZXZ26nnSHkjGCvUwyYQHfu
sw1qVfqFLoZPvWnCd7ZI3dI7u4In/OYwYcnSFluDRbYMgPn5DpRKrM9mbxcBHYx4pxmL+HJVzBs7
8NolvABzl+4ydYELO3ugLXVviTKI8Kv7pCvS/RKOYfWtM5M3s9LpENB05d/U+ZjbcuT+iRB0T3Ip
ib4M1AibZvQN0oPVqVuSL1cnREhAf5WeBMob56MkTu/lwDTLYJpc54guYnIoQRQei34zobg2FATX
hYSwOOAYqwkpip04A+oEQZyE852iOcrJdER2V0PC2FimK9cRSejSr1qw6cBpzmcVl16hxIpRBlWK
eWlju+HRpAi8seWuTuifUVYxHPXmKq0KWQaKHspf/QiEph0c7Q4joXTjfr02FHW9BWBLdQfQzvmE
2qRs1cFz2Axt97Gd0v7gdVG8k3LYAgVd+3T/hhn6+UgZRoZADAkzokjPTuAQkl2O+vLjxmXH/8vq
rqN8Q5WKGgFPxjq5jLBWFIqWVYGhpDP6pa66s5XE3ciFrs2FAQC/0QZD2GgVx4hhSO1BN6ogz+3w
oFiOeWi6Mtx4J66sDYwWpkGsQvF/3bWkZBAnotTKoKDVhBilMt4XbvNRhEr+5gYDEjKAVsEt0uEn
JTpfm1ijPtT1LocVUVJsRkMteoiy3t1YnOsT+v/DrLZAGLuda7VqGaAT9gfzcv2eJGD0HSOzDre3
wbWRYAlS9YLlabjrjomqqvh09EoZpH2CkS9ghW6XGpH1DMQQJ+w3D4ayA0keNx07/FVq8J8LFdhX
kuaNXQe6mw93SYKMSlWL/HstnC2JsCU0WG1vOvaIWi2PEbtv2Zj/DOWgypp6IhbBIsWxQ2pIe991
k30SU6bt9CJBYt5tzK0A4sqgvHzcrgRIlNlX8UpVYdTqDp0IjEkqw7Gzo7Dfx603vNz+jpeABBMX
DSIjduJrSex8cjlZkd5MdknmIZ9lK052o/7M6goqZfqYVkbiR9P0Uqjul9vjXjnNS3VsQSOhlQDZ
53xct1UmmYZtFVA8K76KqU+ejSQvN7bkK4zqfO2II8DPYMG6YOTWUIfEnsc85kQHyZR0+ke9nDGA
rk0uemqLZd3cuWqY9h/G2ojNp94CHuh35hB1O4+3RgZVLNP4nT7TxHjsCl16T+UQDc0HNPaS6mkO
kSLzZznHLS4K/fAFOKD47XlpGj1W5hwVJ5sirXNnYADb+ENh1YQxEUt+8AQATOB6UKBOKkhsbaeO
LWnR2Kvhj3g0C9tX3Sn66wzSyX2tHirxMjr1/EG3inw4zrmpfMwpVSU7o02T/zxRx/iahan+Tau7
Md43DhrA97dX7PJ48ykXJ3HKD7SX110UJelGOsN5FUw5tHGnt7tdb8FtyDKz2jjcl5vjfKjViYvz
uenwh6uC2HCyQwfl7CCg9775iDEKRe0FzcUrvK6kCCm7zvYQbq3DSLnTUsPY1bUd/g+jUNXm5Vpc
2y6UVXqzjxM7LgSXxDQ794MRyxplicneEnG1L24MQEk8wTwqJKRkw+cnSrLVQqthq4cZ1sSNK9u9
kGOV+KbS9A9lOOJl/vYdwQ28MHcpLdMkOB+xdfNk6Eh6AzPu3D+Wk4ovRtVVqm/Ritj4jK/9zvVJ
JlukqrcEaResT8eLM0PpGoFegLAaHw/gtv4g3TqejqRPzbdeC/v6kzuhNEVFytbKfduZk7yz8Mn7
KtCjVn14yGqJBrhIPQgC9iz3cm7i7zn0C2/nCt7eHeQM3aC56lnDLuvmfPxkm4uEZzd0lnuMZ3gF
ft+Vk/eRizub7swkEfou6qMOQjE1sQmp6cQy77rIbnq/4hLt92NZz8ouqjVn8vEQ1qt9Wbjc7r5L
haJ/UB0546pWxmn25qcfAiWsQ4SWwLzRhjhfHz4COao1sz5JUh8oUiqHzEszn4duSwThyuaj678A
YUh2acSvYvQKDo7d1aYImmmQaGQM1X3TGgOdqVm9m/Po7eB6FBcQrEV5C3YhKdz51JxIj+kdShFY
aZn9Qnza7v06qhsa10qibGGRr9xHTI1QnWIWN+Aa7JWgHGTXuFsHqjpjHsim32GVuWVaehlnMCek
8cG9oGhC2/98Th6FliYjlA4kzZqPbNLqS9YLtJ87O/NHI5qfmtjL/775DC95tgNQ47U4snqHjXHO
tCRhUCuXuj+oec8ZcP+YxTjv/4eR2IbEM2wS5FrOp1d6QoYVwvxB1E3A8dCxENb7pAjn6mAmPC0b
m//amhFgsF4anWX0R86Ho16VpipaPsGsjuHBCBvxXvNma3d7UtfWjAYUioXc7JharYJ4b5F6t4q6
CTyhztZvC2oaEvZt0uZ+WruVFzj8OvegEIFtgSguIzcAhsRP7H7IQGThqwlqs912o9MEgz6UPzLe
Zxn5CjxDxVeiSsv8uGzxuxRpmuFOHzlK4yeZEdsbb/WVsICfQad7kVZcRAnOf0aj4584tHkTWFpl
HuvGrD6EoyneW3PSPNz+2NeWlAbL4oK0vG/W6tB3SVVXlSebQGTeEN5FVqzbRxmiQHC4PdC128zG
eRBkwkIrXvcxm15rwt6yWFXIm48RvjHgQsQgHj19mr/YwC03wDdXBkQDg/bscvqXhv75R7SVeYYc
04ogdQZAPkbyy4vLDNcA7NzrbAt0dmXJuKSpJNNkX0zaVheNFUYjkAvehUoxxIc4E/0haVv3Q2/K
raDxypIt7wHNvkV0E4Tk+cTqtDAmfeR6ATkIsDlTc1+Wg/n29UIckecH1AVB1rr/VuSJNtJX5PXh
FX+h1jHTAcKI4J01Svszsmxb9PblOVsFI/8OuO4+z2AiUGyyRdBVWk4sEn+o8vxlBswNovoJ7NZ/
wrM2OtDXPiWpDJkMXYdFw/z8U/aYHAk+NJOcFa3ZTRgpFDuklbS3l0C4TBagG4ggKiHrm1PD7KPs
yH+CxoOWGtZ4QIVCK3fjJLbqvFeuT4YCIwg/Cz7F2g9awcukCWXRBH1t0Et31XEKvDBLHop6wscj
1btDoWKAcvt4XxuVzJNaBfAZqGGrTemElhOmMm6DcnKi+z5rtWNkjt2x180+MIdW3NtjsRWxXB+U
Dg59v0XnfvVSjEUWeWYeNkFJh+OhEfPg631oLsp2zT4peXfzarNzdKnuz3dF1xxADbcmVZLVI6FN
RgrErGqDYRaiOYZKVj/QW20/oDcOcteu2hIBirzcN6qRgal27SyAkKTsKWvAN7/93a/cO4AnMGFb
+IkLTPN8B6cR3BGebH5MaQPUEHLfATLeRZhbbMBqr3xsNP0Qu4ClBtd5/TaGw5w3I4J3wdiO+c/E
UKMfYxbWj7D002fPUBqCkCq6uz29KweUvhkdVsSZOTtrSRxTYNsZmlUXKOacvZvL0nmET15ujPKa
Z5/fPZQRkJxdKjao9q7npntjwQ3KV7RF3RxwGcsRx29sxBo65Yg5cAprPZ/3eZZ0jzQop33R5dNe
z8v+2BU9amGIsBZvW1mI5Sq9roWNTCubcuYq/G9ne7TTzukxkaCyYoR1+ZDOXnyyxvmN7MNlKIDn
ZOvI/yxJ+2qopE4AqDaJPCELqfg4PUQ+/7R9fNNavo6ysOUJAfjOyLqdb9UcYyTDkUKeVCNXd7Gl
NkdCny3r3DWSgWEWYTxYK1xENCfXpUUoClnXJMl8MlqqwEHu1XFzNzZ4Be9c2gSg3LW2re5rszSK
g12O8meitPbwzXDxRAJ3n6l/7Dydyw+lEc9x4XdJZ3/P4PMaB8MsnaAcZq06ZJA0mkMbqY74ffsz
rU708vuZweJSA6UXMa/lz/8pjdJPdbV6sqZTKW0q/3AxIn5DDyqrMPKNja+vgqRlMM400D2eJXb+
WgnXoxJqql1qnGpbgy9GhaxBPnhCh4R9QJ/fRjeuzdP7lKKZ7uca9eGjSFxVYPeeVlhHVan1p+Ux
6j6PRW0n7yM1w2feFGWMbKoSzXfeNGGgkWlK/6XTR5GRduV2o/tFV7vGoU26JvsyaLMi9qbVd9rR
iJErYewprTYme/FhyaYJqDlN1BFA7a9eizq0KTH3ZC/D4CIl0fed3znyezvr/eGNS0j6QFEPuT0q
OLQ8VktYdFDv3UJvA0pHghdY/WGKhlZRpOxvD+SwF/65t5blgwu/VByoucE1XD1FNozetM4z82R4
iLvA50m7/ayo0S7XQ+vDYCTF78pqlLd+SEblYFEBMZgemeD5Dh17NFKUWjdOZGCa7ZugI+9mWH+F
b7abpJzVC/A6RToEEO1hclAkXT7BP8fBMtrWy9LZPCEZZnArx/MeInWz0Ti6PAeL+wUvAOeOTGg9
Jfj6unASxzxNSGM+mEMcvRi56T5ZiTbfC70YN/hn18YD0LmQ+TjibMbzWSW5J1H5QDQhSUJsOdu+
wqY6SR+MPgJvUDZbgn2r4JqvSIGZhgsOItSsIPSdjxfiwlahE2Wd+EXxd5TexmNNu+qhgqjoV6jz
vKM/Px9blOs3nrF1uPR/Q2PP8ko70i+svdpKdyG5DtZJKEnjcyzjuy6Uf1uUuh7GJC6CRrOSfU1K
dpeFXrkPJw+/h4nvfvusXBz/RSps6Xd7JJ+Lifb5J+hKaNgNNUTo0rl9pPAgdyG8k71SV1st4lUZ
4XXKi9Ibok+LWNc6qR5aT61mEVmnhojNL/JK3SdFVe6LsVLv9aY/9T0DT13RohNcRRtVmitrTfsT
zg5YGRgA2uo1L+C95FanW6e+mm28gPXhjiPEh7XSDiGgOj7AY0d2KeunjXtvjc5eJn429Gqb9XXT
2oqI7VMjxHjotAnJkUy13pt67RxnEPa7kGV/HMay37Wij+7M6I1Aq9efwB2/aG7Be74g4pqwfbPa
Te1Tkhb2UWhav4tbsan1uTwW5zcvzS/I6rwmiCXQ7TvfTSEBfYXGqXoSmi2d49CEFBk60dveYUhi
tfIdBD5rX28T7b3ZikHuh47O2a7xnKLbzXbhbaGpL5cdAhU9ERTEyWb1NaM115H+xEdKPbVxfZp5
WuWj0TpPxM8lAFbrXYpexkal7vJuphDBPl++M8CL9fMDxnpCnNPkIxRWflDUWPPVuJEbN8jlaeKK
JEBd4Jb0KNZ16TnLBa290DhNvTXu+rofHlqwvPsyD6NjBSAanfu5/olOFQX5eNhSqLsyyeV9XfBM
BmHlOp8W00zpKinMU6VVFppHXhI4ABo2js7VUWiEc++QQrtrfGCpWUWTK6N5Iu5WH/nq2ac0ypwN
HuErrme1bWnQEQHxzlGiXlcWa7MOkdSrnZNaeflwEkmmRUigCWBtB0KJtnynK3VrPSHc2EVPmNN5
0jfjMvrrzk4aPrd13avcXKmZQc5zWjQO4h0aXNXfcsJR7F6BRqhaftGEzqcYDPC0Qwg4+ZaoLpp3
wrIEGFIlK1TnWWh5O/rJROFph1JG+ls14kF/MJ2+Q7BAqWz5RiFZLobFRRN0FQ6TS3qwupusGHid
jFLzJIVbvhPom8OldrLvt1+Zy4iMF4yODY0UFD84iOf3AqVUs0Z2wDyVUShfimzuXiK3gy4/CONA
4xkHc6UY9rcHvXL08XxY8KVkVlzvq0FNPXJafZ6cU6119b1uF8oRkVzjnrjC3Jmxlxwaz013cSey
LQmIK/uWzigPKh2xK8adel4lmPLMzglrsmGPcpi1z/piSzD2+ii8Zwg4U9xfXzRqxz4Fi+6c5DDl
BzpT5iP+a1sl6lfO2up0UEwitqXsvjDNVhlCojVYIsQwwFIkBnGFUcBjjhruTLJpj8JOs+9zphrP
clSTF4+l/clbF++Hph1+IqE9Pd9e1StbaUmVqc1TnKeuvM6XRY71W6s4pwTI6iNdkacWY87RhUQa
96F85ylGerw95GWMRD1rYXUu0DOQJMuf/xNsR1FUW87goIOGUfJT13vmIRnN9r40pbpxq18uKatJ
esRqUhFFcel8qKS3IkEsqJxyEA+2P/VOre8Lx071jdD+ck4spw0eBmoTp/6iXOeGkuZYq5yURsrv
Bbl+5jui0T+H2Dlu3OKXB3HZOjwUS+eKQtLqINKjU0tvdhkrTEtnp+aDWfpF5lZiDxAqbn3VbJJ2
h2jPZCCon+pvNJ/ikrPAvpEI8nfQ++sgwKvmuY20Mgpqr3f9mor6Xkrx7a27hEHQaiWJpk1FIfR8
6eKk6DoTicnAaWvbL0yn+wQddN6VfWxvNHGuLR7gi1dwIpf3mpaiaaxZhXdBUFWFft9g9XAUXWE9
4ruubRy3q0M58KhQVsRcb60Ja0BgJCXqoLv35YcmMet7SsmfZycXG4XUy52PXA3I6MU1BGDS+omo
vS6No9aLgq5VladOHYqfWmy+UYCLncBbB/wMBdBXkZ7VIvVhIjP0RIvAKVzrvmj68lvTteJX7Vnt
O9lG3bNAIXBjuS6ntryyXFeLJBUKY6suWDHhEpbZCXBFFywTjCH+Kyw759ftDXhlGCiXHC8ifCa5
7oBJeA683F2N6VxLXyM3k3c9T/JGmePaKKAFeQ84R8T5q8pDTIiThgJ0TJj33a4GirnLC22LRHGx
7ZZaEYVK+FdcGcA2zw8TGrILoUdpAz0bwl1u83ZGWp4hzPFW5PKrCQTo6KX4tXD315cDOLimzgDk
nbqh616M2ap/DLXxRmDH6yiE6yaxOjvggkZN7jtMZPyosEXJ+FLOKMPOid1tRLIXiwN4BGQWPhoo
XBEWLJ/1n5eqJaDhHkKrpZNatR/qONp786YC0uXikEhTd+Jf9LbAq56PUiKI4k0CqhWyUYZ2SGY7
u/MKzxj3eo1byO1dfW0wOmf0chACXCDM54PZJp4KrRF6p2ScY/uhdHVJJbUsptDXYeZuXOIXFajF
aXN5JSgK8V6s399ametqAsxwskxh+3beZn5lxQdFFt/iqdwSVrw2GoZ7ZFCcWbqtq7MkBwXJ7WgO
TyBZ9B+ylph5ZrXy0JHZRb4VWW9sX7MLF249tW3qH7Q01omO2veqpwDhDAwQTXuRN92ht8qpRY+5
q8s74sk3yvEtIy7+XQC1YCFQTV9VBJI8srqxCyv8NgfrL6ofynNDHfjl9ia53PfLmYK3zD0LGeq1
2vbPvs9h22q0okSAopP+yatD8RV6kbj/X0YhNOOmWOgUq7mUkJDQvAJi4MG2P5SRQ4FOjFuaaRcB
LvVhFmepnyyCm+uKHPZgeCHYXR945ey8z9REHAZ8DB6NFKOnzB6nQ15rbwRYskxkgTTHiV5QlID5
cH7KcrOxFHSi+wCxuuKoVVm6V5sewWiYA/vbX3GJ9s7SidVQq6u9t2h5NfSEA71w5xfDTs39FC/o
b81I9kkus2dvivOHTMnGw+2RLzMZDtnS0yElJDejBnk+S6T+LLS79T6QQxs/ZDHoOtPOq33vZrj7
hGh/D+3sV23o3IlWGRA8hw/UwvcFM+nnblts/KDLu42AkW4W3SYNOsNaJpOPUM+N7MdAc3FTAbup
vHcStzxIJKw34v0ruwqcHxDkpZ+7dMbPp46IqjA6M5bB0Kb5HVxJ28+7YfQ12eT4XFXTYRCxsXFg
rg5qgwYgd3LB/a3uN3oLY64guhNgjlk+RsDEjlltDgGFfvHsIF3+K3XTrT7MRWFMB/aAHDJvBnW/
CyAQiUxUNFU2BHasFun7VJSWj2jZ33Ax+ZrRPN/l6Hn7PYAh7W6wnE2R1yurSnC5ODcgs7XU1c8/
tVUlQ1t30YjuXNgfpTMlezFEZDl9JB82dvRFwZWTj4MhmY2zUJLXJKLBo7YgJ2PEeCpqS7+MGsfy
oz7JP2jZom5jpDL8WTLL2e81PVb2eWci5z8PggpT2KSRtXG6r01+6SiwBnCNaPedT77uaXIjOYIL
X4H9n2MN3q4blTtPLZq7jbkvYfPqIiGSp+FGRYm/7NVpthcjE7tPZBCKWlp0SOoPaf5dz10Lsm2d
ym8OHxy+RILZsD9gXOJb2HlttKzW9svLzcmvYKPxfKOs7a1+hQrHtioGDpY+tGDoMs/rD7Ude0+W
XlhBEmk/akNHaSqpZPItzcRDrLqf7MiMMz9z26OnF+aujlA5uEsEuoYb0dOVwwDjhWVA3IuzsE5K
+wk+vpWpkoex161HizKxtRPUwx0/t6ZZ9xOr+aSLUI/3JjJFiU99Ppo2Wi/XfgRvJgHOIkBA3eZ8
TyQY8XmD0smAb9nIve0i51jYInzQUloxrpf1OxGp/zVOk/8Y3Q7N1Ns75TLMIho2aWRy43MTrVMW
BJYboeZcQ0lf08XM5TsdI85dQbR6L2qxMdsr7xv7gL1AskdjbW1GX9SYPThpOgVNEbcPqghrchcB
NcM3p+idqxa1jzB8G9TEfltp01qAbNmNqDzAWcQEkaLnGi4YJmkcNnE5BdRFi2OLXgFdFRcbl1Sp
n5UQAUyjs7DQEMIULgIJTfXiqS1OIKnXt/q+wsEwMOaxvYvyfjzojf2zrOZqZ5T1VsSxnIvV6f0/
LA+RzitT/nxTuMrY6jh+gMJjbY49khp+l5rmxiVxZeuhxrvcR5xPGvOruMaoB62u4mQKMLqL3ym6
DlCjjDSsBWbz0I/ZhM6aJT4Ofdb8yp2k/3p7573aml/MEmk9C0cdKE3r8LdwkEeveXMAj/Tybh7d
6KCrsYJwBJq8TRX2L0bkZZ8irtSdawHNcyOl9uM8MY+JVJy9MzmGP0WWtkuzVh5ciqobh2N5g9e/
kM4HyluoNaKmuLqw2wS5fGx/pgD/z/lUjtP8Ij00evzYaBpakXrYfstzbSNRXWPLXjcqd9KiqwTE
hjLk+fI3oiu7YZimYFS8emf1TeYP8Sjf8zs/sncxf6yr8uBUobc3ncXvulaHT6K25ONAnRHEubOl
fXHl3MITxM4dPJ0Kom8Vl7ZjpkxhEs8BzQpawuo4kAF6So90Q5fK7E40Tns0choko6tkn29vlGur
QEGFvo7NJrmgvFEi7RsdXZagVbXh72QgSu0YxPstQFy/zr34Kc8z739ZBGphqGIgWA2lYHU60FnL
DXzApsB1ejWYXI2j3rdCVe+yUldRULZ4PXw9TlSc4HIZf1bgcJYPGQp6FqL/WdP6JF3ulwrz+G+3
P8iVO5vICXQGPw5UnL5aDTTzQgeBiikAy4poR5pCWfe12KHPMTfRkzRk1268ldduJDoLhGxgIgya
2OdbEmdXtVQsDIXmFi8NReb2x7mfi4065yXygysauP9yOS/tqXXQ3yXMrQzFFFQ6Ffh96LreQZsi
YnFlrNr0wXOE/qEUtfmfDWbgPwWhs+jYQDUC/9Hr2pYjytWTCFjW5qUikkHV5nza0jLRR1aaOWiM
1JaHpFZt069HNFV3LapLRzVjhV0cIH97ZpF2SDzo6o/RkcWT3TcRkoBYm/waE6eZtr7UlViSOB4i
FPkR/7muM3XeaChh3M1BOBrmlwp9CRVYlTUfhtIkjrC0qQi83kOnBP2nX5lZ382ocD0kXkTJq4e7
+HVGSsBHBczxWwQFNlKq177F+dUJgQpNGUxeIEQS35x/uUaVuaeVhRro1Fn7x94LlZeB+l90bwqT
Wg49+uxdyT2q+YniJS+WLMs/Va5YT8LGSLbppvETPsyePCwUZf75toM432jmyVFQGAUi04f9RnRy
ucnPf/Py5/9USlD5t+2mivnNE4ovbe4ZO0QQvYfbp/dy5RjFIdyi73ql/zm10YIjDdXAAGeRBhnP
43hwy9rI36tzbaS728NdJvY87ggBLEhd4IxoQJ3PCoael0YOe1iZHbCURtcYNc9mgufM7GbHrmue
hq4dnxVnqgiGqCguOHRlfMnRlalwEJNoiN/+TcuQZ5uDGJqchBobND5uldXmkGY+p6FuzAFgkLHy
h7LMDyNIGGzNKCqcFKcanF1jlJm6ByaS9J80M65/3v4Nl8nJ8iPATfCgLFCzdfG0kTY3NpoMQVWj
R+qPKZ5dfmQUxyy2JKVNUxkCxdJzcjRX7jLErB4QtnIPTkwJNO0U6iPKlH+WU1LvY4lC+u3fd7EZ
+Xl45kC0RefQpUu3WrYUfc9w6NQg59wWvhGnueUj9mLI/e2BLt72ZaBXUTLoh1SsV/vDVZVsThDU
Daoxzwk0it+RlF+VRvkrrGoPsPloq+Xx9piXsC+aWAxLXQ34IPH46gmzwxw7abjQwaQBU991vdJ/
tqomBCkyhAKDTtk374l5lQLQW2qk/lwYduFPcC/VjflfPjr8FpPvzFVKxxesx/mXnoy4pEkzqUFj
dp54r8QEUI8ar+g7kZaRdyzI+9J9b5syPIAhqy1U/8H3EAr24A7RBTa/3v46V5aeiJhchYbf0udZ
xX9R1es1TBEtaI1OnEJP7T+k1uRtZefLKVudQgpPxN/sLrbaWgVS69teVsShwTSO9h+7K4HXx6Uy
1Psyi6xip8STSB5VvA20vSArD3czzhg/4s6bPF/2Ew0OPy31GtOOFqrSFpvhlYtz9vsou1K/gVxJ
FsQmWa0LNTCFKGDIntJCy61DPWqT8qyjtRWa2DqO+JBr+iCn55L/DVFBL8WQ7Rg6hKKnCmxxdlAd
ZRKHHGg/JPwsU5t7EeP5+LUX0ST3RV3k45fESM3xqFujorzkoTuIv+5Uze2TFyaO1fmpnojqtzBS
WkU+sjSW1e4jvIiKGRrdaJT7qGxxurenOZO/bPAV0TuB10UflF1WKBvX5uVVzotP6YhQmGcVGZTV
xkhqW+pCRsmTm006EEIkf/6YmW18l3M6gs8cdKGBqLY8EM+mkhrfpnSC4d4YUVrs9U6LixeoMcLY
uKqWhThfqKXEBnpyaXqxnVZXFYzKMG2SHC8xJx7ft1bX/T/Ovmw5bhzb9ldO1Dv7ch5unO4HMjOZ
GlKWPNsvDNtlc8ZIEAC//q6s7q6SKMt5iw9VEZZsEAQxbOy9hs+oMmAte7Gjs1dNYtwA9jWwIzz+
eqE827qQ34I4Cy5MZyHKZ9g01yK3VBO/OakGPOYj16xOywEybLAUC/kAJGM2nUChqjkc5KGleuF7
PFunSKQCjI3/UJMAiXN1jA2aInCK4+bEh0zzHEaj81s/oZe4Ac+HF7Mf4TAO8bN++hppnlAcMyZy
yYlApDwtApVp8eD2kG79ZtOG/KhwU/kCtynYMfx6eJ9FKjiiUQoAuwe7A1CE5/d/FA+dhX182kJi
hZk2vRJO5pQUdsNlGFHnQlD0fCjP0QAy/SCOAhe2Vi3KZj2mKLLQk+WxPfpwQC0b6IPvfv1Cz58S
nbXuz49BwguV4Kcv5DSDT7mS9OSKIQKfyCQ7Ggh2IfZ9dj0Dq/H8DpDJwLJ4lmea5qXKen+iJxVm
tISKoip1SsK3yTxne99zEHb/+rWehVNnGiUSOR7Q20D0rjFEfpZSNQSKnxDr+/AUxS0VBmYBMJUH
G7Vx9QqBaEtf16Admj00jBL9WWaiEZeIVM/nC2AqoMTingQqOrC3T4d3XrKAQ2KPnZDZpUeX+7Y6
gFHNvFwl3kWawE+G+Vw5OctqgF4II7CnT4t8opGmbfjJwZTaEzGKI0ltdpzrwO9yD0hT78L0+cn7
nbnNyJgheQkYzmr6dD0NLaCu/FSbLoZnTgdgfNYl8mOUOObHr7/pT6Yq4pEz/AuoGAAlV89SqXFb
67r85LUBn4owqGH66foKmfpfP+hnw4jKMGDp5yr7s+xK58EgEdgjDqfU1i0C2JDdIjXF73w1oTLQ
a2MvPPCnowgp1X/rQSAB+fS7uXJO09ZqfqIaF3Zgi91raFcu13GKUPPX7/bTRwF5Fp43RgTR6wgC
vvVqiTg/6SqLx2KxbsB2Isrq7KqZEv3x109D0hxdf3IQAp+IMDI9Q/rOTOrVAgCRcNAEtkgnCCLD
9TgreODRV9DBHW9hbE93AYSeP6Sxc+u4+ksHEv1+XDJysBxpfYsos0iXfr4zCkCHHO6k89dw4fF3
bUlhTZ8UTT14Vw0oWzkJuJYFDDFwMfDbHiZp1MsDNTQlHwdogk4kaz80nr3lU5DcZSr2cMl3nJyS
s09vnw0npLTNjZFh+kq0jdgj2p3hkjTfzmxCVdepBnuyveJ7t4lT6FslUPxbbPOhtR6nqJxJta/r
BjY5Su3Q1HzwlfNplN1dXBFzZC4k2nRbqSFveTI2eVJLcQKQ3Kt3XZCOr0kQiRuInvQ3vanckkTC
YqdwqxySma9IlQ579MqcUphSH5jqLVPNFYqXpv7QIYv/BjKA5qvHx6rfMZv1t/Ks5FOwRsv4LgEt
v32dVEDeXLN4wWBlUM3O3kXwjOl2wAPi85yrc281mb05H+jgs2NmE/pVGN00uXAZ/LMoTC77gx1j
pKjzZvQHfJGFILLDeIeEn0Dz9pbsuq2dhMCWiCff0lB37TE181ldYRpnLZrThKPZvo1dUN2PMFsJ
qw8g+bUyLlQHZYmocJU36WOU9OzHbCJAddPGNOEBKmaGlpN3VjRz275pDwvQ/YjdwEXCjRhLS+wr
B84Bu8BK3R6gNcaXPZiy5sYBReiLrwSDWSdFuDcvIq4Pjad9U0zJBI1kPVnj79zOTWkRCcB08wya
zfBUcbV0oZs8D/w4DbIhNyaDt9Mxmlrf7HBDGMlbDbbgVKJ+PEO7sBqQCYdaRYwAAa4X7i0QXJFX
DqQb4QXGOuaDZpE6tfwwDZ1w3gZVr39MoQiidwTbkRyLEBW3vvCoK7NDk/XJXAJyj8h69gcQS22Q
So5kG87YA5wLZrL3dE8hRKZV+skPR2gwAKmk+lywmMFtCBmwfj9HPHvNCHf7ohW2GmG/VrU0D7Na
DyXTPVPvQhCxl09tI237mg+Kfp5hJmSPnLe22xEmZZwnNGLjQyWTEbSctktAUIkbgWRaaDtcACJo
udQi73rV+QWswv0GN0I5DJ8D1hCeozYwByqfNSoKkDTv1BsIKKXhterr4b02Qw04Lwhe8p4BtRcM
AFJ4/oTHnJWzAjlaUGKhOldd1xKmYqdIsiQ+r6Aqna6nCC6ppyWkyIjKKYEnUdvGWh+gOWyHu6qr
GvXOSan7A2G6aHZNhFsbFhD86fapx20Pswt3Fg8msGJ6I7OJTWd1zcHVJ1jw8CCH91A45yNuM8t1
QjuXFQuNkPiOeXpW0oJdeiarHIo+c3+VLgYTKYXSTcyQUVwCpJ+nMXZueqh/pQ9Um6CxIDDUQ7JD
QDbT30PAVrJ3TTexZseXmMWFM7nWRSpdKWjymUSDwQwL6tL2Uap/r7yRDndOh4fCIcSv+UFr2NP7
YZXigAdPtkOJuGu67n0NYPR4CLtwnnPY3sNdqIKkwofG1lzkUdI26hXshy3JXdtrdQOBONKXDmJt
Z4cbQmTBmVZh8hBbCKcVUHcMk9xNppDvLb7blGeLEN112Cej2g3+yOj51OoReEcDrfdDHM5Lafk0
jLcVFMiyvOoCn18pEfn6ZFsfCg4qGuHm5EG9ClQX0okKDMpzJqNdmOvfRzEmRdFWYw3X5xCOa6Xr
WjZeIeMOJzK1IPWQx+BRv4cmIDIOsdOA1u0MbqjuYX4UuOCnaz8rMpnJ8RaCB4Hzmrp+Kx7QEel8
1DPY66fEq0yzJ5jg8TFhQ7DskEuZ/B0+dRrki+iXD1EN4T2Kz9uEDXYLpL6LRIY2KhLInmusgary
owJWxjLajaMH/WpMeq32ie5sWjJrpmHnuJy191XsOQSbaKdsngLNrksegm6WC1xCp5xMcuH31gvB
jvIMZP9ywiX2OonG6NGeRQeviNdF4w2+nRmOixiRAdYZG9/XBqEsFhXHZO2ZEO9V12XjjrqERzmQ
9PIzh1jQxzpNKnefTFBDgjIiiPc3DAUZOBTWPvb81gDoB3k51oxlY0HDyHEHkqCcUwKOkjPMsb2C
fFwzY3FTCpMGSls3n4DC/ORyEcqCR6BLHl1pTLjT2Cbd17RiqFf0htomb4ezV3JKIIeZm7Edlr2x
sYge+nSy3ZXs1QSmkpqdwKC2ah0o14VNp5oinuas/9qFKpQn5mTw5MKmVfEc6nrpdIgCGtxSAWrE
kneWWJanhiiIrppqcQ6SjeHy1evSnh1iUyWfZhpRuYOHGJK9vsuVyfkUVgTSVPCRLaET0fi5x10C
qoqFt20ufRO+XshCxkOEHr5ZwO6Xn9jiQcwA5CqQWApsHQM9uODvfGjdZaTYgZaF3NcTXD6QpQOJ
Z4cqpaxLoMN6ADd0a9m+wyicV1Bf29wxTGQFTJNQ5rfzZD4JIGXMgSYQOSlm6i2wyCQ689+AqKDG
hxmqXkwAYzq2fUFoq5xdDXZ0eguCevBx0VEI1Xqe2LsRUp8AaA5BML+Ht4mR19My9+rjFNsmzJda
OfIKkKiE5K1ngO4QadTIPVC8/VBCFqlrdwvj4Hig/KiWq2qQS/vREjcRB4nSaltAhUotJx3OSh/c
VIp0p8M6s3dRwLJ3SdgRcayY58s3BhnMuPBZVImjSM6mzoxWkHEBlDWdH2C60g2H3kkX5waHCf8I
NWjY0Ge0b+EbiiTJN6SRumYnMdgoZ0fQUjz29cLpnd8lJPmE6x9ChGBKAr2PZ+aoEwzvfFLWKfzo
ikXC92BvIjr02JICWp+AYhjhJ4HVmRzBg3SHgpo69A9QZEMoiGrHvOwXRCrn6jJqWkU6sqjJpQnC
pQyZXw+v/GCCcuVM6lleZVJY7zpbmgQ2TcQD8txi6qOqYHkvD40bkXjnej2by2FaEL7wzq/fmxTT
4hqzH5A6t0FmbQ83tcHewFVvFgfjgQqaq542/esqCNrTNCYeK+Jq7rBtVIEd4OjpKYrB0bwCDfpc
d8OpFzQ7f6QV3jZNyL1uofF6aMPFH8vQQxB2qFVG1TXjiG73Q91w5w18zYJ0F0rZOH0OMYoZgR6s
WbJqKbTfDPZLnckua/NpcODJ5Mw95UU3cOhogANO+cERDCVVkcI9tUgmXuud8SrHeR8uVf217ibf
f+M0XHzwKg9a/js3skYeY9A24PLdtNRet7r1PgonBO6rUsjW5ZmMK3NAEM7sq2wMYRAjCBGvJ59m
2VUN8zuSI8CTbA94fkwOEEdtoBwXREOGg4up9xHyftdeV8XdFaj5E/h6GJG+NANmPgQEtdC7gUTj
N0+7JNqZbjLhkarFeeciAEtyTN3I7NTipaQwcRc4J8e4Y3sIOJ2uadAN1WFwncDCCKKJCLj2Dpng
8CKwDQxLCJulOnLNuG+wHWfXkEdh2O2rUZGrGPN+yhdPGEjeBP147/g2ThGAIfw96cDjwW7Abc/m
ca/rCP+nJgaydEKJxcomS65rZOrD3HEG/w28AILuGLKeJLljsfvcsMXGWR4yKDRimSAQLvGlVLVD
Wmf2buhYhfZmWiSsoUwaQF2iirjBPEuWFlMG2ofYiaTh43XsJ4xeIeCYaNHBehnOF9Wkv/eLn+jS
W8KmPlQoqi95bKZYHHo+tsFeQ/+3ecBa6OaSqwYFoB4ORykuY+NCb4lXm6Eczyo2OSwqoTRVQI90
fghar+++VlCaUjtPOl1jipFxfk/rnn+2TRdCIzBuK8axEQRTekMBi61zJFEdWP3iLtlVB/DpzpdD
Khe3wTlu5/audzOF8rNGbfTa+rh0lciFZNWrDAFVcMiMm9W7njSLNDmgY5U4mTagiL2AI+n2rgXx
+jhRuAkCxQFRwmAX+e3SnGYqOd9145QsRdwBNVngx6O8O1umBSVCOBCAETOm7TVIBrBjjf0Jldsu
WcI3Yc81OcWd5mbvdwhRPoLszkOL2oATZ987VNKmU9A2EcjAWg0tAFXuWIMDDpylY0QOBAVTqD6O
mUxzCFvM/TcgAxf+8Mcd/f98M/+3/k7v/30Zl//6X/z5G2VWwMlqWv3xX6/Yd/JmEt+/T6cv7H/P
//TPv/r0H/7r1H4TVNIf0/pvPflHaP8/z999mb48+cOe4Hi0D+q7sK+/SzVMfzwAPT3/zf/fX/7P
9z9aeWvZ93/+9o0qMp1bq1tKfvvPr65+/+dvyBY9Slec2//PL+++jPh3V+T3FhXSfzf159///kVO
//wtS/6BrAUK9UhiI235B8xBfz//Jk7/Af7jGYUEZhaUW85JNkLF1PzztyD6BxDTZ2o0aodn8ht+
Jak6/yr+Bzj3+CGIG6iuQoPL/+2/7/3kC/31xf6HqPGeQtBO/vO3p5kwB8gwlH6QbVslU2QFodK+
zeJjgzMyeiXnv1Xt/2+7yFY+zT9lfjvHcjDJfoqaoYFfl7UfGj82F8prP+82cq9Pm+8Sp8fBSJJ9
I7gQr3W8uPXbGuLIPx59vv8M0+NheZpr+qv7q5xWNi59qvoq3gMcJJcHhhUD2/qgizxQRd3Rz0Pk
Cy/pPr/0MudOPKoASFgzd7om8d5IoINyFCtx76XY0D//+mWeljj+eplVLjABvpF1mY33ymPhyfOg
uf4GAZkbA3A1EVM6yRLDCMdy9vrXD3zphc4/f/RCLHXZnJwfOA9ZYkAKBYqkOCuAXFJneJqT/+uN
VjWhtF00kl9BtNe9TPQ1rpSVX7Be+g0clprOP3mqV33BJYfsYe4OoccPLmlmcaE0tqqw/9UBf/WG
CYw1I2mjvarrGVJSflpCRu0H65Ey7HOELvOYK5s4KPfXXr9XPoUrJbRqUzhbbRtjbAyPx3io7TgP
kcYQ4L5aBIL+SCLdXni/lz7galcAqy7WqZ2iPfCxyUcX5ml5NavuAvrvhdbXTJAh7dpYBiLa90Hb
fofxE851pwUGe9PIrIGd1NER400U7Qfcrt97msN0qlqSbTvP2lxLDLpjzOcRYLtQst27cKwQO6TG
aLKx+6vdwDe1l8J2ALsBRTq7sHFswpxzLKXdr8fnhb1t7ac7ogwYdapOynGQvHqdjCNX7wO+ZO71
5CA4fLA1DeK/VXr8c6E8q1p31iEIsJ2SUJvE91CLbqb34Kk7P379Mi/NpfPPH201MnWVq02Ulgv1
xr2tYQCQm7aXl9izT4scf/V/tdPg2hgOCiW2kuJGOR60gEHFftDWA6WmbcK/57T312NW+0kQ0irV
zEnKaVL+dCQxJe5+Id4A7w6YUZht63oNRud05jCTHZFG8vvlbS9s8wow5uztr7/FS2O12jXgqpLi
IhRlJa4U7X6QIglua7iF8w/INP5NhZM/hypZRRZNWrM+TVhaiiG0V864uK+yGtzLCwW0FybUWvCH
VigIYnDiUgEFa3K3M+GneKFs/+sxeqn5VWCh5oSimh3H5TzgC0xDPe5D5SSXMLUvNb/aPFQbEDvY
DugBOff4BjY1Ti5dC0PKbf1fxRJ95iD3bzD6mTdycsW8iGjcLuB6fL/tAec3e7SgE98G0nNMXGay
ad8nqZT3pq35pfroSwO0WmiJFSCtQHCzZEE4tcdpCQyw/D2oYtuW2JrHalpgKyZf4M4saxZeydGf
07xT0Be58IAUA/FXGfSv+b9aZbbuanfU+MQcfDOx62pc0O9HZ5nj63qqxn5vat+Sj8OYBp8VqTW5
sJO/FPOsIYzAElYJXTS2wiEd2HWDok+CyL5HGmWfTkB2nnPOHdKLbRMzADzNUie7ONQBBSZ5uujR
88IXjM/j8miC2Cp2UKdzqnJMHLULWp2UaTIEF+b3Cq/45/DGqwUKPVkDmxOelYG7CAqrX8BD91G1
LMORgQFuX9VypD8YkkzjMVyQf74zkGMhJygspt3HtIcyy4WuvPSiq7Wcki5iFHa5JUsqGRTxkn1n
8L3k2+KMte/kICCYhcRGUkJcSZf15IUDgLlp/fumdbyGNSlPwMe7q8OyZib9hEoTu4OsyiX+8ktj
szqWeVCTzgHYrYwG3GRQQUhR0VQoRsptq2wNlZItRzHMiLQERL7yr9JQCPerYR5WXOOfdQQJqHxj
7qPAVn9j4yL9jZ9lFdcHmgyYRCIu4f04wuiF+xKIXDAPNu7ga/jEAsFugMBFslc88vaxnevdEtNL
CrgvfJhodTrHwNGSDmaqJRyfp3IBDzGPBesu7EEvtb5a+7EH5ppBqFoCMToWKHN1IN1Sf9vZHK2W
Pm49NPVaupQ+7o3IpHsfSB1eCiRf6vpqNXsxAwoAimxlndjppFD5wPHModG+bd6sJcJQ25qgGWPh
T1qN2RUgu/2uAmm43LSao/NbPdp0wWKM2NSj9anyw0IHKJvJ0Ws39n21mlPiL+mc4LM6k98UfaBm
pKyTSyYyL4386shHHUZAbFMuJfdQApIZqaF+GC6HX4/MC0FvtFqvpIqaZfEcXWon+o5rZz/DsbWH
lAn8ai75z7z0BqsjP5iTmXR9pcsAC/d1NtFuj7Juv+06vqYLTyDFhLAI04CdRvEV9OjVDqXPjdtN
uFqy3jQC8L10qqzlEN60w5gA6Dps7PpqxeKgrvreC6aSU3iKFsACSLhVGdQtfv1xXxj4tTIT3GNk
7yxI88Bk2lz3Uz3dqqq6pPb+UuurWBr5UdRwFQhtQtVavgm0mw6vIlTxLkGMX3rA+eePVi3crmCI
PfsGIaFaip5Fn2xmL7FMXmp8tWijzunDNK3mPfQQAYuTys85pAe2BT9rOHbAOvB+u3TGyDufhI/4
jmTmkg/yS11frdkemifO2Vvg310Pfe7n0Rxv7fp6tUZppdLGm/eZRtLYP7cOj/ONra+JZr07M9TO
0boBuq2AboyCxx2QOpsm/B/OhI9mTAM2BEAtLloP/e+8DYdD3dYbM1trFYTejEPa1mg8W9RYDkkm
cPOKLymSvPBR17BzAwwm8JT9vI+mCpVJbwb0glXTtiNqrWsGzWif0MBVe9hMwDumab8rWJluHPXV
OpWwAIVGADA+Yw8oBSgpn5xZXrL2fWlcVusUsEgR2MaZ9gmAKDtp2i9SLX+PufznbWlNWecyM3Cj
UGoPReIG8KkWlpHC/3sUkL9aX63TJOicGrxVdD1T3kmiPHJfAem2rUQVrNapUWCSh2i5RB0dyICF
gH+ycyYnldvmzNrFCiSibFSsnksbjgQCy0ADAB3pT982rdW1V7zXVr6gZsTJWkGHNuukh2p9d0k7
/oVps+atKVGxoLaRKqcs+Ox1/gP4yw/bOr4KhQ1s4EdrnalsG+cO2+Mn0Kw2pu+eeWW3LdAtJJnK
TjfpTjXRW9pXlwTSXhqT1TolUP2FvqFSJQwI4S7fJbeJzy/xTF5qfLVOURbWTJrU2ZPB/A4E+Af4
H1/gzLzU9CoCTltdOzivbYlmJXAjvmyg7CuDetu1zF+t07mOIO4fiqnMIDrwMZywD+SyXf6eifGf
28DaLFTxwXcH+GmWIxXLjprka9OyS05wL4zNWn4cjrk8mVuhysiCqjOODF3vL1VeX2p8FfxmJA6h
ezYCzS2m7AS9XO80QAPnw6Z19IcUz6PD2p/8ScBSCdOxqZo8GPXHJG23fdI/ZGUetQ3wcwacc69K
Ec1B7qXm08DT+239XsW9UGE3ug3QttPJt6EC+hpYzG1Nnz/Eo25TXQEcHNTT3gVwrHC66rZd3I35
gTMU5HHjnsdYsji+swel9tVok08p8ODbzoo/SKmPOu40iNOhGafKoSEPtKaHarwkgv3SJFytzpBp
Gxjk1Pd0mY9C+zdhtO0E/SNT/KjTcMOaYspwt4vH+jalpiSi2lZmXdtctsNkGqXQaTa+A6ir6JL3
m2bIWuV5gNkjW3p8ROifgYySPaTL3zNU+3OfWlPcFZ97YyGcWVrZeW8XC5/sTgVyt63jq1MzIJUh
XZtNpXQAJfBJf8yq7OO2tlcrsgdSLILnnbOPWkS3jht/ARVw48HmrtYkJjbnA5D+JRTITB6BIrUD
S3XetnDWKhcpeHVTGM3OnsdvBN2lyGJvG5PVodkA0hryxk6lSgHm0IEEjY7Hb7c1vlqTGvV3a0kl
9x7o2lCEyHZgv1/SOX1hwa8xXQIauz3UiwC+HqL7QLFvbWjFplHxnuG6wsi6PM0kkLDBfYS2jZq3
tr06LT1I+ASB8ZA29gP3VqV1dw0Vm3jT+nlGY28kdPcQz2KiREucL273boibTQEW8HpPTwZoVIS6
z7DywfmBpKsbVqCNAdXptYct8wVowacPYHoMK9RqprIO2RdHzx9QfHi3renV8pyh2yLiAOOiFLQ4
uYKEJBR6k01xxDNzSdHMCfLRBh035l5R99rMfNsKhUTX00GBfj2cOptAlmkfnAYADsE2SPyNI75a
ofB7A+ZSzVPpsuEBypRFB6rhthFfXTwhdEwsJHBkCT0Av9AjHI69sPuxqfE1uMqioiDTcZIAGMSf
aphNtUn0ZlvTq/VpxFT1qe+I0noDnN9pwg8AKG9DRsBD4OnXpJGGUw3gOyVKSMsO+vR3SSC3lf0h
Pf60ccV82YOfKUoK+MuQSyXgBTK79vW2kVktTw0Mv8tDhS8629/B6nwwMv26renV8pxw8DQMHIWy
j+vXhrErdxy3zcO11PxcpT0Ib6GAaBlv9rOu/R2E4b5t6/dqcbbg4UphellCkKToQ/CH0kth53lU
nyMgvDWKSTvIB88sEWUzzlDaFTCngZ4ZM1CX8tUluYWfH6Lw+X06Y6KeGNKDA1UObfB5aMIPDuvf
bhqaNYLJAPE4xEklsP5neZwl1Nm8+aLw6AsdXwOYwJONWhH46HjofRhnMARDh73f1vPVGm0MB8PP
bWQJJkOo90ugbJiTFIZIu20PWK1TUELqVKUDpqRxHtrRf9vybXdxiAg9/aADFGpwYUbTMLJ8mNz2
VRXEm8pQMMJaNZ2CA81nK8qgGn1okfjTg1frdhPSFwyCp637yexGM1SSy8oFo8cKXgbhRsAYFKqe
Nj6aCrLIshElmZmbu3Ny4JADyLd9zdUZOgkIF4QZhhzb481s/ZshMhvX0Gp5ZhrywB2vRZlUNcmT
xd5kEDPY1u810inDLHGN34vSo/M92FS3wp229XuNXhItqhOxdngp4/QDjM0ehv6SDdR5tv1kW1wj
lyqo4/U160QZY2TyDCD0nNvx73lL/vdy+8x6Ygo67nQ046jbNLwQfv+gnGxbCLqGIkGABS4PkcvL
ug3GLtdIVOyV68SbbrfPZNrBXQYqrbNYN5kdCzggxa+H1l02ftHV8py7KK6AtePlkgm/8GR4h5N0
W/UcSvNPl6dyCMyIDcV0oVno9thrbS+bPM3mflMOx1tX/znyWNCEGlkZiC79DFVoc1T9OB837QBr
+UeAf8GRMwRfFrzcpCBIzZVQP+DbqhTPtGAgnqJSMVasTB2Y8BWzZuMP6K7qjVfSNZzJG3031JnD
StFYuRvruMsx/tFh0+isleYSaImAJeuyUg2xX7gxUOvQ19m4+67hTNMAfJ+Ebnopw6Secm/x+y+9
NaTetkuunR9MK2CAYDA2tOkg4DGN78xFle4X9rI1mgkKYhrm1ArjTlJ2tNKFI/NAm22zco1mmoM5
sGzQrOyqaPng0gp6uUnK+o0Ds9oRAuzCkW/xWTOoLMPZSME98+xwAuXVbfNmtSug1AcRBTZj5AOp
r4RI3zV82Jb599aApqQffSCYBSuTcHrT1vJB99Obbf1eHdp1ZXUwDDUvE5J9JlR7eROGl5C7L0yZ
NdBoch1jlyCiJdZSBrLvzEFndpL9pq6vZTKFdVCjH9B6NFuVRx677sklFFNyfv+fnNxrmBFvDeB1
qU/LGdYxVY5qMSRvXKhy9EU9ZnV/HJnVb9Qoh6tABk5cTk3Do7eguCX8Hi6NUryBfXV87FGXpMeu
JyHUdYYWyfja8NTV+RJ2XLzT3HdU4VpO+i9QRnF4ESOw9HdehFz7PmFwX9oNHrJkRYwqtblS3Em7
0k+glnRV0U7bwnORTfgITZfOHjzoUyU76CGhTT2003KoeXa20hz8RR1G3zfLTs5jQD6bJAyr+ymM
ne6r9KAUVqaLn82lMHjfHZuWaN+5M0QXCbQLe8h8JrU6Qtyuzm7jlIAX5vIFPPU00xAtisUVa6VY
Sjglp/agR3h5wuo1rKP9nOgQKewBXtNFPTBoZ7hzltkiFW2Q5CNthXejSdVlV0PgTWEJ17haF1HQ
z1fL4ox3gsxuuAtdSDbkXSWq5c3gdTTZFoWsoTVirGcoOs207NNavRcpxKTESNJp256wBtdw0k5A
50MKMUMuL4/87rZZIOSwafavsTUuRg4C2oyWlrLqLASju9Jwt90YXK7RNR5pvQWuuayM6zECtV0S
teSJA7Gu3bYXOG8ajypV08h15TQTLVEf+KFZeB05chuQHjrXT9tmSouZQ9oMWpoZ4DuTTMxQBFnn
/9jW99VuD7GtJZghVlwOHB62kM3iAUqbUBPdVgL3vNXgaMhWEjIKiLsI43wdOx18Ew4UDDZ1f61E
OJpQxb0KaBlHDUW208n9Gv4Z2xpfdT0IK4sL1MDKJh6/V2H/pkrabes1XH3WGRVIM/jod6SqUmbD
dRX9PWvCP+9Sa3BjNAOR5SFzWoI3b/LKyfo8Gzy6cUxWt24BNaIYNoqsrP2uy03Pf8SdeLttvFcn
eAda90wSl5bKKnYHYmJ7hJ7GuC0uW2Mbm7h1FfFjeP+IPrwNcW8D40VNnzb1/Syl8HgP0IwMnmtq
3HRcD4I4UOzZt2278aazRpOxRFfdUiNAQAVIFMCrxQVztFtu6vsaSqZdELGjFjpShA7DdRzMUM2O
uYi3sQfg3ft0bCQk2AGTopjsRCXXDQncz7gx222J5jWWDE4dHAIniFeRKDNXVVipMnGnZLdtbFY5
Qz8YFGT1sAd07VgXUvM6V9N4SSj9vJP8JDZbA8pghmGUwS28dCwJvjfAsn9fRjVuw5V6/moDi/yA
QFyvZyV832fnqs+IV7iV1tGFyuQLrD1vbX0GMmtVxUNKymXwAvGW9e1MiyqBovxOS+q8BZ3tznGy
odshRuyzos5wGT00ThTRbV9/DZuRXUgotPzHEiHQXTIvNwOvLyhbvPBx1qiZ2qDqAjMRUkrjN9fe
IOAo1lK9cdGtDl7Ql2MX4pO01JY3aeGMXQ2ZjIawYdv9f42bi91gwWXrHDlUk1fdjG0NOp7ldnK3
xW1r5NziKgjpzVAvg4shBGxhNaJDKGqG88bzd42eiyUsNImPB1jlA829qA8gNXzbtK7XgtvDNNop
UwspmSCyMHXwY5mirR1fVTJqvnhSQmuyRMh/GPz+2vfltmrAGjo3Oo5bw0QQDKBwlkXvhKjA6OX1
tkFZVTGmZhC1p2dSVkqke9XApXmM2o2h7B+k2EdhsoZHfDr3wVgGfUrrvEtTft0kijTb5uMaMBZm
hgYxcccyiUhX8Cw99qFnt8U9a8iYYKSuq6wlZRY2+lYK2FomUzc//Hrg/x9n59YkJ65l4V9EhBAg
0CuQWZV1t10uX14I3xqEJBBIIMSvn5VnXo5z2uOIjH7rdmMSkLQva6/v/ID/5Ry41I1xQMpWH+ME
PjuzIfQhtuUHRWBdeWCIbofrgv1LDVkRWAPceTvekCVxMEXOXH/+hggfrzstL+3VdSTstHKB3Tij
HxZH3rdxc12kTy6+TZhLuILMuHfUv7IaxowAyizxcOXrvTgp4akN6B1UgfBanJv3a4jMhwGueddt
xZcyMiWGeCHUwr4YFcd3RifZjRNZceVDvzhJwFXWoJkMCs1wVCXGqXgXpa248sFcxLVLcENYglBQ
CMDCqcLw4fRlV3xcr7z+RcwPQ5qmMW5WN/ucf0ft6FHn3af/f1H9+/lNLtVk6UrQrcaEIIZWx6Yv
J7usv3wyXeeGQS5dwgTqCEPXnB+7KRr0Nmxx0iz7GznkTzd/cYSMtIfH5Iybh2skyk4xhVms3K7b
ikFl/D0i52zPQ2ZRf4u9i0M9COgRqn4Y+vUqZRa8d3//C4rVgwnVd+omhjF3XbSEvIyY53t/3Zu9
WK2BCWT6foKZLBwbx7seAI8nCs/W5S93/5/S0P/djwm/SM9ZmtCNsQWfDoPv8/MUx8NyK+Q6zUek
Sgs9npGsIBJlahthn4q4/cHk/aS/UEBzjwuj+ykHWiyDa26zwF0hRFI+6yHbaKWnKYhqb7tm/z42
QSzHwSDKrJas334kOk3vV9O7uyC69Zg0i8cl4IHRlbD2TPfXLsZ8yzt59ql4HURhbI2UKt3xX2df
ASi5tE9AWkR7jT9txWMCnsH6l4jp388ocmm2RBqet9RM8gB7Wcnqzk0zbLHXGaXME7xRG/qXpOJP
X/7Fdgb95ETPg8+Hton7J/gp8wcqKLyHr/t2Lja0MZIZCDirvKEb+QVoxjsety/XXfpiL0PWGXTE
vLxJduh5FU1PdLR/M+w4L81/+SQvpXfLEsFb3J5BrQaeIKfZ7srXHIarM6yMV96eAI1X3VXVDHLp
chZPQLGDmwmHdROxQyq9Ou5GtR+vek6XYrwuNAuyxUTerGPa1VGzf3I9/dtz+tNnerG1xaQVoB0v
8oapRXyAejt9Lrp2+7b1cfSXStKfXsXF9gN5QrusTLWHVjgpj0u2xVCHReog9F7QCoru6+o+wB39
vo224G7pZlb4MQONIHRjn7ARXXmAFRcLDVbeMVJ12OjHaJi5xB9dEv9lg/7TS7hYZADqyWLHDG4t
2yl3J65sdhwLjs48a1dFrlIXgEb4+9PJcG0mRB7BpgNGgph1bz/zKb9utJVcCuls4JMQYe5vclDk
jtBcF2XTxdclK2Au/X7vq0CxMFni7kaAa3g0a9A1gDNXVS4ATP/94oQBS6Fy1dTxCvpfk5TpyK57
5pdQo5AQBSwTLr2DMN7w6agFvblqW7jU0AUYoQnLJTz4Bb3Ps+h+YtfV2YCG+f2BQFaIhwSL5trA
3fiut9bdRFny4br7vlikIMN0a0gifOxxaw/GzGkZuEqP1139YpUSDn55RiJxkwtr7qF6/QT04XXm
sCC3/f5cWpa30UoXcaMCBaWeu+GWTOo6KSr5T0f6vxJ+UH/R2NOzuBF9P9VAIDxE+WwPVz2XSxnd
1oOIYGGIXTudiu1Iqf8IT3F5XfUMyMbfn0w3cjepdOD1sE5PMJC/6efxusP1UkoXum1r4ZvdwUJ0
EQCyDKTaVfaXnfcP0dN/+Fb/9cxXqPN3TPhhEdl1LKEaqwyDo/B1z/y83f/XxXeY9NjVGYGpJR2q
oTUjkInzAJzFdde/WKZcB8xcyIxj0Grcwd9QzXw/bmArVNdd/2KlLmxohnxKeK39jt7VO6gA/nLn
/2ln/kt4dqmlS9kew5yq7W5AOE3WeyJ0hgGjFl6er3BKGm8EiJ4gzU6rzg5AgHa+mpzMVjhkGhaO
08LJdNgNQETfdJ7R9aYpEpFfVSMnl6KbPev85JbVAh3DVAUvXHhMpM11PgokuziFFXcJCIGZPYgc
Rv1Z4+BYHMnr2sfkUkGYeDCmlXT2kHj452P2/hUDm9tf3tofFsulqmfxE0x48mAPIY/3UhIJWo68
cve7FPUAwcKiZMJTB2fFlmB2/UPm7rrpJHIp6ol2o6cGwMhDCz1+zUE9qwjFcNhV6+Syq75DWN2I
FVt1buh3q5MPZyjldc/8UrS5RRNoYdSdc/fZtSeRkGI5dFYCWX7VzV9a0A1COGChurze5o7htAz9
MgAUyuLkx1V/waVscwYPZV8bsxyWsTMHDWpcbXh6VX2fXKo2kT+A65Ho5RCfTeh8NsE2IM2vEvvD
iPT3/dvka2obh4sDgyNLZdOpBDvvOkkouZRspt0Ca4ZlWACPAAImkXFfojz2/bqHfnH0jLIoCEka
d1gpoCBFFGGacEvJdUHWpWYTsDYJ2nLiDiNkXuUo5/ZJ5Yl7u+7eL46d1BsD0uTkDhFHrykFee4g
Qnblg6G/v1Mx+3hE394dYJhKXwa9ye+M7Pl1MXl6cSJ3GiXl0aTLQZD5jBakzaEBIOcv+8wf0sRL
FYyK5UTlmBRHwOSz9aVbtNDHwKiajyn4h+uVP+LiETUr+O4xoFyHjBZRvdKsrYZtuU4RA/zq7y/A
dE3uHMPV23YQdQE5TMXH8POqTye9OFxlj8Mbesb5YEAZqoSe+trq5rq95lIRw0F8dDrL5gNIW+tR
dwUFZxw8qKtu/VKSGDT4yvvs54PrdnWMrfy4Awh33Su9FCTuHVhpI6qRB1N0eaXV1leQpF4nzCeX
isQhD7nLi8YcIh3NVb8DjZSYcJ1zE7nUIzZpqua4Z+Yg3NRVe6ZVVcC5/rrjL7lYsUscUHKe2wKM
sGF/3YnZ3npQ9f6yYs9X+Zcw91KO2CTgNy4QKx+yOcY8ynmPNzT+W+3uT1e/WKgg3KBcHTg/phFK
52v0Y1TD63Vf48UqlTGNG/Az8iN8vhpVrkDKvblus5+vu/zFOo3VmIw7mfkxM3qAELHfWPfAYjUU
163VS42WscWCwMnwI7dx2XN6p8iVh9+lPAtGXJMLFJfWKYLVc+N/uE4ZSy61WeAziKbLJ37cz9ZH
0scpQImFL6966PRcn/2vdLQnqnN7GNMaLly3w2xeCLvOTZBcCrOQ5SCp0TqtGQQ//RA9pIN4d91d
XyzQDDZC3ZwMaU3ZomNg+hTmrjuvl4/XXf8i2hhMPPVg4ubHdIw3WKinNr07j+r9zU/wHCz+yxZA
LxapAII+LXzDjtpE9tY166qfbE7a9oA51bw5tXr34CbvzV+T6z9sC5dCIxaAKhtB5z0Q/rlPX9l6
XdR3qS/KVLJu1uK6iXhfQPwjsisLDZfqohHaXt6IPD+yYSPr0fCVPNqZy78ZiP9BeEcu3bkgyKcO
6zY/YjClLaduFO5e+2iEYtbOZrrxdO0xPA06E33ZLHVDBdPTiFRjtI1/MwuN/xC+Xao98j4kbAUV
5agL3uXwIR2CL32Mf36F2LG3dBw4/s2QxgO7EaZ/7XfxGi8qyW4bK5buO5/b7gCbq5/bmsADswS0
DozG/38ZxP+LGfu3L/Viz88DBYC9nxTSy80PWxUrAVL4QUps1erYNZtU5TRqMI7ONHYEhFsf5iE/
jcqwTh9RjemlLhWA7uHUNSFqviUJ+NM3A4EgXwKhHnbvS0TGZnqQLC7M42obH7PTFqX5BKr1rtpI
lCThImnL2eUG0fPIsN7LjE9j+83MnV7iElhioU/JLuERXgdUgfK2DhPw45UMSb994EL4VZSZBBcK
3vBBbHYoY75ELC15AE9A3sZGMvASNArdTpcYRlGgaic2H4ePhmokHH3eF/9oo8+w7WVK15phWCEp
FzwhWa2rp+JmD8sGVBfQpXb4NqLSn4PmN8ck9mVWsLb7MohU8h+6XUCHwvTvPs66hEVcHz6fJYy3
ZtdhKwc4jdnKe2FjWeeYtm0OO/pv9BDRZrPAiWN74tXKfMh0Tdc9I/dxsTJ+FCC0aoz7TWO4BVpi
qHJmVvbYk0UUNRGJT6ouZxNC90IXNUingyi3qWXTAFluP4LZ6Tjy8rxCWW1rR9zZNMx5WVCWY9ho
FTdNmiPXwAHE9HKHtzV2AjxQpAMljyOl60UP9OsE/nXtw77lPxaxA8Ro5jGTT/tMC/bWTTTPnxIH
0unD3nTF0tZqx2ATeO8enGGLoZ98UY8Y6ynwvowQBjfXkp23y5HAChshPHDku7wNLNn89wkk+bGt
xhUdhFOOCVn+Gm85HCwrNaTAz7VFdPYOVYsafITRpx3aVtgu5cu6HALe5TieaIbqKz0xORRdKZnk
Rya7oRrZ5vWMqkeI7HpOR1Z7TxYrD37GwfbExnbpX7eNtkOBz2Gky7FPMrtVY9ulFNbCXVA1Sldd
8aVwyTDe821HbQ/kxwWcR28cOkAlL7KcIux2LkmSimdJ0r+LZTGzI1x55HY/UB+jFUIcDPl2aBPc
2mIkjwQLmLDuGJz5iFq+UxVh0Gpe89R8yDMdF3XX2Kz/jvJWobBowFVda9uDhPwkF9KyV2j6Jn3s
Q47ZMj6SMbvbs4jKh7jzcv8pBjUuGLOaozF9mrBowcs2XaAno+N++tRFuiAUZ6JsWVbmOuXmiTgn
4+8AFQPVXjYt1+2N9+ua3ZFZpOPn3jPgswFKILAwaIE/5fADz5j6AdpoK9tSTrL4niVsMp9gSbCD
AS0EAh4MSYzhEdMvtsD/PEbpj7Gf1/2kqQnhVe4kjivTYSX96FN85retpPuT46Q9EjoV/XMxLzk7
kEKY7v0ku21/8ZiOoBFkBTCbKOqzfTU7We+G4R+Jdl9337MpCTfjCPDrzUR5PN8vE88p4KhJSr8U
jKb8Z+xl8wTfgegOvcf9B+ZCdNn7rK1buEpF9Sb2wt8BPLLut3CcSj4rLlJeG4UB1nd56NTwFLeN
iE8eKOdwiKau3255mAm7ydkmySfCGtm87ybemsoEF8FIsyfcYgJFM9Af191m86MluyOnxDCjPoL2
0ozPS8bz7kg6Oea12/oVe6fPirk7QhYfzwDbr+yHgpHEUDUo7fnnbiMztpJu3IBRzkY3g9eLFud6
L3u4Yh+bdjGYTYnytX3tCsvTkzbGsNI10cy+g9rem6odrHQ9EN9xQwCsSpPtBEKrdbXzlES1swON
y0Ht3nxJHMcd1MCexvDA3HAXImrtXPZbZIfDcPZxKuGCuMunyWOa8ZCZ2X+lJHgGJl8LMCiwzDt7
RIzd/mqwhHNwiTuqK6Z9Nn4KE6CecMXSGj55ZSL3XZw8iLX+NQBqCMx8N7kctPF4N34E2d0htvMl
2iSr/eGXNcnewG2ZcSBIWBzx9wpXOb9I45b5kHGG9vhhAPs9KzHSO2Q3isdcHta1BcO5bGNX7Pdn
4DcK0xtwZPyWNAGJBcYfu+5kgeaLwJUXIvrAMjnTuksZEN6WrDGv87Dv/dtMdgB+V7d7frPoMWrq
ydMmPCQgvr2Q2PbiA5oDNIDZrJTjR6AGWnfHJdLep4DSVXFMpcB55xqAfqGCT7vtQbekl9W4z7Gr
AArOI4yjzLYRHiOXu43fOyI1ZmyG1LkXARo4vR2hM+ifRtgjiqlcQwrqEszoy8nPPD7FCbfuObNT
NHyjYivUA1OJxTc2dFp1PxNV7PgSNHz+7GEEiXs94pdt/SHTMrUfmVy75s62ok9OmI1m6nGZKUBt
B2xHitXgayXNrx3+2jDCt12f3dpRtC2U3xhfwjdSwHzrrutdMLem1wkU1RQKa3KwBqjMcnVhoB/w
dxZva9y57asCaQBWA5x2Y1pN8Oxsqwj7U1Ntjdk+9ACxJ7cFN5jUy4YBCme9zkVUBbM4cAjn0W+Y
C1rzuEIXquhecLtZ9rz50IrbaKAp2o2ikdHyqoE7Hu4w4dDtiIqGffuBU8MOEsa6hMTvzu29hFRJ
N+X74054qsG2BvG5ORU9Xj3ciRkodQ8eG/L0DGSKnU/EddzdArXMs/PJvXUwkmjxGK0tHccqJzA5
bPelrSbhQ3iX8E2BAq2Wgh3zVGN/K2Xi+/mZuLiYvu2zNWlfKrdu2SmkCdmeUnz93efebuAW4Ucm
Y/Ms0fHw7wuJh3i3037e6iFZMneL8z8C93t1FPB0v+e5bxE8uXHHy5zb9bh6GemPeRycflnxzNa7
qYeW+LlfRSeqtO9G+3kzOc2+aJqHQpfbCndzgyeVqPbnAKNd8gLUQcq/jSnj8uukJkmRlMNFM6l0
D9T7rc6dDYjfOlKwsZyiJeAoVBuOD0R78BlmUbbmtYWzxwhOusyj70ARhLQiONT7075M8jVf8H0f
JPGKVWLb0VbT+ZB+yijENFUSiqavUMBIc2A0x3y5oSrP2FomYIBPT6abOsypx/B8RfLRq/Ex0cZH
qmSYH/3Wj5Pbjlks0vU5HsgM02Y05/lrWgy+O64KeKWXiXbJ58ICDVTbtEH9qBCRY09hMA2Sjrn3
9BlNy2R4r2Ru9/u4H6YRG2aKtYGhAagbixsJ5935sdGKm60CErx9CZBLRYCVC72+B+F7whQ9hqWp
r+B92cgq57Ewz9KiMFl2ulXTIQkYxlZHDNjGB9Dkh6GeSUPxJkSn4sd0MWf8L7Pn4KeAHrdrK16s
Ga31MpF4KeW+hU99oWC1Ve4aI3+vBqO5yVtr2fgwDwsirqpr+6iKe1gJhgq7+1rmniXuE13gZnHb
Mm9w3ucbQZieYOrbuDIkaeROArdA3i3j4PKKZmyqZeiW4UYC0x6+ZGT265HmUsXA2czwyYtTAXp9
oqApL20S70eOw8i7cs6a3j4t0MHxodJM5+pB2iY8F+FMzd3nPbm3RSHJoQD2aMMxipCjnvcU275X
a9SeJBsy97qoJl7fD/MSV+hlTPRrUI1fq8Z36S3CNaBWJWaMRjRTy3nru9vOGfilpBjGx2GbVPvu
uClHELRY7WZCb1vEA5+8zpP7Fv5bumS8n2zVxZS1MPpFpjaOac/uCt+GnymGuvpHiqWjb/be7vxx
iuj8Qjx8gZECJe6hZQXdETvF6fyyRgZab7flFYP3wCP6LpjwN7lOYGGPGd7HMBf04+ij9iDBIJel
1pu7X6Xiz60HdqGW+IyrbFt8RbtG3AI0zx8W1oa7Nt7U19Cu/QeeqLkShL1T2aw/Zj0feNkSY6FV
WhR47+VGBPe2bBHthmMAcjDcspW2byzezJ3rQ8FrfM6s0vuyb8dh7rO7AC1q+tFHRf6hVT6Blz9y
6jy6bXS+elU2+HILeCuEjvwUrgnuY5YxFspVaFDsKxavPtTibCJxUmHb4bVTzHEwwDFPk6XIY4B2
7+uWrXF0t8YpRpkxFO/J3dzFDX+y0WbdcYU5BHnbmaKs4iFd3f2Smqz9ishVT4fM0YjeGmFE+tBv
qwIhuB1WhXTczMVbsihDnqdkScwB7hsBrHlmWXcao5WrL1EHAHVfZUFkoia271y5ZAKhKHdLLqpZ
IUbxZZNESaLKkIVF/NiKLJke1m1c9+8gmXmEQ50rMnzdCmsrM2WPcar+AOulht7MhRL9O4DhDWyi
hzTRR5dj36mR0bT5aTqrig9TrmnyjJGjPruH6DqJ65hvGT/FGCrb/hFQ8OvnxbrCkCrwdu3u7GQT
wkr4xBRoY+49VeEdUuOcIguG/na/R2HHYl/ohtzHj0ZjSX6QSFb9F5lJfkoBaUeCrH3+JbaJjL5q
NEKRJm9jBnImOhddha8DwVLZLCt2dzsvW73qdi4+MRhBuLfCY2//bO3EaV9n+RThvGqGLFo/ML/3
KMpElOZJ6Vwz64o3iaJPdi+28E8Kjwj1cxaY9TsUPfCT74PqNg6XimycXwAGz+R2GFZYAt9wEdHx
hWGVYUckyTwV2J66LUeFuRtQA7rtE9L520R2kug63WeEAKVijLVgB4zIPxDx9VMVVnOORcD+cf5d
7+a59TdctnJ+UzYa1+PYR46frOVLhje2cz/XE1Xb+lXyDDP7rJPcfnVeTqhktURHFZdLfC+mtmHV
hIa1ewh9n7Z4JbnAjKdFa6aazTohKJ0YXILelj3lBewdpuZhbCmqU81WvJ8SGlDtcdm+m+eglCpn
MF5LjMy1SwIoXdGPx+CLLFQtsLjLaU8sErSOL6g0OT9GpnSL8/ZdHvu8+2cFD6c47JKQrmb+fK6W
rQWY5HZnOvseQFcUfZmMEW/uwPBOWVpZtfcR4tFAopttxxd8gxM/zu8cNvv+G99FV+OMT5vnkdr5
IKJpXyCbiZrohPg2cRVB8dmWUeGmpoInV/IxWR1Ei6vvWnPi3fnEwNNyMSyBx1FUOJGMfsvQ9yHH
vusGV5soE/6wbph+QdIXoQC5510snoreEyTMIsgnDA8sJ9UINmBFNsvdSFDoeOS0dfS0NE59LRCs
+KdBenvnpnxQXV2EsFVZho0DpZi2+QqvlF7UrcbeKfpZPjpHEMDtMK/xJ5UXXWX2AJgNRobIrcjn
RD1OLrHqcW4We78YM/bf6LwV8jAWcn5F0pkcdJRg0Aj3w4pT2HNQ7NSW+rcMDja/ZsoIYPbwbBH4
iBFnlMrn+pgAVb5UE8L7sSqgXVnBUyw2tASwb9pqmuatUgsyRgQ2hm8VxqRCW8YdPt4pSKoqA3UV
Jg9gSkMfRz44lFdctHN9l/s16z5vfp32hz3dQv8R3jAjfdBMLMJWLlmNuB8LaK/gu7dtNWE9CqDN
mj5TcC/rdcy3Hq4XDZDLA875/F3cJUheG4vUqGTgJd7tfRNt0KROaq8l+tRZWzYOk2c/mgE8lxOV
CJ3LBs4ixa/RoQiBMwsxP3iOG4GoaHfY3h6jgo/uAzpadH7wmOZXz7MHZ/QpXWCyVBXFbPyzRsPx
e7oPEdyL2sx1n7qxxUCadMYoaO10+qopd6IEdbcrvQSHBBkzeIvY+1bzqRPIEVGRs0dplxCX2CO2
RpQ7KndZLXPWdeo++BxpZokZrvgrAuwhqUYkoutzMO3u3xEzRfln30zD8rysgou7ouOtFge9NFKc
1rbb4g77Lc3+kR7R5FcZWo8Ae+cGTtRynPaPqLNqaHpWJOR6Kzec5fPt1luPlU2nN5p0yRF9lPge
FgM4SIoMNuLl4NmSf8R68OrAO9fBXaeIh+3BF8sgv3iNBLacZ9TYHuOIsuGX6TmXtRybmb5GdNfr
UyDISp6aERS1dwUKUPQ/affyZGySDP9kg+X57Ra3ilRpCjPqBxxkLQ7rdsuorxuWb4WpwKGCtLba
Y8jBPqxwDiJ3DC5I5B4fVi7vFpakBlg8sg2P3KAcVTKTeHiJm27+RbJEdE90bwYo7Boih1uYukf0
BTOFORsrEJJ2j97IEMzRJ3CPO0J4Y3SF4nG2fB+8thHggbsrTpFC1viZKD0hdGeI7+p45qbHoCbi
TP20oEwiK8weOLuUMMyJ6T1hNEMMnblouBXQIKzfPQ3c4lexxt34VhS+njNj5EElSTHVFLQWJ8tp
1qE7IuhV/L5JYR4GYaI6o7NAEhvrvhN8u2scROsVpnxantXwESAWnuONRq8XbcKxvWPrluzYmp1J
b7FPjuhkTzjCSpSbYllimHLv60kPizqm2xJPv3KRSRUhRIpTl4AFC6eZf4zUCrNOEt0jZ6tV4zhM
q0jN/IZRQ8N2knGRFG/wU9bu4fzNbQY/XKR9WvXxlozPWS7U9inCr+FR2cUuGZfj2ekZcfda7Gv6
tJwThfsmGuWGMwZaUpgvhaZtn4OOLWKyeUkYWZGTITXPK5SUMwTlxGo+/BABWzakRiHX5Nfs1mg6
LjB+RVyIZY6yOUgu43xn+bgUz1nXry1OxKLff8oORdevfe9HeUzbdIg8nq5JBnCK2SzepYhqcDRQ
nqfZ0WBrn351Js18UbqYw8nY5+lSvMYoQwigUVDmdGiTpIt8M9EyRi9ji7r2u/Ucj2NsPRSKVvk6
wfMXI2VmVqdOo7yPjyQ1yXHOEd+xAxiDy3SP6bg289WOUvmIgF7MuchriLhcce8NCuYPCCIK9iCX
NLUfBtXL+S5vEz+eogUc8a/oujSkQjuLYeBl1NFSqpz66GEkcLB5Fy12EZ+jHcy+iiMAGA5h0cX8
JKzDEIjOSL6+7goKq6ogFrVskagBBilzG7kfBbOmeU287So6wPu/X/e7aAfaeka+NHbq5E2bhBJh
Ro9iRb655TagsZTczigm+hsl2U7eUDzJsjsh0fCoDNFojh8wa0vm4nyG70jhz4WD6DjNlC5VwnQf
lVhzj8zYkKKlksEj4UhiyI6no4hilLXZgEp2KBXwY0UZps1k9dzlWXrrtoXvtybdIjLA7oz6haN0
0YIjNi487h+yeLb2LbNwHP+Vt+miHwhKgPlRZd3CP3iPCnSt2qJvMbkHaeWLGAbF7ptWDfKDL/Bg
7gMtpL0jC3AzjyvulYL2HfbspV9y3d5tPfqIHxHPimatyMKCmOp+LDSqcyn8ywSpFixmE1UwgGDB
1Gh35AU/Sghbz/a++Rf47xEbV5zDvlEfNCredjnl2s94sC7vzfyyzXhoaA3hSwDwm+Y8fEjw2DF4
xLNO7h9RJG6244qVfOT7nj8gV2DRPY0ajs4WI3B2o+duRUFvSM+YuZF9PmUPuxoxlRzTMLovXiwc
zgVygX/E0QHiHLoy9izL0cqhECSRyRZrxZC/2a96TQv6MsKEw9Lj2QY1Ruq2ZQCfF/PO177i2ntZ
Bz2faWvOsqdsbtLhlGLK1d9Og1mSul2DGR6ohcsKKkEEbaUxzPlyFKhVxmVk4zg6ohXjRK2KliO6
NpM1eckSLZJvWw7C+n2zt/32HnYFqUOJsWvm/WcyZEn73ciRqBNJMJ53IihuTY+YqJ/dq4Jdc/dx
HLJ0e4jTyIZ/wpT15iGENrKoY2y0qBDBoDiOMtqCErKwFkK4yaWPC9HWVy4AqnmacQt9veyUygq6
cYbWYJqe1X5rceQQWj6pFdTcj8TL1j7Obo+HuxxIOMQF+IUN5gC4C6Cm2zztv6OaESV1nxWRsbAa
RSBW2QFfuz6g9i5RHMBGes5m/Dke4dG8JlWIonjGYimmGaMEJjs/QW6QlbclmTP+bPNVRRjFF7n4
uZzPx5/5AmsBzFln7WkaOUIRgv1OfUjmmTqsvTbTkytNYTFxjEwaEKW8I4LUCc0iSE+SdmqeaJc7
f8Q2Cp/AVQ1i/eX6zWwP457r7BOCAZZuZT/1y10I+b59KnJt1mec2m1yaxGulBqOJ1MJUE57rgma
bcWZiz7NC4Jjnt/ZDir8J9SDNYbBgQbYkcFPEsl5BqhjmrlvGLacihJDN9Qftv/h7LyWI0eyNP0q
Y3W96IHDHWpsqi8QQFCTySRT3sBSMKG1xtPvB27vTkaQxdjq7uq2KmMlod3P+dWx6gxwom3i97DB
IvLHkYHF71NUf+yLzJ8g19AdndD9aNe6i/C11IHtx7MybJuq9xK8cMqrHOhSuYPia4cn+uUIjIq+
VO+/0ZStieZZPYRx6pmssj1QSV7hhPAIcK+naD9jaWRwTjkrK/6C+3gZWm+YGPDSnBW0HEm6mxqy
tadL+uHZFH4rYxhr/20afdPSvMKhH+eNRACPc6K19r5isGPuJ0iqb9BRNTu2Z0B1EGbnhOn6L3Ql
zyqD39Q8bdMtnZLS2uONbuyHfqnCwa8jyhoMrlT+Ox0nfE4RMi/lCSPnXwhLns0cvx0yRSrD4mGY
e8thPEFPAkfQgKCcuKC/+u1HQpya4WadHbsmfGjxPWvFx8mpw39Ph3ecTURV1hR1FJr7hQkIXtwu
Fwm6in/zlx/pJnoh+rIaLHMPshJADyReKOin336h/uquHCnlwnlMetNNrH2kax1L+BjS57HY/1u/
/TimxchqCefNfaEzIKa0dxm4t1YPb//yv3hDj1NarFYUUz2nvC6x7Ro/uzIppp1uLQYjVhyjqL16
QJh6jsTerP+tSWW4FA8lbrETTTbxFeaeyZDmJ9W03W0qQAOeL+g/f8z/FT1V7/7Pd9z987/55x9V
vbRJFPdH//jPx6rgr//e/sz/+3cO/8Q/z56q22/FU3f8Lx38GX7vv47rf+u/HfxDQKHTL/fDU7u8
f+qGvH/+/Zzh9m/+//7wP56ef8vjUj/9+ccPULp++20Eb5V//OtHFz///ENsntf//P33/+uH2wX8
+cdt1U7flhd/4Olb1//5hxT/ECaREY6UttINuYnep6ftJ+ofJD84husYhslPnG0ibcl0xfjPP2z+
EAOkdOb2WLZtP/+hrhq2H5n2P1xbuqatW8K2bBOv7/89sYNH8z+P6j/KoXhXJWXf8YsPFmLoM910
CVpzDd3VXUMcL8ihJbpqgsvyjTnTf1iaqN8BuNrA50bNptwXfXHNbNjpb31Q22Ety6G+tW3HUa46
Nueu0ibsrV0hPHMNTZEprLPYKLsTS6UtX1ydZbncKsltdA3A+8P33S3ZeaFxTJ+hF8Mn8u61B77n
9q5KUMF4bmIaj7KfbGhEvXf6XVz06iHvwfY94EZUSRU6k+SsaExH+rKzcCYKeEMGig1G9EN/vkMW
eHbv5/PcG7sOoRR4TUlj65EcJW6SJV97P1raag2KrtLnPQBT/Ji12IigK3vGzQhjFIh2dFRkHkSE
2ngrhGXeKAk7ugXuGH7qDIpNfGOqhs43k0p8S+M1fXRBt9Wu6mDAr6aunB5iBliBfMeJ/rF3EoqF
frNyeIAGnQuIPW2komUW42U42dmDzFMyrUU4kbvZF7rLG7TIHM7FyWL7fFVChxeIM3HZdnYGebzM
KBsLArfompI8uiC+J6kCUU/trbZEMY0WeF2+K6I+Urv/Vea1Wbhha4HKN+pdmSWW4cG7VVeQaHDl
KeFgcPh6mqS+LpNk9n/7/v71mv/+Wh/WF8/vl+MYks9j09a6x1Y8piVVpMhRnTayksEQasKj/G/8
RpUZZE5ycmTYton9T0HzfEA+ICgJY3vd1PF3FDtVSE80GCi4asDYMq1yJu6SGh0HOLDSuy5iuHrQ
r0p774691njRmCXxWT+EFpPRpSKShWjtSPlltqSfTYbUfpfQGamnW8M0ndvSFL+yxemTvdYs+b7V
nHr09Ho03o8drSWPKrI9hv520lvnqb2IxqIFSBZhDuUfppX0CLtDSBSS5wJQm7jCc6h1c0+6zeZH
EJX2saNAnD1RANv4TdO3lxkGkXJn2gs1cJVHyde1rNJTGVmvPCp4D4dBdPy/pT9/w79VTZT0tJum
LXDRjmsQ5yo6A4XR9oZe9OdJ7YoTttXnpMLjR6VcRNgSUMRRx9p3kdmDmaO+8aNQ2t8RmaR+bMpq
p7n1dNu1GzqeI9UMnCGJHislo9iDAGsCJ3Hrj5HMSh9TcfthBS4gEFdY+EQotKf8LBd581mGwO40
kZW+nxz+lKvMU1bE56DNwyuwdccWJn53RHHGsW0iKm0nKtdQ+pgDHCw8UZdckdi1sXQzCTcQGkv4
LocWtxiSqVPshysTw4MkK/hOwdsK2ph4Lmp/k4egRlth/uFgh0h5EVw/UD/pVp1nwpNcWRHybG+s
Q3pKV7bGXYFGJvZ6yPxytxBTYgVvf7qH8t/tS7KFMEx2PQJF7Rf2Ygu4B2Y3N30kE8ZNH+plkJlD
eb5mcHxvH+pI77wdy4GFUYbkbpLodTzuM+M0IOJWzTc0iGM/zuY19FZgH+hLuDi+TG2efpqxrL82
a5JcORYTNsBnykyc2BBf7sOOI9mDN/2o47jH4meIT1pikOTAbkQTRB0y0nUDPgoYscIbM5XsyPQv
Txz1eQM8fJNch3vAeRvCMUGcDzfInijdBnFJHChGQuU7wg+Wap/CEdxK1G21p6cwEL5ZAMRVdga3
Mmax24L5m+o6b9oaIsoYtMxPnW4V3hrn9uK1xLkhmzUi8072ROF5pcDm5jEfJguvlcm4r11nhCrx
C4CuT2NTssrFupFeySRCQ+yEGYOAqkGMd4NDRha9NrvWZVvJ5BOp3Kg462pN18DWF0v3DTsZWExd
giw9uHH1kakwZXWhNA26Il9tPblPYZjPRRGqOZhyyLQoEgmikjQt7ora7M0dK+p6htxcDZ41uDNq
ESrvU6MCXyxzgqRm6hgeMKkD4thijWuNwEcc2wEqIvcJr1Z6Tq5ncoV+ItzrmapOfEavH88UPFYe
r2VSW/7uZpnZFgzDKkgR6upob7dIQEhhdrXdaPYqQJGLPu7tr+nFhyt0A1ATZbrB7ErmSh8ecUH/
a4mowv+g5oLPNRYMF46XK43Ap8e3DyVebLfbsSxp4KNQNkDedi6/bRqFIDYGsi8PxDRP13OfyLNB
pUsFBjj0nzaDxOAnmjlfp2VYP6yx5UANx1MMVkw8/a8TZ0MFf7j5czYwhuz6ru0ysWN7Fr+dTR9b
YW20dR7wrYr+IncNgPc6Rw9ujtl1HWnVrkqRE8/O0O+YjtZ9QOMDvdxbiU+6enRdtUkDxNOcMow8
O0MOvm/OzBA252bb7HjHblJNmOHUIAEI5IxU7wyOQdw7An7dSxYUFV6YLWhbm4n9AdgnCVeo0bz4
umptEnpa7a7WLkSs0gbAaTYpqOOYvNPjpHbObbOKCq/Jtby/yhebWZhv39RX3iYer6Vcw5Jy658O
72k4N2sqp4QYHG2xzms7aa74hvX3utacihd9uQ0IwGtujoL/UZSLR8eyQHkNApQ0H9FG9wG4tTxH
gFB8Q+gobh3VR19ja7UusDus+7EznO+km6sTvtZXvtetP+Ql4nFRQx59PfDe8xjBs/kpO24CSqeq
xwFmgbDtjmEia+Ssp0bGPTuSjt4OLtqgRGaZcPluD+9xqktwyroI/TyJa0JEu0JP/VxXDfCgkxQf
Sln0d1GY58xaMRFWuV0NVDdYPLUdFOJseJM72pYfDU0l/Qlhz55sZXapmrSRD4ggVxqHmunFY1lY
9f7tF+Q5i/v47GmEKbsRP1nyOKsbjxISaHpkv0LtO3vJWhWooMOWkEP8ZOmwW1u4cY/9BX+K6hH9
eHj+R0GDVlg/OhVpxd5GV9Z6tYvB6cTp2dvNOzo9ijOWJ36p1NWx50/V0ZIgW7F99sc1vJxa5vKg
NwunuymcEsOzeBvfmao0ax+eVruaBiw01GKSWX5z6qQGsgcNlQlkZHc9p2MHnjs2RetvSZu5r4lY
m3YJ8qvbfOnQJkxZ2T5ps+jZINGzzn5voIreCTqHEatbhyIGKWQ5fJDRplwYhjh+tPS4jpGVut34
BXp3jm+SFe9MmJgpahFUuY+IpIwfqnDyX26txzo0l2sNlCKGSryB6Fljn+tuvnpdrTGMOY9M524R
7voQGuP8VEpO7MaMYvqaEd0178uY6pugM2ksr8a2yHojk/adyvrwy5ra6DjTJrZ25WqO511q0b6u
YVR8ScgN/JmhAHwSJpx4gCyns5mkOOTf4i6vK2/pSrY2GEYUDSikcl7mnnxiT2qp1Ji7GM+foyRT
7yG1sSy9/SK+8uVa7Hug8RvEYx5PBIwiaSrQEs1nGetuEvQAO6YmW14Wd+XFwniiv1210nvrLlWy
a0h2XH1DPX7fbuoxLROyIf0xNNuHdlqUP9RJv0dgBqXVqpEyfrHlnha0+2H2EFOxaMwTu/22Hh29
3hYLJrXFtnJQ1RyeBNWMSjWr1XxgBFLJ6wJSoxzNC2OWiS8W9+dM5uh70Zno5rv4lB39RbnMLdg2
WhcJlavLY3TfKdfCzQwn9FskHbD3TuWHJRaUnqEWSkTLhdSS6cQKzZfxyjU7VDi25L/8zdF6abYM
H2DV0PwYgnbcGWq0M6JWyyaeUdHmtEy0VhC8iC2m8VykKHC9Qlft45gWBd6xObSts6XUtasMpVXu
9RUlml9YzqwCfU3UoxYPWer366x/r7I81T1U3F13buLB3wZjtawBMk71eNcWGdNYlBZb59zcxNiF
gODvsyaNoL2RqGqIo5wOP18O9+eZxdqUiPCwSWDuFN2jMAGc8KPMzt0EffiBlGf11Gd9cY+sKX3X
ZUmIO8nBGO5BleWCpOkqvM+rsY7PbG1df5qsnjm6sGkTHWnxd9iCJQ1ENsfSH7ZwDBKKCLPdMWjE
qL0ZrucGASr7mpNkzbCjrnMgmFdtRC0F6eteonObvrbE9GmeLJT+NZycVPcTI+sBbRClfdebEL/B
JgJ6vyzkbXhzl67cQqse3uPiwOWAgqN5X2VJ73pG0yVfawvLMi1qPSF3k1ZyY88TxgErhXDy7Dox
7yChGrh5XV9bH0+hkN6UlxDwBdZF28NmpSXkalkIUJoxVHDgg8yvnaptB1yBtvY5CZP4Z2PaBYPA
lG7dZujZP5vjhI0z1qv+SR/nzVlizfV5G+rmL/xs2H1cpYp3S9xbH+qhct+hxmgeOvRzHxcXWb2n
+nCKdmnMUGcW7Ek53mQw4WiH3DX6tAgjK710ZAzPrkOnE3k5UBdwZVK12NFaq9snvbDMHeZFrdvJ
pHQe0xIzFbKuWrtR5sBEe4F+0vCTqsKqVKRudom2WNfP06pI7zLbnCpPxaW4UA5DVuC3N6wymhDc
ffu76yYjRCybCmTrweVx1ewkIFvCLW1/GVOEaXVoIdOsllszVkBb7jQFbx/v5dcrmLtmuQyNMgEF
j2M4CjwwmJkKNuSitlgz5PpuG1d1D13fnlgcX9kStqbLAp6hkgMWPFwcizEnFjghe7LNkEsnWAZu
nUlDTd+OzF6dwRD+7qVBLwA/ErcPn0Chf3g8McrBrszO9Yl0sPCHteUlAwZyKh1LO1HXvFYss89R
MxrQFi7/d3gsI4k0DBApSYmMneMzzF3zBhOtdjGliwgQGKkPq4q67KyckumKqrZjKuPAoJu3L/mV
HcCR283FQWTRcx5tgrJSJpMCR8L9jHlxzxlMPq2BkWnofoa4H8NA9EOJuLRBxP9vHFopGwkBL5Hk
FA7vgNPic5RuG/rxkhWXU2EN+w7s72JuRpxDxdKcxxrJym9f75YQebTfOsoBPwAfU86LfkhrO+x9
M0mp7WzI6SyGQ2DjQxqeMj7ZZDNw69a6K8bB3Ql0nSf2vldeaN5nrpUT4CSOQ2aMyhK4xypi1mxb
/UjafqJRRH/hVKk17Ya6q7+8fbn0Hy8vGGZKB0kweLnRlR7eZRyPRZKtTehXkZUle9Gu+rcIic/k
De3aLueju8yOb5l5VPru7IRiL2JhWvcjgoXed1UFcJfhZdotxlB9W2m5sJxYuubuHX1bwEstYQ/M
ljUqUI4YMtlF0Rq/Y9Z9+r0cRvqEFoj0JpdsU37ikAacUO1XwaQiPEn4vOx2z4xp67NuG3hpDGdm
p5v0tJOsLa51g/wwnzGtVdkn0j+nwWcFdOWOyX7p4jHWz0QIlhbR1WiDyAQWWjfC2ZOwvxQYbyOv
G6KclXlK9fNFE9WM42gCp0uAe36U3RKmAeMwp69TaTnwZ2He7yYuv+eCYvY71zWqb7ZNIMXeMgZR
+FqHfQWh3MD2NkcZgYoNopnKtyJn+rDGS3NXoundzmBzginsp4MXaYb2mLsZ5re4nBFPI7UJIRKG
WPvGDtJXHl7oIva6eTWU1y7ZihJHby0NEiPun6ppNN+3UqS/KGSTymPYVRQ9JKnep/4Uh/UvZ0nw
1+ddPiw+iTfTA37LTAtmsqma3dQJjBhFnBHPWDBDVHppXSTaDv1vG13Xk67fFyjEBgK/h+58AiME
qgAqpB1sMyYFrKPdPbmJIFRer2b9UwllAnyplr73KqqLyxDHgOtJQzJLd1xDA86ukXXzac6b6Qcr
D4EXOK66YYedsMZfTM1CY7W0cIBUGq2HLlz9ZNUZeJdUOU8M+ayK/E4u8Ygrpu6QVoV9zW8pkrBV
1/A/K+bRCInLrg+j0NgXRrVivcUn2wR6H4G2Qj865q4yEq6ZOOrxKxNDCwZG2UmGKmMe7M+IZ6wc
GaHmsudTgjceO2tuMuy0VPejbNf5nInt8/ckasPZdzQx/9Dj2fwRMU2cCAGlub8ozkz70skkE9QS
B0fOeb7oZnOZAPOgHKqc6pfcnJYAEQX6Q8OIR0THW6XfliFC63JVy5fR6Oar2tTL5CZOJCLIKlbp
p94p1Q+xhrW7YwI7K1FizdB8hFO0w7mRNARfL86iVt/GwYgDrjaJkpiXUQsas12kr8JW57q6Kep3
0J3VumssoZk7MwonNG4MSzV9NyvLR84kr9DuxHm+E9o6ywtBMEBy1aYg5/saxObvNxwCkzuUBC29
Q27o0Wq0pG6b545mMSoGq4zX9ILx7DU8a+RJfUkvuqiKz7KqO7XdvrYKSrQBYKrgeFhTD1fBCBvm
jHkBaIoKCrYO0ahnj2o+q3qyHjQTssBurPleLzAuEMwNUP/2Qrxd2NG+40rYuWeIkwrj6ATsXk97
5pXzTSdmeWmOlbiJwlV5iRufiBd/uaPT1NnSYU+lnRTu9vODtrbvIntWju8W8dZ4jCVyoWSKfmrm
2p6ZtSkRiUanwsFeXh9VqHClgAAStjhOla6ajvkNg237k8PkCbaGBehgru5XRz+VS/hyC+dQW+mE
PQn1xjFtt8wy15sRwMpY9eoms1ATGiVoD5EX2Z1dcEcpvK3hc5fmJ3bTVy5SUiMpC4u+blvPcPpv
tzZFGi3SVufWWpO41StUomusnI8rN/QUOvESDBc0xxJJCeTdpio5fIxmOUb6oHrX1/o8Gr/UC2pM
Mg2iBY46758IJlFEeJe2te5a+mTStliOA867j3fOWpOQJ+uIuX8L87a7C9ww7Ym+45WbAeZpmA4E
qtR5tw9P0Mb4zQBnO/Qn8h1umOK8npe51vvKJV7l7Y/nlVdaScNwFCob6sXjVxr/fo/+XIW+3RI3
YGjLZjUhGahpJu227I0x4Af4F94+6ss1QxDCocOQKFoQOPXDCyRGKceQRdKGhO+KzgrHAM/OsSjQ
T2tqxhGjVRfQveQhGEav39utntQnrvy1m0z7A8fE20C2x/bz3944yIIC+6se+jpzbH6VgClfmAuK
7qGAKLx/+3pfucsQ4TgqTJf+jg/58FgtsJ+ysoqsl2phhj3uxwZnH4t1uhdqRmVqxPpHsw+bE0Xx
K8cFXmatsvDl8zfbl/DbNdaRqZoZeb3fumkV9Jae/qpofbBkFwQGkdbdnyV9sv79Zo99SKeH3ehx
lGlHyNtshZrVwJ+yaZrCObOZkY4XeyyrABlhf0It8cqaxRUCtlGySoMi6vAaS93WUA1nacCQ8SFw
St1Be0J+SzBGBG0tS68upInJBE93qyXB2w/2lZfIdvlOdZZmbvIxKU4oSSwQYDC7Z3Gih3LEWQC6
r99oeeeeONQrz5I2nX0OizfdxjE9m+GKR/+EWkesSyWupcJcHOYOfWQBkFwGhZ7ZgUq7U4rbl5do
cHkm6DEKBJ294fD+NmaZ432GpsU2bP+y9ab6pDtOeiHC0fxbsuQNKj081NGjlFNDvoUBZ5pE9Pa7
HNcK8A7iqxOfxcte0YBUUhvsASoOM3p4ScCUg6GnSxakZVxeO47T3RElY15r5Yq4DZHZ/u235Dmd
7rBEMYSFuE/XHZIKcNUeHhBrUJoabYbhb2xGhCxp4SY1rjSikAJ7VfVtSKzxQ+PG7rx3EFneZ6CG
nyDX2rMQ4oc0D01o6b4EM4oRjKUlprQprPx6ydMLU2D3OrE4Gi/fNuQW7I+08ibCRPNo5aDlSWn2
tTiIxzYpkZdG+Yd4quP+rgFng5zFJZ7sQqHwAU1Ulr/w6jCDWGuLMvXw2DNlJ8LV8FlHwEPGUJVO
wL5NZX9t8xq+QxL68DAWMv6qG11zP6MVSjFNlsW0RyQ0fmCukLJ98iidxDOUyUAHDJrYdmujB0h4
++m88oIDYpOjxMtn80ocveCCLAZ6oTgJ1EwyQWYUzi32329hqIzHt4/0rK8/eg/ACdgJXJcN3j2u
r9IBb52tZVEgAYz3OCHFPpOj8653UnkLlr2+q/Rmej/QMt2qChlLZiZhR39HkJqNAzaI07JA8xra
kDlvn9srD1wh/UDQi2wLmODoLqz1SGxJkvDABbPryekjsqNeK68d0/VO9NvMM5OMgLcP+iw6PLoh
yhWbRMKl/EMMefhhYPpbMLq4GoN7FkUuXY7dOcFKxfSUcpp1LytFo3ZSZULu82wx7EczirqfBp4r
9yYcuznfte4EhBIuk8o95Gz2Z0dIkjkKQjLcs7dP92XZQnPF0rGBmDqCFePobG0RRQNmyKCzQTcU
08/w8DdzThrXGCbOpSnT0WNglewCJqmkt/SG7tPbp7B9d0c3jFMAV0SLzV/HDg62eBy/ghRJHkax
b0ttfDKls356+yivLJA2haer3K2fZJzx4YU2S4emgMA/4qHI4MPRLjSiBpbEtzE7YY6K6PbfPuLL
T2OTuDkKPA2XsE3E0uEhi6U2qqZNzEAfliqic67zR3O1mxsU0uFeq2LxLkYddGYudXvhAri1nhOZ
OpRxZrcPZBDo1/2aZGeJgMd6+9xePHaDj1XQKuiQmcoy5OGpYbvSR6bDm4GzdkBHA7X/57Vc2ijQ
O9mIs2puiBWg0Ih+EYQ5hb5RWOhX3j6JF98nJ4FU2HB0yiqXZvfwJJao14qiGp2gmkuscgRaXSCn
RqzTa9i/xiW7jNIxDd4+6HMi+sHrRjvIPsCXKemsYVMPj9ob0ZaxmobB0CkCrjql1mZP3VquniHH
rArc0krlPspD+d7IwvgJtWX3gzDR6fvUMefUq3Fh/yIBpmF5l4RReAlTkLHpk9fzzaiIGETbtlpE
1PT59MuekMiz3jN5fB+l4Xg/jaq9p4hNkIqnyxT7ZYGyeWexRp85yZwSVjrL+btJxgEJY30k3uEo
z+3dqhNQcTGqlDhAFW02t8wipktynvE7KmXCDnM7lNaJ+uWVZ+SSLQjhDBZKSXr8jJQ2NrVsCc/A
VuqXODTvesYP75XSr+jf4j0dtXvqxXixIlDIgD0Lyf/EtrscPqIFn+/SVHUXNCLuCIbb/Nf1bKMr
eftdeEmrbBWTYbn0ivyXPezwQMNkESooVq7OkeJmgHfZabMZnam0VUHjkKGdut1y7sYthgJzmAkM
mcXHt0/itTtMAQy+zxfAInh0sUjEZOMQwBG0QifAgnl1AevBhDG8k0FmqYaAON6+E5f+osXgy9Oh
5sAMWPrhDw6vXKATQrQ5d8FcdvKiXDGjFJglL6w4JGsX+8LZ0nbfmKt+atDfy8vddGUINmAhXXw2
R9tjrDEZdMhEFyD/dr8YsEm7bFga0mLctFj9sMO4TbS+pk7syy/Wfy54e6FYkLdAqWNUoF1ThjKF
DVJs0Wa3MzEJZ6PM9IuxL8TVVKTD97cf60u15HZA6g9urwX+c6yWaImZ6Ys1YaaSm+mkFKSF6YdF
GjabaML5ZZNG6DNoorB3vSB+b5fb/bKlT8LOJ0arn0p4fmnL2c7HAgHTwfmkeTyyrNJIHWJP6QKN
sDmmXLRhK0kZaAoScGWqpbkXry0Kmh4XiRtMcbrpsctCGbuKINdmZ4MMXeltNeaXTiNlFuBR6chF
YHewKKktgiFYOUV91uYTbLahrfHTmqMnukTsnd5NVIpfNYXUnxLb0MCecqaRtBFort8QeGd4WcV0
3GssqukXYhLIdZ4Sexx9J0QemBnTYpNLoXNSzAS17mLi0h55beRnKees98ypiT/qWka6RN6to4Ae
EJW5myO9IQMTieFZHTXxZxwX5u06FcviC+irc3fVZYZEF71mgCVDhr7ZEDHxk4loWRtMSHmZMZsT
0+ShG4b1S7PGTR5bt2OWX540YlcmU1ydh4lcmguq42gvEgJULiTtwYdyEuD/mIBWeY6rAHHQKPuG
KIBxsM8hdHUHBUmBp9xt2yZQTYJ87u2XcPuYDvc6PF+0ACzgYINodg6/8jqCTZqSugpabRnPES3Z
O12l67kJWn9iXwUbeHkwED6AetpPCDH9aGNtavLkzMgoyDvUnf7zqKnyS044q4Bc2LRy2qTZ32lR
Q7xBczJ/oTqSxkPZafmypzTSf6RmN4/oHfOKkPN1bH8Jg4Q939FJv7gawqj/wKyK1r5oN23iZa5h
v7+eyrJATN6mdYULiIgKt28r/NPWguc41VfSTESflQ9prktykhoUSt4805b6I4q8D25HMhdWLLU4
79oayXswmyQG+CGCHxK0dIlNZ7Bx74xDVw+7UceARRZznJMa1eUIoNQ0mOa12cZtc07D697NZdb8
ZFr8OqPGHzKdjA19uhfLotu+mxtRtJt6hfyQBBHtoWIl0AM7iqtreE6iFegBuubSbtaCGKUceGk3
896ZOxz31ddM61GZDb1FSqNTxIO1MyfLPnerjkDMbIaJZs0xI8raWIy7EpWh2hEmkU3+wiBjyyea
sJD7cCjY3Na1ISzRLSdCZworMkit7MXPxI6b4rOKiKT1514HFgZO1i+s0SKVcJmJPvCQKiKGybRY
+0k5UxuBuUTRzZj3zieCjHml3ZJQyluleLo7hQpn8DRlLuH9EjU1M3b7jGhTNA79F/T3aoTDkclT
Z2SN8zBnYT+fxUvaWUh5prAnNrtVeKvgwczLWk6hu8sjzmjfxl1I5kJE4NAjr3aX3bUjuWh5ZIs8
WELsDX6fuisk4VyrPQG20+gvotOmGyZFZx9nGSXqDKkCiSCWZi2+PbUlqTVWSWSDHqqx3RkZ6Jwn
cgvc3DW1dPUWYq/Tsy4sxngX1ktI6ch/zLPWhYpigHxGXAOV+pBtc7vbX3COKcG4rmpaIppM81uS
ze4M8i2gOMOYBO8otNf3XaPrn1tEHAyVGqM0QXfkJp9NrSJcxJy77jETM+YiwXQfHBwhXNMOz9ty
i7wl+m7hnog8dyDAwKu6MfoZ2WPqQlUhvyKvYEiIZ7VEX913Ud7m93KwmMhopiNa6r7NSJEgAfbz
kAzm49vLzisrwWZwwd6CLIYa2zhcdmTTshMY3RCAME7vJzeML5aw/OlguLsHQzilMXqlltmgvI0k
pLZnsz08XGQ2JfF7DNIrQ8Y6e7Ac9HIMqcvAHzImRulGs8fvmV+UKNZOzHJ5pZwBrHFRRdobkPli
QpJB1BzvTRGsZRkDdBHGu+kCzsvGQHnUz8bnPJWnZmu+cn/pk0GhOXXKmeNpL2ZDHzI2cxVoToHu
rqrNIENBidd/Ngi4n05NaHrlIjkedThWC7YT9+h5DgPxT9ukUIZPRutZbUl6HmsZApl2/YUdjhbg
XnFKe/NaASVNOMINxqJkOxbna4JxZbIHISKirbcDarvp16IaTGp2NmkZ8rgyu1zqFUQHhXmff3Ds
uGzO0X1Zn7tMTacmSb121+kUHJopJLg09YevWacXVrkQuhTYmht/bFaiEV3Uv36fdGvQVvOpr+iV
zXuDkPCJQ15CmR291lk3llpKklRgEOD3viG/6ALxjUtKvkjO3v5gX6K5MHMbzQ7ZQNmNdfvw2kio
tyc5pFNA+yrPUSXkFzX/rh9SxgejWfRB3iTavu9TQnzLKCfWSSCgJCGJrGU7k15VbiNQLWOSXmM7
tW8tbUEiYk/M/YlT3S77qKbZlM+oihjUwOt43LNZOnjnoEYmgnT5R3x00R0eveVR1clqe9oUTV8a
LORBrEnzYQt2P8+IWTx1w14CKKbDfXqWQcOBHb8MWPhdq7QTsqkVebRnqrei4rGIkCUEORrPzm+y
pXmIRTdY/pikQse1nRUfBrmKTxHb5maSLurbCcH2j7ROdCIK1WSj9M8Bp6qpGj+hiA4fVCjWE4vz
Kx8zEnY6AaTsAEDHQBjJ5klpdStZV+5sXw0oWQOiGBl3W5d1kKLpv1zXrDhRHW7t5NFDAxqmG6LP
NiGVjr4dwvqK1ukhs2wnJYTOLNuPFZFgJyG3V14O1mCDJg+oT9LdH77H6CZSoh02aVc1yGWfzk75
pe2M6NbpJoXO1l7acxKD+n0eq4YsPwr061CEpyaUvXaPYYPRMbFmOtBph6fhkpmXmQ7jRRsXaYOa
dHHVrnHrg1Cm12W3/hTs3Cdq/ZfLE80d9DrQFugJ6N7hMRFpuG6Uc8ykTPOLfIiX7wl2ZWdHt8ec
6jiUVye+xO03Hj5U+lqWXWzDoIikoB8eMSWldij0lW1+TnLhq6VRZ3G8VoPPLY3fEQmD4m3NDCR6
FRlHIGIqFrcNSPNXjfTZpxOn8/LZY9Cg5WZH3FzMxwsDKEIRNss4BU4Ux9jIWCLIdyzOtclBoNUR
E1CW+niTMiPYJyfhf3N2Hj1uI2Ea/kUEmMOVlKjObudwIdwemzkWU/HX78PePVhUQ4QXg8EcGphS
FSt84Q3o6NM3/n79R1zy3GGaEoqoRAO017wtssXzxk5IxZqOg2YI7djgt03Dv6y8e+nZOdp9ncIP
ceE5K6TOXfe+XaTE7Ue65nsntnRE8voYPR2167rvkT3jfIRAGOKlM3WL78jiQIy3x7y7zRELmm7G
Lk/RkzQTfU/G47KPwR1LWw/Tl7UxAKPq/OuOFCLSeGynI4Sjki7/Im5Kl+Yc8ZXB2klt5ortstuc
quWxVlINRUi8PhofvhS1ThU5jaZP61tHNOUdQuvNUUV16+b6el9ewzZYh7UDuV4r5rZ90fQzeh4l
vg0WsTstHqTk0T0C2gZs9gNMgfl5rAb1tgT/eMROq9u5S98cntKgqjvU77StETJ1smwGEiaPdjIi
kztmRjf70hmc6KFEuNENREdrG4xrYa0eWjNoUOCnkbIThL42WzcnkSiUTh9iobQ2tsuAQmxBsQ9k
C69Q4z6KasmSh1QbMEQAjQoNKaY79hxRzP3eKEmiPCGbOtZELqV3hxJvld/YCd4/fOVpkH5uYh5z
LLQFAZYW3cTUHzWyWt9TKrzoZ1qs+q0RAUCAfZgYLbzvVPlZGRkl7UptiUjnyiyB20Y1hW1tUiBd
l7mLd8KY8BXmAZSv7KzkPp6KwfLzFJb5IYvb+EZfHBGF1YTkRuB4cXbbITFJcTZRI8+v82QRd2Nv
i59uPzdfOgSAP8QIW+efp8jMb/HLcVvfloTFrl6YzQkNePPBGW2MD6hrqzvAucvoDHwNfCSV1AOQ
xDZiGmVPBWs0OejINz5UJqlbUQs2uV5X4fVN/povbT4vkTCNkhXUw6Oyvq5/YV4mDyOWUV0BW57e
momvaqSihwbIFjLImYm1bEJ1o3zSlLhdxTvR2YH0OC/OL010rXpb2YNIPrEVaVlc/2lvPDr0DCFm
ETZSut6WkYEnDq0Qen8cUMD7jgRndYCV0L5Mo/iKUMxyuD7cG3GqQ1PNXCFuFK0RYDlfibGN1KGv
1hpTbMBJ9uFPsmGjSXUyIOvYXoROodYGyrd9Ux483oMOxfe60MJ5EmN59KCIjEE5InxJlGVDTW8W
A6pY3onxeYzm6HkE8W3u/OzLveLAluOtpBVIvX3rkex46WTD18xpM0T0i7Ieq96hm6b7RiSR/e+D
MRSXkg4qwyUAOV8iwdsSS31BJkhrnTtvkd3Rdcr6PqattjPUG/0THjmC4PUCpOxnb8I6DwNZrqVy
OdZWMj4smtZ8VahCh2Zhx2i7M+zNRJgZ8mjGMF7T5DNgSXdnD14GWxTrAUutLXcyJXf9+1+nw4k8
nc64txwtoutfgEicT7NXI+PRJY1zVEDnjoC/rdrZeXtej/jZsUQwl4qnBgoOOjeMifOBE9SOxgjb
mWOH9ml/N8Sq+tSJJc8frXJWmzDpRJOdEsox3/EmMb5XY5V9srQcmo5aTO5vGrzJc5MTyoVWTmOY
Nx48pp8NTYvkepeKwcfRRAJXj7jIFejdEJNbEUdIgUgEOuVSWlEwYGCDKUw0WL/wNHC/1Z2MEV0E
ebfcpaU6f+jmVMW8xUYI3m/5Zb9tKvejP0fjgBUBbcX8ViBy+HnnqF6EY2x54CdrvgzJwt72GyBd
IRNYu+ZxxJfmoYs9fdWeajrtHneKNDoaJRqQqgsNTJvM5g7beTW5NwHkfLv+Qy62B1+JD0QbHkK4
420PHwhM/PBQ3zyuZcEcxZ2yue16odXHfEIM2u8xKgkR+0bX5PrA6+bfbg/w4TpMZFaCc3C+PWRl
YXMDzhn53Smp7uZI73jWYM4A6h8s9H8TO4tRBsENDYj5LHfmfXHpMG8gbiAz6d9apPfnw+cxtPQk
FySeRcGD61ozpMRMCxeXStg/z5QCGGedwwDP74Kia8YAo6puwe2QCiRSlvTC/Rj/wmPSTfaDNMlK
JP4Z1Eui+HR97Fcw/maZgd0io4cmE7WibY8jTTFLauJGO6KcBLEUcgh+i4pXtA84AlTuYaZ9XB0U
N7JuinTE+cKcKoq3COBgosNDY1FILlUVldoohjqnykUeKPDr2TGZzWj00ZozPyr8fHSokYDrUb/J
orB0tFo99Gqty6OLKU8TLH3dvFt0af1IqwSifq618Z8mGnMvaFkX8B9dKfYO2Rsf2TRBmagrBlen
AHn+ka1Ja4whsrQj2pJTc6cqmvbfbDhJ9zQkMZ0NJLHqOIwsZ3kZV5fJxx7i/BR4qjM3x66VzqkU
nRmvlLLlZiY+jfBtKKhsXf9Ib5zBFTqrAij3UKq+AAs2aYXfxtosEAliAagPLKtGjuvOjxRn7ekU
Q6Fb/Z+WKN05hZfBE8fexiIBfStK0ra6KV5OWK1wS/c6qjWVsgRSpu7ncezln0EbuBdz5J6/uasH
AxAh54lirmgCCx3i7yYsqAC6756W7OWryS8CqEnBGoVEduzmYnCNuM5clR1r0Ez8UFejvF14KfSD
U2XeDYljfdcTMRyWqsnfe+OiHxZBlLfzTS7hSQBfYbeAh1yLjNYWZazBkmUxpHrMAfkqdw22s2kA
hGpsDnTSo1+NgwpJYFpA9ceqs3Icp0Cg+irEw9pXoqR/5kpDEcLAEkQNOvrD5s5PvIguDXI7VDcN
A3KDc1HY1wc7dcvaMY8aWp1PNZScgGOrfRjapfpcFE3xcn2bvjEeEosOEQ1RGgHm5jRBwB9AdY4G
Tl34pQWxKaL7TFHy7048JhI/DqpbO1O8fCSA7VKwWr+DAeJCPz/AU22lOOvm5rEbtCgQwktzXy1z
5O0MCVkjyyTNyCxaQvwxluVfS0ZcmHwVgCBrfm9v+whtPjSWm1rmsRmgSvaQ4H8Kcmh8PRasJII5
1Rdj56m4vLAgwlNUoGPiwEG/COBxJjLMNraOM02vO0p5Q3Woi06572yciXcSpze+JyVOa1WGXGEP
r2zXvyLDvNZpzM8lg7nYEUE6UhAVLOJHmZb/AQhpdmD72+EcFnOtv/EI4pgE8uP8W3pOPGsDlkph
ZhkoTqIDeQcjRIqDNkXWXQKqbW/3bO/V1xGRroOTsD7xqNKehb7V6sRkW6py5Mq2H2DH9ygRtPV7
FcUXaOl6HQh32IOMUmnnf/v3k7sOa9PgpzGDlCOA8/NhR72KsNyJXZS2Z/2JKNZrwmJu52/aAAjO
b7ze+M9UIwXtqqamOIPCn3bn0QbufRFFeANhD6M+o/cBkW+0haHS1K7z20rPkvcI8s6k8ZVhNYEU
Mv7QJvhu4DOrIsup5sN/ExqIU4gz/UohrRLxs0/V4SsWc6ucvbXYjs/diUklEhtqAYQxhRCCX7P+
tLh1+3spC6fy4yFxQsw9CvVOZPNwp+MbhEgF3pE/khRAAc3TZpS+KmqnwahtokZfKx2hgytiDGeV
ZsE8e7FgYLiYM/+MAfR3a8M8xtyOaIP/FbD33+ySIcKBjuA6SGta79gmGHmQmH39O086UCsZt2jr
d5HEqhRLKybedUpkHsApKc8ejd/kGEkne5DWGC/BhNrwrafyrY9ZbnroLilG9osEAa2Mio0W4f9q
d58jor76GLU6YqWaJbXBp71N3W4ajPxRwYUbDKwxJZB4Cx0ybipK0IRC62IdRR9FLE+o/2DTMejt
SJZgGkrnx5QqHzr+9j4qY5RkPR3fwmCuqjXaK9NWkmC1xvtlApwQjnUz/raFSzA2Z6b4VtOP/d3j
0pRBIp9c8Gx9XH/TSxwqfAOvhXtYlVFxAKuCgYqdackfkgqtOmTI9uvBMMyeBFIeISYnS3NpUCaJ
UEPKABJ8dQZVi2+ySs1uIt2Z0MbUQLH5RBm4FmOkvkrPmWi7Bth39VXAKz9LTK+K5I7OSGwwGi1D
H1kXxfoi6YgD9hjpzcD1nSukimOP3mKmD/ghGYNmxyhvIaMPzGnE+xCtXfnfokbw0vEaj02/KlOM
ZYFqIyE2LH8wo7b+cwGJFAEUCkpuEOrnAzfjmDxQxc1/ZLhYKEf0yG0ZDCTHto/+uP2rlsiHHqU+
Og94L2QvLBy8Y0vBe3fn7bko8SLiR9XUpZMMH4JHaFMqGNYGRjZ5ZQhZfwYoI20BjjUZyVbSUW88
qtARQTy5b/MHqbY54SnC7RrCR+wcTDGVz2mLTvlBNrV70zQrNDVx3QVJkbHSlZ1fe3nXgVkjF16T
KfL9bRPaygUuGlHThDQAtaBuweimQEJ/DkX6dUzMb0xS/XQ9HnhldZ1fdFzj6D2hiEDNiQTn/KKr
XeQKhqZrQtUe0ITBsLa+mfNWrY9NJkjS8Xa0K2wUKoBDplJhIm0p5SwPld5j8Cqk3uKpGDvFJ7Am
FepjU29H7+x2tFf7PK5HDOwz8IBO4X5OwQiXB3vW2oY8w6aD6AJFe8asoe0fDYlfjTLNdXcQiJ8s
H4Y6MdJ3+LtKGD6mA1o0SaHYlMqMApsa5cifmPHvGLugrxbQnBQ6njfLu1wvmp8L7ShkV3FKKXzH
7SnsqmNC/wY/m+opVeb+pVzGWMEiyKTQr2Za/wkguFmcKpb4A96V1Cs8LS/FbSQq5yuP/TTeWQCc
0KSg/fp9mEYqaE42pY+eCaqR41hWf7oEixDqGZC8KPbK6iDaqqZuCNPnVAIcUsCHLQlVPAdz7KBo
Afdg4RKN35pZm6dDYuRDd6t19pCAh8cmgVKnV3zuFxQyThMgstbHL6Tcy+EvNx2uYMTJ9P2pq/OA
nm8AS5qymujUrp1CNVywvwRoQ0scq8486NBWOmGb1/1jjMTzyjKsvdK1vQzU4HxQU0BL09ECDFWj
bk6uoLPgSkVCBlDn79d3+LqBzzc4GpVUcOkYErmggns+VBfHeREnKjDutsNauMFA+0Fp7HbH+uBy
GU3akqjsQrZbi3WbwNqlWYTpaR+HBigG7ajEefQOxIPTBnYBdmaUbfqu0+w9CMkbcQoUfnIIkk7g
/tu0E/0ahd5NmoT9GFdHNV60G1SmjCcKMeJJjxJr70a9ANny6ZDWd1wLiC19yC3HzDFaWcWmEQFv
1R3xMixz/53qW9Md8QHNvHu3jZOb0qjQ4+sQffiGZg60cFVDsSPAhDIqvjgCs8ugpHnzlFdQS28s
9E7aACksPNz0WChNIHD3+Kx5pd4Hgn7irxTARR1WzQzsSQJBQLwqhbjvRynqv76scuNe4WiMPvrV
8h3lYbPzvUg3qtCVlvqQ5A1GTDIrzN5X4Gop4B7LCvcNY8FSvYxG/EgdEGw8v6pmB0ZWGJ8HbPty
H2r58NXGZBmlcowHlQO9xIaGoTr2PW3AONePBfLqbZDJpvk4WHIZTjNSYUsI7V5DM0c22ktTO12C
opFOlJTJzAFiGBmpOKCIqU0kQJVDKBCj2dLlYNmwPErQCm9qvXqKsAYaDyrXCPodVblkR1ofkzzx
YHr/dR6dEX+x6IJgq+blv6RaVI9F46nDzfUzdEEs5Bl9lYngJaUWQ6p6fogwxpojTR3zcDES3Qq4
MTAKcG0FXX4LWZLCwuCtQw4/HJJauxXLgPvqkEdTUNQucrB2h1coC5j2v6vKkHCLmwkxeuoOZZ9i
2xWZzr3ndpJSlFqnh1niHO91sYGhZFwFnW3OT0hAVvKA+DxsHezzrs/vFRFyfknwCtJTAFhDy4s8
8Xx+uMYbbo9dXWhkOqKCeawbZBiqKfzIbgFPjnProJQzFjfclwZGpLNtfcYaY6lOmF3NRtAC+v/R
F5g8PIxGp5dP8/okgNoizCcjG2vrEU5o3gVsPGIdA/tT3dfzEuok32sknFajqn7njXH/iD2CnA5u
Y2QyKGc02TnXivMbA1blufQ6+z/c1tCmvL4ElxcJqqKo63BJUi5xtzWkGVonvu0yD625ru7kgrRb
FlNBrlTbO1HXi3degMtrmfFWhjuMBUgS27IedtTdODZtHuplkmioGmmVePSKYjldn9c2G2fnci1S
omYwKkBbvWpLiyc06q0sHFFPesycrkZZtBPvZKfvmU+9MRTdaWNFjNApgix6vomAtlKes+YiFIA4
T4grgnjHeOqZOoxyd31WFyVhpgXtYi3kUPOnIb55biI9hpTqpmkYmcnQ3FeDndzFdP+9p2nE4jWx
uVNJLHrw9m422GRxRYrbXqZaEn7mYmc3Hm9g8RRl7gIR0uqNZy8v8GQcB6BwB3ZKl9z1fYs1Yado
8a1pj9afUfcw9XK1AQ0g6jjDl9YyV2Jrib0eAGyzwW7YEt1nWQvDhuRF4fMhEvauK8blXrU5OK9N
WdCaNADPF7pVavC2TV+GqOvjzzZOHp6FkaMo97hykoEr7jhZh+srfiF5TXFu7Te+KtaAFtkCntKy
0FQxTVWYKbnn+aK39JPIhHVfDop6BzXauimx//GRFRt+m0osZdC5aRd4+O/deOi4+Raqno9dtegD
irurcriHA+Q3OFF4fOvCiHcu7cuIBMIrEqqEdw6hwTbGSjD/sJfRxdnUHp3T1BtIRvXVoWktWsJO
V973TtLvXKSXR8BDHGI1j9DWf7YZTNS4eUmI24XwMLrMR67Q+lw5BYgw3Nx35re+Oed3NoRKSEcg
wVwu7a04oQlnENkgUYc4c3tHIsqjVxchpH2LaKv0nupYlQFUDHUnoLyYI31gZoalgqURW20lHaTN
rdXMUxt20v1MfSGjqm/mZihHo/1wfdNdbHSGottrOTZq5Vy0m1OuuDM0sVlrQpTU8t9GKcwTxaTy
hd4/1RknXvbwbtuOJrAuZOXoM+moVXgkhucny+RKdjtRNyG+dmA7o1KsUGQIgY1op1NpaavaTtLz
dx6Mu9XwL0Q8zd253S7aB/wMixAaBw2AZiTwG6BfWYwNygRJFyZZqvzKtNENwFzYR2lB8KJGNpn3
Jnbwxqu1rD+owKGkWzU7R/5y9en0cW6A/rl0EbbwMEmzR12sZQjVQpOPQ+ctBxbPvdWKeFL5FYgz
7zzCF1ua7UxSsCo38CKyuc+XX8MevIzSVIQRtk03hU5hE7JMdioxOHy0vBJ/lQFta1p0xY64xuWm
RrWIRipQH2oAoI/PRx4Hw+yWpkfm1R5yDYacjo376sVLAJRFO9O8uJmY5qoPz9nhS1PWPR+MM6tI
+MMidIVh/AReoN0IodaH1sTq2oOReTtDjd4Z9M0ZAuRE6g6ADZHe+aDdaNAixxsrdCngHFQdNn7b
ePpN0eT9Tmzz1lC8TrgjIHgCdGrDSatytB9j3ROhoSa2PwzjT6T3xq+mcOLnf70gqFA7qG8hM0nw
ttVEgYZS4DetE0QminMnp7l/D+/9JckStwelR+Hj+niXGxRs0voIcuMaqJRuLiT4wQoczh5ogzIV
v5woTwJniVzbd1cTXF+fS6ODmdahIy8t9+P1wS/PI0ReiG8qQc+qW7eJr5JMeD2IQ0JUrXBPCcf+
C3r05Z3CTfEMJfL/MRynXoNKuwK/ttgXEiFstrSyCBexmI/mIqQ/t/SurNjJv09oCxyvT+/yVFAO
4DMCgnsNWTe7Zo3oxqTBuNoS8GzswZ7v1GqIDu0wNL4mNOW+mo09KNX6wc4eUYTxSHxW8AhAAKhF
56eiJPqYgR3ybg4Ss8tyLn05KZBmu7YJqMZZ5HG0SIVZFw92M8Y7c748KQzPZqI7uKrIbf3UGkd6
bmOKAnSQnr9TGhdNEDbYwaOJsnObv7W8iJaQ5Nnk6EDrzmcad44+UbcrwmnWxocqJ/+KihI91aR0
X1BLmgBS7gooX7TmAfABBiD8ot9KP3yL3AKE4yzKYhWhHU/1+3jVzD4tJV0QwFD6rbUY+CkgWkoD
A0Wxx7TIBr8pPevFxeYoWNAq/3l9k10eYLBsFHtX8Tg4BKs15N9IMuBccTUg/xl6pVo/VxLy6WCQ
EmhmiRiVK5KjIwzl4NWd+8+fei0ioJINZ4Et7m22d6JUlSuxAgnVJs+/jIKKrqXXw22aunuOQRe8
KgTJ+MiAgujlv+6r81laPR59JJQOllOOd4MXsfNE72h5XoW6b4rRMjo/qwc3nDIDkogVQXPKteJL
gSny5+vrfXFn8UvYA94qkUJQs33Rkf9xmtIaHdDiYHFqff5Elzt9L0WMf1VpWjvP+MXn9SCwrbxE
ICjEi1vcRZFVxhQb9oxH3Nx+AKHxIEfN/JZPeXmDKkH0bNZD9zI4unLzr/MEX0wJRScfo0trrT/s
rz40i41PUraoYTvUFvA3EiETOed3Th7/zCt9DyV7uayQe0AwELJwfXHEzodLkXvVa4yRwx4VOb+G
dXzCnoO21ESTZxwa5df16V1GpFQzIRDzEiCHDgZrc0+mXqVKW1m0UKUA82x6U/ZuiO30VCfEw74s
xtaPPJs8OcvLbzIp50CoJmp913/GBfditYEywTKA31gTkO11HTeKVeLLqIYCr8Hqs0AB2n5Sm0z7
Bi0ECJo3WcmEZ3fRmwgxV26IM5NsHmgE9oWPmcLyRXc49Mc2MrTFV1p1sgJcY1oA1xLCjS+q1u6D
CnHeEt3nCKupKoaqhdNChvb79clc7lUKxCuTiUUl09jqZaIB0xeWmLQQE2eSZTzSnc8SiNe7XLGj
G0MpsmOKsNahsOc9VMgaKfz96uEsAuucGJt2ANiULe+wBzEw4Fa1BPlk6EFcu/Zd1oz1Dlhi++Ks
o6zicXwxUEgXHwvjJ93sEnUJMK9ffmVO+qOa7eKpTz3lkWIzzdqk29P+uXhw/ndQup1woeCJbfXr
J9eEgjCaSxATx7f0IUDl1pHbHmYz1j9pHYppRQMDMgAUln6se7DKiyerJxMH4VOXju3OxfDmIhA8
EXnz5qISdX5SzdnOEzxEVHASFfes8+qHy3pJcBIushLlaJxaQCw7J+W1frj5xHTpkHknWiWXfZVy
+OtCssqoqytc6gMFX0k/MkrvpHS596ky6/i/rAWykTWIG4hRnU8wfSsagG18W+jkl4gOyScgX23o
RSCHTacqb9BNBJlV9sW3OcZAIy7cZOd9vPCd4suBluOEcy3zPG/dwrJazKi8g9frzN55sA2a4THq
fGilKTEkE7tz4F8UnoosQzKFnZnbB+xcnaOjZ8onwJMENH22V2i8oCOsv2rFFIKg49rhAjz/fppS
UzSK9RUm2E8/9EKMeLDI0fsyLbV7V6eRoh6QXtXiQ6IMlBJNlF0Uv2zU4Xam7klLhUQduyVVUd8p
CAx+aezUeKY0mI5+ZQH3CK/fKtuIcv29HG2yPNJnYvfNRT0C9an6MZfA6FLxjOJ3ejfgjnIYbHsv
eL14FF7HgpGFEsBKRtg6hU2FTZRWAA1Bd6//pCtO9UlRAF/FxTi8tLFq+kCzMrZ3kx6l4ohwGew9
QdztS7j+BhLNFaa0hhhb4owdCy6uHvXd2lj+U7SUhl+HN3LQgf39blW5urdNt5RIBlyjKkpf6xsE
J+B8Q3RkzlCeuTuNZaC9L2QSKJQVbuh74tSFTRHmCXXu3HLk9FMJ4NbP51m2fmNE0/vr3/qNua86
ZyspDrDdRRQwekhN1nG7BCWNF2bcL4c4M6s7VRUSUcvF2EkhXklmm0sF0uUaCmhwIeiDns9dQUQs
Yrwl6BE5utUnMNVPVj0L+v0QQQffFREow0IRBPhDNWR2EANd/zlY0Ah9E1cj5K6MrENoJFLky5gp
6KFUQ4K4qGMsymnmulFOCIJ0PzDANt/HxVyyaeKmv7Xs3pp2rua3lg/cIJuXQiZ38yaIiqXwLJSA
JMiKSvHFZOdP0nWEP4GBD5Y8Mv+xRb7uHDJMR4XLSAS1jRHbASseFMpl0Dr5z8Gb1BBXSwsgRFsi
vldwSRTtcnt9i1xcB9RfCEdtupZE3+hDnX+xdonBhSHTg5eg6d6PSwkD0M1jFGX0PSfWi5duHWot
Clt0Zcj3NiFwGy/TEikuQ+lCecC3Y0KOvJIQ1ywbkbXaPi616HfW9M35kUyt6ourd9n697+euQjz
aNPIveoAkKX9SWs6OYhORR53lTq/vpQXQRPzQyhvRZuCceczng/VZWz/GXWsg1Pb9bcMndnATgHF
7b3cb44D5B9daM427YvzcRqcfRDPhbtZRtFyRzGEuovHwh7yJY0+GVFeBaigND/ssRzfJZoEuYY9
WlDZJfooUe9Yv/p2NMMcZZadFbg4MJiww4cCyUz9gKd6E8t0ejvpEbryVA8N7yNJ33yE6iKhekqk
1lA62inHv/FxARK7NoZAJn3FLa9nxHzJTmuARG3tOCgCaeDQ8OAJ4sXb+7hvTY1N+zo9juj2Vs/T
TAKa4pzgxw0YPQOzKeKkCfpaFKdGasrOUr41NfLzVfwDKjvg9vOPrEdqXljwFg4DbcmPSYlrXeU0
7f3guHuF322Ji6fBQmSFOYGxpwe8Kaq7NOhVEwmVAzQkxFAnhONRHZ+NFw6L8SBwYXlCxWpUwlax
sqOa9/3h+sHZJjrrD2CaXHmQCAH3bS6GulcjJ6qwRbeddn4E16G8q7qyvVlNO58WOad3E7JuCe3A
uQyvD30Zvq1jEwKvZSiO01Y4iFy27jUbzuqU9XV9tM0hG0/wNTDLJvKOblqV3OuOSgSN3QSdJ+cU
meWEzTLwW/NPvlRt6Gio7j+2S2F+biWlWV8sSvIjRnIRHVMoNzuv0hvX6Nkv3nyuuKyUuCO3P2Aq
Iz46thxv4ZZlsF5NAINITH8cTULz6+v01qA0mjhopAxsyvV4/HWN2g5+V+TC9WH0ovSP7Dq0t7Qc
vZ1STO/A8wxhDGLheH3QC3rKujHYlrSVuVShyWzuE9QcKAUqZX1IWs1LvqcegqyBKvoou7cqNEHB
ogLmOjTdaN4Wich/iMXq0yMk93l+ntDLR1iyb/HwM2QFztyFHPbx+k98a+uyHoQ6ZP+c0s3HqIsM
VFtCfDNOpRPi3Dcf3RG9QY32959xABqvtmYZuk2xZ8P71oUEMGJVcVyliKzNK6BlqWoWsmhwBjN6
9AtVVGb4ENYXl0o4XrDtz3+e6Wqgzvd3UVa5wIm0GHkVCWDog8hb/SBcM8M/sI4C7DfVYzkn/9Wq
kX1DjXHPIeCNidLRQOWHMsSqM7K5CdHYSTOLYuyhjPHY08y+vB2KfDjoimKeYs3cE05/43m1ecnX
cAE+Dv+cb/XJMduojmIWloBPDwfXqpJb9FZ2tVPWL3QWLEOYJDwnAadFBbB0M1CDPEzkTnRlI2NF
ui4ys0/jEImHqRMTujWzcmqVJg+ihIaqP1VD/2jPA9z/Ki5tn0pF4k+anr2//p3fOOkAItYUkf+w
pTfpSyY9JPUGDVlDwP9Pg97ngQI09qbqIvEBnK/x0GX15+tjvrXkRAMwuNY2C8/dZsmXvNArvFDw
tBXVoYgL+9FRknannnaxkQBxk4kiVLBeKGTA56NkjalNJVKlwRBn2ZOmHTK0orIVkqyP2rBzMbwx
GJkQ2n7gIfnErxX4vy7MNKMsqNDZ4bNWaQAsHHvZqIaKOg/q3QA8aecNfWs8bqBV7h9CF1W188k5
jS50dXTcoMaoHRzp6J3oi9qPqlu1QZtOu4jHi90LsGpl5rGBweKDdzofcKFB4eizzoC6Ap1HKRLn
F0CTOT4KzGSxIp66OjlYS4N6sx4jD5bAwtADDZ6Bd6QeTX2p1jvjqGBMCwSYuyy00iGpQlxdkz8z
kE4PL7K4PbYGotZ+kzb5w5SmzXjCHVV4vhI7zZ7KxsXeZ04kQoiCgLnWzG13wECEv6qa0g1cS4H8
pgPZR64HpuGxko1+0pC1DA1rV1vvItZjWIIfKhS0nLggNzdcYQy2qwxgODRpCBCQs42lWV8ZwCn0
ydtJ+C7O2joYknoW8Qd44e31VkoVAXGLwczVuezGzRw8LEQ1x3vK2m8NhBwIBUYsxXjHN493o5C8
t0rpBWMFztXs7elDXVvll+tXx1v7nk7Oag7NPcoynm/Dya4NtZASILHu9B+0CR+2eijqYEFQ7bZv
0b66Pt4b3wqyJAw/qsfcVdt8uUuGEfZZCaeryqk3DpWoH3qkjzW/1uvu5fpgb+xH7g/W7nVPelsd
jwkGUJph04WepCYeNUP+WYwp880mH269qigfCrbsTnj5xoKuSuj4ggLrIZHb3MUSgTSSG8sLaneE
MDdjGJ8Ddg0UnDpfllHfgxZfFuTpd4JYoP9Lu2NlhZ5/wdnKMeSg6BssKEhBiilLbC9IztuhJMDL
kcCPCxxb+o6GwNw5LczcxTvZUzfeIIW4J4r+5vQJ5tafw8W9RcEgYBTVg55EK2xjOJVjDWluLeyW
ifONWD4Nr3/hi/iRya8xHIUfkg8KTeeTd3D8KJaEW1SpIku/I852nnJvGh8y5DReFnNRb1phuLiU
aIOxM/ZbuwuCpYm57BrubGNXE8GUfnTA4GcRFskW+ssPbQoLryo78XEos+kDRsLzHqH7tQV3FvYw
ZRij7DBA1HTaN7edoIOAM1oRBVUXW/IeSZp8+A51CIHtoVZmUQdwZyU6Aa5XvHcFsPNgGrX+l7II
nHeFqTgzpEIomifXQXgr0OfI/RBF+tQFKdlPdUoT2tu+18d9G2DC4pUH1haOXxvNif6ylGryKRv7
ivI6EJIxMEcbuV0TVaBjY9coAQPo8Kr7XJm7ws8WiIVhr7sifY/o2XhTpWo9+Z0oy892ZKH+LQ03
KnYaY2+eCULsVcWPnILX6HxbSDVKRZ3NqFZ10kYzA7XGP3ZUl3ctUN6D0JfyB/o2aHoNXnOrLZnw
s8abPhYKrRm/iGWzZxbyxrEAMwBfm/ACRZELrM/gymwQsx6kUTV8XdrJXp/EbLzPEDZeJZbjeKe2
c1GVoLr1fyBmQlGYzedL0FZNW09epgf9LMxgWOw5ADCunWQJ1NIflZ4qc9a0cDQJQjrqeym82uuH
841Jk3IQBROdY/28NUrPkZbuxrjVg5JVuWmMWDKkKFTviCT18DSUElrN9SEvnxeg8ZixcOzoTgKN
OJ91jf8KzeXGCOqsXh4msy19/C8KOKPDXuX3cnYA4yk1MwhebxduCHqiD2Q2NDqLbCKvUisZOkP2
krlZetS17F8FsLhQod9z12H6aRKjbq55W5lUI+XfANgo6grzmJwat6i/SI2C978v4hqb/i84Fm/C
80WUo97FdWPrASY6Xu7PdTq8DENlOyFtKkiM10e73KgkiQib0ADkuaCjvRnNkSl5RWIQNOZU0Ous
eLEHDwuHPNPU05Imnjj0uQJHWMub+kUvJmXv0boMtVZ+IorpNBCw/9zmT15nOkNsTsB9m069X4rF
+MimGXYm+taGWc0AgR1D4LD09e9/pTSThZtpU0A6yuYaXSpbRsYhN+AvV1SdPi8el+71lb2AKa17
ZhVUMNY+JRyYzYhq16KXlZawhxrPrUNt1odjPwgsqRB/fwa+AGW0sPMyaMux/RrR6CDtqKLvcdHq
z9d/y1sHE4Y0Iin06kjnNttXyH5s5wnSaW8nWDHWZXKT9rZ6Wi0Xdtb5jaE0NJsoCEACZcE3qdws
DUNxoKQEUaYV78zM/UgmHj2IeP50fU6v/iPnTzF5zlr7JG+EZroV/8DNDXOlrDMDZ+6qD5Tamk8R
8U9DRCBT5IuAQj8DTjDlMW9jMftz2jnYkwtoS35iCyyaEqcajvHQ1rZv2XD7Aq2Fpf/v53k1ViVK
pCCu01w833iurqiiGEGz01ht8SMHohCiPVFOKEfo9WFnUda3dbso7Dm6GFTDV+jl+WiZhSZKLwYj
KHEkMdCBaLRhweBJW5IPbi5NOBNZ3H2fC48ewP9wdl49bhtrH/9EBNjLLUlJq232usa+IZJjm713
fvr3N3vzrihCxBoHOQlgJKMZTnnKv6DhM/7ObRqSi86/58n6WIZ7x0B88PUvYiMg5QfknZLR6hfR
v2rkvElkHPOi7ICAgvarx2TjiDWS9L8O7mULwSLHFgI0RIzXRSEf56VrdxZGPD2rXwGgn6ubcB3I
w1q2JSoWoUEZ4ssxDhARJ9LIM/JESe2GjhRHhB1D9oOubL7TwdvapSISArUHQBTq6ioSiFH2lAIr
l72gyMZ7We+ShyyRm69GF873VEHx0sqn0ovqhRAwk0L15yDL5V02xcOpaNrsM0if8udYytm9URrJ
79v7ZePuRRef3Um5g7RwDWC0dQRQ8zKVPbPCREpDhhwNksaMdvRdr7EUQvUTlAq5LgRMTt7ltpzt
oKznEGexqlZNVPxGkBJNB6vDDaeqhj+vT18qMjdV6EvIH5IFSh8SsOFOaLrxCNCQwgVMaJGKevDl
zxhNfbCsuJEJxvLoi5rG9XddjeNviDWYDxN41Z3Nv7XreG8QfuLZ4Zldva6K8FOubKxHDMjSHwrb
Cg/9mOX3qjNW505rwG3R5zzf/qabWw4GG4cOrCbKQeJXvX3qmE21kDF5Jk/ev6IPdl+N2fwFKHZx
Kuwli5EqCII/pjk3/+T0BXRA/cK8hfxcftbDyZzdLpRzUAJ29zLmJQZLt3/i1ncAwQZHhN49GAWx
Ld/8wnKh3cTbgcmRJIfHfq6cjzDk0NxDYKJ+sfSl2dnnWwOy+eh8gRDnblylJHHq9CNOpoo3qGWI
n2w9xy8pjD0NyUozrj11GNCguT3JrbMFAlFQRUzyjtfm3ZtJSq0lV3o9K54868tnrOa+4Zk5/rg9
yMZzSwj8/4Osrpe0iOxqou/lzQ0UKh9C24KWnhMWOcqY3fQ3ywhAFqs3Oq1UGy+/W7A0vPoF5lQo
z2r5gSSwHw/s/xlNwpr2Whvt6e5flxhEHQfaGuwBuFprMpG06IpUVDHRcKzm56rHU3FKW+PY48Vz
xtzoFyWP6r4A3333/oWFrwF9iQIHmAix8G++ntMlS2q1CLWACIYAquGE2qXN8AyBrt3ZKJtz5Bzw
LAkzybXOZgJIQjK5+b3WCafmh5Irwfg4JRhK01guNHSwkJE6hhqGVJ6qTOF73aQJVIkXYC8AMQPm
va5CJmWcjZFNsqqidnUMZ/RfGnkpPtbIOhxur+p1U5SxYKRg4YasFz7oqxuxoldWYtGkeotpTtOD
OSTj9AHFtjH0UIFhkfEoB8xcyGkjPaWTjvZ50xYksdmsSiD8Nem/QJ+V7mR1Uf8tkht9T29x66pA
EJiOLf10MvfVVQGIKcY8OcDjKYROVikxXiFL1D5iWPQLutuyEyBsPRGC2oW8iCzio9WR6nogJ8ZE
CQvRa3iOufZtwMXtLuiz7GSPteVDAe929vZWakKNkLYHH4I801nNsbCMWBsUrqZiafriu51O0b3e
OPV0AJhagftMUE6fh0Xq3T4uJO1+bNOxcKUImKJLphyVf7EvSEQBWZLRk/2u2V8AD5SS3Sd7kTSV
0kkODaU7Am+u038ANFvOsamtNjt0lbaMpyiMIcAR1Scsz5Dp/yRKrg7k5uCjXXnC4wfYuxLubd6N
C517gFcEfxboPmveaqdKOdlyK1PGq3GLiAMVY2x7Pt4+IuJiWUWq/NeRGEXVAHf3tbMtbdV+wMYd
I0+SifNULsa3vO9f5KSWTu8diYuVHSC6/1hArV9hxwmapgsrE92AMT/FoY0EEYXyf5N6KD7fHup6
lzMUPSk+oxhx/RZGABi0VmtNL7d48O1Yko9sJqwYJOgHs6SMx8mYp52V3BwUZKDo8wGgW6so1Itu
QZLEZY5nqaOAYVKIpwZgHx0UrB/jXJ/OTi3vyZJe3x8ELtQxQJLxSnLFXT4cGfY0mlpbeNvF8E95
gxGDmmTjhNJYfrJKHPFuL+1GbA0RlU6/AAgqorNzOSCaOGOfUt/xmnlevkZ5RZMdsFf2Gb5xewBB
HDwpKPsdkkbVnoLJmr+05bz3XF5xVwR2kHq4sOQRRcB1nhPhHTmiRWcSYVWKlaLgI/RwwmQaECWA
2V27itpp92FvTT+7MlI/ZIvQDDICeESumpj1H7k07Z9GkVTdk5GP9XeUExDUjIxpLt12kKZfdW3X
ztHJdPs+1o1Gu4diIn29vZpisS5PH9OgYspyApq96kQr0ax3Goo+nqXUo3wycyW28f9TS2ryEX57
IL2n6dhzhaWHtNfi0iupUejn27/i+qahXEDvkdIGwsiItlx+0kY1WznQ4AiqSQNx0kjilxa5j524
4/qmEfkwnHYBnqM8sRplwWKykhZb9+RpVMpP9VBlkq8L8+ZqIY3eeXQ2R6MKRtYlVGGM1TbFvbRP
Q9PRPQev0uaeztGYPC0qOmyeZbboEd5ewq3hKEIhdoBcq5CzulxClMYEqQvnkKWL7Z+mnRSHPoji
f0p110Ni42uh3C1cmKFqc4+uSl4dTnLC0MIiiW6i/ykIhH2rwngnTti4VoQ8OEE3G4M+++paAXxs
g6pkkEWuJA33hTI9UtSLIPhMzWKec9Qkft5ewq2b5WJMEbi+jYFVgCD2UFg4csChAtUQHRAnmo4d
ZPtPVDbDz8us2AmOk+N0SqZIfhjaafx++1dsfMiLH7HaN0bQLPowcyJnRCkPKS6zWKtXDbJ94Z4U
+9ZQCN7TPwXOQGa6GgrsYJtTU7Q9+CuNivLMEtxLS80FJU3LXm1A/MdWNw34Z+B3RDwiR1wtbkXT
sHKyCtyENGTaqYoy7aNutIt2cpS8Tn0nVlGQNbt0Ge9Uc4RQC6w2yN/dsqEypwBDJi8GT6GvtpUc
hHpDX5q9m7bmL4ie+b8k7dPgJpo67mXEW3uYA0L6DWaXushqsIG2fQGVgsEyhAeHRSuelZGoN0rl
1lPtud/hy259Txz2GIu0lGdptcR6GMfJoCQW0BRLUnxUDezRVWI5DoAADuW/tzfqaxFr/UUtuowU
uMhXQY9cHhfE0gDn9xxR0nX+Xx/HvvPqLu7BaGWZ+jle4ll3ua+w2oFNU5yGRqP0UgDAzLohepGC
cfBv/6atFcDxkTgS4gI8L/FF3pzgBRW2MELnFxKP3n/Nw2bwKprp0LIN5XR7qK1bEDkilprdrDtr
upSNOH+cUQP14mRsfiZU1e8rFNSinXtdLOJqkSn7i/YqWSS42tUiB9aMb2UBMiYyDDy3sUyWf6Ho
i5hlJ2ma20i5/DPB73vnrdw4rQDwgC2Qooma2uo50UttzgkDbG+sdLtANCKqjxFxpX7EDW8J3Xk2
cZFR5Sr80jVThon32FnKzo/YCrK4LhwYe3CxBRH78nPWy1T2yG45XhUkFuLcg6QsfmMBG3arfpE+
RVKex95kWiG2zSBTQmTujWX0jbiLv8jjsvyes6z8AcaWBexNBS9ovbes0MWRV2s9W24hmFlzUp2l
OhqBrWgVdrxJA8Tz/UfTIGAVEjzCCnPdFZHiWGuHWij/TJrj0/7H6yGTl19mUis7xefrM4B3CCMB
2aDFSTx1uWjtqE3lEHSRT2ege7RiVGiQbs14SqJiZ3NeX3AMZXOzQZa3ICiuNqfSWWk1hw3IwaGv
T6kpxJptrTilM+7FIDX2QDDXZ44qqgi2qZYCC10DcCRyKvyREskrHNQaQ8zqXbtP9kBO1wsovDaF
gS1pIjIe4le8uUTqJS6ytoMkIqHqSqk45cWnRPWsVZ3z7m3BUFQB4OGLFGoNUHOmwcYGbaIxWoJo
aaq+B8QiFEpsrTzevq82ZyUGYvnAaqzh+cGgYSDuzNCcAjM4ZnlZe4jlyQe1Qtrs9lDX2wJFu9e8
F9YTfRDtcgGTHlplEqWSp6oZinqJY8yHWApmEEvWh1zW/9we7koWm7RTBihMsEh9HWrR6pqQEVJF
vQyY35Jynbi0VVBK7gL8WPEQQKASjXe5E23BCPov5LXG6d2uM+QfNkLQuJtY2ty5TtsYNeSnpB+f
Rzyv1RM6aLjhuEtZYzmz85Ovu4R0AUi8aMyLXuG6QB8QSPY0RCRvCkrzs9lM0+e0jCe37jEk5KcN
fuhY5Z2ZaPcqYqxPYYxg8u3fcH3FC4oAGkS8X6Sxa0RZNBujTnUJ1dPRxJiyFAj1qFaPSZOXlMEq
9Wxx7R6Q+U0esxYy1e3hN9o2jE9pifkTH4FMvtwlVoSZPTBQRPpTW0DAYOd4CbL4v1RNwvIBzejW
zcOk/BHNSvMp0pf4SFl3+IWnQAPKXetPBpq0xzIbhuCQOBjp3f6B1y8vvw+wDQpy5I1XnczXklwi
WxI9PMc+6GmQkhcoEeZAUX9CbGL2lTZvdgYVIdrlc0/vTEGSmM/CEVp37LK4bTALR6KdLMv4HlRl
yfvUDL5aWZ0/y+Zy7uN49hJpiHYA91v3g9CuQF2RRhUh6+XnqCEDg9fMkItVFJQNEtXynTyw7zWj
2CuebAwlGtMEquhuid13OZQUqXEx66wsJGdiNWtMgWpN5Tj5Y9nke/ts46gxGBEaLEw8bZzVPsOh
OeYvHo1QtWb7R1yVnU+bsvflfpaTQ6Zm4R9Uc5zgOOpoU8EINxw3moo9yaatWQshQtgMzJ7b/nLW
jrKkOJvBM8WGLg49R5kU3CCjwHpobSM/3d68W4OxeWklIWJDlr4arGwtJej7PPSdrLew8pPxyXEH
/FVB4yFsvYd62BpOXGWcZYFPXbdUhlKV67KBrVE7I1AYKSv/yWUguYhUdN/fPzPuDIJ7ym7EOKsk
hxJuHzoAXzxJJ2fNdCu/S9oYC44J1fe/GIr2n9C6Eghj9fKLBe1YoXClBV44JQ5WE4sWem0y5L+l
xNx7M7dWkP4LXvUIHbGI4s/fBB2Q2rscU9jA0/Vw6P0CQnlzQlYZW8Tczrv3J0pUakEyI9AGCI19
cjlcqtV8sFEKPBXjtKfIHFOvzPA8IDLWwp1l3HqfVYCoAq9HiQrW0OVgsYooT9/GgZfoVDIeeA+7
b4FhSp+1Sin+LEFatyj21PozqapFpRyNWQzcFLtC0WaZ/tejlx5wA4YTBg4EE5jEmFr6ocf44tft
D775SwU32UZoi1tfXx0b7NTmCAUScWzyCh2DzIaLLQVVd0hqS/9EBNcrbrhE1YeqlqPZn1FhPEi9
Mrhx0PbPRoyyZYzpMzc0toUHvB+XO4syxh6gYOPt5ljzP2BzyP6sCUthi8pZMRsEc6ElHVontR7h
PziIZYzagfKn7qMliL9zPbSGm7WQRm4v1EaEB/8W4TUOPCu1pgGEcT46egKgr2jz/tj00gDynWcx
mKZnaCPv1eMiwAONyrME1w9u4TrPaIyZuq3D1YlF8b2KVpSHKTghUpuNJ2V6vyiIGE4MhC8A464f
4XyR1XaUcR5Mui4+NtTPDnAeorMzYZhSa2lVYL1i9F+WIau+h5ZTnKN2MM/NsFg7+YE4hqtwAFAl
osCUx0H8XeGq0Q7o0Z+WPG1Ql3vhd4tCrd7e3f6aG7uJJJ97m9CZg7rWKCD2kZwwUCO/xzbxLl2i
8KOUjA5SlHnl5QAFjx0/2p07FMNipX+vUQxfFxlOIh7xVtEiX10PhSb1tjYDusFwUDnmiP9jKa2g
KNdEum/UhuzaSI7shAUb9y3cLfrdrzA1pn15J3XKJFR9SF1rJbAOoENTH3866xCM+/ffRgSCGAGV
TzCKnJZ1qajhEnc4iZGvLM0Se2A/zG96PU73jS5HB9VJp0d9ihcXmWLKAmMKraEL4z29h40Zk/Gb
pM42gSUl0MsZx61To9hnhn68jMqpKwkoKZxk//UEans3vsjwVvtWF6oaQFjo9ctrNesYCyiLjn4E
Jy4rzxV95C+NKXWnIk6zuyFv63+ytHPEw1pgTQ6B96w3FUyRzAj+7Wso0VMH3WQn4dm4tOCyCJyD
+EkU0y4XoAHkoGsJAArJif9oLegSLYzsg5kPyal02mnnjtxab/IbMlNKsrBCVgH1UusgICsVA4ip
oPU7YoXE/VxDgolojf7F3Ch5gryi7ktzZjUYNdUW8fiewcpWJnOdnEcnS+xzWcCv9RqtW3YG3Erf
qI6AMDfocXE3rbYTsBopN1D08EctUk5Dp1knC1arHxjBCZOTD2BgTWEqlJ1DAhC3wujzQ9sMit8i
y3afaGhVDmGFeN+o/7h9nW0tPHkMpCV6moSkq0c8wbh0tlMt9ku5tI/JYn5v0GTz2z4Idz6xmON6
m6NXTLSG0xUAdnEM3gRtVBXlxTK4RKhJfzCjLv+vw1iXgkLZPTqFYr4YFmx/x5Kyj++eIg0MKmDQ
fPjq67McSKYeBEER+lKBLN40LSj1tzGse234i0gRFD0gFZqzghy9Wk1gR07fVXXol0OxnAzM2R/M
COJS2hZ74gEbrx31KY2j+dr2W1fv5wA1/lzMyg6V4EmLQu2pLJfo/akRet1CMpHyC8DY1YRgB0VZ
bcyhX8RDiPlN0zv1IRmxn29jea9LsHHncCz5/KwgXYJ16KsNHSidmMiFyrXx6OQDL9pcTLEb187Q
+IGkdzu7f2tEYgZhECuY82vKcFpMuVpoXPNzXQYnq1pqHzrjn8jUwgdwQ3u0j63hSPpQ1RBOM7gF
Xx6BJpSXobaM0G/rWvK7WtEP3EOdGy2R/TVt7fgvvp7IIlA9gA4F6eFyvAUxn6At9dA3R6LcNKAC
Y8441mMt9BdJLShMTE9lAkFS9tVGKWo8DAdd2ALV1eLHQdl4Vh4bLwGP0/ujEfbIq5UtVxaU3stZ
WUsH5arQMuSL1cUNg166k0P8HyKse95f56G8xGDCRQasxWqoOo4dq1j0zJ/Huv2gqbl5j+H7+Jgs
0rjzRmxcxLQFTJJa6AC8TasnIq/tHGx9nPpqVKEbkHZIMOl1U9RuOgzTzhKK3726iwXjQtjjwj+4
QlpqQ28vFo0xPzXk+huolvqhDXf1TcQ7ejUK+lVUtRFWueLhAWqiIRU3qd9C8DzNiY1dRo2c1bjY
GPLBKnetRkGJNZ3yz1FjvdcgjVAZ8p+gsIm9r6x92Wo+Z+UkY+rPZjSeQK2+9EGcf0EAtDuXUxLs
7JVrFU/UB6iq6xbDkfCtAdATvYhMU+rET/OG4MLsAp3asBmM/hQ4+VNHPfFO6grr0Otx/QEMYfG5
BYD3GBa6HntlXmv/6sYY/+/267fxqanm4esEUIKC3vr1UwrVabS8TPwlHmQwiRL0kijdo7JsPO5s
I7rbwOgRmVi37IKZIKrHsoRPPQMPBbqP7Z5KUoK+xZKap2m0zAdzJKKxJ6veKwRvnB3qaFwGpEZU
g9ehBYyQGYhEmvlZNie/C0sKH8OxNu9ju9gpqG3Nk5Y5qCsKCUiSrK45tbeGgg8NAqNozHvykvRM
LCAfqNlrhxG9/sfA6JITQYB+d/s7brwdvL/0bRTKLQDQxBq8CZ/6NpIrI2GO9DHjP51htIdx1gY8
ho26vevzcQ8BtjVVKs6Ud5gBZHrx528G7KLFhHcEwjnt5eFI33dw2ySGHhdlOComtf0SDEvlqmhd
v/zFVOGoKUSlwJnWmHeSnRglHhZZRyTCRcZ6/Nra889ZnqaTXTjW+fZwW7uHsgFdYHJrwSVYTXQG
8qMnE/IAg1H8MzVG6FFuxhor6tQ/t4fa+ojCrZtQQ0Q4axXRqkAusFjkzFfHwoRjVij/Fl2WfxwU
OqiamTk7KK3rw0+VjfIMxCoK+jxgl1OLm6Vph1TCejVeUg9nnfK5HZY9dc/rBbwcZRVm4GSXFmWG
GkGjZsrXoSiorSlF93EaaRm8dwG5YkC58aLwoUiXLyekSM3cRtkiYKOR9Rml1p/SUpp3Dqj1h6wY
9vC61y+Y6NbTeCF7AyS8Lh3qo6HUqRwWvi2MMkqS1NZNIak9y9PSoPyCb7FrjCJ3m7Cj5TlL42Yn
LrjeMvwEh9oAfXyAla84vDfHsAqw/JERBPJBuNmtrxZ69cWY2v4+0BzplKFQ826BRixyhGiG6L1A
+VhHqUOh02exGVGmm3ZIq1g5LXbk0IDS96QQtnYOg2HOSuMbCIaY/JvJtXrVUN+pCx/xmY4+M/2K
J5h3Te9mgeHsYD22DgNqByKZQWibxOlyMJBgnR06I4KIOoRX+kGFi+1zvBcGiCfgMuoRMxJxHLcX
bbvVaUiRUkS7B7WvuG51alPm4GbmYNKeXlQ/0SbnOM9qdqjUbj7ZUUC3P1CD37ePyfXdzStAHw8A
A4XKK90l2Uoju7TV3B/KwXG1kUyqAApyxpQ+8QJ9ms9s+tmX53zYKcJubVehiE1wRdIBhOdykfGN
X6yg4i7oUnt+NpL5T2aoQ+4iM2p6GJ+Mh9szFSnTerXRQRASOzz+gOsux0syMMqhzHiytfwalUXv
3bIYi8cp6iwPIebK7aMu2qGKbi2vwKC8mt1BW14NWiJOUmddXPiOTleoDQinkERAcCU30qe+V9JT
GjvxN0Xqw/fXfy1EA4TOMKpQohx7Od8irjpaRAjDSlUfeZpUtM9zhDdQh1KUnxVG6ZlmMu+kyRuc
IB5jOu10Q9hS1EMvR5UKuzIHB5FMirMoJhWOlOlenJnaT66IsDuEAEiKs4RyaOc2VoCVEI68DXjk
QYittqO6B24S22j12YGDYJQmGMoA/tbLQBDYJzJafovRKG6dWss9svpoV6ld8Of2DtucvKPT+0Oo
AebNGsJtVGFr6Pia+Flqjn6V5GnlRggXVC6RLA+qEQ+P5Rgt30GcE4WRMA4vsxH2p1pPHG/nx2zc
LqK3w8vn0H3Ac/TyS8xpl1NGQ8s6tyIEFLsl/zGIXzEpQXxnY2hP1G3nZwMFEr901PTYmPoeq2Tj
IhUZDvBkilwibrr8DUoXIFku8RtAC4wYIgy4Mbfl3ftnin8SA716uCJddzkKt2UuBSlpfkjwJz/V
kTE+6fbsoFvQpKwzcXJUugaBaPMomXH0LciSZkR6RSfPvP1bNsIAWs3Cz4OFhwuxWvQpkWaMosPU
X5S2uu9H1b5LlXy8L0ogYpIWaPdlN2QeSg/91wmu8s51c73ZQSbSEKYhQghAOedyJeZYV+pqQM5q
mXOw0FgCepMmRe7QS41/e6bX1+krqYTOCw5RKM+JP3/7IGd9NcU43Hog+RyYvEr1bajS2Q/qKT9L
uLZ81ydTzt6/q6nnoIABEZqUnX+8HLYrG2XCtMHBL6VT71q4PX4KIf0J8tbo463K1baY6mf4FXfz
aJcPytTmO7/h6huzsKZoq/FyAgZ5Ffd6M3Mpa9us05TRm5UYWFkaAwpFD6DM4EsNkuUq9mJ8iso5
7ijUN1NxoPyand+5+vwG2tS0LklDSGhXH3qUgFeoYHuQIDDC+3TuypOl18khSiTrZewzx3XmXTPV
qxf7dVD6sogfCJnBVfrTKm0XDlWFkKFUVmidRP1dUOn9oZ3z71IYDKfbc7wuk4jxhNIOtEJQFesQ
Hob2oCHtPCKsmTvfysys7hsnau+rZZl9DTWou84xx3sCButj0yfBCz6oxl3fOf1jOcnazzrsZmPn
41896KKeCLCOFr2IW9agSK6TFLXFRpiWS/axKCvVjcKi8/Qmm1zDSUcvtRAlUwdsWG8vx9XZFiMj
//BanyFYX+18A9dPpwch4HWZEx7qpm586POJN1vNHoZxc5KiQCs8ecSYl4csp0OsY643eJbZSM/I
L8ouZF7lrsmT6jg6jnRs1LpxZbq9OzHx5sgMKfJ5ovy18IxjLoXkVEzSNgZoe81UK08FqLH/ZnUp
T6ViNy+YWDYBPuuythP1by2w+LZgFOjn8pZczlptq64xS8Ymfhkar4w17X/9nNC9LnUn3ev0Xd2f
JKU8EDiFQdoBnLg6wUgrTEU7waSw8yo/LUMEEDPGWPfzOLbjqdTy+sWae0wyb++izWGJTcg8aNNf
yWmiIa85zZQOUGjz5RRoo3mnFhNmrskSH5xXo5Y8bna27sZXRdgRHWDQCMCw1jcm+GsSSRMRwzZt
EuyWm97HRV5za2hZsAqG4JdmjeG5W5LheHu6G98UGgl6tq9KLfDCL78pLXJlgEGAjm0hF2cY/+kH
Wxuz30qlqDtbd+N2pJbLewh7RXSIVocmnWutI9odPEJAtGkGbJew2ajax6zX9KeiDJuvt+e29SmR
y6XwS3wrgK2Xc1PVED2cth5ww4z0Q5jM2TnTHPQ05KI5xE2AYuAUF+9lerFtX9EOlMC4IdZ3Mvex
rQDjH0BiRdMxQGbufqza8AHGd/QX345OLCwdNGZp3qwqODLLaXIQB69BBvUUJ438ZI9N7sV2H/y4
vZSva3WRJYhpQSczqdTSKl1XpbvWwNzBCgdPSpT+Qy+lCahZ3hTDg9TqRC7CinFznHWlN91acoIf
TjiknzLdCUY3CZMeBlqdQkMJNHX2EdnMPmqSKhleMcqRdd9lreX4Uhbo/ziE5E9JkYU/azT/cQDs
6DK4M2Xgd4PJqMcShHLi4HvyUK2uMyVtKzkaHK7SPtEfe61rT60zpIdWcdoHYOF7XftXi4rVGgpJ
ZbEpxElfYy1NZQ4XrSbkbEBT2FiD4B3/m6JZZrhJFozh/dKN6Q+LlVzuhiLP85eknrPRp3iKqGZv
BfFHewhyxzXUAmkPSrDd/H3KpgkdCwMpY3fpl+FzNijjTtS8cXLBkQgOJeeXm3i1UrRhMzMKpMkj
YYNzjhNd+KvpjRpnytiJQhctj9jaSRSuMiO+DvuaGj25IjG7+E1vgkgFv7FmbBUs06q5egkd579O
LdWdbb01CFauVOSFggC1lstB8naJla5VCRmirHejQjchwxTp4fbh2biHqHqCbwPJAKhpDTRbqsqO
5U4iFlWG5Y5POpz1pRPqAeF8t+RomKeR4+w8KRsXu0YDh3KgcOslHbicWqLPnZMvxGFp0xR/hnmJ
lmMgWRr9BhTgdoK+rRkCokPbhn1C9Luq4sjD0mpJSMRfVTG2afmsVy8dwnPfG6Qf0b1ImqPdhObL
7XXdeDWpJ4Npp6GMYuga7ZW0ozKW0Em8qZS7zgsLM35JZuQfB8x5kTjLjPRR1tP4KetGaeebbi0v
KD7gixB6qfCttidovVgpHC4P0RU89M0shyd6Hu0iCIHSuPOobO1TNqhg2YPjv6JnFLIzgVmKJs8q
CvMH31xVXTkx9yqOW5MSzrMwY4D3ws6+3DOL49SNQT/eww1vxmy5ah+GqdLuEdtA0vH2x9saS8i+
W/R4qW2um/QTr7M898Cce2pcvhFNhDutIjePSdq0f3EWhLo8DxexjrWW7iiQjATXiAFBo6AeHrA9
vJlO7/0sK8nOSdj4UqRjXNp0bwX2cnXs+nEZ0SHlJGgyAuRtpQcPadFUO/th40KmgIgjCHw6AbsT
v+LN5ajpRafl88juqyM6GWOlWHQPjS53jSEq6/s5M82d4P+6dodTH3hgIlQUDKmFrx4BSic1T5I9
oLNWxdKB0y3/hjKlP6HjNP/Byw98hZK0FSgLZ8plP43D/CTXUqvChisRm3r3/hHZL0QTcbMSWF4u
QZSHAK2KhKubMoqbTLMFNqAvTyN6KDtT39iqILd4+Ui6KIyvScnJOKkJdY4BS9/SPBltZ37t60SD
KpdmO0NtXGkGVTqdziaHHcjF5axMym5902NJBIRfPzp9/qtTjPFZstTpg7Gk8p1d41uAxq728d3L
SYdaCIZgKSjkPC4HjjuWMdCYo2HM0XOYVRrhRDxWmSvn2rwjsrG1oOQzQlGeRwNlwsvBegtacj8j
tVBYbfo1TSA/y5JmPALTTc6357VxUoSuHUErZRnwaauh9NowKxlDAjia0vg8t4p6fEWPtuxwX2vG
PVzaxkvIeJZoWCEMCxr0cmqpo7ZOpRho3Bb9cAypkLnSUH81lUi7szJnOhfyru+WOHmruJJrjW9H
uIRp4hp4akoyAqbx0Huzoae5G9IjbF19dsznEE2Pyi21If+e8e+abljV5RfVTss938aNT0q1DegI
JwVSpyU29psbqXcCBeoe6xwaaf6/SJfST7PszE+m3cV7gfvWGlP0osdJbxX5p9Uam41hx6Eekddh
YH7utck4QJEanhJcuX0hNgegO9vTC99a5LeDrjZSpyTKEpokQJVZ4Bi2WPM5W0JYxlFq4VqexA+S
WfzKSX6F2ttfvGA0Qum30rlGmOYqlU1lo43E6Ij76H45KtURur2EU2zRHm+fmK0vCeuDrgRZM0/L
6ks2ehhSS2J1p2iY75SCvCuDheJ3iansDPVKoFnvXKGmRc8ajsBVwIHnT9F0qA961mC2h6WpkodF
UpOHRonSn6WFdoHrJHX9qe5Vz0j6u77KzdrN9SaGw5AZJxG8E0Ev5i+cEJaEnLs3/o16NFVvr4n4
uOvfCRVPMI4En9NcvX32tKgmMG607+ZC+mVN0aS6uALXn9oK+jfaI8rn2wNufATYElxZfAiWZh1G
gBkvujThOMFMw6rSztqnnJry0WrC5ftfDAW3SUCTaMmsDQy0kXpfM8g9itWN9EkrUnBQ6Zxzb9WD
tpNIbjxvPC4g91lFAqR1yk27oM4LY+692kZ/WtJoOLac8y99kUgoYhbVXQWY0m0mDPpuz3IjLmNk
ojKhwkP9chWXqXNLwduYei/TTOkO+1PTcyAQ7OyTayknQBHUFATcwxGsX3F1vbkG64pMY9HZ0FKu
5vdmk360rHo8jHYoHfRQCj6Ng5O4kwzfKax0pB6tYs+7aXPrCI8qoa4pKqiXP8GZNb1lIXgNZE6t
Htq6L9mkuOAGZ//2om4OJWr8SGpA4F5bYbWhDE0qsdmlzmzf4SaQouGZKkdulXeDE8TC0qaHRSQE
tNdIGlsOs2ihKeg5lRUc4oFyURep4SmMut7ryJ+RFi/3qDTXvMzXUQFGI24oHCZXu2aJTDmPCq33
BrTUj0tupQdkB5dnGzW6O5rH1nysSr0+pnaiYa9YZiVg3GB4DORsPGpqMp4GaUSZzwr76JCB4/AL
0AV7wrIb76EIzEXHib9xsC6/eN3YYRJmCqeqDYcPfTwnPBOlcw8vMPmMEKPjm3Qa725/+433kC4f
CRURHOdpjRbR0UkASsU2a/ppOMM3aX6kyTI/ycuSnIY+Tw1XDfrgMWmQEZCiXt3zEd+aNadMoNY1
6pzrd2pKOso6EVGPJk32KWvt6aEJyfFCPe79WsJrY1GlbAeTs3WNiH2AUgE1Kfbi5VLHndqqJeV5
bzBK+ynEr8Ttw3HPLWTrXNFzp1okbhLqk5ejTLpaIRzOZaXXdXtQqqL4X523v4Ok7nYSyWsxLYHi
Itug4yEUWtYAhD5gz0DM672qDWwXcUnpQ1V0/5hmVzyrUljQu9RVXw6lGa3XAsy+XLa4wtf6Y5Hm
0Y/be2pz3gIjKApl9F9WoUc5jNGQquJ5MILuqHXSf6jODl9ogJQ7vYiNzcMTZKC0QaUVEPLqyBRt
qhKbB52XOqUcum3RS+dCTVrdRcN8+RA3pfaCycUemGxjggJFTw0QjxvEcFYTXBKnH8ql7r2J8txP
JahtdzI688OUT7vs960poikPYpV6M6IFq5glQtY/4B4m8+ll/VhV0fQVMRMKE+po9oLkavlWXbSB
O3Zth/EVyofHNLbqM/jz4uTo5Ty5dpEk+mHQe+fsxHSg/FAqpcNo1NNfbHngddDmBLaezF3M5s3D
WWVKU8WjgxlyRBE2c6LYz5IgeTSHZo8btfURdO4LqlyvTXrx52+GmqS57KW6YmFqSHPxVAX/RX0V
P5hWae1ss43rQuS4IiJgU1/JbzVxLOUhw9E1YcWc1swPStCpX24fm43oFKiDUBgGzA58T/z5mwnV
84gzZo+RdCerM2K/Y+48ZsDmf1RTZz8nUtr8uT3g1gqSfAmGGUETzOLLAfXZaMb/4+w8muRGkiX8
i9IMWlyBUi3YHDY5VBcY1SKhtfz17wPfhYWCFYyzs3va3c7KRIoIDw/3qdA5PejCXQyj/aAKgddN
1OxJsW1ODYSQfh7snQFZViPJtKyqgZHQVyM4pHnNj8IAvaJUGR+6OJc7r9oWyrVEh0scDGKAs8P1
gJM0Qs2uWEsqLAGER0V+GlGwfNSNHueGGmrNEWcH5bPSmfpz0gXiRfD6Xvqk6pS/R7iI/QlWl/Yi
0rHVZ22qoe7xdETbcKirt2mQ6YcKJ3vpWV2852e89UUduNnE5vRkIMh/PW1I8zopLetcZqHMfLQH
zMemQDjR00Uyvt7fPls3ExgBmD2kFfjuK5BrFHUqZopXfoEQ1Jco6ZLPFaSUdwU9W+1hsOYp9zSq
cDuvy9ZhdFUU4BfYgA7M1ac17Ia/bBqtn40BPrJtEpxEVyin+5PbiIsWUzaoL0yP6sDqbOhRZ1tR
zSix2w6HYIgVj3Y+GpGnzPRpME2egzaNnocCd+rA7PdwmO3hKUyQvVNmXEf/IhxFgLQXd0FGZ3Q+
miVNb5N+1Oe2fZjtdn5sTb09u6MrqNMawc75uf20kDo5NQTqkOxuhEzqYazi1oBOkKjz/GXsU+cY
oNYXH4rRBRnOAnsQXl/Yys4VeLt/yXb4N3AwURl83uv9mztWUeRSDj4mO0A0U6b801j129rkqN7/
vr8jomssgIIhp5IECyYhSN/1UJNIRz1uwEewrK3N44CKxT9qhN2qJ6c6+aLUlnYONFt8Hec4f0sZ
U3t0o1g+LRj451LtxTPSt877XAn2pPa2Fp/SA/KjpGMLPnb9y+CQ5HpiBx1QSUC3T6NguFRj91zg
QNVIDCId04uaeY/xdbvlOMxAqwvVjhtkbUDbYm5tG3h++a6bZJVXzM4ESb2xmi9wDlXLR2YhPut9
2X+VM1qZp0SfMaO6/1Vu3wl+A3JTAGTcljcFsjlrSptuuN6XRV+dGyXtX6KwLT9qFK4/UKf5axmP
BeTk/0d7Hrw7WvCvl3q2ZaE5ETDvkAE7YXCUHGSNsxnMFmvnSG1sbWYEvwPWF7ttzdDpUEu265S/
nfIc+5XsQ/gsjoVUU77XILM5FOJo9N2T24HQX89KxG1uVQZQkOLKl8JZHJUyV82fLK3btSPcHItr
Cj4QesSELtdjab2dhnlJag1SotZPozmU7qVIMLVX3Hz6+Nfbg87cpaMUEjT12tXJkNKNlN5lsLLC
AyGQxkusz0F0kIOdHdRpSPZakG/fGtT0gLMIMvHp5DG4nh2vQKRjRgywCYHjhS5HGN4lN8H9aW0c
+GXDL3oCVDUhZ1yPYtSJMNuRdGJCFHg8SAfdC6+UVXKZRtv9EFm1dozLoNgr92/OzoLTQHxCzH4D
9oeaNWFkzUUTCGfw3aiIznA4lD2a5dYe4YoFsuNSg++4/I4/Alulox0H5BiAR69h0TaQeDNkP/wI
6O1wfyk3h1r+GpqeS/y3Giop0yAeqEr5eqmEPlGS+pj1/Q+jy50dDHQDI0SrjioJCTcnjYD9elYC
fYgFROSycJrKr42m+Fnks3NIKyN5KGZhPRut8Rr2g/o9jqL5E85Ie814Wx+QIIUzgeoF9/Nqtqhi
m62LUp8v6aLyQ2ueTyh1xztruvEwUOKjgmCjvUZhanXEcUTLijrNYHBOcuYZGIKH3pyyo1443Zu2
chvM+lpwWFS7z5Xu7jkMbX1SmKOUhuGgA2+v4j29rHVp9hRrujmKT6NIqgO6AJRWrbE9/v3ugbgJ
aX6JPXiCrj9pI0fhZHmBCXUem35TTfGhN7H7G43qr1sK+etEH9SBaEPnPlt9urCl8lwpkP5QXW++
K31T/uvKOHuQUMN2durGArI7aHozsHWhXWl1vWRTa+RiLqmzkYUcjExWRzHag5cNjfv37zcqaxbB
Oeqj3GmrrTIoQY88CmiiMvMCRFrbo6+96N864G2hXyaYyNz/ZBvI19L2g1oJgmsQG9d8hjoz015Z
3tU8xtbMy9K5MP/pxDCox6IZqx9Wa0Qt5PEuN2n7i+13VWartFc2gf12TLANOYZWrnbfdn7WxtGE
rEoHnrv0xVOsuN5K8WiGwnK4HdJ8rE5isJLq1LUDrmxcGuUvy4RO4tOAKLWPjRysNwmWTJ0fpzJ/
MWIcDp5HU9oUB9NMed/qY1LuhCMbh3rBTRCFp8ZBPLI6VQjljKYSxaAnkKEPFgCRjy68cXSr5G1U
4bLIM6Ve+qnqAMB1Y6fAsrUlNc3AsgnkV4die706hW2SkVtMuJR4z8JDF09RqH5XOkvdQXq3RtIX
pgt0K1oK3NU5i900FBVJGnsPu/iiAPaEdSN9cx6HnXty4xlfkkWWdendhRBxPSmdaEsi9EQwKavp
qazDiTC2dqBeRHp4rrQJ5+0KFP3+Tlv+6iqPwX3H4HHlwSNnWMVENqBqQ4NbjxpZNPiDNqZfLLPI
dwgtG9uFUeyFE8jFSIPG9dywJ1Lj3oDQomKQe8jmVnuSTaJ/c+PYPonWkCdEq6xD5IaaVyiN8Xp/
kr85gOtZqi43C2yMBYdbbZiod42Upvreb3scsC9aQEOOr09BMNFop8rADyoaY452VwrjGMiiHT1c
J5pfMZ299Nt2ytcql9W5wIPo1AeBfBhQfv23EUlkHcNkMJqTPkhNeFEqG/ChgWv0GBWNVZ4m0DD6
CM10SB9tU+THVA/dYmd+t9koIcTCcV/gBuCUNdyQ4PbVWkRG2Ji5H6OyP7uBtRRwl3TUFS6VqQyT
qGmiHSmDiaUuVx16+Z+zyHqXt+jfme27+0t+s5uXHYWq2u8+f4Kp1asRm30SUTIESgon86lFDSrx
lMpRnkJwp5PdOrRSE/DtaWwsH/LqQ/8elhIY0Qzg+loatLTxIUt5OPxwcl1yc7c5GQ1E1zmYbAih
SbPzftzcD78PDmQSxoImsT60GbBViZY5gHVlu+ey6odLGnSZ3zrauBPmbw1Fu9oiIOIQc6/JHyS3
McR0ihWLdfOhNY2aZKKb8J5W91jXy+29XkWoANT1SAAXEuj1ce1yzWyirKddy6mDglat1viWJWrw
iabM5oBXJqqKcTy+dNNs7EQbm0OjfrpQXKAirEvnujkUsWIMfMDZkujeaobnlHF/dsYhfB4X6eqs
qlOvGcu/9iPiU9Jgz39AfZn36o5KRIPJSQODOKZxzmtTbUYb3BqOQVrvSTtv7VINZij9mSgI0Xt+
vb6JXpux6U4trpdN6gEkTofRRYIzM830MPeWtlPf2xwPSNdiNILwdUUNJJKPTBnAVxShHLMYbntl
GBjhOFhtUuTba+ffHI+MkLWkR4T76Hp+RFzxOMzRYvGeDK9tV7kHuiKLh9oKIZjU054TyG2Fnm+n
27ByYOaQz6wXVBNFBRyeEQG1qGucFIEpzUkKepp8vbPNt1lsZc5Bd+2Od8cV4dtCMdrhH0V2M+sf
y2Hw8kbPHc9JOgcLhJxWTf5L7T399+ZfZyTLj0Xs/repL/nwanXIPUcVnQrqJjz3R3d04pcgImsm
sU0/37+Fb7NMxoI4RIKOujeJ5uokh0OUZ3MpqJwIRXzmzJafE2M2LnY3qd/bOqcDVs1qql5cAq+G
cOZfqlJ3zk68trUfSKrZDcAviOasct1gog8hRjbdV9JgPiQymt4YrWZ9UoIo+lw6Svrx/rS3xsOf
BXby4iGEitb1/kO6MaWZrQb+7vTu7RgkLVr3c9/gehPEyaGNyj0awk0YxTpzYdEsqIO4AnVej1iF
SanadcWN2RTiA22Q6jspg50oamtaKJvC8eSLLkXr60Hwa5nnwS5bf3An67GpsvdxAwXNTAQJwNhr
l/uruPXg/Dnc8nP+wF1UFT6p4hStj3J/dpCR5voSWddD08TW8f5QmzMD8FjYSjrVy1W04HRZb2cU
oH3h1NMzmKTyriAc/1wSzxWemLiCvb8fETRgUaDgQoQucz05JXCtgDy+9R2nGi6u0zYeGIXl5aFp
HTVohTtH4LZ1jh2CuCKRH5wRMtzVFOlnM81R502V/ajLo9k2+jsNTMc6UeWu34uhbGOs06oxOmLK
PEVHIpzQ9sw6b//FtG6yPXQn1NSXFODNB64POuZzTeulV6SlpXuRkqr/xLKBCGWmWvIQ4/VmeL2e
xT8HAw9hr0e6Utv5bltbBJyMOww9/0WM/XoVGz6MVZisomvP2EYD555aPVHOLuXmnURla4uA2QLl
KKgsgkZcD2U7eWnnJiWtfEymY91n5ncAssQfLFOgAqztZbhbU1sae6hsc4+QAV6PJ5VZj9RgZjwN
cDMXne63yIScDSPY24tbQyG8AnkOBTx6nFdDqWFqADpS4rXTIEKfeaie42miEabJo518diO8AlQg
l6SpGVLpupLem8LqjUl2fofB+a8ANfvCK42p9y1FVI9wL7PjUCrFYTC7Ktw5chvTJGeHEK9TLeHs
re7IunGSqChzMAMtKz2rMttLAk3Ss9UhOd0/3ZtDLSxBeOEUo9YeL7Y61XqVE2xEUfi/vi30k1Z2
PeWoId4Zafk2q1CZLmZca6h8IYu5hhfLRNKOrfDAhrkojvHS+W+Y5Z4pwNZ8TO4NYFRes5s0g/vX
pTOb+bQm2qWerOrhc9VqQ0+uWabf/37xeMao28I6gxy1+k6T2ygmlnGdj8Zd5ItuaB5T/BFeEPdW
/70/1PKnblZv6U7kDqEfYd0mPWKZaMUp8IrqYhOpaYV71ue+OyXJYProT6tA08Nfo4yLNDEQI/EI
iASp1PXJRsK3nsuOQeG2BM8dzwDCt4N2mgL6THuIZzuJ29YkSdnIZdj7S15zPZ4maXKxkZnyO6ut
joPRDa+4gRsXtpOd00dVFw8R+rs7idTGfbmoc3On8MAtxcnrUefRaEyAON6bqraPaT44Dy7CM1g8
o6gHEbU/3v+UW1uUyglFKJ5vYMHVrkniKCyQlW78opvzY2J3yqUQww+I3HsFhY31pGObgisuRmCA
64b3pcrQNrZoeOdgNcug1D4lRor4e6EotArYSi2w/Gw14+v9GW7cnYv27dI/xOiU2q5XlMs0qOol
xhtrfTw4sTA9dUyLN0VmzIt5gO7FhSkp4GTVTv52K/GC2ilp6fIMAfHcOBrUmOO4dYfBqVW3xWtC
C3QF4tAPb9seBBoXFN23YyU7xV1bHLS5bt817oDYPfrRP8pJqY+hiIv/gLVwJfGz0ARYnpPVepT6
qHdmQcIM/WU4CrPSHkJdD7zcbacHKzSV8/31v2VlLavg8g9BFE0K6yhRrx0J5gw2oApger8RBQFS
omWRcxF9N7+qU94Ypy52w0fw2UI9DCLpY98op/p/vdMTO9z/QRtbnt/DqUa9dgkRlv/+zwC5ipxQ
U/g9cuwIH8vcxPlV+wJU8R/i40UzgBL5Yi4L5+B6JB02N1hLDGCAaIU8zxXZpTfZegul08zkS+zq
6R7tfeMCoSoJaEBjPPHxunhtq5lZ0iTX+DTKVqe+w3toWrSXMx6q1zlFGO3+am6Oxxu6FGJ4ttdN
jwhvWuHkaI1vj4X1tW3H0m9FqlHwCKkpjNlfK/GzmxaRQ+BoxEFuWLhOK6subc0GiRcj8IyhUXwd
rOesteK/DMVl7uLDsnQurJ85MdupNCu1oTNJpwQaV9GbcXJ/Gu4Qvv79IhIeIxjPIwfOvSzyH1tS
C+Z0qLFHR2TAkhezQbgRN+rPwmpwlWrJBe4Pt3UCuAiXnnSImfA4roeL0G2cGvIKfwzNzqO7xvWN
Imo9a9iF5zYCLT7VwnAgAEIOaHUEuto16WeWAMqO0WD3HKkX1N3rnZt2axMuZEsYXbCneGGuJ1TO
EZ54KhU/Ldf0t5XAvkSDUObZZaF4VHXznXh8804jfoQLDsd/6U29HtCNzCZOHU4ZzSw5dwigYFS0
7lHUanSYk6E7Ta0jDrS85YvGiuV1Wtacw9o2dn7J1syXliwk2ygqw9u7/iGtU9MtofF+q06e+NWM
N7lW2rU3UpU6VBXq2Pe3ztb3xP6Co8dC43q2+p4Rhd42ivieVRqqpyS0Tb92Xeuf+6NsbdCFjoYp
IJoUBH3Xs4rILVSnTVq/xv/8CBz2s3TC6rWE5bGzflvRwVIMxUp0sTxc80qBFetB14m3LPSn/Qhz
+y/BUBfPwB0Z4FM0P7kJYjLEDuH7+3PcXEkOPVfnwtpa12KtMUFcuAWnkX2mfsqLqITLQR/M/VGW
77EK1UmFlxYf8g+kNlbxZNvDcrJKIBq6CcSF2n/0JdLzEnnIYTzqQ4MiAIJPFyXrFV8du2gn+Nr8
kAvX7v+HX+vE1+UQWZnLJDO9tKh8j+Y/iDfUPm1u0eX+TDe/pEWphVAdoarfAj5/3KGqJoWmCnZm
Te5wKNRQObNH0ap0YoKbYNZ9qm31qXXmvT6czTPIHImjFzvhddoq4qibmT/e4CKMIahNysGQiulL
Ijx/qmjD/w8zXUaDT7jc36vMJDarpS+L8YpMpi+uzILz1C+tn06WjskxaAzxGs9d+zqrTrHzdPym
MKw3FIEchE0Ae2hQyxf/Y5mttoW04ITAi5Rapoeh0nsVvbo5+QjzQdEeyEBtBNc0If8Z4k5avNNp
ckx7GSAlgSeQ5bdxpbg0OkCG9ILEbQpvHEdl8JrK1sRxMhrlkxP3Q40ve68bO2u3tSEtMMiFt4iI
+LqJR0ya3sQYjPqo93dHInJVeqMyI2xWoov/190qBCt/jra6LaciVvNYW/Yk8lunMU0UysxRFj1G
s23s4VFb25D0H+UJLBaxllo9ggO8t2ZwQRu0tpp9srDsoqCP6jvpVJzcppQ7l/TW1cIXpTOGx53H
cLUTwjmLs0lQtIUgLZ50NCIVz7CmSaGbc+pLv0IFbzh0aic/xqnp/Bgng57W+0dh6xKlxW5Bn6HM
02V/vRuTSEphJTXAWCqVp7mszfeWle31r94SEfiOpHELgZdmLHrer4fR+Hpx0Dg0PRRyTs4R/qc/
w3pABV+w85H9tYIPWY5PEtrLaXaI1FT+sgOniigWYXQJQhhSRhnGMXsjcj1oD+jn9pM3CH3uPKfO
5q9lV7aZ7+hZaXtxIwJUxSxzlJ4m1Kx8iRpNpZM8rfL0MDht9dfMHPYGNVSwDqAjdNJXAaFdlUmd
LZ2RY5dZb3snKGnVVZJT2yo77+3G+eNZX/rEKNrS8rR80D+uj2qu8NspQVWSyjQ8BC3MCyFW4Gkx
rOj7e+NWoGBheuL+yTcDE7tppkZNlEDGIfN3gzjOfbss6d6dkUf5GsWaeEdxNba9MEZ+9YF+oc58
35aFxR42wyHzItPC1GCeYvWNAwhWe7FSdtFz3dTDu2ZiKU9liCP0Tm66AZIsEQEk56XsRp/C9fLM
sIKnJgboNeAMnKLJLI+O0HLfmrXm51TIMvLKrLDMnVtxK55FGQE0b6nhL/SP63FLO7WqSJJq13pq
vIhmMA/UN2TmFcAitAkjCk1n/9AnvpPQEt9PwvWs2imOHPE9c5CNLUIyqQHVALwt9tDXvwV+ezvb
s1v5yELo3yPZa0e1cuC7Nv2U7L2lGwtOdziEPd5uGhfXFCNHADmoTs9bGlT5s5O0ut83fXgi5UPm
MtWyr3iZdztfeWOGDArGzX1CBLgurGLxhLZLPUOhHSrkybtOezA6RcHeu/0PpZ7FQRkkgOca8H55
NP48b6i7aY1TN35j9NnRKSmh9umoHdFG3cNVtpZyOdVQkiGg3JBbZ8cZzSwly+s1BCHgvaR+Q9PS
2SqhCJdoDT7ZhtyLvbaWcllCsgXyZ1oar+c3D44VapiSoQNZqb4Rx+3JaG24AFHT7gSYm0MR4PEv
XoObftB0UCKzj/LGl5kmz6Gb6+fWLYdD3uV79L4tAgBVVfpTaIehEWFNM48ipaDyD/SQR5y0hDZh
n/qPPI7ahIlNiq6k2RUYTEfleHBdKuTKkDQ7qcNvSctVqAfqAf3ut1gZfNHrtTXsUil7RFj9RW+9
OhV81g8AFeG/c13aCPwnDvdkmYg0vDhNT2/jqJRl6WVtmzrcWHb4ZKsjtT6gPuthyGvC8hqtr3/v
X/MbYQ+O5ASiv2v5oKzXv7KXVYEsiFb7DkrK1HPkfNQ7/d+mVtPHwDXDHYB+YxfQJYehCcgeMcGa
WlooE6QVC/wJdk6Ko3dQ0GUZhM9lOSt7D9iywKsPsLTFIQSytIFjKX89NYK9PtBHUIayGgPrqE92
d6DIrSP01Vf5ZcyxY/fUIMDQWp/EOcYPOfMsYYrTXy8xbXNLjEDXA6Ybq41Qgt/Y0Qi8ovQThsQ4
3B+kFk1H0+3qpyKvwo/3x9tcY/hySwuOQllidWmVCgnCOJOU625nQSnDAhCYo33sgQT+Oh4hl3F1
7i0UG7g/VkFzMU6q1lo6JkZh6l4wFcHnS5XKKavaPYPj21ktQzHIoi8IVrPaqA3m8Fg3W7XfKfl4
MukO9pQ+6E5psNsLdnsmgNohgVB15CWFqna9cabKToygCBc8cUbJ3OjlA0VweZwtrfIoC1QP9z/Y
byj0eqeygIuIKEHTUuRZ5v7HM4P4ql1QIWNugPm6n/eOWZx6QSru9ZyRt3FuQL/G3jYhgDFb46lI
DBfvAMMJGyTmB1IHfcBBwwvsPEuOKEXpj3EW9D9jJ9NOQRC1yaEeR/WZtcPJsESP+Z8QBQ95vD+R
jYsXlJLHC141pX3y6+uJBIWYLCURtZ8YxvALAD97KNC5e8gzes48W7TtMRmFe66w8X1wnUD5BNxe
hzsnf+v7La4iS68zW2XdPR6h6ZRUMuGSEZZ2FKEtTkrTmec+0DT87HcNFzbiP2QmwPUgNdLwQ9B1
PW23lroullsNH3HzTT4OoAl6G4tLmWJWmcYnaRnDc8LN57fhaB9a9q1q7sof3YYQ/AyE9zTo5sx9
3T9hTLindi1PrB4aA+YydnceU9kjVt0QuYM8XhIj3oP5NxabaBMqNgAgdZO1LExJYjSmjVn7bu3Q
9WMX03OgR83L4CZJR+t3j7rw/V12C1Uh1gi/khZajsxN0DLYSl4Ei3NalQq4AJUy+emgIWteUfeK
hDDxqRuUg91r1Yf7Iy+x8+qcLto0mJpQO1EJC6+/M3DgWA4lANwkR8Mv8yJ+48z7Qgybw9BTxT+k
FYjCXA9TdU0yB6Nb+4pRISsRWFPx4DTT5LWBljReizCaPAqkDY/hBOwaRyL+MGSRelDcRL5rnT4t
TnUg5WmWurNzV219bvpxF7gc0inlnevfJhp0KrWIszXHhfZBN2h/qQc7OdkhLJeDGoDxHe4v+tau
XhSeaA5BcQlvxesRq8BSQMkYUShtfsykYfiydey3rZugPyd4vk3QsZ1Bt6b556CrlN6sijmzFEm5
vUssihNxdXAFkYNhBdrbPhj/Wh2OFV3CMEqdi/noOrFXlCEewgRnCWtypwfIZbVXBbU4YlI0e509
DkdAS+OM9fOeA/jNTKlD0H4DCgQWSmy+mmkZ2ZNFgZ9eGBHZzcUw6hARjMUCA3G/VEnO+TyGe/Yt
yw6+OkjkpQREJHF0SUL/WuHqwSzjdKJ65nd0V2dnrdObZ7MO1KfcUoM9Vbib47QMRgvMou4B9vo7
UP/jdZ2apC21oiADDmftbdaN2smtcvvD/W16cysxCs3wCPgsCPptaUehg4mADoLN0Mt3UUmBAKpl
CYJtzx5xBA2SIJiHppj2WpJviRIMzT0IgkeKaiJGd31CFiHJohBAZFPtqN86rZC/iGqtCSFUqAGE
YvpiOK1HP7Hunj+ieRS6XjiW7ksQ1+Z0LFPMMqGCB/Xr/SW5ObnL7+JFAFyEtsTaX/8u28nUUbRo
WtVx6+p+VQbqyR766BD2xGx1U5pAISouCfeH3fjeaCNTy6SHgDRwHU3ZC/PZXajmVhYkn/LckSpY
obFLf96YHrjHUnQGOYWktpysP/YV0WdVsxkYZ1Tic2pIJ/FUZ4x0f6gm519wY5I6Ibr++/35bey0
pSKs0X+DnxkthdfjJggO0qbCuHNIkTZv6vbkRIXhFVKdj+6sunhdOYYHJrlHMb9dWUR7SdtAKZYI
fF0orkYoULw9KN3GdvdGDcT0voraZgffub2RCB6J9OHXEFDcRMOdjCcmTvbexKHrx01vXHDH+zbP
bX+RIzjv/eW8/YywxdgskLjQuYatf72cOIS6nW5Qzo/oY059jHWaU6K14SXWzeA1MAftsRZx+beJ
8MJRAw35bQXIPl29o1nZk5ma8Llm9NhOYZGNhyLTIz9KxnLnPNxetgzFjbRwlsiD19TG1ujNOHLg
0XTIfH+XxRj8HONUfRsD/376D2u5dF/8hiCJla7XUqhyYKkpWJqIaNv/ZloYyqMVRiQruZIMNsS/
NDrjx5PvWRpuTpIAdKmloD6/rupNQq9q4F8Oo1IF59Iykicny+yzDji7s2Fuzx+JIXw/zjwMQwL+
60mimmYKoQHs0NXvnEuDpr+zW8/9Wdcr55cdKoXjTZNpvzFyae1UhG8zLPYNTWrLRlUoAaxJUUQi
eNwLzlxY11riZY7SJtSNugqF/7CcP0WGNWSncO7rD6aTz/9zIasgIJx2o/r+/rfeuAwARRfYkNhh
uWqvl0EEMhnGgDpqkjUZtjg0lvpqmjv6znJvjYOeCO1/S5ZxY8seqjBJ4WWzp4ysfgo1UZ0mLdqT
ft66dP4cZfkVf1zmIPhxX6KbAxGrS+jYxeHWaQLo4EVbtic0vvtf95fvtgl/Yb7DXPgNLFPV0a9H
LAAARY6opk8JWvuAB6YhD0Gq2S85RfYvPXfwI4CNimSuM+gPyI60z6mrR69ZkGePttRporv/izaX
ALUDnBtIbbgRVz8IIYcoWcgcRZI2Hy1RpI9TYqtfKiezDw6W0XuQ99aZJQZaoCr4TSiPXA9odm1W
tzPAWJCI6DJQzT4E5ZQcF1mlnbRlc6gFdISkwu10Uxlq7XmwHChiFX1hp9nO0weIBu0hVgfzcn8Z
t64Hip20HYKLgUGvzoWViS5uQ6cBqLJT+2A6cferlUHXoiptLHKxuCUrdaScaLaIz/fH3pjm705O
7giSNDi71ys6Lx0UORoffo9a5ZtuqpR34WDTOUrjzOn+UGjrbpxMcCtCAYJP0rM1sGk0eGJUNZx5
G8um+kmMiYNRckXNFicYvXitpWCaoSW1+VyrXfeBFvgRFNupResZ0k6ikwqV9r1ILPFtmsbgfVEH
geWhTZCph0kJquHQOJXqerhpTtN5Us2wP0SpHSnnsjPLn1WtG+Wprrv2h5Xn4+jVc21Jr+mj5t2k
0JzmR1Zp/HSqMfmptmNcXPACMlKvasrxH2xlusIDSVuC9FhPfxDTqx9zp64tagSl83lo7L45T3MR
f158dAvYxkZj0bkaJK+RoRO31hq+VNjMNzL2aBdW3jRx75YXIFeaqgg5YWHEylz/7PvaSl9SCyAK
NinZOVErzl4uJtfBYUyj2jrjy4l6io5T7Um6sxNdAjdwye2d3O4PaFvm0p+KqUmP1FHy+SAKNRpP
CISkF7dMB2C1Uji6l2VTFb6r+7D4DF02/JbXefcZL06zgKyRlQ1tn6jvHYx+Nt9gRYt9Jt2+/QvY
kCoOIui60ReuNqpPQZyVhsclEf/IzVaKN44t1Vf4ZBXmW5EdvFfrkkCzQ2IJRUqZQj5vlNyOX3tM
YOKj00Pn81Iznz7RBiAjT9PabuJ/UsUf53HudTIilFlNdEdAynrZvMlngbvHrOb8ps5Ug3Hprop+
ubkdYp1G737oG2MyNm/LlnZAFMBQ0DqFCGeBNYpIexF4v0SPKLzlL5FtB8xUusljaIrMPGUO29/n
gTI+F30svw00wn6GgOjiYo6yv0I9IJ7OGQ+qfoxUk9pAOsaoyAVGSBac5jF1ghw7wjeGYkzDMSzs
CnHISB1zL5Q1HquQaqfs3JY6bl15GHzqs1k1oRogjnOoBzU2TnZXuCmNOXmZvEGWQIX0kPXysVIV
iGvMQj2FrSmNR2GMQNwQhIzEa/RMlp7TI8NyMXtbEYe2azR8VcGCHoUMnF9IJOFyVUrQIha0dYcH
2kpiTHFCxf5mDG5lnqyA9h8vxTXJ8TQVaezXbsyT6Ry56eg85JOpxgfUKgvzrAcBf0yIcXocjMgU
CEbExTtHq4q3eCKXrZcqdfMcB1J/HYZIQV+9y4avlkWp39cGmMBn3LjSBEJea5mPqhMEOtQkUkys
6aHxn+bGmVVMeswGFlvkMM3U7sf0QbGQU30i1s51z8ZB5NUUoUAvUgnb4pROdYXYSVcFPzrLnpKL
UQXtjyLQ8k+jiVUDbPfBABjDb7g4TeGk/k/GVvw8KWPEVWTJqveM0a7pp7dDw/byqnbfN6FguxZT
BZbGGieXkb1Iw6XVpe+CsETSeiQleBxRDLbPOAaTSeaFlv+vialvQAfvW/QHMJxNPNFVzYNtp7rp
1QTe+SkFjgKvkWnWXYbUDg4u9HzjmEgn0B7gJhTJcij6H8DEeucN4HWvLtYazqGvs+EhNJ3h37oX
sG4nIwm+WCNb5ZDj5Fo/9OEof5FuT19Mo7KqQ5/pAy/lZI5I+vOllUPpuCLzU6dzX1urH/KjFsok
fBByHkYkMQU6RlpeVuFRdwZFPehmp8wefAxDuSQ6Re5jWydB5RUFbdH+MCG9fazVXODEOSsz7sFB
GTqHRilyxatzGcOOV4oufpGyQ+u9ibqpP0xJnvWXKIjH4MnNi6F+jBS6/T1p44voh+3Y9w+FI1Lc
odoGRG8aUay4iGksK8+Wihi/yigc0w9kuMZP1RkkJiOlrIs3MBg0oPRkLur5XcPPGY6OPgGIoTs/
Zs9qpdvjGRfz0Hli8RGotyaY58J3qzRu307OqEdPwSz64FghFFf8tPTeyj6HMs25E6epEiE+2JaD
5sPZMmvX/m5FYeN8D9Wp1SJg176eUPNEHtf+pCUm0preYM6deF8ZZuz+mggXy4OTTHktzooMRlV4
5hRQAPVGVWvoshKlk5QTfbb1MCl+oSRWckZCv5HfkEhWUq/VZ2f+KdS+r0yMTayyugShiU73U+C4
3Fm+Grmt8qEdO3X8CC0xQDpMLdThBd3EqP2ZdJrUPgkjbtInwaui+2gxhsH/ah1H+e5UOguD50x+
NMXvYM5qw5txlJNRkRe4EK29JlNFER9qEMfiV+TOWp6jh94W3XuUzqPiKRmHyqa058z4d9dZG35G
tc1Uyv/j6LyW40aWIPpFiIA3rzBjaEUjStQLQpS0cA2gG66B/vp75r7uUuQMTHVVZlYmj4+9Vk+t
VtIn3K/ax4cKxB6BzdoHs/ceu/jdAsT764aIVHuyfbVEOHdVMbqd13JeqaWMJb4MyE/fuG62lyNH
cufnGP6yslIz426JXY3xK//IGC+DcfshPBafitYe4kNmO4D03qRHFevysoTdUj8tfbLJf31jbi6R
2uPRf/KVPoKTw7uBEMfG/xbHGxvEpv0HZTJXU755RHJfayboKnfLsH/a3H1ZLhPxeiNUvb/J+3jE
YbZKkx6/Hi8LlRzLZ6wAJRaDTmQOP04HqROsfNraX+Hp/FEsj745ZPJYiyiq0qNf5xLhj3dgGJWS
VpqE7/3ccFPQplm669JlT1Z53ruk3S9dv/ruZYyD2b924x6wIW6PSXuSIfK41Be3Zna0PDFkpl9X
uyJoIKnqv3FktupJonF0UxP0ONBVajv81F5XXKNmq4ZfdL3jeJ5vNhy5KQWNqRTeSDiUqyUpFjjU
9qd1Hz0/UxrHK0WI6dIkOXGCPfx41zg2G9YD+R4DyU63U9KUdU70GGbygbOKZxTgmDSb1Wk/6gXl
dzZuS2CdPRSNz8kQVl7qjlay5tvmLj9s4yxbKtgFJKvDrvQVjg476WGKdjirhuSZvOlC7/kQ+/wT
Nl+bbPUtZ0qZhcr9bpBJeOSstKzoPBrlNgWeF1gbhdEi0J+VLj9va1F99QEWK5lMtmq4HIERD0SN
9m3u7XK8XyzHrh9LdgCOwmxl/bxR97hwSGq/BzdpXZ0atwtjDiz4v2wZlICNiPi3Wd+uNAdRG6Ey
22ow1aydMOTDAIgYinSw59n+Jbu5h45bkkmmtIqxSpMykt6JJL0tOccYYASpngcZ59EyUpknqfCh
Vs46Ezxgr8fyLvtFq3PT9EZ/0Tq6fgrDJ9p/taVbFCNEJehzObMOtj9Vuva6k6mMNlaqk0Grn/Eg
Fjs6GeKzXbzeymAq1BxqUSinSqwvZ5vsTzmxv+9ieq+Oq60nHach+mveq6ZtosImqd5KD9Z5enif
2F3uhzloL3YZNMPdRm5bnDq4o60vjq1tm/47OGRe2eVgipCJbro/lv3Yz/uu3IXGNlp7HvV28XNy
8gjQdfoEcDbsd8MSjbNpzJKD2FzJd6pNnoxD4BRbM9GXpUzTU/VEMXa6J1eHdffSLIMzPB8j/kBF
643TyP5UvL9h2FeKC0q96NooUctMlo00Z78BZHtIuI9nX5iAZ8On6y0wE927lzE8PK+opYrv5tYy
/yKJzHFXt750EM3w1AX99EMQzTWnkbJpUdQO4YBQV/dhGnsNYtTIeOKLt2b5CtjBsFNXGRk+SLPI
tRjtPvwvjNdqLrxQq/7O68bov23z5zqvKJ4P44TFW16FHbLtnga3z5xgFE2+q6R/05SJV39WCwuO
SAc5p/tmKJ/IK/CmdF47nF7wAHbrHHcT93WXTTumtMfjN9Nzul3n2uWklUNryjvO4Qknw3qgi12m
6uY+Fh18iDio1f6YEDD22MmbidQ0WVuXUlLVmNWWGgi/aPr5Vyz77oVaHhtI7qH/2LsOUI83oX4r
ZcAvXUNWMrMdRS+d2WYdU6HbBouwrSJmsAiXgz8/45h8YeVARynUMrt2XZcMQz7NFuMY3mxJNqtA
sAq9l/ZL3bRBS1vlkFm3xPN4X+2b3f8Anpt/l6UaUR1ujpzueCejs7UiPfoMa1HV8N1926Zkh5Qf
29ZuKkVkZ+Y8qcRkpzR4za8lVMvJUskgU3dD8f5uwrg3D7MvrSYDBV6WO7Gv8mvzEsMHZmkQ0atX
x/qy+FSBvh2T9aSiaRN3YROZazdxt17HMq4fnI3KWByTa5w7Xs1yuIJ2jH3qKzJFHvRq1HyOfSiE
U6cGoh6spAkVjcOyecUSkXT/c3Z1N/x0tB0OKVZsQ/uheytMMsuMfpt27aCwKBm8pETipJbflSXQ
dzD5tI2f9XqVUbYn9Hfg1y4NLmYSrjltrdDxXT15XZf1srann5hqHnFaRU3506W24rkhqu273y71
p90Z/SM2vvpQRzQ8Hb00v6G3WnGNKR172mw8ybnbB1t/Lsd6+B7VSwkE2nDxBvx+lt/WGnk69SYk
3jpU8Yeqw2S7VMucfMXlYuZzUJWb/5pMrR8U6nD9P6Xl7GGetEMQXynjlNSgoVOdTCechyAax4c6
pKlKOShiVK5K2q9bz8B+wf7G8Z5qPS3zRRN/TpGJynF4FLNZu4v2Zet8780qp2+dQ7/7ILdmP7f9
3koEA5t1x53c//hGbfLsW6MevvU0pt6Dv/rrfzXSzCmfBCvBqR/fvMi6eJzHbB1bMvCWAOHLY90I
ls4d7BKd59KNrQ6HuSD+a9t78i7IlVuugBmNm+pWDPbjSnDUVTddXOaB5cfbeZu9klZsCcS59wZd
XZrRbr5ZW6/3+3BwF32ZY6c81UAyy8Og2+Aabs4YZJV2jX3fc3WIG7+57WF97wxXyNewvVaD5717
lRI0F97SoaifYu+HYxsC1ZYR4Da1FpDE29aPACOYPbfjryNETdnKZqgYCTT9uepStQTT8Iy20i7d
QrmOfEU36g0ZZ6Z1ryY1tbmOPEITfMUfTrHzmP65vVXStZVL46OHFs1Ka7v4n8G+d/3VnSReRWU4
eXeseLRRtjH7et/2eY1PkxvF5TkwvSvSaTLtUmyELOp063mYciooxY3+b//j+HUz5KPaLDuNq7j5
N7bTURVrGO53jcbHbU+FU3lgx0S27g9iLMcp9dcFqMhrmoADZWyH8WQfSCrODHkLzpOxZWo9ps5A
4hDxO/H45AZWt1/ITQFJs7F7p5iwljXdspXFvWva4P5o+8hObbBq56UdZ2VOgF5ucNqg1n94e+Ie
mWqx7TzZIAXVndsOi8nR3mJEUrpN+28oscRPMQy0nDOvteucN3qU/rL7OMFe/coczX177LfEGvax
/FQsmCUzA1p1nMXcI3VRXh2d18NjgZKq47BagXNScKrKtVYZKn7HPGKuuS3FkIzu+rFY9ImF4eMU
9Kzsr1doKMZsk15Xg78x6PCOJlWAmZkNdjLzp1XaWFH0VjnlEKVNXfV1Wo0rSEtcV4p1o24orczF
Bv+5sciwTzvWtadnvz6iS2eLdsrBrZxvFHHxE5FD7afu7g9fteX3d/HqIsK1+sburlLTJ2LWGOgw
bzvjv7bsTP3i097SJDry6c8tGMUnFiDee8/bt52Fq5Qo8MUJfgzJ0ajU8/T0uPgcTv/pxfa/Y3Dt
zAVK/PZprbbYMJGEYD9AaMcvFn18EkO33a0z3bp282BNXKy03kZ9laM3j1hjus7L2na2daknItge
AtiANcfhObwf2D7p8nFoEnlCz+a9xr01JeiO3XZKw9AqJ4a+/99boxPrLyidlG8mduT8HPkkWxZq
9Std+P4ci3ydnPktoEj8MxudaoapWB9cPTFv3+0Jl/NConxPipjjxqH6x9vDzm4iTz7vybnbE2F9
H4du/TJupMd8EbWnTo6vxW1dyzfPi5KzuG5sOi4p56f30TuBqfK4X+vy4h1++WLcced1si16ZG3Z
Kh+3GhMlXELZ0qnnmq0Cb9mrPV3Nojxua8VtW0sTPaNoBjvk8VncVCiELPmBvPKiN8xqUlcily/2
wban3O9YWqEbWwfcG7rx+L0huJVZWwrdpU00NsCG/VK/Ykxfdphw0UBfcCAGx+mCuXtZJEttJ9Da
6X0KOqRliBGXKWOPCX6zqaf4L7PNfo0s5scULEGe+8YFe0gWMa5fS+Kq+TTOtifvh6CarN+GzMD/
kqlZymwWtf9QTkL+jQGGu6I9tP99XcvmatyyEgUtQ9Ckga7JmY2BEP/zOsCzol4nzK8nNWvcKYYS
Nj7l7nfr6zS6uzktLDBtuaFSXH2aaVGwWei/J+W4Q9jV1vyReMP+uoccPeIAJ8pUNTnv41Fv/l2/
S/GyH7q0X0OagvVk2Rpy82BXYDrDeM7Pgu0EkVJah2fLMDwWvpqGawwJ6Ga7oYd8DPbenDUmgMwJ
xhF94dbt8sNF+zxfsWcVT1LM5ZBGVbBsZ8eaxSXeR7e5628CEoacoB8Bu8RI68QZwWZ0qfu/B2D6
AeQ89W62LR7tvC4161Z9aJYyP9x4/xET1irSLo68b1bY1MyDe2w/KmIolyJyk/03valoM3thdMsj
enyRYWm0/5RJGXzD2bDtz1UX+d+n2Aes28KwNWQ/HAkw8Bi3v9etud1q1wRFaO3D5432qDNphtZn
W3A1L4PfM8LhYYH1rrHLektnU6lvrLiSWtrraOVFkH10irVf6qctVEmFlMIshWnXcH5aY4uOqYpV
90hbczT53DTulu9RqJ00ATp/HyvCzD461fVcJmKR5jebAewT49fYZNIjfflJHs364GMIE/A2sFze
UvKk76UdeRn/iRGa7Xwck3xiYyw0sAHEajx7TcgDB9gs09Ztb810pdV4roZ5LmjlkNu5Xk/wrYtz
99uComy4D6qmvMycKG+jGdyH0b3Fl7nxOqIQ7pPSvFhJ7bKSQ6xTuoNnYjxkW9J9rFYr+AIcDOSV
OT54NGoMq4s2ijVLtr+8X8jku6+SigWKzY7bw+GIZkxpuOYP4TXCgsOx9GOoR4tXn2AOnIYP5XuZ
38fNnMdlZbdsVvS8n7yqiS4ii+8C8LpHD0dcRX7hYDaOuJnc5GcnCMAnjmQVCp3CHNspiJNvpW4d
m3c5BXQW6jjQEZSWBx8zW7rE3N43TlY5UlYpqAcvD5MWGCg9J6a/kUccC+0DRMY1aA9pg6Eat70A
Um9vnNGWk3cHctUirM3WPITOzLmz07epJxDKo33YxoTxB99hV157p6q9PGjd47lsTf+rVRGrMltA
jKoXE4X45M8tlw1vusbKOrkI87j3Xv9jC+jAPkQfLr/F1gTBq/C8mVDBJVidh5hE2Ltj95ut0CTF
8EaVXuODpQ7hX9EllZNCmo31Yy1t/bjMMzzKPCXrT7dqohYEEjM9UuBNlE4smNzLELg27/t6fxrL
dlvfpm1p4gIDiWlIfa+SMDfE0dxVe1eL78mRuOvttob49Ws9fnqR6uvrxiRsFR4O/u9q3zeeWOJ9
ki9vAowjX8muPrQW8Q+WUfnQTY9vYIqn4F7m67ivYx7uXikvqt+j/V7E3fBy8IAed56U5feYnDv/
fRj7SGU1FPT+Gcp2usN1EAGMsb3eyvrJ3cHntikhW5Kav9Av8VWoKAIrfjZHrORSAhNbl2G2POtR
NGgQHm9Q4u+w9cIdi4iQtmSTs2vyY7Annest2I7Cslrvl7cus5U6VjLMablvqjkpDZuWG9+bPoB0
EuuydMf05QzQGU/S66e/4WK3z4vYPDb3kLa62eIeLHZ2zq5lFjWJeoGIZ1MrqurkeuAc5r53QQOZ
5HhYauXYW0TJjx0WrbuAKO/bQ9yE85voYc2+Zn9d20w6y0ihD/sjF0wBB/MfA3i6mT0M7t2E9+lS
bUR+PzRGBhLYkcXC64FDt3if63pqUpoYVUPwGODUmQEvybp68xquYnQAZofdkw60P7wkehn/Iz3c
JxULgRfVtK+s6bLAE8oLaaV8Ic79mUuDjCy4ID+JjmycguZyWKU/5gnuVjcKqSzvoXwC5oFmSB6x
0Akb9GZJixVCotR/ns/EkXvDTOpraNbQ3LZQxhcWcfZn1YppzySGhyUnqCT1IoSiAv2mqK55FY/u
5ab8wv9fRmvzDcoVvzJI8/KPzcSOSUcfWbC7SziZLA6d6akhqnNKa6cxv6F/oQgJDg3KFDdSOhX0
pPSsNwPK+zHcRu8yy679EcYJlaNvTfVn7seyL5i5+WGNsBcjXHbzTCpX0PNT28flXxP20z+/UTTb
unMa+vQhePFxe1RPCtOU9TRLzypoJ636pBo1LC/BpuXFob8zoI8iGNO6ZmI6gb0H8sx3iVygr/54
8zaU0q+K+Vudt11bH4lYDsyGNpU4Z7y8lbx2eMTPaWfX+7cY1qUtFteMKK2b8tB4lRhGFtCkxSbg
zKEOmnl2jp/esSvIxGTYGU5jwTLATrT4nplot1/Xeo9+r6p22sz8//kYWAIR+Y6wGg7caKfDn9xN
ftqTqR2YjFn8GZwSO+jRGlntrHs7PG/x3DY5v7J9q5SlnLdkIGgk1e4s5lMyKW/GTCg6QHhWDxqh
I4ctPEGX+S0wv81ihEamZdJgLOVwB/2EKyJZYvt0imXj23lXjdXxWGK7+Wy8AykOxcn+b5gj8SAQ
e69nYbekx3XhHhYtJeUGRfZKoFnhNa8Tlq0yOWm3xZvMA8KS6xI/dEEsrasnnbEtiAQa5COjZ7Wm
zPsM8l4fdjls3i7vki6GfnYZTeGqY3cbi41DAAC5sgDm8JX7PXleB+sbD4ss6sFVTCqrK/t02OT+
ievCzLm3e+KM7LMylNfeby5JU7XznQ+/yXVwbg+skHuVhxWt1zVAfdtkXqTBx+axxLEIHAUXAjzF
Bh9vNTcc8cSokz3txjohT40DCiWJZ3jprYHNn0KoVT6proGPRFtSxymDifykf26PlEFdhKkT0ZLl
A3rU16Eh6/a+1RFTkDUH5Dlgwe2dWMLpp9wMkW4fgkDJvkiqMgZACfbqPkms7niwCIF8GGfNRtS0
uFB4/l6zwT9Xah0vHFP299Ht7X+BexBRUd8UqiA5Y08SuHA6njer3Lvs//5axVx586ncumH43AdB
E791gf00L1WP/n0fWLf13ckBX7WOeUpj9raPNCJO5opTCMyCrwPhp2g267eu8YVzWtYSLov2Zr2H
ytb1eXZ8aDvjVPx0NaPDue6IeC3E9f4iU4MD9ATDeWyvFWTUnIm+WvkP5QYX7xmsEI8+apsTPbPG
G9cm6y5lztLX5OiCKINm69TNs8O8bh2i/rxiIyi+iJoNjGuDJ9SHgp+802Y5xmyEq69omVYtTocc
LCsVDBO3UAtHfu/BVT4Gcxgs1PRNorDFoVjyspmxIGKLvFV3FgT1m6Jt8r8zDc7ym+/tKvoH7l4j
E4gayJseQGjPha4dMB60iHS9lR6/unWaJXu2Mztr7LOU17JvcY6bj85vrp6zz0eOjpNaDWteHv+F
luEHN4agN5Qagn7dm42XIv6xGY1UkpyauA4i6ml/uBchZPfWVqr5Va3wyHi1jBWCBSfZDJudQ/sP
TsOBYDBwcQ3lfI/n02Hk4uZgBQgh6MeRLcJVhfh6JktyPxwTwXgRISAopPoATdE2SvnFpEArYOJI
/BnhzbZ0b0ChCqd3NnN/dJ1XHOS7byy6uCoPEL3LK7PGOheiYrMgJ4swvHP9m/pgq6nlGfKLgxMu
qHeYchkMdiZG30zP44E5BNgYOXPpKCltSqA5uGzrSL2Op3D4hppH+S+2y336FUojzGWllsfpbG91
+NbG0o3YNGuhsHfcWuoneA9qHcwyIJw7+27Cqi9Ga2kFzMXbGooBmKV3NMib8D5gjjj6+6Wtpo9Q
U/Z/CL8RjKC3M5/z3TuyNVnmd6T+ZVfcLLHqnMssfyi9RutjM9huewVlgfXv//9VjB0LnxtMr/NS
NR5ig12a9schj1qlXb+zc5fIqsVzt2lajyVsI6/7Tstzk1p3ceaqEmuXGeOVnz5QBk8W4pA+24n9
GE5O73NURfzP30oHgQZVj+33cNybv/ZRt1WK6MT+GucorO/LSZEzB3kXLifnkPJdT0f/L5ZiMgWu
Tq1+kGu/JuSaxQqfUK/GltesOAPfOc5c/ddbc1xneEdj5Mgyo/3KDIT+fAHvrrj2DFmbG6PEagNn
4fyeKenZQNCJLrCEq/6sSKPeF5T0mi/QOmEe+woYcvJ9y82nZKj0LxnN4xtR9QkiJTNX4kQ+tYuu
oG7CvB+xp8dFRClMiWxnQj9gVLIQnuebunmYReTuadvhtZV71Qx4r4AmHwxCAJRFxx78p6INm1+s
19V3ctwmzEmm+HjrQ+k4KWePB3PdYaf4YCQlMY/MEhJSCjxcPqppBuKf1W5FhcTRUv9at8H2s62d
VvsR+t1RhT9g3Va4Vime43lwd5AqwSlWzqvZXkJthWE+TYdWd+1u0TJM3eQ/hqW3HgVWV0udm71N
7ILyJu20jgOyaBR0TTHGcjL5UiNxu+Gzx8MQz0542o7N8VmFUvIoBqsNQ3i+Q3xYG/JAIIKVa95p
FIAvZRMlFOxVhvclfcJb6fkIvrwE2eoGTsPCSalCfUqSKXqmDRk/Iby86Smeu/ay2O6uL6PiV2OO
Ibonxx83PMyUlM/W0EX/hUbQJUC4xsMJHt5/nmh9PyELxiBlPwaBDUbgGIUquUdxGtQIIK6lD8Jk
VVha/+u82hxpizoEdlTLvcvpMpG+zAYKRPaz3xRKDZuNYyxuXoFdtTGEh83IlKK7oQe1JdLvgqBb
zmuSdBY6UQFZUwxBX6EAg85/VSwbBdmivflveVDG7tsFeUZeOsLZcnmbJBll25XGuqya53Xe++m9
6dD7PVgk8L3fRKUmjf3DXEJQ5fmTcXb+gqrtvadFlHufo5opg8Kic30wIzxq5mjLPDTzvvspeogk
SGvw/fUBY6jprQ4CssR4kilBxxJQ/ojklU+jCYkqRX9xiHTTR/8r7Negu+M8C750uTZPBwY678ms
QtzGjwC1O3KJ7jv+/luZ+TaIK0omO/4Gxu8vj3XIwZPKqU7w6lvD7a9pfCB5HHoqcxFu3T0edtug
koLLB9iYZuQQsRLxHU26V+e1AwOSH2HVv+uNQOwTiujJfm7rjcrDLDn9HY69fe6n0uKRHKj22VKK
7uQsJLJAIILE/jiGfpnTzSLLGT18eTyN2ujpTzCa/Xl1vS0+09yXTrGUy5agYbSSX0Z2AQMhfv+g
SqiKnD+Rh1aw6DZvPN+yMthP672a1k8nSZ1RivR833rVvsAeYHOXbWHjPUsrWH9z7OqDzBhv3At3
ccYfVWs69Ecz/p6XIbH36k526wzjqfrkyZFr6GdHGUMtYwQm3EuVLMN3Zu8eSnpvqmeKgIryGo3v
lzyi9tPbKsD4Gzj2w+9V/d6WoxdlFZgR3xnvHh7GrotPZUzORBEZu/ou7HrELXJBcoR6SJQVIrmR
glrts3qF+kjSUhMcjJJ09gCfZlSttA9x/VOsjZiLLk7ke9mUFAUUA8E3xLEIuRy+30s/B0lAqaja
Pl0n5c+Pa29VnwCshO7aTTNiLJpIymxYdfOd55v9yPaxwdURw7z9H6gei5tY9huRrS0Ed4ElGuax
jgqT6TaLRPZrt4rRRa62OzXG6Vb/ZJLO+7myX+HebbGj7xjaXM40TpXt7PrGMy8d4NfvNj52K5Nr
xFTBmFmFp2bdog+DY3T7tDfGrZhgxfAZHFa0FnvIJaHGNoappJlHu4iOaAH4qUW7Xto1GVmhrbzq
ChbdDqfBCdv70EN5DCcuOFLFcYDyGyPc39buJ9a5EqLi6yTKfWwBmS2eUj3J3NSxx985XPfnMXsi
PKPr1xeXIeA27k/qW6wtty7mIODJjBFhfeISByyqK29AOi7q12aKqipT6xr86cMIxVFPNN93px+c
t6azNguVXIi5j06Ils1UROtxsvol+Iy2RfxpGmf7wCOD7fNw5PLSp1kGBKtNtnQNIvPfhtRkPbuh
spjahtV7EGgGfzao+NRJQ+NEqDtutDOk3MouI9nZEoE3XVsz+PLIEGdVtMWDFPdLGekhm2a3/e6X
nnNkGjcZ62z6G+VP9s/20qONgjspI/GBgscfUSM4XCi3CQMoY+aIb02wVES5Non+vdkt1QYHp/ih
tFFYnvShY52C1VafZbfaqGitwMFtyhP9kVotzDvNI7ZSsmpkW4CR9j97hIxIsxZHkDfkjzjOzDdf
nQsA6UyVd2YX1LCtXkoea8TljQVQMU9DjKTFDwc8rlfPvdSrYw8X5QT7cwil0WYLYp8oxTtlb1OM
ZqbpZicSbWkVHJAutg/w+i3qSusVuRSijGpe2u/bBkc3pBtT6x1OCd2Avko3iJ5Z6GZkolWEOLKk
f8bK2j/yZYoSxS+skNOhfxhNOiIiXtJ6KuUJ8H+CMEyO2meW2KrtV4IH1Z/WL6N/6IGie28KAJId
TV+PTqcJkzxO1nopKm933XPENXiPksb1C0Rw63XFLWd5Immr+6OVVdtPiDGC7W4ed7E+146MX+A7
xyGT2+R+azUeZHfb6PS/BkTfSK58m+y43tLrEwGGoU671WseEJksigD43vqAIazRHSNUz1wZclK4
uhcvo7SiL41zbvIHsaG3nFpU5z58pm4fEcwDPsrVT/6OWwys5KEsKyZWSon+cLuxyeJt8a1Ld2yt
Qb96mOEuWMp9P/ez0/f5hLrQf4AMKb+tMfz/aZ8GCQzvVaV92ucWct9SqiO2wGuAg5ha32z0r+LE
YBGepqO299Mti4QNESPjDcXaCrHYQboNxR4jBXnd1Lp/VvO4Pa9hXMnTWq4KgiCcVMkmoQ2b3gW+
DxKwWd6EgaAb3Fca6V9qz8mI2b+g+nzowe+mL2zdOeeOXrVWbpC1dY9efAzqNegbvae2pFlAuL91
Trp2+5qHiiH3FoDTOGm4wGjj/o3u4sR6bQQTIwPxVMW3dE9EcfaJtBSXPYh1Oe6rYaPU4wiBNGwa
++pvw2J0SNMNPHPPc+EVgx6ohRCw0kV3rDjCMX8XB67bgfrSbszOUTnqyc9CFtYBfeJtrTk1VKe+
O4sLrMOgCruob7sGSMnV0p+JrBu7S0ni9WtF9m73MPnNOtBTt/oejYv8ODBRvz9E5TkAVg1lzVas
REJJHXp3ct/TsVNYMon8x3jV9nBenFUPFzk29pEPC50wSBNAcOqQisSBzfbcRQXIuFkw9jqEWaPT
fTEU+SwXTY6eC6dB+4IUvyZnFaVlfR8IC06ojuqWJyH29sd+wMetQIg2FHYTjiPjbiz5KGKfPv35
QO8jt368Jq6EVeaJgA/X3I35ZZYVQsxJ+PIxkZwWaWUddZgiHJ3K53hzGgRD5eEn3+qEmJuiW8kl
eIw2ZqGM8I7Euy6i6gfajVBseb2HTKMd4qUH6OZxPDPBri/B6qNPq3wWrlOnjN3pStmaF0a1cfwX
RwBbiO6XhUJuknjIAtRM5Skg0AjdibBH57qCTpD6EFNJNpLA3qdGdH+jCJ6sICyNlzf6H0fn1d0o
r4XhX8RaosMt7nYSp2cyN6zJlwQQRSBE/fXn8bk9ZZLYIO391q4f/ljA7C6nIQtfggozW/YKqRmN
dK0ky6q0x+rNKfIp39elK2xyFrlcd1be+hDT3Thx0zQZ7fCBbKP3FeUEA3kc5KAfckbaP6EbYJ9Q
CHML5LlAZukA/59HotwuY1r7m8lfxispD+28w51e6M26DgsEwWia6r6BPGqTInak2pYrtbDJyuc+
816Xy7yFfEWLYazAOoycauO+pygn3+erd9MYzFP64M1jCzpttXmadGIaP4i41k+T0oa1kaLTYtMi
vfehLDHKJH5dFvPGLYd6PU08zYC59ZL+8fmRj64bmpe6pytq1/BBwBiGI0JjXYW6PbsgJfcgWQOZ
ot4tYcHh6rjqaS3lPsrbkBj/pZix4KB+1JtsFkJubz5+aFNOza8Q04C7C1ozlQQ5O5J1fJjpy4kU
pbNJ4SnEs7HHoYDIsEtZsUdEUR0anIG4mVq+WGMR6tOQ+uKucYYIaM3GydijewQ78JUbXESICQtv
wySf6WzvYdjCpr/M5RjyUoNSfZWpUMEeAJr/Li25VDeAE+bFMHekiWvi4gqg4Ee7Yvbd8hr67fAy
Na6YP6SbZ87JUD0ZfzVjMJ+q3tUWZH2ai+8Fpkw/NJpIrC3qd4/Ie7uszCF15vLgINaXPzb9VMGv
aMWsEoQBBKRKp7dpDI868UglAkBdu/b+y6rdun4PWJM1cGyhb4/6entk2qUGerd0dOC3dJcjTojh
XLl1FhwDt3IQ2YZrvbNBxOYdLt26gnsin/GUYXOa+Xs0bHsKaPcnyxrOFgtl/W+TeeKbzEHER+Tz
BtcUDxNQ+5LhYJRATfFhmIC1NwMZNAaathqQkQvpfYCe2XrXEqc+Q8OO/ndsWuwkyCZRT9sIoj9N
24q/qdZxcK+rcR0+Ji66P1wja7z1AmLrNqg5shZSpw6+cMYA0+rJ18XDyMaa7aTdVcuGym8r4msp
p6PXQhehiMrLYNt0HbhH07fiRedwnAd+GZSQLCztR4UkuN+C5jr9zqGNSe5YBKqfHrui/LWCtPku
GxQcB9mHrtkqCoOf/QK2TeqV/d8FNvENVHO+vAseawqDCyqcN3G8rleJzHc583Z37Xsxh4i4kmlU
419gks4cPAjymQXVM1QRYuwxb9WQOfLZtD6Z+oMfoK331rj+l9aefefqCYioDBlct3VEMnyaTaDJ
9iLs5YIEsVo3cq2GZxM2GD24O6dz440N4fxWjUQSxpB3VcceJ7I7VJw9ejDBYx5UM1J2K4vue1eZ
6PbAGJgeEayy3GSujvM/tVwymTBC0sYAe2OTL1TwbZAFlV0KJIX6ZMawQ8veBywEadQwh1KWpRmT
23qZtpaHQyWJBlsvTCwuswW/hPM4wy6Zw1iI+ZWXS49HKY0Uh4yL7whThpDKdMa5J+bUXr5G6IN0
x4eMUNQjnRqt0zC0d3FJsMnWDtmHTjNWQw/FD7W2yaxmB7WYtNf1n/EoIbw6VFylhxGWzrtr5zra
V3J07L1DVOr3hFv9HqgJMfYMArTz5Y3p4eMVkMbh9P+jWI45WLMafo2I1rdSI2VNbD0ULx55V9NW
VL2+Wou3qEMTVMB/jTXVpPH6GRidu/Ki0+KNXmBLF72aN6Xt+c1XE/YdGKTdpb+ALCXmEqcby33X
4xjZlAUPGRNOmf3JKwGJxsw6xZu6WcFbZAjuvMkUgpXztIATDXUPSjvbUkAztODy7IWyro4SLst9
1Na0XjFZ4C6bTLBcKnZ0rmRhcm7tXuQmWXFZM615NWbKAjQxeJhHTB647TgQos4Rzwgj5mprczuH
92Orm+600GCJtczjkdyxX81XZlJZJrIAN2axxo0I9kvOMRqu2B226G+FtyW5LXS2pcnG10gyMp/t
MmdRcicrvbTclyfhBsNH26dwci6tI/j4ZY0AzUScFPvUcsTHpBnRklp2w4uPK+8RJzz4STOm1adl
xvRVACGDwy2mVJuu09k32B7bVGmIIXkTzAT/CRd0FeiOSR7KtVoeu3UZeehLzDGHSDQi2JbcTU/A
Lj7w9oB99xBFqf+2uLKx3mLppozDdRh9KNWufxRzIyqLtWDqGv2Z0A7RELBsjQJpobbr/qHiQa12
YYYFkr1sCoq7LOsXOCN+J0AJCkvPoCS+2HtDJIa3yq/D7CQqk92+nzrHMpLPLgMskx2kiO9S4tyF
xQtgZFocSZXIP7HHiBkcrtHwhz6WpT1nRNNcm1r4D3TnFOhHiSp8rcvG+sNX0ywbZHL1m7pxuhvl
ZuHPSE3yr9KC8X5wW9ffmjXS1ffQGOnfTlBnUpDGrXjTDiV8Z7TNa/MC/+5nnDwmAruRxFN9a95M
mLo06Bh/ZW4zqJXC2RBHNiLIWiwa48eoLC9pOLrzM9Jb9zxo0hoJjkNZcGya1uqOTg8Qz/QaDd4e
FKFAMT6hGIJKlTGMtPa+jHAr7hnSsoh0yyfzSAASLk+JLf21L4T4z+2z5dxndgmoWcGdIxFc50es
v+0TcrVMAWuQL/Pk5V73VijHeh/qSrubgbnjavfCSo9tb1n3aDxT8+Y0+O62BJWOR3rvAbGtepTP
TIlux9eXjU6CwVtcok6FyHJjnqDEAX0iMsCfxTGsh1Ad3CJbuoO3dOO8y+SAPDRqjS8fY3pKi09X
xTq+AgzM473WDJfbdg4OsUWahxmcv94qnRdoHdEzc/eLf8hT4RTHHmODupFdzi+lGikYaivNE/BY
mR8RNRbXclnH/BHwIcqTYg2mH/L9OZ5y3OqzlRDTVwx7r7BDBU7XFOumT0Nu6KbBHbZpvcILD8sM
0HT0az9sd9XieofaUJa+zzP6ND4doiNzQrKkhnOWaMfAt4ACtsMS4fJG4cCKuF0mlZenqh26H47u
7HV1jTXu7EpCVbVuj09G0s78azGFX5DNL9NFhWy9G6+YCHkb7NXdTU7rl9uujmS0X4mAxE0xg9hX
JZ8rjSncwL6/1CM0b21jdLVT2z3hVC8+0JBEJSbLCK6QASjtXq3Far7wbED/tACjBAMsQ+tiFNH4
PAul1KXKOpuUJkOh4WHq8Wq/k9Y9GagwMGy4e1UEDPG+x6BcLciDao/2FAR35r8M9HxmZW9K9OWY
loHHHQtxIh4DJLmd7fCr6Dkq9hQTtD7K6zHOwMoEPi3G0eEPxGL11+USsHnAWKgRIcts73fE4t4U
AuErNET+MGPKyZOm6jx1iPwW8e0YrC7Ud9R6dzaT+a/ThIu9XyP4haQjKOa/nvU+P0HOlT9O4aNK
zMZx/OIQaWc09oyhe2xy6l9hF2GEz4VDJ8Hj5uhkWTHEbiv2Qpw8fpNCLHtx+BebbE0uSFFHNkxS
rb7CEM+0Bm8NN5KB75JmJqISTXv6P0YBNGRq8vyYlItGNScXpcRzQ0k9L2U1zz44Zal+x0FEn96A
5YFgJEhdJ5t572PL42Zs+76NDnoRSFqzoJm/oLVld0Q8FzzgPy+W62qQnhxZ5iEYCZ1fB1yURnzj
OwMcw6eQnWuBlwQhpF1Vmzl3Z3uHgRVTZmiC6GKDvlX7ao2xGpJAgMbPsyPnp13t8GPQ7fAATwtE
3kTN+GZ4j2ve8qC+YIZB7NYMuKRk7cJZiKUsrlPvemK/9JnHUZJplPY54u6z5XPjbGkL01cSwtuv
qLC936Xtysu64AeALvMUjB6mx1+K3dxXl70UtpTaI2tfhIbyrXIEZXTcZq2340D+N3rFDPENvyC7
LZKJ9ZG3Wv+H4pH4/76BiTqWdhscGQAIUmiUhRvJ6ht0iKRFym3euY7/GbNGDVuZ+Y2z8Zo4X46u
WZ3xNFVlc258UeSbzGpC7wj3repNRtQg8RFKrP0fnzYM+4ScHN6ddIMa8RKCuR4pCA9+MoXNfMeW
V8RnmxWpvx+RID+p2asDkgjqgvs8YrbdRYJIvkTKcbl3pxsEY8spDrdT73n8I1bYlH+LFR/LAWCc
xzwqbUs/k0nkqY2XyviSW9YNcEsDefXpU/wRiEgE//civIg8yv6yCcRrEk5pFZyIamuqS1uBZj/b
RWcVp2bVxbpNUfQjcG0aG4gIm0soZVs+6nKSdgJMo/7WcQzt5DUNLOJk00C4M5k95tsSt/kDJlDs
iqyVHmbtYJrv8FjCvYcMHk7SOvWAJHUICabsy9qbt449lz6XJmWlm7Yfxjsn7YtvJzKe+gzz2f43
wws1civqLm12eI/yhwh4qzpMaolR9VGAEG8MB/UVMYbr/Mf7VKeXOlfOA+dkzuGs/MncKQ4EDI0V
f599VwGtueeSICp58uEEr1Nuxn8haqRvwS75bMhW9HbzKvs/UV9k4y73TDM9Nwi+tzm2W1z7Ha2L
TTSE8ZmyzOwoVD3BemY63xUOWcHbEEV1tndTL6pPYK5NR+t2zOnL769nxq2pfBviXphrVRbyEvLs
LPBWHVhDOlJ7cRgAgQmMqspqY6Oox5NHIPy7Pd2EjyjR47cmwsebBFPY/c3G3Ltx0JLSMRVQg7eJ
YZGLxPPL7J9qoGRQT4B90qcBXbHlUplflAx4vwqJHTOxONf0KZXp+MdnXn3M7EoxPXjO9O3benqd
JeUbDJmDu4+xaP2VuujrLeIx6yiavvwXacNCXrqNSWCzHDLUkS672xwSe9ynXpGrLeXN4g+KJ/XP
8mV/4YnouBFzGT7XbSHSi0PxwYVYk9k9ZRFp3HuUs1giiQkanklDbtctxj0MKS15IumF7QnJTVhD
+CcLxEOfaCcYXPYg5X9CysX50eax5wosw/odGKkf7zLkedU+oGh0JO5RNL8M7r5LUUHsCG4ph9R5
3A6Rd9RsQNjo+k5hCXHmzNlIeVOrqULa9R3pc+O0L2PjwuA2lXqqYSGBhmwZIeufU3+9byQjNPPM
ELinpnNixdTilOl+8QEqdlNoO3syuyL2YjgIxHFp3W1K7L60dpZmweW5ONZpmhhQdpOBnkoE+AiK
AgorCJoYJ8W2RVKSvpjxJgh3HG4bkqT7EDlVig0Mfaa8UioLl+XKWRNFM400pdU0dO7J5V65ayty
XxIi5/Tfaeqr17RvlvpcLc1y7ct0eGAOhqx0PWdBNtl73V2KbhSLtZX2DOGuNVwdnP4Ovip/vPSN
itd33P/rQyhMm7P6OyinGWY1gNsaYSTnlXieQ4KQ9lawkgXMpxKFRLxwCp1lxG1/8E1dTXsLqpHL
FiGd3JFjUF/p/OWl5erzntmVveaYtqSakMHVNX90lYaX1ea4Txhs6/fOlfX9SOyy2mZVavZsYRFG
NkCeE4MuCqZSKZL0aS+L9j5jeMCCqwJo6zDs1u9Weagm2tXvtqZI0wcCTUx2B1To53KjaxHzZ3Xj
u1Vm/rnF5M2nCoV2mKvFG3c9IsIhUcClAPNF6NTfzkTBwGWQGN7GxCq8WX1URKz8V3cu6jHL2LOD
p53I+2n0/DlplKvCPSMdw48kRKBMyCbsoMvKBV0iBL2d7eoxFRdlBzerEEY/iaDecpEh3FSPm3JG
do4HzvFAaQ1Jg4lu58XfhjcYBmDGS/HP4VNfkw4lknmwFrQi17YMg6/WtC4afQYEvVu9ORYf3HBt
dJ4p3luhzjl8k3xWGnvYHFjoIXy5noMSPqZJrGk01r7tmAi3RnSc4A2azo3A259tYuSL2Ie5Gzdz
EY0P4OUxL1bHXLfXJT7VW4L57F6QU1EuDjjQITkspP5Og8FkbyhH837v8xylG6M60oUi2C3M/eWg
cd5iIMwfh9Rpn5ERjfhh2QWjDVkd8X/eNETlKVT5+F3PS34/RGNAqE9b+1fL9X3nX0kOEuroHKVK
0sJuDNvb0M5SkJcYD/W4BBOJAdPNRbZkwVMgqALgUrdagFBn6PunusQ9zw9rsI1FwVz0u6jovOf0
ZoVl4hZevWOH9XAn90gzcDDlSjwhrkAaN4pMPdx8R6e5RuoBtFKDcNQ6x97UxUXXs3o3YXFgbMLX
4AbLS9CSj/p3yXCAjWMc1Y+L8vLmlKe5bn4mC9Q/wUIBua/gqfsj+tzwHj27gRnrHLwNMbAaMFAa
8+bXSAefYP8ZbLQzkPsTEMjzoUPcI4m7+MsrWLj3pAc9fxWwoJ9Burbug1vKlTAbNmDAmbapmQLC
6tfOsuVHwOGkiVmH/qXkF7qhIrC/2zLHncguVog/vQpTx02oaIl4NSV/7Qhl1tYxRKlRPqJ95iTo
W+KON5LIDBgJkIydnVEelCPaNXucQ+KcrYFdqANnhs7PHCW3RjhEzMHOQUfIrSnc9QtN0bhuKWCO
onNZAkFuPE/Pl67m/tqVTpl1hFM5yn0Jqi7X56hJh38K5gMvFIEq7zdHa0GUQjE/cCIyb4UFl/Ne
5zWws+7Z1knbQGexQ22V139zq+XMHYTU8Un2k/2UL8QuHm3emyzJlnJ8sIZ4GTYx0QssGX7P5N93
ehg37PVYR+EEJqybNuHDaP1V82PnRA4mdVz6Zuc2dFUR5Z3hC+MvSYG/nCC7M4i+PkMIDUiBIid5
3DNhHm8zslKKjSzl/KhoDPiw6mXtX43LE8JTyhuPKrSthzcWeDl8hAHSdCywq3mziOn5AOq5efe7
XD2mWclfA0063JHM0VGiQ1VZm8SN8V/IJSSDYCrkyq3Aco8eEuNBtImliK6xbTQG8Bm17whvUKj+
zgvdCKWGnZlHNw0DvbfJqPigjDL4x8ft+kcvXQULe49vdS90OQdHJLbybNM+qjZu79uAZoADBEMZ
1L6blZp5CHDW3ug+rmbW4VFF/LNLECzRpVPLdKeyrOvPU5GGMGgRMTEbQKQIaATkAQss/wkQERy9
2uMDwCU00j1VbLCADLi4SrFOWyZYojvyxeFtW8Ys9bZlnyPQHXSGBAAolZG1JTYZrQB5afZuxg90
QG3RBTsLKx9DASif2GKwdOpkbTzM5K5yxFPXpzixOSLVDu9rbm2GAY3CpujX1cFHFEl9nKaA80VW
KpP/1exWhswdKmeTcZnaz3xZY3VE2+cFiTBd9loEY/Y2YoKHu/Rj4++yotH/gKr4vKK87D/7SgjY
IUwlYYKPSN9By8MKGL0QxOW4cx4d8BZ2/5UDMdWEeURLmgxFg+8jxSm67Ac1Tk8rHbNpIhoUu2Se
1OULqTKrfSCeHUNaGvA1nKt0dKaKc03c4o1Jn6vQJVn+OcId3J6LKiSCoGGa7w9s7fJl6TneNxka
NsM/AJS8C7HyT/uqIXQliQrC4LZuHqcvQy2kfbVVHZxQAwzFhpydbE8Cc1kdlyY3xQXRHRdaj5JV
nGNCbVUCc2bwZ8TkByJKCg6wkVrf2QSs2ZtIj+q1n7z41cZE7e01L87N9K6sw9AWXXbg8byd8oOl
OaWHttzD6g6oh2Yn/OiDGplhP1sImEaPdzIeHO8wdQN6japw6ugwqn4IthOW0v2NrsXngv30hlB6
QKEYHEW7n80UPVtaIfoovMZU2xit/udCcle4rdAKP6NEh21KcRwjRae6USdD6/g1gSg5GuZZazw9
FkxJjMgUWxbjV8GiNvsoCLEXzeSy3cSEeWd3MjHEsX2P3Klvs1rJGkCA5HTXiZ/1YK/4J3aEZ1gZ
P7fqjwuWKesCROsGmxkX+oQ0t/RPKQbVYVs1OYApJ8cUJ7jX/n8Gd1HxWEsH4LODnUpsuMb0Mi1D
I/ZD5ZCJQD6O6/30oRc9RJ3RE3Q86Tlo5mTf2gnu5VBsijQenvjyxgoyo1FfMT3Af1oEPeE5dFMp
jnYslpix2XGaO3ce1oC3zXf+Yu8K37nhS3s3oPhk2y3s+MvWlv1COADbb68mcI4aZa/GuPgdd/3q
bGriZIbzmmZ2dgDEjn/aoG3zk+2KjOBzQHhrM7lDu+46CojmO0In3GLLQMUcXKtRf6w69fJEW5HC
wGzlNgKWyGdmL9FgjCc7qA2vT1zV895VmAi2bQa6vwt8Uj3I26N4F/Y/tcIXkhowXwQZ6tv9CrQI
qOfP3skGAm4hYjyC13yyFM8Djd/+hrwxcg7muZ8p9RNexBGCYPFJdrP04KMHcO4cmfDFjTC2kwfL
K7qVMEYE9znW/I+ElfTNDaymOOImc74giwjmZDybiOEcHGe3gL3ZmyDqewXP5WMeLseSvLkcnwx3
uRgpnPLHWwY1wmEGvhC9d5MQAdz8eti71Dn0mc02subq39H2Fd5S/HJ8mrxXMUs/+SPDG8MW35Ki
sHHdektoy0/RBf2MaK0lECXL1/rRjamEPMxMwTzh4AL1MxmdCqxy9cASSo6FP1aF5vyIPLYnT7IO
ARRpH2nQYTdOkOI1DgVf+mTzUV8rDTVxYjChOZ1tai7PiHbErTF6LIke9as8wtcbEZyAKRv6b607
bnIOi3W9hNXQ4BWp1yp6wDprmgcA6OAz7KDkXi1SYKLdAm7HD7SQdRFssbZYo9xKrocAhypY2VBk
3VeM7PFcY95a7pC5ifXgTviGD2Ok9XiFT02vgwrKL9GYvnhGBI5ukWdwAaLEacwW0bnUmIhh9MO/
LpC/POOYK+S2rzMmipIvUGHwdJCCdb0y1jl3UvFeLtR3Hsthlq9CGSIORqUmbARlhk8oiorqwgcz
Psa9UsWO60fVX7Jn5tn1VrF2h8Evlnv05ESPL7YO/uQl8sKZ95vXNtN9jgQ2zOZrc1NXgkBFz4J4
Kuy+jiv3HWj/BOUCgfDcZAHiC3wE5XBXxu4c7oVVN4dVsAHh0RUdkRR8GxfbbsduQx5aHOxG6Y3R
fiRLFb2+T1o/tgs5NKfJjfQn6Z8tFIULf3VsZpIhd1PPYnOUhELsFhkbdY190/zxi7X8iIgMZAey
0+V1WaVUd86MnG7HWBM5u8xBv7zN5jVLtyZaUGHmBDLxbmRotUCWbZgiFkH4/TlykBHWlFXnxAet
l5kAoeGg4qz0Nnx+5Yi3N5t5WJVunitLTtYb8mLad2NJV9tdSCdmukN9nMdwZoIlyZ6mpjqyw5X6
vre6/lHMbjvuRjONBSoFmfs7m/jLPyXKrGIf9rEZDpArOeW2MQvX3DqoPCBJai7C1ZLjboi79s51
VeuRIxOu1aFPZ4e32EfFy95h1cM/E8+or1qfDEAs6HF0WJEz5gn7hMM+udq1S/hjadTHzJ2E3MO2
TJ1gEGpgz8DkZ1xWnqyJvQiHNkHS6s6PzINOuyETEiA3KpV/diQC79Oo1VScWr4LYAKkr+0dStBp
2q2omO7LaMz862TKuLyf5mKGjC77+YB8tPieLCsUlHZJvjTbWZ0T6BlhT07Q3F7w3vJ/m3zs5ge4
31Dv+6ru4/Ns4QSEPJgwgUOtmWxnE/dJEFbviXdL+QNIyBoYrv9wAewhN0diGw2KCLeCX988ahbV
RJFpBHmBK2wkyJuT2de+jbOJnLIg9HctOd8cCYapa2+3YEYkFhHMt7rW9I1aw/8tlcZ/HdUS27Gr
1HKP7y3/Zgpp65vt3WzjaUb/dzvLt6w+M6xsPmfPSkvwXcQbIIJCC1dCsjX6h7yy4oslCwIpZd47
hGAA+R1usZ7ybdRnA60cphpeikmx15ncTZ/Kzlbfk8F/TJIDxsJdafdUv+b1CqhhRzaZ8CFoZ0yW
g0PMVsShwUWEveE9rzsVndNMDe9rs64vhGiQv8A0/oNZSnH4hPQbE8LQx0e3R71FWM+6vIqy829i
hgVFYMDT9dS7uTxSqZU9sjZBQAUG4/y58nv2pFvqmNoQD0aMgqdtSyaRGe3w1JpSfw/dhEXS0djq
yaPt8C5FoA/LUeBGaN/bihDa/a0g7J9fzmY4N7y7B9zKqbnMpil/QRR7gbiM3jMfmYYhfhQPym88
4pYCyUPpy/ubMXiPUe12O0LpVJxoN60PsYwzaqJqgJDzLGVlQ/qtDritj1MB1UxbPpBVllUPhNRw
FKuxZMoNXCDfbVexMt6W2DE9RwJicSecNVQ7oWMya/0GH13iESeLPhN3u3lQvGl/PR2b7y5U6R3B
PwJV82TQg/RtZ99y5NlsmO2Dct2tUW4/kQON9EnHVfuEOgKKu+drPvZEgUHgsyP+Fejfyy0yXoKd
SY4lfn1NW7vcWaUb/PJlaXvTkMGdn7xidkBrWmIQN6lflf6Fq27IDuQRefkBFyVfAf/L8RjJpuJm
8t2wv0uRRPfQ8kvKI9g30UfOjKKPmSDG2m4a68cXabke12YonP0sh1Xd3DT1E4pXsFhvssw/QUKQ
i0zDrL91TczePfEt2t3nozD/EWSf/7DPzA8F0sYnb1LY/prKbt/LyHbfOPTih2KozZ8Yn+Swy6w4
wiJfe7i1JucjY5B899d1mpKMHATDmrZK2s3JwT6VqJpQxBXC4zoXi+m3JXsGrvYoQvVv2oFY5tRL
/WuFzN7iCJXDf+zLsJfVVNj/CjSaf8fBDT9FO9IXYUvCjli2M/+lcgaEUYoOX66pMpgu5GMF7qYC
mFDiE0qsTk9KZdG0q4G9vI3EvKz3oFzWy5oW619HaK23FFT7n8DkPOaUErEpETyrHxdyDIgwILAF
6hs50tXLAMIThhiHUamxiwerQ4+ZxCZT0y62ggrkDC5o2+siGiDUYSCQqzrTj7fI6pFy3xSVM1cY
SVWp1yOcS2lc3vjhNMs7sjjFmxmZC6yxSimSHWegSxHBs01+2FibNHbj4CFaY5vUzd4XnwE+hyfU
O3m+KZGjUkDa0CJPFlY6HGFEsPE3nRV90KQa2luLGXAPmEkW0VCNhI1Q8jTn+4YbD90AWrwN7igt
d3jCwDH9mii2Z+T2Aq8caSK4z9oB5nq+URENJC9Wiwp/0bQ6tjnkyApuiQB9xc5VwAEnvQ83SHIY
4rEz8YXOwaXAtbv2oSTwAXmO5Rwqe6ZfKQWAdFGHt0H9PgREZ6Fp5mc/6aC/RefW/EZLp813VhCg
A3E32e2ZWUrdycnYBGzMU/uzBJa4c8BogPIhyO/d0mmHfbTEKKtLXlj3DphwlVvfbWNOXZcb+8Fe
kEzs1rqw6n1bDdEHuwG1bEITt5hALHGXFstKhF8ntSEshglw2tfRytidupHSN245K7b+hKNh60nn
RvNafvq2BEv1axqm9F/fZt7bk0RqD5e6I+AmIeSPjPyxg0VMPLmqYNdQGznBMQCdJHnh+W9T3ir4
hsgB25ddgYUcPqj9XoK1nklnLPtpW2B2HRPSyDqfHnon+KnR+F300ovfm7AoS+yRnYDTB/QhGUgX
vHmOkOwTCbvEL3adjeXjZEVDfin6NsDIh4mf11Fjeu2UktiidGYONbWvBIp6ccX+aa3rVwGkQ/id
0vZeZYHxgHQiD32gIUj5Pu3I0Ulob++r4xT6IFr40YROUmP5LwVxwd8mIBOZCJd4upaxTrON7/ac
sGnB+7v3c6QK+0r7i58sbqseSNuFv7fIZyE/dhYfQe/2X4YYchQ1DmPoIQpG8SNpM6oeuG3VA2Ym
qrv7VNjDztKpQChdYVDkD8gk+Ccp3edoMvKV+BP4KCLz9FvrdRR0Ygca/yOhq1PJSEHjj/aUSLfE
TkBkkHgWPZoqyJkOOG3Jsus8+RvzCpL+64wS1smbgruJARiPUj6E/9VE2I7kTZGdk1SsgmFCChOH
QFOJacJxr/HTxdCu57Vj3GD1mpkMyOYJvoMeiXcvtU43TpVyeyhXh/eozzG4oESKP9CU50dHF6Tx
6HrCiix9Arl3fB9IQggsNwh25ii80Ww5agvb7crmKurW+U+hCWhPMYGRNRnlvfim2cNyN0vWuFhG
m8DIg0Ct/uBFc20OsZOu46bScJu7hSYdcUB1tzwE0TxgW5kze97Wpd/+q7Ks+EwRMr55QTwT9DZr
XqZv2gxFfSD7aeiToBaZQGwzDE8FfRHpUeqyLE5oHZipEdmZU+QpmxAp5OMfc1NEHxHR+swv4zgj
e6lHUqbtdfxX1C7T+mp61HuVx8qJINJ/XSMvBMwklgsbok/VChyMKfOrZdn+mxVXeIGt0qtubZ5g
3AMJBgFaiVoH6ImBnG5jAP3O6sU3K4di2+K0g+3sx34fjI3/OWRtgL3cWd3XYEVQSGNCJnYSnhql
BtkaDtyzx3bKO5T75I1itNgiRw4xXbb4AxMBIVrs7CUEZvJGIm+TrOZo3eZgYLuJfKaB0wamfvM/
zs5jV25kW9OvcnHHh+ggg/aiuweZTLeNasubCVFSSfTe8+n7o3qiZBJJ7Dqo0RGwIyMYsWLFWr/p
LEDfb8CBNOiV0QRC2VpAgtDCPWM55UG0fZx88FEa8ZC5Hmg+gp10ugN6u/AOPDMeaMd59pieuZBD
36UcoidnKUHTHQqtk9/R/q3CcyECwNiB1cgn1Oy72G1B8BPddfwg2GyK/KJWvvnB421rH2SqTgkQ
JehtrrTAcrigdkhTYTDmTwN2KZ9S8BDf27xSMlp/tv4xrccOlQy415Qn/EL9gvZ88s7uqpHpg/J6
dpCiqPBRfoyT8aEU5myiQxH+V0ZsHUG85YGNmGJXUHNHAhtfDcsePqZdO3wpJ8Duih3FQJDrqXus
woEas9RFiBYu+O6PCTg87XHAgwBeGDnWLCsAzeqEJ1P1onYaG6QHUvdhLGSOXWHOKoEZgr6MSGMP
ngptcSgYJkhO5QjACF2pBhPE98jP+do3w6ypmfdYf70JiOI/dNXXxqMZIU79rMAuoVY8OnZEeEXh
nWJgKu0XPQmgH7QQOMrDpAXQKqNglKPrA8G8cKO0CYKkOcjpWtGNd21qtNxkCZdTAYe03YVaqcTk
k2b1YHah47hRFlgkKSjEyIM1NN23yRrlJzUYM82t6cri0dWVNtvax9DOZaVHqscZpBoJ7Ch9HA0h
BUUWx2u+Bj307SfylfEB/rLWHCtJTd8nJECxp32PHjh03vwF7CdPVFq3wccOr1AQ360vI5d2kE1h
3qPm4fKkir8o6H2UeyQrR+tY0OP9kgW1OSA+owwP/yl5mPAaostkJQa3jMgR6uiqEhHz/5SB0/dl
luBEY8tUPFX4iHyXahBRBU4FvZPOg5uANHcpf/gNpFNoaMDX0Cno/XeFQUcHV5eIcl+WotFAGUY0
AF1adAG/URpv7ZeyCrL2mVa2Rg6fV773QW0HMblaOOkXuEZhCtOmDLLdf5xeyjEjt3PB1kSP9BUc
dMPZ6vHxP2pBxaKgQOgGlmf+Q6+u+ZjJKJwTKGBYAmby5/9ME2RG0UnYv2ateaS1ArCiArqVWkiR
msf/QJ5sHGF5ySE3tUDuBZfng4gx4TlHYJjHDVuoFT8jbfZV469YAqGK2XPoD2csVfiIu8ii2YNJ
GlGaMgC5HIe+GeR5aP3kaQJj92304vFiUzhw//u//tf//d8/hv/xf+Yv/98S9L+yNn3JQypf/+e/
1yyGdHrfJPO6Lhx14XXYk9NYxDqePrA7gC4hSUs5z3m8P8qabRJSeTqgRhAmjr2wAPSjscIyiNeT
otFcRYXxl9I21RveGcPD/ZFmD60r41PiBKhzXUjePgYLer2YfRT4OZpaWMpWSvjYT6124jLt97qC
L4SRyr8rs0fgHIONx9pof9wffJ7GYvD5G6qWjtWrSVf6evAy6PwYHj7eEVkVXQoR4leJVMex9hsY
gnoXoMETJ4f7g96sLV0/On8MJwDUac7iC05j0TeBAeptqtvik5AIY2dFqfyFHH74Wk9FJuYYurQl
+j74ly0+I82yocHfAIJZUdTHzHIyF6pq4w4erkqvnZWuUlNRDUtHmdAUC5Mv3dO6Ag18xCYt833l
RMnzIMtfetqlb14/EG9JHRd6lWUUC1O2RDUNgE2oBaCTW+8GKgJ/aUTVIz1w2Jn3x7oxgGMyuo0J
pIPPng1V93p/wLDFcCV19L2F2iha0qO2i2VOwwKU8A5DjO61h3sez5k/F3FFgyt3PV5UND5CZ4xX
gcY/ofmoHPR2St++elb4emoOTQpBaUNffKq09Cduc5uEEzuyvZdHzhHCKMq4jUD8RPbmhi/i7YZH
WtuC2+toFh2h5RFXFXiwqQCDl4i23muGSTO3RJ5I7+3p06unBrtSM9jvFmuoLz5YN5cG0hC7iSlL
zI9R0dJwsAr9V4NA4Qm8avDaOGnpOJ+D5aM8wAHT5qn/cRUo+AFwQYKiUxDjPU9+TkYOhGrP7b3l
x7iyimwLLOyQaNJhxyy+GhoHzUxcQHAGHdAzhi6cAKoze7hr7YbB5PpQKNHO/zns/OtZaR7MFDhE
81nWy52iheLiASCslEjfCFArB0wSM4iFQG2J/ovvVWiADIeAqVTgGGDo8sDu/SE6BUaP4tpURq+P
UoznCN00DYelXMRevD76pHPYihkuyKehl76r4xl2auro1/2duLqGmiORGrGFxYV9vYaQ/PHOsSCG
xxVt+an1vUOVY1AfDX71byYloVMKltA05GIon5ReV8OBKNVr6OShFHAxPGgXCD9YG66Rt7c1/s7I
etJXA6CIp+31rICSA7rxkBRGCycDzNyjmnP0ycdpyGMX+quvKuB6jabQBZnAJT+MjuTB+y+W1ha2
o6u2Le2lQXvO4z2rBnQeNE8p8UCCbU6xsjoLu482AvLvv3WdIcBfFphYmILur6Yu0hPhp01OQ0zu
sykLvigVHZxdM2BtVIAy+0sESfwSVpX+SHOsfsIMT/zFlTsdaLXbF6A41s8xLrqfwLIzm/c92Cy6
+/E5ClWKuwr0l40Laz6Z937u4vsoCjDV2LTlPqZf4WcBHVhvwPoAo4sDcu1in45NiNYwQiH3v8nv
vPPeyNr1zkAZBYpLz8g14o0AHlCWS+2/TApn+1I1u0dnhgRQJPjlVbJ6EmEanMvW2/gVa4eO4M/3
MufAZc///kc4hjykRxJ0D0w/tCW9EI3xGrj/BZHwcmOo+VDdzBcBBU44MGDTXBw6Si5RC3VP33vN
NwOM5ommTEZbFx3ZAhGh+6u7NpicjUVBekB/0BY5j1PEjT7r39J2zHx1n6t68aRYUXUy+iGhFq/D
OtuYn7q2ljaVAjISzbS0pZuxA8eaLAIPTgRcarR98SIAge0VF4t0/TLi9gUYRTOPyAX2LwU3BR0u
PAEOlEaij4rmmI8jqO/ShT8jjiXF8tP9NZmvhsUHgFSsIp9iU+vjCrn+1tm8/DkSWqDiIFbaJXh7
ndbb4f4oK6vAteSQ0HJBaUIstrU3DXRfkT3Y16NAUldHIMUytB3c+/F4f6SV0Er4VrnYNVZcmou9
m/SyA21H7kd3qLpMQeZdCro7e8oocwvCzE5drQZoQTrKE84h1euDKgk1sc6k5k1UXWyxdID5GfaB
sXeUXHnbmAJuhRiL/AnKdfLl/lRXtrOBxbHOS4GNpS4f0CAk4QCXjAVQeHYBkPjUUqcDTT2VEMuw
PttY25WvaHIz8gkx6Dbo5l3vFUx0EPM0KOkDWqsfyj5G+69o7KdKs52NoeY/tdiWDOWoGmkNL+el
hTMuPTXGQB6XcWLRAkrqsEWiNAwQAcdU7dDrQnvGGUvZiBCrM7Q12zTA3BiGOp+WPyIfIM4qQp0J
RTRIF0fqnKBICjTRYXXk51d/PToT6JFzhm0LudHroUwFLXnopSS5kyfe62UR0TcAd3yGVRk74PC6
UtsIRquzc0xeldz5qmUvZmfIRiUGsmGE7zflQUFU7BllEyNyQ6jlr3+usIp8QtM2NUkGfD2/hocT
anAsJcoqJkgj8hwLv+5DVQDvvL+Ua/MictmOpmMHa8nFvGJktHPwx8YewpmBwRDqw0qCR20L+HBj
g6xd0PMJ4PFASQeu52JacPWF2bZMC5Mny98Xdt4ZwASs/IywvoKGcYDkcNI7Wc87bex/VlXZXfDy
qR6mViU5f/3MTe4ymucEVcNYhJs6wRXK6tHJxHTXOrcwoI6DU39se0ix/2Ikx0EPC3wPt8UcjP44
GbzeMCjlF5AtahgKQA9D6kgD94oj3sYar519a36f4apG39deXBb1UAHRqoFTFMB9L+gx0mXDvcqt
6OE8IBytXKAm2v/iOPK+gH9L5KZGIa/n51voPI4IZ4MoTnyYtsAw0sBUv456ei4mx9t48a7OkfaR
pZNioWe5+HA5HAdbG9Ft8sK8fWuFerTHg2c6o6gRP8ESxHICrcLXPxOJ3XKGVqmkdeZijhMSdODr
kG5PwKqqh5k0Ck6wsbQ3DmN/N8Ig/Hp/16xN07Zs9iY71CTaXa8qSmi6N6DjsTdHo/44TAiNVzlw
1ghH0k99YCdPba+M/9wfdC0cUFdGUdThOacbi3Agqswq9R6lBKgwg5uPyrg3EwWCAN3i06uHou5J
TYaq4FwEWqwoLtsz04zeAfRf1Q2oVj5RVo6PSel1Gzfiyqwok0NzEhZvRnKc66VsoS9ByqpRinWE
OMYgK+mFJCby1/av+5Oa/9Li7oXmx6Ykf6IaIxYfbRCeV8eFWu8lsJI3FabVA1zPDI/O++PMe/xm
HMkjGKqcYEqLUGpbZRZHSNuCd6mcM2clP5lDbeI7LhGcmkzro+zALBRch5ggWPH3+8PPEWs5vCVM
gCU0ykyKQtcLaldZa/iW5MQLo39veWJ6B6obyVK7y47lmCkbFdeVs2DhdUqFnBqXtJcRtAWbaAUx
LUV78mEepbn1Mxe1vw9p7yNgMttTAoF89+pJErORf5FSCsFD4nqSSB8j2g9We985iNPlqET8ZdKd
PqIHiaYJL8qNb/p71RaryqXI/rSlwRm0FsHbSfqRNmmNsFobx9+NILV+zCH+u7CgdMKdqtBnV4Mh
gMI0QfoAzeV/SKlAmu79id+utmGZDhmFJMvCWXxxXCBzIN8UUigVpqK9xTQx+UVLAgdUCAiPSCUY
1m6EYKPv7g97u6kMi2PK/KGFINown+I/rkkTfeHQxlQJ/0Icx+JsljLBZvICn+UnmzDcmOXqcKo9
95gc1eHSvB4OyUIV6hIgp1kD8AM4Hv1SJfDiB2WAlB3kyMy9en7ziuLzBQleZY7XA9rmrEqc9zX0
H4W2ZCTT5v3U6uYlMrweA8282ZjhynfE0I0xLe4R0tbFRSnLLkxxWYL66aT1OZQF6vVYO7iK58Xn
IFC8y6Qo2l/3ZzlHnutNTE2feM4Th1ccz6vrWVKgzWkjcVTx9ADdVA2YDMZkPJZaFP+YQVn+EzU1
/gGQjDbOz22Un0c2yQx4j5vAr65H1lEWGqvS4MJEv/RA69m6VNLWntD5yTdahit7hwquKqnKUcol
CF4PpXhaVAS6DsShQLOxGsbpALcasPNUvM89nLzvr+nqzPiC1JVA1+nG4laJUytQphDoCRTn7JiT
QQLz95Qj0jnJxiKufT6VAo9jOrSdhLXYpJE2wPFIZ/2YCQJgVyn+QUd3B4Vv+YnGr3ZC0Gi2SRiU
jaxuDirX+4b8iiFthzSSFV1s1rgfcSZKqwYKCPUlBZeiY0jhY+NI3H443h+Uj9mXhJqbM9ipaJJA
/G72dR0hqQMpwEWEpjii1IniEM4wG8upzjthOS1rfpzRedLIjhfHoRIFIsmNbGg6lfqbKOEFGUQZ
pma6LENcW7zqJIoasoAp0nNZpkiVhk5zaDpfIuvRl88CUbWP97fT7Tc20e/TKOXReeYGWWwnkNc+
FDy+cZ0mqEN0BNkvftwMJ3SCzM9NAxPzHA2wC11w3IAs74++8gkc3plkffwP3sYizDuWOcDLLWns
19M3H/ljGi+YTI9QmgiBx/uD3eZJRCGVNi3nxpDasv08m+IiiIg7hQDafcaQC5Eda+rPXoplLoU1
65L7KWKSbdNEBwMowuvrwRaHiPH5FSaC7IvzlFAiFQg8tXs7jv7hQVQ/49DuISQb62/vT/X2ADES
CRkUUu5u5nsdk9oSa77YAG+jDRmM4zJoTiHtzo0NvTIKGRgPzDk1oCex+Hql4iCjLTwWdHKg/WL+
86BoSKXen8ttwLPmEuQ8G+gtbJfrueRo1qIkPSDPOst5jYHsLqYafZH9NJ3+xUgmGZ7kZUfVbJHJ
doiWwV7pMXYFjIyfqW89pIgPo/chk8v9oVb2IrVzHiEqKtV01pcfKLCxpTFn7Rh8H2tYEq1x1Aet
f1Y16vW7VNbxh3SEt1dbXfm57s3XV5JRnwMypAFQMOl0Ls49Ar3Ud1JgVJgXZk+0w6dD3qNLGYtB
P9yf69oH/A1acH5/vmVDEA2YrrVarUeOp4QmFUMmg/sevaB2uNWZmJftOsLijsuMZiCLQFB6sSNt
D5MqdYRtWcpJvkfvrvhcKKb2WVPA9+66xnbcNM/yV19XjApyjQelSu1s+TGR6xmGxNe7/QCU8hFj
pcJVe8f4F+cAgzvqgDOegEbu9TnoR4yhhY5EO4xDdEEniVarnKo9Xn6vL1IxFd6TxA8aq1QEr4dS
NRjLgKyBPVlYlliItB5wwjN2vkSO5fWbY66lzCACOuDG4sxpVY0pUCe7fenV42lyUMYOaBQfk274
fn+ktWhFI45rZoZX0Zy+npTZyNSZEtw2yqpoL03FCzmzQfrfH2Vts3OhSgNuLaqYxiJaFdKj9BfB
vSxtbENQ5UcKujLK89Tk3cbleTMUkyCr5iWMyRcIk0WWNKGzVJst3q7C6KwT9ijjuexbagywkA73
Z3VzruahWDmTIimZrr64uRSMvOEVIXcUZ6l/Bv7sI0HUBC94stVfnU6Hkhrh2JFvzHBlWJMsF3sh
ughcM8soSSubfVDghckVQFbdfME2UT0laaz9RHLVzhGBMsrXnjMeDH8Outj8BlI4qR8ME1p2OeQ0
DYMdVDma4xj23fn+sq58QTp5DjOUQGjEDRQp5AmkoZmwLxDefACxjDKnhZ8bAHB945zd5HnzrIBO
0q5lLQFMXO9+D3BJKId4NuZMBqzZkHbVJQI8wBeUU9Fp5jfysPj9YNUbx+7mplsMvNg6aLoAq9eD
ad80an/kHYh6UWhA1VSnqHhAbT1wUfKCgY/58BON5XTjQK7uIS4DDj4dFCrT1xNHZG9qKgerExFg
QrULBbKWrh8k2ZOHREAERaNEGWRE4mLjil8fWBroTtFFI+O8HriyVCRYcdqiyxd3n1D9KP/WsCE6
QYWx3FJY0ynGBPL1B3XukVMN5PoDCLZY7b5QHDXz8nm2gPj3lKzq9Kltsqz/MXWZ8tIFdaRQwc2r
H/e38k10BVbEK5jqLQUUCbzuerZmPunliALOHvkFZYJN0oKKx7HY+vD6cUg6JemmA5h02XvjutBK
u4I/bVKGmh11xsp7DAJ4Kxufb21ChFYqFxw5DBgXEwqbydITLxazJjLmrTn+C1PdbfVnVyKA9eco
i2MZxGi0I/wh9siBNCfL9FBxD5xZhch6dUmEL0SyTo8EciYNmsV1gY5UmXaBBujGzLWvgTKqb7XW
otsFnsi9/5FWtr5FUotrvTn3npc4OoxybCdLPLFH8Q21PTQrUQXvx0vVCfvs46y76xBn3/hgKxGO
fMU0aR+oiG+ai0xCWIGlYLKlIjGXVj+ovPyNIuL0picmPELBz1xjmr3lHAtR+fvTXfuI5lzhoppA
vX+5VTC785s0Zpe0qTmeoKVjxBjB8tPQ2tm4nNZ2JVk7sDcqI+YNWNah11P5BhIhFMDzUy7y0rUo
KmzEzDlKXKXRbBWKhUD4LNiL9rJzaOlIfpYTLm7Aq0fUI63yMvvdHsvZ7rIvR22joba2gHNFZAZ3
WryOFzHaGbCMw+ZL21dGlh7yoB2POH+NJ3iNW3XQ1aEsAoggXTd4Tl7HKVHChKLZpO1LSIkHoiXC
hBiUoTtpbUFkV1eR24+6IqVBWhXXQ8UhaP3USrR9jSfmBRKDfilwT3kYYC7+1RvSP93fhmunjk9G
ZNTI1GhvXY+Hc0LUNCZTk7L6GUNXPIcNrLkYh1y3wTAC8+op3xhzbY48eX6XzampLCEDBYB3PxsI
+6PTiP2klnHkjmWfZnDo8WFEhDp7uj/L284Im9PhagM9Q3CBL3s9TSM3MQQYHQJz5LThLgl/S14P
jnqMkU9GuA7VMOKcfQwDAzU6+Ibq0csFNLP7P2Qt3jBvnvDAvmjSLOJpbKn4RAUh+LfI1l4UDFkE
GA2zP1FO639keWNAXUKWvqsruQWHux2b80+AxciPcj61pOs1KBTfHLrRw64rj0q31fUhRidvpzlH
uEm1W+pBf2jSWjncn/Jt9GFYQ2Uv6zMma/nQhbBPXWu+2PFW1w/WGHnPMdp35/uj3B7ReQDQ3ryk
uSnEcnKxPY0YyQ1gaT2DwONjpoXcy3Eoys+vHsnSiQLzm5ocbZlM4ItOkW6wNNiJUjs48RScetsp
T+rUmxuTuj2cNNJn4K5tAsa4AZn5ZmgoWR0CzXeQVZdZjnq4UJClymzvCCBWQWqg3gIq3Z5O+s6A
Qnnv8hilDXK9TVoLMndrAOKDuxme9RJv2wqbufPQwLytQ3DEr13PuZzEc553Ir2m5XpmXRzX+E8h
kxVMLVzfoSIy5Dw8nlLwNRub8fYMXA82b6M/WoRF6wV9PyOIrKpBiNqu0YrwW+mKyeix6oW3b+WE
+BRX7416z0oI0oB9IaYA9nxOdBaRNhdGY/j0Pum4R9YzNobdXgn0L5li4FZUIHuKMCn2sQMSpmWF
47GRat1GGLz9tCYXJoSqmV1CAJj32x+zz0PHDhqhju5YKc6D0o/+aUws7xyn5YTC0LiV0t0eSsaj
Dw2NhQGpwFyPlyDhiASQM+KkoznPVJwHzNAC6fp6u1VsuP2wliDIaKpm8iyGiHE9FGoyw4RWRu8a
RdWhatjVzcfQQbNdbZu4hTI8GN8wXqkefdzYNzbV7bIyNh8VZLNOZWVJsUpGFT3VIe9dG6vw5x4G
zTmjIIvulVafAqG2G5ny7bLOeSONYNIfGwyjvJ4rjjmDYoZWjyFiSfB2omGHnAZGp6L6cv9s/m55
Xid11gxw5eqktTb3vK6HSoLKoWLvjy7Wscg09il4ol2lY5UK1E+2nzo0s15MlHb+ApU7ovUf0RzZ
zQLReBRgsLvrk9Tc6J3eXiiWRgAWJM3zVbZEASIe1QpgxKioeALTQeR8gr3ss/HX/bnPV/Fi6vC4
jDlRoQRwEwfhieO6peqoK/g1CkJQ3cUe0E8ZnlR8R8GmSQAOMKVsF7nORu7SEd28+z9h5UNTdJlH
p1iHGMS86f84r7rjoR0b22xqQ8RPpAjNWVSGeAAwLzceQqtD0U+DgkPMB/l7PVQdSbKQWu1dbVIa
vNCyQNX3QV2j+GzJvt14/KwEQ4rFPLgkSLj5vbeYWdDxJQSSJSgh9Uq2bzUVvjSaOg8Syuq+a1R4
63IMT7CE7Tf1VPkv/qRu8T3XvjA0VjpENjBuGEHLOaMhqKn5gL+Qqj6NmsQnJqRyl6UTeoW4waJ0
qSluksDvJ4tpP9z/uqvDc64IHgb7efng1ZPaC2ICh6uqsYEGpUpDOe6gRduRMaCXCD4ekHWLykOB
TaxivRpvbfMNaCzPpKD5dbj4Bo0JtKMdqsH1u7T4XuBYeJJea+z6tmw3juxKhOTiYS/DCaUqsiS1
+GprN9rUD8ikxEhp4KB87gdA3kjdhKjeaM3p/tKu7WaAR3Ru6WSqJE/XXzbCFDPWLbZX2TnDB5MB
XBiOzWNUhFtIjrVoNBdH5nQJrNdyJzetwDgyBOsYy0LLL0FmI7eEERrGA/fnNIfaRTyiRsG9DecV
hu2S8molY1f4OTdcXkr7EXNU4+DlyBDlbTO9bwxEr5Hbcg73B11ZSC7uuR4zIyu03+iEPyIQOqdW
78cI6pl+0WMihleQW8jZJKiqEf/aCAu/EXHLOdJjB24Ei2TmH1x/txHgcZqJEctm0Me9it555mD4
N2XCOk5lp06H3gubHN3ldPyOKIOBtjxyqwj+lrMcTU+FtN81IkIONMbV4g347GY80RNV/WPfIiU/
obXxrRUWBrNIt/GNsI0xp7eK6ivezqj8zj6g1D40D5EW5s9M3E9QZtZezRllr0jyHdIjB6aDtig7
ZUFeJZbRIsqHKuZ7kfcPfo/cIh5a1kOiY6Xw6q8IHY7XJiBZg4LJ/JX/+IoI+3V1kiQ6T9zW+WI3
lv+UI1DwVWrdtJHmrmwYGPQ2jFHABNBHFkPVfYnOUtDqbilT+z0yMeljI4zsbA4IHd6f1cqBmBtZ
VGVMkpObbLatA/hkLUPRCB8eSa5tV22m4CFKaNDBu9SeNMyPNua3EslILulzspK00PTFl5OTVlke
kmRumpnZ29AKL9hYkIRVPcj4ptnCGK7N8c/hFgciS+YnNXUNd8Lvyjk3to/gmpgwS9w5NVdVR4cU
Jxq9EIf7i7v2HZHIRDOA1ycl0kWOGSKditwgRd5+HMTXmGrNl1L45cckTqeX+0PN98zi0NNh4YWg
A6sC1bOYY62ieuLTonPLcRIHioiYebfyFyY7mHgNirbPMYD5VdY0KO4PvLK4DGwB3eRjqpByro+F
EaGj1Xm16saNhQ5PrykfQE39ylvRvRkacJXmqGYb67qyfxwKP1R86bsT4xaT7e0C6WSLMTuvsrko
ECh5TgEBRrtaw6UpG23reH+WK18SmriYASN0WyjQXs+yRhbMaScETHu0kL6qoqnfjHqEhS+tvI33
5dqCziRuviZBnDLX9VBKAj0sRfIB2dFGoA7aVL3dvLWazKIP0mjaXqts+6UvYAu9fo5QG6VEg4lM
yphX/Y8AF5aUfiRJpFt5HhZCDSqpH8pEqZBXc9JqI5lZW1A2KwXFOVsmElwPVllaE4c0190s8+zP
Mh9zjCVCTCNMOxw3csS1s2HM1yEIfcAiS8RNjH1fgwWM6lqOV9X4wKndY5fYBmpdPEQpx8yRgKaX
dkAVoN0Aza8kqA6AH3INqsOMvkgQia1TVFY61gZGoXSX0Ur8s+WhNb8vRx+cWJNo+rvUk+aHtDPa
X1lNfer+d12bPpXKGUVPZ5Ifcr3U+IJaRl+X0jXjFJn2pDai4aTnifF3ElfiYmA6fghA/rn1yCNt
Y/C16VOvAe00M0pv8AtSG9ohN3uJWFiQJYfRkn6J2KVWvo8doLR67sWPGAaYLs/V7gAVfgvvtbbR
eN6iwDCrCnGZXs8+puteKagOgeiUGUK4jdiFhaOfFeQ5/kWQgCE8o+fJD24S9ECNo8BCr9xN+wA9
x8BuTyker5e0wOnk/jddi4AMAeiJBzyZ5eL4aH6mInMWSRe/eunve8onP7MeSPIOb5f+scOu+fVD
IrXA+aHGCC4ZbZrrhfSNvEArrJqIS3330sKZPODbiXkN/+/wd+GhW3Z/jreB0EbXCnWJWSdplvi5
HhCB8cpEKHByE1WLvoDXQOXKU9RdLLBzSvFL3CHDPGxE3993x/VFCtlY0sWZxR4ojSxOy6AJPKDj
bkQB1Be5O3SD+tjrhvd3D6v8feKNwVPj1yhij0Vmnps06p9jHI9PY+eIf+4vwO3WJQskbaCnD93t
pq/aoXKKSIRC5Q8zgA8CGvH3DLzgc5GV2ef7Q90eU7LAGczElcqraJk+aJLecFRFk9uitn0YUs05
BPjVHoq0Nj44XpseRB9WO25X61yng3e4P/ztdp6TUCIEHVZypSXs3IcpbVIOQxUDEcUM1YYYibwI
VAPJmVaVT13nVBsfemV3qXJGTlAGA4VuL247G5Z0h2Hh6KozLaNLzOogW8U5YNMyfccDqTzFmvX2
/jRvIzEKzlTpbW5ZMs1l6RiTMnVoSyQKqzoMPyap9lJ7dv6OSKic1T5Ac5THv2uTDG+Ei7WdRPAD
KwwKmzfoYrJ+immnE8QC61X0j5pB8x+VBGx/3MT+xsV+i7W3bTIXoBX4/bCTloXVummrpDcwuJCA
QgHU9hEK8zFGgnbl5W/YPP0uwWLWjbR+uFiqP74Lybs+ILeKF2qTxM9aafnn+wu/9rFpWlKtB4ZF
BrA41LiLRZgZEErCCbIBpqA2YHSMm/y9h70F5koIDV8yx0D37f7Aa1+cVIpqDXw5ENTadQyLcsy8
oqGf3Loo+icMg7RPuLUmF7uW6T/jUIljjuDBUY31fmN/rx0pwhcIcY33MSXu65HVHH0sr0Q3mXp/
82ao1Zy5qspndLGahyrwvY0IsrbFOMScKQMsLp2v6/FSgLq9FWJPCX20PQ6oUu9J/TCKGOx842KY
v9YiRBOrWE067sSrZUU3TzHinR0ykcgdmrc0KHQE55v+46s/HfWa+U1FXYp8eHFmSkQAR7uORtw7
06Hc41doXcoMwRxViYsjkptUkeqwwV0UloeysW9WNiyZGuxfcmSeVkscMOXcsqupVrmTPxW4Z5Xl
xSh67U2LNdkj5fJ2N6hD/vooTDrB3T6Dldg7i09o0PI3wjCbFVRrPF11HcsNfKGPojM+2nGone4v
8G+8wPI7gtYlf0H2wODWvd4yEjVbLcbc0aVRGu8Rf44PWFWOx6k3zLeFbPNvKsrP7ohnymEQuCIe
qkqYJzw04w9hW6Bbj6KkvndKHkUbP21lN9NuJ9pSxceNfVmQJJWjj1k3o2vmlvYSO8p0sbq2fA/0
Lfvu4wp3ECNyqnFfBV8KXo0/Iix/BKKRen7E8TI8TPgHPDXEorOIo35jd6xU/ime0LeaX8E61f9F
PIMQXkyW7Aa3N/IaaZ2i7xM3RGbnay2kYh0tBZ/UBxOVjB892H9/n/uZeEKbGSWCjZVaiTOcQFXQ
uKMpC4jo+iOmEcXhIKf+b3S4VOKuF/vHFoXnx7nTPh1Qc5EPI3ZrZxOPZATPnexHO45FeMjRKnNL
S8mewcXqp9Aq0qe46jHha2PF2NjaK/kNUZBECk3KuVkw//ufb9uutOB7icGNvHygRD/p4aM25ukj
d6XzDWl35HVz1N5ZymwsdqIZvU/3F2rlRM/kAZoFoO0lEfn6FxiI9eEYKThcoYG1n49d9gO+Bt1H
M7Fp3nQNwtsH3Prs198DMK4YcqYtAlxZ3ANRU2odHXu8+pS2wG60wib6Z1BJBQq1BvwBo3cr1S6v
niz9cVWHbgWKTS4fvYanYo4V9sLFcagqvvnKGJwjup7lycYrINz5NW5RDzjdjK+uLFJNJGxTOSGI
cdyuVxkQoo4tUkZlqIqLEh8cB6cWGZcJLGZPmc441st8K1jMcXERx0CZzUqu9OhJexaXPPRPDcp0
jH59bqJ6p3p9jMVgWzw63fhdgkE6RqJ9GZy4Ow3orOxpALfv7y/4bbyiPAHBjnse1AlyeNfz1mU0
9QGVWhekmfaZYpEBm85AwKnO0PK+P9ZK9AHXIkhjZxQGzd3FkQ8c3jti4rBMWl/njykBKnNlElhf
9baqq+d0Gkf76OjVqOMLD8lxX3tocONZk+ZbdO7bXAAwiPWb0EV+iy7m9cT7UCJtAhkDa3bCyq4u
1eA0YZmzcXpvo9z1MPO//xE/mr6AW2LL1gXeZvs4k9rtY13gbICnR/23E3X68f4irw3IgaVyBG6A
hthiTzWR2RpDGnd40UGZtHMcg7AyhUSFA+LOA26zkSGvrSOI+flzUlBAze56gphsqgAS6s6VXeU/
51OdfdCMYevKvw3DlCpQy5BIN5ElqotlBDPn9FnadlgJlPURMmZs7hwsaF7oVFUvk+F4L2WsyOe8
8FPX7IT+cn9VV44JY5PdkKAaM97kepaUNgK9jxg/SOvMxXsLp/Gmrp/HaSwP94e6zfypekkgHwQi
Mqcl+wEx61abING42DrFWKQUkfI5SjXrwVdVrL1px+MEkmneT14G8VbV7Va0b665URpCf4h+1U07
oFSwGvC1homGmFvscQTxHq2+jh8z0Zglwkco1v62VPwS4JW89/Si/dSU7Y80aOSHOpySQ1wEAwKD
nfVEj6h5d39x1vYBZFwgszO/FLb59XfIg0HHUijtaGW3BRVtRIbeKWYenEalkBLfaNtC767rkTCK
pHiPqLuxkXyu7XfyAFRSCWI8kxa/wLMz3ascfkFv4MC6C7wUwG5k1xvV37VjDMcT6D98U/j0i/AU
Y63XabjMuYoiuo9lLmKcJjFhHU/ONJXHjrbx5f7Srk6Mwpn5m6Nx27UPax0ngYyDzMX8WQya90aa
PFLuj7J2kBAIQYOJoAHDZxEuoHNneR4QD7OkEYdG8Sw3TDvMwXLl9fgdihag4qmYoDXH8/16r3hh
QLQNLAQzOjs65X3vuGYggoPnO8VGrrQ2K4SDqJFQimLQxaZoczVPQum0LohSlF7btjlogYaxeRBs
VWTWNoZFXJ9FFjUKUMsFbJrKLgzi+4jB2aMmmsjF+DvD7DkyZ5eL/tVAf7ICsF4zTgXw/fKepLGR
FS1+RK4HiQit77Q6VUPpuyo2bsf7e2Ml8mmCJBuMBQ8UksDrDwYASkbU0zq3sWwkZ73J2fuZEgEe
6eqz5js8EhQduGYfexuHeuVFiTIRIQ8s0lx/WgpWBxr4JtpArasrQf0xi0crdDHltHZqCDDvXBaO
+hWZaRywBR5q4z7oKafyCtWz2WAdUyp2c4tbGTfY2S8gI7r3l2Zlg834VSqcVHVn3ZLrpclHu6hp
pvWujtPBaSqTrwX2QOiFmxsBdiUKXA20iDu1xxO+D0BTTuAGBhcVESxLZGPUG9W+21cNT1C4jaQN
4KDoSFxPqMWAu28VtrE2TeLkdF3Fy1dVDpWOkqAtMvFGQU9wY9C12w0upUlngPcUlLvFDtNoC7Sy
xqi0jcwg30/KiBGwRDN0b/eZ9l0pUoGOhWikG/HS7LF6kfrbTBbFu6IcUaQmcrQxWZTnP0Y8O0+c
mOHz/S+9tjCg6OeuGxFFXwrwxNgRmnqBckqkKuaHBFPWgwxb5eDHDqWVaLBczLTNjai8NuiMA/x/
nJ1Xc93Guqb/yi7fYw9yqJp9LhBWYqayblAURSFnoIHGr58HsmeOucgij8dVdlkiuZrdaHR/4Q10
VanfvFDkRFUf/1UnFqHLZj7kafO9BOYUjdiTHjEPw+81hv759kS3M/F58kNnglvA4njROKLPdlqc
DytsG4VIw0vqb3YjvhYIZO6zdqwvlVHEx0xzkMqSfXNRxMXT24O/0q0hOuZ1BP+4+aCck2tbd45H
zd7uVygFQ1gNfXOdSSfxfNlIa581YxlUsTrvlkxr50NfAheahxqwK0309xhOr5zpWw5GvwbI64bJ
fP4y4HNZJqLUeObVUB45YpfrOdEfRqeXJ3vphv3bk3/tnEWbA+uXLcIDAnU2XIFzotLhPbGu1vgL
px/4y2PVWpE1d/iy42CaXSRIxF2vVuu9c528NlWXug8tbRpGRCnPx14NNW+w1B5DrZPe3ktVnKIt
dE58z+urqO/mdzon21zOdxlawFwm29UC8+f5eEXVppo3MR6h6RKVFZ7Hit03u8JypndyhNeWFTIt
ZV9g8PzPWbyR16ssKsxUw8zR5ywaXAsfOoqh2HcNw4FEZXxC9RkPU2Da+pe3H+krL/DGY9xAvYAU
X/q06ElTVAljT7Vi7yZl3BzIsA++cvnbLjDrfDwtdudGbw/7yjsMeIemJ4fHVkE4e5qp1ZW82j0M
2CSz60OhqjOWZQo1hCxWlvvFMeZuL3TF+CDBsqOrMJjvZSyvrDpoEIrA9taUQ8b7+QO2MfNzVyUe
QsUdi50nyw9OK7C3XvVpp7Zee0R8Pw0HLu933qJXdha4iA3iyimPRtBZ0TvOnN6bx3IMlTxzv+NN
a+5Lqbc0qer3pAz1VycJTZYQAEVhaE/PJ1mrqxuvKr478+JYP3oMjE90pvR9L0pxXMcpDdPETgNH
y+rPE5aINmQIYBqrauKBVLixSHzoCfNRLIsR1glwRA7WGnVnkOfD1641UjyTavtmjtfMQHB9Fd8r
2Nwz67nOp6nMuoBjwnJ9ilK47uV2d0hl9p63xquzRDdxK/7BYj3HZbpuiqXtMI/4USnNR2WZTyWq
bBKKqd779Nalgm/lsl5Rc+3eSX5eOZZAL5H6cDQBXT7fyDruhmnvDGM4Ylf1jZPzQ2c0yQD4FXSC
leqf3n5vXomyqIBt3I7tvH8hOTJ1uZsSR46hPbRk0fAVJ92v6vf0U17bogCImBc8NtTSzrao0w2x
qFNlDNVuwmCjLqoMA7l2kKfWxd3z7Tm9dhYAqd1uMRQ+6VI/36O4vuZWKVYyO8WUn3rX7Ou7dYyh
lE/zYFzN1KMklkejwNuS7DqaCyz63v4VXiHMgLtASIHOJQLjFDWf/w4KXgtCGBr8Ss3qFoT9UY5F
L6Id4kt7rcG79InRf0YlxKyunFTqmyW4SFAMGbXHopXFk5ZV8+Pbv9QrRzMxLu0gAnewjucHVDp4
ZVcauBgDtZwvqxz7ajFa465Kahll/aCnPmo67wmXvTIqfOINveQRW9GPer4SqV54eE8qXSjawf7i
wTHDc7CLzQ9qq5vSp2niXRTp1PzzydI3BrJKAcvgzj27bnu3F+BW0cUWuasOQQFb6LJoaOAEHk4o
EdrSQDW4qd55fV+b7SYHCOyZ8iBX0vPZGmqmpXa84ldeW94Xq9MXEgkzzqEF9Em7U8d62tlLsrwz
7O+y41l0AeqEGGrrtWLTeJbFqLXWF66ugMoveLeuDG3Ak14YXvlDUkO/z73eKPwSmvdhkmZt+1pB
RyGM57zTQbqnGM26SOOGGqrfqDJCW0DDbMSazF8bJXl6ex++chj8zh235jeP5jwS0qwinVtvRuiq
r3UciM3Sy+StbaDMUWHbOPXvHQivDcgxTpuRxJqj9exmBsHWUlRHWUt1WrD+hNHlRV+22akaEUQI
3p7dKzuAl4s6xbYF2PJnO2Ba3MFNue7DOM6tL0Nvf2ratbpycRQOl060u6xL3osAXrk00Lkj0vtd
/WbDP991kkalWbROF8pGwR4mLwcHP3G1RH/W7uYvnTf/f5TBoSRDI98Sha0U8HxE3JHNdRyrnkJW
OhfwJ/J1PKTuQhO3yDz00lZNSa+cxJyr07x2ppL7da/rD2+v9SsPFpY3Atn0ubeY+mytM7oPcdV3
XahVAIyl0xu+kjicYymGdru3x3ptjZHjoQmO/gkh3tkm8koKArzOXZjmvbhPtFJ+KlRR+Qzt7uu1
Td+p5L2yj6BO4hOB4hJhwLkKrWNS6gCDQkZYat0dcn84hS5qni7IW475TdfGRHiuEO+Rb16JCDbF
GoiGBNLokJ3dnkap5ZY+0BrLQN9EKZoQoeaSHL+9mq88OaQlKV/TWzCQMz07njPVyxyvaIewLKYG
irkpTzmu70HqFd0/X0g6XzQRiKm2Mc8mtDZyrIQxjaFXW13nJwXArqJJ3HtW4AlOkbOD4ZBE/3h+
HtaO0LToL6J6djY/ANNqo7soMcd1v94KicstUqEKWEAtf+fsf2VjIhGyKWX9ebWfDeUWBXL+XUsI
N43pr7mq+kjLVfUSCpBzXzf6e2Tg18aj20B6t0URVM6fv/pTWfc9ktdj2C2mM0ZcrPl6YI29C0Iq
/cMyTNZ759tLQhjNB8hnEI9hS9EiPZsjxMisFFJQpNNL5A5mB5GH3UwdvMr9TGhNHnaDanzSMmct
jpqgqLtLZDfuE6ESaJqdGhuIdTWW/qO3FqffJ6qVP7mx1ctdhYYl8cDc59Xdyvu4CUYY8W0y1MnP
dGxH7OAUrwG/ubpfysatqsCLaz3ZuyWNwHfCxhfvPG8CNzhIInDmVJ/PTlVSt2Wysp5pgnu5y7mi
wsXoVb9szfWQW+KRdfj09kZ9OSSEfMoSm7obXJRzRZR0BQFZ1I0VdvngigtASaRvZol3vU+NoF93
SkGYc5qA8rwXGb44aeie0nshdeUGoZF2dnoPOS53UiZWOORoTETJ5nSfxWyAf/oubuNwkJIP0GjH
A+P5hh3cGA+FDhsalE1m6UukxINZKY1LubjVj7eX88XLwVgwXkAkbmRe71xcBZ2O2pnQZw9zI473
rtE6X/veuJ2UNI6aauIa/MfjbZEmGGDyRZVS7fO56U7VY2rJGlJQqpTJ7+zY+5WmmcB8u2QLf/CM
Gt2Dtwd9kR5vGFxa+3SfQci+qHRgVN1rmEMxqJqgja7mQ7i2eRX2fTaFErhOYOE1dKMnxnsOMduW
eBbmMjJMlI2PxoZDOfj5dBschqchy+1wSDvlk0gAqh1ypDMCPWnfNaP8Haqdj8azRM6U0Ir9eba4
gz6VKn7w0E48dFn9YUzNyw6D8tkn6sjvVBeSox/riU563unIXFtprtxojeXeYyZT/dK7CukDRqyM
EI7MuoE86yk9FnlP2OthHXalFqmGTEWcLqcphzTl66MKXNKJxyb3VQUhvoDnl3+3m0J+e/spvqw8
0/BQbeA+1M02aNlZjmqmFgEbHmlhm2TqJVQBffa9xaoafs0+7/15cScrIrVrLyarRyvTkVaf+8qS
OSO+JIZTHd7+jV5Wl7bfaKPCU80iVT1vqquDmfaUJxtkw8xsjnioxbDLjGRVIlQYdRoe60pOUg8g
E3z84csnk3wHecgE+7xgzVV7CHq82ntfBQNf+zai3E24Lqqp7jJoCEWQDXl+W3dqiWa6Yctv1Lut
1h9Rqy+iBpOTj1J3UMEqCxN3DAyax2O2zl6GzYClQe6BqP/49pxf7miEO5BQh7+KJAuV6Oc7WpYd
jCtZtyHsPzuQjV4e+moE77DO73W6Xp5NMJBo55AK0cp/wVntenghCYokoe7207dUmDYELlvDmAdt
P18lGXznnHh1h9HlIkfYQgUEWZ5PDk+6pNpQsKE+5nPEDQ9GtuyLiMAITqeo+1DpXNVP89WKVgAc
h1rGcZA6TfYn4Ot/PfOaH357zz82rewz9N7P/vhfN+1T/WHsn57Gq4f2f28/+v++9fkP/tdV9tg3
Q/NrPP+uZz/E5/81fvgwPjz7Q1SP2Sjvpqde3j9hOD3+HiB5arbv/J9+8V9Pvz/lo2yf/vPHYzPV
4/ZpSdbUf/z1pePP//wB5+VvG277/L++eP1Q8XOnh/bh5fc/PQwjP2oZ/+YQJYf741/z0++/0fV/
U63ausN0wuztQKybfkz/84dp/ZvqDQ4VGxbyL63/AUkBvqSr/95uH7Yv7VPyIhCL/3e6t3+epn8+
Cab/15//VU/VbQN3f/jPH0CLnp3x7Ha6sfApiUmgoG0ghuebppa0RqUo6ltiQv3CVZrYzwsA8nam
LrtmwZXUWcban4DLu958nWd+LPf9NzNr6M/bx2xuLif1wQYvqTrTU7tMnGopZWb7RGVkt1vL9Xox
6u/DyA9md54eH2aJiI6uFmWAok4VtjA8QiLEOCgzhwO+mmuEg/IHM7dR2loVBAaSvvIxpNIQI0cb
DhedLHC91AjAISVZ+XVFw4oWqf4zkbIKYre3fTe5GZLxIsubx3GFNFFJpfRXw0mipP2gqzhlTSmS
J2PPdUO6/sVt5KOpV+bBK5z0WinTMkJFufwy5HV1ZQzadMj7cV/c5rdgkw6jl1yu1WUCddgt1KO3
XogiuVfK1d07c9eSe2tlqKKuGq1JAoNbQ/egXVy/evRwAnTmk1HuHf0oATp6xi5Pu4D4z5Xm41TU
7a5KLdNXh3mJFo6qAEdBbqwoSY5zreB74eSIhWSNv4B0bzolsPXH3AtyEdCqMBDmWQyC9KVofLjb
2qHWKEOBWTN+tUrf3yTr5IaxYpg4EisPlWHGQeUUZmQOqobo+5rvPXgm+TDE/pDgtTD2BmQXc032
urpogRkL/HlFq+zitXkUVF/gGzRe1GX5cBokNS6aTbCSTHS9WtfmmKvV7KqahzmaG7MOPa3XA1Si
uo9j2ec3kzs4+3UxkfFQRHqZiX4TEyi+Jt08hI5S/hClChIuL5sdjeE00EU+7dZYlF+pfmu8+Vp1
3Qxs26ntvpOxxH4t65wW4ygvDVomURU3PzY6eDBJ51tdJgPL6DaB1Xl6hPbOEjj0UHY6PD0eXgYv
PElOoymwvens5QCH/U5aQx2U8AijzsSjXViy+RAXTrJfCu8TWDFsXTF6DuJc1/xkqs3QnblJ1jmL
b9UxdndDKs2L2pyTb8ZsOdGIilTY1Zo20t3w1lCtpuxhshMnkmLb5FNhXmASZnOjlnRdajWPpkQ2
ZOu1cxxwjGcNUEPnHDeArlYJNXZpXsZ55foxojJUYtQWuir+yMNcoFKiIB5NjUZEWd5hFNn3nfgV
e5m4qmxjznyUc7F3nuMm0gZSMVjwmbaDqjILSpZrTP63pDcKDzLKij4NXQXfaVjY2MquJIG6B3Ng
UBzeV80c/BLZMYC7VbozG2Ecynh1g9HEVZBiafe1TLXO9zSwPWBAhr3ulP2FhvFhZOeuVfqZnPSQ
s3EOGgKDHeug+rUNrFCk2L7QYWD0rJyOqY5Hkapki79McRIRihjHxevrQBFIrUqjigOZ4HlViDyB
WSQ+1UvbBpkwPtsYivij5smT6XKK9Yv9pRh1bY8GghMgKfHLMZMhHMU8BbPFdFASv6n7Vgkw284i
utTmderwJps1wixJMpdBt3p5RGyl+Vlmu3uqgS4w8qa7KpvSOPYeVCBrQkQbjkq1qVtqEZnyBHSw
zE51Q8W4d+bK75MEEeYK6CJMv5pmTSd8maDqZVfZw6xYeGoVTnNKmK5fKKTQLnZ/Bz2mA1hN6zdw
s3WQmyhlqwKBbmXhwi/mPgmBYDRYjw7OQeiY5nU5hbq/3W2vXB7PE5M/rw4SsK3ksnmRnltxKnVb
dDOW6reggy8qUHAWb4LauqGnVJ9iOxmBg8bvlF/OWj0MCopwEy3EhoDaIPIqz++rYm4LFbSCdmsS
sq9djo12yRHxc6RE4WqzXw0fVCNynTuD98lI3zNZe55Fb8NT9tdIx7aYjtjuLMYqWrWdNJpbt3kt
/MHP2YhvL+qL+5jCEoRL5LkotKI+dlZ7kYrjsesc47Yv8u9KBo/ZMCFvjcb+7XGeh6dMZGt78l5S
pd9KH+coya6sckclvbqt+72G9s98bJcyTNN3kowX60UlgMbqhtqF7wBz6/njijeJ887pvFuhxr70
HtX0H5ls/Z7H3wc4F+aXFV4bnc4A9Brz4To37/Lq4e2lel60+T0EKEE2Oh2Ujd11lrnN+DkqY2a6
t9PsBKm4MBHbW8w71fzVpu/kJ68sF1jEjdQMxZgwnmjz77QBlgsRrUzzbjvjNNc79LDfnsrLz4dx
AooUoDmTIbl//vl63PXVgOD1LbT4eg0JNN7+/JdLRQ8fhB8emhsb7rxR0Wq0BjFZae4MLazGnZfu
1HRvoET9nvLky9dky1lpMoFnArh5brGS8/6sUyLyO9cbd0IZPtDU+obwyY+35/PyLaGFxXtC14Vi
Hf99vl4OssVZZaTZnT7ewxHBRNrXpseUrt3b45yvG8UyQP/Qj2gs0cr6HaX/jS6SGMRTcy/L27S9
KssbMe1Al8s4GJR3ap7n68ZA+NF4AJZR4KOsc7bBpKUMmnST7NYpq0AvH5TsQ/GevPsZ3we4KnsA
3NW2hzfbot9wzL/NRpg9fvSumdzWufDVCS0xzkvvLisva1WcKgdbLTBS+XuMufPNTQ13y5Y4QHl1
AERtc//bsGk9twsgyvy2C6b4qVbeu+9+l/f+u0K1zYu4cgNLcuXx73mTKHNzKdeUksaSSMQJhWiu
aPRqxBIOVqbYa0WVrE1/EA1+7VgMBgLlnO/6xAEOTOKrrs6Gj3l2E+hdbt1VdYW8i2o/LYmV3WaN
VwWONzr7GsBTpAn0212FEALBLY2UrJsT380IkFcbo5q2cA16AVZ84wpt9IU5rDu7iq1Do1vzO5SE
l1tmmzXdR4RWQbmdI8+LWCpu2znZLQqrXnfymmuteAdC98qTYwjeWejT6J6e++KWDQ3z2U6oFV1a
ZDT/TInk93Ojjk21a6u9M5GzS6jtvMpDHIoZ5Fep8UuZfo0LehzjeyLOL6cBvPI3nxBzg00o9fkG
HKp8Sb25m25naGvuR6d5j+X93gBnxzfsc6XUtgEW1e+lTxfq7WOIw207AJ7vcW4Felv8QyMNR6nn
c8htI1cTpXNunEKfgrKuNdg2RXYY9Xw5QIWlh0hM/1XPhzQYuWP2M5aMqq+nXsz2nR0foZniirQ6
EViILbmI/VV42a7N0kdrMOxbL/amU1rmcbyzZ/2bqlJLnBaCrbDLMsxcGxFfOuSqlBbgr6tZvgQD
woPgb+cuTAbLvUi63Bn9aRoa/Wip5RzVLMq1aMbqY+pl7R5B8jIJUiP5tXRLtV/rNp9PjoEZb28J
UvzcXXb9POF5MRtAnJX+07r01OSGakhq/C6g+AYeFcFTAR9rZwxVS/Se0vFz22/t4ll70epV0HIH
Bou+eNeZmlZhkfRZ0CB+LqEKKINfzGP8xUir0s892e0Nx0yvhrKjsGKI5sZdlO7eKdQmquvB/W4X
0yADp43TS9tdu09mt3RXqVnZJ8dO+mgaai8s6rnEACE1f2Q81ZNr1VNoz6LYW6Xr/BxiDOKWwVHD
pJ3VaKFkEkjAXhEUbPXogu8+Kokx73pXPlZZAQKwFt+ctDFDJE/HyCt1Oyhl2u1pKri+nqT3qt5+
TdIatfphsXd5W+fB7ObLRTIkSjh2gg4P2q1i13QlKwUhDHyeUkejLTrMRAR+uQnqQmOVeldNaa7X
XYbJ9Gh1uT9VPb9mL7sD2Ix2P1HgJj81W59Cz3RoBIIyWmvgd1ePCT0WpaGkNKrOVWcW5bErdeoI
bunewcdhgHzR8wPc0s/aqOIBpeTFbjCyztcVle5z545HupbehVZO5qXWz+plb8+WX5TWeiKk8/bI
TGU7W5Qt1SjVJTf3lHynDK1rPuWTdUVqKf21UmF6qEVzj4ujyZaZzCeHhNWM8PiYnoZq/Vrj7Hpc
3H4+SRQaLldsOYJSeOt9Y3jdxVTV869kcn+ISusDFZ2i3eBx3htpu+xYaOVmHOV6VwBqDVwQnQet
9ra67WLcuPai8Uwd44byCqbDzmDs0sYm9XA6csQE9aja4se8KvnsLYnYyYHzE/2ydAc7qvpFJ1L3
cTfIg2py5iiNF/uC9Mk9rlpfngo1hXJbyfZYNykPOF/RSBhNazfkpjjWbN979LiqLEjNwbjrhbAD
dXLXQFOsKrBjEWMclLRRCaB8R4dB8cticMCYWhMK7/pDbyLlVxtjRiGgHQ6TKnv+XtHJEPNqT6Uv
eXJE2fu0N1LfcoHIOcUUh2vWPbhydKPaUu8wkcAQpknGY5pMzTX2kt2RfoGI3ERahwLG1JEsVF72
q0aW22rGUbPrhG+2kTJpxjVcewhStpwouJurLMOaVkrAhTdfeJ3T+/gf5Tstoe+LPKg/Ny31i7ap
gtyuNOpDMjt1A17dUyxPsUKZ8aGyP1ExuSYlQA0mzppLm4DqEiFaSlVm3ewSnqDv5pi81x/d2Qq9
yo6SJd/ye+Dhwih+Eh59GA17VDgxG/O7nuC27Azi02zLxkffTjuaaVPu0sHNb9YsjQ9Z1UMTH+Rw
sgpHiew5T3HomeShauIW+HE3Xk0oPKCrajThXLpU+RUdGCvyOOKub6dHWaGdAPXBvaUCRJHK7BHw
NEZIeINtXIGXyI/G2Kg+8tr5YSqRNZrLpKFL4aT4etMiLyH0pP6SLW1kVdK6X5pCQXx7upKJah/7
kZNMGxX1QbGt4WJ1lyFqOWb3fTp2AdGtE+Sp5D0VXnps7K6KyrJqd3qVNDuVCpvvtkVzq82U5arM
KA+ofNpXQljrDtu1n7iPeZdermw61SoVhgxEOcw77zQ18dfJ8r7LUv021yv+RVnr+lqZZTsLz2C/
XupHXWCmum6+MTO0lr1VlMWPRaLgtNRVc6d1s3ha1bRAzHwy9UC1J/FRtF1+wbHYHcchLq6dVmtv
koZcCehVtpdedq9NThu1MAsCgqMP1qyJQ50kzq4BT3CkXqQG6GgjsJ3m3h5/hSWC/ZjtJkPm12uf
gahQWNcJjfdvmaz7qMmT6ig92R5M0IrfMDp2IlqQND51zDdnW3GjrI27wJCL5q/wT6/lLHAuwuFZ
+p2eKkHS5p2Pw73zcW7tJCibeDgM+nYNxpx3AZJ9lNeVavyqycLS/cxVZo77DQwsx+XRsFmxUu3t
gzoZxQcPm5QSdobMKAfG6mntFvV6LG8bSlE51VxnfhwqR/1YrNR8+rwz9xR974HgrDtDl2KnpeaK
4/38VDfG7M917Z2AezTBQoX6ypzExHnWedjbYZw15ukTOpxscXt1EdSv1QMu63pYKZUIuEizW8gE
P5psSH7qYlZCA2WAG9fJmx/wiCwM6mwlCxV9aa8Rt9M5vq1yXxliOMpUx49am/OLxVVZuok4Aunh
x2kxKyPq4RyiCWcPxV3q2pK1m/NkXwiZ6T43eReq44QOup4ntxLTREETVF13DTHGdUOoEDm1UQbD
6HZ+5/XOvkR4eqdW6SO1POmbS6efcsX8MveNdtU0yQ+VSYTVNFDNllSzcZGP+wruSz1wQyIw8QHQ
KtIAKAQFCy3DLrBie7wD25D6/Wip11o2lheumqQR/VzpQgZHRk9FMULznWo0T0rqJHAdHOW2ie3K
Z88Pd0s5QVyLu/Z6qLnXXbcYwtRUk90wgdDFJKqKnEZkX2eyjGO1lXKbPuWjLf27KsfkQrUbN+ho
OURZ3Gg7jdzHFwIDgE5MfSSG/FcOI/ohtbSneft3tvqQjTOe0gEr6qBX6LdbyfyAMMHMbnAmv3Rp
ty5bH5nmlkZc4fKyGuqjmacPzWwoD4IseTeZ7hQphap/lHbsBpNVS84+Ze2v80KhzxOLOQQlkByE
CRzJGd05yOATBXPWDkHmQhYYOvyMBlWUKIhB0ZwGIW/BFjwkTYOyTpr0PzRjfTKtWjlSzOtH31QW
bPgSJ7tYyjqL7Ioux2yLHwhhMmd15vAYU4V8eZy4MhUxX9s0sn1DcvlKXSx1qLSNC5sRJkUirw36
SKNqAkX+3Cdf3QSNOA0dTWV2En8W5nJjSuqS8dT+Uqr1qVeUkerukPg4I9Ij1tP5gsgDRAm4Z7Jn
W4eaNk/hAP4xaG1nAJHYi8D0xi6ynFy5ykl5UPHt6gNxcXHVcPJc006r/UVSjxWrBeujUbGFV6Td
faOnoBJaWVq/B/o774UXZyEJQRJWeSx3k6cnGPlYGqAS9XutFeVB5lMRTEBbT0ZhTHvIkt6pG22V
mzNh2cBz+EaGfke5WOveXOPCX8pU7LLSfjTycQqMjevl5pN90cSztQehn35SPMqnuGjqRxTlpmPR
Z1T1aYT59up5l6niXPc4XwRNvSqfk1Ka0UQb53OmlfQZa/qZHVcttfO8ztMTypJobBXS5ldbllNS
abBWOtO9ly5lfN3AHaQsFySNzPERzl98OU+reZWV5oOtEX5lFS4IboWPCfavSXPI3HLyCZVAMrRm
G46TU2A5PlmHpLLHH3Kp4+tFd7vLVLaYOlWtdt+bBLUaZz+XbnrMl+aOHWeG6uC5N7krittyII61
l+bTkvZsm6HX/TlX+mPdG19aF7/UOK1Arsf1T0mwFNkeFFTkg7M9UBmtR/Q9ncKmMuVN2dn0pkzc
FNU2E1E6x/KIlUI6BGXa6Z8H01iRUdHIZejx9FSPGhwX9QIUq4Zvxg4Lwz6cRR/f2qWYr0RiJVcc
dPIgkO09xFbe78wOiCuRYbPT2mxi/5bZxKkfj1dZB1Icd3n7WAC/8XxNBXzlm6PX3Q+DYT1WdZHD
PYN0RRNzwhJbNbk1O7GvnNb92LBXIlcT3Eim1U48RN06NoNqBgop0+m3YMMw8Bp2mjmeNNX9CerP
jrqahm+T6ClXTJoirok2DlGCFdWLpfgxKnqBaWZeKFf9EK89svFZY0b0IdorAEa8sfYUCTlcl/oY
yDgVtP66bLd08kdBJcfP81YekiZ5sip3vfIG9v6IqeNxsz29losFc03Ule/0xJKGKZRdig2MvyA2
GejtoIe0uNLEp/m3fliyrLuJY0GXa5UevmaTqR6mzksejXUZd4YxtnuM+ujntnF+QH5V/EDpar2y
1SaJ9EKdDl1Zy1vXSOXnvM70U7eiKWoqKzwWwJVXSqxYx16a3QXOdN5XFBHzT4qiiYwjcJnDVFGK
vU7ytaft7kSZZ9xbqWwAwdvoJ66xVdwbWnvoCdFbKlYWNQCfNKzZE7qlJ8w1q8+52hHiDXX8VdAK
23F+1nuc9+awHmID7+qMGtesYMu4TogjpTLeter6gXTMpuEtLZ+VkxndXS89gCuhu59p80M91HY0
Gclws+Kz5huazCH4ki+rWvKYdN4HursgrV2wWKgg2YfSyK0r4XT5vc1eOtpxl+xN4Gd7AtX82oR3
fd2tlrnTjOUbQiWlXxNdRumkI5Bh9220rtQDhIYbRDXT6SWxRhDbKu3TnAHuzmwCU1U6xlU/ar/s
vK2OM6/x3lYwlJkzrdr1nJkhyfpdpiXzMXWhP5fl3F/Y6lLsBKKIyPQK/dIBDhCQCafXTW33d7Ve
Gietrq1I2lON1ZutheVQ1oe+5fl1ObrmWOmKlZbmtNK1crICqof3rU2zJ6VBXaBpLetQKYA+C8X7
PladCErN/GIDWzh0stZ8tfCGC93IUpJP7zPpFv19QSQl0BmP9EGYPJZOC+F9QW+PDTPSV6J22xTW
ETeVNjB1fHPQteckyFiX2sy0sMFxDaSEptL2sYEmrB+VTCcugyLrJ/06X+WeoAg5WN5JVJb9CZCY
2FuJAU3aW/XA7Jr5EE92G6CL4+0XD8oVZjJt5E6K9QntJj2ssxWt4Vn7CeSgCFr4NBChIMkABT7C
6xOBscbLzdgly14t5qfJmbxr2cJeymkycEY2yzGpasNPew77VMnrC3Bw3qHS+xlOESHTIJ12D5eG
fCo13RPu9ebXWRqQ5TPd+qYD+jvKIq7uWbiEJV+Kx25Rtm1RfTeFsXBeGde8J/YlmNVipyoqAh6j
ZcHdMVp/amxUoBvy07RtzGCq9Qq522FEro5ErgMUQF6ajZEYC4ygxVTSM+aI0eGg0rBT6Bw76xAs
8SR8W4xPcdNTJmon4JQq+8F0EzcaJm+6iOcpOWAGDIs3sfNTk8zFzs3y0KTNoDTacFTR/TnwYgSb
FSsYAevG+D+kndlunNoWrp8ICSb9LRTVuNyV7ThOblASx/Qw6ZunPx/Z52jF5Sil6NwsrSXtbQqY
czLGP/4G3dGT4iyWLzv5nLlNGGDNFnkyXDBIipFo1qLkDrQcAN6sxsBWWjItU+3FiCMQA0q4ratm
prfIbCCJMLb8KVPHG4lkni+VQJMPR1hFl864WR93oPxiC34Npm5XYtoBh7meUZXQ9mCSVYcRkSoH
rFLudC0bYAvBHRkEp52Wr5VqTFgIhWod6ATzetqomrdEbnKAV0IFHiyp/EWkHOyqf9NbE35n02cb
wjraoNUW1cMMlhSUwcgeKgJcPbtuy108zvWBMLWW6NGx3Bd9Fe2tenC2g+E2QeEO3Q23UAbQ5vMb
qMja9RRO3bc01b7AFCDuZ+rSwDRW80rs1bap0a9aV9vYpTVW62kYzXtQLLr3JGaCv0TFtdvG8qmK
0uqO2fBbpdE8EaLZ+9YA36mD0X7nGiliaH6AT+w5hQoQajCMVXMrJJFZpu229wj/Muyh++94Vdgc
byAomMFld/QxM8waJ8KNAFJ91ihkkNZZhumeMrp7tBvVMepA/kfiLqAQ8Lhxx0uvbFHYL26k4hqw
6HPQoGHxlnZOYIfo9l6mbMw0ljYHtl0r12EURr6cTFA1DmbPkMMnR0uFX9bpsGmbTuyjdi4ONk/p
jmEF+8BJm52a1tpJdg5MmaVVKTDDZDdaaRUQPGBto7B3t0PntB5CSO6mNuQuXfp+b0X5sK0T50tt
EDVUgovdkzs9BW5S69tJsHYn2Dd3qUnSdhVO2i7S1k8Vvd3WThotgE7h0u3CQKXseRmaptoL+Dde
Qe/iF+UcnyJDqw46/JQbGDbtJkR1flgmgQo6GfKt003QlmJoD6FMskOYZ6AQqZNtevxbYHAk1j4y
mONAFJcBa5JTsSOAVM7ADqUjm9cxrONHxW7KjcVC9Rhl8yFNVhCZdnH0lUbfEkPZxOMuVuSGj1ni
ty2fj77QvbHtjX2l5+I6G/LaL20NEEBGIdVcVJbHAlPAbdRrL1mMCUmUhg6c5q73knGpPKCV0Ivj
HgxbuNBq4Xtco32druxYL3a4EjaBtCt5LZyu9dzcKHd4emaeaVjVzZKr46azCSnBRUy7j6E77cdo
VYgp5c8lyooDB22/rUoAu6Xo0QEZGZhuRyIU0cj5jhcZ7odo7RXN1t3gea+86PngbApboSjVrekK
glN1lbSKeKpjzuZFiSBBObG6HYv2O+A5rqb5oniRPdIiFHKJvEWk5tYBG/OxftF2vYGErcP812vQ
lwAMN89qDm9rpp8K5ikNPYUh9iEiv/xhnBuv1YzRw+hr9DIqKE8z5OwXzhrXrhIxpVW07zld8edi
EdO11JUnywYebG0kyCSCq3wf4BZFql1QZ7QAU0v9w8jBDhgb28Go1ppXpktzv2L8vossY/GEPf8c
464AflIZYZI2kfpJn0VkNvY5ma218hkfaOtaNGCTCQ6VG8pr1dOhPm8bsLqHNLtXyyPJvsp3pyDx
VTFaN2iSjGerSesWIDMGwuLlGroy3+Aem21/uVUh77EPU0HqmRkTd+Mman+csLvetXrUbcOpHPys
qRvuPF+HDx1elU4iN4j2ah//X1aH1SfHsSK2bCiImcW0vHnBl9hAgak1j31dOgUNsTORN5/1N0h0
lI3IMrJOlUo8M4YZkAhTCHplhdeTNZYmcGmRBGEBA8mtUKnm+f2ktJ+bYZ0CoDX0s7gaeMNjc227
ACelMzavmXSHu1BL6ztR0c7iFzrunCV5TpewO8Lka6Dpl5bkHJsqUPoELawNiBuUglIHeVj1yTBK
8WaEqtOxUtyITCoy2UYH2K0zK/W2nNxvs7ZYuzodNYCpnLJQbdqNOc3OURuXBQ60Xe9SkQ7bkcbe
B3ZVvRZO+lZ3yux6SsWP2Mp1iKqmjkhliAs4cguJOJ7lRvKu6cvoS59Vym1vUmV106L7atiQCFea
4T0BSxOdcq6dMN+SWMPY4GWACNEmImPPd4zJPHaJNd5Cm2q3kJ+Xzy1L926NZ4lpEh0HeqL8XA8l
NC2tkU8GwzwDYkEIgYJ5BR8bHQnWNydVxUEjPPXOouDy9DAb9mG8KBuzTbSvjluob7SJX8wsHG+Z
v6lf3WlJn1Or6hU+WYN7ZUVO4glhxw81WNxOGdUnTHQjr9bpEaTtbDW31W+xSXvW28oZN9rYF09q
L6VnxDLftf2yFNSmS7GDOG+Zm2rOpRMskkxapWet4JIOrN3Y5h1d5isHYn8X6uQsl1P3wAwx3iNU
7QF3KRsGwWR8qIDHLJ3cxtlEVuJ2jeI1qZHSExckES1Wdp234pXogPxIe8l0pw6Hu0ZN6ElrCdrX
AiMSaBx6sh6/r/YcQWwW8a7XtUF6MteU65nhA474ctq0rJT7dARGGFpzoJcGA9CMhJoqbYi5JfDs
m7bwXc6MyPxuW6HK9KEYpruksZQAawxxhTUkAAf5On6hgFm3AKONX+CFu9VItX5bCoLkY1fkDyLL
08ekjutPqGm6G524ph1VxbDRWrf70jGrR+cQ5F8VbcKHJu2GQ6zWeoHmY2q9JA1jvk5J/52ESwO5
SjLe5yoyBbI8dfeKEyn3M7uJP7tJJq/0pe+OI99Hv06XapPGjnJTzUyEW63bk6qWbBzmXQHNWAM4
paSpZ6LD9ysp9KMcZLuTTtr5Uldz6v/M3hWIT/w+Wt3R3XycP/WakwoGZwC0jR3LA9Rx2MtOp+2g
mDvk3unYuFaN81OZh25rVeH6jabnEus/yqRSdm5Scb86czOZya+h3ml78jheJ+xFrpgQvkzu8uyk
1autqEDVfYxLqj/VeQUzsjGrT07vPmIPrXY7lmq+wwdR88epaydfBS54rhXNeEVHPyebLhLOdZjF
OuUD+BXh4gUf/Sy6bvNKP835UjDfqu0rx/Lmsb9JkNbsVLkoN/ymxaunFBq2KOrMV2wHllIGXbpd
wpGeiPUC5wK74c5bsmnedbyinRVGw5c41dPruZb1bdYyoik1aJxJYeUbnRnhLSjHIoPMGiJijplC
bjK3KpjZucrnylJsH8DZ8MHjahRUVbNFl6ti6VgyR4zVZWOEXRw4ShwfQ0iAV2ocRfs4BEHpe6em
o7Ezvxo1xi5lxopkHnIylnjYy3qmkTGK7IGGDNJrbQzbybXGvalRRRsh0Rwp+sdtQe75tiqGhdE8
Z0Cf45uAESWzubla9oh2Q8jLgqo/MnJ/iJzMtzO8NfsstDbDCLI06U7r269hcUqVL0MtZ77kMdgb
uU+0227zlijuIr00MgQIt1CZ2a/1ml5Gucfb+GbUjfoKyK12/L25eRya0gn6Ppr8rMq7bZx1I51D
oSK8jpubLiRnQZ1HgcMPVDi7tc2jPdlkdFqdoP4DJZ/a5JVeW2zGJYX1uhZprYtKPomALnRmNL4q
mTqp3fzN0WLa7GKZqDo44RPHwyKi9LueREMNRdlqFA/YEz3y3TOew1VIAP6afeapaz/cuuhAS2oY
C5me0K+lGQNNACiO9h+5ZWf3OlOmoJhyCyMALX+Ye9d8ybpielZas8MVYwKDdaOcfNWhlV4hh9ar
OyBkO7NezLbSPbtcDUssDARrMYjjUioIohIlZXRjM4ykIVqdZ22qdNI0VR8tZ/hNmas63qaElIpN
p2blZsqmr2PIBveWtOoOZNWhmMc2UfcmipDbXscPKKNwkEIDQdSsZiucsdsr4dLxA/phXxC9eAW1
3vBJkBYvMy5PqpfGBsWKa493fS3NDTqu+GhFuvpVyQ0qJrMNqy2egUSzW6OOglb0B5v+5cmmffLj
qHCOc2/COHC06rPbsJJTkxSV2TLgwIdquKGJaL0+HtOrApMSBo9Q7xfGtX6n6Pa2M3QtUMaqIzSb
KJJZ6Z2tpYbq56asgcfV0LhKZ0M+5o5mPEUFOd5h2ncMxqOIdrn7HqKQRo1SFv7K3UX31Q/HWLbl
NtXI4gn6JL5SFoP3kQqKJjR3feUlfWN2G1vO+ZMy5+krk0HnexwaKTXANLxJ8ky3NPK4009a9pjO
obvX1Dr5PmUZKH5DPwPgNtJEFl2whDJ7spmUPjBkZKQ6KAgJPLfS0Ndlg3rXi5DvgEo8hKcvyXwC
D2dUq7ZI7vowSejoR9qCoUH80tsFVeLs7ExT1lu319XAAfvoA03BFx1ocCFq0mZo1xvzlhSvWx2S
8t2kSBOhi/5a2KVKpQh+Pepld9SXIj0sILuMoaqVfKOYP9S+AN6UtgosaH6fM4V463hcGoQ36s+Y
ut8bZyXydVERGYByccE2MR5Gf0hMyxsKEdOtToh4OgXwp4rC9DFm4Txk+Zi+gsz1/daUS3LPUBGa
PttlN/QVfJk6J/2KJR77yENnfNOa+DZnqAcMv6iHPAcmx2jV3fO02xNBF4KY617cJ6rOgFJadwNl
z8mkccOTf8qHXdizVRcBUYQiWA2EqteHKstR6jd7oZjHKEFjlI0zGyXGLW1j6WobLHlXAI7aWo1s
hZnFdVIKTuw6Lq70PqxeDRsYfZoV/WhVwkLQN6VIDQjmlvlavVGkbBkEMLCzIzVgQOxedVpH+Cej
pthqlFXcMde+bDhO8CsBFIwIIoSnmERsdaPSxR2zCfGloO0yN81C8Y55GaZb+E9zFJiJ0fiWM87P
UnbtHtchQAdLTcJdEetA9o2m3GZJDxHLjptA6fBwHi10NlVl8ixCfe52ZtPlb7h2hy9hK5ZTmibW
s5uFoFZpRMSNIpk85PbDqKdGSxoyx+UFctnqPXRGLVtlZiY71lgT6s/ItLVqRCqBofV9Yosbm6lw
PyWB2RdHs57vDL381EXhVxUWQiWH4O/X/kicWynPGvoKl0wjyHnvWW2DW6tLwuF2H/tLs3PHf2S5
Q6lG5oFYD64rU7pz/4k40Zjlm0N4p3H89IDAFwxMP/58FzqeuuZG4++Od9j7n59PpTr2uQjv1Cm/
yVyccpVLhiu/LJp+fzsrafaXEECzUQPwft5fI8MN34yspr4VWqSBKynWCid24zFvOnQ3VoGt02Is
QWSQ9iuY+t+GqpptZEm/rKRt/rMfnIWWdYjVqyFCyuxOU7KfjI55tBr19xVUla8UBEwB7IoK5sLq
WjmcH36+SyQ071cnQOLs5+dCbeRkF/UtY0RvKO/akYSQisr1WWWjVsSDkTZygS75v4fy/qor1Rkg
AkGKiuP0+uJ+oxyrShSZIL3dbWS1DfomG8AUs27on4mzjN+x2Yi93DCkX6ZMvkQar08I8plH0QHs
tlDBL5KwbJAnc58Aza/fz/E5xCPWx+gcmaJYcWTEGo8xAMpW0aJ8r5qmyVQj7YoDbBJrqyViuZ5p
+Hyzo35jPtqTXKsxX3LbQ06XvCmF4vpMnp8H0ZckBGhyw70qsC+IZ6uUGdSyAAZRIqD+sik/hdgN
UqOhuKyimMQcQ4N/RCHIAYg2cBeWC5w5SahN3sfd0U66apvYRXbbsUEe575vbu2RVVou9VM2hd1d
oqntsdQhWzkHTYZQmyZSHUM4PXspJ2UzjfIH1YTr9aJun+2R3MuSPOhNA3Vjk6qZc0BEfUWRTN0e
JwQ3E/v4k7XqnGICGj3DGpYb2ynqg62540vyy6e/Hyx7O8+aZDXSDc4G9bo3pIjLUMK/zbmZ+zD/
lc0o9HzbliBJtdm2j9Wqe526Ib3NYXqcpIwyc0uwwnKYG3rMEmlXoE9WceW6cyQZiGrJEwJJMzB6
ZfKpAH8Iq7YOy0pymlHyXhUhunZvKm1UnuGkexn/m5s4nzlf6WIoApLJ5Nnm+UFR5vShrWS/GW3k
73olYSoWbfiTSMo4GJs7rTYCnK08PYqPcyIYvCQFkkt1rO5xddR+Cgv3An9itCa9zAIEDhcIp21r
2QeoOvN1JES9zcu89KTiAiIpruHzwQaCcSjSj67Vv6J20E8uJseH1l4o7TUlvdWWKj8surCRdLjF
jq6damTOWiSIIbamo2jzU9pWc6C2NSNxp57hxgxmaGxnB+jV08yiP65pKhutC9H1oa20cq93ZuYI
1vJjIG3TK1l/mYe5FZMRW0hj2y8VFXEsE8lsIO5f4Ifz9cRwZtdlc3U0y+4rw5PkU1QN4DwZJCe0
FdFt3alk9qRNclPbJui/gsf8MnaoaeJKVp5JOoDnoLE5SeXL3H7u/ESIBXcZByFgE8ef8BC5V5rq
OqH9GYqwuEmWHmpgnOP7v6mey7jVvzZplD1GNeE0ixvFB6kVeGVqfXyLy5pzTe0AuMcvWBiI5OZE
k2Bbx2TuZGAwD/9MtuzyqcQMsVjafaONDdO/tNSCBE0BwyJ7Oqk247yoDL808/QjbHX5XWmc0E+1
dZgIVOncKpBKoJGa2OwsEcAJs2If2UB+ACser1QsDhlc9bT9bdkvO4jqzq6p+1DzREuMXpBjJJYO
4rMzwC0tDOoCjzIFXULjJsy3XcVkSOmG+paxjriJhzm6iizlVeJStEOJ+jOCYLRpc4gt/ITwDSKN
3E5KNMBra3pfzOizZ7t+mwdaTyu2AbijlZOaq/Y+l9LdDKYYrwRfGF51YkGO08STg2cMJcv0DUu6
+lVrInEVZbixMxczbpTYbY6KNZfBohv1dUigaCDb0b2u2pzm3q1bbzRRUM4Cz2onQdBZGBK8uFvS
6IK/1dmnGKcgHX3e6t7JpBHl11klobWV2ZcpCidWU20HvJd/qlQ+/P1zir+QZG8k/P08P7mAXZfM
ndZS4bcvFhZ5yDXtVV7IV4JK7Ow7SfhdGxJMo92bS3js4mhnGv1VPtjr6KL0GmaaJcf83+/pT9fE
NQe7DeLp0ACe3dPSjGETWZ12L+LYngL4aMudGpbJY2RI+3vnWC2+oZA6Szj+l+zG1/fx3/0iD6OU
wZV0tc/T8Aa1V+XVuy90iE/wBEu/LneYnKj5tssuFJfvRWLrJXR19bbmgCE+Q/ySDf12CewXQm3u
BvcWFf/0SuBt2Ab9pfrs0kXOKo2lyCsj1LmIMTNj2zC+1xPfvBShe+kqZ6sb/ChPs2J0b2l9lvE2
JGoFQmT/TypEHhgxIILHRU3O4xLnlpQQ1pbZGOKEj23Sb6NprG/TeYh2f1915/eCMbVAR6kbSFAp
z87ffJtprVTVerlnyBxt+mXOdlnSlFvcyWBMivxSdOf7CtRZPb3IDMdJ49feogx9v9K0MSLHtYqL
UxV/hoW+jC9uC/Z4L9qXMCmhf17So72/QYKVMUmCA0hCHf9cTV/eXzDrllib51Iw6I4DKGidulET
CInKvx1JH65z1n2MqITAHipxYyyDc5cszhwoVRZ+/ZfX9fFuzh5f7+R4n6rcjcTwIgbJ+6HAYu/n
C2fR+fmNKSFsJh2rQDhO8EnXh/rbZp0Svc5lE7ePiZmjlq99rXEuLO+z90KPafPnSQ4nq5LFbYr3
l0CKE+qxmoePzNlBhgFHZxsI+cKp8/5gQ1KvcZwKdOicPSa+bmc3UhqxEqp1VT10YrMyUezNfElk
e6ZK5RI64S7IRC1ouLzls9MAXbWhM6KrH0KqskTHZDW+aqZ9yr+Npv2PL4aL4XG4asXRGq7a/vdP
Ta/73HBkXz2IrwzXm09/X13nr52/ziGAIJUOQLUN8+yzp4x65y6hWjwU6oEWSd3/659H74oBJS8e
ESppMu9/vGlOBp4UpvIwjK6XnNBwXHg6H9+2TXIJZAfEZ7j3mWd7vU7GfDBCzXzYztmzGuswbsp/
U9IzI15zOdBIcqCsVcLZNo+Zn+h4/TQne5ghtQQD+jbakH98UIIlhVYEE1tOLq70/kHVaWEYQ560
J2dnpQGo/f/fnz/bFK2bGaGy/nl92Nq7WGz//ufPdzaGE+AwNPsUgDpH7tkjmuoiTFQxypNqjkEH
B2xQURs8F3Du/36hX1Li/8oWdjcp42xwRpiIz3leZwuqlKVoM3zMT1be6jQp2lVjIno0OzipVV/c
rTRDxgjHtkX7t0yUHuMzqqh/w534FTasEcLogJ3WYM6zXZNJwyzaesKAdx8qu1L5112z/nlOL7bj
aktwDghqSh3DmzKHB6Eu30xpvuCE9Pfn+GHbcwWTrzJuWoRn4XT3frnlWltHg3D6h8ye9l8UJgt/
//vrC3/3mn7td76QrGVjrTXf//1pnKAvc2w95oSHKl12ZHi2QU7kY7xzaLMqiBRGbX+/5pm8/kOh
cW55AWM4jUdRFrhpNVgEGOl141pePcev2dhCPZRMqyCsXSlVeyxkf7pw+fWZ/XfP/+/y6OAdNoGw
z1XOs550ECAjpoB1c8XX4aVfIPnDsxmSJNkMQ2h5/YCQbZbWldWnTwqDpQs/4U+lFsc4lT0nLk4w
Z7VCkjW61jHEOhExcjsp3c2A154Hp+zNqZYXqhXfcuNv09TcVJO5MZsk9Ri/woZJv6WKtW/SlaSq
+VPh+JpojhCCL5xDf/yB2J9yYFDmqueuav1A5POMkuCUF2zhZYJygTdlZ8CoKhExWdW8aazuB3qN
C7XHHxcHAzptPcoxYnXODthWtmTDp3lxypBvtTOTgZKuBKC9MD+xw/Thq9Ne44984Y2sC/18Ufx+
2bODd2a2EzeEcJ5CYwJT2tfD92n8OkcnM3Y3yfSCPbuXt3cwddChxhd2+a98h79d/ezriGUKLqB4
MZ+UjFkq8thjbtcmwx2UVFbxHWf9DLZACUoQo52Am/CD4e7PfLAezdz2ae+29WJf41bPfMo8GCpD
4kmT6CXqH2NM8GUfq/cm6NxW68tAjlyjWYp7Z6VwgGbuMKPz+aI623no36oCoZRZRvgLoMUEitVK
pEGKFaQlCvRVx0SYZWAsywuil6OTQTlyRommE+/xKt7OHdG4Ogsm4hQZxbTvQwIvkZt9ysPoySrV
+zCTPkr1yUN4BH1p3miyvHJqLTDm+nG03K1bwSqZSmfxxsLKAjnEOGAxmzOQEfuhWQDeaVg4V+TI
WOLnUBvf0HohfR27oCl0vwFeS+ClQnyBdB1FT3XS9n7ais9aGx1t52fGkB+w9tkyVjJvP+zkwnYf
IV760ajBtxqu58p4mpTxukzroIJu6Q9ovGUbPVxYdu8/yP87i5joWNTbFKrifJ9xDoBNgiaeiPa7
Z4SMpZk7EXUwKldTJHYxKa1mgb7JWnYkHh+1KfwUJ6OvQUtg2Pat7JUTCpdLJ+THzQDVlWnTr2oN
t5Cz40mvGEgnRiVPWf1q0gDyngz4K4r2qU635HNslPlbNzzpZMrNze7CI3n/SVofCbQnhmsm3TUp
Z+ePRIVNN1hzRo1C5uZxgQy21RXRBElnLBBVJ/WtgQr1fXE7xB92I++6fPkOuSK+WjRVDXBqtq76
0e3umnpGtJZE3ZXB7GGrjln/+vffqr+fCP7f32pQLmNEQ1F+bjbhoMeAoWlWp8Y9JMNrUn12Fswj
3BS+wb0BUyXtbyL1K9xVr6pvdVv93uB+aC7ldTPdhTiiILght/RbmcHwK9+miYVJjuCkIaPOmS1i
LRHp12SKA4pn9276T84o//v5q2ExTvCIVT9ggUkaSUZqszwtRncM5+w+S+oEFwMlu3DA/eFUp04i
Z5RrMkClE3hfZ+D3qDUCzuCJ+FSxDmviV5g7+b5T7NepnIq7xDWmm9SCBwAlHZlBMl0KmP7DuiJ4
dPXaopIC5jr7CZZNRE7Yt/KU1M/zaD6UxQILp/agmbv5D0PNL3zkP35CuWW+nwA3JoO1c3diRY0q
1cx4uFHpWj+Mccnh3GAIGNldvDerSXwqsob0lElD8dBBbfj72vzj7erUvSS8MIs7d2RS1B7WYF1K
OgkVJTezTS+qyoekKwpvmNWDEZWb3rUu7N739eqvFeUIckwAaNkR+rk/cavGIXOS9SGvIcstCIU9
/XuFwIP97xq/NuVvCEhih1JZhk6eDLFzoVJ0pK5L8xkaM4K6aTO4Qaklh7kvLzRPa+Xx/iPNdTGB
I6OJcCJ62PdrWOoaquvQ4Ylq7tPgaLDNhk8LHLy/vzjt43Uoxy1geoak4M3nuF+dwK4Wpd2cWs28
a8Pyk1INcKXzfQTqg85ng8HTE34bh85ottW4UEE3Adw2PMIL+TBm2oWVtBYf7+/7/e9ZV9pvzzsf
ZTEvjtNQkd2ZLacTKwe6tae0zXbMnv5+9x8/iOvFbEaYAAXo1M4e8oQr0YIuDklakhzUCn573x0W
p9jDt7/Qh/zhUhoGPwCPKwyJ4fT7+0oIgotmmGynPkkfLbNyT5km3W2UirconO0LT/EPb5WrEZCC
hZO+mv2+vxqewb2WDt16NYot2W5VuwwKceHQ+bjraUXB7UCoVZgWH4gcLjLBLp7akzSboC36bzYG
AqbucApkQdq110hULmyLj1t+vSRGS+umB6s+KxaUubHzSeOS2TIKnDQ05ajWyvj57+vij1fBvpCm
SVXJSjpbF7qL1TKSYYARWZ7KwXjU9fjCszvzH18PLxPEHYAHcvIap7xuhN8WOqRyAxnYArZTvDWi
8mviH6L6dXJoASU8h2ljEA2HZCx14wur40+39/ulz/aYjlQncpz1vbVyX2sdbENiSS4s+D8swRUJ
4euHhQ/O+WdLsJToqKC4m/f2MNQYMOnWDWr14rgkmFz//XV93FtUbvjY4aYIoPjhdSnp4LazlSan
3rQXFh607phoks3MGHsj62y5cGienVEw4IgLdEiFtcjQ+3hsZBF4dl8N82nQsJNVykLull7FGzif
ZUCEW09T0eoXRqkfLgq7mLEZQmw8AlZrvffrJcxFjuapt09O2PbbUHNpeOI5Ow7maG8nnu9VNirZ
pVV6Vldgqkpwxzo1Ifd4DZo43wk10Ek+qcpJwPU+qI2WbbsOKwjC3DEWaiPtTrGT8TMNJb5JlMpX
TtRmhd8MWfay2BmyTBEvqe/2Y34itDg6kvwh7pcooVKZqviqgkrw98VwtrjXAFsQJsrkNbmFX3/2
nKY0cQlOK/j7WAxZ8W4Qj3+/wNlqO7sAVf77F2EgPnYGi1onsqQnCuiICZNno8Gp65JB6Nke+t+l
oJcB+gGd8Q7eX4pPLYydWqtO1YKA4Ueae8V0aeT7x9v57xrnoN/QZtizwDYmYMg3jM9YMcCbCXX9
wnEAovJhBa9v5r8rndeotjpZc1jo1UnVigq+tevc5mnRkzzHGKBFVHQYWW63GcL4Y2uIbyDTSqDZ
EH7Mukk3Es8tQCn+D9jnOYem1qAYF+3KCM5BsfeG3hGnJA3FQ61q4NUTlc5bopXWvhrtL7g/MAeW
y89MUexTCnmP9PK6Njd9bAMKJ7rZYTci3H1Z5FgSNlEWxGiPts2INRFHyErKjzVPmzTbi8yx8xrk
YUgOP+WQOGZs/TYobuUOovIPpyMAW9JW+VGdfIWY8zqiLQjSqe6CImmxwGrxyCG7w/oJBY5mTWQ4
DwBu74oMYzuibQTOPWl8Wqb5qlyK/dh2ZK9jUKAgQcA7wGqF41dxafhj3cunXoUrf4MdQYKHVQM9
CHkKNgyJ0RHNjhuIyCzXc7W63Ngmrgyc1y52MLjUZGIK95aZyntR5T/0IjICJAD2FxtBKj60WbUr
67i/ixQVJrCAksVMBamc2o2b1ilE0CacOmqW4ZCSMJ9QrM58aPWhPaoSAWfZUwHglCMPGSb4nkhq
Y69pYfXF7qJ2Z459HdgC1aRbQZt3Yt2+KrXe3Sx5TsA9QtSNTcjXJmyGr60RWX5p9tpbaGA6IRpz
/DTXlkAIPU89BlpYSM0GGTfLsnLKGxkionH0LEiGPtksdaThQDyPtQfpzNxFNcZGrlt2n6rOMjZZ
UYaY6WHWdZ2PsbgWUfFWayruHUvlHIZ+qDzY1ta2WVJsFEu07GhXBIaS7P4xcaavyeBiHYQQOlCd
0ArmMtH30kALCPG8uUkyx7kqxqbbm+7MqJZRJ6/S0o5xVH9nXdjbXMz6l2ixkMIIHI6GntyiGnar
F3VzHqTN/CrG44if+VDOT7Ud4iIVA5rJOB5uw1CGOzMNUyIeFnM/9fMrFHIFBa3D+3DKemPh04BT
dY7LmoTOuCPeJg0cMvQOrQXJapTQcJPrIbtKag9XeEQkfWF7qGHFDhp1tC9bYozCqsfPC1MLGPa5
jv5qNDJfz/q3ZlS+1rNJy9fY4S60G3HbGgWoH4m9nIuz/YKXzGx5bV6gC06YVWdTs+zavLGhjbca
utkIW4YkVu7LsXKO8Hm6bWemk1cK9At9n0zHEYMb+JOY5HVxHd20tvFTcVXo7g5RNFqNPmvIEV8b
mf110lIwampdv4T9vc2Z+Xok2E8HEmsnPpd6ctNk8XBoQy18CKMlObSywvh/qqs7d0ZK6y64YyJb
xJCxxFBeEcjrDcJfIHxPUVDkiYa+Vnduky4mOQBVzY6I4h8Wzplo9CDBZbXzHe/E1UDeMHwnE2hY
ipD+opLNEbk5Hz01uhmxuDiUIZHjULvIMorie0cdpk1cOeVzVFi2p/OfW93ozc2Ead12SBcb4Vi1
AE8qaPXSEB2VMoqtXLW2piSip+5VcgFcJNmJWOWKE/Kg/8PReSw3jmxB9IsQAVMFswVA0InyfoNQ
y8D7gv36OZzlm9fTIwpE1TWZJ0lnhGNXMZhCZZvc2PxPQoZgIhFpm4Fa69vvRMOJC/gLvKJwNIYT
Y7cGSjqo8O3aT4Zr+ACR06RHJGVgKbdGSVssyP9tMJOuS17ClDRhqnQb740aznacCR8N4BTMSTc+
JQzIInV13o7t1pxSFz05YcvEbzRbh+t+Y7JfdLHPn4jvjQ2Sj562H/mYWUGxJgAkhkzwI/f0fxYw
LVgVCogcuvE0BSWTe0R9ECHg7ZoMDd8GYSyqtKJjzFqLf1W86EGHfyrIOuezxwQaiKz4mevht8Xg
w24h/5mk9ma1I/zFxfquSUEEO8cHnVgf+jyfbymZ2Thm3AbGOIJstfI83KBco+1s0ye6SmKfHKgy
tdKe+2Lhx+zsEu1hisyw0jfkqqC7ElXx3lQ9Pk63tvY2FAl/7igcJiESdi4wj+ppRdEFxmB44Q/y
JpbZgrc36+kLODFeMmfAO0SQ/KtTVS82as23cdSq84xl77RuTXJOIMt32GJBS41Xnatz5SxgS9O+
ReJ6YVVjYcRqiPDTS9B3ehp2Jtr90Eg9+1Qnzq9w0WJtuHhvBseDPDYPmk8RrDMDHxY85rR4SU8s
dWa3+d6chdhNeQUvg/ckgpRgP+ajMe8RGA0X4Gfqtm1Ffuorzt5rQXtDpVyExZLO2FrlH4cQMcQk
eXDckWoz2QqBc+HmUTt56x60yxKlLIr4as8jwyOcYhjHsHMKaw24a7eTOY1zuA2D+dTmqT0hVR5H
yNlgK/cZwmw8Ql7+KuKBW91sZP2ttUBNfEBfmLpEzy9Tn5OHfLliec0Jx57Hkstr3C8vr5UPFxMG
CDlft7jqCrBGhHX4Jl5K0KCiuIHe/+4M8kOO4+sqocL0Vpk9wrYs8DJQA8qJksG2V8+HsdOfy1FL
7mUGc8DD4BuowaIlXwq8L+S0X5E8fYUVKTOEdYjLnIdA7GB/qlvB7gV5DgawJLkzeWrsGkDEO0VN
1g0lbqRKrEf1ld4DB7/06bNi0hgTwNjOCAElrUu/JELltDhiiczeyo8D3rzbqRCsGhMBkTYWv1XH
tmvAlHjSlVK72Sjd9xjyFHy9qjmUkm0IPgErciEuhCzfzfcBmBrkI7RkeG42+bytLr7nUeT4ZxJj
eqzgE/Gd1+uLITAukGb4124ckGmOXHHQ7R7eqpbdkX2a+ZWcigObke2uZU/P/20NyY2wZ8TaWEDP
63VsCn8qCbnx4qdBlWKfyEHslQ4CrMSgjhtpbF/rjoHVWHVuwI9qRBpCt72qcVAGjaZ64MyTd4cX
ne/x2nnfbo/Vwe01I4TT5t3D0XV3Qp8RTC+Kt7WkeALanGJ0bV/NWlNfNu5DvFnFWsFc3CqJ5XLj
sDeLEYKBmPUHo+vi53hMYI2M3bIvaiMOE4/kcjthqebVG6dy7BLmIrVq3G9qTZ51OCaP/YJycLZa
l7eSHVJaxc6xTaZ4RzvZPourRRN0ubtTGicQYCa2gouVR8iR3X3m6nmYdxN+X4/5dj66T3Y9QJ2K
qSHT2Z0b8qC6XwsXERTOckYfi++e2LhfXbAC62pK2qFny6dzByd+ORXNPyitMmKTpRPvhyA9yzcS
p9atv9PVhP449/jAqLub6pxnhnruvPXLHvSBEmj8WRf4aOti9ZepN/Ww0I2fRV6f3MJ8zW5N7HOz
S8YNiAuAHmt6WBY2PSykcFK4nO1tlxq3KQsZX6s5UV2VbVHbSzYE+GQjsRrLU7ysbaClvJFpWb7M
aOBBbuQqrDvD3pkoVqvou9XTZx25LKhjenP8KOt+7ggBmuFQ+Poyj3uU2Dht8rVghWMbEaC2ZQcK
rsQkEJc7pGNYx4YEIo1L8XtepUHfkJfqlGVl9yi7Kj90i20FgKjmC+xq9cUve92bU4GdjcxQBhDO
/11yN/Cxl/JMfFKOy7mIn7GW43THorivaWFhKLqAaak9DBwFaX82c2N8U40L1hVNc+i1tXtBy55E
cqNmslpb3UPIognQwdt/DjkNR1T06/zQAq/oqVKn7oOgoJtlkZ9WPs/WTy6s2XiWncos9vpWUx4y
EG1xJPW++cRle/0yFhNkgsGy8LbLadfZ6hqoQ0B8UI4LsFLhLtPyOoBFutgz1/JkC8evsPYfpcI0
Wjleel/Uwt55btscii2zfWloH+WgCr/qMi/ausr6KjqDvsWt0gw7JC7aIMnqqz8w16miPD3zseco
Py5h9gelsoojs4J1N1V5em+0hBNhDuidpzTzgFv24mma8bEkKZsvznr33s4w4MQOjNCu73BeQQ53
1AdSQ/SQ7DrcU0vld7QmLYs6yBLHvGTtrlFSh6U1tGE2zT/ASGSwpgN6/qEA6CWAjzLUqsA9U/Po
duHhcG2tY946bx7qn0h3ez793OOv5TTz6zT+KGNVB6IQRDSuZh4W8/UcxE/qt3ae0jG5AKSWNb1U
yoHAaRIPflvBqMpDD+AcVb2r8ZMaJTUMwBKOS5mvFxAwYNuMXG4X12jvi678GGG4HWYbL6Y/Wrgs
tdLr4SdA33EWvQ9TOAQ71INVBMaSqwHSLoZIvp3YaNNXygAGR4BJf+w0Wb4dPZ7uV3b1B/6CBVqO
Sm9hMyJpSzZpAH52ppgDwWjeVYVT1axdC97R4hzMLSXPPIb2RckxHc1sdO6KuOclr6/AxYnYBdBe
HbmrwwqAx429O+ZWsNPk8JE4zq9WMnA06UBOC0Ftb57pavt+1Zovb42BPLDFCvEWtEGqwF9oVaqw
QMYaa08L4ygHQiC1TjtgkGP2xbLP14HRh12c9Df2jDVCt4j8clGq+C1NvennDTUe+EJtL+aZWC4b
pNu9PiyuD7PH3BkxXCGZ5JtfFRAPCVpjzGU5WwCpxwi9tP71yPlkAgE63KgTUj6p3MJM4FfJ02wN
U6w+GKI0ETbeuN2bcjWPWwbwEVzfekmswqbH8FpGZ32/F7JNbvpBYrqvpAv4LxvvikqOhMmZ4yeg
dPdsL7l2O+Nj5EllU1SB+X8ny949gycownwpgMTydTLvKWqhbzQp3DuvGZ8gvf1Oc98fUzV5Phux
7cZMn8YyIuYvD2h9eBRmYXxQvE6cL9Q8rSZVMI8DO2LVOruU/15oJqb0DdXS8mGULcIsTYtQX13v
XTQ21nQJW+HfFjtfuKrml8Ssm6OSGmEAerU22ZGVBpwi2RnQ6t1U2X9pIZdj0S9WGC95uSt1Nsxt
G6OXMHC47qp1aG4HZf7YlqWdwOwtfrlNJhYLHH28Vxmsgon3fiPAAb6E/VnbjjpYZcOAxBEGpV+P
wbyx2DDWOcs5nMmvnr6+OZiRqKtWYH9DS3WnldreGcnwK6oFXF5NtYoOCyRS0eDlIamA9w64Csbf
AUTC9sDoYkKhhlSEVbN9Z0047jKHRV/ekRmQVXp6yEScHNyu7h9T03We+FCWbzt8LTMX1dAwf4Ik
w68nsGnrFFA+M1xAIWoad3NRibcxa7PdqkrrU6WmeevlhZn53ZC4f5sqSVfjND1PAs1NqQbQQXr8
hnkMdUSqkbLHMRoqAXOtLnvzMHhTEmK3/bf1xbQDfYOb27U4N5E6RrnnxDji2n8LXLAXRkugbMhM
ixjQQ2sTPOJ1XcVj7aQvWz6TL6npMJost8GVvlYhM0cL1+D4O5NDF7RG0R7SsRccPDw9PR3NY7PK
4VFOtXaGSeKc4Sint44ot6gq3GK3QT9mXtvyMYxrx699eI3V3CEypEpVdc9QTzC2SGJeS/nNrfJL
VAv0K0QQgVgxzSttwXA2Sy+0r1KhJMscLk+o8p09N3dOpmFlrKEy1PBD+PnslPwMs9sluvfF4riL
tLFeaAzl8LVNTB9Ri1JWDXNkiqa6pSKc3pYacpbVx6lPw9jAMpT9Pq7G4oonoSHYWrv4ID4tiep6
MkJzldWOVobQAn3F0t6qMj+oBsZ64ph/oD5Q17XbFrSdBGQn3L+21Tu4y2Vx4qyVF7RDdSjUjCAq
Saz+savGhd69VDj4egHzFmNJ5GILDjQA3lGLq9G38uof6teU17b/SRdoMyAODOtk13z7x834vtr6
/VRvmc0BkqaUJv/ht4jxqTWDNO4qbP07ENoM4sRkhaO6wkRz98bZgAJbiDBPnsuhwERrJO2ocOFT
ALZg+w3QS0u113Id9IfJMtKHfrDqi1e4zjs2SSZTdKQ+v1yo7xugA5Ax8iCcYb16Zq0dTPhqJ2zI
jrpJpaYlowkXqxmqD6Xs+AyNsD+khB0eYmNI74E1DmFN7OF+4bEEYz6bZ2vi0SR2wiGud3LXzIC1
qjjf9k1O4JcJ/gCOn4G31AIBTxpds/8/S6RPhmirty8tHR0Gru1iH9Us0gjLCfQpKrbIGCA0DK02
H9jCwdVyUx5HOZNckgn7OC/i4LbZc2cDa0ibYdyVQtGM6Wl+ZC3e3Xrg0E8mo9nzBviUK6U3xN9U
Ou2H7ar3uC3TswENbF8MEJGWLP9JhmXmx2fgK7ZrdmGsRryy2RDDkLGXkKUnI6quBVbtFPod4Hne
bwntYE08fVc1ljrwcloRYScCE6DZnrR+qZ/MOHfel83959QL3xed8wYXqYoaBwzUotXuUciu4Szp
6udBc4fQFBQUek3eklFo2cdkOuqGQNIykJkGJJmiL9A2cjdz0sWBe2vty5YpIheYSACPt1UcP/Ew
DDq+svUIAYXO4BgtQGYb6Z8x2PJj3eR0khwYMAsXEx50r88vXHXiOtE1j4gt9Lu0ZShBCTQd1sm5
Yhy5ImFLs+0UEGCqlrpfMmv/yVG2mD7zOIrrNAG/Uo9l9cfIFUGY23Mir+NiX1zSnB6pwPvQkoX9
ughU0jkYE1IeY1JKiKmNNM5EHjzf7Lt+0cowcZaGuYXqAzdeFyI71CQvo80UbjNBGhKU+o4rFVXA
0v1itpwP5PxAWVlmhTxCxy4YsZgA/zO3dWQZVnox+2aGF+tARvZArffYQd7sVbyzPNMp1NpPWaQD
SIKOnh+GjTqKDqGnRnCtGcfjj1V5RsIUFxcsG8xWnVwPMFWNxwGnkurfzcqEjNNXQzjhxTbr9yvS
bx6ezEZwNaha/rkc+jdONX+g2GxPZPmA4WfGxOjyI6sQHS8J8T6MDFRAfg+dJFExO5jInL/UvR+5
AynLrHA3j8rJnyaj6VkNdIwV+tqJ4rxOD3NrmKwd0IIQ0FKdBpsFK6+cTBE/jnYDOm30zq1ntB9y
a/sY8vpgRqvIXkYvpT2x5o+0vVLABb+/gBtAPLlMCWAoj2UWIsffoF9XlQD/XFmxr+fxY5vO8yUl
uzTfMYfuhpcMJfUY5apXL3gCxkAfMg+i0kD6QZda+gmGqXtcQMG+xb0+hLy2bCDtIT4mK8Ni00tf
2SDoQe0mhKGQLbePIQYcaGziIx4BI5R5QnJzQzoQeXkq0JKh3OfjzOTOm5or9laGndv+q/T6X9FU
RgCCFEO+dJisnScayX5XxuN96UKjHF241+S45HRLqbnrwD4x1i3+jQbH4tRW5TWlmSWKPjrxW6ev
DUX04nUH4i12Xv7J3KyJb+p6dKwLDOsZ7eiksmzfswK+3XD3IngS2R5JHfHOYHeIQu0ZcFUGyQG2
Zv9sBRDgGiMP7v/mOy6T6zTytX+r8rPdRcbT9QOgeA6bJrLtswCfBvsfypZY4CRwi/jknj91HQiL
JiYGxrA6Y28bsHEVSyQQVEC7q7qFaSA4JtZ2VCcHKfuWTJq/5sULBoDroK03orx05SOxVf9W0ziv
RfG88cLvdcSMpJwwiy/By5PmdhHzahBNNJAGome/gJqxbDhnZ7qv8B5KAJcMOc3KpmSvyvh9oxq7
mBX7ncBZtfSvFfP4nNvu8GkApAu9FbgC7m9j4353c7HLKzU9OLq1nVwz+3St4TVpdTjxJcgJZUxM
vxwN+vvS9DzgOgs8aK/PVgN9whfw6u7GVp/PooHaxkh49ptMw0SmMYiuM8YRY90kTH1VTzw1TSko
JtYjFixPa4KHDxRi9suaPKHSYKLPnKhks8EpvPLbCsQMY2pqzYlYhDGLAHShUR4q8ljWOgXfyoSG
5BFuNeGMz8PCHqXLUudc5usH57m5d1h1BBx7+h1Y9jyMEccENRpkmxcfczj9NTumlJ78S2DmY0Fo
Xuc+3D1+WU3Db4XRxLcKt9k1A7Ua+AWyqObkd3GWdEci11bvWG+8d5w/AYsViFbx8kVAAxRCJkMs
YXRKEsDQkakJWsKsXfQfQxuGc6sAYuQk8PgJsxu/n0j+ZfAE651BwYO1Nuoxz1LU3pNuWI+OWdWU
xlvbBWs9f1ocU2EJcTyAjfRFzjr7VtPuVma0owC8nYsvM3GNC/ua5iI5SvhB5L+GVvicJ/YKaVYK
FiYekuzBSDFpG2xkq7igMy8/9CTpgPjn3omR8z+Vjgx7Xfe6oYxxiOTGEK9hqSb11AF9BlFT9HDO
oFlmJRHS0knS56lNxru66r8A4Zs70XlID3Ouauo44nWh2k5we51+ZfkyvomKsARgnNVFG/uqPVdm
UV10NkgOynK1gPmd8qiYSPTSoBVwtaf1zRQv8UPLDB+YX02tqI/qZcZNH1q5tsCrb68pEuZrIxjp
rSb+/lHK/LQ5XnGy9Wu53fMsWKTSO5tJF3VJkYa9p1TUT05/YFFDmlZXpxE1BySNxjM5+Wrd9xir
h3Eu30lWfSWcz+WlHtLdlsXmgZQvefAWk/otVosbsaJcHycLhZdyZusIQGPZzcNQ3TRLD/5zcLcQ
Ec0KpRSaW2ElHmFpNgJYYS8XbfPcs5Pwb5CT/NkMcBeXwmAPoJtkzg898TAktwf0vZyZEHQfUqNP
+1CP7d7ze71ILj2IdXYyjumzRofJPcT3HCaClKzYONlGWRwmJbLDlQFMc0MmpJF7NAgkkeyKBYI1
WnhyVlcmWMCkkHFKBAYo9Xs2gARjybT7EIZR+9k1Y2phihuphJn4lMOK96hT/Kloq5NJYcR2IymC
xeiG84LD5azLzPwqSMPijyBXn3uoZoBZm4OLk+/BoD7bJ/n4UJDGus/tjvQLURoXlV9F28KaQjir
2xn5tDjZtmyPQsPp0LgxgWZ91n+mWdbumM6VgaASDTavMrleuAeIwigIx9GnJ2tiIQNQZjiTctCD
81XDTtYbZ0lqIOs2JDFw7ab4pCvZUV6xbQfPS+zdNIl0P5czK+btbeum/kBOSbNzJjE+clivrIvw
N+YYTw+WEWc3rdm3Z4Ax8CStqXtoZe6y1VpHiryNbWyX5HdDPz8JCs+DtlgMxZQmiBe8bqeF/iW9
frisAmtF7Sj7OKzm+tROI9MmCozAoaipoaJZaV7d9anNa+HNPxngkvdkru3UX694C7vgXGjn5Kea
Vjsq3Cyme54Llto6/8J0hSHWs3igoUi+lLTqPQF3pC6pgqVuQhh2kTvTLdph4P56p3OfxR0arsQ7
EWnlnbiSzWNS5C163wpOT1sQhsC1vA3FuieGrg+p8TuSp9v5UhtVceAQGa9lohaQFESpPGrrwdDa
GkmDTX28NhC15zX17Vy+lO3o7Vnx9KfWHq7Jcp1O9zthwrAV3NDYgyjTxIGWzcttuyQN4O8redzy
GqKKvD+CLb97ehL209/SIsDJdrXybbZE8TCt6xzofTLuLC7hO0Jlxa6YWO2aMqlPuVfIE8C5bJ9X
xUsunJJG1NDPgzQXfgEKFk1dAJVhY8O6CU2bPSOpY3u1Hk0ZJ29Fsv7UqvvAUpMGBhVAUDUDE7OJ
UoCdIK2f1kuyeGWPosXR75IYybLnFEPUyM30icMxw4yT6FKXQ+oX68qC3F5epqYc9pqXkr3D7vR2
tuMKGrehvZJldUSJebs2RhaxCbglXdONtkl+TqZKQ7ly07oGX3GQd+mNx1Pd06cZtx4kwwe0q0Ug
FihSRBN7UTyW7g8FmwHX1GnYFxUglDS3P64DtB1rlZ8wktoD+lLkJF4MZHpcLL+mN45SElF5FaxP
F0suW8C+A2V77c06/X0Tc3bj1fF4oqnB0cAyPPOxk8wo0JgOZGjuA0PUfF3a3HogLq64GC0g0S3F
ILSlabczspbMyKY37szr6sCr6Q4F6jhf2iQtYmWuHuzEdmExzG8dJXsIlrJHFHANYzIGedhij/W7
rYm/GH/s9UVAaOLkrxBZp2BztB9p6w5YzfbDWyDcpPM4XgpO7kOu8WkSiwFQO4hXdATp1ZO0HTbC
egN7qx7ceVNvNj9ZyHCKB66b8VkjBDIsVPqBggcYtJDP5pQ5oZGk87PbOA4fAoKxLJgtAaNSx1Y5
WzSALnLV9NrE7BLzmXgoox8zQDqeF7L2iAO3n6qdlxrqaI6luh/1WO2HIqufQaRZIek6ZmAkktRF
sIF1EHez/SlNfThM7mq9JxBFXrTWTUB9NkQqsjVxsYOVktoWqdRAa7VzU2aFa3etiHobNn1rjw+9
VW+P0zThL2IWRfDClaprFBfL7oYv0tHqG8ZSghW/Ez/DjOLV7WawmUkdzLQM7DbZgtF89vp3Mbh0
PDin/m0q7t5Lw90OS5o7kZVaTBfZPDaaCBoPcRZoFer1X9XMb6mWPBNBRkbHVZ+zlIwDYRe5aNDs
+dVN+C8AaGx23cACkfZoDAXW3TuZz/0/XXXTq6HT+eR0u37ZLEAidQBThuKWHVxNv6VZTIgJGJ1g
LGbguKBKQs8ZjV3iIT5Y4joBWGabz8Zo/erSy5H3E6i8mFYeGEYXP3i4nvxBNgYh8dgilc0CgxwJ
gnxMqh60p+CdWVccDKtlma9N+Z0Vz3zhcqqToerz0Z8gvr8jgzKjbHJe3ME2Hy3Rmgc6L9Q5dtFx
wLfcLK6Mb+K826J1rnIyY+KnDGrpmVVh9aIksop6dcsbwz6hiiJXqdDyN/JBnKBtHOJNG7of4SIm
Y0GhP1rFJ0pZxjkPoNQoB4Kel1Vn+JxBZypY+s+veRUZyInYH166+nsy8tt4W4Eh35O5jaNfN8+M
aciepm5JfoDRc1Uy+i0h5V13+u5lXF8QMkbS7g/CfibhhrQyXkr51BpnKW+c+i5JT252ACKdsULS
gex67kF2VHk3RGjEhJp4VU37I/wqexcEQVkav97DVh7s6sdzHmi7/EyncxhuGEQaG62QflaMPutx
l/VcKjCeeFpftfPQ6C8WPVV9l2b7waGIlce1IR6o/K3mQ8kQatACc2BB1dysTJWyo7HcK4ZMIxvG
clIsRZjHcbX16g+IGDXC76CF4ML78WapfkY8kGZ8uyXfRtUTi0WgjodaJe2jpHlOxLvW3RhtfpQs
qm3x4HRexK1308RXdU2za/nNQ4gOCSU962O0DD8r8wtZIGOkr9Ln15XJ1JDs5gl5AY0RyLuayXY5
H4z8JNazm7JrFWUoxUEvH+r2uebV6Wm0L65i0A8gdFJl2FoEpbuBq9ywmX6uT81O/2gySR/F2byR
wLGT7l3Tv+mcl0lbnApzPxtnUoGOVQkqlSaak2HUv/OUrElEqAbc5hUC4PwUJ1iXRgDByw8nkF9B
ehyZxYn21M/cO+D3Cwzrev3a2EebSQTJmX4Wz35nnVKURnxjuEdCfuoijTrjXiNPV3wkzX1pHFX6
c2XLYy4KZskv8KKZBEtdvOq6/fpgxjI7Dx6YmkESAf8tjOd1ecUC5bPmGMQldvctayzk7RpiHLXP
0c9UcqeMnxKVYsWtCug82zSSzS5NfJsJMrTQahUXl3vcJsNKDHoXNbS78PfRflWN1rPBncRLOsn6
yHT3yyzM4hbG5s7Z6K6Ky0xetEs4H8WX6hekUOLeJX68skhvLonw5dCBpm7fxGZ3TqFcGuWhdGp/
JpgNLh1JDuT6ABNCnMtyqSpCZ7lYxE0JjjzvZeo4eT32aiWD1NgX0wuk8hAiUdBRDebFPmOvPOMq
Q8V6WJMMG+PTQv5XdbGJ1llo8OXwnsMNB7nCfte1LgWEJK+A6abu5PKie49dvM8RYG7tH/PJvda/
6tuj6b0k/X4r/2YSKFhgNWAdsZ0f9ClHjba/ZpuYEmr9+pF1Lxkpj5N+iJPlaM96UCDd6Bocsx6Q
fob2FAtsEI4rqhuB/M0ju6CvnwbjdbAoL7UDte2xMa+BGoSHZL9i9NjYV4QE4MojK7Sdar+y/y3Q
D6v8ZuNpjRlaEEY6axzIumSepN0jKgoBXi6yCj3vh7A+rt97x/5B/BckKfR9B34gA/fN3I+Qr3KO
25Wd/PGqgmQ3WaUXbzWoSDgQ+Q7QNIVaWe+yQXudkJ+B8fXd+KGQ90taHArr00TUvtZgiBm+Ju1n
MyXos55BK16vwuU6AhBWWGooAVrfI4gmL6lIKwNpyjPZtDqdIikW9XoR5EpaWCOW+E16KDPS+BQD
V3ZiX2U/jkagirXT8nNHfJh7ZXVO9waEwqlnE87CiJKVc78LiYk/9yRprUQjpjJMrNe6IRCd38hC
w4MgoLHhBkUsPXlgz3Yy4Ha8BVIssO4m7qcyrzLU5bZYVVhp8b9hasMiZclQX+z1qFVv4/wt9cNa
7Y0c7iRoT++rkfcYgYMMpnBhgUe1Tz19Yi33NUlRM2ldhYH794F7NYO0KINy1oLF+d44c+fuuy+e
HXlDe+HL9iMZP5CS7SSqARQMSC5vtxwN+2HWLu5ywFmuXN6H+5Fsrupdaz6YWoWtoMd1vrThKeFN
UVlUVXszfx2mb6du9ysSW8QG6NueBASdDn1hrY1kHucc2cDpqi+R3DsDNNXmyH4GN//T0L6t7rki
2uF/tzLpPrR//MWoGKd/rby/pih62kHaj+Xyx/KjGX7Q1x5gltM/V75u/lQrkZHefu1u8o7Lk1Nc
gcR2kCla+X6rnkfmKNl2Z8t7breIejqAbRD/dYxM/gAakzn8q2CjJK/59KCv7xUqEUOdNYqsxPHU
4SosRp6RcSLZkJhzhEs7Eq/UqSS5ac/TV9BVG3LgLTs9d1Z5P+OO4sGnEfVLYM8P04xycGRGWN0a
HhPIHC/aazYTCCq/neV3QICSwxWXCyjoLblmRu34MgRr/quxd3AJdlJoq+dUhChIV6ntGS6SU/KG
pGxnx9st2UP7bbHvYlK62WvvjAKPOiqn0h4/VsOKhuRYue/sC2ily6iSb2n8a98q2IR6dRi+3GOn
7uyWf3CmV/anaq/YyG1TcpzTo02MQgvQOd1urnqeaX2xOFWLijPjekCIn4p7ikRywFL3ToU3jLi5
5tEltqMteMgfHGIeiYPA7uqiDG3imzlbXAP3zfaRyKdhvMm9X2IWyumULDdEF/q2ulzfNDbSvERH
j4rbvM3ax9hkIS+dHRFs/G2/TblbqfKYlczDP4+JGEsUrp4+6BNI2NlXXlxatAdgDzZ7N7pvmrw1
zbvVOPYDrax+EIsTTVwblnsyNPYRQyTyW5sdybw9IE5Fl3679o/r/OUYfGM+yuxTSwmddxHUExjU
apexC9n+7yCJBvr0MTvnrbmHsNmwGGzTmzkjePOL2Y9WLwfYq1X3rFuoLr9052yLx3h+IcKoSY6b
jPr0XAG12vZgAQJR3XoMZpv5rszvBUrbTH2WmeJLcJbuyyT3C7dYlmBUeZHmc5Lfj9ONnpBYj0pK
vef2CSTEuLnUK7sMgyrfUDCyj55J4Cm4y8ieJO/j+2bceeOORi6U6pv7iF03LEJi4+LfxSZfp75x
SUiWJUELernrAcbS5wv1kBZATk34x7nwDT2yOywy6KJiLmf9Gkh2qQjjSprj6Dzm+nwzmZ/JGO9L
02NUTWpZf0tHE9hOT99T+xMbjEXfYyokqbHdUaZTMDO7pgPQbJ0sZtqS9JZsE9/hAnbrRxzPiE9f
iODmtMtPC7D8cvjOUE1XNSD3+lgZv+nk+J35lnMAmHqO/zMPmElXFPAL28Rk/h3XNNSyFQvvepcP
FRQQprgM1So+vjG8wngb2vk4evcYKigJkmgjp22l4licnQMJt7WfTLuMsnl4HBNCAzbBKZOEffyx
SET780vcXspYBlpHChijqk3+TUMVbunT3H7FKYQSJJ0550HDCLPXwky/Gzx5v3nFjWpJRhXcWEnl
g8DCvmEGM0HEnoku0ebEG82XruTb3JTw7JNvYbGxyn+7qWYXgWQfOQ03Ijn042nC1MZqmzMX1D8D
55q/skbbEpMD7DA8yvunaXon5s1Wd4DxEV9wYsdRX/9YLNhhyLLy/GvcnT2K/X8knVeTozq3hn8R
VQQh4NY4253j7BuqZ7qbnAQCwa8/j79zt2tX14ynDdJab3SShDTpgk28P2WB3k/Od98rop9pJ7zl
9OhanTogUBtfDqni6HmtT6swp7bRJ6QmoKsm/VXJIQyPDuo2iz6jxXCRZa+LS55wq3YAf9cR+/Eh
WH3k9L9dSJWneh+l9+6W/ddqy01F4bXwvvv6N/ODi09TRkr0Rl19zipnQ0fvBgsI17xOVAg+dhYX
b/aeR2+Z6+y0QtO7/jXoQpLXZvmNemrIcNs4fzRRuZpPnB3Fero1eS9siZX8L6XUVW2L1T5OwXTV
8nXu9zJnViF+prA2DpQwG4+tvqmz1P2X7z31NIJDt2Xm0rf7ynnQAcHIJz9wqLbY4sLYoZ6IR2ZE
2eQHTSfnjKrPtZ9GddHioqDFZfZde35sgJBH6+TClHYAuYXzFgR3k+UcEH5ubHYpEiYIjeabx62C
MiDObxsZwI1+Nx6lGZqG1urJhN9Ujv1d6dcQtSBK9771XhGqbvLWgPv8cMaL5F5ZFyc41cVBl3SG
8tmgzf31OfJ/NaXPsACV2tfZxxwkJIlyGmFDOls8RTAG1J5c4Z89/6dJO5Sir9AlOTo3jCsEtRTV
r23u7P7VR6vaXJ2ChxOfYGrfyw7Z11HdylPCSzew+/jXqf71pNymlJwo8Kr8VWrYJvoluv4xkW/l
7MfTcj/2CXQ/Y9mHg/JrIRckAGhn6eMBGJK7gJTptnmpp3erfwnV87wcJvVEL2UM+guGfvYrfqB7
VMMflw1GRJcht08taEa5MAHhM6yrdwp6H0x+31kXHIFUtD9XwaWWnwXx8+syxoGk/pUqr4yAZvr0
VgdeHvudB7has1JnzHV28TtRr9HpY9rdFRRn5i1rLrd303xH1GxQoH7InQO1ip5LXTzJ3Omy7QvK
HdPuqPP3iTINnG2Q1//y+Ssa+ReiOrC8z8b926vpkHnL1rNPNEag6eI5XkP9pC2ah0lhlS2CDWLG
R9VgE5z2K1VCssd/ISjMKue/AmHfYpckLOkrrq4zcEOywcr3TuVIvHJSo6Uuz0kEtm+F9xgG47Vs
rlW7wJfjcgTvoQwmX3buNJwHorv4fQSIG8LyVsClHj3CXrRjYYfrd3WCs78XcZnav6FCkuSaHRnh
f6IU8xBYbEO9/FQ3B4QV52BcjiP9NPZN10TBGNr4kYT60rURSa//nMR9UOjQyUVnBYsO3jBSxn5r
Epm2fSOO/cLLHizzKWzTT23aTyGsY7ROu1Da17alh7VbY+CwjVyqR/DMnTeZMxj/H58BUUbTefaK
JxoUt/O87POOAnM3aAl2kgRD26cxtK51mV4yz9o3sP8b2IwfZcm9rs1zutgQ+RBWsxuv/nAaeGvy
CN187f1B+cIsQdMNt7Ha5KUVk9bzIgIUYJk8NV7/nylDBOItiQFRFZ1p/KZatYpt7W16y9utRLvH
BGJj7/td6qdxeJFiYkRem40b3ba56hN66HHOy71jsAoEy3ld0yNquMcqsuLciw6NcmAqqc5xhrum
ht5rIOm1OpokeXTzicwVEtf0Otzrtb401kTrd7NNbLqYAJepTb6EHNCbdE0eURTeGYJ8mtT/cLtx
M3FpjqWL0w9djptesCdt9VK8OcRiGXd9G9ZhF/EzNupIvaRxZIqd4ODo6XNclxWBDj09aYS+Yj1Y
vnMd2vroDbynSCpnimxVGOygLv/0Vngs2/lOOSZu8VcO9OPBalLhTD/3O2r+o1TmGTjyY570WZTJ
lm416iUpCiYfhbXnttfOLbPdACxPLVC4tEh4xYOtv3Xik51iHXPuk8z2dz6UM2V4YEX2HkX7k+Vz
BUve3nFZL1nF9F7igRul8+jZ007+r8eJyD4xbFGXxVmmjv0w0ls1HrRt6C2izA6Gj47bU+C2W4n9
zytv7w+fnYsZPfNPRAne7ATnwVm3JDXdy5aJbXLnlwkQaQy6fWqBydkgP8Y32woQHmjqx16i55zE
otifqFNnhvtRLd93WO86nysKiW3vIjrzGCFpcqbTWyTLjnBTxDVoP+axOJVztY1UdbLtBndncehN
8wdWuaILPUv511h7paBibppDt6FygM6ebTAbkgCTPbSx2Glc91mREvnf0pqWcBtI9lJX5pcynCkk
Sg/JZGg+jyxERf2uMt2lTTnLw/VNoHydRgbinvoCeu6gv6Zb33EEGmjb6oK+6FQuxLti5UuijIWE
uvt2PaEc0qx19PBK74UmvS11VQ9URVXE9K+HWqUfPQ8vXREk3+inxguI6RN1R9tG8eKN7+XEljdg
iXckzkB+nRwZfffij+WfYpFoAWmt95ujqVM6M5isdMdYhyEUAWSD6KzeGkilxKmuCjasGzmSmX54
PAruj153DwuqySHjpXCaOEQFgYAV0zYS8JVTPskpO+NN6HoGDBYcX2XnJhk3RdJtmxZuG3cDzXRI
IrtYtVxERJshuwac73aZCo8uACtxjbtiMrtyDDZu6R2oyti6fnPPmHnG5cumxVA8WnFKblboYl1X
Eq8QTssAE2TegIcJSkYhCBAbFG3sVxiyxv4cUY3a3na2jCrk2hmOgqlX6fqXHg1a6rz105mh26bl
bmIzXIFluwDVc0i6LErjcCSUu+HElHiHGl2C7Lm4/IiIv3OjEJ1tD7rSXgYWwqGtYsea95wMp5vy
fBnU1kWbF83Ve6eLszaFHaOXfVizhE43UT+3PjJFVBRshjjXCtF8Do5AFYKBJvHQxBaOfddPgOUh
H5TuGH5khJ5lJLuVbGcHbFm7uYD5XfkWAUaxJm2TxMREj+29JNhoGaImoJexkljIKP+dkYYHQPJl
54GZ4Efl+1yQOOVzMW8QevHl3Krc12TXEc9VrXMdS8sH1yjqrcSZ3CmbaxfTUBZuUWzFqbnt633s
Nc3VDnEZO5ws7dAgVnIp+JbfHtaSeClFnAkEAHaIcpqr1KYZsJKY9Yfhp2UQ7/i81jrzhXYXI9Uu
We2dB7zXOd6dA/TfU6K+SSdSQ1PlXhqxvnqFd0TdfaB85oU8zydYYVrBcSQbedDWzkQtmGgxHzP6
qdNRHjBKbfGR7ZKoeLJHRlV4yBBnICEcT0Ft/elmNKIhzJ9jrywc2DBkBnMcbanijQUzXKat58hj
fZub08jETh8mXZS+oZWABvtBYXV2g0Nk/gpur4m21QFz5IBGl/bwqd6OErMD/9eh0isfGYVFuqJ9
F/8WQroQ3H/x7HHA4h0WqI/HYPysUDp6VfEwA9CNhvbWpcHblV5y1R/w8UPxjLE05YMQ7cnR2OHa
6eDK4hnvN3go7CzE/cmW7skR0W8vc3p/S8w3WfPSki16o9g9OwKT4aUw0XjS0OV1Ih5bZ9xin+dT
DjWFpagNPQ4kP/hcLID4cQjumT3+zEgJqRidAHkQZZW3P7BxIZaij7JLrqvGmTaPqCqz9DVqzN1Y
aZyDiP/9jvYGvfAr8qb2AMQMrZFjE6TANi+gGLgcBMZEhNc3QsXa5RMORzO39Mkuf9yCauxwQtTj
B8Tn4dx247zSjNCjfabyBCog6Uhi8NFzKxjWXTYaOsUQriUsqW60Hm/SzSUY7iisPhBedAn0oo9Q
bN+h8fZ+XlwNKGMt3F2Xyg87nfY6UeJ+nlvgw5AQizZipwm3AZxyIuk+mkjEDPpwm95Wx3phl8eT
arNOSDXc91XCBu5cvS7/bb3wJwrXO0XCZ0crnhADc2FznhVpF6EXGzc7+3Qm3dQwzLzbJUSQdgOB
wJQkQIzjKjATs248P6W0FAC+tbixQ4BcAMr0dhlauG1y1lWhFsRHVG73ZcYoRy1fIUnKqPt0h6hh
b1z6vzuKJ6Ht91MF8TpgJm+Mak8iE7FLmkJvfIZuAbxCXMLqgYmP0yGoGjSWGsl50Yh6p0mAebYW
vPkFbrr7tpOkidI3wppkP0W8oF1VKzpwwxtNNLlPTth24Z6u0/FQ5xl2zqkK/xVD+NdWdnRv+z0c
hEME2fvqQWO5/nUYikC9teg+PsjKqQ7zwm0w+xpptEQt5JFqekwC+ng2fVt+FZSkPrQSGRj5BaTN
HpIsba5CEwWIk8Fi2/E/9ST6C+05/9Zy0AcshjmG8UbihlMl3YZZ8kB6MtbOdM0Mb1DmIsgDyHNJ
qrDD965T7qezpOGjK5a6jLVR7kGAacdWSOuq04A4lFNSnCfXP3cRaRhCYaZe3dn5X0PmEZ9LfdeT
A3IYVoHHDdvlESZ23PVlgGZpQLRnJJbiEUsk4iE8TJjThrva/SErHpVtQU+OFwbuF7WjqLYmNPFp
N8L1FWlyHnKW+rrUBhtq5EI9YaJ+RpmWnQqFxwCMJO9BY/viVZdaPdWDj5gfea15yCPwY+L1iXBx
ses8FcRwhMSXpPPj3OXBP1n7pJQsGtgzpK62nGhRdnyRUMk0WGix5+UF6n+fpnRuBktAxMNAZ9NI
/Qio1DTX/0JnXfe64NuzK+I7cCd9aWPNKdqoAXBnImwAG+W2oIMIWtEsA8fnkj0F69j+luvIjpu3
DVuocGWEEDsgaAS/sLu8logldrO2X2ozf3e2Ks6N79zVfkUwRxYwDxZNSdD97b4dQ0zGPuEqj1He
BQffGbFHqtn5hH6OXlEom3dSXsgtpy+Cl2KZLmpQ0z6l4eliR1K/jYMLFRzV64k9El8PsqwnnhXx
2JBCsGttt/+2EUwe+tVMxwbqlFhEmfOuFAn0jko9RvTZs74D2VQnp8SEq3P2CmwF/3vsG/IoONbK
ose03Nv8fd38r7TJQokMKcXe4r3kYe+S3YKChNmlK60zYhUbcHoAsPbTmkPKARQGD6ze8dDexJ9r
4++RzOVXZDHulh4jfe4awlOgRUdzmtwa2YfU+m0yE86MKAQDtKP2jWZDxtPJ4owusbbYm6oQeOcK
TO8oGQeBJMQfD+2N5unmKPgb5ara3QxgZAFMPY7EkuxTOTCWVZ1vADJSJuo8C2MC92cAW46fhtSq
F/4KjicXBry1a33vEqbDAWpuXLRMcdkBLByGKf8hfDpH3jwDCzVlhFmhh//K+pr/WjvKJKuWT+N4
Q0j+K82pVb1w5Q4kPSwZqtsQOLQo9PJgUfaWA6CfdT5T9KZu6VHkbRcBk0UQdceuLf95yfpalwYf
y92Uy8cwIwQOSyZxHJFZUPohrTmmquUod7uXgjmK6qaMo7QOxfzgJ37zVBov5EIiF5+NVCQnalNv
mRKO/2YZDapJmeneT/hNl0mEN2SQy+MY1LSYtVOIaBeIYWtcWosjVljN/PtZLk6L0dKdTvMb6QHZ
tOejq1M+rD2vP/grE6FutzVVaFTUVum3F6X/MZ+sd45p2s8KYEgsb2nVAXgnm4xQjYQ8A5zlaYzl
lAOuTpJfRbXps63D5GdcpJNCiif5KUjCh4Q78GWehboIC1lhbdGoRsBbxHlyOy+q1dkZP4+H5LB4
jLQixIFaqWE6+Yg4NzqlsnzL1FP4sZ3NkUPespZ6N6iKHAPMrt3Rw1AUk4ULxLqkCwxJ0dsKBy5Q
a2FctI4AV/QPptmerzU9WZSXU5zFxewVDg/gajn+ZSbOAdkTm8K1Up+1+tzjH9nOSZPd9QItsct8
toYJBO1E8DLh+vamHC2GZtmvn9YK3S1my+OZ8P9bDE/L6Oa7iQgllLEsLYQ1J0D5FhjabBj0SOOG
Lm6HuFciOQyWEgA/Rb/Xy0BwSB8mjBuzUzN2o7kacwfnSl0x1uGfYEDH20eyuE1eVZZIfLiofXjr
7XKPPpb3R9c4ieC5N8rNuYho1kUVTXG0Tm12mJoJObWCrxXXw7ayNV3iJT0LTHCMqWUkQAvHZIi7
fCGfyMZekUSYb9HZ9fGQqRThgnxKcY2kcdahl9BqxCpSNkVL3VSSqO20dnfdPP7YxPJOz5KJDAlC
Ujyq2atOgxKQRDiVBCh6do/ATbBPWO78W3ONk/TluX+pdPwGwop23VyzWjHpl3GUwPpF6XSegr80
lqEtqHu3I+bAtVDWEkHMbV5/NL3vPuFv0J84jux4JikB1YH73zi2hbfLq9lh6BsJHEvJMjtBGIyn
cEVtIwhnfexvosfCBaAK2Gt2wVjW+yrlBsaYhUFZDNFjX7kIGAfnUpVmeMAl0CGtzHsAG2nhsemq
z3CtyOQJuy+2Vo0mKS07XnumkoDcEBFH1cBpHBZZeUdOAfOHXSFx8MXy0K3yN9H5ba71zT+0vd/d
gvjJ9MFDJC1zl2QJhl4nYksK7H4ad+TYiZQ4BjnwbNz6naICUN8YeWPLI8s+em3hfKFDpxJSpgRH
L1H9iIfSv9aavIbNHM0Z/Kdr/PcaDezOd24AGCXI1p2boXsMZ5q3SRKCHsYtERc2cQXXVsoiesrT
CK5a0AC5pBKA34IjkeSxpCb604/INcmmQITt5w8pqHavnTh1P5ORNQKQJWkzqAETuT80gz4TBfbc
Cw042E2P3mxdG1X270niF0geegABPXmvHoprGJBh+q7dwYYzFm/zSPd1E9TvtAtkdyJL9ZvP/sEO
bwBqPczp9FQ/LR2FQY3/WoX4pwSeSa5vTtHN2vcfY2HkfV0w+QlpEWOUk6hTinb+03uoUv9hx3ld
sQjWD3ZXvffpzSa2BNBZzWw5Abp3io6ISKrjXq8QAyE3RQgysamn8bdqakI6igYwCnmQ9KGgewKo
eFeKVE9x51lkMNg8psnByWnQpahWIOinfWgzj9inJ+bRuO+t5iBz/Z9PWsmB/IzosozprUohQrwg
CgLbVAZwuLAdxaR0EZk2eO5Rey3y/XyKWmdritpz4FiFQ2R+MfzSMF7vqnIio2FFcF2twb8cJG7f
tPmfrmtwlCwsPl1lrZuCbJZYL0EPeLDCdYQkXuyaJav/dbVdf5GPdhNxl6CSO6FgzII0QIYvRcd5
7S6wj54OumfHLRy2ejvrV8LVilfgDDZObi/kCAONu3mbTf3RmiN/2WtVCupPQ+OcaIicefsTB5Wh
WhKCdFIE4u/sHvKkuo5gidFBM2ha0+wcOWUH9LQ2GY4U9j466az/Vbza5c4KrY95kX/rEqaX0Lhm
T5o2UVHB5P9MXqXbuHHnh3kapnffiVA9ywF9VJ7dUgRIWGU9HF6hb19tPJKUTlkBhiR33PcVND4j
d4bJwX73MqpIjghHBAWo4c8Ucjmw6AS7qWZz3veEMZ08f8UBXIVL/TAsYG99EA38kM/m5MGL001Y
3GXl8LQq7H3McC4DWdmLp5qIQOjWxYYnZWbalI0mAABDBvQT3wlVlfU2H8YA/KR/W+QcPlnUj+yn
bKovidTujoGmB+ckOj70CcnfBCKL9n0SqZ/yFsqG7IRBcQqsR02e1DfBWOY6CjFdPHdQJ6MD0OAk
bP5KsYqtVdsjK4itr7xdbVwJHjPisOajRI90N0WyP+VhHp4qRelsKAqMq/PYgpY5An7DNA9q5lSp
J3A1EErvhhVjN1IkkYDiWeg6b2cG8U7TJ/k1Mi4D7d+3jdv/Ke1hOPcqKp8GUyR3rjcVH3ZAd687
Wzqey3zZT0sJ3USU1TmAxmAe1CLDfaKWs/DtfyviNIvUt43dEpxeF5F1mrCaH0Xq6p0PKBYXgdcd
QUbQKbg2J3nIR0syzz3PTS6/tN078eLn89Yl5mBrW8Vb+f+KLpSBmBbw7VF2oXcmt4DWIifZO5Pz
s+rxUy4Y7u3CXv4LQWwunsG5DQHfngm3L19WGymdXRlzRcEtxxgnCnTzUL+ufj5ymgBNCgv1mCWL
v51QDEbMWpshGsVvMPq8jkzPMX3oyzMGLjc28FMbTGbOBg4faLU+59FySwyyutiUNCcXaCs599c5
2w2aI5dmDkVTLb6hIe2cfWgiZ2vbMKp6WDqyEYCufOQstT/uePEJ+Ui64KICx/2dXczNg9GsQ2Nu
rfucsfu7JIPpcYlshGpZz9RPas9VG+exssUPIWXDRmUjxBSjbcS8UEoi1m5ZNiZIBexDb710Qelv
S2lwxyReQ8vU7MrwS+oue2fGiD4xF/6Xk4ePvnr25g9Vi+LQYqDB5YeNGPynbz+yfhwg6MoyHsgh
3evJkb+5fBZteUykPz/1FUGR+zqFFOyilFvCXdS596yCUADbwnDJjE2SWvUp5p6QiBavBLDikn/Q
zrOwdmCEpN1a02i/gt7c0lIv0mrAUDJUTUzZrNjgJOfGav4QrFduqQt+rQbrw4noUkFEPV3Jp1Jv
aJ6HewhoD+thCmLllMklwsqHYbBP/wHZUGhvY0kJu0T96xcyRFwKqTeaZfFP2642gNUMrrIq/8rj
1RFp4f1UvfJjZrX6mNVidS++m7bjtwksme/aIhyuOkgd0HU3vygEW2dSQOZDPckZDVPRvNYjJtKg
opZXFQv4kr24EzMutqUkjlitvWNDbi4G77pEvQGqMlV7VXO+7nxhwvt0KGaAaMe79ALL41Iny3FF
Af8iYEgR2g/Vnn4jSlqwGVydcoXELGS7dSPLod8gIuW0yrNdtXbWdg2COQBPshG5q6XzNkEoSWUq
bR957RJ+jDnIe+l6abltvPXdWz0IIzKjPODRJEXnuSA/6pKuPI6O81VmXExLt8A0DP2yQnQWnfpc
y1wjn3dbpAK1yWj+7DSRTYHjPYaOmgDZXXGf0Z/8lNiEL5kJSYzRcG8EeK27OhvUoZjT298QvQVj
Nf51HfC1YcAG4KIx20IQ1PGoRbSr17L6pl9YXcuuSMiLS6pZxoMH76cC6Tysogsxcyt/341FuKtY
1851l40wfRBQg2yYDDLHv6chJ3rqbV9vIzmScm+Bz82I85ac0FOzVusbKbvtcW1n59HxLBlHYTE+
4s1u9p271vEyOJQZsnzGnRTJ32pi2gCXZFZYPfuA9xWxxsARnxc5aVsN+riE5MJDFbYO2eYg6XjG
0WdRm0ZJj8/ANsxfczF0D0VT+/8IDiCszQe6rwl1XPnIMHur6a1DNgRZLBkXtvj2p600Tn23dgtC
Ba/kcSK/kPruiUiZkpj6fbM4Oeb1NNmOgUzfvAL2jUvD8t5tZdUY10frSt0qYz1XwwGIrj2Ywa73
uWmcR96CG9sEillnIKAEndE/MNURSUH6P90n4cbCaXYAvq12jp1nHyZY7HNta/Vaa54QFBY1ckpJ
rbhlwYlWwrZQa2YdgaekG4fEmpAqCwFWNuo/J8v773mpzQvYu6bOnj60Pq27+2Yy/2wp03umiJrn
CgVzpPoeU9TaHCPZzY9r18gLTmAC8qAct3L0iZbx0ga3IIa4KeRY7xT8Rjv1dF6ncHFRDsaVj7Rf
V+2AG6cn8BcJ3zqjPyYbmdxh2p+bZbMQ5bBPB142B4h+6yibkbJMbw8wB9mygF2MmGrWzzLV4m3I
GNSofAriZhol6Y5htK98UR9tgKpNkS8fjJ3g3yzCZHFIG5yCTpRtINzuzZiSm4kxBfKH5BcM9OYg
CEn8zZCNYWeZk6Nd4xz1azR3E7kegP7sM05OTL6Q5QzYHeV7mDDvoOeMAZOv8uF2bm0CPJabhut2
11CPgPG4JZpKq/8WGyVu7if3icTGnixNsVUES6FUyX5zRtWNdMznMiEmVirxjtlcvTEljXFoWy+V
x8C2qWfRf2hZIfFxZueqS/UjaNYgIwF7/V3gYpANF6u+dz1MnyMNlw8ByfSffVeBSgsPUVznQG1l
+U+9hhDCVMO9d9wgW5fai5O9COuUJoLVGbZ1p2xBUF4Q1Gfy+RCNZGvq3u41LizfhPZfVlfQI89C
mWJGz91ZPB9xJhnYeuHIQ9iyAM+eM72nRZPch4NW1zZvph0LESq+uc5fIDJwjivUwDkhxdlmxQW1
WVX+N6rz9jK1qrogw+CjE53Eyp8ii2716FyrsgNWCUeSo7yUuEJGAlG9kDjmHfXaOE8wP+i5hwb1
2YQxAYXO7XtInYLpYx39AXi19/7zZ7u555kjaiHLfsjOQKiWe8T5JB5SiLylni7PR287eEClgByE
640YafzOcjehaJjMyY5OwtrbGQzYh6mnMyrtFbxq0AKmu00PM3SrB9ODRw6j615WG0WNl6E1Rq+J
9GtssVggR9oYwrMO7jo+V8AnoCH1i9HisdJpt7PbdD4Q6ml/BTcBOfFe0e3tYW4UvkKQ69t3crL+
OtWs9vkgTE+oa6d2ReFMZ2JHZpLviy8M1klc1zbKXTfEtZv29j6K+uWSrQJYYSKriGy5ad9r12bb
Igo30NkXqTb1PkVOQbhZaa5t07JYjBECJovRf5uJjjneRjkRSbc+5OsQ7NKlUuMeGRpk9BqZ2JMW
S6OLXitUBurSjJcIR+xyDZeGIK9ERNnt6C8fMzD+v6m/vgFQYfcamJwuXdu6FONVI7Hl0KWI+UkE
HI4uIWY/zjBmT7kMw8ckQzmsKFB6oAXtFkmFh577qCxAxYulbZGpo9HFbYSLJrsJyUe0Hd+wxP59
0pjswQlxADbgx4SYEMHldtWPncGoAlZj4YPHhhJPMVXWq3jvKXM7ZiSWHDDC4uqXqU3eCMWrc0f0
qUxXdigm84Pl4v4ZHKBatLJyK7z0a2ZHP4qpm58y4pG2hcIHYek+j2dO5bg0kbxMDS1QgWk+UkpE
92mErbdc2hlnUBbuRmfxXlVLZ/k4M1w51ljt3WW+SS/5WmvR/inSEBFwaPE8T7xSnjN8s81Coq4u
HppixU5KQsmLO40R77Z9MyGgu+f9IKdoHiY8G4w9vgAsrhLCTevRG4ny8Ifo5IOhoxKtA7KcUniQ
Vw9P/LQb1nz5xMcxxNGArZkcxWmTyFtKubMw66kQDYXXMeTMVcnsOM7FOfLMEotGvzQ9gJOumFiD
2YL5JSfq6AZTeJ0FHoCNaHu4t74deGiK1DUQ2sqWy6XOXSJiJ1O8Jl39zQFMenkjbzRQWzzrJTEv
fq1bTqUCu2YYoAiXmfu5ELh2FWYpGezR9kRM62RMZvlb0xfk769oN5LAZPvMBrwXMrHRdKxee0B7
wGQfRj9pUH+NbJf8Upz8sFKIcOlMT0nhHDDndYog2YzUO66+HDEAGKP9lhJEgVQNSa9NUDZQ6Zpu
PSOdcFPAKWzTfs3BkC1vBEDtaye2PX5l4xq4Lxg5nWevLhB6ePw5Rf4fWEHEFl1P22pOmAiIF0K9
2ibHFQsBGl8Uc6YDsbMS+I1igsK1Ew7sKreOtVbZf5UlYQlAx46uZdQ5qoJ2i74C3XRDiOO5qp2R
a9UaDV8NIy2BheWVmk4UKdPg7/kl0XPoRz90pyL87tPoUnmKHZt3hsTwbmXlzi1A26hSXPsJWeBp
gjEV5HpaLtXUE52ft+nBYfHaL8sEXGnSWwaIodwpkUVPFnc67IQ3tIciLPyX2ZPVy5KnhCkEXXHL
qPA2/oCxMp1hdjQTSuCy2WfK/TPRhPewEB9LbLaDwzgR3Fue2M/ilLg/Myj11p60JG1Pps5LarLh
3QlLFJgYeMDKhxHIaOBfNVhIHuxRq7MSVvEqQmZkd/QkCInWO9UgJ7O8ovpJrKJ8aseUqE7u768w
x6BaTqyGpIObGGQcW5YYXOJzF7KsQ2R9zSS9A9g/g7EiNZJQHwPXV5gnoqKdsyX98Svpff8WKWbU
4+SQBWKF5RA7VfcNtOD9TNrhOIdt20m3YGcOCWpYrRK5Bl4BnC9CbpKe5djRWf0lq9Lb6dmMn41m
qSCAhBl7Dv85JDtSi5l4e0YIFC2hr4DlB6Ofsj7IL60GJXWQphlvullYvDnj1HHKPyEEPgs72oRx
6a3HPgvrhyqU/ZMLgAWCekOAHYGjR66oLs0iEcOXOWULJOVj+5iDZh96LH9QbZqiijnYZra73kc+
owTuQPCdlHiTVnBa6Z5sBgKutAu6V5gf1OTNMbTGYI95eDkQPKiOU093gI0a66ty53lFaC2GY8uJ
sRXrwHkqTHldZjQfi+1QtVuQQ5/0tGpVFdilh5rjjm2ZlPoZxw2JVJx+rfPD6MOQ5le3a1ip82Ax
UKyUx+2IiaQf0yGF4rloUna7oMseHWzlZPAT03bSXhEedDDX2NVlf0j6dSRuI1i+FC0QezzxnBfk
AHL8Y12FHRjfq2whOkvUEvT/5iVhPDg60EqvZkQqbs/2emf6kfpP+k4PhLwSAWxz/c6Oa927oZj2
rF7ucVZj9rdL1uHoO7qO19b8nXxq9ca2zn8bcvbQN5ph7xRzt5+pl937IFzkV6Xe3lkR59aCAbcm
+H8v6N5AhYoGLWudQRyqBXixyN2DIYF7s3i4safUJ2KhSMbd6g0BelLKMdpxkp+qm4Hmboftgofv
NHlWcg4NmPcmN+q/0vo/0s5rR24lS9evcjDXhwBNkEFenJu05VVZKVVJuiFk6b3n05+Pe4DuTBaR
CWlvNBozXd2MDL9ird8I+6sYSiqHmZVnt2j9lhtLN5kPlAI870vSTOLJhZVuKTu4NzKEY+Nih7JN
8UtGDUIqN5HvhdvAaxQOVy/dGgMw5EK3f9dCQQBqkv4iu4Ncjx+hWqKF3OxjQY4QdQ3+T1ILVDYr
5cVTM3E/ufu+6EXib1Fcj1YQTcAlNKZ260bU6zpLtw9UcnDQsa0vRBb6A7r/yr2FlCBBCppSawMh
5Q3E4F9U4ya4lCXlOlAlWktVhktHFDVoPkZOeBuboLVjNNMs5x6gJcS2OIw/y1RBejFzc8y8YNr4
iLzcK1Gev5kNMjMWBLNtw3L6YBAC3YVw/telBQIlDkPvUVKBeuhY+lxSdQfOAfR/Go2bpM2QCvTN
79SDjGdI5j8A95GPw75433ZWvSk8w9o7PP/ucJvQ7m19qHbcv/k+Hjn8wjJ14HcmHSBlEeyCqHK+
UH3rV7wj1VWRAPN1LAwq0iGs1kFJyoQFuEatjHxJAnYyRx9kRckl/E6yFQ0kQP+PhIjRmtc4LDPc
rNd9loGxVFoS+XYqpkhOfkQIACYEOkFIzaF4CInFn0jog7/3rQ6vxjDN1qGl/OCSDwRyYhxMXTiK
XehK7wFUK7i/kdwopzFAWi0TO11N3kh4eduCROJ6aHWFgFMJ7snc+dtBkQRMSa7+Hn3nUwnF5ZMV
K2wpF4Hpg2x69REucblz4oCYCmobxHkD111EilejBL+HuZi9KUdANH7SmzeeDpTEQzihRMlDUm99
MpBLeNM8dKJ5lbT3usrqGLMx3/jhiIqXDzswVb0XdEduRlzxYGgV1OfwACUGG2KSX/AVdSWN91EC
k5rQAE5ApajbKkb915dqt87UVL0lwYsIRRzk96rkHFo7k6+O0Q3yg6KCAKrJCCH8BWEnyuS+6yvt
CWFLe+Ul/q8kj9H9oW73gN72uA408gSOFWQ3DiWMG/C1CBpoxDW7REchoA/S1yqlPs7J698a6CdK
kP0D0XOOouWqt2u56fCk2RppEbyJdMD5g6whQE1y+He2Yhpv4JrMXTWFF23b5vtaJ/tMSkzcj/DH
b0KEuHZJD3g2CFp0NjoQw71IstcokOmLYkK05e08ANQi+x3F+Udn6PUdxwUacFRebupIlYfYV7Id
8A35CpITAY/YphIFIoFSZ6bBV6VA08cNKvLILu/UCAWPVU+ddGNPVSFrdIwREdcIzHKqFUA7Koek
s11zSYAgnfwKVeWTiBJEKmK//KQkPdJY1AifEIhmrOs8OSDfjhiHQD6yGvNq45pdjgC4Sv49KuMH
N87HjxmR2AN+088dIhWbMG1+cbrwVna8hsAQWXgXJxOERAh3TeA9K4uIEYcM0sxor5GcwCmjjtvb
HIXABzchfVMWJCcZTJDGvaEBH67VPZLan32b+2GVNj5CxwC/3LjN1Y00o98IfmYPQW43xENRua8q
ULvIcWiH3uu+wSb5WiFrcduN/vBakyzfUI9td4OHcF2Q1g6hgW89UlHL9pXb8kaBHo2SAv44Hq5H
/yCxoEUjyOaQvFijJeOsooiiYpJb2dqorAKNYe6iEtv2H9hmJw+FHVA7bAlsVXX0H3ncFTxTALu9
5HaU7O3WERt3IE/UaWh85K0RHoH3deuO842oGZRPm9k9spzkM6s0AAKeufKh13MIstHDWBwqFZkT
FPvVL2bemN8DfdLOknCBLHRW1iFSp4+a28m11UTDLh1da2erTvkWdhU5BckTGSNm9OBNv38AYa79
4BSAZFqpPTXCtP+CaLp4RLiRC1X3Kqg5lJ/j1EkewIsmRFcZEUiRKz84iom6kB6BlaE6ezy55T0F
vmir9wZqSaWHXpRLRiWM3GCnFUGL7eIkdBm1IKABu6FmbZDSavPmNQDO9aYSuIG7hVwqW7JWK8fF
fCjMG/8TtWCX0DyOXjpcRA4OEvQg64f6M7BufYfcGg8TSwCz4d/C104a4sYEEXFbNCQt1xEZG6Dv
cQz+NYjL4qGI0oK8SZHccmSNn3QjV+506vb7uGg4Z4hYtIbwCSAMT8RQQrRz1W9o07yBCTg0aLcj
4U+SKXY+5d2nTJLc08jkfCh6ad97AMzXTQ14jqqrz1LJsh+h1sfbyIsyrJDlxBjH2O/FGTP1Vk8a
vBNI2O4NPQo+6hMFTJWa/0DSLPqVGBShVUBjT2oGuLTUmn7r1H18z4Mjex77ROwU3M12CLLgR2BF
r4FiFNm6ugkzjFzQiXPI1dqk2HFB2Zgeysk3ib01ADiKWz95hK+KEEnjUhrJax1OR0gywkbhZ5JE
qV+DdpLVsJE2LbsENAnYTkoBQPd6IxhR1S+zLSdJsK1T4JPwNMwdawEvSFw1d2lplGDrM3f84Wax
YAlMgI40KO68yguBtioos6v8Zygji4M5jgZF2T7bOKJ29rbBdFklCgSqi5QXuj6v5JjVb7gYmTdW
mL24/VjuFKEZ/+DlIGdjJ77SegdTo6j/Ynd2/givyf/BFdc/AgUBqIMYaEKuEgpVgzPABheb5JnE
8PDWZpwFVF+zmy6Wn4qiL1el5COt5v4wRk0vcLjhjYfeNOABMbwNvMVXptEHB4W6zH40dGQL4prV
wka7DxuGATl4HFYgnjRsD4GI4WSpQioqv/fAz68CizjLqf1tgyJxCleWoN2f/gMUdhy/W9fyuY38
4lMmkN9Bi9f37p0+EneA9/KNNQyUPVVjeCzCxOYCr+0nLSVXhl9fvPcahwXTSgcUEHV3aoH4bAxO
+VCQeX6mqBEgB5t+h6fibdGK9p4tv9Bu+ha9uJDqIVAiPbmzPQ++baJn+9ZATc5tSu9DX1g/UKRP
77SshcxrdDbC+u64Gni6PWEnxbEMfpzzghe71mfui2UBifRkTmYlRcwxooxJLqSkesS757mX8AkC
jfyD0SE6VIe5/VS2FdenI6Y4DZ5H2KsRmUNmbVAhLEUR1gksdmWLI2RwE9igqXi+6ZPEc3rTsB2R
t+Ww6moHT9IA5glaGdWLOdg4TXFZPioeXktgFxWoN6hk8nANuEnt/Ls3RdBpUbS/bL1tfiRW4+1i
7L0Qk0N9xVfcdk8CMz2q7eDh/iJqClxozYYh0BxpqAMpa6QGXcAl97WEY41hKD4SOmICYqCTelnf
VxJugOmI4bWShU6C0RV3wHDgglvaFxv9iDAk5YTAYW0i14aPOCqazt4EKvGEZFcACQsMB1523QbT
rgbURU46LQY7rMCe1lwIZXacY6SQuj06T6j21E6sYoOoibscBP7OMlrntkjGfK9ogGeaUSlv2HhE
1RXJ9jqUwcbTE/s+BgC7IbzjNKqbzzkowpsKwMxLYY8VawtvRFQTwh356O4WjU+2q6yI2wfV/uRq
6ouMzW4TZoN4GKX5WW9NFORjbtU6pUgBwNJ+aSDQPUR1Ana7Zn0UJmjsWGn8G6orISINOGMMDvbX
ZZGj75YUbBKypsRcioFkLXWnR9yt/E0XGbBt0NjmbQMDuxqqgfO+yu41B2aA0cAPRUizQe4hTW/Q
0FJBejchZVGz+EbgSpQD+BT9lyhuOAKFWt+iqcXCRQ9IAarEGzb5LkRJTbVN2l3ulPkT68q4xZBt
RDhqlBAH/Qovviz9SQgEI1bW+RcZtTCFW6WRK40XKghFHWpJCfSDvB6vdGlonJVAjPqohH8UQZRR
wJu/GGwujkBNbKwRlkorSmhVgVu9lWVZHdQKD0evsKO9N/SYk/vC3ADI/Ubln7IgOpsPGffO1qo9
hNbzCrUFGNlr8DzyJg4RDjAah8N+0L82vSweKkr3kIooAVUaSOUYBPeqxZxo02ndN/zR1D3sentn
J6L5hTGRdac5IdUjR/0hWyPZlUitvjid882XNmC2kgwCBbSf4Hm1LdUbHqpBjAW2gqabnXdgQUSD
ZVZrkftTs70pUI7S4H0jTGO6OznAABQ4dW2Ep8CTd3Dfyno9Y8fnRnLTKIb3rJt18iJ4NwISr3sS
96So71hUP4qaOkWeZDwgbJ+LyG3VbaerIEgrTV1JqaSbHtLuSgwpeoSEb+t+hIQJEjDbNh43X+1S
ccKNz4cOF/T7XvF1SD8kZMjmDDXWWIgeOqas70JsLjZMBU9xXx22dpz+1rFL3KDpFH+vBxLdpmyU
bwWGXiQbjBrGoXgpCCyfKLChOaW6/VeivS+gyyySrlBgcDbtN2VD4qhrwSqEYfaTzrGlsx5ax+Qx
koVUo+zcr+76WIhVVRblwefYufFzRDHB+VGhoK6qp1DWgeDgokIhQ4f+Fpnhk4nx80ZLIMyKgBeU
7HFKWenu4N7qGJoQYMkBFDF3mjoiNdPg9AFICiRTJcvxznFa9I19O3qrXTLXtk7RoYq4Gky1w4UV
wcR1HIQgm0kDo6BbVuByui94S5JajmKJmIiKdD+skb7PbijTKOsogu7YasawBTptQx+BOKF2+AuN
KUxJB4enTd3Wxl6PKtjo5YAhArXGe7gmH8Iosj8BAwrXRVrIPdgWpJxQ8ViT7vehCTRc/eDqIcio
4IulUj2YtVVQdABgQ5lA8L5ohtzb2q387TlN61Eh7fvpua8gWwU7CsaMucm6QZD8dUEmI4OLxlxo
Dc2dBS7dIwA0m7rEz8rjlFtbNvEk5VHtDbjRW/GATSR5KQPTngo5cGALjtlSajXRXFSmjF/gVNGX
rqmRBLUU9M0RLASr5pl3Ve6RUQGw8dPq+ua3Z6FSKND2VeL8l01idg/2BqvrwR6mX5f8rrREbFqD
Yr6vs7sRhUA5cNIpVTmA14GNaHfio/GjfiwQylxlJRVKOxbdprDUaF8Cw70VBFW4IRK1rSquWzhu
MropsXZCwhRBs8CGo9I4OoLAkVU+UMQaXy28EI78dzErqH1lmzSBshWNP0DbA4AEAlH9qTQgL0nI
FT8jywh4JUR4CPQFQ2NMWgeihbVvGTb3vKAaCHc+eqvwpQ251r0JLVxBXrnlZdrCLQir26gh34OU
vL3Vqd8hFmJIlEFC807XogAv0H5nFHCQc0ql6NW3raK/Us+GEyl0MpSWtO6ES2TJdQGhifBwmydD
+Yh6uLktx6RAGQJ7AFkG8Nk485LeQBLI5CNuWRVYfE7CH2SrwaAFwVqUDZo1lgmO0zOVva21wR4o
DRUFOO5Ufoz2SyVE81FHnws1VdJMh8IAYZZhNrQecxfJZYO1WAYDcIGgfLWpiu+k+8GBxECMN1mS
qCMQ10IBToMOMrU7DF+2HrQwUJ9T2TRtxFePWOFzkVIdG9tYfej81Hz2EzKzClj7FzXPYaf1jgO1
HkgrYMiS5LxJgZciOJwrAN/S1LR7q4MqiUj5l7GZ4JI6OrRqAI2ch2Szrevgi+BaXMUtyQpy7GLP
4iczJzqBAg2AtQAd8D1CdqAlVLTYJj1WRSEGCVWHuqsG34hYznk0sSABG9OXr7yCtX0LJxwWtO26
d4WmsW9C3OZcLexvdC4wkLBK/yRJc6s3fQEGGYuxSOaHrIe+64Kp4jwiWabrZHfsOEb1IbeZtgTj
nsAxEcA30+QNPPmrrC2OnDbBxjjAQthyAAsg0gvyiddvhXqsFW3GZEBKDAPilVPAiB18TnOlR5+s
5oeuw0IxX0YAUoDygvINaxh9b+dxd4x80+JWYdlVOgVVKmkjNWUkZOxAF/e6Dpqdu1sDtWI0lFZJ
aYlJDCGo0mw/1ob9IwtrrDXR7F15Lsipy/boi/7rhm0LiKZC8s///J/8x7eXgDD3//2P9n/BvmGX
HKBTjCoa+oTW259+3jR0w9FNgyqQqava+ecbNiwv7iE7QH/+6I35OtOGr5ebeO+IThOmQ6xu6JYp
1JnrOnk22YRFmx208WGwX+HGWRHcZCiPf9gOQ6TajhC2Tr4arNZ5V3I11qlHZQpKXt+iYYNFOCWo
aLj/d63o562Iwhyjib516Bz7yM7MjpZPkhccnfJAKG/sLje3NP1MPELFuu0YQhjnzUUqb30jkMWB
i4crfHCv+Mhf+/7095PlhVJAohWqUxyKr1RqMPT5dz/fPP98TpoSHjY/XwxbGe8zd3P5+9rU/wxx
zSy9/fn//sfWVZPpPhmfafGd/H7YxBKGmVugrvtsvzrawWtRMANDCGV1jYgZshgVuN23UXm53PK1
gZvtyxqUJTeJKA6KiQbsJm+u9Oza9+3zjuV50vmWajIxYC0hlvv/cuJnu3JAzERRR2YmHeF+v0CD
+VfjY6rnv186BERZzfc9qs2agKu7v9zAtHTez7zEpAvhDI3U5nkDFaXnvLGU4mDbxwLYIXJf1Y/L
TUxzeKEJbdYHMu0YUGUeYkyi34LBWDUNIZX9pgB4THnBXG7tSoe02fllA00ChM9WhBwDHL6rbktx
ZVFda0I/H7PMiB1jmHY7gIoUWjigu/FKE8vr9j/T8s+GPdmQCGZ5GkDB4gBqMmtXFCUuj9K1709/
P/m+i2p5CrSpOHQEtjDWj5c/f22Epr+ffF5TeDJFI1OOoFHQUJUEJvcvezA7srAqjK0gtotDSVTJ
6XRlAqb/+btFawtTOgR4tilmn8+57Cl3VuWhT/AAIDIPw3XL28UdDpeHanEmThqanYB2pSRg+Mry
4FC2w90eDafLDSzOhY0vObh9wWNjdvclkmKtVoUoiE/6xvCDreJDIh//XSOz9WS78M4sTMMPVoAc
72jCYJbUANO7y80sHiWOsG0g67phmbPN3SRji/eiwWm1B7II4vzZGJDQfL7cyuLcOzYtaGiAqNps
Ssy2Umz8i7huUe9z7w2MLzfW58ttLE27oeuGFA4vbtOZtYFvWl27RlseFNT97F0O1fHfNTC7+SxK
reVo0YBTrZvia1CUVxpYGiWhakLVDV2jC/MeULNiBMf8kHyrsBDs92SK8+zhci+WFq/QbNPWNTg2
9nyY3Lh20aGt84PVPCjx5758qrUroeg0EPOdLnRTQLs2bM0yZmeV7cS21yYRKIwe0wineFBU+8lE
zDryvDvoGyNeW316ZfCWpv+00dnxQma6LUjk5eTDfqx05/vlUVucmpMuzaZmoK7WJW2cH0iqW96t
G5Cd29TNh79oRRA2CBUPISFnB0vq2SGRqVccyFYFH2z/h4g+j/qVm2RxoCwKQw7m44Zlz3a8rpJd
zwGoH6zoDp6+dWXyF9fXyef184tqtKsWhpTK5FOAD/UDlxUiTZfHaXGBWZY1rWJyA2IWYo1JnoW6
6PODR3mRahzpEZQWp6J1RCLvxjT+asj+0948ZgR6asVDRHsxYUkyHgegFpd79E/I9m7POMy6tMR0
Rs72jKwTRK8bNzuUEpjJ3gcObO9QcKNsDZkz+Y5O0uUWF+fppMHZfgn8LLGSkgYRxMTSw0dgKbu5
3MTipnGojTom94sxf/iaZokzd0oTOGNqPTKwxc/ClCt5e7mZxdVw0sxsxbHtzVEmNIMGAz5we6T+
Cx2JiHDTUinzaPhye9Nen0+VqWqqME3mSeqz1VegxwCt088PVfocuYAMtpF8KFDIb6+M39JOPWnI
mIX5lO3g5Ng0ZP8OsgdDPF3ux9IKMFXSEppJ9lV1pnE9CSlV8GUajoN83sAgDgwzFkFXevB+qMjf
aER8pEAM1TBmx2bgl6M5JE56yMMPQDZE7m24BzAl+VKgqnS5O9Own0/LeVuz7pRouQSw+9LD0H9J
vd8ORmkOwH8N5GGcQLm7hxx3ucX369vEX15qmu7gsaUb0/ydDKBoyOIXMMoOUJdrkAjZE4VBeCaX
W5l+96xfQiVtROjkOBC2Z5dCowF8NwMlPQjjzqSygTbv58G5ifWbovt5uamFrAV5sJO2Zj3yajMm
10dbWYfIJJoHzXhAPAwa5y/Y0etGAXAHzLP76TjHPgJfVl3p7Pslzw+wpWM4qq7xTpidSph9Jw70
SbKKd5KSWnplPS7M2NnnZ+vRAUxfGkM0mYM/BAV4kr3i3eXWlWj3/cY678RsJdqOrdl2RytFcuf5
m1HcNuLb5Zla6Iipayw+QYwF6nh2BsU92CK4G+nhe5x9bT0gBA4Fo83lRjT9/dJDyEYnFJmeOjjE
nC/wEASaqJDaOUTf5OoX5dxAPtvxHadqo9yJ5gmWie+8Xm504cg4bXN+18JsMRI0ptODxNoOFm+U
O1sPlEucHV3nj2MV86ytWSgUuo4+GjjQHmxwYR0qVgKZWG34/Bc9AjgqoL8JRzVnyyEdJdgwk02l
O6+Tbn23UVr8SEyoM+P3y039EybMDguT08ixTNaGQ1r7fMYgaMtOrekRVT/MYw84D+ys3yYmq+uP
hfhoGu62bT755m0PCzToQUAK9G4+ONkjNY7ABYPxIUbFv78tgt3ln/ZuZ0tdlSrLiDegOf3r/Jf1
cVEriu/oLzwGP5f6J5j7v/9dC7PDq/5PC0Z2SJ3nf/n12ciCLXNQwuP3lxrcqGijUPa6/Put+W6b
jdD095PrpHQtEHYqLUhwktkKNlxs3kfX9vRiK7DtdGs6Xql+nrfSaqijYANvvIAKgaWFRK/uIr7c
wttvuh+KDu/Rqw56H3/VADr3ZnEEFfbshfHesgEltAnFborV+8t9f786LJSlkOOwuegcff4qjTK3
11Q194+N82ZZn8IrWY5rn591WuA4EXUgWI8l9i7JrvnTW0symNN1Zag6FSV9do4UUZBDTDLBnY03
Tb8P+ysrY+Hn833e6sKRKpt6dm0FKVAXV9HcF8B/6cqy/+Ln65YluVAwFqRucb4koNBquVQr+VJW
jyWmS1dO2aVfLzQhkCfSSW2os50TCQPZ16F3cfe4G3Zl/+dzSxTOmUdKUXDyzS4pLc/MPFRi72hh
MKCzcf544xPl27oNw8rg8DJm3zd8AYVOkcpLgAsBdniFciXTtzQ+Jw2IWZiPUp82pKUNhwZkjLdP
syth6jS+Z3cCq9PSkO3UNGlZ75JvsADJ/dWZd3QaXkVIbqwG8y8WKEQpSyVW4IS3py6eHF25mofY
QUIDqryfzqOOWt/l4+H9ocUDxbBYm4TbujqvBptKXSsDIN8jJ9Dg7aAWGtgZ63++UM9ame0DTRnK
ujSM4BigKI18+R+nqHjbn/ZidgVSPUSVoeX7dXlbB7cA1i6P0sJCOvv+bBb45YS2gQiOw6vEQqG4
ckYvTALXhWOTNhQOYfTsEA1MPKahRMTHLN3o+Mfc88JSgiuJkHfhH0vUcED2WoIsKA2dr6SqKGO4
CTSiNvXKBdmZPkARK0mBh1dGa2FbsCMEO0OqGuzx2bGUBJhewoerjon9xDsR0oZwruTzph8723ln
TUwjerItiswPOdWL6hjBvd31KRhlG91JXOFH9dmJmmNVmXizoEENQi4Band5PSw1z/tABT+hWcKe
B4Og1n3kQfQSjDA8iHLE+8pSPPMp12X9IczNZq+OQQhBSTVvK6LuK5nmheUI6OG/zc96n/rqqApF
K4+7ov8cKZ8vd25abfOxFfzD89tRSYvPNpOJbPQAd7g89tprOR4LLKU0GMbtrWM3W8W7vdza0mIR
GHsjcqsDGJmXfGzYW1A/7PLYYJylAx8vzF9Gfq3SurD4KcWY3PFTGGTNF39cp+jmZGZ5RAXIbYNN
n/zqumKFsRhoucsdWpoc04R+QVEGAMwcvgMXoijsri+PiKq8lJZ315nGlXttacxMiyw2twLbbD5m
ZRr0ox2W5RGiZfuC9YT+HGk1BhYhpsWXe7O0GKSu0x3oKWTmZgGYB6pTDY2sPsKPzcDFf4ajf9NZ
iDvXcChjqX3ABnl7uU1taQip8evEff8ciLOjCiGeBo4sjSZQIEAQWjsfxHL8G4OKnUf7bdO+dWHz
3CHa0Dro8Qc3iSN2RS1fLv+SpYE++SFzOEBddKUPZq8+1mjmW+1hoL6dFW+XG1k6TE4bmQ0xlhwV
wlRlfWzqzah8iIY7UwLoRwBPPYY+fO4r+3txdI1pvzm8VTQxdfrk7AwixGbzgU6p8IDK+hC67pWr
5loLs/NJpm6rCZSijmUBWnY0Ebft3Svb7H1eX1qTOACkIVLgDpfNeTcc6aidMIfqWCnPMHQyaEWB
9uwUXzQjvRHuDVLqKw0m9V9M1kmr0345GTxXVkmaDmN1jHt41+1tKl5dHLZGjGpADDfxqoCscrnJ
f2Ag8wNZmoYkMDBMin6zA9mFgY3ljF8f0xgDH+026b747nPu7rECSPzbNoBNp/yCx32lr4vTeNLu
9PeTvnoBFjW5F9CuLz4A435z02up5cUNBqjJVqXNkrRnO93P6qpTcrc6GrxfrMcEKxR9d2X4puF5
N3zT4NmSsiwS+OfdQD8TSQdOFHxhWyDWeGU4B6t61psHzZFrrfqdye+a90FpP/n5U/LHeDiWKYAG
KKwAGkByz3abhwjpWBjsBVxGVMRsir+YpNPvz/aaHQ4dSiN8H94pjBrRXHkELl0Ap9+fbTO4L1Ec
oTx1bAYy1y7WEJtCeLg1SK1eJxOd048H/6iMAI0vT9zS8jttebbVhI/NQWzTswyL3dFsV0l2JfaY
xma+MpgY3j1kxW2qaecrQxtQ2ElwOzpiHe9Yr3ZFiIO/588/7YdUVV5wUphE33KeFwIsDQQrFNVR
2ykGEjgod15u4P0mmhpwTE3930t6tsRG9Dvhrrc00MPu2OsorxP3/kUbU1ILph/hmpidBaKL+0j3
verY4YIVbePJAf7KrfF+NugGjxSCTt7VzvxecrzebZGnr44ZSIB6o3rchtsouhI7vV9V563M9ksC
h7lshFIeE/E5ND44yfbyQL2/zfm+g4GH+r8jNZuMpjcIn3OTC6L4TJWO6GUP9wk2/0NS3QzFk61d
C5eWpn+KzCSIEM6a+RlKOYQKt25XxwEOv2Jg5QHGvr0yOVcacWapFK01+mqIZXX08w+4vzso6Gsv
l0fu/UnDc5EFoJHSUm0yT+e70Q3DAsoF+x2dX6XGqWfdgtwPcfjDsefKqbbcnf+2NTtb1N72kUlO
iFDqvdQpJO1C+8qunH7u+eFy3p3Z4RKG0O7RQOH2xFsmxOC9kRSSTH2l18j1lNeepAtRwll71myG
elTwPCTQ6qPvvbicloFyp+beqtI2tX0jWYlKfF/0d712ZUMtbduTaZtjEUK36PmHcNLQHtrog+5t
hLOvr4Gjr7Winy+O1mxKyKe0QrTXh1+88MEvX7iLLi/BK8vCmoUKOZYRjYNo79HHl8XBLnRt/zEW
dEqK/HeVW7ODtLcKFEIGloWN9AtebfqVLkz/+wvLbp6aKJu+Ht2qoAv9W++iVHGlBLv4/Ql4oIOl
Md5BT7JMZCrq7vURv9O1nz2N1c/Lc7DYgC4kiTAKE+q8YKGEiPx1hUH2KHzzd2H++hefNzgpuTAl
r4fZFJe9GjZtp1VHZP6NYq1fOcQWf/3J56e/n8TMgrKnPfZ8XtVxPbtVmmR3+fcvbgQoxlS6uS3f
PcjhPxsDGgblUaJino6vJbknsg3bBimzyy0tHmBTht4hAaC/eyc2tlooKAcRVnSwuSxvp1lo3pY6
bs91A28+Hm8uN7jwpGNvOHQL8ppORDY7MqMaJe3QEvh9x+btILp1OLQYy+0NeRfJxy6ZfOQQXFSu
tLs4pJQ3yL1OT5F3CDGopli0kM3rIjyYUDgU7VOafLHN28v9WzpdptIgSViTWtZ8ZXtY0AyoSZO0
jHjpC3cbRPpt1IsrzSwtQV0CqeTJQ2V8XjNTbLOB7W7URwsJU9yyun0cjM5fLI7TRmbncS6Utlbi
yZaHpGCDLiKCA1XxJYNWX14JPd5jZzgyT9uab1lZoFURStpKn333I6qI8NF3g4pTtHpU5QPpn5r/
P1ZxtnA3QXLlglseTweg1ZTRe1cjRAoVph+16aMJIXKsmkdUk75cXhlLTaDvCJnNBDVGMf/81EA5
UouMKmmOpPVWzy7qZpe/v7TCT78//f3kVPK7AFVkwfel4a9ja0Tn50k229TYX25naYWDReORQABs
v0vmxoW0oatnzREo7g3euogU8iptut3lZha7Y/IImYqeDg+48+6oQ4X7i4IKK++IlWftcIPU9VVF
ju5yOwsRKecQdRmMZwF1zxMvbdcbnoeO+jET+dpCu27UbrviVgZPerkprsWkC4sApgDvQxLVOmH8
7PRTwr4L86Qejpb3s16X6bfLnVkYNA2ojG5aXBykkea7CPZ7i59ez8GNb/BuTG7rEb22K0P2T9pt
Fn/QDEkPHUU00NazgwEtdxkr7ciYYe1peJ/AXaOH9qJEByGfdG9nZv5k5bHKQ7nOcLhGYmotYAHj
xiA2BqTgv+i1EFO2nIhFzkvAmVAzq6iD4dgke2j9EU7N7l349XIjizN30sh8PUai1To1HDigktWn
bPyLx7cGE/Q/nZiNKbrQYWR66XCESt8hTZ+sjPjKzl1cHSdNzFYHagq1iRIIXQh/oMtgPyg4E7fX
qs3XBmr6+8k5FPbKMGJhOxz96qYnX1sdLk/EtV7MzlFR95pXgyg/hs0d1Gm3fRydB0du/10r0684
6QUia4YMg2g4Bua95Strs0VaxrkT12ovy6PFbiVkMKHbz3qT6a07qH42oKi80eRa/3PgGPAE8d/v
z/oBpkEL7I5lpY273rgJ4ytPhYXb4Oz7U4B5Mk44RieADsrh6I1bV0PjBYWH3eWpWGzCBD8CZ4Fq
gJwNkWF7Sew3yGZjW2vkW3jAlra93MTiLJw0MRsltB+g1SXecEzKJwtt8uLl331/Nkp+aUSm39EF
p1nLdsO+u/z9pSECx2rAfdEMruTZ99WeWmFb6+PRtF5C9ceQt2hcXcF3TN+YH/omiwkQA7ckQKrz
mR5Q/En7IFePgFoxMD568AXC8EbKu6Dtr0z50nyYkzCCIGSnR7OTSqtyP8m6WuVZcl+pyhpWzJU7
Y+kdwgNRAnuiCCmNOQ+hRII283ijHD2B/D67PI00dWXWBj5VuByFIwL51Xck4e7G8BqgbinmoF+o
J6C+a74DT9SmWXsF6IajU00obTu806F2iZ2DHM4fSwFIySZXiQwhXExSDefTlmAFMpJx1Y+NUDcN
WEU8Wy4vvmni5wvjtIXZwqjGusWzihY6/Eaewl3/20v+Yn1T06dAxspjnc/WQzekCTKBQjuqyUa6
6zS6Ca/RUpeWnM2DlBIcRar3FCLXFT2Sw+MxQ6c0wRcGx7fL47TYAmuZcjfsvnfMFyVUcn9MsvFY
4/nh1+Hq5+XvLx0CVJ9MEgeEQfTifKZRnjZq9NCGo1mHW/x/3FDZKn/MqmE5nTYydfLkvA/QihNa
nQ/HEQM4Y6Xrf3ESn35/tlzreBjDwqEThrdHs643N5cHaWmxnn5/tljjQcf1MuW+cngeaTmkN/1Q
m8k2N64cl0uzTYmAXD2PCps81/lAGbrrFl3UDscoROpBr9jZf94VknPgBjWNsta7TAoxVi+RUexI
Q0U7LVMfDaxr497cAk258jxeep7D0EGoBB7NxBucTUuS+Aai4UV37N0q3agOqpxZ1qEKldp4VulJ
sMY4vlpLBWeVQuTOoan64qNuYYjdkw9H8lrt2ytH+MJUnv2m2VQOpgoWpuY3FWmwrpOfrfJS6E+2
euVNtXRTnLUzu1yDXkkKVSu7o4EGUR8d1BDjjGDV58+FfWiVbVd/EvjoXV6n79kjUsLGBvUAHpTQ
cB4Ymhq51zLC0jnCdlw6lBRLfIE2SBTl/V568WoMkf9KP+LGWRr5ldYX7nqdMiAZSLRY+BGzo0Rx
4s5RbNkcNedbiPcsqDvk39Ls3jWvFGkWJxFmB6VZ4grCi/NtUqEhDdshbY+j/jtGFHLCxOQIG4b5
H+PpJIBIdcKQclnx5D9vKIyrES39Bots5GeTlT9eObimHTC7BQHYcj3ZIAbfp0WkUSh21vfdsSlx
PzXEftTKdWlcK2cvNWOyGogeSL+8Cx1UY0iyQvx/0r6rR25d6fYXCVAOr1KnifZ08Nh+EY63bYnK
FJV//V30wXfconSb6NkGDBhomCWSxWKxwlp0OJF8kxOg9B01Wb+uTIRwruqapOgegojBA5hwoGiP
jiyCIBMhHCkjAcz/MEGEoexG8oRGOE2mwiv2F2EQWEUe8DWQY5jvN6iQSuCXs+EEtCAVmOr3X+bX
w/8xGlf3YKw7RaUaGL7/4pqvTXr/s2o2vHB7mHaTDyFsKO7ybaI8FQB26e+PiM9E6PMFAmdXh4ZP
7EEE4s8/YNKtX8gaZiS7IB7vaWoKD3zmw6kFIn8Cdqvk1207KRPAf7/aB6LFrHP4eTCH78oP4Ht+
YHheNI+QHep7xO+Pm8p0GaA9TyC0yVq0cgKp799JECagmzRSWQEJpAr0ByPdfmR4/s7AE4cHHefr
k4+6WYBSrD9VEw1UkgeyXNXaVYFK2P8T4AjnjLpZ55ohbkfXeQUsMMh5NtGUb5TBL11JQfif1RZt
LAeBQ5sQAKJQlz2fDOAFJ4AQj+0pq0+atY26ByO5eNW+058Byrht9H1EKHqktz2abxPny+2lXHm1
cQcIxhcYLCjSE2ZaRUZR1mBWOelgKvQ6gItnbcDNZAw0W1BqTbK9W1laRDRhwcCuhqixWP1oA4MR
P3jVScsB/BkezPhFqUEeADZVIHZK9JB/vbC2M2F89lcHibpGCJgOtzqZeNeXxWPX7hT2FmU/0/ji
pOCLGQyJCV1bz+vpCeuZwcVpgfZdncIi+8oaoNnH+q5h46Nh2kDWHH196k+3t3DFWiB+xKv5AS6H
h6SgQIR51BtUrToVuj/+LCWjr/gys9GFs2YA0rRoHYzeARb+y+g8aOneKy63p7BWAzKTYsw3ivUe
KK0MSBnHQw/KE5O8s4hsWu93jRpqcEgqwz5kjwyE7rclyxZPsFRWPbg5iGWrE4daRajvA1fqbGLc
abjSQIWB1GFCM90JRQcNEFZlmR7+/0UNd9EXgyJAeE5Aa5qPH8Z51yCrXp4s9xuhz7r7WKc/7l8i
dAHCc1Z5Z4yIOZGBkp4YcVadsmfw51mD5MSs7cD18IL6qk6CJqUxr04A3++6rx3IwT7w/RZaGpDU
QfeJLbh+bQ98JUUxytNovnrsc1jbEgFrJg2Il0AmxZsGuFnCDIqRGZ2Fp8yJlOXTQIBHnzCfU11H
DLjBVS95hK+dSF5rAHwTEwUbogVFbLpomhh9Gp17VErwqZUZ8HROjuRtsaJZFkoBAZ2F2gZ0uAia
BQ7DKqpYQU/kN8AE2D9o7bq9LyumEl3fuAhsE1UTuAzmqosI26Q0U0ZPGWC1/VoxH8s+BXYhSHOA
5lwDDT1V7gaTQIXGtUzhuKeu5XlgjqUnmoNSUNlwAuLbs1pR55kEYdlyDXwqeo9ZVQBAdfNd6sp6
BlfUbSZB0Oe8B8FvQjGHFBSBMdm1wLwHxxCaXOz323NZUwFEV3lHEK5rwEPNd4i5ijP0YURP1nBy
mxcKfH9rf1vEWiACmLv/kyGCO4DYm/aJiQuzZg8NAwWUcsmAxe7Zn83wU96Bmfuzpctu6dVNwsMZ
4QCgXS2iTGrZ2SkYP+EXuCAS3gMj//asJOOLRaek0WHQaoyfuS8mOJOGX7fHXzEBQLb53/d7gsWJ
O1JrdmRWp7jhCSrd3aTpMxbr30nR59sfxV3ZR8SAlDxgAGwHaWgThLYkWCJbK8EMpLpCs9bFXLqu
+UqN8jmsksPtichE8N+vLmFkb+l/l6uKtwzp4UZyhcm2QzjzRLGZWRpYqIkhb7RVQCqk+JPsNMpm
IZz7MAwblaqQ4kT7HGyW1ebfrRK3O1er1JbgoC4i7grh6YkOw6h9HnCTfbktZdV6Xamu4JLXrAJg
Yo5ZpDTo1GcdTfTqLkk+J7KSHm3Vel1JEqxXiXoSw8hxCD1kh0iU7PsJrPIuYNN0g5jb1A2r7ZTq
+1BNH1ylBUIge8+IegCDIlgfwZPaxc6325O/rSioEp0vMUhPgZNRYInLfBsXQcOe029of7wtZC3K
emUdNDFKP9GcqFmKExW2mraB85P5YRW1m5SR3o+rbAKhpHVMsdlbIC/WvkuAk9d6ID2N0IssMfDr
Wou0pwnEL/RGCFqlxbZHe4r3Xljv0nKnyOqr197PmO1fAYJCeQAunODDV6fEqI8OINuJCXIEwGJQ
pm1NHSRNprfrBuuxxyz12Nshhrmvqfp2e9XXt/bvZwjaNqnphGwy7rGyfXY60LxWYD5sAM8PDKHb
ktZP0P8kifXyRWz0tlVDEnjRp/ipVD8X8aGMnqQdWusH6K8g4ZbxnLBu2w4r2+kb4CsAehCH4vZc
1q//v7tnC3dMGqZ9ERZ4odMSRIzaxS5faf5K1BezAh/bvo9+jPG4vS1UNi/hOoh0t6kQ4MHt7z0b
7DV38Tj/0NX5d+n4J1zZUqehtl5zEQo4lrS6fbMAETqWbFf3zu72bP4/x/2vLK6ZV7KmaESpBLVw
Tcevjf4zNy+O84XTlasN8O6qfzr94o3fM2sPKBmJKkqU3hYON7heuqwzoCFM27Nmp3qXAtCHrWSG
q/tloV4SAHCIyolFGkpmVFPRTNgvB4S4b3ghBJKrjx9O4RWNLPxfCcI83NDSkzzCVWHVD157MMvA
qs6psqPxNtKeRibJPK7axCtxgskCIrEHbpgedyBYw8DQdX8DIi8q+DsdwRYB5ziqiI0Fo+n+vZFZ
dMliifEAFF+k6qhhsWJtg6BW/ZlEv0LiO+VzFHyk0uN6KoZggzJQqGgGn4qlx+hFi/xYYrclymUI
BohmmslskDKdlGzXRiiV/jR0D7dPqGS7xRqGNOuGGJD8uBpAQXnskkFyCtenYCKCCOgQe9EnXOl5
MoClrjoZ9SHsgA7r7iNQv3xkEn+FCEbTGkrPyBru49aHMfncWx/x0a2/4wsWs9Ny1hYlxh+tnUUe
wIJz+/tXTdXV+IKVZOg2xB2NRdLYW6o8OvE3Pdo7+SRZJtleCJbE8ZArcFO+TNE2AcWPDZ9KImL1
/rccGEIUDaG2Vp/be5DgNYAAQcjeHbZK/zst9laCfiDnO3j3JKLWF+2vKOFt1iEzS3oLAYAoOYzm
e9N9bdGszxzJE3B90f6KEXSrAL9sD7heXCPRV1AYK/ZTmkruENmiCeqlt6CvLWy4oX0DOuQtSvvB
U/IYMjewvQ9ZlL+zETRtpAUgt/5ETUAOBy7mPJDCOq3ui22CokjDn0VDTt5XyoDnDQw8TTeR8ewW
LyV9sVsJhsqa4ULDAwCHUWGgLRpyBicHb0wywPiCG3bYq7J9X/X+rgUIqux4k5clIS7Ctn5O8x9t
uc+cFgDXx8Z5s9g/Tpdtyk4yqbW1u5Yp6DQ1DX0gYMA62dYOLI5hutOdbV6/3zY3a/p2LUVQaWR5
4lRrMTNdeacjyGxR070j4HCVoUTIpiModt7YSc0yhle7F57yBhyXtN5lWmz6aTFKvFrul4hu0vWk
BM12nNbKywaTAjdsDAb19HEawK296dXPrn65vYCyefEFvvJqtSFCMUWHeWn6ZiQoYD5Mw0s6fCDI
fT0jwRMrWpUZYwYNR2uWU22MEUHUD1w8JppxUKHDeRzE3kCNqoOXurgRWtt+tqrqqLn9nsCzBLbU
B6rHrCtZYtyxbMNo0Li3VD9EBxUVzYkvIxVbtwn/m44YelSAIQOOcIQw3HyvNa+u+QE/4HoKgklo
I5JN4FKBswSQH5X+h4H477ZmyWYgGIBpaMBWGUOCczImX/v270YXDn6LKilUPsCfzMu9zbbFR67k
6/URznubR2lkR1yd1IPSfrHTz3X1g8SSqgQ+yvKk/91l4aRbsd2Ce12tTlH5OU+/qOSodNt/t1DC
ASej46BkFUdvGHeREciy4qvhv+uFEo62pYZp54XY5jZNNzQBo3T6JUaJY1E9Kflnc8h3KDv2XeeH
OTx2+kvs/TKMXQ4ygn83TeEtVjLAXzhgKzy1qKhoop1an24LWDeU/7dVKAqbG8qoqloj4g8YXXsb
zAPJd0P8SUu+3JZy+9CgXn0uJYR7NpU5pBh46RkHY5S4gLLxhWOv2aTP6gpvJJ2iMeIhk1VKriq0
gcpi1DE6ri0WSaBTyQYleY1nXt6h2NXw3aH+EVYyIojVaVyJEaZREk0fbQO3Fqs/1+Q9BDr/B/bh
SoBgvMioJxQIIPBjwTnrNL/s8uu/EyDYr8lt+qYbMIN82GgTUN0l1ndVXQF9BgYQpK5Vsei60xIU
QwHwBfU/QVKD6HmvKdusl/jgMin89yvvQQcVO+kZvwjRljBo2976VsLlzxxZJlEmSLBiXleQLg6x
XFE0+Cw6m8W5A2rn2H/5wLbAfQDDCMySIfbYjn2TOlMCsz8pqCM2ob8on7otYvWI/E8EiiXma1am
akbCCTZf9RDa8afwvZYF61ePx5UIwYrkThcCeRGn3PpnAhjDr9sTkI0uHL7QUdxhGPHEb6IjSuVS
iaGVDS8cvVqpTaoX2ALF2RcGMNIl67+qSleLI5y8sDH0mjjQ2cLeu7vy25shywzJdpj/fnUqoqrL
qc3T0lYWjMkrsrml7DZaXyQgbjoAZuaUZXMR6tighMjCJJCZTvsglSYMVueAAwD2XJSlw5bPBVA4
oHmWUsSJ8sQH1Ypv90/Efu1jbacRzzdIt9HKo9P8mKzHNHyu0NeXeM+ofZTsluw7hHvd6Buasa7C
d4Sfx2Zng4FFphBra+kCSJQj4Ov6otumSMKmsLo+R6GPdvCyYmOyX7dPzNokriUIJ6YMp3wADX1+
mozfUflq0gcD4BR3ynAR1AOqh+6AWQj4O8KxsbJQ77uRlZe0UsghLiP7CdEe56EabU9yt2h882du
6x9Zloe4GKp3F6WQQwqIs6ycykvO9CBJ0NQzBMAt2bT5oWXPbWb4JSiy2Qju6CY9gtaCZNVBI8Wz
mVZ+6OgBIymq01XJEiyCAfgsG14HqosMDjAhLEENjrBRqTp6iZjjG3azVZJzicJeLfnVuJIX7cKK
CLIEK5J1tUudfKAX132PvdTPjDKIE93n7Or3b+z1rLhyXVmTUbVTSpHbvdhRuB3jxIeqbntp09Dq
4rnoAMR7GBWIYs8DTHputSWlF7X4pQ5VkGufSBT54ATeFKWM32Zx5LB6aMeGmtr416IYmzphQoBT
VF0Az/3FashTl8YSJZWJEM4cIIttU0Hy5xI25Y9UcQ9tGEriNCsiAPoCCi/8RY/sn6fR1c6YY0ct
JS+qS5OqQfXuFkwyhxUlmwngv18JQMJB15SkrC56Evpp/wirsRt6b2vJ7txlchNgKddTEfyrCEkH
dO6k2JDpk6XFQD5tfOCN+FnNNlP5ABqJXdI0GyOL962X+Gl9b6oOoCYuOGpAV8cRCsUOK2qVTlfG
fXkxpuIhxmRbVfLyWdFvXvDuAjwQ9aMLhkcnrzRrrOPqMgzhvkv0wQ/7ye/AjOPnzAr9kqUSiSvq
wZvdNRMxKVR6iEDfruJGcRJCYqHouKF/DDLve00AiB8MoNby5mOxzc/pDMtMLKu8tM33MabbzpMh
Uq0ooAfIK8CiuAip2aJFbdKuKdHcXF4sPHfVN3+jkS+3rRu/v4WrBBI8tJmD/GwJV5ZZgOAfSrW8
ELDTmbT3bfJPYbGnJhsCDaS4mrsdZLRQ67P6K1MwDenQGBkav3BVDmj+NI+NeiZaEVjD/vbcVuVw
5AlonANXiv9+dXzzrmqBrNBCqVH61IMtcxslKI3rK6cLcoBZ3n9ReOiu5dXK6PtEn8tcXMzaLANy
YHqZeop0S7btUZFE1bsBCgEaBp8TZxUohSoSoXMxSpsWihd6CeeyGjelrElxTamvhxc2R4/iqQVI
f3Kpsrr4VFtm9ejY0vDewiMDXj2KrkEtw4v5FwhR9ZjrCqr940vTxzslLrZgQNnWmgwVdekooV3U
Rh+uCZx/INcJW1IbQwnyn6G5oP9rkxiHMf3uxI+W9aR6uyL7cVvdlisHY2Ch2JZDXwCWQrDhzM7b
yY7gAY5jFLSoub6bIcQFVRRA/hEXcVFNLpaqd07Ztv2kVKhzMXdW/6XMnhMTWEPTd6e/N7wriBKO
ztCTqqkrp7rktu/lPpX1c6yslYa6RFDroeYa0F2CqxgZGfDUUA17SfKw913FznxWF3df39AaQKrA
NLtwEER4MKhVMjZq017AnaNWO7tGP3vgyuDvVqaCNgXu9aKzF16N8EJiKC3USD/FlzDs9dd6KPKt
5ZJKEqleSnEQSkIxNJwdAAaI1XAWHmFTHdLwHNWNtQGnQs3Mzb36OxchGBZXjZVeA1jP2YqP+XBi
h383vGBYQiUdaQMcx3P1R2uz9O4eJ7wf0S7i8QwuzxgLh90srLwbGuqew45ux9eImdu7ZzATIBwK
2wAyaR3V7nlyoa4uKATvzdkKMxAsSA2+SxOvDfc8lGyDah3/Hy+HnzTdDaMLX0/nbw0wyGg2WtLn
VwhJe3UsKje/FOPTWMSpb4yId+v36+xcjKBQ49CXI/CO8ou+p/GwMVUZIMjyUKBKDm07CLDiwYlI
yXwexqirU9176QXNv7576NT+7iudC+CRSJxwOHrijlthmBqtkl6s7BOathLtO2lPt5WKDzF3wHBf
AFIbyJW8SUO8zgumlXnqdin2okH7a1CaQRNvKy+VGMOVtZrJEY5fooXZCDaa9BJanl/9hyQyxFGZ
AGEz3NRhFRshoBrwTh7MQCOSjrCFBEBJmoh5cOYqA+6wsBtpRI1R6+z+DCQxPJU37iTDElu4JZBg
qbxXnF8YCxqi3PXKwc364Wy2mybaRM62ryVO6dokrkSIZw8vraSwE4jQkJj75MnABxbqNJ+BJZy5
pAmdyO0xfKg9tr/DBJ0A1WN5dw8FlwILC08UGMcLYr3MSnMbxBbDmTwqKghk0V1/56mAAP4MRWYT
lmrRlTeoE2PEmLrz+NbZD114Ccf3VkbPuGzHxU0BE4W+Ut7yueiPKiA+tN1eBwABbozeeso7GoCy
9vPUNlsb+MaKEu7M0fxdolVLVWQX7jJ3+0e+hXgZcEc4rtTcfhV0ihKX5jrQOjK/srSNYRyycQyQ
wgt687GKX7rxmTQRmHn3ITA5B3Kwm2Mrs9NLneHLgNW2/jAjiA+XjMZ4ACadfnLKKGgA6czibOOg
364Y7vUB+IQ1PDjB1IvlFktEKXoS1JiO+sl6V7uDat0bxRCG52fv6sE39Rp4MCoMb/TDFmX1cSNj
AlxXGegL0KFUhHtFjGiLKsx1qYUZ9Hjg9aVfoo07JFvTQ2/CFqXClb0resevpP0QS9uEtbuSzN86
V5MLpz41ssnUT0x9rKeXPnpyydvtU7e0TRCBdzKmp3PoPkEf0WxJ2zLW9RNhfucE6bS5Pf6Koukq
jjRuO4AQ4h07nwJAS8KogsuOpMa2oYfsiVEwH0guupV1Ak4zYpuYAgfNEyZhhooRE6MwT0rdPxCl
eybG8ELptLs9l0XghCPso8/axdsC3Eii25/Wsdpoam2iSOxbaz5Yxu8G7TCh94npu4yiIEmVNRKv
7A7qqzT0KeOYostImBhtpqLwCsM6lSQOav1toJJ46sr2IJalwxTgnYkMhqBhU+3UAw1j+8Tit76b
/PJ7jZLOyjrfXrmVecDecqRjEyiKminMwzImxykzxTp13k5XAkMyC9nwwixS3aMI2mJ4pr5ZiL6k
kyT1sCYAFOO8Xh840AtK1pp6pFbD0DrZden/dFJZ7cOKAvOInwrGdJ5MEfc59cKuLtrMPqXDpSYh
8Bq0jefc7UuBOECDCoP3GB39CzKffEKeqhzsk4pKeq8Msujn3bvswDuAQqngPgZW5/ysj3pBtKGn
zsnUdm28MWWAyCu7gBgIVl/1ODWAmC8pdLU3YoTyTjl6cZBW3CbbeycApG/0CsGIQAh2Yz4Bu/Vo
NgAB9GSEG1YENLv7spqNv3AEQ1xUGcIJJ1V7an5lpcQ+LQ8zOLNQfMLPMfhkDWH9C69nTmNr4anP
iU+96dUb2KvTfXdkxDZLdZ0L4r9f3Utm7cYd0NnDUxJty0dl2MroatdmwsHddYC9GkvE1UF34i6i
GYpOvCLQkm+2eYk6X2Oq5OJYahRCUZCBJwbALRaQPQ2ap7XErKLzZAZF+BSbp7sVCuMj46aDlQW4
ksJCZdWgU9Y20RmBwbQ7JDJQsLXvh1eFIA7iIDjYgsK6PRapNEh0VvriaDXDYwpgSYlfLpEhKm0B
jJyIgdDuPKKftld3niPT26UEVKbjPe86Fk413OK5Onl54imFp7mnZoPa60amrdz6z57biBJcD8+V
7UpbDZ0UMYIi7mlMt70+BEauBkb72hhOEBpaEN3/3IM8eCPgUIe/uwDfbCJS0U4nHiCX3Z3deDuJ
HV+evvn4wnxsb8pYUYWYzwS6nE3Yvqj333dzEeJ9PWa5oaUQods7pfEr/eH2ueD/X9wSDkvNgcgM
e3GfhtPAoslJlZM+DaAcgN9ZHtzo0IevXhjd7eEiTnQlS4iCDCTN6mGELJcdERX2Clm1wIr6ooJF
Rxofj0ekHYX3d+h0jlcpVnhyvySA51fju7ERObM0f62hlHMF3lONTPCdOE14Yo+l6W0no9/e3o6V
EzITwGd4dUJqFFWwOmThSUvSfdQ6j+CMsfJNrW9svTmEhru7LW9Fg2fyhANvK0OW2SkmlFnqzzht
DyTOD2OW/botZm1jTNQcaJyYG/hzwkFpB1rUJMe0kuwN6Bu2JHS7Ojx4SPCugSYvAKKT3CSoFahC
MCd8K9B8X9yd9sO+o7gIyEsgK4VXJShWTzRGbbcIT3WHQqkd1e/2asEoDqJN5DEAu7MIfRGzHVub
edbJqDedFmTZ5vb6r20zXko84Ays+0WcsytRdxBVtnnKouI1NbNn3Wj3EfXuTfrzJ9mVGPGAx3XZ
t3geAmdno/6jypoSuZYItmo2vBDktAAyDoRDzzwVgGSkJA0mJwkiCxeVDEBwdb2AGABr5SJBKib7
GqBFJWWSWOhJnH6oqffC0BjUJMn+9ras6S1yfXh04yWLqgzBuHdV0zrAurZPWtcErNz1mfORjfcQ
4eKJGV5INbcnwK0gFeCVoFjTBFIeCizR7SgzIqvTuBIiTMNU88zsOwgBHjNSM285uTf/xvXqSoDw
qqySwk2jCALaMUc3ReJ/wFGYCRC8N5WVaN7gywQksY334nj3v2c4/hhwqXl2GlFbwc6qZZaYcegY
J6OcHnqibKdK8vJeUdmZBGGndbNrQ06gdAqV95Ft6+xwvyrBuBqwUoDp01BGJKhSmVW62hD7FIXD
gwIygXKgvt7t7j4SYFsw0USBOkYgDAi6pDPCMb1D+1TFz+YncM3dPzwioKB0ACIXsg1C8i23WTh0
emGf+uSL+0kx3j8wPEoIEcfhxcPiPRGXWln0LfQI4WLjOxl/3B5+xQA6Gko7PV4u5C1qPCPDy7Op
UpST/d22ukDL7KCyxqD0ZGn1ZdMsisR0Ddc1h+BH/ZawTqXmZNNktcpJJdNW7bdF8aTSVzLsiZYG
jrFRERB3S8n1saLCf1DTEaT2QCDiCEInvVYVmk7eqY/eqW1tzao6ZNHdD0EUjMF3+z8hwlUeGSqo
17iQwvpU7rK7S2OBFYyFQ0Ukx2Rf6O9oqEo8AW335KTgwmvrlzRWt6zLXwDoKnky86MgXIeofUAp
D0psHLRpC0cl7et0Im3onSb0yzveD9s+htmD8SXRZAXxKxvD1RnISpqF7JyYKlFt0tS4XOC4d+O+
xjtKq9HGxvT9bfVe3iMIvWlgt0ZlCioHxajSoFjWVHZ5cy6Mn/neqv65f3jODQrzCxptoFLPDVgL
1pphKFx29obPbhxo5b8cXzCQYTWVRs0wfuQGzuVualbPBpEL+A/59+NtI9j33puGaQi96DKqD7W1
Y3dfscDEx9Ljec4LRcW19/IQFUcOqc/dwbHzrVfLAJGWm/vHfYYXbWqIeoqpdkUfQ4Sjc3pGBbwX
b9Xw7ojefHzB92zUyA5NK6OA1Elfcp8UVCJgeQiw8gA8QDgN0WddTJ+5qRZNbtFU59Kr/tO0Y+B1
vJbf/H5bS5c2HgaXGxDkYJHiEKtOY1T5q0WXsTPrv6WmEYyo0Q2R0M+pLCG03JE/pt12gN7moUKL
/3711vTqOu6tqmnOcbennk9liIWy8fmCXo1PWKcQo8H4RrQZHJ/8vL1QsuGFAzFYLsgUe9acFeRo
re9g2fLvFoCCQhOvMQuh9AWXlt2zioau2pxzAHvXDxqY4+8XgMsVjTd/ToTY71oWnUmmkWXnJP/a
bIu7eVPhIeC0IVWKHgNOqztf/8l2RzuvquTcuhsGNgSJtV45D7PhhfUnkQL5JYbfZNZ3+lC03+5e
ndn4wvWW5cwIlR7j6wBq+U/lxrvb4699v+XBEbA5aRWCw/PlGUdNnyYlTc5ZvDXHvRZuB10SH1xG
c1BTpqE2kVe/4p0n3Aitl7vRpCYJSsrOLimDpo6DJgEOseugSKfwe1nj68qZQF0nyqBhpcDYIr5b
za7M6smNk7Paq34RP9Td+faiLQV4AINBZhdPCSQPxarOnoXoHlUsNKCmb6FvNnc/YubDc/FXJmMk
aYJADIafkmFnDaNfag2oVGzJ1stmIZwMnHhW4uFfnKlfJhuQA91eJK75c8dsPgvhZEzAG8RDA8Nn
5uhb5hdlO7ZfUYt7t/lAlBMZcLxl4C0jVzlfLNTmAWKCZMO5LivfyYhfS66ilWXiOTi0WCJit6wD
KjOwALb60J7twGzfMv1uT5wzzCBFCeZZePzim5gpYIPvcrU/a+S5zL0gjor795k7+6ioUDlhoei3
IttQjyPzxjMhj9E+9u6O2nFn/+/wgkMZJ0MURx2G1+33Nj/b29tqtDRQ8MMAgIEeCpDewSOe729d
jVSx7FI9A1xeeSxVLfcRinJRJdTUUhxOca+RZAUnMV58tgVjuGD9MTO8i3JqTGeqPXzOtMPtqYgn
4s/ocO9A4I2oGryb+VRsbeynpKLT2c1H9xOA5aujpmRsb1MVJMtZGtLgtsDldDAVFzgoPP+Nshph
7VrXmdBHQfpj/LV0txGVvFSX85kPL9wdMSrbk6TG8MYIqqfmq26iIXgXy5IzslkIy5aqca1FFsR0
ZlC5/uRJNEw2Pv/9ytziwRF5jGD8wkOaenximeRVIaowPEuU1uLsoUoY3W1iVlQL8frthr47avSs
eRtXxSF/u3unr0WIkYrIiJW0RvjxqOl+TYNY4uWsLBFndUA7jMePodgrkXhGS1Mj746tuneLZ0+W
El0bH3UGSCrwRD6qLudb0Cq1VjYk7o6IQALJLfHvXx5UUPzpwTNwGjTBBdEBdeQaAPE/8qY/gl7d
/J/b68/dsOvLDluMtAse67j4TRRICTrakI4RC+UNR6t6UEJ0afqh+4C7LlXOtwWtrBS6/DhOHLxZ
zic0XykU7mY40WFzJLYfRhtN4nrIhue/X52F1HHBelZh+D57V/rv5r2gBX/W6erz+VG5Hn8kXdH3
GF9Vv2n1MTneXp0Vi4TyA8RMEaHm3cWCt6zYFnPHtGiPAFb5Tiu2c3rFV1pnB44Aid+xcqhnooRr
LzdyA8H+vD0SutO6n1m2LdtIIkM2HUFtS6srbXvAdLR4EyYbJdt61FeI5HCL/vmfPfm7aKLtAIsG
qdHI3h6HuvdJqfhA1fEniwUJ+a3Rh4bIprV2WODo8Y1C18Gi8260K5ApRnVyrCIn/K65Awgb4yo1
H+IsHJ+GhI6PmdZnMniERa0zJsrhLFA091+EOGE5lSpBfUTlJMe6Ts1PYB23Q9wmhQNgix68K473
u2/idhdmNn2usPSxXyjNyPzBtfudUrfguQuTqQDRCMt3teVEkntiud3QWRQnO7wlES0l/Pfrw9EZ
hDQU6+LRAxu2TfdiW8mmLmUsOssNhxxEZdFSwq2I+Hypm8m1UpYkR7t5Tob4oVCqTQ9oSwKchPyI
2lyJGq/KQwMsWkWRF0Uv8XxerEMH52CQ5Ejz2Ect+6OTvuvDZ8XehtWD3scScUsbhk3W8f6DPUYM
SZxeMqa5NUwxtjnZhb4qoxheHnxYF5CBIvqF9A8iI/PZRJra5UOXJUcQj2wK94kVb5PsUbCmCR6u
WRXpcLwOxEcNY5VZx8iWHSunCSrg8oXdGcYtSFNlc9ti/inlFG4uvJFUJDggCH0Ogo/oZTTPkjhP
j7Sp6N5B/zDx7UazH6uiN7ajDtzexjUBdEmH9kBdtGhnmhbtQL7zDfW16q8um0BTplTKS4EwkZ9k
XorK3Zz+uv2dy1VHPfDVZ+rzVdfQKhZStCkd2Ri/tmbxSwFJit45D7fFLHWH827BUwBuGTjzXEFM
kjSDN+q4mfQ3R9vezVEGC+SA44e3TaOgyRMfMxNpLHuo9frY7JTw7FXH+78emXTUl6GXZJmwj3Ut
pyaj9THrAivbWH1w//jIosOLhaOGt7ZwkPO+c1Tapexokqfk0OYfWPzr4YUrNUyYVRoMw4/W2crf
qSQOtbK3HIGH54pQvLLokh1zojREUdmxNjZuso0cSWhcMr6YuKNMKUgcYvw+3Zih30t82JUTcP35
jnBQi4ZUZQ94n6PJ2EPWgr/Sa4Jxcg6393hpejS8UGB4UCSKYok/OdGrSyih9diUqlUfC+swEcuf
6iOx6sBLftyW8yeyKBgeNLDYJgBgbHSVijnuwghtGmlNccTXGIHbuEagFXYaeGWm72KFeEEFiK5t
Bsv1FHtFvbGzoYNtAo7xT3Q+1CcnHr4Z4Zj/nkaSfAL/SH8uaUz2Whe5n2jiDDuWwItRoyHX/aE2
HJlDsbIjyKBxFAQeW0FVwdwm9UpuqpFbZMeu7R9McMMfaEamTR0aX2+v1Zog9MkiW4+iK2NxYZt5
mTseYdmRVUX3GT0Y6pMDZoC3SatkPSUr249dR+2riSrhJRiH4Q4ZySulOKbDoU0fouq5I29jJYkc
rBwVXojDL1CEUUHJOl85ZJDAeJo7xbEiz5q7S2WN3msLdj2+YEkoqDRtt8T4CX3TvReavLqp5DjK
piA4kwZtB3QsQ4Sq7cdPdr25veVLHxkdRHiqcp/JQupF8DK8vNXjxjaGIzF93fyGbDMcmSj+Mf28
LWc5Dd6ppHJ6X8PgEe35TjQTyR0LMD/HMjmQbVpLrMnK8Kiz43zjKKxF4lDYCKZT4jKTTceh/R0f
6ns7PMBTwl0WXKSom4cuCXo0dFaXqpHXHRn4Koz34u5a2v8KALYTyoIRE1z4Ax0gJm0r6489+6k7
P7O7L1R0RSDyi6AEfCWEUeerX48TcsHKiABdFAbpHhwEEgHLgwAB/JmFIj7kkQxBS3snjVAOTIej
lVp+VB9d9RTm97ZdY5FMQA2isgtl/7hXhYqVDD11iUOJdWzAiQr710gi8EubBEJEAAQhJAtoGyQh
56s0tVmMXq3cPlrPTP3iVtk29cqtpb3fPgqLch8+DwQNcBqwZNzDEeSEZtjElDjHOj5q/wB1WzF3
9e9u/AnkpkNUSl57K0cD0jgsFKI4yzqPvogROB8hrY2BL3ssiw9sCyaDWgkkb3HJikGvKfLcUh2K
5phptv/i0XvxlrFcGB+ZNv6K5IVY8+XqwBNTx3HTHFGHHuhbkFhJlJcbh7mHwBO3UCpXByoBKprn
AoAJ5RC0kjdHO+5R6fqpIZ9Y+eRelC9VOm1vb/7KbsxkCTpW5ErstSFkKSUCqCRQ6L11u3y5gAmC
x5zHwxAi+7g5KKY9sqk5Wupry4yDm3b+4GgAnZGxOP0/0r6ryXFcafYXMYIGdK80Mt093S32+BfG
WJIAHejJX38Ts/fbkSCGGNqzJ2LPQ8eyBFcoVGVlro0FBROwGgHVLlpQpXlr8gJPmAbZ1G+dtU/s
/f1ThecRHJeLvjcUZy4/nyBJoiSUiayU19uh1d4dpwPIdfZ9aSkqLQXmLqZ9VC6PCvVzewP9uLat
EN6iywovgetkdl0bkAob2BBR8quav7Tpz7r5nqtfi+m3qW0JRF0RZYplRzcE1IoRkIA5SXjos3ja
HJRxQRahj9zJ9UoSqvTQnmZwf3bqJyv33fxY5g/1d879evbHOKDFG1qr8X5Dh+3tdbtqHJd/irQv
qsp1e10x+mi2ayikPw/K1zn7SpVnlgt9DrOLlvRFz97fNrtyBeEAg1kEqF+ElTKNLAj0jaZgKdzQ
5/YrEDDAqdw2sLaeoJBETQ2bRhQ5L2d4qlVDIaAmjGy7C3l2aNzmOCyNr5ND4Wa7yvly297qgEzR
RgASDdEydGlPdXiWt5rbRrFpvjRKHEz1/GG4my1FrBaeF8hGIIclvOClmXGiJddrPL9A/KDUe2UL
jC3+e9m7ou0WkRkiTCQ7pNCALGCTUJK4idTmqU2tYJxfe+fJql863u3unzEAJ11L1G8FIvRyKGVN
4j7RdTzsU26EC6l0L51HDk1Qe4uYViy2NCqQSIoecqRaEHBKpszYrKxsGvtoBL/X55JNbailn6p4
NAKdJ1sU7itzKICIOoqrwJogaLgcmAVgjl2AdC1SOCCuGTjcHxz9kC4g+Lv7xYS5w3b409iD61AK
pFNqp2RYRJI+CfOu8wfH9G4v0sqt4fyBOCCviZeHTMHRanFWpLPdRXEV42IK0marMU3sKHltgHnE
PsCGvlZvd2lOp0opx6hLih1YCj2bTs/qQA/D7L4wu3pnGZx7aqLev/3wlAXXHx4h6D5QpZOkq8kM
KZJliKbY8Oz+M6SW/WTW7p8/8QZB6hC4etGDdbkXmqmLB6NGbi/7qH1fvt27OMjWo/UYbhR9fVeQ
etGp6tSoT0fDwB4RFD0ikbVxLV67tUsT0rXeV60Tt3CY4MIc/aVyDtAkfwfZqA24iC7c4+UugB28
FnBq8N68gsD2fCKzkbdZlMdtBa2zaQABfkx8e+mfbbc6Eu1zwtug1ZPQaazkicds/pZktPzuQFVi
5zJr9CbQrOwbiySghtAGr6pKEvSlk+zcnGwh5K6vF3CoYjkFyhyZf/kCT/R8JPOSZFFGi31CGt/R
9uUyHwdnOloIe4FMvb3WK3UqWISXFGx7IhEn7aR+4LkLglIasVzVfKIxr9KfvKCr3YCq9RjaeTJ6
uuIaAXUsoMMS40fDyYQ7nA3h2GX9xgW7EjjgBwliMBsgSrSOS1fF0nLUo9FmFlH6Yc5RrFNDzh6r
+MEZ36Wd4eWaGnbNd9faKrJe+1d0X8NZ/GHOtK76ydNFHxduMxaZoOdd6ukTiEc7Lx2dxmOdcSqN
NtiY+5XVRuoLyS9osa2Ea7pe1wV0o2kEaUFvbh+XmvmpexhSMyDTp97ZEeUd9LICQ3/IQcBdap9d
F1SrZoDyZTb7evH59g+69sqi0wCSznhfoXtNzpKyAjQdSzww6C3v2uSQbD0SV079xfele4WDn9JV
Wc+ijp9YW3ptzz22yUu7NQppA9XMdBma9lmUZGZY82/aJvH7xjiIFJRNxWwl5tyyaHb8pjpO+t7e
AjSuDgJMeSLkw6UvtzUlBl5rRTOzaPhJnZ2rbTx7Vkdw9nnJ/7YINt0cDEsR3oQDULGgyNui77ni
+AYPqSi6o8KMLQWvJq3DaFp5YimERdn8MLq115m7YnjCv21yKAsWsNK3+xNZPk/xFvnfylEGWYro
JIXTx/tOcmqlqU9m49Qs0t0nk+2ypfBthErqC7o5Nu77VVPiChbPAeSyJVNEH1AMIBwLVQdJHPTM
i+MDi716uLviY4AX7q8hEYyeve163eQlqWGIaCenftce7z/7Fi52JGeRXLPlgtI0NgPXu/zP2e/Z
btzYcKvTZBlYDhBF4wEg/n7265uxQ7+s2bBIMXxoVivPxjeo2JVbqnxr+xpvPyQ5tT/FbGnPWRnh
dU5wecxTYLuo2Xro5r89Uasj+WviqmZVaYU+WBaNkjLEalf6ycn8IQ7zzRBWrKgUvIAD/d/B/Lkp
z+aMxnM8ppYLiIbmdXSXD7sZgp33qoGKY3puRXIFTd1ypxwcGnWZN45etVW4Wh0Fnkl4UADUB6DB
5coz1RkV1UpZFC++gQzU5JXF0ayi26uyuvCAYSHNAlj2FVACvMsV6osmVgU6zFby0Z6OoEO7bWPN
J4PLTRCeA8IAU5cjQWzUG7NZlxHkprRsN2xhQ9dm6vz74u9n61024K1atLaMFveDCXbUDEm7BIh8
5m4pBv15BEtby/2TIkReCiAgGVdSF0Wc2U5SRTRPW88eyZc8daAtovtqDYx+Xx0sYLOYke7LuvM6
TrzWoGFr39tChs2H1kMoHsPlIKcip1OynDDHoihs6XHY2DuHbkSTK9vCRUSDgAaRLZ5l0pQyNvWc
m0UR6Xn9XMfxD+Z2x2LKNp4zKztDdCzZeMmKiqn8NNeLFrhh2sJM+uObuVW93vq6+PvZvsiWpkEf
YlNEqf7K7GgL9L71eWlbGxOgCg3SZpG7fHJDK/9w+9SsLcE50Ez69SO0r5K5a2lk9gg13ivm+3v7
NMUmOrcgDWBBo5LecmGBhAUJx0/3DkCQ06FKI7pABZrmcvoH0rgIKeFadNbs9fJDr2sgu/9928j1
Ilwake7H2Wo6yIviVgEG08+N96TaShlcr8OlBSn4jqdYackEC/kwQsjuxXV9q6rvPm+XRiRnb7Vt
aZUJ7l9o1qf1cake1S0u3tVxoDyqCiJvVEmlwpk2Jwu4I7ActrJbFs0b0Rfv6ne/hDCOMyPSpTgl
bo2MH4yM9FOW/mzijcTE+iAQowrgoHHFPrNQYnJ1wjwpOvObgqOzH6WgbuvuXXlMi3H8a0eG2yJm
7MEZjhCi+0x7j7Cg5Pup2zm70fbbT5BN1bfwtiuFzUuT0vqY+rBk6HqmUVa2Hp1TQOyPQ/GkUNdH
dajSdjlYZFn3dvv8iEN4eaFdWpUWzJjGpRsnWB0EKVhQzwc798j9xS6AJNBWCKY2qJ5dSezMTWcn
XaVgOkew4cfPWvrj9jDW3AAk9lwE+gI8JievFdJUfZopOcLk1NPi1zgN/oMBEzlXQRcLTIy0Oks8
QrKI8iJS6ofYVQKn7Pe3LVzHxwQ+EtehBt4MZJQkC5M96wuEhvOo74Kc5L5Dn+ruYaGZ72b3D0bk
Jx2RvkK9U8YCFAVw21Y9JlGiVaGRPtqLtTGYlfW4sCANxk2WOe8UWKieGyOs7d3tuVr5PDL5QhiE
4Ia5SoMrlNO5HtQ0Kttj5dfs7oCVOMjiIoeGtnPU/aSLsSRLpqlpXkd8/JaDy+777V+/4sQuPi9d
jFC2rNO2xudZ5sc43tQaA+teTTLUsEGCCSoiBPaCYE66GJEkHWKnHao3lQRVWQfQbwhMeuj0u0O4
SzvS9UgmVhdKDzt28zbWuCB/3p6s66VGMgIlIhcJaeBK5AqbaxU5YFYse+t+WNYjKvO3P3/t/5BZ
E9gLHAbBVSFt1J7aozqgKwjQKueLpc47+qqkzR5Fji+3DV0vOgzh7QNWT+xY6FNfRkMJZ86cFX0c
tcpr2e+SZWdtBe0rUwWNJMTtgEDB38pj0SvDnWqU/d+SKay/V1udhFufl64KUhJe6S4+r/BPzve6
24DaXPs/FEgAskGdUwjkyLDrsmlLvdHb/A2SVYbxlhaf3fzNyoL4fucBzha8agTkDWeDSOMwgWC2
R7Mr3mql8ExL8Ww7vL3WKzMFxib0iODCQE7elA74QIzM6olTvr2Av9qbIPP0v31fOtu1OxAlr+Py
jSwhGQ/luLEUW79fOtNAeI9Iv+P369OBTTtnY3pWjgKq2bh2DDRTQ51UCna5xlXcpFX+Rp1vXGk8
kwJQnG2pJqwM4tyKnJhry6lsCq3O3xTXq35Yn+5egouvS36DkdapCqvM38BYsUxhS+6+gkDLBaok
wYWHBIwMvh34iPV1s/wNOqWcBvMWo8rqGpx9X1piQ4s7lptp/mZDT23Ag8AvtpLJWyakZZ4WBWUu
1JPfdLJz0yBz9tqW0tmK9z6fJRnlQYd8qmwAD9+YYw8/ZwiBR4RDGMNs6zhEiLUcbq+6mJXLaFnI
XoJgBf1w0KaQw8wJhBLKguaZN3OaoK1Mg2TaV+av1mReaXxulntJXAH7AIk/MGIwhrBZvjSYHhcU
aur5W6N8y9pxm8Xi+pBcGhB/P0uR9H2aG3rNsc2ak8WPfNzdnrCt74s9cvZ905ySap5w1OPlAMXQ
TZjb9R67/P2Sp60SypfexQQlRVAbweA+5/eKtGMN4MNFjGAaiM11ydmWsTkaMzoMIiRhAcCqirud
Ob6PHC8q12gfQLx5OUV2mlRFUiRWpDfP9cHa6mu/vlYvPi/H+ktdN6RkihlVTf3sEOWXa9MHUEYF
SGnsnYEGtxf8+kTiDQYeDrCw450P/345mpzn/aT18RzlQfq9TndD6c/uho2VTYVuFNHTgTofnnvS
BV6AnNltzUGNWP06TaGxBU/a+r4UqnHIzuu5gu+nRlR3r7qxseJiDi69iIuHsKCXQP8X4jRh//xQ
UPEky60hKquToSbNccqaZ1Dq/kLH2G8+NQ896dIHN327c2nQmQIuRuCgsNXAwiItTaoNyrykeh+p
HfUq4plN6qn2x2T4+R/sAAuH7IzQO5SH1xj9pDgqGqIzNEK3Q1DwoCa1d7pt5erkYxSgUdZFsAuy
UvmNFk+9zQta9REr9yghpnZg1Pc6L5gQ/emCPUhAK6Q7Ep16faqB5TqCLPXiZ30wp+68sReu9pqw
gVQ++GUgKIDu28u9QAcnh7IUAfAy3hfd4ePtSVr5OjoMoQMqAEnXbNNOC04tZS7mCM3awy7h4f/0
eUP68cowDG2+4POj86Tte3pvGIpOzLNfL0P9aRkbVjPg852yS0KT3L+8+DxKeGDiFv0v0q/P8xpY
ckufo+FJqw5Dcrw9OSsb9OLzUoSY61Y8xDY+DwUBx3lH6LvsXg4tIJXxtAetD+B66AuSlSIsJUNT
XcXVKGtjr3iY3S008soYYAA4J5xmHAQZqNlVk16Pc6qizzD2EsXwpoL7w7iVq1jZppCZxGUB+B8R
lKSXh8B0kUDAeVajwgrqKXC2miDWhnH+fWH/zOFOg+rW6YTvt+pLkb2W1W7JNiLDP+wnF04da4F6
sFgHlLKuesFAwe2gsdRYIpb0y1FR63qnt3oexO2QpPC17SltnT1x+s+4W8afXF8ogolR5cxjTNei
TMlKnxCmkRDsnyk6vR3muW1LjzRNch+YxfI5bdPsJ16t7uQxoo7KTgfXZtDbo/XgLPawG1K93CO3
B7mKucq/ook5f8nKsZ6A5F26Z3tyW09T7MRnzmhGzNDb7qEw68C1edAZMzd9Sx2dIrDLud3FrTqH
dE6UE97Kxq7PtXQPEfM8qNUxTT0DUJQdtIuT7/qUjqd4Mr8q7TB5JoBvHlWHfgnr1gbIVk98VZvy
w+I2C/UMnWpP6CtUvK5ZutpvFGJ/Sqs0D0mapY8No53fpHl7qqt5+ZkQY3iE3jxAL8XS+06mpb6j
tOquAQeoDwwkfyscmvhNXrWeU2jDDgT7rdehteKHOtqgFKksEk1GvYwe6Ilif54r6wViGNoP5jgT
9et85if4fjUB7MEcTE+JY/d1pBPdcTv53pHY2QLYXm9GXPo4ucjKYcPjMXG5GZslJ109ZCQyCLgr
oBuYhbH147bvuT5QlzbkDT/2vGkA6oi0LHCfU36358TnRZIJSQ7Qu8o9tY5RG1U12UZkTcpD61fA
Gf6H3w8MlGg6hpaZ7NgUUjVll2DpEgQOjh71dGMEFib58rRiBGcGxN/PPMKARp9Em0wSLeYvsA55
DU08ztDvsZUKWjWE3CXadfFcvEJUDQRyDHnMScSct3HaGzFUvz87+pb20dqmgkIvIBzCjV4V0q0h
18cR7190qLVe2jxQAD5p8+H2qlw9JQQNjNArQTMcwi4ZHcYZVDeaZjKiZTKCxS68anrm5Kj1Hyj7
ddvU2gYGhA/gTuApgXOQ7ua2UsdO7UctMvj7SXkd9rc//6eYIq8/VHYQ2SG/jweL9KjL9SnTtHjQ
oj6fPHf+zfi4Rw3JT9mD6/zU2wfKn0Y18ZXWDuv6ceo+oFXB41YTLmWklc9j91zyH8YCweKNoGdt
Jf/+MvC/X+7Mpe0dI3Ex8oy+8sWbgcAbNkLntckVDY1o0sR1C6aqSxO5NdGCjo2OruiDOj8ur7cn
988bT55chAs4YJaFvkCZSkZVe1XHlYY9b6i+XTleqef+BFo1esjz1tfnPODKO9sBC10SDOMur52d
lv2KwSaQVF+r8qA3B2UrHLseNPpfwaYNDlWhjS6nUmxrcawWj7GTShvfY5vy7tcH/fL7ksuttSGj
LcX3Z/57NOyQ6F0450enG+5+MVwaklePxwapRxgycDWB15lli3d7AVeHgnkCHAzwjSsqoFTU9xP0
y50IqV5B9PTW1fVx5N3XZtrCPayZEu1m8I4gO7oiBu3x+IqzvrLARjM+W12ybxsUcFs393U9+XB7
WNcnSxcUxv/aktIGTZV0bp7DVq98MnCaoYzKt8rpa7sMGVvA5qAtI1gkL48Wc8eRxFlsnrgNucSu
87aE1dYGAaptVNFxgFB5k6KHMqXQVcB9c0rJ5Knw8nU8hjg8t6dqdRhAHgoNIQS1MvxLUaZ5YWC3
PbmgAVY9BWIptw2sDkNcI1D4gbaFnJWyKGljs1swjD6H5oAaMNq+75Vp46xc4zigWIP81792pEeY
rQ8O4IGqecqc2C8EnLnQQoO/9ehAzMNh6P1Zrby2+Gw4H2+PcGUKRf8qthtyB+g2khbK1WiKrhdL
PfEELyfP1Xa3v78ygxffl/xNmnSTxSd8X+l9ww0I87NPty2snM0LC+IXnMVIdsbcLOlgYWx2mvMl
A6jyB90C1K9NkwHGStwWACUhyXJpZIjBGuv0o3qy7Zc8fbm7qwz5WgPt6Si4orcV0erl55XE4mlv
DOrJNaDDNIQ0djy6Vc+6qgpIRqTEWjzWSqfGGEO2lHhAfM/nyretV43vaHZo+cayrC382ZDko9M0
9qCp1YRlyfiLXVrfnJE/OE0a3l79azN/iMZE6zisXV0C6LFJuMriBfDmMBuPieHxYgOZv2oC9RTc
NKBWduTSfmqWKdH4sgDxtMcrcWCHrN/wM9d7GJUTNLEJIR2kPuWQNUH/fW0wcwHE0fK1ZseUZ1M/
ldO9qmsiE3NuR/yOs7PSYBsvjFlLpIEC6eeyJXN/fUqE5pYBcjXwnQHqLJ2SrKJgHVQaEFBwf8kD
9DTdXuyt70tXI5+cDhmS1o5YEZomiJhysuWJV1YC4SDK4oIWVSAQL2do6lI9ZRaNo0lbkm8ti+NT
4djfcvS6fyoGSHgyo9LBsQGwqFf0yrITnbSeS/XHOC2Pg676A1d+NSbkH2fn/e3hi5j6MmC98BIy
BfPcgN1vnHGAl+HRiPdZG6nZO91NgS7cSnWtmgISDs3IQGCBr/xyGhZd0RKjY+rJYr/n4tOiF8E4
Dfssico638hJXU85hmUBK4nmAfTyyrc42uFaEPGV6gl9+UGpfotFCI7oSvt2e/rW7SCyBqYCXYCu
5GTtAkxRqtWppzzZa3bmVzRMyZtBf942c+0uxHD+mpHc7Exmvde7Vj31SeoXStZ6pal4o5ZsDGfN
joDiWYKWGwgwcVjOzjJuKWolPNNOtnNI9KBePHdjv21ZkM6CiU5aDbk87dTZwOCWhzYG8HJjFOJX
ynv6fBSSR4IE/FIWC2ww4tlzUGwRgKyOAW4PBRJkO69e6MmMjKoW59ppId+g0oiI3R029u/qEEBk
KHwe8kxy/aVIxsod0lI71fngDQcHmb3bO2rLgLSj9FJlZtG12mk0P/W7rt2gRLruokZggKaX/xvA
n7+f7SSSWw3Xe451bstHjvpx1+OeM+zxs82Hg+WgJ3Up9/HUfSp6O6AKhGaJHaogFaktFjKCziJW
Qm2ATkEK0d6uzYKc1RuQ6tVJQDpAkGVgjuX6M+jus8asXe00pKGTBGB//Q+T/Pf7crySQAFzjpml
nTJtT7Mj3/Koq78fGBmQ1iL1fqWoiqpEngyxjt9vfXC69x9u//o130YcXFz4B5GQfG1Zi5vPTZno
IoA8LpPrz9a+H9NwHIfgtqW1KBItzX/YetDDLae89L41jaRV4a1nerTdItRK8zgTxx81pffmCQ25
zhal++rozmxKt5FZOG02M9hEgcxT3ONSPuoG9+zm1+2xrTqLMztSfEFjq5hzvqinufwITgTT/Jok
/yFrAXKov/MnPbgGre2w0WAD2ad3/Ti/6zUUxWrUXOIt/PR1G5g42Ge2xJ48O9gF6+14Hmb1pE5Z
INT52JPNw8yCbsBchwtEThKQDZbN52r6WKt4A7zdns+1dYMiJOIHpGGQvZRu3E4tFwMsLZhPE8HS
C7jyoWA7bMkmre1ICLYgWEERH/8nWSFVa6IqhVGO6TtGX5runTK8b9P3IAgJ1XbjWXPNcYw5Pbcm
OWPKjXiaRlhDF+GDCQGJDIQjE+E+YphQU+sjN4dDldWB0zS+6ixfpykPOp4cVEML+mL5kjSO33G+
4R6v+zIuf5fsxOc66VJDrLXNKs91fxnxkdnI8vWemh9S5nqqRsN4q+93dYX/zr0cJ6aOnmUxx8nU
yRzUKflojUpQZ22Y0C1xxi1T0uHsAIi1coaD0827cnytx6DiB2OrdXL1MjxbX5nEciznhUNFRz3F
UL2j2rSLrdyri+pJa2JvTtDhmoA7O5sjs8x3XV6+tpP1MHMwKtBiR5Pm0KAVgqYsMJLco3RqfF4k
h9vnai1fBM1vPEfB0IwmfJnRc8xqt6Wu2PL5Q1VBX1DZaeTYN09zg67rIn5KOWLPknsTSqC3ba/d
Y+emxcvhzKc4rM8sbH/11LQhe6BKePvzq4cZZFV/svJAzUiu3kK9VsFzAC4r/+0iSC+K3ssoKvrd
V2P6lqZb2JAVe0LuCbSleBQAmyB23dlwGBvcVnEpkiJxyKqd+rue9rOxM7X3yRbIUHgGKdTFY0pw
9hkgFgN/1aWpNGeqa6UFZs6afzfO4lFwnJROFjmxik6toQgA1dxNyry7PaUrtxrsYnjwEKjjyjqR
6KBJm7hI1dOQ7C0amKlvbKl7r2yKCxPS2UTidDB7gqEpY+lr/BOQdfdvuwsL0rWZqUNjswLrZIOl
Biwj4OkZ/kcT0m2Zl8o46jNMxOytbR+yu1Gy0J8Uuj3Y1ThAtowT0pMkyQua401N9WBYQmBigvtX
GsxeAICKZuWrenQ3mGnPXGM5lZx8ZWMeAB34q9xE6K1tKEfDcx1VCsjTyDlj2qS0K5i9nBT3wbX2
XMm8BU1/t8ey4u7BxvvXiLQaSgkvjKLocnLs2lMqyGVAAVp7YtmGw9kajPj7mQPIy7GkLiMYDAnT
1ncL9DBumFhJpgiJEtS8gZAWde9LExMKMFVH3OWUaMd5ekDINXwczbuzlGAvBlwTdQoB2LjKUjad
ldqDupxmbd80+6bcA9pze0nW4knQI4No2waUEayg0lxR1WhxHc3zier6IVYTL2P9Sw+0zkDtcKiA
N9f0fdH2vzujfbQp8Yem8Dtja8lWvA1+BnAKyEuBjViGpqjuoDiEG/PJ8mnOfLJU/u2Bruy9CwPS
3ks1MgBybM8nAgxyHtbke5urXtHcy8OH7Q3sIFpL0LAJ6IU0nXGb1AMqceBeBwef57INb7AWJYCt
GW9OgiZk0dJ6ue9QSO5AMqfMCGUGUJ/SAzcKv7IfmaHs0OrqzdqzFedeY76q9o/7ZxA9rkDFAICB
e1Xa8n2sMyQtVOPUWrvO+WHXKfLyO2OjhL9ysFA1Q30R0iYomcqsMwOQiwtnmnGi+VPRNUEzZyAg
+V1Wro+q6X8YkaDNgnaZhSyPFPfr4ME15t4gJ2d8WeJvVv+Sa0CH0S2IzNreA8oTuB+gSlbyBI1O
0jyfYIe2ITEf2sozeg/NHBt7fO0QndmRQbHtrOf2gAaq0+g82xn3+rtJ7bG7zw1IkRyKTcBHGTCg
sgd02OZbEP5rAiphAKR2AjVMgCWSItFsTEHoVqnkVOm5um/NvvFqrc88VLyLJyNBniheWr7nVvVN
b0fNw9Ox9ltgCTw3HbYqOOKsSsEdjjH06cEQgqwIkYK7woyNKlVG81R1TxziDeWT1m088dZN4M4V
RXu0dkteqe+6BKiD2jxZbf0tJ8mT41YgqDXD2xt9dWMAS/t/ZiSvNLIkXToVZjICvlNnDKb/kM/E
XP21II7A2ZVbZE6XWVZlnnLo+IaT/nZ7ACshPSj3BDcYCtvXj6NMW9KsrDVysrrAjB9JhiBlR9kj
tBI34TSra3JmS9qDczvhqsAldSp73ct136mBc91KGa2uyJkRaW/1fTPT9o+Rzv+l3o/OxjFCp4cJ
djMEp3LgYFEUt4cshcPBWhuV8qTb8/H2iqz6tDMT0gDsUVdLhWc4qWnlPKK3tvUtBVTELdTCvJqU
0+5+ezZS/hYgzrj9VOn2AV6rtXq1hL2OBBBY8wzS+5DyC9r7sf+YMA0aa6JwD+ECycnZcz0pbl2T
k8IPNT0cbo9jbeFxteEmwNsHDNHSUWSGlReFlsCF5p7yrdiiD1nbvOefl85hWfXWnIllGUhoMmhp
PzlkAya48uZFsPh3BNL5cJIihoAXRpCUe+DlqxIVgkOphGjMrrxpS4xua0DSPoOuQ5FA4YycjNpB
Bvx51DQA+/a3F0V8RPb00B8xbFGuRCeMFAiAhop0pUHJKWNvgwL5T7QGJ+Z33fhYO68MbuC2ubWz
g5o6ELN4wQuRh0tniX7/xgVpFwHyRAcE/6M1KEE2UggJhrcNiQ9dj+uvIWnyYvB751yHoRm9eA8t
nV76FMxkLM0/FshmBA43tmKd1f0NCgAwVWrif9I5rdx2rNnEyGmaXp00zPqNmG39+wRvVCQ/0OQl
nc6KTUJ6byEnM93XueeOG1O2tt9AfQcPoIs9Lp9PFM+5k9e1fjLGXV/uUJJg+cazbm35z01IZzRP
xzFHC5B+SkHjvwST/lCl6IvY2GRrEwXGBw2cBhDMRZHtcpP1SwJ6ZF3XT6zjjZdpxuK7Hd8CBa7t
MEHUBt4YxG14v11aUbPaMKY2A6OiZoTZYh3d3A2MWcEbMW12hn2nZDU6LkEQD1j2H1H0a+COZXU9
RWuv+4KUmkpeZ+d0+8T8ibjOjswfA1gc4P8RzeC2kQdUa3Wnp637UhZ+o/kjKInIkc8+I2/ECPgX
tdrVhtdlPvSWli0iCmnNroyLv59FUU43z01tdO4LrRb+3eVdvuPU2RLMlrzdlRVpZxTEqQwon7kv
Zkq8frE9rX91l0OZP2vUQiD9tjGl4k16NaUI3QAhQloEqOzLUY1AeHHejM6LFesAERGgW4D9AiOb
CQ7ehjWa5+Rt+wjYQLvXdO4cC5U172//CGmf/jPms98gn7nMap1s6J0XE6honS54uxLXR9cSei/0
U27y4LY9yY38f3tATYHBEj1+cj5tgDYNRC9z54XwNiwp97I4DppkK4Uql4j+sYNeZBwLiKdeJYI7
pCL0IYadKSmfwXAMQdOmeuxcgIwHI33tK/sb+mW+drHpk7bYmFSxHa8W9sy4frmwaoeydeVmzoux
OO9oQ48uLTbyKfKL8M8AASHCrkGV/TrRxjhRStbY1oupvrplFSzxwzid9OWFVYs3FqHej2Gsu75m
JftO26I7kVz1P9YtvDoEIB20T9Jt4zoA/fAJ1osB3mwpfttus1vMOChyvpH4WF1KPH7/tSXNJrPA
tF0NrvXS4InrIe247xLyXi+X910H7FQyVce67nf2pO4XJOPuuy7+GSkEJJGlEGOVOXDSNI47nSrW
Szo9th+MrYfu2lZxzz4vDU6Nc7Tgpfg8eJe9nYl/3XvecFvDveDZg2UCy9HlVuT4+hhPo/1S1T/L
bvSn4mAqv27buB6DiAgAqgFsHP3fcnKimc1utu3BemEeNY+Qj7n9+eu9dvl5KVizZr1KmIvPG6ny
pdS754RXT4rePnKr3ni8rY4EIh5YENH9KtM1UWPRoXYyWy+L20GSN/XYz9tjuXa3GAtYdpA6sS0U
RsTfzy4yBVzuZkl6NDxCEwH1So6aOa7NoX40nC1XuzqYM1vSvPFqyegAtPiLXia7qmgDc4vl9/rC
vByNtLnStumm1MJoKFpp7aCEvkrrvutBlGj1v5wtAem18YCCHYl/BCGC7uVy7pbc7lJ7otbLgH5V
Hrv7ZXx/e3X+aTC/9Nzg2gb9La6Hf/RILm0kyuxMHZmTV2DguQ3FcqM8FHrdBx1u69afzN4E7tpZ
wkIfm/ejPaQBnXhyrFtj8gZw7L1OCjePKs+L17IE2UbiMPKJZnR6q8pu3sODjZ96B9wfJXR2DgPg
eofasCDlsbixz9UWuuUZS2svRu0jZKrGQ2Z381tbtljDOCWApqXxE+/4sAfNznDI0cgVOBYk3ow2
dcKytenOGNjoLSpLH1jO0C1iTz2q1/bwBQ2ov21Yf2y1XH3trIbtCp25oZa7XxaudvsmpwMEbABo
U3qy7MBmTx57MJQOXswHRHdDNb/kk5W8mEXL/AVkSD6HqvLOTOn3CSoCnl2lmp/URh8QHivP7lyO
T+hZYGGDrqtHrWYQIhlBf7dkYxVYqGYAk0rQxZerlV9NfezpWZqGbkyN3WzrdRT3aeGnA7M/xopV
7WIU4w5kMJV91Sb5Y80pyiLLpB+5TT7X5pT6aBwm3lwtyclW48FXEr3ztTbLPafRikeFq9+TUUuD
slXekBhdfoHM//YeWjvhorUBBRu0E8PtXu4gu0OPLwEC9jUeTMiqsEfTMjymkw/O3O5LbbgvUYrr
SdCVAIILGDroJOR6W2e3mjlqZvJqp+muUEr0iCePuT1tjOo6bIMZUdCzoKqFBiHp7CUdaM/VxUpe
CahkkNpIn7D4L2Nv7W7P3toZRyuViIeFlqQ8HBrTpJ1NnD+IpUwx0thbXU7/j7TzWpIbSbbtF8EM
WrwiRWUpFlHUfIGxySa01vj6u8CZM5MZiZs41cesmy80wjMiPDxcbN++9phA/7ZwSNIPSY7h8nhg
RfTht26C97HfuoU8u1CH70oLGlfj7vZSxJLUn6Oh04ncCdVKuh2EPXMKf5xGrQ3e019/cuLxjpv7
WJI1JYZzpVjeN9kAPkL/kbTZs5/KG+motSM7Fy94Fl3QddEYjZiyyf42G+pnI2zvhn4rZ7N2Ysyj
hpLzz5Ay0Sr3cZhpVuH7L4Vd/NThJXBbxd9wdtdkkLRFChggrLNwp+pWzWRKr9KLOkmuSmqmTjey
JytOpvpnfOm/Rfz5+7OHWekyHT+mk156szTdAD4/aKWSE/2Jn9Sq88za2nfNdG+OmDfJ2JC+ppTk
1xZ/gNr5VbIgiWfbiKzSfxmt9BinP8o2OaTTj3je2MdVOSTYyBYzj+iqAS5qR62Ts9l/qXKo+JtP
UB65nfWq519vq/7qeVlwwWoLUR4Jo8tLVk5p2Zj0k7z46UFLnpMt3uyV7/N0L60aGKSFOPLy+9zr
iC5+x3/psldambPX2z9/7ebyfXCcAEuwrmKuI5Jmx879SHrBmKtoRK/tckkLHmZgx8+dlvR7ucls
lyGuzQnEg7LPh9E+UcPfQrWuLhRCCuJY9vKKPnSY6T3P1QStbPbWs7HVi/kHhiW4OwDrQBaQ1QMF
IGapCr0etFHT/JepDcuDGpnzrjAcsm85vCBxqqRfpyHP92pe2Xc0VsIN0vvxXRnJBm+sH/5qcTKO
YxKUO6upoO5QuvQOZo9vdh3Y+0Tx8QySZHKzQmL6Xtn9jhzjMeqNv7uk05/nRu32fRzRAWpMw9sf
LFZmLDkGmuauJkTrlZJHsWz7LxLk2X6kHYLU8uS8ON1WldUD4jHBAtKdwgSsS03ES1Vnq0VTNNt3
izTeVRsCRIzm8oos2Mf/kSACG4agTIdUCqUX3x/2eQLMUVfxlTTrfTYbO7vNH7tGcms13yezcqdb
3fvesB+nwTkFZn5vGt1uIc+1x+GZUtQhyaKTkm1xPq48NZCn4BYsk0Rs/rzcBcWoqjhQbNS0fDbt
faHA3DFtODorftXS2SI7cLQQjYsMc2ltDFMpK9LL1L368qc8TfeqXLmzwyimacMArMQ1tNFo0KWR
wCWyFZwEM9EHI4/S4H1UcqrVT8k292Fy10V3k6TuzPb+7UqEPJsbTsoPbMfl9sVdXjVws0ov4/Qu
Brny6/bnV1WI4HxBchDagre4/D4JvqLp1UF6GUZDeZR8U96Fhtbs4hK+o3impy9rHdWbizp+8i27
vdNnK90Hrf+VKDbYz53mHzLa8z+AoPF/jqml7MpM793BkloKAb31qNdVsJEdXdMpZWH7txlNu+Cw
Ln90hW+pDimb0tqfApMWHRX0jr8FwV15EeF2/48UkZHWmKQkKSNDepEVFGsXf++GxzjeyGCtCoGt
C/LvJX8unm9rG5U55jlGojGcPSFmtm8jRhYzB0U52FW9Bd9ZuyoE5hh1cj6L0365dTNjDomCCulF
MmO3JKU7OL/T5F1bMXda3rgq67LIQGrLxF0ikEtZmhZmTlOwNmkJ1LrAVbJuX8wmbwEszv1WWWXt
ZoIW+o+45e/P3LSUEbilkbK0OTbcQLlzpta1nM+t6kW16tb57vbVWRUHfBWQ/IKEEotq2qA4cVMu
jmcOrQwWlAFG7p1uwNK4hWdd2UgsPXNWl2zdkq67XJnR9WFdKfhmXThAtRJ9733tbpCiQ91EFPTm
DXO68nCdixMVvx6irAjtkZd/duEh6944f3F5ti6+L+hgajWZNZl8fy7wk9xsq5wqMtr8SwCc6o4K
1Jgqm+gDtgtAM+9YQKP/Uq19ULjzndHjnBww02HiRgNP32Ae5Mz5oMbVdznrXUNJcTasz+MwPFVl
Ca4z2rjrKxrDwmlYwM5S2LGWfT9TUHMaVTkq8Khm/9gzczOtHiQAWEkYnsYgA5SzhQNY1ZszgcI+
KFPcJ5ot+y+21D8bifOQ56zbwbOapv0sKRs34o9LKLiMkHuSCIccgnFrYiwGusXPk3lg33uD3vC8
e9bm/Cg33830Q+FW0NwNUGr1p3LW7xKVcw/KrSlPq3sMFRUzCuE7u0qiTlIbwpq7hDGR7+rSu26E
bvRotswB+pLmG+/Qcu+u1rvM8yKOhxNUdJHrElBussRmgGz2emocbOUpGH8VeuT62IHM3vnmRpj2
ZxDElcylK5/RbIBZ//RlnSmR0tvy1BW1/xKar8WYuKWp7COIZWYdZF/rWeNXe7qT4Krj3x76znF7
JpCWU7RrlGIn5c0uyQK3CInx5ufEkvcOc29rRX/H2Nu7Yjy1dGtls7ZrFloB/yQN6i7WH63qMZIn
3orQlVpY8jNX9u9s411MzB0M76Loh+GfjITZvT8k58tk3M/VfTgO+9sW908Hm7h21AuTS72FDRD0
uQkHgo0+8l+C8XvTH7LphZZg1wpnV5l/mlPudspJNfv3kvEuBxpSJCF5lOmgQsBYDrJryjGMcfbp
9q/6wyh99av4SeAGIB4g8Ly81r6eTqaSKc6LGTyParsfuy8OHn+i0PLEaPZplkAYH8v5sSi/aypv
0sSIouqbJM87w2AiQPxX0FQ7PSp38+j1rb3XmRfZTMep/e3HT06h7/1qKzPzZ17n9Y/Gh0VrIbIV
3fLWr6wujg1mhPNr8riEAoCKQ/A7H+a9qjxIw+dcbwn4vrTlc5FZh0Q79ORv1PBOk4+ZHpO+1CDi
+W6YOZNAHxUpvUvrd7P1sezvev2lKbzG+Tzop3n83rfpvZn/yqqR1K59KsMNF3ml3KkuyUcHuMRC
L2wIz6Ntz3kbNr5OnZoxr+E7qXnIksep9gxUPi4/t9XfenRPoePNQ3iXl0bHpIN5o6XFgrfm8uyb
ehrqPgAuZvrvu/K59G7r1oqjC+MbrjlMHKRmRIXXm6QPu7IyXmAqe3ZGGD1N8nTzG+lQ/rUKbVnA
kpC8amSxGqZEl1VtvMB0uG/9p1apNkLuFZeChfxXgvD0jZCs9k3TGS/AlAODgVnal9s7tSYAymc6
ipACDEU0DbqZj2NrGC/0j7mu1aT/YAE2nTYcBDHBVXpMyyGUachOv2TwlZ6yn//g1599Xdieum4c
rWv5ell9zNV3drNVk195Fslsk3BbOkVQWmF7nG7S+iCvzJey15/1sXuJR/tTPJYfY9XfT1ZwGo1m
iyl/TXlJfQBzYkwWJDja5d0A7ToofYzy9nHDo9gwcajox+CQM3Bl43SuRHHxl2llvPi8/NQ7LkXF
JkmQqOpST9Ye6hxs4HHuNgBoWyLUSxEqg0L7ntELXphP/X2n0jtYM47hpVDtLVjBldvGakhfLvkF
WLCoCV+KmoMij4MQUfIQ7KuhvZPj2HIdswjps9B+dWBIb6vfVRC6CIQPiSkx9OUxZ+dSoDJUhuY7
ZeIl0ZfQfFDCHzUXKNrKV62tC8Ao5Nc8Oddj5ZiaoGZd5yQeqI362IbZsbSbR7scfhK2nYzW+n17
WWtHpkHTTtac5NMVhqqatSHwHTPxmsmE2i9MPjaB/lKqW+DeVTnMNiM2oyOBnsbL7UvVjGh7nhOP
7hS3bnA4f1bthn27usAckXYmQ1C/OACZHvty4hEh/tL14MusmQ8gH6ittz/VoHgHNa+xcavWZeoM
0EMnoHQR9ZC6x1SMesI7Sj9R+MEcSninv1MI0ftHyOo3xK1v43/EicwjUjr1dHVoCeSS8JoQG8p9
xSzFf6AUMMzhsGObOLJFSc/8Z5DKQdKldeqljKTMR8szJsebh62059qVAlJDryPPkXZ1hwd78hUt
LksvaWAH14PZ+BJX4V3ffYx8TO5tRV8VZjGxGcgqLQwicG4y8iAlPVB4U13vC53SVBHdO0PmTtIW
Vn5N1NL9Bc6C2eNUcS63L9VLLeqypvS6Bms0fJ4Y6NnMPwkVbi9pTfeWDvGFahD0qpg7yoyiSzRN
KrwqDZSjlCzkvrPB5GTll6nGH/Ban+RWbzc28sqL4JaBzOWdBClNG5NgCEMpbmQrRmqrPinSk7OR
ANj6/LK5Z7pXJlGXR1VQepU7xHuAnLf3bO0Cnf96QbXNuGgkteDX29+LiritH3fmRuF4awXLsZ2t
IDbqtDOXFczRQWo2Gxm3Pi9YnCHW66ymdwFSmJP0jiba2xu0/POLoIfjpSsNBDyTC4ApCxskg+7o
LVMvvVaa74rsYRyOZfY1Ll7z8WSod9W0JXDltvDgEZ2Av8Z7d5b1nm1XB/t23sV17uVyBVi3DaQn
K6lp3C9UaR9M9L/fXuCqvKURkMeIkrjoOYz1XPhVNyLPOcYfKH/+nW+1R/xhghA2kXcI38QEJnHd
bGpMSmRK8Hx5mUkXvwstv7QbuFM7QEr0qL+vQ+kQF8NOSp1PbSYdaiN6SZMJugVAQEP1XjWoGpaR
EruY6e5jMc/jY2eHSQD1Q1B+4AgVeLTtVLtHDkPuSxqkyj6Tn0rNiPZlZcqHMo9q1+Sf3Pu5Prhm
00WPQRj7u7EekvdNZfKtUorzXSnVdFbJQRXDPleHnHaxMwN9n5I3Nef5kJNB6V3aTJlnEAfOKZTl
+YmATroHeefvOab4BbKCXDlqg0b+GgiKSznCj121yr4Pdqe8yJXy3S78b2UkMYUhzlowiFEiHwbJ
YuiwxUxPCBItPXe12P6taL3/WZNk1XXGwFQOBP4fzbJJXtNSjz1ZCZ10H5vMK/bnsL6PFW1yQyVQ
Hugv9X84iar2bhcwglRKInWX6rnxkKXWMo1UqV2FSRPvsnHS9kORDO/qLLPYnqHeULGVKwo8kdLL
ksqk6CZaAKsfU434ineze/o7a5SN5POKCtPECp6I+j30ICK5o9HaTKow9MwL9MKN5u9K8hwNDz0b
ePuqrBhLEpXYAIrnOAJiRBQPc1f7bZR76QSlfPJU1jYojg3wxspm4QMQkfBUEnRpgtcWKho8s2Wd
eVl473+wpq1k4LU9o7UcvPzCtkdUKjzGxWTMjVJJqWcFn4bEdxn0cLi9S2sLgBaGLmzSAtf5DVr6
5EgK89yLqp3RfTa3qqkb3xcr2GUWTZnf833dOTgHUpD/p59vCJ554CS+IU983noE/N1utV4v74Vg
CmEeogOOWT4kgMT3pJnSoA6TMvVms9s1ZXevaS+46Fi8e3mTHHttq86FCRfPHlIjS5wihdji0cac
qB9u79XaxVtQdaQJoB0i13H5VulJNpo2iAKvDQ5F0rhdXLiZsi+Ot8Ws3Dv46GkWwgeX4WcRjqQP
W43qT8aVmIO9puQvem2c/FH9/k/EgNGh6Q1iI/Fo8BMrydCjzAu1zqPW4A6DeiqNLU6hFY9iIawg
UEcJriGWAe032TITzpukwVWd7mAO8UFXnsP5xYzhaukH199qhVtRhOWIcPVJ20L2JjhJsZ6jc0pR
e+F7KcsPdVG8/dIvc9kXqhb4pxgac6kJmRXXtlUUlaeV5OtcY6tssnJtDI3s/UICxaURCYCiwtGS
pFVLz1D32evr+Lke91vDlVe02QBhBlU13UTA94Q1VHqnpHHqlx6EkB/68sDkLSCpku3Ob+R84g0h
G7gQTqLV/ClGRFau6FXM4C1vzMpdx//ebU1eO+6FgXihCmBwnlixnxqOKGcKhjeF6W7aj9PWVq0K
YM4gg8lwjMnXXR63LGHhgUfXHvWgap/y/9sXwHtOvIj54l0XbnyqFI41ZDUbZKmnrg2PmnJ/W8La
YZ9LEJ7Z1qqU2g56ohK45gJL3eM0HaT+L2aZ3Ba0tlW00jsOQT3JHhGCHEbzVE+QHHrBjyo8OVvE
Qqufx32nJLPAqWUhPrGkPpAn06y8pvg8VTvV2ur42RIgHHU8JGUXagjQsztFvvPfNlx+uQqUXUkX
0enDNCAxD6F3VaablVR6TVT/1hqcezV/u8tDAMComqUagv0QlIk24xm00lB6Wgc0G8DbxgmvqNLF
9wVVahS5C9uU7w9hc59IwydyOEfTj05k+TZewpXDuBAleG+0AJMjChE11a7MwLNPt3V15aG9+Pwi
/iz2LLpZLWqJS2Exnsd2fapTW33fqyugdVyGJIVEv3jeUlRnYRs4haebBdV2kD2SM71x5syiVKQ+
gaHSwWwTdwjPXWZ1UmH6BSeiV4e5ab43un7s2uzgl1sTDlbXs8DI0SyqiWLSSRmtEFCvXXpx8jSf
umQjtFk9kbPPC7fPlCvGuZomn2+Se0s+NMphqJMNW7i1BmG7FDPrR3LhpZdnRzs9DqfbWrXxeXGE
N9HAUKWxVXpmvoNgVdrCb6zdP1ImGl1wFgkMMT2r+m2ZhAUqVeV99G5s1L+lyI/et0kg3+vaMG88
rsuWCx48/ocMbGwhybmyWEUz9aNGpAmBaK48z60V7tSkd9xs6qydwmO195PI/p5qkboFVxN2kkIc
NOlUQsjTKACExdLx4Ad0LSlQVRuA4770W6xnwkb++/ML6hZOfBpMhLdErWtnnhT6tK0p8D9b2ajh
KdZZ5BqTLu0cYzDephn/ErhE1BAv2kD+Fu0/szfDLBWKrjVgRfUnq3xnbKG6hNvz7+/zwpB3WlBU
y36efb9mKGjeZjKN50q2r8L3fvj30np/W71Xd42CEYA+EhBXY8dqq1OlfDDZtdJwaWraa7581BPQ
mRu2YE0QzjvhI6YGn0hYTdObzmRHnH7XgztLjOSTOqiNqypMvNESpd3dXpfgcv/ZvHNxwuFQGDfj
rFvEGd9C+1OaHf30mPefNOfrbUFrp0R5APee+WBwNQnvswI1V6I5EvTu3Vdr+O7Pxzra8DLWt+6/
IoQnulIZdzL3iLDq+8g5lPO93twr0d3thSx28swy/HvH/itFeJ2VvLHjrGDHGHM3j8fgkcbLwboD
Vab9hpbgHwhDqemHhLMeD+pSt8tSUltN4rJmVTvdy2ZqfIjlxoK2K1PuYe6AwbiqBnMP22gsg7cZ
rY0fsLqnJGkxveBnr5BVlW0nfmhnqqcE3XNVJ3+NjU87AVyabu9vKeOqjpwJW37M2U0OKmpmk5Ri
+epD/SuPT8VWcm+5PVeHR8QEHw/UrMz3vZSQGelcOItt7Y3XKHpnFhuP7PoK/vt9YQUpCYUik2PV
AwfpNuqvOj9N/2DqCK2i/5Uh6EQ2xXPj9Mho/Hmku3j+guarblT0X24r39Ziljfy7Dh6ugFjxeQ+
geG+gzwV2GS/j6QNDds6EsEvqcIRuImOFOx7RJXcOvm5/U+MKvgCSML4g36Jy5Vk/aSVPVNKUax9
8CzJu/p57DbWsbpbZzKE3bKYZCxJYPmZX/E9HI+tcur63//gQIxlYi9wHfWqoTZ18iBRCrZKTR9y
/9sCJ5UHf+OlW13HmRDBikLYkyqt5rMOQFm148bjQY/MjWdn9dDPhAhGNO6qKNMMhKjSewsO2bdz
9lFaJ/4gXUXF6yrLw8zrPh4HQyNgpgPkxwDA8/ZRXC9AwzlkHAoJdlgtxQLeLKuQ7UuK5o2PM72f
efvG5AvPDCaXgSWwY+Cn2Y5wLXxlGmuJeodnxPLBHpMdmcPbS7g27ZRRiMblJeEGTb58eSmqcZyh
YgB3p5VT8ESH+ycyWUxESYtXp442nMDlhl0aXoJBkoa0NuPf0pl4KSzwh8RMwI14Vbufk2/1jCHZ
ycF3Tdu4hmsHw01GBtCUa2wPwMvQiepW9/xn5g74+YaBX/88PYLkqIHdiJHt2KpNb8QwpsnJI4DC
qPlw+1BWv0+yENQgIyfha7jcpzrvfUOKmArbTLu0v6NH5fb3r283+wL4ZEGIM7pcTBqGVjrasRMa
XmXBDX2KTCYTvf1q0AfHeF4SMRSCxfjFKJhBV8E55inZqHwsI2f4Lo3hFsHLH5SgoFF4x/DT0KxE
KloE9zo5la+2nRRPGh0GMpEqkbUf42jhl3yuDJ36c3ZXRw/NSLcK/Ovlr7TbuEArZwXYhbmUhKQG
/MrCFVV6qQwMXZK9o6/Ld0X0RpDAYgLOvy/WwGYIKTpZZfTXpEzHoGkOYx66ai0dwFXf1oq1lcCg
qTMNB1YIEjeXWmeUcy0VOW+X3kyHd101Ht78fRX8G88veV76FYU3RdHzuIiGRPMk+1vvdVtjdFZ+
PvhOWjzph2T8pCocRGfJmaIDLvRsJm4Nn/W3e1yA9//7/Ssq6CDNLbO2NXJ/v6fiibk5lOnv3r5F
PCh0LhIlQyQjHEFN72hoKIMG1NJ0I3JZWxHs9c0HkwEpPMkF7ArX//KMZfr427aMe09KjxnjISI3
CvZvXQMiYMldEmUqzUyCmxWEftqXejjAW/zJD+Nd0244QNdPFgLYIWjSALNRgbpcg9VBsjeSDfe0
tDjySO2qYt9Ix9TeuA9bcpa/P/N8S6bJKcmInAA3vpb2mlYefeOUbdZuVw+F0YS0+YNouKobtIqa
pWOh9ox2zPd1K//sO8vVzPDn7YPZErNcoLP1qHCITkas9F7e6keN1GJaFn/ZWvrjtpi1bWPGLEVi
RgnKVyVcJSf2n8uu8+LYs7SIESQZ5F7TvqnfPmRtgU8CZwI9Ra5EZGRh5HRrtpbWeoZ5lxvve+dk
Bq1rJx+H4McUvzl1sQgDPkkrLpRyInNEY7QJWHap9ar5FFoeFExas/GUrB0Qd56qtENx9Yookwyk
mnZV0nlhrLul/LpQ59vl4fbxrAuhUYEE6tKKJ1hhwFBFIut665FY0sc9fWGGvWEB1kQsFB643oSo
ZLAuFU0OAYBJOvqclh9b8Fm5/KJvUUqvaZlN5p8AyFja7QUZcU0Fl9LAgDVOHqxSf+cUxrHs631p
2Pe3d+zaa8WDpDkFXi/yBVe50ogePlIz6ejZc+da2f0QHQxH3WvDRyrhG27T2tadyxLiR7922oHp
R6OnD59s+zNj7t0q+nh7PetbtygZiV+GOS2/4cwOgElRRxq8Bo8+OSU6jvFDOe/srQT2lpTl78+k
GEqQK3GLFF0a75QAcjCGXlrqO7l5G2wWB4njQc+oftP7TBhzKWgIOiestWb04OJ1Z/JS6bTxKq8e
ypkE4VCMsXSS2KlHr9Z+jsWDHzO9bqurY8WT1UFOA8Pn3nAtTWG/cr+t7XTKETJ+CafPmfowJ+ZB
d1LGqcUuXdZt9pXWj52kPtTqU91VG4sUqWv+7COwERoh6CuBN0RwDezADuPeUgevMcuvvaU9xLny
ISmrl9nWDhrVu6nSHo0lw2gy720262+31fL/8wNAwsnwxNtXyeHSYGTNoKIxdv2aq7+Vvt/X2bGS
7uXuix0fuvLUKk+69uasEPvOzNv/kSrYw3xqpyYzkToZpVvhGFX7KforMDaMyNp1OBcjeHZVnHZG
PJmDV9lfzfxbCecxAz+s4+09XJ7wy3DocjHiEz8VRghGYPAcK3bDMnLDDeDUmi1kXonJSwg25yoV
XdN4EcTTgJLUcbmTx2YfzOmd5NiHSA6+SVbw5faClqt1tSCCu+UdoYQs2ioNOzWF/jx4PvymanWv
ZIXbjffKoO6hH3TTN4Kb/nUJFsY1E14jSi+CNjgZOFwtCEav/Br7n3RzwwVbXqWr5Zx9XtCClO4O
uy/4vFy+z7twD0dKCGE9JSW3BQjsQA8lbXSmXSveMlOUgGsxk9dRl1aHEenbgCp88ckZVFePD1Gg
7cro8+2Tula9JR0CFRl5qgU6K6ie1PV5B7VW7hWuOQU7h/9vC7hWPT5OLQwoEp4FoNlLOz+Haj7G
85R74dFRDuZvZ6Iedkg3zOC1rV+kkNohzcV/ol/B/OFwjnqkQH/puhrEJ28E6KFiFxLEgL5I+tSw
FwmKfUwDXOONfVo5CCI7EFsLnxL5KeEgwkZrupJ54XiRr9lOC7x/cAy8s/rS9wWfkngMmTEPoTbw
eQt6rkhxk/6bJO0VZw+eZH9b1tphaPTMLzPbGH4g3v5xSCFYCZOcgYkfLKKJ/MB0jNsirg0M3MaU
UZgvRlma2eSXWlX3hpWE/VB4cpTsle6hmb8aVkkQ0R2i/CjBTX9b3poWn8kTswix2Y3lmNIAX4HW
hz3VLYzog545iiuX2SnIaSC+LXBtD5lyTzJusQKqmFJozdiBN1jOvViOvqhjjJsU76bU2VjXmtYt
GbBlrhNgc10wnHqc21kXWVz/OXfvp3Arn7i6DOKJpUkcTLsYU0j9lNnZIOUeMCBGVFh/KzkUVKM/
bPK/Lzb40kaTTQTgClspoEp27VIjtFHFBIQxFAV16rblvVTd5/PkyuZ40KSTad5D+j53Cj+icNXx
Jc0Ptw9sTUPO5Yveph51HSR6hWcm5Y9aV54yuGtdwJ/HoM7f67mzgZlb21kqy8ygoyq/UFpdrleF
OdVupgAe5nSXgwZrlelUxf9APc6FCJs6Q9vXwCja0Oq0lyrXf729Zyvah04ALCSHgsUTbV4zaR2F
6Kz2DDeiUrVlh1Y/z8fVJakFnG3ZwrNYhr6bevbzqWTCUOA2/Zdiw/Vd/f5CF0cpAbi4I1yeWvLj
Ma75vl9+zujn/nR7d1ZOeGG+g/YG8gZa24Sf7/uKFXRZDNq5C4+mXB8SmLC3DNvaGhaGXwKY5ZEW
p0kBimwqkmXA14IfbR+57bjhyGwJWP7+7BDkvjF6vKfSU80vlf7bUT7c3qVFz4V7v7xo/1mAsEtx
04eD0S6Ay8x3e+NupMPLeJTLr7fFrFxvELCglABFkn8VQcLFkPVFOxuFl8k1s1prvXLVPKSJWvvi
9/ZXKWg37sbq6dOwAYwMDjkc6ct9ozuoSFtbKTwDDm5S1pR6qsB6lJz6jfjhxbNh5BNQbkqWMBSI
0/2mAlbtfFQrL+r208d8i5hzTQF0DdWSaWai8Vc4IMdP0sw2uSUBE2UexikbX4sufCNg/88izqUI
5jAPp95nrknpFbL0kAz6c9lt4UNWFgIZAKUQvFjm4YhAbt0E2NsHauvJ38fmYczfnBChdnD2eeEB
mSsMTBjx+Q7uyfezfHdbgVd//cKkAQR9yVYL9xDSW9I6FZ8PvuvdN00K3dvfX9FX3nBcMbhaQNqJ
xjAubakKp7TzZEaGydTs02JvbeG31hbBzFXaGTCJVMCFsrcVyVJfDVnnZUa5Sw5+1Gx44SvWhPrt
0jBFvLKQsF7euqKIsrAz/NabzMexfIjGx4nZcfr+7XsF7mahnWG8AdWDSylO21RBLLFXE1ScQf43
gFiVYWu3hazt1ZkQe3GYzgxvD6ClMHv2qjG+Vrsu33j8Vs6bqYCE3MyeWu61oE8jE0HrTlYaT/Lv
YnVXb4F4t74vmA2llO2sMPh+2T5IzsdB283lholdsekE9SYcjMvI+qtjUGGyVEY7ab2GE66Vaa+r
X5v8dcxfg+7Lmw/DgbDEBn3KCOurbKfc1Aod3GXtfVUcmlM3grvrowZsQO8KWBlwAVcpuK5xjFaN
ZN1jNE9z8tsNV3Pl87hnPEEgqmkY1QXbqsyqUYb5qGHBA7euY3cLH74qgKfBhKacKEvstupkiTEf
xgTAJPj7oQ9/vXXv/zUqEwgLVeYrxpO0r1pFiXvDm57T5p1fbjggKz9+wSnRQESoSwwlKKqu0awN
75pKU5p61PL5s2JtcdFcWyWYwIl2/yDor2HfcW40kZ4roAZrNzR2tQOT7Ml4IxkStoj4byFPAZ8I
zETsrpyisJWzblA8m2bR1DzElnzMTfvNFhYpPKBslYx5Ejm9Kr0abV+qVEAsg1tY99J0KCdP1jcy
nmtbBoUbRhyaETxbwfoVgWlNTGdRvULJT7JBJEgb2TtyrIw6t98+s53MKp2bQOEx6LTEXZpa2w7C
VPIbybMgJPgS+p9vK/C1KYTRD66JJRcAP/2fDPyZJWcWtF0pVWl7Ud9+6mgJz2vNdRTp020xK4p8
IUa9XEWUGvqUWZXtZWoB96LbjxtnsiLApEpCDnChwLoq/nVmy/wYhYuo1z/Vj2qy8fuXXb6MBLgh
gPr+ZNGIZYSL6GuxauaFanhZ+jNoj+VXuXga1aM8H6Px95u3ivMGhazKVI+vqsoQqzdRUmkgsQ5y
8BC/sR9nuYkYQmqxy+BiMvaCmzMbWjj3smR6uerG1E+2sqVrB3H+fSEZaEdyPMlKZHnKh9pPXDvY
Ghi+cvtwa0hegSFb+LyFo+idxsmtIlC8nHaioWihw43dqszgDzm9+SQAb+HTMraBPPkfKvSzuxEn
UtZMZSV7zUPcv/e3SOhXduri88JO9WoVR1LSyB6MpL4b1xvGcOvzwpWDdqmWs5HPR8Y+DnfRFlXF
ss/ClYBQFtAALA+Ab8QiaxV3xhwH8exl3WtnvteT72P8duNEOxJZZTz/JckvHPUklX0lFTWQ49h2
G8acQoihjxvVvtV1EFPgbUKVTTh8aZpCXU5mM40VKJwCNxm9sdHgGv94W5VWhdDryvsHWISiyKWQ
UrM7Ka592Suzl9n4GwYL2DHejBWheYvCJU4zBWNAdZcyurghRWgACzTVhyBpXWN+GdQt5s+V27fk
KaDZohTCxRAWMmaVH/tJLDP+4nehPvnQlEggrj7d3q4V3b2QsvyKs5snT5ZeF1Uoe5rxdyG/T/zj
7e+vmHOYKxb2z4WKgyT/5ffDNAYcnuYyIOpXPf4sNfdOdq/BXt4alZtv9R+trUbH8QHqSFh5VUYf
GDhoQSEne0zxOlgDfMfdlhKvVMoZcr30AjHygUq5WKTye8q7VVbLnipPf9WDeugyCKVnvzylFLFD
ozrZo34wC/Og0p1W85pthIQrGk4TA/g+YOP4k2ItrhqmWJZ0Z/Zq6ZMxPWvhfdrf3z61tX2kmkC6
n0ax5ewuT62N/FLKA3X2zNh60vr2ne/0G7HUmnoDgl7ySXiSVzBrxWfCaZ0uIqq/1ExzSyd3h8mg
RLpxWVcFkT8Gp7R43qLVaTkFo6wGjL/MiNUyt3RXnsa9GWnRrizHz7d3bu1wKM0TSy89IpY4cc2O
4JywIcKi7SHaGT0JlOiDH4X721KuY14cijMpwotjF5Fk1Iz19DLJeM6Kzm1hjzf6H1LU3pnyhom4
XtIf1xvUJ+wKNA8synJmIqAdD+poDGcv7koq5cpO0ZlTK329vaRVKQulyeLswwEnPA5+aFLESq3J
U3wpYGrz/H4ecgauFcHGKyTODFuyNUyF/Y+kqxqwHE0l3XpIUlQ3yz741hcn+21EH5sG8vSOfr7w
f5GmuFZD2jxgZ8Nk8OeVvneJJOvpoE60M7tdcqg6mK1cRgG9fReX3oXF1BJjiEG+r5ojvW8jtwoa
tnSaCPTfO/HP20KurQNLORMiWAejqxqIs6bZkzqZ4VrDk6E1Gwq+pg1/HlcSOoDVRW2IhribzcaY
PMu5y2amo790/d2bV7GwYSwzKABMU6+/VOs5ocuqiZvi9cWudZdAZMNMr+ySRWBBVgq8N4ZU2CXm
3oE3dsLi1fBz11YYsrtx1msClgknJDrJP1pi+4VaG3FGFJy/dul+yo/hxrXf+LyYpU38Cmtq8flQ
/RTMRzP8+Pb9Z9AXqN6FhPUKqhyNNUSDtpK9zi38TNR0iw0I+doCiMD+9G+RTrMEi6IGWVpPQZa9
Jm7jfy2KN8fBADwgg2HUHJ1bpOMF/ZHz0rJHuXpVc31Hf7icb/UzXvtOSLDIx5MyItYWX+FcH5VW
KZTqlWlgoewWzmOsuHL2lMfAYDdeyevNQha4v6W08/9I+7KmRp243U9EFdAszS1LEjUuk0QdvelS
R6GhgQYaGvj078O/6pyjMWXK91zMlTV0oLff8ixQ1zi+t8jAtaxN1QL3vJXTVTO3v94OYA1Aqg69
MAfwruNA0M4A9ctmt9llUxFDnzLMziG4v1+KywjAWzk43Zfi19cJ6ZVRzbBJbHZxF9wEQdz3kRda
5yxVT30oFFERFAH0+l2IpDR93qU6kDunNGM2BxEujd9uDLzHpxGWZfHpvh2pQJdnxAiiryLNzVif
g5t+v4swAtqF/5kywB5jecdPIwSl7xZ1YMpdU1yWNSBpm66/VL+UoME9ixLRUiJEvRklNfPogE0n
YFlnbPNdp+QKHkyVey65ODEXGASuPQC+LEC7oyPWz/JsDFLa7Ai/r+q77tdRMKwd4MIRQNQIhfPj
E9xg9WwJzsvdxO7GPKp+f0Dh+ehBLu54KDl+T1WV8gPBxE5lTcxcGDUbm5+X0omJhpUY6iqA1C0z
cZR9WS6fvUl5Ytc7K2lce+1lUMSiOXMRnRhlwa642HcLTixYLvNPy4l5lhBUD9XOCIv2/b0I3s4d
HidHgII2yhOQDMBp+HUEr5d1Y8oRM0EuJX3J+AEcf1AOz3yuEwfuUv9YMIgU+KNjJEuBKvToQnh0
Z7jFNtdubGgnblSwGk2QsMOm+/vz9JxYv1/GO/pwImvY0OYYb8imxHNUYp4jAnyPo4Dgw0ZHZW0x
EDhWZhnMfB6L0a92rFlRBuchGjbOrwMpNIyBnllUzgFA+88D5tP0p7UFFVJm1bt+erbtd1iQ/vyV
Tr0DkDkBjitYuaHm8nXyLeH7vaB2tfP3RIVBe8XFmc7byREgL45KJ0Ia6HR/HUFAcXbsnAahDrg/
lPMocGFLlp/r5Z5axcBt/59hjiVnmwJsqtbFMHWZONWdke9BADrn9HVqTaF3j+46+vgoPNtf3wW6
bJKWqqh2TfBe7vtzTKyTj0d7DDka9jxuqa+Pb8XgA+NgYkEFiEi0SCDleGa+TyRoWFDg22PpLmn7
ceXLtBuDdrlV7ahphFa/cSmLU/me53lSGpBdRvdHSzOU4zk9s1PrYOHI4gw4pZNERVa13eyWOzm/
k+Deah7s6ePnxXwiSMF5j2AOsAGgHI/Z607G+7TUiHq9Moismjz7abGe3eofbaA8nf5ezwUuxNiX
sEWGCQsC7a/T5SgkOF3Hyt0ANiuRUAVrrIQEZy6AU99toYMt5SKUkI+DxzrPBjE1GKUZttRfD2Ns
n+NHn9o7ECUF0RsoPayLo+BuTIWR+w3umL68ArIj4U0Zdvqm0+fAKScmCHUi5OgwrcKl7xx9MW07
FdCOU7ZT5fh3qKwYoSBkyo3QU0Myav/x1+sBZUQAPxFiIGs/NjAPGkWgvV6JXVD+MbHe8ntpk3DC
P5Mdfh7qxNYFBhn+dDgbFn+I5e+fzuliLBEgDy6CAf/RCwf795cZqCLQAAObB1HA8SJg08xahWnZ
iQPvI1iK/vzrT9RdUSnE4gJuD25i7nG0lNYzZqZFWJx7r6kflWO+pqqMimGlzHUarFiXJ3V1w+xz
Ef+Jpfdl4OXvn75b6/nd7BMmd6Ohr5WnY38k27pkF5BoObORjv3SlpgZY8G1cCFwI7Q9CtjMOhOQ
YEJkTqAzluY31L52hutcPpV9kHj0xQsOhMuYeSrqz22xE9EPSrEm1gbOdTgOHW0xMDpTq/Wo3Enn
n2qvArIFDSPxpzVrNqmez73qieWIeGE5MZCau9+cU9smGGU6aqQ58x2aEJGkIwqzMkqLMhLuu5du
ICrZgedgQ95LNncBSerg6cyiOrHbUUfFgb8U0+EGcRRbcNn4hWPrdjfMxq3FsGrRoYpZxld2Sg6k
tFd9R/6iNQb+KfyWiZkM8NZIkRCUEzz3FPwSLA7lvpbULz//tG+/DCnywnheZgOs5GPnorSkQzYz
s9nr8RbImBA+hW2bONnaTH9dqcIAuJOCRaZnQVEdHQxklLpv217uSVlGa5kWZ6b61Ksgx1naWKjr
4gj6uoG8yZjsjCo83wprGzrJVRt3b13zktWvP3+0b2tq+VQm8jVvucbxUl9HEkWuyFg57d6L5jEp
s9XPj/+2Q5CuOahXLSAwdACPaxhuZU/W3HrD3iUfRbXn49psYfa7Yy70h5wzN8OJd4FApAs6JuQi
vruZ272hW+LV7b6CSKx5ad39/C6nHo/EGdr4qPYAxHi027uyYIMjsnbfko80IdXH7x+P1hEwVehT
wQ316NBcave08Ox2D7L2mzoXcJz68Z+fvqy4T0ey7Euv9zlp9035EnnkTGXvWziDesLnpx/FuE6u
0sGh+O3P+bQznnX/8Ptvg/oRDhwHii/fOrtGp8WARlWzF9WTgu1rbzm/XqgLjRlZAAqrYB4d97xq
yMkYFsfkZsH1OCJs9rba+Uf8q2neGN2v8xpESbiUgQdDlokyydGlZTi4GGmdt3udoeBWqqisVq5/
z86xKb/POsaBpj+AEA7KJsexM7AuQT2kfbu3eFLzRP+2Xry8xqfHL8N/WlSjaYquEnh83225vBe/
FuBanu+BKw/ZjAD74njROkGepQzPN2EkO9bpbdOUkWWVkUkh2Evo4edV9n0VA7SDCALlaQz6zXlM
BJ3y03nUe+AaQ0u/p/6Dp8/ofZ6YkUUUE6E/HNughnf0SnpOC4SV+bjXsLpx6za2f30IokWMYByf
DM//xp9IWSeg+9xrLGTY3F1nxu+fj7YwxCiXtAViGUcvgE/XTNQs3L1adYEEXu7XGCqYHOIOX3Y7
HIi/MU7mshCT7WfuPiie3XzPyxVMes9xGk5MNfYeNjpycjCkjiM3QN0nxDfc2Xc7QsZYdWWS/Vov
EC/yeYyjusKgfIXVhjE4t2OuHxpyru79/XbFCAAUoiu31HSPUzyn7ntQWjGCzOKS3OBiWYnq3Zwu
DCcpzHMQhxPfDNkWCEeLM+lSHPu6281+qAFLIfaezuamMOF/DP/sdP3zHkSwdmKLLNizhU4Bwbpv
ipFN289MM4/su1E5+yo1xWbkcLQCEs3egVxY37JcV5HNfLJu7Ql6qBpErjCYy7GMgtGc4BYXeM16
dEuxbZR67aj/ahbAsUlXBCqxytR/ma2M38/wQW1huY22V+QQxi4cTd48BxQXYInIRVNUPg+DYMzj
HNZbie4rYx203rjLxn7cGVPgvThIHpuwF76xUpa0wABJP2STrXo/h1gVB5yhaYwCT4eB9pD6KJIF
o3XBWf6aGwU8vJTXhoFTCPhIZM17MVr9doQc4FVFFQqPrc2fswqEgzCbJhtrVOEsFKmzmlsQm6Mm
c5/bUrloDfn8b9sorwjBnd9bVD8I3dXx7M/FYxn4ddxza1jh9Qlsw6oxGiw2b7gozBC2X0UimYFr
ThX3EA5Jt91kmAnpjdd5cmgbDmq2s9BPaflhTGMW9t7AE6eQ3o2crHt4QhX3LUR/N5Zs7Yi6vS+i
VMxwcs9A6CFJH8K+5rEvVPBXo4vVJbTMzbUl+5eiGR6toBpDq57sKxrgo4dVAHPEVsnxKZe1j8mp
3RkEzLK8n2SNfMc2AnYxEdJFpZ07dz7XcNaibVWKuKoI/eP0tkZXICsj1pRAJhRWm975pJ7euDm8
yzbtVo3snqsZtbAwI0ZqhY6ZoZMgBvqgpXgYO/poz/OUhaBsmX+UX8gQCDzIWhtTGptzRWVYDin0
+7xgrNuoN4zqn0eBwxEpS6OhY9WOoy6zcYL2AGz5s2uNf9Iqz+xYd2PCO/NdWboNWe2Nt0E3axV3
tHfr686o+7Vuqw+hHZ+tAN4Hpb8b3IPHh6aPmATzO7YUgXhqOtCORnSc+B74iL+VpyrcJYY3ogyi
d0XLn63G/zPlSnYhnOP+aku+jVljhE2RORELRjD5ql5HzOF+yGVGV5302ovA6D2ScC6rRMg8K2MT
3LIrNWe8CSVpoC+REhjQcTYknpfzdZ3PaTi4SsYWyL8fshjlRVGU9zAhS0OzLhxY0qWPfWeQB6+y
64tp6v41nuqG0JNpdSnFZES9cp/7lMx+bPiko5uSz9a/wYUyNdCnIyxouEps6Pi2f0xVQDutgUBT
qXsNccSiRkzDeSxSJKDo2TyUFoDvG+ifphko3UXv3DITKIK5a+ewcVUdj4wU0TgEXuwL/uHlTRX7
Xd6rpKauCF3V12JFx2HGUnLt0NbmNp+IWYXO5DTNRTeVTgg5Nyvyct1EVdpAJUzUEIi3IK9lgiQS
oYykYnMq/tgZBECUM75CMrZZe6JMI80cNwrshtgrnaG3FXUT/Udmoyu3umivC+jZX1e6ym0sjfbe
LsvtlBt/hF9LYz0PsiqjzjEHKEXyAxvFk0VzHDyau84cu1z/lVBi0pct5fnWHVoca31VDFZoSPLQ
jTY+Heox8AsmJhhFRVDo+8osU32hXCPdaFem+wkKCQboQL1EqOVWYWGkZE1nll40qqx4kht+z9ZY
qbdFa64Vg7Ffbxd/fROcdlyDbezhB0SdL+soK4y+D9PU5tc2HbO7dmRFrIdhaJLJ1VfabLD5Ki5N
GcPonL7ZuChXY8bMN9auerEagM5OTKax/sHCvh1zx2bA5cAJsVImvWm5XfK4qN32kbZkOqAZ+ArV
Z/OqVMNdJTAZBnzD/wKYROFEwrssCmAGlIbSAdc3y7oqnLUYIwHszzZ14SshXHN86VXL1mSg5T3s
zu7nKn8CeUZeULtxt7bwyJY2WB7YzUY0uAMLgchSYW6YPEZ1lIHIXU2rGSCprVEwo7oi3jCMoSjn
VygF5caaoIht/2s6n0I4Tzl2XOhRxz0O+1BkjhejUejEvdc0gCApdzYj4dVBqLUThISKt6EhOhLG
gLO1AsMDlo6ZVV4Xi6bGti8Bx5nQo+7iVhhODQlyNwuSuoSsgbJN3EO2p3FXjxCD4xKK692G9NNT
PQkaw2GDh9Key6t0bredzlSoBgEQniVeA5rhjJTZrfJnO4b3I0lcF4L7psbB6urBCTtHGk+4Nz4m
h3MzUnXdx9SeWnzhAUFeWPWmlHh1xq21j+uviGf4UxbraapKLNMsrWG0okgWqZ6LMKsC8A/d+t6c
GilhN4liGlFsjIEZ2eS+Ec0CHFerqqACiZ9okhKrSmiyrg1iJzyzacR7ml+TsShD0Yu1dFnILMyL
GvDDcFP3ewCRzTu7TasI5FzsUWdooJ+RQ5c5bISqHiAoKlZyMu3E5QXDomXd3htHCB0y2fzRaH1v
CNS/t8BIpmsxzllIlf6Y8CkjXLgyomiC3Xkg+K+XymFcBkQn6ZAz7EdDPTVSFJgNpp8aAS0z08rv
gFZhSWXk6gnnoX6CuegU46iuL2uadTsKk08cEr7TRMzXxY2ymZVAxq3vIggiVqre8EzU5NroLf0M
qWI7nNuWRMBUYhcqiz21bflmdZ678nBShOZitTmMNoOZaF9cwGtUrAO//+cQtTO19WBLpwEWxKB7
KnOyon3mtREf0f8maFagYuOxjUXaLmYyqyMITfLIYYG9nTIvD1Ov6i5wNldhldM6KXjrH3DBNTea
FP2lW0Bpo7CxZ3q79vOoRB621oXTr5ld6KsgYGlIs5HaiFzVHFa0aq7BPHaeyJA/KptmD1rBxM8d
aXMlcLKEdp6Dp9UhmpJ+g/00IsS7o3MTSLhljSRMc1L965Tpx/ituOW7TsBDmpn/UoFmXzxI8+Co
sRs3hjcU6nZwrOytsxHfDKS9bAP7j3JKvm3mSZQXTp8XRWjBqaGN5rrdmtzfFZ4usMAtEXpu+5RS
dSfzpt4YQclhu5KtEcRRd4RA5rjKM7Zuu364KDzDiS1j9C6gnaYioJKbsDUHe1jxGrJlrTUvQCXc
42Qqu8iuQBzv3fImnUmaMCdrk9GwBvyPLg7Sl7bzy6hvjDbBeoH+i0diLmUejgGd17iDP8hkvWqp
V9BTqAAiRwegCNZOTuOGuf9SUpnwj2PA4oPJF/otB9UjL1Go41kY5PAQtz2pIshq4StDujRyLLja
Sp29gwkpVqOEq+Jgd4+kaHgkbO9pnlx+WSj3VhMbUlFUfpR1RW/y1Oz/gapibjll/WGmjK0tUYHf
b+j8vkpVnZTMnDap9HSQTI4w82to+DehUQbpldkEM6RSwUqmvq6D2G57V4WkNhCVFWACJIGeAEGl
uOncqq+f0eXkbgjH1fKvnHANhmZDsr0DIdkpMnhDXnrtt0920T1DkfVFpx6LyjnrENHlsBLRBwaP
+F3TKgSEGY6erdmpQcai8IQZ5bke24jisvo30pmuIUo9vCCaaGNUc9ywdDgaKblqmyRLjSZxmZgS
2NzmV+C3t7d2qc27Tnl81XjSxVR4RRHlaVcGoeQTuy+UBKKP2Z3wt6r3aztMnWGe49Q37JVhmx8s
U8OtsKv71vPKBEcycgmTNxur8hikUGrghQajTF94VykEr63X4ut0QbaGhzqiD4ACnh2jra+QT0DD
azayUW8rp2zsg5BeVW2g5snhDoagFyLeLF8VoinigmcHNNz+1QXCv9rNI+L2E87CHolGMH8EwaBw
vLs4cXz8ehghuklZ0OIRgCy6naWdJ2MOHPSEPb1X3ozQvm7UM7dddTAc47ZpB6CcAl8hN5r6yHR7
bIWcIfWRVWYdMJtUra0p5zkL6wpWxlf2VFYZ5PEHI+gRtaKboPqmQSw5V6tUm6DH9Ib3NGCCnpgI
3PTaVSg1+wCgbUw+1s6FHKwbdDIH6BIOpI5KB+7cIndJn2S0Rd0nndBAAYDbuWk8TsFOEm927iLO
hfTejRVwDYVLnV3C3bluQgsFqgejr9MLTliqY2lDs8KoPOgkgQxQXwZNiUMHh372OHopDQ1f4DsA
mAMpLVmDhWCROgH958Vz58IEHh2xsTPSO6k6GXZtBtu8buZRkeYH05p4BPftfWmq+xpV/UsnkAj9
0lnh7qddxLKyvK3NsopG9BUfK6+6m2WGIM2E+5PXm9jVWZ1dWDYEJ7kl6RqSDjY2M6ExwMnVJeQM
zXYHbosdUoc11XWqs6a8gWbFTnnmM/yDun7LUuXQP8w0ITY0m70IWSPeSrc/mETc203rYr06w2Nm
uvKeis6SoWFP86N0+vFmaNotLVMvxiVaYNUH9Hng86NDX6us6pGHGOYm9VzjOa9yM4TuDODe3G/s
bMVhubhjUIV59FL8eqeu/ddh7nENOuQPRJvdZJrkQ533PKpy7IuSdu/dQFPssvrR0WMVWTPSxGxs
6tCHleq68UQVdQSUl34MzANi4vuMOvwRyuX+CzS8ssvZtRpco50vQjGy+obV9thHtUByK0DESAT6
99se2kvmyppTtqtpFVQxzAkquZmdftdVXqG3vFhUKYWHfC8LQOHqNXu3hum9UP3V0OQQgvbKl8mf
97VnQ996cOENft1n9I3ACzwsG8ApkybrcSlp0+ohVUcBsaF+BZ03CuUntG9VjQmH6rp9EajaB3nG
aS7c2nw1R/fVCfo8qisckG5pvtodOIk2jqJw5vgY6D6V6AOPGb5Zw9TDDIhKNFGLYQeJ4aNxZiMU
rp9GU+vPAqWILN2qaugvJTF6EhZabtmcGuDuuUCZ5PbgWnGReo+jBIze4tPdKDw/RtaPLFDzHAdL
cGhN9mjAWzz0XeGsZy5kNM1EbGZNs1Wdsx4/jTd/PF0NSO/lQjZgefsMErqK+YzouyokDuxsqm9G
SvAOGty7YhbDwdCzeClgqvUX3L9q2KBM1N7mQBuHNq6eIdK+s5+hHHXfQKlg4+uW55GdmcUW0mLu
vSxSjh3utQqINRgWhYglyZME3O1itkfdx6w2/GZV1aW3Hvpm5crKfESurOMSGKibAWqZSVfWHZD3
xHoRteqnzZCCsIy8Cgi/FCcFbsEgDJTZRB0N5rUc6V98ehYiKgF9giKInWbzUAtHbwqOwoA/bJAk
rgKugkuz9TWMDxjvb5QqWmcbwA8x6V1uX/KOthFazW3saPWAqinZeIb9FGTNGI51cJ8NeDFSuDCY
d7csN/eaKQTnRfrmd/IJgZmfzBkJLnSL3DBAp370C72XaaZU0ramiFpTtyIyTLOKG8J43FLkOmpi
rz4krCLXENDsc8SmFPbGbrxNbUxlGyF8bkLfm5MG4VXgiQ1p/1KyUV4XWpP7bo9pu+oaaV2RLAMq
EdXYdxdFkZfMV0jNKzPtY08sUrKiukUa+mB3aZEUw1Ai7uzylQ78Liz6Tmwdjerq1JhPk8HlFUzi
/TLWTL4ElSKXlhi6pM1m74Y5jv6j25Qh3YTKjOnnh1LNb3lau+sBstVT2JEMebOJMs+QyQArv3PH
AxXBfWWYIgOkykM1TvAhLrAvokJZwUUjjDLOoVJUhwwXyxvDLXIPKMZgbeY8f5MIEa7SkZjXPPWa
eNTjEJo4ZK5mKu1bZZUO6jilYYaDw6BRS42/ga3vnHm21m3l6KTOFd9qG2K6DDSskPfVB82M99at
nTCg+d4vIO4lETDHoDW/MlZBXpQBR8Rm7l+kbul5lyPEux6cGbUwqzeCv2PfekU8pC2lkZtaCmbV
+Qx5AFciDggMmAWy0g97a5DQCs/lPa9SDJX5j0NgD/EgqLXTmsh33jdwEWE4OcGVn+e/EtfBWhGk
u6sR6eGf1rORU3qelG8dKSAX2jW71lI2RHgh2BupPNMqsuzqUBXeeIlbFg29KRDjdhDcX42DfB3T
AoeRN+j+T9/ZzV+oxszQOGzLJG2N4CarGhNnDUgcOYiFftiyckT5MHhGcSCPUlV2jzOQXbfeaKdp
RCmb8VoIVS49u+EmzEOYv9Js0pHZ55CWt+nD1LX8PUAl9A5ySo9AHnmb2Z5IhMrwjMMjm5xkZt6j
hVKemHGoelByh6ReVrz1ra3w6/NOoLww5DxOu548WzXzHqYJRSTONA7AICXPCknolTHT5h/rlxk3
nTv87i4eWzapqEHhLIbn9pAAFtQcWIAE1xqCnT1kLBqc2g9tUmMjVqUOhcOdaMSBs1JOnb7kwDzs
IGCgdlbXzSt7VteDp8kdkGx5H2qbL+mFUThYSWQcccQiO26G1lpXfEYtBKhdoAwkClWXM/HGtWOW
0x3ocvTa0TDOmkq3Wi8HxU61Opjj3KxoKAJjCDMTDjmhpWYDGUbheFFjkeJMW/ZUzwEKI9bS3QCj
4xjsJaVjIa6ayN4fHmc/Gcim1r9vaEG9BNAE6FiAOOIctWkKnyKyKAuCjlxs5Zv0HCv5VDsDQJH/
YFjWd8y6i1oWQc2J7Esj6dzIOic0e+L5SwsZIA7g+eEmeQTIKQuTBUUX0L1yX3GEYiH+3JE5MQWf
n38MiPQ6X6MAh+cLOaB2tHGqixSVuJ8HOfMSxy7qKNJPFOUfikb1FteIcaardOrxQFRAQh5wOxDA
lr9/alTbqPrASsTzAR++fE/PKe5/fzrk7oDmBtAF7qTQhvr6dDoFxCC8J3tgwIwLWm5+/jYL8OOL
mAH4RZ8ff4Q7Qfrm2F2Gx5tyG/gXw3yhp7WPesTPw5x7i6N9gEol2h+GIvtqfpvHA3/9/3v8EeTB
lp1M0Swme6k2KHSTMzN88iOhPQl1AbRCwWD7OgcQ/Ko8Ll38enNFi3CSofNen9MePfWJABBf9IqR
In7T8GHSygqZo/ddwqo7mOoQVpa//0qLYsUifwms8zHFkuddVXJI4O4d1Ca5k5T1b1lrWEyfB/CP
vlNez7mEbta+J0OoaczMcwDqUx8JSHpYTxBwdjHW1xGMZiCoNdnO/kHCG9Fj58gNp54PXY/FwmrB
uh83vXVAC05k7+017kNE7L42zkzC8g2ONtyCz8DPB9byu4FpXzhopzrK3w/6Zk5jyC/odbsLqt/v
iC/DHIGmjDIv0oBiGIkWQpyKMxjCEzvCBj7RBYkFoPlvtiZNjXJHltU+AmT3uhhjt1w76By3KML8
vGa/XxDQzAJMEfhosHZBRPg64cqzyFDKALmFM/Pt5FZ79CrcW9kPzpmRTrwS2F+gG4F0sugQHY2U
Zuhd2wU195b1jp5WpEeGdh4Hx6H//UjAmy3A4gU4Daner++kORQpsPimvZpspAONbocrAA7s50Jz
VCEzyn4NLkRBA8IRAPZi2UGQ/uuA6LNNQL8pZ591STck6pyu9n9UmaNFDSCpDeAruMMLsObrAC3x
kaXUCEOsAEW61HBFVHJBARluu+u5nNMRzH4JN2o0fdLYGC0NNITjh2q2mqvZosUFWpB8ZwFlEKbI
n9coMvk3CF2nLSkn01hPntffWujS3pDxGY5jEO3yNoXlqpUwU51ULVhC3JR+FTI3727N2U+T0TWN
104U1i7PEXr+vC5PrBYQTkG8gWM4ANPHMsgBrBhMb27JnuIsDcRhsu1wnNco4/08zncI+sJsxVDo
+CEGwLr5+mnHAlysnjtkj751SPRdDzkGVLWmDgUqdMLTcdv3a7u8QBqIOvOZw+o79weYNSxSDxcT
CBg43L+OTpbCU0VNtrduO9+FOm+KD/wmnfuA15Ehkfuh1HZGEeL7GYylCnQOCCwY2D4mmLHeq6k/
SrbP0nTNDGP15+dPeuL5oFWDu7BYckFe7uiL+pOphcckPzS1vqms8pJYv5Vnxo/+PMKyeD5FhHWp
gg7yjvzQo92qEsP7NTQSzwe2bMGYQZqSHs1K4cIWqScFP+Q5ooToLMXv5BeC3ruHFQe83DFpLehl
bwpo4u0tGyCZcg2B2//FFHwa4OhA6tjoyKnBANJcdQfTPnPAfv/9SFjQPALeFhT0bzqF5qAYqVEd
24PZV0gIC/86zsHzMQOQzF1Sx2MyQGGlhqo1M/alf1VZa03PbLvvlx4Aqf9tu0ULFro1X9ePbSh4
QFhucaDzRRUccm9VTZe/nYGvQxzFB9XYuCbgMcXBNWKwm8pzsi4npuA/Cipobohpv22yFMLFhVvB
f84xL8rLOv31Dggg57eIqixGDt8unEFnQpezkR+qtwwA5+H3Cwg0cwAfcUDg7POPvk7RlHbZTEFx
ICiO22H9+PuP//nxR1m1PbSe8gc8vqyuaH/d+md+/rI+vl7HC0v+//78YyNjB13EYnDwfKuPpA+4
gh2iPI+eecTpOa3AE2sVlRPgv4GpBKP5GAU+5p6XiaCsDr53X/dDOMLh7Bw56ftlu6jM/r8xlsX2
6Txtyg66KgjPDkYiNQ+HxFoql8mvJ+XLIEfXAvUqcP8ZBqkJvNPyq7n69b2Gt4AMFbi6oMwh1Dx6
i8ZlY5dX1QEHejI70yUT/fp/8Q6fhjg6V3XHvIoxUR0euul6zH99rcF4CgpAELhxcfkcH0uFGNox
RYN3Xxavqo6IfSbWOXFmgIEGeHaADwUK+9E0ixrYoBHFzf1oxvwCKJlff5wvjz+a4MIAmRWIf28/
8HEFHbC6mM7su5MvALVUKJEgbkF8/3WGhc29eZg1PlAL6KMPPxt9ZoTlNx7tbCCJcK/BWArlxOP8
NGedhYIs9fe6XQHw5hUrNqx+/kwnNht8PZBjo+z3367++hI1oDx2jQbnHrq2kZPf1MaVTNtI/NrC
AIqQqFjCyBPCjQu58us4EgkChzok3ae5vGKX5dko6cQp+GWAo0M8s7OsndCs3xcfABVlwcrlkS9A
Fz2z6Y6DZFAuAAaBdBXqQ0vyc0yQHyyHdXL0jYPyEY/ZSS3sS6N/8MFe6PuLOZhi4L7QlMg2P8/U
f0SCT6th4ZIgh0RyADksZK3HHNxKcWKlbCSHaQS0BMzMwglT4B/ug3kiaw6PabQv6geuXP3OSrt/
17UXXFVSs48y8MrLipkPEp4Yq9JmQWiQ2UY3dwAyjRhILVTTQaJiEhndZaqBjVlvZ7cQ6dVweYfa
flReDiQC0UQ3KWAI471BK8ATZJfAbj5YAwQh11ZPgE0DIPGiA1YF7h7FCOR6GRRi+z+kXVlv3Diz
/UUEJFHrq6RevFuOnTh5ESaJQ1EStYtafv098gDzddNCC86dAebFA1VzKxarTp0D5GnyNHjWMzo7
tfDyxChb+N95oUiYos0RfC4qTzUzPCkSR9Jnbt28HsriNnu9bEA56P8aMME1CsGKlfAjb9vO07Se
PmuShcDdN9LYGMKWBeWyaKG3bJgJhgBdCXKI/2IABihska5D/LrQrJ8fvqRAGq1sdXzeJAeeJseN
+IyuLAHa9tCbaaJXUvvQ+kkHjjyaW9NnyHiB+zPOsnvm6NWL3pXsUbPAdESsGco1ZZyGMZiDAiur
rDsUpJnly8Fp9w7trevKyOwn0ZbdASkD4489DHcxIHNHzRhcJGdIGtYpqa68udUPqUXQJuD0CAf1
Fkg6t632sgOoSqIL4aCbyRhMHJ1xAYr9rV9lvfa7BhGx38dor5inkd4AmbRFT7qyjHAPmAQd6URs
FfXOSdFKmtij+UyNP94/jH69vA+V62DZh1hAEAuiaYp+7NGputj1hBvTZ+QUfROwg3G8BkD8spF3
pnXFzSxNOejwAW8bKmXKIMTsdGPmMfPZmZywzA9x++odJLI35g+A8YAGp2WYvS3AdzsU029bj2zn
h0SinMiNEEplHfh3wGBQAheEg4hQfXkZXhuDRrE0n42+vGvqfDeYyaMOzV7JoE+UzPc0BtIJhAe0
1HdGWW6cypVdvRCy/WdeOZVAFvV9ymFetoBSZmh0eCTVDTPnjQfgh3Ei9bx0VBqgPVrogtRG+Lnt
PSvG6b1HrvCBgCzEruDMhyrb07xOd0OaPdQufx3JTm+zR83kGwM1lpLG6ZqDnvVfvg2kDJGpVB1E
NlC80ZFbezB6lHzL3tMDg2hADJbVs6i1/A66R+VVkmbmks4zrrB3OiA1cQIzZLQt7di7OQuY9P7M
XQoebsEqAAZHsCY0cjgC8r4VeylHAUlNTBQe/chXoIkXSbNzj9aKrEjFWBfRZIKwoDs2+ZEBnHD5
KKwZwXMcjMbLhY/+uHMjuYD6GUTDF0XMN1H9iAcoX3y7bGL5xMnEv4/j1IQyDjcDltKzYaLi/9iU
X+XewY29ADMnDLbvk60E+6o95PIpGgnwMlFVXhMxu4VBeBFJAom/2QxMMOgRAb1h+VAlv0h6dXl8
ikd8Hx9ie4peemg+feBpnMyJoHshgbQYmpqqNnSmT+rW/mvhXdjjndhHjZFJ7A42TWqAgOM9I2+D
87nUyYfvK04grcysK5DujsyM+sb4ls0bh29tikzkW3XUh5A+UQnc+i41yl4jEPmkQYNZ2irGru1i
wNrQVI/TQkFvcr6LeabppABnepR5QSyvCNnV9Hh5lbdMqAUBFheax6CwOQz1zu2HSO/rB147G6H3
mhm8h8AOpS/8DyrjIK9srjlln0UQV/Hy/dAdxFZZaMuEcuST3jNGLxmyKJdzdXBB33RAKBvvsnYz
bN0ypRz9egF5jTXub6zbozMk9/Z4NcunyyujXGHvu3d5vaOhd1l7lQmilkAINlLLorbYpfQ4277W
BPHPy0bWdvCpkeVpdpKwqVDfcplnZOi48X6jC21Cp8ywsfZrNpDhBSgCjx8DdcBzG2BV1tFPk+YR
qIIXNO4WIfHKauBGAbIG9FbvLDzn329w26FvhFcRaV/J2CHMf+rQRvLpiTozoviSsUnclOkp5Ci7
HfDDBtm4sFYm6ez7yiQlZG4G18IgbJqGlnzKGntjBKvTtNAUIRpxQTSlLDUXQgrBXGg4zv70HT2h
2cZeWjcA2AIec8i3e8oQHIrWJSHnMuqlfWtN1bXblbd1XHy5vBIr96CDitN/ZpaZPNmymUSeH+wJ
ED+mgE3Kw2wbiKZ7f2L3pv6dJ98vm1tdGHApLCppeCWpycACV2Op6RjVwNEH47i+0f7NgE4sKPMW
l5ZWt61WRnrhHj0w4+r2Q8uqYHQeTTf1uXi9PKLVdcKTGCIfJkJXFcrVMgvdOHZVRrORot9j/jMN
NWpTMdkIIJYNpQRIDkKV/+woVwsHzr6y6r6MnKUfIjekjRh4QsvsCOS4dDryBLCR2HjPrg8OUqWA
6ToL0Ot8dyApUktmY3cMyH7Uhz6+Zv1GWLFlQrloeF3qFdooy8gDht2+Zs9p9VdndcHb4UkKIJNa
tLZGW9KuAXtWaj0V8s2r73m1u7wLVlfnxMRy/Zwco0rMwEtUCO/Kcg4yK+Id0Kj27yT7rafh500B
yQQ6HQglQjdqmdATUwWIbs28iYuoT7zAKPO7WJRo/9BbP5/Nb7pAS+Jlg2srhLjJXIINMBGrj0+6
wLXNCbreBh6XPEHXcokm4mxLzG3LjHonwGXriYNxEeN3Wg4+rX9Zxgan0toynQ5FcQ5iLqe6MV3Y
ACN3a1ShlUMIrfY7je3s+enyvK2EHBBC/9+8Ka6VsFmULMeAPKyN2Xy1JiC+jXIXVxtHaM2pmqBN
h79EzfGDKKFmCKjBaqyMjMK6IZTdogVgw8Ta4iABANAF/gWDszJxDrOnlC3a7plXopHyYSZf+0/q
xy8h2iJP/J8NZb4afSAx2oeKSIxh1fhgkbi8HltjWP5+cnCsyTbRAIfv49nntzP6PaVEt/WGn15b
ddC5IL1P8dQDyvTciqQ6ejbsUUT6aByI+QDejZCKX+Unyzr/zha4qBEB2qB0Ud1AC64AEGFnIorJ
E7eu4q1czOo4bHgY0B29+83zcVAxtB5HK1WkzYcur/w+Qb43P/y+vCZr4Qd4oQBFB8waqULlgkF2
ko1gNygjMhdBUh37+QetIdspQ4ey0Gy3As/3WpR6jWKLAW7qgPj2Q468pE4O0oO8jCASOt84yMYG
KWloqI06OaRubR5tKV9QbCp3lWFNO0btdIemCc1v0Ijv6zUyOBNFet/gpAy44ZXXMZijwsvTsrZV
obQAzNryxvtAu+ig12CYOg8ut/iaGRXoIF+N/i/u9lMbir8Fm7lGdI0UkWZEpH5AEwyILfaXx7G6
vCfjUA4DakAFQ8txGYHW6toxhieHzkuj5XWdViGyrjWElrKNZOnW3CluROiGzAcXc9e8Cue+EaGs
/8YCAGJ4Iy3oTNUZIm04O3rtIeQrRVDLq0T+LCb5F94KnvY/I8owRuHOzjTFZSSLKjAJB9tK47fp
8+UFWp0sRHfA5aJkhIj8/JQ7aH0HW4WNBUIT8zAfZsMJdDxpLltZu3YRfFET+XQ0VTiK502rmvbD
5CDGk+BPAtdKeRBe40/1c5L/vmxqmRb1fJ+aWtzaiZNPF7pru0esN45fB3lPNz6/Nl9w7chTo+S5
iGudf94prNzJgLJC5iW/Za6x1wd2RRL3c8jVd+cO+jFQvCwtuR/kA524Ro5HzjibJsgHIEP/SFz3
5+WZWhkKUmFYDhCoIyHynos/mammZEVMqJNFWfcrT3e1vs+cjdlado+yGIBuIi5B4xWeR+rzwStT
YjkWySK7+jPE6FX0Ao+gb764AkFSqHsP9ZbG5sqtdWZReU1kGd5oGdYGyz/6Gb2rWeKL2Q5sbdrY
02vTB+V4G7zZKFZ8cAIJl0LjIP2JOiL8Md03IHQS7kbYtToc8126EB3r2Nfn2w1MuMnsNAmSPezV
EtUhs49p24V6uaWSsjoaIB7tRZwbwPPlWJ1shr6pC9C5YDOY5BuaTH3dfe3qjeB71QZYywHfRNEe
ZHTnNhi4L9icYG2gRDuTkCYP2vB2eU+vzdfyDgeCc+llUJMmdllzFzpaObIZVgA1dl/Tx1ADr0U/
bZwee8XReBCDcKGAiEIRgr3z0YBcRs5N3+SRZ/L2sbb7H7WIizKwaCqA0hLkMS7iB4A99iRK0SNA
cmtfIi4BpwB43YAAF68o9WU7r5tbv65SG8/GuXgV8cSPw2xkf3Ik8/febHh3md3Qawk2B1BHgZnE
qizUD4jRHSG4MkYAYRR+MwzjISNmGuINJ6MGYhJ3ciDoLdbAkFTmHbmxK52A3qKl3i+t6s0RVChu
H9K+N8J5roc/nQlJWlpNw1sDDowXJqz0FytL71iCaejaKgUJXXSxH4DQeUllIf2SzezIiT0fQBhu
7kFoAMoJksx4lEqIPsdmdswzXrz1FExXBMxgYLMBcgcMj1utaKvLjnMIeRkPbyB12dsUZH9QHMdZ
rA8Qa7gfiV+lh8tba3W9Qf2E1JJpAQukRKrlnDsUbEZZJAD1uNeKZnf5+x/HAN5ajB2iDIt4lNqH
Yds1KcwWJxB0KW9gSth1Tf5tSPRbYTgbruvjUIDZgYjN0kCpAQehOEmrRH+HrDKYOsQ96iAbLyAV
u4/ba8EEoRK6oCzwdlAOelnqM6iYUJ4QKBqCMLVF8FLPKOqUcg9uvmtWjjdjo/2YYvc2z+YDunBf
tTTb+BlrE4raCDozADp0PVUJQMsK6CE7SMajjScaeXrUJN7hVtkewacYXF68j3HuMuL/2TLOnYEF
+B61OM2ifm72Jfjq7Pkqm6Eb3jy5jXuXbrnr1RVEQgZIAANAY/ViBVG6YyJ+xwzLeI8ewFtp2J/e
7xgSkhfYlej1+CCMp2eN17lIAEKwFK6CvbViS+dkdRCLlCdSixiHmleSCSl4N9A0mveefd1sQb3X
1h9IJR1uAQAOFBXP14SRxigtiVqcSPqHPPd2egr2CA6egsZ1NuK1VVsLFG25OlGVUWwNoLXPPCgl
R+mcDlegjhv3jdOOoXTAcpZ4dbWBTVm+dx5YoZsR7348QICpRevW+dgyOcWeBzREZBqHzAU3F7JX
+8tbem110HuzZDDwLkBXwbkJu6/ttHRKmBiZs2eOUe16kKxtPEKXr5wPZAmfQKWNPio4VxXwkRui
aMHnhIrZ9JzKoAMbYZZuuLuPNjBZiDMt5GehbKHyEpe5bmagekApEyBFTXy16p/uvNdREmL2VmP6
qq1FkA9lQHg/S8nStx0g7laXZEg1C/lsI90YWHgEo8QFKtwD2NWcn3OcWBuubnU7nFhV3I+HwEOP
0foYdcl4XCKIwKa9HoDSutyYy1VLQENB/WPBrqpZJzAFZVmbsiyyyu/F2ILo4MmwN/DWKzawpUEV
bmK9sM2VzT2AhmZqEo9HHM+rWYZeYYTmVsJ+ZXufGVn+fhLwsgUskaYwIv6BUnKYIh9x+fysjgIV
WiyLhdGoobs2lVpe9XUaVUMddp32rZryO4P1G7mItXGgJwZIWBup5g+IRiCB+5YDgR0JMLq8EP7l
8ihWP2/AhwIAj8ylivxxDdkhqMbnYxAu20cDHFOXDawFC3h9LoVsgOyXNurzhQAhcDsb2sgjCsLf
W0CpvgCGL/YN4k8w0yJ8d8byZ0Ms6w7cJRLst11x7Za5fVvJVN+CiKwOFwBvgCpM1PLUJ0pBJtAG
jSaPRoOEcpR3yRC/XB7wSqigLw+gpbURKHD1BE1Do9cTwcbL6Vf0kIS5Zh6S9rZOvVAHn3FFN1Zw
bR/iAQ6IGFjBUa5W5jep7FwWjsDVFDdPwmruvZofu4G9Xh7Wyg24NN4glkIBYqVIFI9T31WUR03c
HJnUfiRlDIDqGPHe/H7Z1OqIvOXNBQeGKpgyIrflhVVyl0dOHToaAAr3QxtcNrG6D05MLH8/8Q71
EutraLWP5KCX4QLdAj9xvrX3t6wsAz2x0owN01jtwNFlR4PeW8Px/zeKZc1Ovi862ZSti+/PoHCi
2vhoAYT8eRNYdcC2ABYx0B14bqK1qAQneAz3U+xEE6Ybcc7KdQqlTSRZANYGulHtiWW0hX81XaS/
uqNh3xjuFw+EcuONQz8f7cDJITcBpdVFd0UZB3KXaTd2WRJBgWkvPW9Haf657snlVQQTyLjh9Ygc
iHohAPvdoQGAJ1HyDBLiT1KBfPi6sta5N3GbcXzd60BPd9vqu8sLrUJzPxhYlupkMzVVO+VWu/x8
vQ5LyAZmrR6QdELbB6ShEvB9iX58m2R3x8zxpaq20pVrFwUQSZB2BXoPLB6q0jV8ft5Nfc0ilhkP
lgSf488C7SZGDsrYjudBSq1D0UFXUAcxHtO/ZPpfnNfTX6ASJ6GxPq7NAr+gtc1HrYxfJPc+H8kB
oYayD/YIesJUmBqzzXoYGoNFmnc7kjvRRJO3caZW3CdMoMVZR64P7lrxbYlr105ObRZxa98K8FNd
k62ewvW1MhZ0PgAxoAtQoJbgRc560GewCISzxXfDkSBrm3R5JG5HbgH7ZgcTJG9+6cQkGDykpZIa
nNzOxMhVRiEwdnnvro54UTV0wNWwZLvPt+5QlUYD7sYk6vTHXLxa9RsrNxK1ajPUcjwgE4oUN3i1
0Aen4sEgBCwRGRc8gr/9jVrir4SZ4LR76+p+r9vipi+aFxC3QXSiQ3fR5fGt3CNIDiNmcT0MDpHF
+fg6F3h0mrlJ5EoejN9mnmxch6sTeGJgiWlOzj5pJvRtol0lquZbPYMsEaqFn2uC/Hf+QNUBxATA
bh/C5V4bYl1rKwSac70bQAQn6ue/mCUXTCdou0ONQA003awvupZIHrF0iKF0BDXlMof6wP/PinK6
utSkaDSDlVQavgloSV8bGyZWIki0fqNTAclIVLLV96xXuaXnNIIjyQ0uSJ+Dp/FLChbtm3lOsuNU
6dMDBD+MkDrjVuZwJcrDJQ+WeTz9kBdQy/UgME29wUSwTur+2h6769ydn41BvrDJ3NgQq3vuxJSy
5+IRMFQwkSMEc7rYl31S3RvlPASulm5t79XzgzIbiJUgd/kBGzxbJYWiB6J+pz8UX7JuIwxbmzQ0
fEKZDJ1QiFYU9xPzjFVeP/MIzYl5Od679FbP+6Bu7Y0gZsuQcX5MqTaDadiFoSZ/iXvzhrRPQOyj
lWILRbE2YehhNZCsdmy8OxX3Ho9plxYlSaI4PzTGcdpICq1+HskTxEggX/mgGTaxPBMz+iSBGrgf
XuL6Ly5AgHbf21eBmlLFo1E2qvR0qpIIsiNoY5xZ9TIya7i1G7SBXPYGqxch9M7BD4SjijyA8lap
JnCrVqORRFNLuiAuANkbs6y5d+JurHya6n7Ck8NoQ3qD9zK0UgieVJlmv9Gh3yKYWWLY81wbOh+B
FFqKlkhQUeVEjYldDT1kR6I+B2IQZY4uSOhc7XW3cEPHkWKRX8mhceK9QBxr3PBaa+cZVhHSAAKw
oFrONyfalMBmHLssskf3Rs85xIHiMMkPlyd89Qg4WNPlHkQCTonjEwGO81kWSaSV3S83LcEA7L1l
NQpuXbuReVkdkAs0qamjzRENK+cDKnEjW4ObJpGeeXI31FP10ENW/Xqohy35tjWPv+SxEV3A7WPx
zk1NpJf1xLGLErsfH9oc2BmrfrRaewoZutDuGlabIW3qaePJsrp9IUoLWgKUhZfa1Llhj3C71tIx
AVqqeKwSL8zRmNPlE7gAq7BDGTJ3oJ7itB46aowuBGfyPp7o5/G7Lui7HGdp3dCQTVMWNU1Kt5qr
XODBD4UCcJOw7/XWi39t45zYUJuDKhBvxYYLG2N/KAfpW3bl29MVHdINl7Dm3IAbQQsrEloWCJ/O
p9RAV5CeFQZK1NnRMQNHfPn8CViYJIBCwv0MHqDz7yPFPDWTnYooT+ShrV9RFgWf7Fdji6FrbfuD
PdYGbSC48ExL8SbMgHaXjCcR0WT2F8ZDYKoJQD2fHw0eKfCgOh7mH4QLLcoK5mVSRA2EgAzwuFyB
xc3c0vxbW/xTK8uancS3YN9oCkoHEQ1QDmqsJszHf9Ik8Qvy+y+Gg1wJsLoQe3TUt5fUzKIQEN+L
Uho6TdB50KX6Z+r+xtciY7K8I5Eh+5A2iYGAaOy6zaNeh2aU10BxgHY/eivbePWs7QHYeOcrQyCq
liFTPlJvBLV9VMwtXnOU1T71ysMs2pfL87bqiE4tKbsNcAnZePqYRzoFZ/yYQV3IvR2I52e5dcW5
HdpM28+z+2W2LWhDcAhr6BsHa+3gLulNHK2Fh0St8bE2bXWSz3nkuN0PsFk/luDW2BjmEg6oVzQK
HiC9AyQLcDnlktQrC4pXvBCRV1vPZj2H2cxBNIHhZWWAywZ4dbMFO+d4SwEDykbvWpTp1dhu0TCs
LizeFij7onPgY64lBSUG6CxEVBo1tPRIHUIZIglbYIAvj3jVEEKRdzwdIiTFW2Ui4xy95Th5YwZW
K4uzPbo0QawR9268YWt1AQFGBXhvCQ3UWzSbG9ZB1Q/I7Pbg3Xf5X0StKDP+93lli4rYia1+xA0i
ddsfIEzSf7s8V8st/2FzLBrcSEKhNq9WDpq0t2VhMBGxav7tVNeeHRBRXNPZ2g1tt7tsbHVhQLcG
ihfgRD6gJ3SPdaPuAYHouA/oN/G19iEHE+JlI/q6FQRriGwgEqy227c993LQXBXQhdJy3yvnByt2
D9Db25tM7k0OFU1/8qGeBy0qYyZ3ZaI/xGVybHvQ3V/+LWuzizIaJOGQXUQz1/JTT+4AEccDK3Q0
0rvoovcm/XtdQn9rwmNhN9bOnz7JyV9MMQoyzjvIE4CixRmcWEy1AZwzKGZEE7ldQEUefzWNfy6P
au1ms3CGAXu0gUtQHUoFeaBOjoj5qXswsp2e7A3vQD+pYvuevFkyspC8R/YcBL/nI3EYlA7y2hQR
CogHKBseoKxyP+db7AxrYbCFFBfSQ0tA6hjnZnisI9T2PBEJ/btnJ0HM3jSI+yTOa28Lv9enje25
5jBO7SkLZEIlDfp3LhwGBGqsPwakqC6vzpqBpSAAPW4XxVV1B5QS56+2suWevuLsxnr8i88vfI0I
n8GcqT6GhHDlwneRIW4efBuEJVW9RVG3OoL/mVBT4si1Q/fEBcK3SDpxNY11fm8kbIv+azW7imgJ
HW8oAMAZKQ8gnPap0RrARCwunO9TPPIj4UQElglWjTGLswOYj3SIauYxYD7c3Bf9BCGcy9O55qyQ
NkfpduFER9PK+fZjsu7zzpaIdsgcANjzms3jsYDo5WUza1O68JsaiKsAvlJTBg6kYfVZLI1pcRxM
yAcMW1mJLQvL308cT48qFDE5LFQ0cHN/zI5/MwJQUSCGAd5GU75vxa2bOCXJo9m9yyHHuZEZXMtj
oKC9tA+jRv+B/iunpUzbCtGtNG/dtPNtxwogO+bjbkjIrZcagaVvBGZrbvTUpOLgGEJtXnoA+3YI
TdxyDERzZaCKR+XG1L0jDNRL/tSSsslmswOcT3R4HnLnWDTZEfqQu16k+55b1wMIUvzcYdcuqAU8
0n0rCjssXPLcx+nG0391jyAERSCLKxF38/kecRikRcsBob05ti9ePlwDib4x1jUT6HBAeQiBH/5R
TFg1sctKACaKjqzk2Y1FDEFCOX69vBnXLg006C9hE1rp0fB0PhBZAjMzuXMWjfYYJuzFTJF9vSut
286SvkOeLltbvqYu38LiDCQO8CwgsD63xrSZtaMAao7aBdjhpAcVJ+8qyfI7ltEbD1SSG1fIWl12
Yb78z6Jy2DzSon6eAt02pe2drEQSFFpzPckZXQmivxlrtifS9qdGQgsUmqe+0w3h5UGvLuTJT1BC
J0NM88xnAW6Nxh9pmIiNZ+b69xGJ6qh7WEAJnU+qJSmogPQa9xh7MvJfM6k2JnHNs6NP5T8DhmKg
yzqSNlg1LiYIjJXFFYigf1Fzi2xBPd0AFiwElmDfXko37gdom9bIDLledD60HbF2fNTrJ96MUyhT
D8SWIHu/R/mmCNumcPw0sSElQYd9BY1SrZK/edFnGyun+DW0egCzvKSDgZMFUlYNemmq5U0uch4N
zCiuqiHr7hydW0Heg/Jj5vaW2MeqPeBFYBG47A+lEE9re9GwMo2SJKx0v7EjCrlhevWp/fjvqE6s
KMuZGtU0lz2s6Ppvb+58PJQuG1D2ywcDyilvZD6i1AsDTbwgil90+dTI3WUb6sF+N7Jg7haFAcS7
H/LLrZ40XjGiTj9MNxkv701CDw6B/mrV9w8jJM91Kw5jHj8icvLbwn25/APWBvnOjQVKJvwYFQvX
dS6HKBxq+HnSh4zTQ+s8VNPrZSNrG+LUyHL0T0IRJyUZ1aExHxkTerJ56icTNFpIROTzZUOro0EJ
28O7GSdPDd56a/AgZ+olUVM7PxNe/kYrCtjFZHTZjHLb/LtoKDKDmwmZ6g9dYXoxDiUvaBKlnONJ
kkg8VSF4yPUvVT5AMYT+qfVPPovebZrIkCKbjEj/Q7sFlqdERIFChGf/9Kxjyp8FvzYbz6+91h+c
bGNjrs0kSs9IdCC8A1/f8veTJWtL2rpsqJNogPBp85w2X8EheXkWFYf/74gWxmiwxLio/yl3dqYP
NZjaUSuCdL2rfynSzz2Mlu87eBZhugAuW8h4z4dQ6Mk8eVAYfaxTBgXqZ6PfCFFXBrA0PRpL3yMu
LHW35UXRE6M1vUcx7LS9s+Ub1j6PNz2aN5f42lBz77pbOZPOLO8xl/e38pNQjPfZAYoT8liGB8CM
St45arTQtdLxHkkCKudvSItfXt2VM++i0wngI1wA6BBSvGdqk5ROyQAYleXH6S9gKw3Pb9jngoZl
FGdWljk82abMG3kxMAn3lRcHiFv/4zTZBlB9ZRlgAnV9cOUDEq9yCEotxqsT1CGRPaE1j8Y3qMCF
fzNX/zOhzJVgbVfNI0ww45qiAc8KkuLQbVWGV440qgXvLFCgJsTBPp8rj8qqlkDlPC7lvYk+xfVV
/eXyQFbmChBkeF8wt+JEqCki3Y27uUGF87HrArM5Qi3y8vdXNpW3XPmoQqCRBKM4HwJ6cd1s6jSc
uPJNI4OvedeVNIJB+1yoiG2FJQfSCxhutMwD63xuZ8xdixkN8x7nX132kH/t5addBwxYSIni/YA1
oYp7ZZZbNBZz3ceC3fKrequ54uM6LJ1qixgaGsvxfFY2lI7nQoV+AfcR7L/TnbVFc/lhJyFjgZrj
u0AQBEjUhO5oETfOeW089uWN+WYMN7q7u7zQHwYACzqe/gvpGijAVdnBhoxxQ6bWfKyaBAQh0Mud
P/f0pdhHWOKlIQ3bCR5WmSJiSzdpUt18FLkvxZVwN7bqx1cAVhjHjC6tVSjQqdebJZlsi7iaH5O8
DwXEbNLkAKphn/Drop78zL3n05dB+86sXRMf43rDbX2MLBf7BrTFkEsF16YKSJLWDBIkwedH3Xoy
GyNMYiuYx5sZCtggMH9omhD0teyzQTn23QIFRcIb1DgfQZg6QRd9bIyPdrEryE3WbTiYlZ2HrwLV
g029Ijna5ykxRV9Nj1oexv2d2V6T5LNhA4aASxE4UqQiUfZWwpK4GDwam8DR58ZvnfJQJ2+X97Za
5ly2HiwAJIOhUOsDU5nBoN7L6mHE5m58NEdCTizAA2boHsj8SH/Z363U3lmj8KeWHS/bXp0/vK1B
OAGBPkQW544N/MKlVvJqfKS991VOyG5O9hfabHHUrxxfaiDockHCYyJaVeZQTJB7BAZvemxrTWKh
eHOVZ/mWxK2ShnmfR2xtZEWwFRbk1flguCdIK1MyPb4rmnfwRdqblk6BpYGwZXq6PHOrQzoxtlxN
J5GGzaAwXoDa4DFpofIsQqjHbnmM5fY6SSv9O54lHYyrBw0P6nj0Bk8Oj1jY3N4XN4e6vJ0f+vp7
pQ9+YySBmJgv2r3WbsThq9O44BbRbAOeA5VSWA7ICKAYOT0mfZv6trSfR2iHZXYZoNR5aHNtyzMh
B6CO1FkCNwTlUIDCZa5q9skKEtFWNs+PZO74vo2z6Q+YrR0GeWS9ActmBtZWF3PMx/x+zoo6JGme
h6WFtocMWsRgSuplMFbAxXZ2PO+QgZtAkwp977noC9SIELEt/Mv1UaJ73c9p0X9hPYUEdZ83Ry4M
d8eG1rw3p0GPKKgVwy6X7l05uvKY6+wrrdrhmzDp+DuzhHe0GCdfs8n8TZwh30HgKH2yk0zs2hGA
LAdePtCtAWvjFj+rXofMNDCalQj7si+4n40iPs5eJfaEdeVVzUf7yMxG+l1vz2Fng83R49O0qzWr
fHHajAdmnZpg4KMyomK0fGoIGg5ygoBzUlV3/Vx6IPCxvX2b9851LCEUr5dFFUKaFPzWXqr5utCG
nVMv4n2yI8beiAkIznU2PTk85U+D1vAHz5yEb5rsT+lqyBZaTf6Qjxa6SpCQCmINTEQsA5tZCazp
naCZuatE5oUjtYawhp78rm+6f9CLkQamJfSwcSc9hE8FPCQR8S2I5LR7YRTaUyvMW4bUTzXv+qkY
r00vFjvuZbafFA27slk3HSlCdpRj9D2znYXSwf1tWWIOedpwH/Q5LMxTru1SzcKUDinZeX2bvUKp
p7wdrUJD0gJiK75pj45+23H+hIYyGuT2GEfo/PxJy2w4TpmsJKa+9aAkj/zAkZh94ndW8t2bGrjZ
cahe9Zm7Q9CVJuuDppm/T01qtUGhu+KBuGQIAcs3foKXtzXDwTW8H9xl2ncDgMMdGRqSBmRynBdj
MoqfsSP0Z89ty1tNYDfWhvfWaEX3baZz4mNqvmBjTLtYdG+CjORLnMXzrWBT9sMVpeleUW51oeX0
ox2aFnd97EWjPCIP9SeRs/00tCiKc+YNoXAndkRtQAY2l/YBaZzkqdBSt/K9Ou2/Imfc/uQVl4FG
EuRdGmP4J25RV4UCBQljvO1ZkDoJCeSYO3e0Hr44ZExuGg5GoofK7NmBVwS0tyOIHaA3wq5GIRpw
anbmTu/gZZNlk0yWU4bjMD1WZikxz/xXRqf0R8Hc/mGBnfpoStRfUhRF7asYQPz9QCv7yxRj7n0b
NUQAD/rknugFe87r6ofhVOJbWxnfsxgIn2mYqkCaMyTlB9LuM6zSTEZrj0UaHzC33jc6dUYAITY9
5GbZhZDTLPfQN3PDMtO+WzP6ScOpa6FxxvsqQEyM/zTgOGV5530FIxv39V4UoYYOtJ0zau0PhpNZ
BZ4j2J1Zdz0GispZ5w7oa/nppD8lvDDIv31J31huzb4Feo1QH0SPRa7wP1p97tutkx50kbaBO3gy
nO24DK3OS/fdZOZBAd6WAM8YfU9lU1/R0jPDjCXOS2um2rXkMQtyNrGgaKkJBjrX84c5zv2KjVow
1y3Ih7jTXDf9QII0t9MMnrCFli8f+AGE7fW3Vprkp436pT+bKQ+FU8nA4Dl4YRI+HObcFShqFaaP
M6wF3EpFYLQ9VBZrbrZf0DDUBkbM3YPImzJoemf8IxEc3DR4xPzsS55fUSOxfK8rMwa5G9EFE+TH
j3A8WlBayYA2V6l/TWnRlgGqSf2t4HXy0yK4e3yO51RA02Y+eI0tr2laW4dqIM5uyHX5zeizvgtG
t9JDImV3YNPgHisrMcO6TOUXiF64fpo12bMhOn5oOMrcEkT7NxIIrmiM+/8j7cqaI8WV7i8ign15
hdq9FNW22+1+IXq62wgBAiEEiF//HfrGd8dFVRThvi+emJgYsrSlUpnnnKzhxrVhh9KyH1FD6o8y
p86m0ACOL11XnWgh5Eq2PjqwstFdST+v4k5r3YMGOdRdK7VxndZu/k2kfbmjShnRIBwGEKzu3ams
qg6uSPQwQQUBQBU+Vr+FVcDZqYKuNL09OcbAIpoEp1QzkhWapv9Cs7UszHoGHGNRvCLHW0JJR0On
2MRtV11pZxtd8+A1AjY+5n2bhZpfGWHOOS4GMWYPgvsiwruoC80CBI+qzaFNaCdsLYqqRhVUOPTQ
cBO/CT/qvqOt3GRtLh9GUwRQ6vGbtYXmeGto2agIXQmqFXGUvUtT3dgkAFuugelDkJQa8jtu32Kt
CM3W44C3kKfVdjRkGl3XOfZ0V9nuvgEwNBpcG+2QNAj2E2CGHngni8htWBCJwH4vAnd8avy0+VLT
utwKC2Y92TgbP9FZGKT58JW1hbfifTuGkIjQHxMCXKQlqb7Pg6Td1pqo1wRe7xC0Wb8uys7dNEDV
bwQc/76Z5Em0Jnf3NposPclS9pEmgMBC5hr04Bp7R+SeufZI567GEi1xNAWGS9TX6KIzWCJdAegE
GGHS2veF8jVQ3PHHSTwWKQIcUlChL0TZw2koLW8ObjAYa8pZ/kVQsNgswesvTVXU0PwY5QtvUP4y
lG+fGmHgR7OmWHda1/7IpSLh4CseBga61VKn7bdMmikYs5is0AxStnYKwcK8Dti+MBPAQ62K39UM
bzJLBdmuwSbGkc7aJxv89J/UlXTVNV63M7OgDxMTImR0lL8qxxIh+nHR0DSwzYa8Mu5wZJMICUNz
U3s52UJPDL679ccdEPg4ZMDkryhrrWgo+RhaY2HvW6Z1jwjiXfuAGpDqQ0ITurGE+5TTtD4MneTr
qtWxZ90RDPakglim1N1DnVrdhpeOF/qdWT6MYBlGrqi9lVY5JRpwIbqCwq8eWUONEDJlbznTAR62
R3uP7FSy4cDDbHrflqGuF36omCsAvJHAgNVOsK4HN0DfV/enP3Y/G5Cb3rouMRCKZnB50tS3TVdR
1JTQhE5lNeTmmtq+o4qkD0Ij2dbKZfU1H7UkMh3ZbvOCWVEpgmbF04yudHTO2jh61WwZWi3dIyrA
HlTgKA6S6BsoFwVrdOE5yZQETghdniwqeONss6RC37AKtM2Vmi4bqIJhTdWAGGLI7S+DjYK9nWvo
NQAwnRbZHYiq3Oz6VeLmwzoRItsxQWQ80iLZVUKKx3JEWyGtad1HnCO1HmiaHiuR648Nqwgka01t
Qw2tB0gddUOFPlBeWBY6XSGdUW9o3ibtSkpPPilo9hROFRWWc+SIL9eGJP2r62ediirIiH23PCVi
g8v8l123+bdgdNO1Q4Nx1evkZ27kRphofREhBrEixgMrEh1CWQDozB10dYJN2yT6GjV3EvJOeCtn
9Id1K7MhSkowOLvaTjdUg8AKtMXsXWDIdl1oBjYdnmyh0VVvqgrAfhmC8uiDVrayGEHB3B4VVFlq
PxyQP1mndqWtiaGyteukRI96ozadrc3U2G0g8F9DzXtIQpukr+logxbQts0bwgjirG2UGWNi0+7e
Qber4kADWtcIZtH2C0VOuaI2JNWcJhCPQer96pu8D+sKm95OarIZ5ICgFBDOXRL0uHZKXINZUblr
Rbt2D5KXfOorQOm8tGJvlll49yhltM9eqxUHIaoxdrU0c8McGsPVXZOOjo7yXMIjKsRoREDK0aMY
4BCIOQ6RRFoEVwq6G0FbpQWb2sljAcmkL4jMINeW1MWGIKF6z4bOf5FGkdQR7Wt5GIYUSjltovc8
hPpL9hsyDzK2NRAKitTL71regeBIuzQLez8fohb0n4gjwtsmVattgkbBPTiZG0GZy1+NptHvioqT
XRX0YmXn3vcWe+EhqesW8lVJ+XWAHtB9Ryo0VC2nfJHqshdCpdoMllut5OhbUOzm+rNv1llsploG
PbuM4DnE5dZSzF+baVe9dAXHK3wsWRTU+RT0SA/dkpzgQNqRrau0ftVEI9aMuuU9o7K+Q2/J9gEv
nhR3vsWPTtEMT57L073eUGwVYeV77tB3/F90RXpLohEhzqZDVLcN0MR7j+cWj3nNEdk3ho9eUnaf
rEmednGhKi3Ueo+uLbMtwtLGE6MEdu3FShxz4zaOfgxwsJ9b3a3WhCTlitGerDK9hPTdwLs7PR/Z
Rrmd+pLZZfvFBlYb7tM2QtZLsWnyJPKpvweH8Wue2NpKUjSTSs0+j2jJukdzwFtJwB1GIAWIjWkW
9mZqIx9ZQu+3xOmMVdKy30neSDiLjh+qJjMeK9OnUaGL1eBC0bIZ+w5tv/z23jJI+6NgAkDdjFsP
kNj1ARRixioHehxX9ZAfiF7lUdqSGqByfUsMLYRIbh1qozkeehT81m1C+UELZLqxnAT624COfkFp
AHAqwNVXQ9uUdxMQY1PUNI38sffvjZrmq5oGwaZzM1zrkJt4tg32i2atf9QtuDk3qBG29FxDUdcq
9irN/B9mY5QoaCdyZbZNe3RLZt8ZLGgPntR/u14FBy0b40AHCxrtA7VDJOSKzeig5SdBpSUKWGuH
TlOptStlBj1F311rw2BsU0eXYVb49N02JXL/VqoduZvTQ1bJcpOnvR6hHkjWoqdjCBeurUWDiyFz
BANitUUQGqCFJchlTVwZzrjTlO2HJK/9FZQ+tSgPSLFHO3rnbvBJHSZ9TUIA1uu3lkMGAQTmZD+a
YNGNejEeAlPlP9CZzd34jTHcQ9z+XdG8eLEtDXPp5F/7QGibSiY/pRDlU2PROgZ6Ed0sB9OMK9Pr
QoSj6bozXbZFIJ5Gk47rCvmRfgVClBUaWJ+9zDR0l3S5dpApJP1CZE70Rx1Zyki2fbsqDPZIjN7Y
J+CvrdNAaUe7RVLCpXZ1hwx09dDZtD+VmTa8OK3xNLYlWnnWehk8JYF9tDpde4FUjYG2gUUFET8a
kJjk/VtAyPBQgeoRUTt5D1gu78D8Gw5mx9nexpUVZWTowwpNzyx0JOwnyc9SRBUmR4N5qXt7N0n7
VU4p2kowWkcs0/2wF00aJZlT31nc0Lcd0/2I1363KUmSR9xyvloo/uzGrGDvkEBzwlG105OLFOvc
STs8xRp+dFuoArVmMDphVRvjFxcN5fauNGiEiFffel753hR5sOtMnq+G1EVclgnrjkPTeVNqxj2p
+zLy01qPudVNU+ipfRtowQryfj9K8BW2BR5fG9oUEkkFK48KAwkoxjRE3HiBOQdgGoaXCmizTTLq
eFEOtPyWa1rzCtSqe3BxNrao6fGw4kF31BBPhVmepCufc6S3utLYocX6+IgrlYddVronnqHZHF6u
yV3u++a6rAdtZ7dewcPeFATRhUc2etpUCAOKNszqMlgzJD/DVPLffiZ5WOCI7zTkmdZoggGVhaHR
1mNd1ycEzGOoAZEUch07Kg2cPjSbwXjwwWO4J2WTff1kpnRK7gV/CP6GMQH+zzOlzdC7zhj4Ywy8
s2vej9VCnvRa8nDqgoAvg50M3brz7zORCheQmTFu5eNA98RcqDEsfN+eFRl7tMz0jQzfD45FEg1L
MOeLFDymJ0DdCeJq4BddEFQGz8cdNyRj3FcFMoUHS98ouoR1uzaGj0ZmBUzhlE7vdjCSkyjXwiWx
vaXPz5YgAGhMDC0+7yHlWJ14+vb5LRRMBR4g2o0JJH2+xMrjys2RfYpL8T0W1o9Pfx00BpC8oBjq
T7TG868nTd9qTefqMcQjv5tIDyED9tnqIji8UxofRRbUkmHl3ARaTPd5LWonTvTyiBIQ8urKer89
jCsbCTaASUB9BW+ROccUFYTAAlrQiSGxbYi4YchUPN824eJnnlUkpmFYoJhCUwyoKn/67x+KHtKu
bDR5rZxY4o6EStOTU3TI0RffPXBbF2rul6CqSRBkon2AzIjk28xtKCQa+VgzBxfksMvL7jAm8gTG
6LMp0p+6kkhHfraB7cS0noCREMSGTXBnzoen19rgU5s7cZXSsDiQ9Nft6ZuOwXz6UB7HGQdMCHCF
2S4ozBzxDEu82GS/RrTvy1SIXGo44ODrBrJASxIxcwYFcAtTd3nIuU5V+Un853xATh0EBSO6G7PO
M9bcTMDjdpuDkyA9XJF1nnVI2bLnwdLWPauT6PZwr3gFQInwesekAv8xL9ojq9tqLs5zDIhGpPoD
dT/ZDuU/4/tgYeYXOtzppKemG6dALZXYkt5fbHjokE3VKbRBBXrifAIrBMs+sknYEWjsjBpLb6OC
A3H+VH6yed1U7APtA9P1p/EKaubnlpSBuL/3pBULpNCICjXkcW8vxzUEAjiEKGEDjeyBsTjbDaB3
NnrLGzMeUTJL5bZkMWv6EKTCseYbpxSvWlt+0xN7KwK2Jcjn2cPv27/hYkug1A03DvQdIK6WM48F
cp07eMYGKgaTJspJeT9aYqGceNUE2teAbQ8mPLCE5xNZ4y2GXIKl4l7U73qTHLzS394exYUbnEbx
wcSsnA2kEU2LxlRx3v4wGFSL2HFgRUiczW07S0OZ3dp4f/h+lcAO6ON4OmcIvBec7DULCJ+nrpIG
qlRzaR8C4AOEHjJYmFKBKTj2YHYvshWuFLKhWYxjNCm54Z6d+1XFbc5Ls48b4aUMWDP0suZD4+PF
HwgRMkL4rqBVcacGM3up3MzfWD375/ZkXilrQ5psEpIAn8yEEsr5vii1lFGw1gF1QA7EA8vTNxH4
2jS0DBF1+Se7n0zn2bZgZeIs/uF1nZsDbdz0pGv1sQP9YUidDxKt2pDDF/LVXtIhu7hXJlsAj4Em
4WNjzg+216A1glENfTwM+lfTSTeN6zahg0IVwgxFQ6dnq8wtfhrjUvu2q5bBjQcmC9HrBSy4t626
AUGzjyUahPfSQ1NPI3LZPoHaUXcSPYsSja9vL+RFYIDRgkQxAYrQAuuCTkA6x0VZye9jG9JQK6bK
Rxcq5aSCQKHfgvMCZ4b20eYn1d7/LKgDmSh4aahvYxudL6gthITSRQA9TdwBpbslZhpSzcS71ljh
X6tP9nf7Y28C5kzEb4Q/81irCAa8pD0L+xXssxJZwSVM3UW8iHkEyh/FtgneiIr6+YBQsHKY7Cqc
fTyq/QDCFy0Sx+2no4DJDOpsuP+B/4VY3rkZHAHALUwxxKPtrYbROUJkfn97R1zxYjAB/wXQ+ESq
nfljojTUOJpuiPO6kiflI5OM90j6dNvKtX0H0WXUNqG+DzTOzEoZJI3jaNUQY0uiBLpzmqmedqil
jKSzG7q32+auXDL2R3Mz599K1aks4UNsEEA4ht+++awCdzPSn7ftTPN/FpRifSCRCOApYmzjgrwm
9TogqcOGGKmtL05SwwmrN1rbXz1hoN9ZFgWd91gCUx3dtnsZnE6Gbahk41oAgXt+oKqiKwp0BFZx
hs6SRqIhE8TXjiOQqfvFg5cKsWlq/WMv8YSubXswARBqgQ5wiYPUtMBpRWYAkji+GHi1OM17vaT4
ci3UQlsAbEUgLbHl54hYV89Qv+zHIU71owMPbIos0oqjTNwo80RojCeX7Sz9gZjvWr//PBcKrhhe
GX9tPJYhP3d+5uy+agor082YMyi0IumbZmR3e/munLkzE9M0f3gK+i2f8tajGfulAOdwq5mn2wau
3NdnBmZxXGNbhXQIxmBQlI6sDZH7HrxoSt+kuRAaXB2LZUCXG9cYnmczFwUFPdOiqAzGnvvTTX4s
4RIXPm/OEkhDHoy+YgU+H9YmDcdiKf1yZUuD5Iq3w+T/8IyYBfZZZ6OMBf54HDSADnMljRcOlNAh
7w1ngWBhTN+auQsPnZwRw0O/AxphM1uqEmw0Kn0EpD8IjezNtu5HLduQ6qtNfvnjVDPjOx/ANnsh
hXLF/Z4ZNs83HHVyKx0cOcYNTZ8AK14T6zXp49YUaC63k8XCM+Kae4I90BewMYAInzPxag3iULwQ
Y1yb6T9urv9ToxkGKlkoPZA0zCjbgqz9c0z4vdUB73J781/ZMlOHFGSMwCRCr57ZjpRB7filBAbT
BFsG8mcLd8vC5+dyYR3LM0VMfB5ZA6Sk163//he/HyE/3ptA5OKxeb5YqcgE9Xup4jJFz9hBR8Sd
+ktCMtNH5lsRhIn/N2LNzlXb6VQPeg6gagIDADJ/Ybnzgqz9r4Gg3KHrb1ow0pD5w/b26K6dNwjG
II/nYo0uFDyaBsUDI6GA0otvLmLsdoti6m0TV27/SZPmvyamFfzgXm3hukMnyjHOvJX9ozGgs74T
zsIev7oNQMSH44DgE6LMcyPCKE1LjDBijStHoan4wjxdH8S/358d2URpeu1Atyju600XbFNj00PR
fSlrd301/rVizUbR+kqyDlYsvtatMPtmLY3jqoU/AezUeucis1q5Clxx8ue9D/h64ZPvhSkejcZZ
3170BTtzXSyfEGGPXKnYwTtugHhfijp26BAR/40dvNkAtfYuhVUSJoDvk4DjO9UDA3BaxACo3DZx
dWv5/5qYRa9B2niQFYWJFEgnkVehs9Sa7ermQtgIQr0ZIIKdbV4NwIdKUBdJGISPrDeB2XFX6LLd
m81fjAWOGKlUEx0M4dDON1gOTrRSmo3iCdKngN4tfP7aqn/8/OxdUeDRGpSAtQJv763M3x0AufZf
eJNJ5AqzhPAGRYjzEUCG1soUrfSY8FVWR+keEBR36V1+bcmn0gASmWhQDf7ruRGv00ZaCdTJ/BEY
Jb2tQ+o7L7e31bVFR+YNzEukY5FumM2VXyRJlhqpHvtevw5os6NJFWaBsfbp5rala6PBzY8oHnmr
AM+j89EAPYsEhKZQ0mr8bmugZ9UqRb5xQU72mhWorYDO66G97EW/NR2tqF0tQzTVi422BgDp9iCu
TRfWwnDAqEbtda704JYARySjM8bKAnA05VHheWtZ7dx2ISy8toeRlEEjUTwjfVSazmfLFMyx0TVn
iFHSD7v8BwPCh5ULT44FI3P3CPyxsGQ9Gamgl8xfOxtJkaV0xVUjeDZNbCy0r53vMMTqrEOoMmBF
mqjU3mEr5Eu0tavLjgAPiVekXi9oVybydRRMvSH2ARI+iLE2t0kq328v/nQW5uERVuO/RmY7OOFe
IhsXD90yR+qRvzGADmrrDSsTVH9jCvVTCFiifnbxAOntrgxGD7B/Oih0PdObu0AzTl01PqDF6UsD
DPTtoV2dvwCMMSj8QIds7mrqorGbnNtgRjl16Bt4GFoLTvnqyfnXwlwZOEcWUICMr+LA21JtNULK
B8DApQDMuLrbkNubRFsRa8/VuRO0+a5bGxPHiIKusv/QuyosCvGaNkV7l0gOJA0KJsgcl/43TaIN
fQkIRFgOg7+VgQS9pltRr5QLgdu1txYktiY8AnIzUGQ4P84duuflmkRZoC6bf0oje3BqSSLNa7Oo
RTksDND4YstZ+fl3OGTx/jU727EqrXugbIiKG6ePAEtcL7L2/mjtzg+FM9EssW9Q0vvz6vsQV3tB
JgMCng1GlvTIeAKoxpRfbhBsu3e6MsQdmkUEj0C+g2qRAR8zMK1c0zIHOR4dHbepWfFIkzZ9u72j
r22EiSWLqvr0jp8XYpwRApdoRoAT1N+Rb5KvdLL+CwtQdoBICTS1kek7X9OMgNKWQVUmNgBCzf0G
QN+XSiyhWa6dGzQOdZD3ApkPXOdzK9wHkrwL4KOLwVixsT0g2Sta8C0+2ZRiSo8j1/GvodleSX3G
2o7CUKIA3NCrFbBRx6EcICgT2K+3p+7acZiEjpGjRHoIsv7ng+qzdIS/RkmRadqD2aP7UaBtoQ13
4gbqRkVPX3U9+37b5rWJnNYJNFYwEy7S5invSOI3oEQWybGyoU+qh1AlRx/122aukY8RtvzXzvxS
1QNFzUYhasvRtLQCEUkAkRagl7Kef/WKO6tChgUHnh66Qt/X7ZLm8LWp/Wh+FsWXiicJQHRjDNSq
UFEzvlbiYDir0gx1byF+uHZr4D7EZOJuB7d1tjezfOCZK008FBtoj9R2G+LlmC1M6NUBoRIH1XoA
fYBXOt8rPs28Kkixbnh7dVtL08Z7i6dJlFgt0kd54a2p3edPoiRLqiFXLSNwQagX4M88yLcKsOxs
B1PZiF1jtlGDusFoPmeGjU67seEthK5XwgtE+h7qmyiHTc+K84E2k1CUTID5crQTHvel2tTNHebV
/bT4hj81IkYkBj7yJKwzO3126w4Cegl6DNZDNDa/QINoydfbx+DK1gDNGtsCUgLADMw7cAndULkC
Ejmuxudk3Dj9/i++D/77FOrjJTlXca6rtDS6gRuxQCsQFXI//N++P3mTD9ea3owpk1ZhxGZAo9wY
QvRM+AsLUGyEG0SYjxtqZgH5j7JQlh7rJA/RPP6z7WUmh+5DHw7KGGjFNxVNzg3UvujL0vKM2H9Q
1Ao1MJ9uj2D6wOzqx1adPo27f2ple26g1btCJHZnxnaReysZlPuEOmDryjtrcHaN0+ZR0wcjuJD5
t9uWr/hy6B4BVTZV2FCyng0NXYh1pk3wyBFUhD5yv2rBumNf/sYIcGXoqoyK07wIauWJQb2B6HGh
S/RZUWovEz2JSDC+uFa5ECBeHRFEn9GfA8fy4pVk94Gp6UCWxVK4XyDl/jQxCUOtpEflLyktXPFr
KIL/a2v67x/2tibAbDWHHG/+7ntRfDeaExrnACcCxYoSWme3Z/FKHIZWg0hYQ5UI9+5cKcfymO81
HpCmHQfkxjRDaJSHHflk86k/mx2lOaBZIRg3tZA/H5MJboiXjCguMKuNggDE8s+ndpFUQANfwEEm
fzbb7E1qgwsPIfB44go4d3RY6k5zzWN+NDDzOJY7AlbQWmNs843bH9rfn18HPOzgaTBFHvTCzido
aHqvVQlKWvRN6QffipOl3i9XBwBVQAN7GCXoefI78HqCvmaoJ/nlr5qFTrHUL+vygoSYCzpaT4LF
+Ofc5xtmUlBICnlHJwNVID2kwbcMVG6LDKvh09p2ABnBGJR7bejtXHjnioEraWTKPVbGIbvLkk/v
pvPPz45g1kNlY2T4PLv3QeVeipmulMsnpXpk2YBAQ7FtfrkEtXLB+m6dI+g9pIF+xHiUaQpm9d5w
9rWpr9z2lzFxp7U7A8RSY3j+7G47tz8bX6BUBfpc7xy14IWD29xkB1kan3YtMALEzVTXA35pDmju
gp7xMccgjewLl6BnlmHunW4P5A/U6/ySm1CV4GYBj4VIYw4Fq0aALShC4CNy83zTdKXbA9dnOU9E
ZvQVswz6a1V+CZRov8ratBCI1hkJtcJIorGoQcRvA3E3mF7zCGAtqo9jQrNXqUl/29qDvLMzksYt
k+V+pGm5ddIm39YWIG66AuIARHGz3SEUEWrlMDUcBsSOuxQv/lAAD7FHo9jiR8ez9ITK04Bavm+8
Qk9de02VA8VEReq4I5DMlM1YhIlbgKyQjnnI0PMbPZOUt+pzabAtLp4O9LaxfqTgOgLKbFsvAw2e
2qp9z3rNDDWiF2DMjVk7bpAHI/tGqfStgiL0XaN8uUc31AxYp4677wOwZL8LU2mr2ytxeZFMOQYd
Th4ZPuj/zu58j4FtpZcOVpsfC7BGQeb+tCAkDv0HE/OnmyWShpEaJoKNzEGX2twewTX/hXzE1OwM
7bYvAoqqwkwOMnWPut5vMm038t912YZ2ckjBQrxt69IZT0P519bsAA68tYu0gS3V+dsUsk2uufAu
u2IBCAlIryHPhiBwXi4yqpRZHDf/0eg29dpZEtK6DIgQFcPLTyYQPsxVIb20RrowNdA2ZXiSeAJx
Z0L57OylLM61YUB/FREsJCgnZcXze1HQLOWa0fnHTP/e3TH/2+11uDYMjAPsY0TKl60+kd7XapIG
7tGA3utp8EfId0Cy/XksrP7R6fRiQWvKNPF7z/0V+h3hcgSUE+h64C3Ox5NImXZj0TCgpDg/9bXa
Gz4Y0usmy0eoF/k61JvYm6/X+bofc/HotdBQooyRMGkhU6ZnSBcIXwRPFVyUv/bdgm9UYzNMvu9F
Vm3mP9BxwTxN0gdRpVXy+faEXR7zyaNDJgsohKnKMvv9aWG0nVaO5RGiAfqkLS+ssPl0cQVN+ODU
kU9AtAjIwfkcEcTaNgid9OjpPBoBlBPuADWJ1e2RXO6syQpyMYiHroQrrCGVSaVHj1p3ZwQk6sfP
u0RYQEiKwh0oCBeMHpKmarB1lh+tUg8dD8R/XYb98P75cVgOpBaBbZ3elPPIsVIOindVcVRZVJ3U
ku7ytKCzDYsD8u/np2n88BqhRtuT3sHnE+dtzNZaew8xjRNvt7TdGvzTbtFG+1hEdPBaSFzNVx7V
FE/pA3aXyYoHD+RuCLF9dragYesh34yyLYTq58Q0SG161G8rcaxNdPzaVtXu9vcnf3Q+Xfg+niAB
oIiA6M7PR2brJAssKo6GKehDp/vkWdc6csgdt7m3k67fW5ruhQPpl/hjl/t5sjyV6100ELjQHCR2
bYqi5eLY/uqKkL7cHtfS12d+WFc51DloI46cZpHb7ru/yIegFAKeCcIHNOHE3/ONFuQFNCzg8o4D
9ApUSK2lePTaEOCysCrIFmKmZgfFSg2bGTaWXjWPWnKvW4srML1iZ4uP3k8O8gPo6IttPBuCIU1o
LvipeWxha52y3omSBmpMkV6UXrBLR5k9451XReDv2lGt4ZURBW3H8epO0PkUvsHRflRJgJ6JetJE
ONkv2DEGmsimnQ7aiCs3Guqop7wz/RWpiL/hQaFBDEIVK1QcaDRY5lPat86jnzjajhIG5B602seX
IXCVGxqVme4EeCE1lOQ8SClWdLzrTd6/lC3u8N7NekBLhOZpkWh0tWJN7X36ZTU5XRdeHbegdyGQ
auIsoGcIMY/EXHEL2vGf9iDn35/u3w/uKmvqXgh3WgL1VNqvtvPj9jm4DBLPvz/bRG1nUFbamnHs
i0yP+6YVDwYQExBd1DsLZHViZo8QFuefdlvYUGjYhlsEXXgu+LQ6J6ZUreKxHPceffb5wpV7eTbO
vz+bNu43Mqklvt+BrmvAfQwLfvEKvBQWcKwRw0zZpnl2QJB06AcocAPe/KUAOsMZIJwHGYcCim/a
AycFOkC+KVaubq/XH7DxhzOJBAHa7sEwOkIHEMKfn8k6T8vUgEjIKTEI9AdKNKKuFUQBq8xVWjgk
qn808spfc6m/0S4vIztxTzqh+D1WByA2NA/2HF0qViXzn/AGzVeWTKF6Vo7tXZfKF6+Abtnt3zyv
UV385ilq/bCJDchIOEbpsFNt11DQ0l6Dltwl3HhFq+JNY3URQwfXwB52funcAxEUydHc3/4Nsw1x
8RNmMZgKkhyNKjBt+vimaQcLwnz/m4HZheJ0ZNDJNEb5FUpaPF/4/CxO/c/vRxCJB+m0AeZ1WVwC
ZVtDpeVUcQbVpoe6/CJh5y/G8MHINIkf1qmh6KKY6TACHUHlgsW6sHmXBjG7TzIo3YliGsSk6jeu
FNQKlxo1z/zZxTzNthqUOH2f9jo7lf13Kve2wdeS39uk2pjaEq5wnva6MDbbVD5gFGbQWBiP+i60
u8SpIc7wlSFXW7YvVXCEBOxG2O+d7m2y6htNN7eXaxrLhSv4sFyzLTeYlV3oCcz3TuhZYGAeinw1
9guu9KqVKSkJsgC0jOcRZl9UCS96n53GIkKXNqPe5hLR//r2WK5uDQBacYMiZ3xBAXMTLUWyAsdH
lGvT2AR8Uy3pIl91AR9MzKZrHCto1PkuO0GeM+/eAm/hLXxtovwJ9I0bbYr2Z09JSA4JTgxRod3h
0R62QP4M24YuXJzX9jekWCxUN/CYR0em8yMKMaMUFSQMovaP3XiXmGDUVF+L9HmATM/tJZnmY769
UENBecifki7zx4stTYvZeVCdPEgtplWK6+057Q9C/azaXeks4CX+/PILcy74Eqh2QIBurq/PR2QM
Uhu7uUjaLnT7GsqqlDnNDr+tDosBmoPEkXk0InkA+TJfrABk7LdlDyWcRNOKXQCZF2ge4krx+5Ic
XEsWm9zxiwh4tyLSSA2xOanz+lnUTv9koMnqGorC3qNwOPuiC/7sUJ6vbdH+46hCPqPBlvfMXJeu
mOkP+8HIPCisCsZDXvnQToNk788moy06t/Fkq9wENKoWWYSmHtkzyNJiqR5xuX/9CfmALQZ5ThSh
Z6GaBenPVDWocbPha1K+ARu64P4vz+C5gZn7B3jEr8cMBny1hdrMCgqNervUvOy6EVxkwOUiheDO
IjMooZWj2wZ6rGy24mMbjdoXWyxcNJdHEXgG4LCmFmng386rgGjx5LamJvkJqxJZ7oNiLyJ4Sexq
4YhcLolpICMJ/THAAgACnAb74cLUzZZ0GjbBqfKj0o1Ut/D9y8k6//40zg/fH2uvJQPD96dEvr8J
hnXAFmAgV4eABwwcF7rOo/JwbmJw0IVQC5LsRFpvJcAJI9WCX7w2CLT+mMomONsX0LjSrXVic5ad
uH+X0S1jq7xceIUtmZi59i7VckhLldmpk5FZQcMQj9WFw3Ftnj6OYubdlcf01iIYhSs2bQlBr9Vt
b7vwfX9WUa7QX9CqXDT1s4v3tCyhsbsQAS/M0fweHzzlNlCszZBSe3Xr965pIn0pSb9kY3a4fV47
plfAhuSRrqC5drCXYkjjytnG3Yoj9x+xlfmZU9CGrTWukZNXQf3dqCN0wkXDHYr2j8lLaZlRa+2h
5y7Jb+n+0oLfLNsRuckbsbm9YNfH+u/vmJ3NwOpEAglPchrN/yPtS3skxZWufxESZjHwFXKrNanq
rq7q/oJ6GxYDZl/869/jvve9k+lEibIfjWZGmtYQ6S0cjjhxzqY3dm6yocNfmEBDK9554A+4hHxq
SJbMVZelL2AsN+l+iD41a104S6M4NaEcf6cZBoexJMW7ItBBTdgdVnU6lxbs1IT8CSdOLEqsttFA
2fiSOh+k2GrlwakDau+vL8fS+Tm1oiwHbgMSa0WMuYrQgH6o19Q8FicKSA9UOaCBcnH7praYM6jB
Ji9cvwPtawV+R7L9iyGcmFDWwkQid2hzAzu7A79i4JaHv/g+5KksxI3AEFtKANFqhNVdSpOXmPqa
DobtldtqcaFPvq/8fs+seo50WPLSe88ojmflswt6qvRvDsWJFWU7QRDETpvITl7sfGdkDwwe312r
wmNHnoeiiHZPTCh7aZxBstUUDhbiA9ptrhsAPluOK0bkhXHNiPJ4HN0c8OoSszUm5a7udPBSgdzV
/t5b2955AZtdzl//b+uv3JL2lJAEeJfkZZp34BDP1lzz4hE8mTblihxMNCbSSX4fCuVmSG9U7sNz
+2xZ1Hq5lpaemzr4Pmgz29/5GuPPys+3laeV2WVO02RYEGH49Qf98X+afFu5Gg3WmS58bfLSdfd2
vVul41g8fODMQssbyjWA9Z172W5sXWeGQuML6q52DW665xS0yub7X4zixIqyhaYxcUajgRdkbmAX
YNreXP/+opc9+b6yhVpwufHY0ZOXVtwNYVbcTeOKk12ZJzXO6rkRWe2IEYyApaGkDE2d8XcVfdw8
DpQF0A+CVC2ROYfz1ag7Bmj5FMcvHffrKaiq/dSt8CksbFeIX5vIByIXgGehshSA4qRWlfQauucj
33N+1fq04mkXpspwofWBv2DnQqJWtyKd4X0ShdNobmb24GWfnPFQgJz2+mTJX6p4wjM7cqQnAQIx
NXdAESIKc+0bypwQ0XgxPL6h0HOZ6m8GX5k4eRKumVMuEMONJ0g3wJxufhRZGCX7ufjKrEfom65c
iJe7WWI4UUJDHxY4jlWIfQTSNDGzSA9teoCoglM+g8T++txd7gJpAmkz5AQWkk40xqsBBE0kLI3A
ia1tl6xFiCsWVPi+cPOsLf5YSL9KCY61tNzSJAGpAtAKRK6QYVSWg3RQfynLiYRzTIGDsl+rYj5o
fNhfn6jLVUejuSUxu8gwAo+snMgqQ2cF0Hsk5GDugVjTXmuqXySqtyNgkXXbr5ydxVGB/cFDtxbI
29QyjaimuZhbjKrQhns7jXy31KGP8fP6oC5PDjI2OuBEaK6ABKD6FgK3PgDECWKFJpkesnp8bZ0m
R4ZM/Bwj+6EU4pOb3J7mhE0U5eVa4WGiduEkyeA12ZijkaAAlbpgxfcZ3gd6U4fGZOmKa1jafMBC
/i9bpISszDQbO+MJCb32rhNHREjXJ3Dx+0DcA54OetWL3hSbDoDdIvEVMutTmv7MUZi4bmBpH4BB
1cDZRBfYBdUIqFVqILFsdO6nEJdwo4TuoSMLqrvBpCtbbnEsMjcMLhDAPtQIoB7Higwa5sqi7QYF
+MA2/2a2TiwoVw60v41Y1C62m159SjL+CaXVtSyn2uGJywb7CxJTIDRBWf2iA9HUx5FpnYMZo9D5
tjLcAIn+CJ71Ny0xfYcIK4ib9jcXaJFJkhSSgPwQVcRvM82ndbW9vn6XdyB6rggAHAaawdDJp7gN
I+0HvZ/QdGKbQf1FQwMQCWvxFytnS/ZONEpZoK9Sdrk+z87QRzYJMzMpDu4EZby6ctZaI5b2hw1I
vuQqQAZF7VlgHoS1dXRKhSl0xuLPuHL/YnucGlDmyq2iYYC7IqGTPabTw40Y0z8b4/TzxnmY0Fh2
zJpZkFBEwCVs+M2hLVb6ZHqURajFYA/gxSKh5hyG6o7rK99f3ElAGULiECTfphoM9NVUsqK3CKT1
gq7et97RI48Qxrm+XxcX+cSKMklRXaAFtjThMOtsQ/p088/17y/U8kERgSZFBH5gQL2scml2hpgD
WJG0eLfJp5IyyJ6EifFspPyxgeyt3UWbIZ8gV3QcxpU879LowPwHulIA+IBJU2IF3gnoR6NHOXRd
MKLG5eZwfXRLQYIDp4M2SwcgfzVHColMXuUEzZ9s4lHq27rbBLbG+i8TApTdYOjlnQ19qZWAdGln
wF2j39oD8PgCg1pmpG97wKrCsQQKree5eLJbVL94Z/f3KPb1KzXEJXuyJxP1Q9CvXrA9pDNLzCZu
dfgyui8699BCvYzusmhlNpdW69SOshfnGfh5PtdyXNGHYM0B6i9fbl8w2TqDxYIM1EUAVENXUngE
LC/RzPd2kj2BLwU6qMP0lBv2A/TIbs9xYcpODMq5PXmr5AnJEleHwbL9sId7TutNNX8erPEvfCna
1YFtBlcO2ipVb2RoUT06ug4CuSrovUAXfHN96pZWB2BeRFeo7AM8Kv/8ZCSmmCsU/GbkmVJI0FTQ
Frq9eoXABgLEeJtCXwyE4ecWoFWaxraQ+3qs0D8dVpRA9PHH9WEsBFinRtRbbc67xskSGOEj2mYR
I0PZ1gFAwTB2f2NIdvxJsO1Fe3YGBVpWyPKr1x1a7VfUPTTj5+smFpYENzNy/cCTga5KV+Irxoo0
dTRmhoX1EXu/ASW7/v2Fg49HFkgy8dhCi5F6BXHSiUbT0ECf8aem/RjqPUts6FC/XjezsCQIl0At
KdmWcd0pe3eoa8JnNM6HKbRxIBX1Ad2Mv7CATmAD/X+GDJzOdxYUh+wZuSIwAUzVNi3Gp26KtnWz
1ve7NBAJdgePKTCeuBTOzVSksdzZxV0ntCddQL9TZEFTrZRHFxYdjcUAdqFEAZS4+v7lUynMTuBO
i/izPj/nv2+fKhMUWKhZQAML3d/nY6CaBz1aF933OTTyIJMSFpX3JiJ9xdcvThWuL/AWgJwFxs7N
zNAgdqd+xNYajP2sDTtWdR9pwlaq1UvhB4gXbJcY6MaHIo4SYwKayhpaxvC/nhdJBc05MPP0DqiN
HYNKqd9lyaGMIVRUicey4T/BFNH6PRhHr8/qQqCAn4EdiBnFy1GFxU80geC5l4HdY5h2Yw7JY7v4
0mf03YwSpO/nj+vmVNZWGfsC64Ozi9oNCGDUBssBfRdRPnQga0BX305UJPvVN94A7XNP3yT1NGxn
D/isiWr5R9M7dMMja2x8DuXjv/AhyKJISjW0s1w0KMaN26ABAL8kTiYfbXn+HHlBXKC/b60nVoXY
/mfQpmmCqwmGLsjpZ7tI6ha6zKFBef+UxOydaVMMeUXWJ/uccv6caya91xurDbqIuptec/7iyYuD
jyc1YF2A8qu+jEY5ZHd79DFPbbI13eqlM52bAXZY2xMTykVcjmiHak10YiMl4NPpyfK0TRNDcDBe
AywuuRr5/ADHF7qEACM+P6SJ8CCtTHIRQhc0nvz8RtbbPwuG4AirhYMBliblcLJRIFElwH85BkP8
7OgrcbK8/s4Tt1ASlpxuYHZDq6H6TPYyvJEHAxxLJK+ACvuW5vq2Jp+KOEaL7Cv0Cq4fuqXbEt5M
zhP6AoGqO58tSMslXhk1c/hgOO87UPe83/59dPPacCCoyaIJ7fz7fW2h/se6OUTHbbehybMwntO1
JtCFJcfuMnDDwIPIpN25ETziJqceZjsEYU70OWvero9h+fOStAJXPeIwdY6suKcaeqKhcPKttO9S
pOyvG1hYc/z+fw3IPz+JUkuz1Zq8hAG4gn1jNBjFsPHcz4Y9bCcQIg5GvLlucXFI6GZHE50ry2nG
ucWEueOsp7mNnOo2jffFynW/cFEig2ZDPEqeerwzzz/fjUNTtk3nQKMKeuLB8FJmfzGAUwvKlLGh
Gmhrt05Yil8MxZrUdFYWZW0MymXfpzEII9vGCftoS8hWbzbtytlYtgD0KSjd8ZcjF+lk2c3ItDmy
6k6YtPdIzXL2aKwRRS4cbyzEvybkTzgxoZW1PrfIvAFO6fmFJr2hxb6Vb7fvplMr8lecWLFz1xCN
wEBS/eDke2MNDSG3i+ITIZwIhQAConOgU5Tve5SXQJ3mTmgn3ym/B1V2lX63vjbidnwaqhmoJiBR
IcsNagMCKUG445bcCUX+tdV+e9XtSYmz7ysrXtU9ofC3Thi5QzDq2xZgysj6Vc0rt+3yhP07DmXZ
uxYSRcOAcYxkP1iHKIFs8i764fXb6wu/uL1wdxATTZnWBWweWifajIQPDTX7R47+M/fIrODGLkZ5
4WLS/jWi+Ko66o3SciMa6p37nhTGAZSh36+PQ87H5Qb714TymMtmQ0/NUaNgpnK+1gPbxeUwo89o
raFqye3iNgQXtFTcgLjY+UGZeAx1JbAHhBr353oTr1GOLowDfJ/IeYHYGBGl+kCpBRRxp3kAkZq3
t4u7/pezRiGwMAKUwyQVOwpjaDFWrlrDaoduBB1g2ENQ/GearmyopQGAM5m4+NsAokC5OGite1CI
tXETVgDGZ3WQNFAu+Hx9tS/H4MECbj74EkllqYyBghdKhxSwEbZTMJu+N9xd//7lICQDo5RmlNyP
F7gIAUV4yIMhPd2iuxPQgi032D5O6M2HHGYgByLpcxHpqjVKFzh93hDNCOcJ+AttR52Xgjx2bG/o
b9cHdHnMzy3JCT3x70lHdcYbWNKmT159XwCoTQCmhM7vdTuXcdC5HTmxJ3YqmmkFzz2oqYAQxjKP
fZ37VRdOZrlpmsfudpQM+ktQL0eYbWI3q6fF9RorBsuaETpOjF0Ayez4CRKUviFer49racOdGFJT
LHyucleXhiKoJE/9twZAuOsWLh0+4DFgVUJPkUTkqFt6RH8uSHJrG4yx9UZYDGI+2fij6tguHdgP
Q4wf1+0tjAi4H6Ru5SvlUsxNA1nk0JNpCp3R+ZVTuBonu7kMIn0MlCtQIkUCXyUHIya3QKpmTWFm
vyY7K1lZk4VDShAYUfnwQZBqKnutg9CtkcT4vPPO+scmecrZyposztGJBSVqsZ2+mIoI/NkRY37f
fZrXgrslA9Biln4e/4I/Oz8ueuI6qWmUoOOFwn3VUX+Ib9Shwt2LpMCJCSUILmKXTmjGhAYLIsdO
bEbkB/NxJduykPiBFQhjU+QHwaOmLnXMZ9MYeuymob2DQHxp+mW9p/E+1gIcR3veQjSBrhU5FmYP
9TVIjQL2hUejoVw18dAUrOk6pLqNMXDbHq3Dt98DsIBEOsreAJep+LjImlvSmxA0KOMfblIC57UZ
2P76QVzIH0G4C8lbCMvJ/KdrnG+CPDejvB9Qq6mqp9medwwtWnpJfT2/i/unmN/nQ3FX8ZsDWVhF
vQPpe8kso+Zzkeh1k8lAkr1lEIIVw8+xtrZ6aX0DEc3NaXCYQk8YInJUiJANPx+gkdoF0XuOpKt3
KIffI3nWbiRWlbv8zIRyUjNWobemr5Fv7bQNG+entmUre2Fpt4EFAL8fNzYe3ErMUWsFqZmWIreZ
DTFowbpnQ1/jb124PhFYghkHdRvEN2opKilHU0g96lAbvV3h5ceidgNagJCyjjYRgQp22tYrbnRx
XCgeIC2CdpWLo8u0DM/8EqtjdrFvI0P56/r+XnDT2ExIHEniCTwlFB/HqTuktIrmkKdPes0gQ535
Q3r7VQPeD3wcYS0gjKojhSSEy9oYKb0cdEJZI4Ji7aG0ME1nFhQ/OrdCywYCC1gR92u/1sUq//fz
94vkPvPQt4GUDmTPlA1cob3GaGytCxO7vudFavkZ4SCOn5/rzHh245r6jFjQIFlL9CyNC92HyIWi
UwlEpIoTraek4Ulf9gihxqBNomC8HZuEoeFBAfAs4gA4gfPjb0Z0tvo56UOtG327fZy1/TT6pre9
vs+W7iDJ6StZzFEnhq85t8N1DaAIDXZMUAD2fKe39EnXDk13T11xIF2yYWW5j12BBsWVruCF8NqU
KQdctJjHi4wy6lVCi03WQ5fkTRMsyPv7uQeyLb8dHIW5PDGk3BWz2cmEed6HgppgYOZ+loNA9vpE
Lu0IE1xjaBjV8TJRG8RRHkqdrMrHsMjfNQYo28pZXZoshJzgfELIA5Cr4khzo5/iiqHEVxfuroMv
JT29M2MX6hcrrk3uLPVQyasbGgwoxV2wQoEs2AbZczmEY/sq4nHLqu+xhuJFFO/S6uv1WVtyc3iE
AN+K16/EEZzvPssqqFV22H1G4hzoBLahIuO/NF1fCRcWrgiULv61o+wA0Q5khC5EH6b/0Lh9an6a
37qRP9U//2IXIFHn4NomwF1QxW13PCtys5q6kA0bsDGuqTgtTZfkI0KlBCKpptrfMLK0GMq27cN+
zsMJ/XBR3bw67hq0fWkvA9WBbabD9yBvc74qFEAFYywozgtLNr9jstYmvuS2kdQEdxY2Mwqs6qrz
NCdjGvWhXoY8+8ca3hHAk/6xQj9W9s0pd9c32dLRwVZGnRzpTSmjez4cVzObMs/hZ6IWgoPJ16b6
WQgUjtfSBQuUIX9YMv9nSM7ryTveG1HbNlppqHg222xjldOjENHBpNVbbfa+HndHi/FdAa6awMp/
ZTHdYJFX9uBCGR0/gyKvjoeqbJNXro5Wr1zR6bicSqN+srvuaUxLVHH1oLEpmv67TVcUEMVgj+1Q
ej5go4fUNT//xZzDV6EYghDm4mFejcRreI8DZ/SWX+QHd3hxnA8erUkx/vEQqrdyPYlLAHQL+Vhl
Lw00tyctggexRyhYx+UDn6fP1TigA7IZfX2mmyKzNmn57nbxj6mHRJxdQAldlEGjuz8NHapufHru
XZQ0iWTLzY9OQbatvsYmsHR0gftBu4AFeXK8IM73Rl/GKLmnmJCcHnj9yNAF7rLbgWWSelQmDkB6
iRScsvLI4no2QJtzaOlPJdmT79cXdcEvIG2Esg1AZaDOVuNFDlX1Hsx9E0ShW796t+fbQcZ4MMK9
4RIFRJM6chJPDpAAI1lkl/j9nKVBjXzYKnHfguuxoCOMgOdPikVtqih0Fld6PU6hlpuB4xZIR790
80/T/pzoP6L5wa0//cWcnRiUzulkSHHFPeZGeOPX2qPWGr5bfPyNASR14eGw7qp3Q40T9IqxPoW2
tW28zfQXGxevUKCaEekCweQoA8hr25qER4ewmiL/2TXe6milaroQcMACdq5jACSPx44yRUbncqfW
B0i/ZB+a8Had6FLfAzCS8TbxB3tNHnvhQjg1+Ce3cLImlpWyLm3IEDoQ7smnHUivgyr9pHe3P+HP
7Ci+aeLMaRtwp4fM9Z702b1vkv5z4jW76ztgbThKcNOQ0SjLUQxhPCLhZjzT5nM5fJ3WWJyWTr8N
MRncK1JuU80cGhQESH2LCBTa78J+jNqVK2PBQ6KHBnygqLOglqOC2bgYs6pO+im05sFvDUBYAP1o
v16fq6VBSPkdUB8hjtJVKmhqzf89jqVIIX36yvlKdWLJAFJ6yEcjvkFzkOKCvaRq9HxsxrBPEF62
yf7233/6eSXAbFyzz7hox7CeNsIJ2FqEuXQWT7+vnEU9Bc5OjPi+a0EP2I/KPSH3VbUd10rOK4Y8
Ba40NpySDM26odlumhwaei/eHOQ2MqArr8xlQ+i98fC4vSwRlG5na27Cx5CCAdqz0iCGih9zXnWw
2E/9yvZa2sPQXMHLCURXl4y6I9fw39MJqy++VuyTqz9W1opTkSugBDx4X/zPhDpx6FpoJ88dxlC0
6R5UZ1OHxsCg4Q959Uhp6o9rW2LJvZwaVLxYU1qkZQIG6fC9yB/G9JHXX3Oycgksz5zUxkEN8ZIR
WJsdC1hZfQw1D5cy2pesBFzaaDn5i/ODy+b/m1HOD2rcUQ4sMLYd3wgbIVLa3123sLg+6PNAPgq9
4WjiPr/NoNhApiaGA6gbfXwAHKF+Qpo3DyKjKR+cySHIsunDwWln75Cw2T5cN780jwj+kZoEOvuS
QtSeGfL7E9qSefSJ6PfmtBnW+irXTMgNc3J9thwduADo6iHhX2cWb4j3yUOrxPVxLPnRP2hGABqN
S5w5neqSFq2BIoLztd30+koou1Q/ALIXra5yli6ZD91onKNK9OitBkLPrn1IbpT945z/nO3M5/S7
BZpcJ70dXOWh/RHFHnSzgHRZzRtyM4GYiiH0sAPDXIDbKH+eqDUcRaWtEbqr7P0yuy9bLSFcCRoB
UMLIZTxdJg2QY31CGcYd5l3bQpTgBen+HVLLgd1sOiKCHI7XHFu/QXJZg8SHfk+hJDFuyyLyLfKj
Gh+78qfeo3uI3dX1mkIGWTopaIKR5QFE4xepR7fy5rIx0aokrH3UOQGPyNHsaYBnM0hjH610j15X
RKZgAPxuW3esfsHhDawJYYH5Mgx3CEg2Vb6WsjbkAVUdLMjWkZ0wgWbARa7Mm1NGDIqOunzFW8Wj
l7p+px90bXwp+A+tzF5ov61t7hfO41Q/pfyHSApAewe/Es0+Mr37vq98rYkhe30c++zFbUkQt+OK
v1xeXkyfhEGgdVVNnbWshEAtwfLW2RfPTfxZPOvdq6jrHdSAggpSQEW0bay7qP1plY+FeV+VYTIl
eIyXG4M02yange1A54VHPrL0LzR7uX6CF9yEbHmQeXkpnvqnF/hk/0WNO05Rgd6HoW3n1xl03o9S
5mNLy3kN0SC9trJkyHeg7UeGpsDSK0uWxYNmNy2WrNLa6pG10DucsmG+t+ehDVxRtZ9d1levjeZp
K95+0fIfCk0kLxFdyD1+MkjbYDbJUGMJRxdMYVTfkPm5nZ/LJt6NILsQza1uEXlyZP8AdgJO37ko
QJaEZVaVFV2Yug/G/PDP9SW7uOrxdYhMyH2PihCO1vloZqFZo84I6inc9oKyZ4kPfG4fQAE3PYAv
NF7p+LjYIoo99SYZa60dvbELR9BRTnli+KUORAKycyvTdhEESkOyUoRslFQ8UC5lCdRk3Tj1IakH
GoBz3X1A94Ppu1r6ZgzJvMd8r+GUFidT8tihpQUVnAtf7+V9YVKrC8n02FoQ4MseBH9rb35wyKGd
mFEiGkQU3WBMMGOW9ka3mJ9MX6/vioVVQhEPp0umZbA5lD3eUjOvCBFN6IjkSy/q/LWsBAlMLyIf
1y0tTBlasqDii85IiX1RzrFbUGAd0xKWIvodfFNHrfDuojHfDnm/xvm4MCoLwH+g7RCuAISujKpM
BXHi2q7Rj/fC+5c8v9Odz9eHs2JCzTOgn9TJCg4TRLtvIZlWk+dxrd930YYBBh+KgyvzP+dHtkB9
M0nrqArb1BmRKymGbUXy/LmIhLNyiBZWBy7BcaVILxqL1X1gxPXsdbxqUMzdCvfOFod2OEz5j+uT
tnBUARZA97KEhiOQVfZAEVVI0NGsCb2hsAufd2Q69BpkJwhSKQ+8S/ID7UW6Auy4TJr/uaMkpSwq
yciTKh4imos+NWMMLh/u0bZRRQ+Vc3QIzuvRQr2l+2DpMarvCnflcFnq1SXtgnwb5RA8Ay6yHqLP
x1kzeBPSjrE7qOiKwHXctZD9MtwFzwWOMOrJshMRUc35NqkdqNKPVPAw7rvPOTHeB4MEgxlvItCK
A+7CNklfbUhtz4EH5dDrS3q5Rw2AtcAJjKSRjeedctRIBBrKSR+LMM6GDdNjcHzo/u1sSehGPrGi
njbLLHgd66IIvVJ/G5EHi4S7vT4Q+UPP4gzFhHLYEpuCy28kRUiLf2b+2qNSDb6XvdU/9fG3Kgmd
mxE6ikEltZdUpqHhwVCEiRl4xPG1W1WMcDdh1nDcsC3QcgtR+PONIbyqbt0OFvg/zUO+cqouN/f5
x5Wfn3Vu6bIZH2fGw0w2Q/R6fT0uPdL595VDC4L8CcoPWA/Nva8/z/RQZAerOlw3srh7KRJIkO7G
P4lywcbU02K7NYswc+7j5nFOHqi9UtxfmCeZV0XvhVT4sl05zpMosi29ktEsKUIdzI3+kK1s2+XP
o54LqA+wPipiusm4RU2NFeEE9U7D8UWylla5dNrwK5JV878W5C84GUBhDAMQf0UR5gbdTTlcS5Ec
qszZExo9znOxsu5LAwLoF8UowL8RECveLEl7yluUn8KOu/5oMqhqB9cX/bKWCyeJNK58l4K67CJi
1CPujtk0YUQsepi89CMWxWNk9+C31h+0Tgs6mu8t0t8nRNsSMQVTzZ9S2q08ouTmUjzO2c9QJhaS
x63HmV6Ewh5YkKbTEajRbcu7vQMmPUDuf6eNWLmSLlmY/4wdrZ6IKUAlckElAFJfV2uHIrQHJ5y8
/JC06SOEAnYNOFlnUWwhiPI0JbNPvGpjtiJgU4YacnZMwDyrN2xbo1/Zv74gC6eQQCASGo42gOsX
d0jfey0Vhp6HZG4ArAhBxL/Jq7UC5IKDhxUPtTSbSN50ZWN1Doecl+PkgCQ9zi4UGI5J9pqUNKga
5nfja8O+XB/WokG8SMDcJPuQVSgE2m80UQxZEUJl0RlaP5l3teP5afLUWI7fVjoyCex2hwZie4id
Q21moVtG07gYsg7uwKwPfb6dSYw+75X0xOJy/WtDhf7HHI+fjmJcCdJpbgIL6bdUrAloLViRFIxA
fqIHQCZszt2OK5CFpYVThnH5PtXvrHhjxtv1BVpwNWcmlAOYCsthZLTLsNcPvw1vf/3rawOQf37i
NzscpkhvMIDEeKQA+kICTMv6FV+2cEueDUG5XfhgZMSsYaQj751e7M2CgWNrDuI1Dt81Q8rpqZum
mXDHlaHd+4m5iQEjZHeFubZ95aoqPvFsPMqFbKXUFKyEGSr6gLFfTg61Shuio8kO6e+tk/9wauQO
oVrnjvW+pLlPi305QkOZH71eC3JEv/qjXgifao+1gBwd/4rHTTAOju957DCzcesatT+Bh7i8M4qd
kXafBZl3wttCTsT3jN8gDvFL9p5DSrk0SqS0NrVDNvGsbzJodrn2L334wsrYZ9nrrP+YkNjouAFE
w5uXPOlk7fZd2KM4ashsyBL6pVxZOkyQMy/KSmIMqMG3rZ2tzPmyBcmuachmeTXZyO25rKjNqtAg
UzC66BFcA6IunASM4V8LSqgYo9975k5ahZx8HqJ9Or3b2vb6YVsbhOIt+m5wPLfJq5C4PwzjsSk3
17+/sP3PhiDtnxzmoWv0Smf4/qg/5SMws3ez2MXdymmWu1vZ/WdWFJehU7ufLANL4Zj0AYktP472
iIV8Wu00bdx6/Y/ro1q0B3ZE6PghU3KhXk+Ynmu6YXAg+IuginPf4aFOd9UYbQztIb65Q98GpBq3
E1p7QGkD9Nj5JNrImFjdGPFwEuaD1X7Ni5tL6NICav8g7YTaNCCB5xZmw8QzNK4qPOofM8fv1iBp
i9vs5PvKCLpZ79AFy3Ea7Q8r/8HZSvC7uM0kZaXkaMF7WnHnZt6LqW4MbAAI7PD+NTW+5DWKDWvg
+jU7ije3RgTAaURgBx4udfp93T9E7rNYU71a3GAUJBZYboR2KgJdy1oGAhxahYz6qP604lASv8re
NR6ItTbeRS9zYks5oqRITS/mmLtodndVITb9wO6G1r09WJVsk/8bknJGS1EVbmpgSFq0dyvbn8pN
l61R2ivrg5qZDagx8H5As6CjVwV+ldlcx0PnWUfbHOZNZ9bms2Gl8x4yvuVjMvX1jXQ5/zEIchkM
DNfMBTkwmqw1UaMgdTTyDdUN9Nbf6KH/WJCS3ZJ6CA9ttf7AiEtikNBaxyoxX8iMcpZWrrhPteHh
PzYQ3sMCQmAgGc+P/wCBqqjubPOYVLYAMYQ1/eRFae/B1NMHZOjsB5uNkJVJagPE4QBA2xFcXeza
9covUQuN+CUulORA7o3aGMo5Ks8UqoyzmXtNG6Yo0XOjRBGx9Oso2ybTexM9iHhPoo+BfouqDNDh
w+iiqzr75A5vokt84hRBDuDHaP0z5dNdAUKoqn6yhpXUnTzkJ7eNnC1DIpk8qA5A40ntFU6Y5eRV
bJPjzCH0m/iN1294vG29jaXfdj3/15TEZTnwzDB8vjBtY+EpaVqoAVMwVr6QNXDsn0SNMhYAotH0
jKPpAZqlGEDVjCdV2ZBjo7PiXs+semf3w/AS0Y5sASQ2Z79vi7TxIfeqI7c90vtsdsmu5bHhW9ps
P9rC63YNounnqZibLbeT+HNMnXRX1Qjlb3Mi6vZQgT6ty4eO9l0bVu220jbcOXRsZcrliM9n5GwH
qgRCSW4WFSrXLVgN3nmK92Dmt2uo+DUbynlz5sZKGhPDgP6jwb8VZucPawh/5Qr571SBJB1RMIoH
tvzzk8hLm+ds6OusBW15Mj7Pha4dM6Tz/d4boWspuLmZBu1tLvLmcD04uhwccgSySRuNh38aks8N
R+3cmk1kmkfL3onqHvHeqiSOEk7IgyDftyjxo0ggqWDOTYgUhdocNbhjNux5spnX3tBq5UMaQK+A
BN/KOjairnMD0P+cm4o4wxFaEy0Ue6P6DXKESe57vGKvJkuMz6KiP+c54ruhmMgeHBXdc0YL8Opw
L1pjkVhy0GihQmslmGgwaBW3oneONra1Nh4zi/WbqtfzbekObgOYyuTeNTO0viHMmmzcxOs/oalI
88eutREGO92NNUI5NWc/RQm1bOgxG7XOpqNo7jRvF5uP5lpJYWF54VsRy4H5A+hatW8sm9tkHhuY
mMtnc059bfhxfYsuhAmnBtRwl4ksJnoJA/YnkCp21gEVJm9cOQcro3CUmNewe22cGIxonp81IIK9
2RfKG+h/s+QoToTOWGKDldPR1b8VaUiTfbkmoKRk4v6stbQATjh5EtRcUhJ1IBse9e7Y5PNoQbCp
KEYfUL3yV029+Cdt0xjyn54IJocbwkektSalfelM8CiR4GQo4KEIoJbJTLQ/JGln9sdpNPrAi+Mj
aRxUsSJ+82yeGVIrZbMQwmaR0R81siHVZs53E10Jbi7jBkSAqAcgVYABXdQbbauY8IAAQew4+0hc
lwU6ZHed9dKv5T4W3MW5JcX3V6PouDDT7ugZX4jY2slDO70Z5c5GHoa1m5ru0+4+R7vN9WN1uePP
zSpeE/xPPYTPYTYzbXFXJNS+Rwl5DUy6YAUKvWDIAypelrrkljm52HSSpNZA6v4IeVNfZO/F2nP7
0juAZ+TEgOLhiriZRJO3/XFmWh2wShuCFOIBb1rBRnAqmGuqh5enDOE9wdsbBw08y6rEsetCp46x
DgN6i95IEUCNlgHwF5jlvrmRUB4nWqI7AOWT3e1gO1EmL50gPiMcZhw5Hvr1PlnTs1qYO9S8UH/C
YwJXqFpWq0ZWcMeqjOPYPmbZznMC0u7mH9f32YJTQFc2CrNgA0P3mHo/aJzEosQ9eZz1Q509FMZm
lYt1xYR6Q7SxjmIaBfiS5XhnBCmgFtbKaVkzodwPc1t0pVdIfOf0wL4N2V2z1lO6YAGdaQZw8Rb+
ccHlCsE9jZt1KY5Mb61NmbO70gC8ldprrJiLhqCGAporyWSmloiYkWtexmZxdJvqThjGwxAXqZ/N
dC34WHChktYZOSrgL3BqzPOz39ttDIbSFiNKp60r3lo9Coy0fLKSaj39Kr3k+UsAjy4pBwb5BwS0
F++8KGlHbno8pFnmx+Y/dvQydR+0v0t5FDj1jQkSHM0zc2p5aOhTwYsa5nrxjeZ3HGqvIHi/9eSc
21D2nJjLKbcNjYel9pSXB2v8lNyomHcxDOP/kXZdO5LjSvaLCMibVyld2cxqN93zIlSbISnvRenr
97Du3p1MppBE1WIwBuiBIkkGI4Jhzrk8IgE+xJIxJCuJeyez4p3Q3P5r+3+5BkUHUs9sestk9Wke
0z1gsBOQVNzepWsjBgsmkw+y+QO9T+rzwhq91Cnw+PPFZEQzZu0otaeI1v4ucVBYuS1tZT0X0hRn
7fSJ6Ma24SfuTVs/SJ+Zqx3xXFFlzPkgSSVfZOiVVTzzOIygJuA+O83FpgrQffzipvFgRE33MtOv
t9dzbQzQeomoXQJBYlZY7fEc5DB+w3yOxg0j8r37tqaRrzNta5smTQBAogDRgUjgUsuckQ2d0478
BPLjz66OyGN1CWdfV3TYwHBPl5r4OuB7XuZgfjYr8pwYyTtB7uRdQesoelwwieCg501Ju5d87iox
mfxksr1IH2h+l5ZplJGHdt60vqaxeE0HzoUpW8aa0R78zsBLwfkxuUdjIZGV8zijwIF1/yQd04S7
65v47+KUTcSQL0a/PCwuG71NktAoRXqO69ql1xUBUTWK3Wh0V7WtAK4iRcjDMUPeZl/rtGnvfTKY
Gp1ek4K2AAyPoPMDz1K51rOYk9eDxRw34SdXfB5EHPrfb98Z3feVkHOxk74oOU9PhWW8WMWPPre+
3ZawdhrnK1BsmlHZwvZNrIAWd0Z6qI09rzQdW9fOGfgbkpkTQQdsjVq08EfeiGLEgbf9l758kFB3
hWNFHuhWnO6d+DVvV+dcmNzRsxMJXIIXPIc2G960masgnn/d3rC163IuQDlyQOz5E+UWPyXks3A3
NBUohJdRUYNmivGIE013yJoKAKIAPcsIpADepMizktks8f5kp+R+/qGF09R9XVEwy+grnuUjO9nE
iZ7rRhfMrp39+a9X1KtfinkyQ/x6PiBWGrbIambG60iP7896oMBztk3y2M7OfXHKAkNSEHScyK9g
R/LX28eu2yjFU6ak9Hnq4PtAHmzG2Nve/vzaNUQKD8wK4Ai6DmD9qnRnO8gZJlX9DSbfNmWH3kNb
x2G6dhx4xCLPgCkLhDKKMk0zpQEdGTulwT4M703jk21Oe2LZsUh/317Ryj1B3QAjTdBcwDaqoUWV
giM5sWd6KlHUY8m0m3vr3hDdV7MG8b1t3AFaMdWETCu7CEo0QAAiISorVsryzKQ0miYM6YnQDfkZ
dHtXVxRdUQPJOoIKIoqWCDIUZ5kVQQ+EvhatdS79WgCJx1g0VaQVCeiol4N+6HBDk6hyI22bTIQ7
FT0l/J7eh0JjjK+3CHHRG8APdA3gycqFtAQPiOeQ4VSbXkSoaOIgGL9QS4f6Jn/m5SMJcjzZaiPH
h0P1ReYUhTdZPhAQqiywnwtRjhvksZsoEZW/b61RN+P3loi7FiiRfEyJl6SCXLqLMRqtoOOJ+0GU
2FXEzG3Q/+L+Y18fWyq2pF/i3tzd1vLr08ID0ICqoVqGip/agpEPcKCOO40YvV1A61YeGSu2t0Ws
ZO2kDBBV4eWB5lp1liSwZp/PXIynvBwjSoDQWMVmfaiqSk6cxUNZRZwGkcAErlMQTbT2VjNR9xWP
XYkH5oNRXe26BJVS32Bspj8FvfckODDu2mBjeiVQg9N7jw1VBPSiqLHt7VwaIqIt0pZeQbYOOHD9
uv5Tcwf/u7HBUKzGwqypMqbFMGglS5V4i1+afNLNRbW4TX+ihk3iwk3dB8aCIOqSNtTswpo2y9Iz
MmR49yOcvBSVBnbeAYanAzHppmJADll2OXr0dfRGa9oEywUoKFlxvwJoYsGQc5Ja3anwxF2Vm59M
kmui/bVN86y3cjoGYtGrdLkS5o+t4TEMRRJ3i5GraOyyKK80Kru2jnMhipUE13KLHFben8L8cbSe
dE2a14lRWUbEOfjIVAI6Vz14ozdRnLaAHeYG0cD+YBoyWvhr5fj7xngx81MbUI1nWV3RmUglvCgW
P5xrw5TQjybwwMwvha1jytaJUCIMNBknAHvDqozlyXTvy3eSHiEyvtg1Tzn5OhmcxEvxfVr+Kexf
tY4XcPX3I+uK24iZfcyFXWpWj0vaOUYGzJtgilOMSpW6KfhVCThvpHcRDwMS4FJCnhtu483+cErb
lzBOqvfRKr1tEND+MeIoe9rRI335ebNrfYc19oC8Hj8UDsauWgzBsvGxyJOvzE5fM9PeaGy73HTV
usphLwl+gXk61bBw6nisK0LIzPah+A4CNYxwRBl1oonTLe9/ZE17cNr9bbFrGykxPgG7iJkN5GIu
Vzp5PjON1AAQXH5kr2J++f99Xoo/i8XZjDnvIVxwP9Ev3L9mnWZUas2GITZygPCJfO/VOH8v4Tjt
BZfRar9xDLsOroi0/CirAcW5FCVPgZ7CwZxNbFISzPlrThznrkio+6VpWvJcLWYZe6DCjNCp/4OH
HTta9ly8DyDpTSMlrChcHKLoK3Y9pwR7X78AXDJzxijfuUTX57O+k/8nQO2bCUa/8mmOoc3K26TW
xgr2H9K1szWofTPEp9wQArfK6fnW6sim/vN+bTsXoJwTkn2gV2ywht7/6f5M7I98HgN/8JbI71zh
Jrcp78niYhyeHkwLnj/Q5XnXYgsZvdimDxRrIBVc3hbfzbhJwhmXkf2gM90WQbb3rDu71YA7rV36
AHQjaBd+w+tQ/Is3gdmvGWA9jeSZ3xv1B6zn2edV/lkbNHH/sZ5GUNwPU77vrPDoZdbWqOdn6mI6
CCB1Hzh5G+1pGLaXeKWKRwvzEh1qJYxneOBdgaBM5/Xl1ivWGcgz4NcEzgPG/tT3JLiGE0B/hGi3
9Q2MPLyk7d3QNHfGABiQ8iM9bMZbqQzvJSxH0YOuXiYyJl1zCisHGGLj3rDEY1nrMjJrdg1Z+H8b
wBQ9sOqQuF7Pu5NfpHHjYAj0OSz7LcutKHVOPvhD69PCvr/7qDAgiKANCEJvKCeXSs7ypi1NF0Kd
Eo2RD2b9+/b3Vy4R0BZ8yZEW4EXgKi5nGuFyrAHNymnexbz5u7O9SJDdyP+fcqRBPXNtPTWDiZp2
fXKcneFFhffIQwBjaXJ+K2YZo3VgapH9ZogOlPi5tt2kaJqpPrVD3Nd3+bJNdEhl1+mZABkGNJ0A
nBQDu2prL7Ecu+0SqHYOiDfX/BRUR+Awi/Ybq+64rudwxfRcCFPijSQ1cmMJIMyZo9qMM0tjCNbu
6flilNN3Zp5RPuD7Zv0SFj/m5kC7353FUMDQPJ/W9AzdC4CqxENQhomX5w86oNpKQqM72ezV511c
ol6Wuhu7/XVbn9d2DD5fhuzo7r7SZ6sWApBAXXdKehJFQ/ZOCHYZWaAwAgUDyDOKfyrgEAZznaUK
0/k0frfMB17dvfvnIwuHhm35FrhmHMmgeFPpVWBLeGTe377z1wc+/5YSR5v1Ndsm7xHX1mkoTpT/
1fAUeE4fEQA3iYkR9ElcIVwIZGICcwF67wg0OkK2otOaYWlmFd8CTgQAhgOKFqM1tmKGAzP3RNEB
K7YaQnPHnfZzk3R/2ax5FqMf+xy4nkP7mMwkQsHxwSiD3zMSW4HAy6BaDik4Vazcu+dF+7t2PECD
61hfVzTw/Pc5inNl1DDJyOzx5CCXZtR1pGsJWhOAqrN0rLBxyNldXiWn9z0h6nk8+cSPMvSs9pnm
FFfMAqrbb/Ez2pqu0ilpUxXT0JIRw4/A4Jnd5nMwFIem6SOfZejl68Tmtl6uWAcIBPivGcqBaDUG
6iyrzMORT6ekBR1RNyw/p6DxY47RTtFN/9wWtrZ/b7lVAACBROENMu7MFVGrZhlIZ8GrAfrpx7DS
WLoVH4R1SHYGYOMBMVmKP/u8nbg1MEcDANvX2zLdTWTj6DIea9slZySRXJTgNaqbs+26Dwpwzpzm
2Tz6rHgZ0ikWIGkQlS6JuioKuGdoDTes68GptCMBZuKL8ZQ66fdm4Zgxyr8EIjj0g27mdvVc4LfR
gwaatSssN4q0ZDIbgBju6jza1vjH7XNfC+Ak8g7SwbLpG1mDy5MJHRiAZJimU1YBKssYpidhNE+m
TQ8Ns5Y7TGTsRjN7dlN7P+fF+9/2IMOCbiOWM5CNVhJhWZVPqPZK5GHrxXM/pRpPvqZ1qAOgkocI
2Ab4++Xacj812mKapxPojqOKvRrOMXkna9yb75McS7A7cINo1biUMbZdOeMNDwzo3tv8JEhn3z6g
NV07/77yIK0X5K5CcMMjPZHeLX0B2MzsdcrGLyFqxbdFrekaxvnNN4h2OXR0uZSqHnK6LOl0csnr
mB0s3fzn6nEgES0rRhjcUJ0URhqFEXQhbujwaLUPNj8O3QcUSua6/1eE6mcIa9twziCiDFMA2QLq
X6NSa8ch6TmAw40XCHRK2aOZmET03nxyk11QPM8WgMUOxuH2QaxtFCYyUSNBN4iNvq1LITTzwE3X
D/NpsF6s5gVww62u+WjtrGHlTQnggNv/ZhbODLLZzk0FPs/5BBw+Eg/i8+0VrJWZ8HyCPf7PqJ2a
/hRAFx2XvAHEqN8U3ye0oG5yxwfDHm/syOiXcou893zfL5m3mcay3hRl27y0IjQ192dloUBhRQNX
KCnrwHpyuZdlbc8YSrYWwJcgxxb2UdFub691Jfa6kKAYMTF0E0gLIaFpd10bU/I5MR8zhDhDVGSP
k6FZ0Mo0HTptz1akqCAj6IdLUhfwnrSL+/kvo7B3vvscZEnksl3CWFzNn2g/70B9ETf2lrMO0NtJ
ZLh7Oop9mZ8qQ9dxsHIt8IpB/BygWIqRKWWXfXBYO9yo4RGt6rHwq0PvfW+SEn2Z+bfbu712nojS
JRQnht+BW395ntArwy0cUNj07Ri7xdbhg8YMrty+NxYhYO2Djemqw4iFQF2kPmIVSgIgRzzl5Nlo
K80priwD+HMS1QEvGgBDKcuY7A7BUof6hkhf86gav797ly4+r+hkKko/9XM+oq+Ixt2+ynWude33
I9hyUeBAyH3V+9GKUbi8CvtTN8fpznwnEZL0qoBH+/fzUt/OzJOfzjZvanyeAuzIOIKgWXPIut+v
7H9egzWszhPAuS5BNP9YUl2BbEWLUOiWSMYBegZN9YANBymqSTCAt7NYBFFaPvRCk9BfFQH0L2Tz
AZmEl+vlJs3CrqY5w6Ovrfm+hF0FgnT1gYw1qvWID8H266HvXnm5zaCk4i6noFFxYxaVuqnwtXM4
/7wSPtHeyeclJNPJpJuqjD9yzVA7tkCggqI+BlIutygf/cGYrAwBZg+QRfytiTfWjgCJdnDRS4zH
q8lmn1ULGsVccSrHGHyUXREv7x/+R8UGWTXfwkCCLLpeLmFkIsn8aUF6wjWjbYgg/d2mwsPDGcxp
0hShz0b5fkCdYfR6cbJEPJAoZRotlaZGSU1g6A31JlBFA1nAlxpwdpXxJPRSkeOEE/q02H1U221s
86egekgxVJUJTTlvxRNdiFO2C/liUJImyYSLHf80Xjugg3sf2TEAocEJI8N+NUqVj+1oAJh5OvX5
bin27OvtA1mJJzDhhtsmgVLwLlJ0th9LDL6WDQ5cmOQBiUP/kLGg+2MttRMDvIGwiMwFfaBL5W2X
rGGapq7rK4k0G94zEqZFgsQrB5aFxE6EzNVM/I9hRgIY/bcXqBOgHFEx9L2bEAvJoJfZemDi7gOf
ByWZzN7DOak1wtI0EX1meMb4Eyorzl+Wq9Fo+fsuNRobdCbAutToAfC4UxIgMeO0OzFu2/QorP1H
1uAhQpf9gYbalDJx1gR9G4DAqHmm5Ohubn9+bQVI0+OdBOx29NUpRp04bj8VYzUCgpk/ihGj7QjX
OfJm4t15H+QUpCqD+wt0o+rruG3RoAqA+OFUGNXWL/jewN9i1iVkVjQK6IQuThwgJpJ+7/JEwrnj
pcMAn94fPQBkWYYuuaQToIQLfWqBazq3IQBkd1OQAGVNo1RvjzpFqxAnIMGNwAe0wGrAMNKetUMI
EWnFtrP7Urtf8u4fd/pezAfDGSLaN9HcZ3Hd5dEwt5s5abf5+9tuELGgW8VEtlZ2QyjOAAmoksxB
HRxJM0VB0MSeq6nsrqgeXrSuRF6U9k0NWix/6MQw9P7Rqu3IHtptWVmfXFAj3NbwlQNDWgu9z4hb
MJeoLsSYhtCp88Y/Fq4bm0UT56J/vxnD09kGIzmGnpBmUkIXJwnAPxymwbHw6qgq7Dg3NJW7tUUg
MQczhgEnQE4pEmweTgYxeShnueVYyPh+S4/Q/d/vK4bMJ1XihmMaHp057vNN99f7z+D884oyccMf
p7nH56c6FkUZ80BX5V7dIB/Y1pKtW4KkXd77hvZTnQMb5tgWRVwU6N/TzYLqJCi+qm3namosSGDl
y/INz+zbW3QdHMHHgs8ReEgon+GZoCzAqrsySBg+36ZPswP+4oaHI+ARvV88GA4taDNM5yNrOheq
7Bp6jDF33GbhUTRpDIy5uNRNBqxd8nMJyq71mdXOoQsJS76jacy7O/7+sBU1GDlmCPBs9NGqd0Ow
NOs6lPCPs21EroHG4XcnGnAuMMaAjDNd+HvVp9gVoqMh8Y9TXIkvPf18++Sv49TLzysepXanxbVG
fL4E9kgqDswFltFdppv3XdFfDMdh5F+iawDaT7ninNp2PjlFcgSvqsWf3fL19jJ031cUuFpK9LEi
u3dcgJPe7Oz3vw/xokGHMVI9SOxcdeeBmgyeaGmToy8+pVGRvvv9dvl5ZXtSiixGOeLzQGgZhihY
Nvb7o9GLBSgblI9u7iwDJGA2Ytjm7x8ZwAIQNiDXAGXFvNilARmRKUtLv0/g54zozskMjZNbUVMJ
DYiYBP8CVJHiggJOjKQULYH9K9uopO6mqMpT19sRqkOaYHFVFnoIpDdFLVJ9rJsez4FENiHcDX92
ww/X/jxaP4iuHWZNY+G0/ytFTWhYYHqYugJSlqDYeGOIcvQHjhz+CJcOth0PBcW+CsxNcHuYkuPG
K4Y46HVApOsr+Pf7inWda+YaLBgTIKCwiD7YywcchCOhTjGYhIY4dCxcKhXGiUg2YkriWJLXgL3y
zW2bseIdzj+vkqk7ndMlUwbTbYqH3P1J3Z8W0UTTa1skqRPRCQmsevReXK6gy/u6s8c6OeasAi2X
8USBbnt7FdJAK/E6KpfAbEAHObbKkz/hLK9h5X5jlSwMj02GqaDFp3HhmVu3Cve+RXdAF3wnLChy
ohI7D6Un+GdUTdW8gHAHl44m1mQSJ+7AOBsAf98uTw3ThJ2rK/tXkFobWgqRD6OAIMI/WdMLq7qN
3YNZbQqPJNEZ+LVLL5kA3xA9MEGm6JrlkWp2TCiz3W+97XjIl4fZ/337qNa0QXJCogtOmhX1udsk
dABgHIK4JU+RsQFfHN3flrCyZRisRzgi06TX4wpDYqcGySvvaAdf0+bQAKGNse8p4ZFbaUStLAai
QKYlIel84Ndf6l01ZAFty9E7Dk+B9dnVEamunAeqp9gqtKV51zxnXRMQmrapD3BTc8OLX0VZ3QcT
OIFqjWd5UyPlAnnSvEhE07dZtMuFWH5v50E9eUcxVnNULulDxsr7wfM2LBM/xTQZd9jXr5Y7bSav
3N4+sLVlYqgTOTwAolzD/9MynwEuzvzjKMp75hzYc1jtaBG+3w6BswnpZxl+XeeH0SPttEMFMYO5
p9th0OjC6h6ef19RBncSyLAkOK0WUMGZ2Lvd3WScjPm+auqIFnU0DodEh1yyYr8vFiUvw5nlWzqv
SpMWiyJHL/yGNrLp2+3DWblNFwKUoAb5MEFGGwLEMMdGhrZVJKdYzSO0N+K/v9yWtnKhQMODtjnJ
RYZBXCXESb02YaaHC0X40SN/N1yX71xbDrAjHBQKbKBHqCmPshRBhXlKAqA0L6qTry6dItcVOzMv
d1nW7G4vZ+10zqUpKpGlSdDjUUmO1DIHUHljvJxmD4CP1WzbmhxEhGgpBdqXpCW71IKiZImRJy45
1u1yN9TdI8egeZbrqutrm4fuUoznwcdiRkdJVTahPS20xXIsnkcJ5kaPSIOAIBsDIBqDtKIH6PZG
igsBA97jaicU8aYs7xwC+BqnQbYtzsIf7z4ZIKIBsgYD2eiVduSOnt2bIcx9XjlFeKT5xg2jct6a
8/62iLU1nItQDt8vG8vldYmMzgvzgKys0a2VzwOwRk7go050jYNiLA1xhioIjkD+u2urelsUTJMf
lP5e8Qoo16HQhdBK8pYp76UFoacYGR40oUPi0Plaey+Vt7NDjH/9nXTPnXYsY21N5wLln5+dCq8W
ETo2BPbfO5rH8AEavVq5KCA6hmlCTRsA++r1p3jo10ZfAiYBECXkEGYRsTXJhLU1oEgIWmXU2dDn
pgRR45RO5WTbGPO/X3z0fRxua9XKHQQCHuJcRByYTlcn/PDqKxbam/Qk2tKOhz6IGiYO9fib2LUc
mFu+3Ja3thyZxZfDRQAuUE1LY4pOoGWIgdv1ATy51t0HPg8wBDnpA0upYqaiKMyFM7RgjfP/iD6N
Qs3PXztwfPf/vm9datScFAUdE7DSZfU4x95cb3gybo3e6eLbC9EJUu5KVQI/oimwEBQG+zwu8rgb
NSJWQIoxPiRJmdFWK1mpFNWyFi/gfgeQj0rQXefXj0UG8iJhb4rAesxLP49QDttgFKmJShQvmBki
EztjiP/2Ut8yoapdOPsd6qMkpXSwlzGhJ8cn3bGzM7fagqTvBXzowCrO3WyLokP94AgE4UHvfs+p
1z8sQK+N6na2fhugzrz9i9YM1fkPUvxfk9El8ytsDJzXzmhY1OdfgJ1M6cmSYFdo9Z8WzcNMJe6W
T0B0sqJkbkpu2yvMuArRZOl7uBghTh7oF3+jvSjyzeazwLB/5NRjt/enqo7NoKG7IQvryKq4Hy/D
MEZNW4iN0dXNhtOBb/CgdTZpyvMHFJbaXejohrSuTwwIzgDRA4aK7E7BFNrlNWiTkNqknZNj0tct
+iJM8yVh/h+nIuW+m9twx9u8jRKTVhvDb/8ZSfkDA2v0sPizewRhu/h6+8Ck77vSIDzXZZ8x6G7U
XHufppi6B9LvCQRzL24+fcoXfqRutgnDWpPJWr2YZ6KkgTvzKeZIvYz0KTs1vo3w65WhQy/JNFdz
zUrKogF6BNCegybGSyH+vBh06pbk2JVW7OaHqtR5Lp0EJZogiXATcDUkx3E4jfM2Db7dPhHd96Xf
Odumvs1Slnv4vvGnSDfuqHFbus8rz4jZ8AB+2uLzZYL8fezUmsfdmkKdH4Ci4F6XGkYRmMlx8h66
fN73ThJn6Uvu6GA21vwvRvqR3UUTK4oecqFn+1QmaV1YQZIc3eSJhHeTmW6CwYyaDOjEOjiMVVnQ
KAy6IO+LTtNLWdwWBhLiDsGi2FPIMDhUv9T9DEx6c2v5mgLk6g5KUELZNwqoZWUH6yY3QthucgTA
0xbs6tvaSf5iFfk90WZ/W9dWReF5B+hjwBNfZQT52Awldwwkyjse2/TR6uatRR9zruvX0gmSf352
WJMLEEx7gSArv+fgFsn7u8rtAV6ucQZrNiZECyya6dGBefVsrUHW5IQjsswLYXd1kT7R2T10M9Uc
0UonNxphz+QoCjENeDMl4SArMOEXlvHXiWO8arDCrV0sT4RbceV3u6qzd71h7Hu7+H774NYUEucG
hjB4PNSqFT9LXZKXKH3gQZCNUVlPEanBoke+5sgVlp9vy3pLPas+4lyYstjKE6CLm73kSEtv2OWO
QxFb+L/rNBju7WTk+6buvdhuuBET28QcWwkwqEPYSvMFjYqssa+iCT03W3+2qt+c+X8Rs3gIEg8h
wtI9Jp5VROGcW4+uiYo7GCzSXZ8TNxoN4FZWmDiKCQKXyF36cFMgoAEcfkk/eVmW3NVdGz4UMzgx
wwLYTaDkCOMy65JDayQDojAneWZlCiiT2QwfQlq81ploHxZ0W22A+5DuJ+EEIAzNprumdKrn2Ru7
bVL2Vgz29+SpzfJ/xMB3Ax+GInKnoo2N1BufSd/VcZvN4MS0UCSby66/swZUTdBr7swiKvKHdAnH
mIWzHVcJypjUS+m2cmhxyEb+fSY924BBHT/YW34idmujgs/kmABXcbcsThiN3cT2zlJgltcW0z8u
D6bN7WO9cgTo0TBgQFFVQrh/hYBaW8ylYVFkoBiPbPeldE7v/z7mzsAcgFc93LHiiQEcxcolC7OT
A6qu45JpmgSuLAp+vsxdez4GARGWqVayY00oqAUkIvfVqeJpF1o7L/lyew3X91xKkcMgGDbDqJkK
qp5nU2I1M6TI9Ef7WaQbL33IKULGDSFmNPVLNIN8FxDFtwWvHQ6AwPAMwwtWNj1e2ks0vprgfVog
F9fjy9Tevf/z6DxDI518x1y1zyZ5CXKndspPKZ6v6Y7zn+/+PqwjJktw8Pitan5qpm6/BDYHgufw
yfnRNJp0yMruXHxe2Z0sm8spDfF5YI+nDt+AXmxzewFXfgS10LMFqPYVFFy9OeVIe3mJc9+1xmcx
AYncbStNuLoqB1wAaMRGKi9Qe/QsTFV0pQMOEaNrN13wpx8fua7yqpMhfcmZ7y3S0S+XvAJgswBX
8QhiL17H2ajxvKtnghY9LASI94YKDli3Hp9MM+Wnplngib4YlSZwvbrw0NUQdgSwV8iyXYFfNeA+
SVMSIO4eI2d52cWj9fe7D122fwKzES+H674jO4EbGXqY4YCcpvFvIOsVg8aXruzShQj552dnQQI0
AXXmQo55HldLVOvIlHXfV4yuM6O4zl18H8i5D9X7LTrCbFn/RuvdtcntU7CO2WFCjgZnQ7Tk/hMJ
Ws0GqWzfOFpUDDEJ6aGii7ydOpq2JJ2FOjXskiPAeNP4rNyhKpvcB4ODMiWdUHkPpjxCA0EdV0U6
70rDaveZkaaxa9b8l1H35sbmBchxFxiKiDShbtjsKvhSfqLyhLJHkOy2XU5PY9j8As9Xv22G+cUn
5tPStDEvB83DefVQz7ZEcXWeIZLFzDg9+ZxtnYDFfPp1W/NXVyQxN1B3xIiU6uasOiVezQhKV95f
c2jEffHgYvZkqT8BMe22qNXF+IgIkNqQNDLKYujk8GIBwsspSeeveeF8BrfW7raIFYNnoFn/vyLU
ynaKZgF38JCZddljWH4jXpzzj2zYmQjFA/GkadOpMqACAaC2u98DGzY+4EP5dw6i9A8sB+4BZXo8
d6+S/z5o9xKj7yi4iEG5WN5b8z998s9tGasKcCZDsUs1xhJduxoofATZFDP4L6afVVtH3fggbN2Y
2er5yLF6ZE5hSNTgxsIMHmIGXHGQGG6o9fdUWLvGSD6wbSDDAfaOxK9EMHJpasFeFgDnC2/2wCR7
Ku5cYH7Z/v72vq0t5VyIfSlkoZw50i6i15bGwJj92XHxagimidd0YpTjIXxcaqORZcXg65ydquW5
+ECUIG8jGB0kx8cVmPSI7JxVC9Rjx3pM45kMB1OMKZjMdae/ZgDA1mqgrChn59QuJMdGe6HvoHnO
2wv3W2lqnPhVmCB5Ajzk5jHDbQIoU2r6mYetJwLkrQGmbJzDZzs0D5Tb93xmG2Ny4g8cPprQ4dH9
EC0uyuHDmIKtMvHgD80fHvud+Af2bixpuRrMDuOhhirD1UQsQx9Qz6wW3jDbJ3zjWFtabz+wChTz
TIzdYnRYBYlpGtMRoMQkx65O2d0MCq69N4pkX3aNLjkrHeNFIgExNdBL4a8RZCELr2xYHoBKrq+A
RGIO8+csLNxoqOj3peSfYbH/tAsSayIwdeh/q1JROcMMhxxMUPNpJebxQTDXm8d6YFtq7NNSRG7z
LU22zfKwAGr49n6umFLwcEl6coDGQDsUBXSDhJKxCo1jUv1DSyDH8CSaMPZu+w8NwCxvC5Pe8mpH
gbwjJzrklVK8aWLMYH5LS5BllVPy4NtI4818zHetCfJUh6RAjPbdrVN4PHJSX0fXtmKW0MIjE6LY
1+u2KIACt1NGU/M4mn1sWN/b9lPCiGaJ1+088iUGvOa3GsU1VBtNaxbyzjSPgfXCFisapnurMiI6
7lJ/Q5Mtgugw+3l7X9+0XtlY9HoidSFrx8gAyKWfmZE+QVItzxv36FRZswXJIqDcbcK2vOmNQ2F0
9mYozK/ZUrRj5LdLtx/7voyXpe/+BG0gNh6vzOewZm0U1v4QZYbX762WtT9Gu+s/l227RHYzZ09T
gwlZeCnrk9Us5c6kiKyNuYCiNoK/tLP3Q8xNcRC+sGLDGMYd0mFF7APUKd9UOa+2XmuwHVkyse0a
zIdHQEeisYApOSYL8T4PrQ8IQrPWNXqumNmL/ZF/frY/tLcN1jm9ewT98KYzd6yKPYAdIvt2+yBW
VAyPSQk6iFwSXpbKbcoHJ6xEawZHNzhU5kOF1wDb3RaxspQLEUo4XyMkLvIKIpDQsdEYJO7ZfEd+
f0AILgma0tHvgO2/3K90qTPweI/BMcg+O+YhbeIqg2owzWVZsQfogf1XjBIo9A1bBiOHmNwtNsiW
mvYfNm1Ec6zrOSqaH8AgvL2u61I4CprnEpWLkluEVF3VB8ckD+OlD2I/RcNvwrd9WEVJ8WDNOxs5
asv8KYrt4L0/MALkBf4K8FhEE5miHqLxaW2RPDg23H0QjfeQ8O7LFOias9dskAOmSKBIo/3ieqyN
tbOT+QQjgFlTxaEAWGQXEQY/QqrIY69Wdl86bqTlw1zT/nOx1qXWFKDLbbOpDY5+9WVs9ymLQ91g
s06Eoph84YQPS4OBPVr9sufs5yj4VhS6R8zaJTtfiaKYYCetfJNiA23xV5UfGpksN/aTvb2tjmur
wXASHpbokgLyiuIPfY7ZsXq2/CNQeKLa+jTyL3mgAxZcW4uNvh8DGASgwVbvsgEz7jOBTkxntLfl
HMb2YsV18dpxzWqcVUlAPAKYLIJJAN5dnr9b2UOZGhTjVqCs3Ik08ON6WcavdhFiHNbj7Xff4WSX
mMYc9YJPOxdsX4e0bMI9SC4ZjbAAoN8QYt9PvGzuSlrX8WD76bZ2WXaftnl573G0aUzEseIF+No/
XK8SsdfURoRO4GkziM7bpU3ggsfAmEoaVW7afurHxfuT5lXzINw82OGJmO262kGGwgdUZzckwSPj
ZN64AW93aeWLZ3NJ+d0cpvBN3cCf+xnjAJiSqqK688hT2g7vhgiTGVx0S8lDwuiwOqNDfebQPLEx
IOouiBL+yfpm54DeDYWb2yq3ckbQAjSCydhWtlFcnpHV+jgkUP6ebPNnmd9X/Fc7bvxe19a08mx6
i/JMGaWDg1W5p8bQ0sJZQPE1WfMmCRmGa3XtRKsrAdu0nLoEeIda5V7MvDW8bAaTFMprkWfUhyAt
v9o+OZBaN6S6clGxnH9lKcux5oZnbQFZ+WiFUdjQJK5nkmwsN1k0t2gl/n+DDfvvJVIOyFlashCC
69pMX4G97nSPrWdHQ3dfLy//Q9qVLMeNK8EvYgR3EleSvWmxKHmVLwwvMneCC7h+/Uv4MO6GEI2Q
3sSML55gNYACUKjKypzr/Zu9geOZudQA2FNRgr30Blous4sIz32YCmjG1Mea/oCrB7PxdN2OxB3Q
ewZ0AHwBdW4xhwIIX18Ug+0+bA4NM+M7KnmKUEJmgffUcHwjeAREb6idsSjWMfUfsrAfs4AoH0oS
F0DCEWxxgDj8Vb+5nKo6GYENoRnubqC0yqgoj7r/jtU4N8E9/ixKtQgkpG1uYjAeS2hh6mFS3KXf
3r4UkI1DIya43V4nNJyqWO2t0NFu4DxpSVwo3Fe2Dmjl5kgX/PsqAp7NHJfdNMB9wRLrlmC+WBUr
zW8R4a1zgUkTbpmpZ14BhE3yAJ2qsJ2m3zhQT3TwAyvDg6JvmWJVVPaEDcmmWoeEKEAaWjV+sHr7
0KTjMTVRjE/IDWVMUZmS+ZmHwA3XJ6ICePSlExR6MThgDgRQCE332ss0gtxDgQdRmeBreOZnmTZM
Xq1zuDS5t4ynij1RX4GrkrkBB3vwvDnOZjGvZRc5MM5dnjzkS/e90FCN9L38eN2TZcUXG7os4IsF
oBLMSkJaG6Raw9a4BDU2fzMgdQWFryNKhW4Gqq7iqPX0ZqjgGnlxSAyQbqzk5GpsN3rJ16qyD9d/
jHTAqEn8zd++VrebG0ufLFoBFJEZ4Ngqqq/DoOqzk60bp8WF9hdOIFytl+umsb5L7caEJzqcDLXt
9t1oL8GmGYogQWoIvZfIFQOsg7fspaGMLa2fg7TqgXn1/WhYe6OsPrib6ilrmvxEE/cyBJv+MySu
oK0b6V/8I5ms/LZrC3dv+nl1qObkK/K7214HoqTQeut+sbRuv61WcmLj1O62xHH3TTb0O9/phmgz
pi4Y2xJPYtv5ZQE0c6jWLr1pNm+MWALAjmYm9Q5dc1BSqBd68FLfnwNwQcNW65JnZ6Ye5NRIHWUD
BeIGAfWh8vR8165jH/Ss6qPOBL171RmQ9qyA4mnINN1W+ZKfCCMLDXofmAsvgW4KUJ19OOWrs29a
2tyw1CJ7O9/W/dItFfhSnCbQFnSRD+BXOZQUB2RaDPNRzwovQEV5++yvHiLXaS4PS587x8IwktDV
Ad+ZB6Y/2R4y3htKieAeDLxWXz/oSQp5EGf7XOP/+jBMpNlt3rYdhtp+9tzq51ba3t5cNBfCwcWd
rdeHCo/cndZZ9UPe+N1hnpcqtLq5CZbWgszRlqKwvxYa+KmqNaxALxb4Y7o+QUwxC9oq7cO+LZLI
9Tb8BdLaOwh5jxGkb+lnp8n6aDSoHo0urQ7onLNDiMsvITqr2Ac0VbsHiA26u9HX0yOYiZco79FI
407tJ1L6sxFscPwdkii1Gc5sdEMUr4CgGlpk+NM8vffKNo+6fNmCBd1aQWVtL93qbbj0DX03U7ND
h1bPgqbE+wFYzPHD1FB9Zy9rFa1WVu3M2p5uhzk30Oo7TviRyfexd83PSTEZN6T3ZhKupTb9YE1q
OFGjWejzgdoTYWUTGAje99Bm+lNP0xKAirn+k47aD3Pum/utwvuFkSZ/GletAFX7PIeAe3ohtZke
ouej/OaTfWbczMnHpfFJnGm1e9gcluC3rt5t2zhjlKYdulcglMQiOm7OXdnk9X2d6Vs4jS0J1qFl
kdnU7efM9Lp48ys4I1ypOYGfPg/0edGRw8jxSjHQp+JpvQnA1uQZez3Xge/vy2e7Yn+8vq8/+ONo
hShKmH/sLvX3dp2mB7BozHeksPxohKrBfrFpG1WsWQOwvg4PVYc2C81M233TDdNN3lQlVP62odm5
w6hFHm7i28GZ3RsUzDDQpc6jSq9e5j4ZD9Oc5Y9akechNL/Tz6Y7GywgxYTabZpO+smj5Xqo274L
rNTIboxCI0dTZ07obVkGkSXDP9DBWCJqzNOua3sbGN0hCbdmzk65NbSHafszjWaYwW8HlNgiC8RB
irBDcsCDuQ+dX2g04ql54Uz0Ni/pzW0o4t7eATJi767fH5Ij9+Lzwkmoj+DW15O+wIMpAZK/+FD4
+sm0dMW9LDlwL8wIV0iSTQObU1bEwxb4yfc232ftPkkUMabKihDD5CtWiyRdEW/ajdOeNPsTHXau
/vZb6mIsQhhj2JnXMoIVyUGb23YAGth3A1FEf7KMIaxwYBiEa5G9E9adDsCT6rZRxGtrVNgB0F0w
c2TQwFm03o8UKVhsmBJsAbVdh8VY65G9kCKq01KFvpJ74L9fIrgIVDW1lGb4JV4SWetO0xVDVX1f
8A2WZQAseXoRm+vOjUBPdt3DJXE0OgIBxNHxDESSXFiueS41s5ixXMvwWJf35viUlLGVnyCho3AM
6UDOLPG9dhbfgnDGGLZuKmJbewE4YHszYQ7Hop59n7v/2ff7WnPRz4pNRHoQqiS2XYYlDszr0yXJ
jcMIylVckxePTmG110kD4cGE1a4rXF9LmGk/tzHZ8aaBIZ2Csf49qFpDJSvEEZAOl3XVXzOt6vPk
zS6lyQN1KRcwH7tgaLI9/uc/NGF3bq8SbOUTJYZ/vBmC01Ria4kJwyUdrT6F6tBDt5Cj1aERjS7D
kfYJAh9TlS+SeAVnrOM9EYhJXkm40NXyKeiVkocsjXDxtKqGIen3UUEFhtjkrNNCMnfsC7MpcrSS
1DZkzXvjcVgbVZZDcktwojQ8C1FcQpFd8GyvgSwKGXL3oawOOgiDi502v71GcWFCcG70WJSas8LE
SPd+YwYmBIabN7f1INnp4eWGFwF4Q/ACuNxBFeJkw8py7CBQu970heINLVkKLDDvR+Hdx3Dly89P
Jt56a+lg7/ihG7lv7qnCrwc6Bs266J0HIlk4KDXd2Nra33Dx1EMweyiarp+ub37ZAPDwQk8YwCEY
gzA/taFlbrYifTqkYZ+BdUpxuKi+L/jRYrRswMGTx97Xwt4vmsKHJAcJ8MFIY8NRQWotZn/btAdl
Rw4Mb+uQm5x8ARdIsS0h81B9Zr/eMVVntoSpQjzvNGQb8njZr/ZHXX+6/nnpUFA8weWP1N8r/M/i
a77vrrSIp8p7RAsI/rRzukd2K2pUR77KluC2eWO57YwnWmyhJz9c0uLbNukA7DG3Cs2ycQII8Hy9
PjzJgeKhJIrAhucTXoGCNH1NLbYWRZw1IHZN7tac3uTJ83UjMm/jPaTQ2sGxBae43I6JZ636hKAo
tskHpw4qVRsVnxfhGgFBO5pDcHUBES3mgUySWwXyUAVUlrxgwRuS6b+MZN4l5O1orQtDwsb3p9z3
qxYb3zJ++/63RrODpP/kqJSWJH5wYUYInyGjYTR5g0As375TNPG0gxeg+BA46eNg/ri+NhIHuLAl
bB/Nh2hUaZhFPLaxlRymNs7nwztMAAn6txuRN7tdLr+dZcw2Wyx/mX9j9q5AdKkr3FjqAUBpEV5B
A0hTCJactXYbvAawS8tqBa9dXWSfINCcPXVDDqV5q9UVKVTZswDUupw2FsGLC+Liy0FpVZEyJ5vA
NILwnyBKAgnFiz9oN2ZDIyfL/piDvltQCgkSj+ymRH8p7UTxIyRrd/EbhPOigQ4tmH5RlZqMyQ37
xt+BQ/kRL/h3vH0vDHGHPQt4t2Er/ITq6C/x3buKIXraBl/bXXcTySmBnnh0EKHAgjyq2NvdDFXN
NmZnMTQuIYqiUv1RfV5wdM9dlzRNXJQL/cjAlfrzHb8ekQzgqPBDKEJeTpFBxl43U/A41BB2Q2dd
fjenRFM8bCRuzom2/jMijGGEvo4xz2MW611sWT8y1zqYZh0a5sfrg5E6Fl4BvEbEk1qCHZqttTNw
O8Q7reyA1AqyNSqMhWxBgKrESgOPhxSwYMTLfajMdiUafaw/KN2nuqLlTjYIJEg4nwoiZltEVM+Q
/xyqwseCNztaRYTuIJt6fZ6kQzgzISx61tRbxSqYIN0uTSMvuv55+QgQyfKeOmAChG2HTJzZpiui
5NYFbyqkI1a2q6kiV8OfJcLlSQA++c+IcDpTvYLInosIAM9yZ4j1/EbT7rT2WFY/xu4nmxQILNWY
+M85O0pY2Q1pkcIc1T8lWQ7mi4Oj4mGXL8t/QxLjjYYudamj4Awp21PpHTTFsihmTMRq1NrW+HTC
siyOEa3aclzz5djp486vxvvBrp/62d4jXa7Y/HwhriyUWP1pO2Cdh6WEWe17ao1BkcTEjItmPixD
FwDB+385nyn4NpnX0dVrTGK6ageqbRm4ScwEDYyj4rGm8AiTr+aZR8xjsuD+hCGX/k6yRxfM/M1y
vD4Y2cF55uQiit9LTaPvjQzJ23SX58euvSdd0Knq91K/A46e176hQS5qARdpnrvegreCBoWEpCwi
9o6eNi5Z8p8F4cY3NAvZf4CsYo+2wfyMNo7g+kSphiAcOe7al76vwclY+dAcJxVjtnStOSklxAlw
r4i6JL3XIPfsaoAF2XaQL4/d+rVJFP1n/Ce+2idnNvhvOPOntKprtvjg2jcIDZvpZXM+DeNe39AI
/ef6ZKksCatheUM6OzRFnD7v2NYHLUgATGMKC5RphmzbX7cmX5p/cycsDSmYa6UD5k7zji40XXLF
+cJ/7bV5Ey4CoHudytB8PKSNuyL56RdfKKjMp/LX9WFIzUA7AjlNTuXqCudKN45+520Lssw1ieeM
3tLcDDptC4vSVrxtpOsD+nfefg7OPjFPQ6d6rdhI8rif6w31f5PdTQzFcrsc29upT1EyQ2uXYhql
y/RX6gnV89dpwJIyu9BRPo/9bINS4arNgd2oXrxSI3hLAyyI5mLoyl76+FKhHx4Jrjy2u58FNPqa
SRHOSjfqmQHBGdB2TN2iN/M4T70jZwssifvRydLddWeQjwNtXCBr5I83wRnyqupBd4Ljppj3Ogqc
KppT1ff535+dBX2+2XRNcLeUX6B95ql4YqSfh3oBSNW4RpyYox8yj+UgiUZtqPxqswPCs3dMz9n3
hXzDgqJjyTQ8a8stTKdHjOP/+74w/eYytK6fdUXszxGpd6onl3Srg6uZcx4B8S7K4WzO5FEw9iDL
u/02nTVcGuCz3K/NpivmSeqtCPTxmLAhE6fzH3K2zGSw0hYBNK5Fww0A70CnuhE6s4qDRDYeIETQ
CwYAGjLwQuzajsuclPWMrCyE15FjqsERsznROJiKW9iQDcgCf5OO1C9aMESJWqtoWzNd+MmVTYcs
aT5pA3qlJq2oQbYG7AOF6keZTVGTHeZqi0ayBl3t3ZfJcgDB3MFTEcHJHN2GqDCgychJ41y4nOA0
RV6y8VFRW+fjM5sV0Znq64KbW03XT1OCK4F9s9bIUrVkySbz/McLXm6vWtun5YqsXbZvhmhtwFP+
fH0jyTyD0/mhKIMUJ+geLudn89d6njvEHKS0g/aTdzvW4dKrkI/80BVvaM5NDiV5YLhfcUqUVF8Y
87CfkrQMRucDQwtneZzpU0sICA5UxSbpspyZE+6A3u2XFexuRWzkn/EANdjT9UmTvaOQeQaWAuqj
0Gfh63a+azPXLfPET+NNtx6scV6jLFnXYLDmm5bZEUFGMk3G53FS+ZssLgCDGA4mbGLkOATDs6Zr
BTFA7YfbdV/PS2RRc7+Y3tE02cd+Jrvr41SZE06nzawXv21gLgO0up2XfelqEao+kL5dH4Czi66b
k/kieEeAVAYJMsovfFnPprWcWlCVbjmYV83iubNK4EdL1Cu0wBlVCl2ynYUyFSQNCJCer+QMcq2f
HTYNYEl1o6k7gKAKSKDro1GYEDlD9ZbYLvM4P2rzbNAvQ/prIb+vm+ATIm4rzpfE2fgBJRUPW1Y6
tUNSVKvW7rYcvmUqFSLZEFAQRgqHs7Sg7+JyQZY8q1Pfycu46fA+sJdb23hqfRU4VDYKFFnA0gpb
oLQRDlF4GbJEfllC1fxnk35b3kxLzUPNs+8Lp2jTagX8FQRcUEwEeKjsFclsmduef5+P78xtK7BV
J5aD7w/kI7CFevZH13+5peJxqJolvlZnVtCd6UOkrynjeXhY7xymGITshD4fhLDV07EsahTvMAh2
N0M5oiteKggjpOMtWlNaTfVaV82Z4Fna2k6eyWBuGUOIidDkyVkPyrSGyopwD0D2bDUSxj3LHoJi
eM5sP9gAoS2/vH0fnk+ecIm63pj1+YDR+O2fHoI4s4q8/bU+46UPi4dJo3PsIK3KuPTIkU23JbnV
kpOWfKb570Jfwql5Yv0vi5xGY28Z2s2k2kSKqfxL4HbmfoaXb6wq8AOSNlyXKM2O6YYu6tM7JtLn
8uooiALwLNRbs8oztdmkQFc5BxtwFMXnZfcZ+Df/+7wQDNYD6TsTkM0Y3UKFsy9f+nKXGIc8e37r
MIC2Ay8u8EichUrsjsxWUtXThrIu3tSBjQznpAizX68GWnFRGIZAHBg48Qq9PAxw3ixe5rMqRh9m
MOffQI3U6zdLpVKZfH0BQOceZGAwBNTYq+iQrgXqdB7o8dr2eVqfeuvGdBQHj8wEFO/BU4FUB3KP
wulpAwk56/2Ux43G0BkAMUtFOvj1wYkn+pkB4eCc7bWxaAMDtGYB8AhM2WMnsYCECdgLgHlxQPMn
rEZh+BPbsrqOb9f2cz9/uu5MkgkChAMVE0BS8EoUeUOQm51Jp2lY62oImNaAsrIKSKOqlL6+AOBQ
YKVxkZYBhYdYsnHTzt1KJ6tQiH6skx3A2I9V/rggUK+HG5u9+f1+aU04mbXG7Z3eh7Xy6HzIVd35
kgWxIBTBsSEAgqOJ83J7LCaply7N21gr/GB58tms2H8qA8LPR4cD8IYMBvwiAqHgMu6ur7lkf18M
QLhQGm3x9K3F95v22+LczHXIlpvC+fh2K9AfQh8l0INo3RR2Rl4srCO06GLELe1xsk59eizb43Uj
sqnCsxuHIf5AgCesRdsbiUFyr42dXx35Ypufr39esjvw8/99XliJcc51uhhuG7fVFNIhrMfIT7bw
HUZcRNkQ0QCsTbx9PU/b8tYu2tgbb/qMBCP6NPNVEeBJRwLWHhPYWTzw/vaon92w1MtzLaMmjb1+
XY5lXk3Pdl6Mn+25I9H18cjWBMRNJpSxdcBKxebZuu0cp8jLNqblbWxqby6LAV5y9nXu3GcDqd2t
cp0SX2fOTZ+3gaW3QT+/uR0ARkDoCd1d4KfATH5ppDSgrVe3WBKaLkBintY1puhgUalCSmYKBX7M
EU5fYMBEtUBHWxPPA6dCbOuPbROXb1+Ii88LAYmGi1cbKnw+wf5oY9UxJXEpIAiQW0RDo8nV3C8n
CZQ1ntctFo0nDd04HeDqDqqJEdkMpoispJYcEOkiY8pNCVegoxe1YxUbjeFzQQlac2PKwxmkHdcd
l6/q5YOX42z+meHLdeZaCaLQKbFgpmy/dP0CpCEJTOch0W81LbY0Fs7rr+sWpQMjvFqBB7aNtuNL
i93QNCzdbCz9UgcQHlnpg1YrzmGpk53ZECYP+mI6rbmNvP8N9vaI+S/XByG5Tng2DAAfCBACtSz4
ga+5TVlBySo227tte9Ka8ZCP9KjPg2J9ZCM5NyRsfa8ufA1YTdCohXmJXrZFFfhKlgPaNpwKy0Un
OGKIy+WYvKpFlymnjjWfdW/PrJOtwkNJJsvBlkfojjLva2YBMJMveJpO0PwiH+0CrOruT+Z1wTbv
ri+KZK4u7AhzhX5MUo8D7NjuHNDquVMRzr1+7SCi5uJl6GLmlJbC1dik+QooFCRhiNlhp/hhm5rB
MBghgH6B1b+dn+PSnHAio3qYlE0L1tqy/No79yTZDdmhsaPrsyZhCOLvBNSsOJoAdAmCBzA62Hpn
ZmDQNMDE36O9tN4bEKJg7efF++aBM7xsPiXt8nbPhlkEk5whC+hJYY+WQP4gvdumMRo76+el+D8/
z53l7GDbzLEmHSnBc1oOYW7yXlXFCc1XWzg6LwYgnAGDo5eE9GA4RD9bFbn0oOVf9Qytx7skvL5E
0j3qoIsB/YaoKYigZkQxZVHl4Oqsav3J0Eh2Ah/hcDKadxRJ4QtnloTD2fIoeki5XIjfg/wqrFpF
JCPdojhoHLBNgDpDfBNZIEkcnRkEqv0vfTnkrcKXZROFJyMS0FAXfE06uc49zewSVN5LOj0zRnel
RW7h+YrAUjaKczPCOcDq2WbbxBnDNfN5yu2P6/ie3QGUko5bEsErqPwu3TfxnKEfG5bHKb1d++Ny
uO5RspMMMuw+iOlANoS5uvz8MFoFpZaTxY3H2RbNqC9IVNAbmuUnw1LcxtJV+WdM5NS3ddqShnqA
qm7lLkudrxDiCKbZfrk+JtmqIKUO5WEDwbInns4gDzBo5cHMxG5eCl2x2+Vfx3wBdQvMklih8tPW
QtsxIMmrGw3TvfZ23n5OLfvv+8LlZS6swbsLuGqbPRGvP4A0IwSjgOJUlC3FuRXh7QjpP7+zdYzC
oZ/2WvbV9RQGZI4FblrIr6LuBAS+4Fi5nk/TQLE1PBOt2D3YuJP6ienLqSDaLtMKVZJFtizglnGQ
yUFaDZHSpSPPDWktL8E+QbgWfBjxlLzuVLLxQIsLXwajEPSZhfHotV7ZOToH4oXduNO9D4Z2NHqQ
KP993Y5sYXAo8kCcXyoiiscZt8oezQ52/LoI3DE7mlp77zsqIlvpfEHrGVLJPEchak9pIMbplw7z
1d6Vkx/ko6uYMLkBKMSBIgBHl0giSwmQVq2xgL2sz3Y+JMALFXmxLJxEgoJzffFHhAgU2nK/8FZ/
wdnVa1ExJ8FoP45zFoEfQDEWuSXEelBqQXAsYnrSwfAHn62I96Bl49XBFJQgU1hcxfWuMmNe+vBm
V2XqezCTzqg7APvUAd9Nh+HgL1+uexn3VjFkgeQnarScke0VCqeFvJ+5bIwHsAGzjs68t407NJm5
I178YdIrbnuJCA2CiTN7wi1GE5BAgywijVcEyg2AKla/R8NqE+T7CjxmUQ6sH31HhuHCqLhl3S4r
MuAxY6sK2yrSVErnsq3qgc6eE+K4yPAKR44BYi7LoNABIOQ+n9ao6W4zXyUyrTLCfeYsfJ301S0q
0DPEW/dp8npIMZ28VfX4l+1VpBEBUUZ7uY9I4NKIRcxlLj08Lqn7zKan1T5edzfpIIiHpk/kGKC8
ITj2SCyTEghGxaOVP4zLehqbOZ6gTnLdjKQBCykMKBhzXnY8z1xhsrTV7HyIUsJOqw3Qek5u0i7Z
W1oZb84Sriuv5tkhncYAQhvhmMyRW72d7OzyNwg3q2vmTkGdLos1svf123VSFXhlN9H5IIW9lNlO
TnoLg5zm24I+a3az9zY3gn5IYOuKg0/mGL6h47EB/0aIKDwJx6X12jnxEKaz41aevNP1BZP5BWga
IXIJWpnXkDZ+2/rIbaVxY9SP8+Lea+b8OKBj4roZ6SjwEgA/lo4sl9iX120Iyw2ADiENsQ77stC8
P2bv5KqXpuxQBYMZF512OeBCWHnIjSzgNUAs3dsI2ahxaNoTqbIgBflY5syRQz+OjirOkt0Z50YF
b9CYWTOTGVnsc1arJgP877nLkjDTVb4gWyxkuvgAcUwAYHx5SAx10oBqBMCe2af3mYaSGaF5mJPx
19tX68wOESrV6LPfRmtCoxmEVqJ0MaJMxcogvY64VjtS6QaozF6vlLYk5rBl8aK7t+3Wfkxq/6EZ
tUCf0hjN+58gWAusqBuX5RhpRbe7PkLpTCLzjeAFmwqgvcuZ1P1pTfQy4WuWfUDtMYb+8SHxrfdc
UKDR9DgKEQUW8ThEY/ICDOwMKeN2RZnrz8JevFaVmJQMBl4NPgJgvlAyF+8OWqSTbfYVWitMiIs6
2mkb5gPE3hVHhcTPYcaFVjXCPfB5CpsrBTlVbZmYs3zxUMxeQOzjhqn2mI6/37w4IDoBew+U66BV
LiIMpjabc8qgZ2b2xSmdrAMznNAcXEWVRXImIegGBgDcINBacAQfqA0bdAugu4g1/5hmB1VpXroq
/z4vsvWZ2VIwc8Xzq9VACLcyUC3+mkxDcT2orAjXQwN8a5qXULEbnAGRCQk0JMDWRhUDyTKT4M4H
gyj0KACVEFu5tR5UZwuyrnExfiVate+mJKzsNiqcLZhAe2iUHw2zC+z88bovSK7aC7tC3JJSMjsO
wyI56KbLaAZquM8JPTUbmOYy1fUh8wgLgwMpAjz91QtznZZN66ZZe0C553tVN+GQz5/fPh4AXNFm
hT/RTS1sopG5s+na0FYz2Ld+7Hc6AG/kJ3DlkVYpOm0l+9VDTxp/MSMP54n7tfN6Cmx4l0KfEVG+
DzGuZLeNaLPb3lFC5oeoC9AnmvzRZHd5mtqpjVw8RSqjXodduRnHEWAa0jm763P3Nw8tvJku7Ag3
beOysaWpBdTpqt0nmhNCeX2/6MMh757A/XKwjCq0kzGc0OWFstNx8Ntwoao2AH4uXPsVwrnBCuhc
gacPtyOzApvRsC5RMV9uy+0rSeag1EEFtT1dHzof2RWbInasGIwakCsENp47IFPwIfWLcBnZ/dib
B4fOscsUiULJVvAQZYALCIfja5m+uSk61rTooYaHRWU7RIPqAaywIA5p7AprshhBMJPfA8QcuOzl
HXMGWANgaqBnxcvn0ivX0mpnZHnS2GhAkxitkEMxIlJ+6ubD/A6gF4oB/2zxwZ69EduZQDvQgpRb
su5S69arPtqLItMtOQlhAulUCB8hmBBrQ4uJ0kNGHDxD51uj2FflPbjV7QdPVYSSrsuZHWHatNFI
7YSXOS3yuLWQJPh5fVlU4xCmCrLgFHRn+H6f7zzz2LshGHmnF/J2tiPe84H/OLQMRS3hZuy0XoMw
VI2XjeulR39NvrSL/TmfbBbMK7NPBWj7FJexbGh44kBlEVckFkswOeuN33oLAljiNOkHfyVplOHM
4ny0XVhMG9mTuaR/rs+nJALwcJ8QCPGC1ulVtNQPtjlAsQVGISDX9j9RWvyZpIq7RGoECSSk8hGz
449L/x4MqLOArTWN9eEnI1pQLJ9BhKSYPpnngS2I96Uh+YVr69KI0yzMHVY8b5JiCBanDVTvJ+n6
4EHLWaMQJotBTON7gwaAYRbTwFtuc3Jrd6i0fH17XIksC8CG4JsGWER8W3gUbRm0aPC20J+L/ibr
3t5whGTAPwMi5ykOG3ve9BrpB/d37u3SOrRKkN0EZhUuTnTdu6RrgsMThXaMCKQdl2syltVARpbi
Ra3daDvfV7wpZH6FpnCc76h/vS5+MehPjE3naw+dC3qctUU/DAiD7sY5UbVNyaKhM0ti5QtC4hZL
KSr4vGVvGx6nmoWQog0q5+3oTw/dzeChQ+ULimpieLDqiTutuAr8FOpMINr3b7PNaBRxsSwgOLMi
3p61U5Gx5nkbz6+eTWv6QEfnaNrOx7T0j4g9Q1L+vu4JsqVyUUziSSgfTyZhd3Ym6/rV5fIs7FBn
LEjN0LIVcydbJHTRIXNooSrySlLc3WgJoBfwD+a4BYb+oTYQT3lD4Bu764ORGUIVAXWRv4qFYmww
adVcLBSGEqe9SWiaBJmtHUApG6V0e0dhDNc2T3XAKaDrIRyeKXEn0B+gbZQaZgihNu/tzKq8zPrP
AB/tWfRB0L7gTDqa22cH1M0gZJ7ecQzAAni1bKDNISAgZIS2Nk00mtrofC3Aba03gcK5JOsBmADQ
fFynCK28wghSZ2PMnziOPVurgGGLUtMLvXR66Ycf15de9pQFqJK/jODOqCALG7TeinJMXNQRkym5
83v64nRjmIGCHs2OxzTd4qkvbkhr7xidVM91/m0hjj+3LZ5CbrXkdkphe0O5xVruauD8Zv2WafOu
cZ67Pg+tWXFSSE5wmEQKmbe68QzspXNUyIGQtELqtctBX78eFr0Ir8+o5GQAFSN8A2l3zKm4mYZm
JgtJenTqeU6IoCewZyeqiKpeKjWDZg0uiYloR8whoya45Hq5Ic1luTfGaIS+nxwzmyjibNl8oXqB
jDtXxISM7eV8AaDhUo2TcFrecUjB+K6IciQnN+46YKD/Jp5ePUvqbmoHeCUKImUdOt0hmY4gC5tc
P6Bgj6kdFfOFJOjxkRTE+xzvOTRCC1vXqrtBHxqrxHOVhmtRoqINAhbz6GXpsfd2111BurnQK8I7
0lGWe8VcSVnSdwXpylinaaBBKCyrSJBNBo6lOTBBgk9G6Ju81I7qefS32V3cWigN82QHQU1V3NZI
SnrZYKKHEFgz7xagpyrI+t6+ZdWyBEj31JFrtT7KUZSGCfKLUJgYy2By5vXGd2uwz7nNXZL3RR+w
zCuewEsyoNnZJbuO+i+Zt7Y342wvuxbxqyJglDk2h3pzyjWcsmLE0Jj+6PhDW+LWKz9RewWWycY1
QVVAJln+BA1i/xkSgwa3pO0Kqq8y7lyyBFTPT0OX33l4SVII905HZETv+rmJFshlGCnda051GqCx
dt1HZBsMKCokxTm/HPrVLjeY23TpBE6eGqwF7DBn2jF7RwEQJL3/LJiXFrylHbfRg4WKBoN+O6pU
ZWQLhggI4aSPf/Aquvy+1XdWhe1Wx2O93fTVJx90EKn56x3ThOeDDVQ5uDNEcqzWMMva8pM6dibO
xBNVKpyL7CAC3/Z/BoQ7N+9sK2tLGAAKZT9W425eoY6B3fIHdZubudfrYK21LLo+LFmFGNkFNEFy
MSUU6YTzaAEGufMLUoEWloZWQcLUBelU+eLkTcC8Gygqk+nBdau91/3OAfW5bl62dOfWBecbq6lx
nMRDw1l7l/RkV1vp3h9UYAseC4tnEVioUcVAkhfiavxXnAVkwD36UCVIa+RQhsAemyMURk9J1oEn
pDJPM/ICJa982/7NZk5fm9W89Zfino7py/XRysIq3+cYad4YiqPx8ncwiA2PddnAUTs0Cdukb3da
ytodCNHGIEstqtjaktkFCT+negV0Cveb8EbQmtpiA6ENyrxNCOxemHtPxvTpzYPC8Y6MB5dWxsEt
7G6iN/WyLrhAhwKAI+D0AuZCLRYK1gFUIK/bkpxVF7aEAUER2amTxC9jo97bJCjN8Pr3JXsQwwDL
Bs+xQohPiEWtEY12zoJWwcJ6yg1nl7R3rPrTVfdj/R0ymAprhiT8PDcnxgLJ2AMkncCcbz4a0LHs
TgYYXbPq3tEhL73c5ytETn60/his60eWPq3LEjUQ3Z1/TMmfxt1r5M/18Uvn99/4xSSdNVrbhFbf
Kl6m/fZoTKfrn1dM79+z6HwfWhDj6bWyAqWIFpLtkfkQS3qc6FOafKn079eNSeiBEDGeDUZwFq8x
hsklOazl6CPfvvXpbbt+17WX1r8dEhZoyW1FhyBhZkiLh4qdUJ4JGlsR78v24Pmv4FN+NubOQPiC
q72KteHj2AZVGmwq6gzJsYKB8pSQy0vOHp/2MxOr50JAdsCqlc64czZt7+jVsSTmA9B7x+uTKh/N
P1PCBhmhPuXoNUzp1W1dDBCmPzEVTZAkQkayATBJ1K9QcBaTm4CQtXnj4LRufQiNud/J7EfrXRUO
6fP1wci8HXE4Pmij4Q6tZJfzVi4eLjQfV19V7FvoVu2uf162LOefFw7GzP4faV/WHKmubP2LiGAU
8ArUaLtcttt2d78QPexmEoMACaRf/y363Ht2FeYrovvGftgPHeEsiVQqlblyrb5vTQvrYPk+o5Hu
gfYUoIPdbStLXwRwIVzf+jR1Ne9gwin83urN4tykkU4PQwsd5pX7c83EzL+o36mmrmGizuyIJg/1
lMv/hTYpakwYUACCHBNR+nz6TWdE2oPh4sEQZO59Qv/i6pgwVbh58RhC6ef6Y2tezjGGKpFsNzwY
T6CzWXlILu4S3gzAPuIV+WEA0uZd7jB9wLMhKSF1pIdU3NtkJZospWvIETGWiGc3OoHzcVrdMIWs
EuxS03j33MgOtQ7stQPiRrD6o44WmkyDHG5iBDmrXlpShSakH2+73JJjgx4AKkdgOCQ4P9dbyeyh
boahpJBD4PoW2mXOBuIC5b4oIVDWE1G9/IU9ZN0AYuJ5AqqOa3vC9iu7bWh5zrCjEpWZnUg/o1F1
24qxdDsBaPBfM9OyL8LoNKZh+SOoFfLBvR9KEnhJeaJFuqls9y4FnYueFlGF8lDqqqPVmAdRgbPe
Ft+cPv/Sm/TEs2bTWOSBMO/Tym+bQtEsg8XkDqa1MYgGns55tXcqkZm6jOkZVd8fhPU9MldMvnLI
hxyTApwforCLgOkScjdGfk86tgMptljxvsUPf/ErZneZocfKhKQhAqaE8O6b0mvIanZBZ7/+1XLh
3tMgLL767LCmuJ4bizn0bMn8QdOqnU6NnZXi0s6rBrqX6YmM9nPryseirF6JXEtUlhf6X/tzxB1N
JbhbEtj3xxdrfE6sQG8hLrLicUsRA4013HLudJbmoTurS8Z6u6iwShZa/anCPLOebW/v5ZqRWfDu
bKgl6jSrzsL5XvV7TfxQ5kpoXbqwJw5X9IkBa/nQZ2Wd9N0kIeXZRLtdZ/dS80OdjHuNHllLVtaz
BFUElPRfa7NrFUxqo80qtzy76Ve0djAulYYokgfCwrR5noZJC47h8mjbDxiuXfliSyHi0rZ1HSIa
Zjd6acJ2zp2gtF+En4YgmA0IDl+Xv6I3t3KpLBXwrlY7O3IuagB62nrlGeK827EDaaf+YozVhvMn
bxoRZxvDhtAiX1OdXXIbh5j+RC2kYzx5VlMRbZ24VPWo2WCow7OOkn4z+BpUd8lxUPCHz6ByMzF2
XG/n0LhdIxNEXKbaF+X4d2VlHHudoJs1uocsXsNSLPrOpcFp1RchvgN1cz2AHfzM223GAhDGKivq
vF1WgAw1EOYTJft+DQ86rWIeu6eremp3Yh5+3oC2iOIDeAQAttbCYlebm9sHfPHPA2swXU+G+WEU
x6d20pkEY0U12MDK5oF1+9sGllxhQmb+Lk2h2D/7SpT0fq8yYBqF8yzqg9Y9x/lKRrG0ht9REISO
BgokUzy++C593Y+5Z0HlwqzuSvHuZisZ7NK5RaIy3SW/RSpnmX48ZmadCiyhAplY7TlRw7UnFGgw
7aDOVis2pSqfb+/a7xGO+We/tDmLUzkF6xzLAJsFm/uWVkUIFp5dMkn+dsWmAAVvgio3L2mECadt
zdJtTLIIJWEUgvHW8aozoyoE8/bW6+v7sk/vQUFyqJwmwmrCtE9/5naxyUx+14MmTStZ5PEeCu/+
nRW7B2aTjV6q6PaaFj3BQjQgeFljLmb2mYDSVuDbnUYKxYHXG7felX/ORQ3mCFRX8WxBRABi6NoT
kMHmjpc1mO7lESo8Glk5LYsh4MLAvHVqYvIqEYDononjBY51kCCgdXq6JdoTdTdd99RrP1qQm+ne
2u4tOuG/S5tX/yxTMgwRAIHMNRDhs6B1PyXjuenOcd2HdI11dPFIXVibuV8ZD8RMTKDQy1689KmM
RFGsPXkWSyyXmzm7D8kIYKJfopkZk2JfdSQQrRMUpA2yzD4QcOqxSn0G/OHVNtk2L70n6mDSyLHC
dAR34EDebvvn2pqnf78II6JAv8ibeqtuBtbKHn0ltXIfL56Ai12d/v3CQj3GAtMYONQG9ItkvFf9
s7UG7l7zk9kpI72WmS7Hl8trEcb2JwmiuoQeZCG2Rf3D8FdymrVNm930XdE7jRvjQGj8zoJURs5W
CnFLrUCcaby6wQfzu+t9vWlJDlpfBdHvcwKJedF+jvNPKCbo8Wk0nipx8pxnTXUBK15F815SFtB6
Y0O42rb6gIpdTT8b9fd+hKL2SmvZmHbyQ4i++GGzYJNJt0yYxA8ryEnUeeQBMp+0Z10ezE5GjQVQ
e33m5nfV/NSrb4Jt0/hX3h0q8eW23/5/ztH/7hAIHa93CJP/lZFRRD2qjJBp5DQC3hdkRrV1kJeo
Xg86cPUkdhtpY79TfRfa+Lngnd4bsX4Er9PP2z9ocWOgauUAnIfu/vxlIiS0zBqJQeJO8sDqDxg1
2A9aHHXOysW/eJ4uDE1n4eI8qYHbyhgxkGOb8lihL91V7R1flQhYOlLASmKCHCRkAOfMju2Ya3Ga
Utz/0nFCTNZ1ZAgbJwmg6ARKy2RH47UB6UXfujQ5O8VKpkmrWkR72okw41vf+zqiDt37T0Wmh6OO
OY0ijcbu85htMS0Umtq4IcOpq5Fu+2sSDIvPCCh8OaBWBs7qA4rC8DWLNtNMUqXeZbODzGRQDnve
PDoiC0Tzze4/j8X5thMtBZZLm7MdIGZKDTEFFsfP9k2QqnR/28DiV71Y1CxyVXUXG6rAopyh2WDc
K6yaLz7RAtX1kWG/8GR3297ScwUpJMjlLTQTPzCU9h3PR1fCi9om2wk2RkPsoEEzPJBpbKQwV5a3
vH//NTfPVCxT5Nw24UHgGmuALRcry1k6ey6I3XG+gRYCP8j12asKMP67OoKOCXyvI3YOpoCzant7
z5bPwYWVWYoAX7Y5B67h3Ah0P+SzTe6qstiBgWZsXyrxbOePsXkPZdLAbT414LCNu+ex35bl4fYP
WXSWi98x7fZFpAEXhqnFPX6HUPflm5+Hogt0a9N698RdW/Pazs7CTcd1c8hz2ErTbxp9Es5PxM8s
+1zIBhKBb8w593JH8q8e2wm3CabBW3uNGXEx0YW8Fr4wit0A3c82XvWV0mqQI52t6knvX3XZhXm/
z3MnAJVw6MdQlXPtgJCnfO1cLgFb8KifBp0AKLHQf77ea081KgORHQaQ6MA2vW14z72QX3OnKQOM
1v9DCKMbPTXirUP6HEDp/FcmzfaFZ9X3Ie/WiiiLnx5ejq7CJE48R7i4wwhaxWlorbXbDUv0cwp1
Sw2vsKwttrQtIi7WXn8LJNoGtuBfm7PDhSjc+o2LAT3AN08AOm1EYW5o1W48XW61XkR2mT92Zfdt
zOO9XmcRQmXU9Nm9sMzoLzz/4qfMvgbxhFkN00vAlm4Acu0wmwT/2oBkdDN4e715v21v0fsv7M1O
mqGJShMmwqTeIe5jvhzqOb+kS7/dNrP2VWeHzBPpoOd8ylvbfWX5EeVvTY8IFrMw0dFog6/dNjhl
g/Ns8fKTzu4zp2I9mP0Rj7OkeolZ9bMcx0Ma10ElQfprN3bIK7FB42TlHli0iyK4bmHaF+nLrHjh
adZAIWiC+lHKHwza3Vd68wUCB5uSFne6Vh2yQkWu+It5RR9PfNNCbQkyIHNUVe0Cd2lUmC82/WKf
qfrAgNnrgZVpHGdlZxc95sLU9KkvYnOdGnVspzgsFpUbYWjPhuKRyMsVsNH0gT58QEyzuI6OSc8P
faRy7DOb6TBTVH3QZXcmoBTlpl1D+Sze2xdmZn5SSW42mg8zZtx/KzT7V167KytZdol/VzJlKpcb
ZiVxOShENFAtPqRWem82nAaadAQAdhgQpO27KuSmltAOvX0IlhaHtWG4yQSLFVB315YTsHuKoYNM
kNMWIUQ7gpitpCVLFnx7Kv0AHAvp21m4GhqeG8IG4NetDv2pyf+Pf34WnfxWy1GcwJ/Xyq8y+xav
gXoWf/5EtgkcBh4b8+ZoP2j4+QqQcgyCn7KkfcIRWskvlo4Lev3/NTFbAubaqMUNALxtL8qcsBRh
urZLSw52aeLDZ677jDscWVsf3/lg9XIbAY1u+VhKHhp28Q+u0UctacPb3rV0QqF3OTVhQbUIir9r
76oTlbRVqlBPylCVU/3GsvibTZMTwM0rm/jRFGrlwMRhegKQMvx3baqCVgeIo6FKBxcE7jH7ypCJ
dLH7VNceiW4vayEXmwrzSLMtCzyy5rxrr2Wl8vNJSwl826FSPwF/CJTMA63edcO7bjQ4Rqj1kGyT
a2sv0cWFgi+RIBH0J/We64W6vFemHTcQViID5keBYw71obF2yNBaIyDgs1mz+NE/sVo066FnB0Cg
Oe8djQPw0o2JRz0btFeQQkMOt0ChZ6V0sLiuiSPdcwFdxSTP9briQcUMkhEgO5OQMOVOu6GGfaTc
vzflGrHax+OAFV3Ymp04QjTlOy3uwsLNwY2v3RWlGQnpb5s2jrKy3Og9e2pLsTLmubhE3L2Tx0Cz
aO42qiANAdMDBiS5HbXViHnVZAj8rD8WDPp9t5106atBL404gAGj+j6v+ah4bJy6Am+O2fz0JVCc
OOmutpLLfIyOoExC+eE3CaL+YTbFbGODpR0KS45UI4paDI03tsYHtWTEnGD1k5QFfHB2O7oml4Pd
I2GqvRdMWgROucY5sLRXlxZmCcswOEXsTlwlCrQ4VY3uPbK/LLY2f/5JIFEG8C4B//AHCbbEjDEO
wdE5VPGRaYeKBOOwEnEXQ9OljckHL1IJkHMletsjq5V1How+JCbeylZGJN/FfAgG8ynuT3LsAsP+
dHtx0x5dZ2PIIC4WN/tKoHU0qLLwLMmtdtOUdpDqX1IMnDaqQBtTgIBgzS+Wv9q/2zn7alpvJK1w
YLHJnE+8bHdM0CgHRdrKSVqoeVwvbXaNpW4HnLeEobLcseSTnlehX+8N81eafm9pETF6N9hvGCAM
bOtYgpLb5iK0+MFNX27v8VIAudjjOY6lhiQcZNDQrnD1Ng30wXk2K34sWrrlzDzctrXyPf3ZPZOx
xPPRW0eV3z8Z8h7lfV8vghg1T6K+uGvjr2t+65vXfpt1IrFrB88/5T8W2T+62WKgCA7b/OBQEIsr
cIBUE7b/hzE83V7oqunZzZNB3sQ0h2lXWaTX78BKZ80/g38WHm70+IulHqC8EZCB/t/CwRwuYWBU
qEg1LNnvN6V4aozDyFfWNh26G4dyPm3Hsv89lMiK3grbPCRtus9TCGlzGnFXWzkpy5H6vyfSnwUf
5Y9WbHvYSWH8Am93IMXn299q6eK+PACzIOOlmpP7LSKoZpEg1cCM1IOoVmQ9aCjSu07zTtzuzwP/
C5zmFALwgEYJDuubA/bGts61kiI7sbx0VxhpoIxy1wkRDlUdqmZbmEeaZFFfbnPrzhtWOluLnxEM
ASYYKFDtnyOblWF0zlgiAPn6aYwjEhdhLV+I9kkCGHp7h5dNTe09Z5qhnEP1qiRvhGjwUhhAHGeG
fR3VyS4lkbPWw1iML2Cw/B9D81hmu5k+5hMyIAahi/HW1CKYAIhlcm/av9z6+fayFjom+IAX5mbh
jDllXjjVpHfpv9AKuLayhkT5K2mOuvWzcx/KfD+wlWf9Yri+sDmLaUmNef8aVTOQ0Lo75t2bzAm6
/sHxV/LKxWN3YWcWwKSV6in0hNHFdlABfGPjz9ubt/apJvsXOYWd423MTKyjHdsNb8zAYu7GFX4k
QSvTmnWUtuhp37a5eLlfrGn69wubifS9qoLS+Nkh+xQ66TQsrei2iVWfmIWritlcz0rsm6PUY+Vl
UVI5T52VHUEiGJV4Sza6vkMLfG+McsX2YiADdRI66BPwZv6mqjAmq4N7EYGs6kK3uk+AC4JQTPoS
52Lrxd/rP5eIgv+jfQcuZLSAMTh3vZ/AP5sp0EsZeDOMbV3634Yyj1Cn++f2nk6u8OHCQa9gGoOF
wtK8CQVSPlt4FSIVzZtw8L817gr0a83AbB2NUQtFElyavVa+jwOUz0ny/fYaFt39Yg3TT7hwPU/L
h66sYMJxZGBlz57ydolgQd0/GfmbPa7ll4th4sLezNXzwlVJV2PPmInq0qd00ILB364LrC9uHUpx
oHIm6AXNKwdpLPqsGcECkfMQ8kqxt7u9b4tH9uLvz8Kdpve5hF4lAFFemAzPUKVay/iXVoCqy5Rg
THwIcwaoLgVDpi9drCAjmxoNFr2L/nwNlxZma+BS42khPdxKYK3wsRDbanZoa962snTJYmxVx2yM
50+I8WsPU7xx877ScMmC68Ns+UYOX7SkC5RthUW3ksgvb9q/xqYfc+HONV7tudnBGMbwt232qHlr
koOLFlAGwCguKjcfAOM9a/yWegRpX+4HJQfKrw1ub9iahdlnaTLal2x0svMnX73m7tvtv750AIEB
ALkrmuc+SA6udyh2wYmaABN77oJa28shREN1XJtBWIoqoIk0UZFB/+VDHVzZgkBaHrxVWflPUyI4
ZlkIusWgwImvksDKV+Aaiz7mocWESgPGyean3WfJkLkD7Ek4Vsy+NoYd5t7n2rB3kny5vYGLnwfl
8UnmcOrGzJKrGoBoZ6xQBmLG5x54n5+3//zi98GYNcrv0HCBcMT192GxpVFa4M+Twdlo/Rgp2wW5
eRayYcXS0kcCawJyfHOi4Z2n+Qxda5PryAhM4YTdkIe59lDVd007TE3IU5oWf+HYkIbCOLduQ6di
TqvBpScYCC9R26oiEVA9vL1z5uKCUJ77Lewwyexcb51f0zgu67w455LrGC+g6FonCnViy0FvcxxU
1GRgmkPr9d0AqP2rqMBLkDox21AFce0yESqE3L2xG7p82GggXwswh9uAe0QOjxlphkAlmIGNfeOn
Xcsag3JNE4EcGVNEmj+iVWzpEdW490U0sVrx8Nl9Y6MEjyo4/ocSvAsA8yyKssHqY63kw4mzLKz0
U2t/tRVb2cFZovbbCGq1qH5PGqTQJ7reQA8gB07zWp7yVmtws0EwW7Z6S4G2MIdj2tfae2HbybNF
SnZng5JlLRFeOlvo/pJJyWKCac+ygybvuUNAQnzWUkil6NBfwylYawPOttICm5p+aWS2lfVINaYo
3ATxjxV54KFgPFh/cRFdGpldRNJtM/BhwIgWVN52XJucXdwovCcBCMSb8kNjxKp8sPmnbQHaENId
deZAwERp+Ur+uRSLbA9UWpM8mYtq9LU/2LK1E8AnMXeq50edakEpqg0GpQLV2CuxYfGjgLALQ1jo
zYJH6tqU63XJ4KROftbtRu5HQmsw8cZuoLtNtr8dJ37XmuZ5O+CNOEvgnyZgTr62ZVGXFFSzMQPa
YwzJUTjn5ehaj45dQVMi9QYv8KxqBMow5ptOxSggj533GVv9RZd9FerCrqMO7EsHVxM2fEeoQHca
C1Vgvz3hzm0jS9dA+dO3w2eaQTw2a1t5xCx3G6DxXWztCk8836vTXSx1EYPkqrUfGe2/6EKmd/4o
ygglHnvj0QyTmzb3Hjy0pEKVeu65RH4TEll/BnPG+Nzqldo5Fv+MUtQ3qcvi2Ugw9ZkDVnUnPVJs
egwigQgKzzxZfNclS3a9yid6HiDaKqlQ6jPHF5G2OXSNuXk/uk4c9HrmBFAuOoEQnOyH2nWCfqgR
BWiZBb2gX3Rffk1B+RICTaK2afFWjp889VQDLQnelR3I1+S2aDlEYCoVpHE+RAPQWhA87QQInGRY
J04Y11ALcw1v1/hlGbEOU59WbWFG20b5s7ZoHXZm7x09wN5Cho7cNm9q9jehAGgAgAgxhf6RfYfX
VPFC4PGrwPhhtmWo7PdarITupeTk0sh0bV3mpJyaHU3SHBByPYRq8ptJ/Y0qITEzJFt88ZWTtADI
ntTfoGVrAu+JuaqZPdpjrT3t83Nu9iKosng4+6lWH2rix3c13Ds0UjluXM307wyupy8dQ1ctbPRx
eMBkLtlaLKfHEcWCXZ9Qa6VOtHTQ0bQmeJOhxvfhoBMLUzjSZ/l59FVI9TrKdIwWFa8rZxx7Oj/i
PiqIGFuDwOIHHgZaxU1ut3jaZDah02jZ8AlJ4g/qqTpoe5s8JiUXOwN3zT0hlbNyj87WON2jUNpG
HgrgE4hl5oNAOHydFw9Jf+Kk2nNXvrS+Gw4gYFr51Eu3AFBd0zpRrMVz8NqzGuoVdt8TejbkO+bz
4pVNXMqnLv78HMRLDTRgVIo/L7MjG48ADLvOVjQbK/tRZX/hFh7g+g4GcfHV5s+Sbqx1ECphLp+S
+Jy4yQMByTana2itpRsNvXDgwgCBxqmfXcs8rxOD+z2GsycEfYWpYjtKa2er8ZVL5nejdu6Bl5Zm
p5BA6RkdUA5LJHnM+aAHXDMPMZRYHZmFwEZHRUcDvxv2lqs2g9+fUtN6J+kYWrLZ97SMtMGMhmHt
Tp/55u/sB/wL0zAhcklk49c+k5p6Fw/xQM+t+8O2v/r8H2dNuWkp4F2amCVYlWVI1uSSgsP/W9+9
JP6j2Wzj4jkBf9/tY762mNkmU9CIpibDYhxbBn556MdpjnnlNC/7DDZsyoEwCDRLFzqVgce16sAb
gwJ6PIrQRa0ncw/oUK5YmuXf//Nt/rU0y781ordZXMMSRkv0ENQlbZhnyjqacZ5tYwv3U1ZD8zZp
cDvqEn3X27u58N0Aekb6DUYZlE7nCwU7VQNS8BJsWA5QPaYg9yrOD3Hl7FlO3itb29y2t8AhBYov
1IVBVwWGCkTKa1+MLdDN+iIZgTWDkFwx3pH0XXONbd6dAIvR4nLTpZ+Z3wYu+zXYQ5jpx6b94Vkv
eDsE2EYMPmePhrdGbvgx7iEnhDQNHsXTu3jegYLAnpYmSSxPlfEuimZD2GeZWYCQ/aM6+9j4z7e3
4eO2Y7unl52LG3Fie77ehZGRQtNsXZ6a7Hkov7PyCwUDd2kUkW58u23qo4NdmXJmL2RQZ7c1kUqe
ijIGFmfr55sCWGPPfeXJmckI7H23DX68oXDXY3IctSawf6Dxer02g2pmCq0JdSqtbS6idOXWWPzz
SHTBFYsO3oc6U0OlJaVD1alNaFQbv6z45fbvX+iXYwHexOiEZiQKF7OPQyH+huqsJk98fLR7qO+Y
B02+t96p6LedfS7tf+jwJJ1+JbAtLuxfs7+7ORc5Y6OAD2iKXJ2AeCP+c/oXyDpQYwOcBawiYH2Q
8bv+MCJzaNrkwPEXfRva7C7LpqHFnda+rWzg75v7+iK8tjSL0YRIjjdPjlGZCuPKFpAAW2fQv1tJ
672W0AIFk0FNPreemx9K2tiHwiZNxEE3+LWKVfvddRnGjR38PH10u22PsTdMoFhyW+rdG96Mzgmo
LXAhZAXZAODuviZx8rPgrsPDTDnxD+XrEpTMY7f1KOOfrcz9lPPaDJuOVLvEscWn0hjzcZPkfvbY
1qb5KxsS0e0JngN3GENhr5poWdhwAgXAIfbus7IZn1lZtqgLaf1T6mlvqVv4T1DVKDc+rfUdlSPK
RElVpKchIe0OvV+nCKCuYG3cEtxHocg8cRBdAVpqkmp4bHLgGKmZJIEAKHdniQJTDlyDsERiW9um
i/ldmY7NITecNkiYUEebDMnBrnEP5KpPdxocBvTzGJzvQIawFZSZUdKb8dlAVo8GCyaSTFsi6+27
LjStLPED7uje56Eqtcc0byULnMER3wdvoEddbb2W/4r99psNDPaQaXuVW5ELzpfnNCftXaeLp1Tr
7V01Mn7IST1u0hogKIyp6HjJMRmKxu5DF+RKj7Fo2hNHW/CLY2bazxoDLdtszMWL7WvanfKZCqXV
u18ZmRo1WV8+Oq1sdwWROb6woWRoSCf92nLDe6pxP4L8KvupwLu57RQqiB6xs23ZsG5j+qm7VZlT
h74bD0f0f6DRZ5Xxfkj9Bo9YqBsA+AIEYm2OoWEU+QGjOwR/ZRBhO5rfee1VoB+QKlKOl0ZIzPpQ
q4AbCV/1zAgLbSye9d4tX1Xdes+FWecPKdisghq9p7vKTYxHEVOwccRtCUQI5JgaI2neWcn5TnrU
DSkY6XcujZ0Hw0owx4KBCNDSo8ogzQ7qlRDRxhy92weGQ90jdSrrmy4t7ZfRI4/yc9AhEIy7Htqy
4BtR69Uu4zo2eyghoOEN+QbFOmgqyLrfupohItPp+IHEtXHULN7u3AT0tVmM17gmDRayLhahmefm
jtgMSUXpOStx/2POdH3oZ2HTjrXGbdsif8SA19b0P7Ns54NNPvZ/3A4v7sKNhnI/eDcwH2pPpO/X
cQxltmQsqjF7HK2UfGOOm5cQUHK6Y2wRjjOAghW3Y2/j6r3a4yIhgRpMP2oIa4+uUfjBWBYapL+/
otoYOtAjeRjbvAxN/qWxdYjbuv2GZxjFH1SvzmmpD9+9Dh5jkmzb9YMZQjLFDJk+2I8VXko76AqP
m3zAiG7Oyy5iLa0f+ri3ntExYjvNVPFWxJAKGU01nDOuaVHT0Xfpd+0+c1AZ0ezcjQQXYHQFYfQu
Lxv+nfe02pbE/yEr6P0lDFVXV2V+WPux9SAZylOt721Nh3fPulTDxvM9BlRnQcQLswq6t/BS3bRF
/6vsLOiUtKAwsKTOd4KULbIArU3DksIhRhDAAPGg4yUSWyJwu6z/1WeGHei5GHZxB42gtIDCKqNd
9lgavAmrLmVPQyXXKvkz7/nP+xn63MhCce8CMXD9UTWs3/Ul70/MT5uA1/UdcsFtZUL+RG/dFQao
mQf9NjbJuKDuOFEjz7NePy/8UqGXf3JLJxod7QG01WcoVZZh7HkFhs7MLcR4fpq1tpJuL9zxOLM6
aucYGkD7ZXYFG1lNNUcY6SOiXA2CNszWVeAmWzkg2Kr57YsxXMQGE8KEH9pJZpwANS9V+mgOkSXA
srlReYRWf86j24YWV3NhaPr3i4wlznJNIXrCkHiM7SyoypXcdSkVQ40OQAs0eDDeP+fWrFJDQrFU
Sx+ZpU6pTF8pHwQYv4dfKhue4tRB7dZ8wHDHfZcO/zRsfF1Z4ZQdz/YSRRbspD2FHPQ2r5cIOabc
BhFjfHJVLbMgJaW/60BD8OqYpRUwaIBEpO/oXuSOjDrusvu2pN1maAaIgo4s/4JBfuMBItTxhkLO
MVSkSV5rwy0jX8ADWkjObuNY9/dt7KktLohfmKNhD8yn3SHpk6YFZseg28Jh4rmiijylmHAJjY7K
+yHFCKqJEbyIZO4YobiNUq3yi/GLxFd5iqVwn0BJmvyKW6/+lOjIpG5vzhxf9J9jhPeLDR0MPB3n
tajCiJ1emn53sv0XXdsjYwuytopirYCGZJRq7+2QIOSs1FZnT7X/WLXBiQnADyZ2P7QUC0bdxNM7
yLs0EZIOgccxCAkqDeUd6vi72i3T3RivYZMXnmxkKq0CRz+xS80HcLrS6wSwVNkjtdyHOk4hZBKb
b9JlR7+iuySNn1Z2d3oJz1yPgAhuErPBaArqi9euV4ysrCrdRaxo3PqeZP14z1Dh2gwONzeqcvIj
dkEXiJWm/2j1xL/jKtWOaDDHa9Jak5ff+inm7KdwzDYZgqSPEyVEXXZH32qelTX+ce8J4pkuGkIA
c7h42c2jI3dyVxRO+ugaRoibKujIK5NowQ4rz++lwHVpaPY+YQXTJARc00fuv+egNqIAnd7+eksW
nEnAHIJ7UCSat9Ek8xtSexylCmMMNEeHQNBKlJ8dAxSOfIxI4eDZ4IxGcJptlq/8ust1+KPSkEF6
Cvx+VdBqWoAuWAQC/NBc08hYsgg2TYBmMXODyd5ZLCwlqtJZ1+DzUM+9w8PfvVeOrjZGxfxT2hDc
nDrt0hfVm2sCQksXAfgadZRKwOs2VaquPZBKUeherKyTaTC5ywfLfC3B/PXsmqo8+AxYL4J+C6Sy
SLNNclypKcv8ramM5Ncff1g0X4EpQkH5N3/k9Q8xPGkNCZfWqaH0mJX1ca2KvOA5k8zTNJIGimSU
a68NmKwqikQm7qm6N5zHam1Meu3Pzz/ioI1ZZ4GypxdHSvfoft7en4VQcfXzpzzvIieohU0N4P3c
E+q/lfgJyvduTX3bXLiUgVSA1+OAIeLNUf8A4dmGLDNyalxaxCAG0FzwMWWQggNXwOCyjQttgqep
/ih3LAPEG53Z5qjFwDh2bfIMUc8AY4/WthBu/ZRrhr4RaIR9K1glv7AMiVWAtBMFe8NZg0LOdv8/
dxdOjw+ovY6J0dnuF36uBo3h7hKyDdKCvACU8f32B5iZmOLC1ebMPgAoRnNaYBTv5LrPxaFt/wyL
jRXoAPYhCuioX6KnN1uBVwEeENvcOPECSmF5d48H/PvtFcxcaDLhYJIasCHU3qwPICVp1Yb0Zeme
vNTkgd9r6ZuexgMeYIKvmJpt1mQKgE4kEpP82SRQfe2tYBLQBqRVAiWGxC8Dmtr8e6ahsPLHK0L0
woCyA+J7PFhnsVqYaHjjbSiA5AHmqM5CLt5T48+fUL+fFFNONJGrz50rYyg6OJUcTvFobShI7Hi6
Ifp9z9dGLycXukgHfu8aOnY2HuDTmPAc3mm0fTzoqh9OhsGrQwM55U3aglGv89IvBo5e9Oe7d2lu
tnusdjESTGCOsTxARSAaVbKxnZ+3rXx8E2LP8DhDYRQdyQ9TmCavXG7q3nASwyRETnaePNn2EOT5
tw6YT99ugZQrtreNLrg6Uju8QCdtdEgizBIRF+wqY9WOMDq2wWieScuCzFpJmJec3AV6FURiaMCj
N33t5DhmvdUBynayMzdQb3H3h+Olv/3h0sDsFBHJuA0fH076G2TrA3trG2siiNM3nrvcpYlpjRfX
CiR3JKUKJpK9Di4w7WeoYhTiVmLnkmMDpAgaYXSTIEE2K2FVeu/FNYcVJQLN342QhtmSv9qtqXYF
LDHgpNbsmyeuy7shLcQp7fwtehmBxFvC/n+kfWdv3LrW7i8SoF6+qkzzlNiO7SRfCCdxVKhCSRRF
6dffR7m49/VohBGy33POBg6wgVkmxbK41lPsj/sra+FxBjwIHOjcqcwAjdrZrrG529RUA8e7bLEx
NynIhgKF0QSQngdqQVLtdVgTHFtaaJ9DzkaWKsD9GnElzsPJqKK+3N0f0trPz75Oj4d4rbuYuDZ+
5OMFtun//vtAq0/axzijgRa4XmPMrXQNRNjuzFzuJ1NDYk1aeWm7T5ZZJvC3+DLzRnwDbaMYKO/u
nGQvemyHufhR5N/+wyim9tsERcQ6nm3GkTqDaVm0O7c+0vTAZGs1rMVB2GiQoQOHJtn8muE9aaEp
ropzoaPkvqfehpfb/zCGTyFmOUzX2I6WdZo48/Yghh3/txwV59XU1UPFAv+d0OOzKWJCpW7W2N3Z
49WB8fZkt0/A1P3rGDQYasNeBsk8OqHzO1+C/qCVXMoz4we08lHduf/7tycifv+vDjkyYBPSAder
VesH2nVAL55NKHEJ+0+HHkkyHogpotzMV5qui8EcXI8eyFUoR0z//tPx68LeNlXjQp49rdwXw8kD
mHFQU1/llq+2/2HmJt8M3IdIlEFOvg7GAHP1cNQP5/idGTvXXZm4hZMRKGPAnSfLHmwTd/b7+miU
OW0UeUY/7IuhdxBXclkAgZAncLQhKNt4Lyalz4qID9zoX+5/ttvdg4KsNrnUogGG/vjsEJOiic3O
6Lpzp+mvOVO/girzYbRkZZC3Z+VVmDmOy7SbEUyfvjv3hfNHHaCvhErR/ZFMm/D6SkYIGB+hng3+
OApy15+JarXgsJDpzvH4gxvuBjUPaIy0IeRUwv8QCeUO5OqoqdwYr8et2yqay7ozNYYHpxZxIKw6
SBqkgrlsV7jIcxTXdDpMWEUbPX7Vw10wfcFPa514hNWGI9szq/pqg0h9oBZ189hrsfPg9bqMOlsN
THoBGjjzG7eMD5ltMXRbG/o8wJI3SvTU8xmzx6jqbNMnQvD9/RlZ2I9Xf+P0bT79jeZYaXkpRHtu
cjWiCZR/8748jFDNMbXybShYdD/e0rcGpw4FHigCTWKi1/FQ/nMFmrTtOa71ytdjZafXIgI98cTz
VfWh6eSaLyzoHKHePhnoQgL2OljTWaVaV6w9a/rH2H+kyjfHeBHDFw1SuyXqyQeVKnurQfW8/i2N
lfft0sx+Dj5trE8z2+iK4iVd3Z7bskXTTO/fa6d/kVT1grG0d4ZYY5TOLZL+rjcHtoeo9aKyBOPg
64iSTi5zRtuec7Vsp/ajtquNFBbIOmoEheyyB5Yb2aXToRORNlYceA2gU1ajdQHuHmvlSy+dTyit
INdWzam0ONvVvM6LXCQjPzc9OBItUy5U5B8yWcO9La2oz3FmuSK8mFH6UtF4LOuT1mWhkitBlicB
L/9RWf7/zi/yeaQqUxNp3kNy45y5hDRA5iZK/BOyMa1PaZb8vr9DFucNnQFgLG089ecAMlu0o7QH
jZ+5V38ZymHnMBmlbbKiIjVHev8djYtuwHTpA0M35+u0DTeSXDfQcxnFGHl9OUZEAxaJcMXwS2T9
YQwwRBAbLP8qyryIBtMZQ+BZNHAJmOXXugYNoxJJSdGp/wibnP44SBgBgIGaAAzq5lcCwMOSDylt
zyUERdAj8Y34oOgHYb3dn+yF2w1IJrxsIA9tqKhDXW+Z1kILPBWII9Q3WXxoTblyty3lCFcRZjnC
AIp01ucFQIlyw8ACc2DkLdIC4N3nRgNjpH/F29239TG4P7KF4+cq7uzsKwp06AsbcVv2Wptx4LZQ
w9i19Ckjr/8eCQIYk9wt8rrbI52UpddOB51F3+HykcizKD9avOHHp/uBlj7Wp0Bzil6nExM6mR3u
Kh0O2cc1w6i1n5+tBU9tk8wkGIcEDMT0BLAQa/WuxdXweQiz1YCmR1EYynQpsPOAu92pCFiDdFPw
11EvQ6yUgGrZZnBWpm7hUAGhANvJw8l1qwCqW0SBt3fSQpG3GKKuMnk06VQcYwMeKve/0lIoyL5Y
EyQClkPz9iaI87lXaahMex49Oom5S8ixsVYu17Ugs3ksi16HfXffngkf4Sfz1jrvKQhS90eytIU+
j2S2hWynBUnfRW6UuPt4QlnYO1N/sYyvphf+7yJNS/NTrlBDv5SzHMMZkzB1Ary0WyuI21PGV079
pTX+eUjTvH4KJIwRmFp1RMubDA9qbD051Ph5fywL9zGE9P7n+0///lMImcOp2FAwazbeQnH5MzW0
QAcob02nY3EojoP6B0r8CDjLL3ReO0mdYyvRbLAOsW2poVTGKro/mqU1gPIdKIxAIk/toOvRFBTE
Gzud8tW88J5Eg25OQ9UKaCzDDXla1gcuxubtftClKfwcdLa6kz5LJCmxhbT8CIRKYgB0cVTKl/tR
FoYGnpGDKjUwKTCYnKXiTULdGE6P3TkdqvFRH2u5U/PK3btQjgqFO/DHzOvW2E1LSaqDvAYICJBP
MaezTSVU7KRBw/IYlUe7fW8c+6FJ+wh+UAEYZ9vaFqGVnEiSnQiRYTOuvHcWDg4Is6PdAF1pXFbz
VVN1HoDBGW/OrVH6fWzCcO1VX+PvLswsguB/uBVN0KtmY4Q7g1oXddGcE807pDEgcqw5dhJWffmB
idUUY1qDs2cOJAX+gszBA0C/8XqNmmnPCxpnzbkpskcrJ6qvZw2sQum71U7QdkpTPxbmSyEav7GT
QBZ1trm/lhY241SDAAcBvS/zhpgn8oQ0Q+HVaGZnP7z6e9p3a3TLKY+/GeX/hJjTD/BAgUxU69Rn
qu1QVz1lgw3Lnmd9zHxm8yfT/A8rBd4Z0yeESg/sba9n1cjBKI1Nsz6nJXu3O/kiuvZZkUjf7k/d
wmbH3sPvIw2fgBizr9dJS29GbtdnLTPxSjsV3deOP9rp9/thlr4QqitIc4F6QMV4diwLD+wgJ27q
M3nk1sldcxleGgXeeFP6BwjJzZIfyq7Hl6gxW0rU1w9CvLcOYOErp/HC7gWQAeA5vCrBkJxXVMBc
Z+oAWNy5yK1Dq7TB2MEViMqVMAtLbVI3mSBaAMTAb/j60wNKTcs6j1U00+QHS8zvhHu/eecei0Ih
/oC6jq/hXwX3v9Bt1KlNjaYRgHDOLUwrdbg3SDaoZwsKyeHYjW5Y64pvxyacImgcDARUaG1Yq77d
LowpLArwqMloQEFPGIlP93Uux75Wylw9My00X4S2vT+qv5N1vW+vf392g+Jhifub4fchDJr7EBSG
Jz0MbcNO5me4Aka0MLddz3/pafUNL5r3phk3TEGRRhvLQMlbEo6atZGDex47xfcSHcJj5peMGLvM
lY9MeNgrenvKx1qEqtG9QOP5q4zjQI/ZtnJFpOn1My0ZgFMCtLhYRgR1OA4cv9HZrw0U6vHWTtFL
569lY+9obwW2YgQa1x6oEFvcnCsV8DnoBG9bkEomlW+UBnFSzvsqXmm7mU17TDhL6GWkbnfoq1Y/
lVITuzjRtScYgKbCB7Ggunim+ktRePM8xNSzfbvbEvs0/uiTjuWhkrr05BG7DG3m/mpYg5op74aV
3XC7QP7+mZPmvYNOzbyspJhd5QASap8GF0ybb3F4f4FAvf3mZLfRAgI0ETVZcOmd6Tr9tAKdmg7J
ULXWqXTtIqhTN7Ky4VvbjYGh9RHMXFJfq+OwJuihlsYGLMOD1RjQkKzLPRQt30F18FvJAU1uyKPi
uHtpZruybPb4ubCC7YhKqwByCEjdBg6lRigjlS7twkHiAd648UXlnB5AJ4RDTG5+6IP7EFc6Otx6
86Vj8bHIvce6auIHWTWnLqlQNU7ryK7AG8nSbWYM3Z/YqIFoJ1kbNrCm9pkDyeKS9FvJ3Lcy4xng
RPKcyLL3qdZGipY/6FPykRq14fcJTHQ7b2z3dQrXsaI3dV+4eR9JmIuHKaWh7ih/XJYFEvQcNy1B
26lghKnUviMgQgNNo9SnQ8o3BPXi2idJ/l269lGU/C21vLAv3b3J6oultScry0LDSJ44T/aSqHuT
ew8EUvpp1h4gWfwGjvU+Me0d+EMQ6+3CsR1D2ucbzdZPhWx3WVV/dUizH634OCb5pkJtauTfq0oL
+9aKhKOc4DGDc7n3IqtnsAAddtXgfNVs8pQnAn1jr1FDOtrHuFFRhaz7d+hZvFVGH6JeerYLPap7
DwSX/FzSPtkXigDy3JWRnmAluHqUpNZPmF8d1Jh3QellcVCOXuzLIU82lRanoCSk59HIUHHss6dU
tqHBzZ9KaTkbEy5EIbD6EGzpyx9G7DSHOs22dgd7N9SzbAb2jzGEtMvNrRUXe9MpQO6A1GYAmhbA
yC55z9KkOeSNp4VOrQJB4vShC7y3D9pZEnQx+yE5pMNsYq3gWRe2IATQAFSGDhqKdXMiYVFWWt9S
YZ1MxfuhVdVbIlY2+d920fUxbX8O8bdy8WkT4iWT81Z21kn1WvVMTD2G+GGvvw1KVQ4BOGo4mywj
1NQNQQF7CC+i0fdqmqlRU/wxVHdbQidXge6x/KjrkGNRnaquRVfUqO1zoTbg79hhaQwigvv3GEIz
fnylmdYeKbxlVu6c22QEhU0LABUDZy0eG7OScEoSFdAITZ5smwWtPLfwmWrYsxsnK7N2e3JdB5o9
oYCXthxujEjaxl2lfKAzlvx7peNzCMCkrg/HzuqFgie0PKUwUMi+snpT838uplyHmN3QrATnkE3T
RYtohO+k8kNdSw/dGdISlx6WF0rmKh7sE2llNlOgqzACSLB1shunBE56bLa62z2XwHRqiRF4oCQZ
XkfDUR37jael+kZnIw8bVfmlt0PEjC4kNCmiGP7joxDQk/Hs6XLcC4U+KXb5rZNNCJJavx9lnuOE
jZNjxuFzPUheR6wFu5GO9YuEC/beVrKgIcp3tWaPvaKCBN4/FaPxqAwlNODMY9r39CR1UcCZbXiy
vTISnbnVcQF0zPxGaP7DK5K3PC4sHxwrLdCaBkmDJ9/LTPywNH7UVXYaTC1MBTs5OdvH/RjQxDN8
F9o2A09/oHmDVMayjimae5shjiswOPUjh940bc2v6mDhLqsDUxiB2jQbMxEodAE7lgjtAVtzl2bj
s5Yblt9n3hGF2ef7V/Lt+xUfC0AAeKcBBXpTfU9yFzSmVNgni4sYl1nNfNYNT52ePlWq4hPbXnkD
3aa+E/QcPToLbTqQ5mcFDzrQqhB01E7eWEJxJUlcchhKyZ976sGZFPxi7Kxk4KeyHarN/cHa049f
n3w4o22w6FHgWcBUujraF05H+lMC0bZjbTT1i1PwYt/x2ggEqktbcOqSF/Q0lcnYw/6ZA3h1AMAH
IqSxahxgf9BMVqTuK/i71rFJOYV1NctN33ISkHxknTIfjLz0eShzGdHY+lk1evzcDRWjgc7a+IvM
VPGEF74VWXkMkQa0YNRXnRnqr5ZAAdEUHNcw9gF0i0cgMqH/952oFt94leO9uETHATQoJcpsdX90
xpYczZaJh9pN0pOipHWIEjPfDRrEiEVHODQJtPShayV0v3TqfGkFGb4SYvcvomQ4sZEHf2h6C740
VmaQgi9L/DqxlQJi/nYcZEQ00BSVxhY60Ws11+kcmH0MHBCoC+HshsDPvGtIM7PHK9kVJ6Pl3xo9
iWpLBG5thCVOicKqN2NPntJVheOFBQix1+nhqkLW5OZh6baO4qZ62p8qgHi69E+VviR8nydoI4IE
UVnvK2vudpR4ImO9oaKIB+28k4j3iivcbhhwb0RddxHFHmLo5tq5fps1oBU8MWBAcMXJOweJ1Y6o
WeyWwymrH4fy8u/wQ0BeLNhVmbBEx+6ZFS56mInzWsW1UXh9ARdjU/G1Ln5TbRjf/Pt04YoCjQFN
bcCrZxcUVFkLR8aGPGny2dU3WHTSeejX4GgLWQPgdP8TZXYIYVVorJ/2kmOkPlwSt7nxnU9lf+vl
/nAWsoarQLOJU2oI51YqAqnVHzwgIJupqm//uxDT0viUzUndlRbVEYJ6QSxPrRko/Qr19faSwOef
nrAT6P2WgcqpSTReTNPV4niDl2TyXvOgBdIg/fd0DuQkC3FQqtZv5J2YJruRV5o4UcsRv9NCHbcU
llGXNDP0CDIswNvfn72FlTCxodCBxtsJN+E09E+zl1dVY3bMFicodoLeTXcmhlUCuUDkmgn5wiwC
PAbcto6StKW505/yKZRqjeZQ4KY7idbW92OXjtuSsfp3kXjy2eBqFjiyB1/0/gAXTgZwR6ZqHSBK
OGRnAzSIpF2t5OJkmU0dNYOqboQzKCvfbWGdW8Bewgl1onTeqB1bRtNBq5OJk9Y3w5daDhT1nFiL
hs5Yg2b8xQ3N7g10HCcjcRTsgCab5ZdU1WKQdKg4JaPIzqIwK1+DNM6ls+v2S8JG4xcd+HhyHCs+
N+OovGcJTWEtbPeAmxXldz666YHg1o4YScag1UHkK1o3fvKEh+d4pREUkmDrYpTj6NuFpXdBzIs8
yuGE4cs8gUaG5NAir6t6I0Xuhn0zxkdc+F3APK76uDj7XSLbX5yZAmhHBXumq+pokNVWqhKvTcEg
dWyUkH/EPe0PtoyaBFp/vUtTZCEy9oH3C1hmxRtTWuhd5I63Tw2Ok3dM9FCvFWvflTC7sTMzfwOn
+EOT3Prw5GgHLeM84qbWHXStJ1Ga8HqblTW9qGUHXbkOvZIPoOCVU+5yPfcNLYPOiN20/SPPSF+u
1DmXlgWWBKSdbWBAb+pJrIj1UQW75GRylZz6qmp/UMi7HDVeDSu1toVsAmV1lNgAXHdQx52t87Eh
zEgE7U+t0pWb0bbcCyWCXGoFJpFQajIiwqv86Og5+cAzNPkPI53EaKG9C2wEuk3Xm5u2VAHytulP
rjb8ajrwvO0MLlNxvgY4XzhFrh68s3F2Wp4Y0BqSp4T44Oy6ceiKxyG7iDVX64WT0QboXMOceuhw
zdMzqLXUnpIb4tSPj2jbQbDzoTTfNOX3/fNpKR1DcgSpcRfSAyhPX0/ckCm5Kx0iTnblBCQ2C78Y
im+OpL9UiBZOmjSvI5Q5Vk7FpcG5aGG5NhwZAEmdzWKS92BxZWI88QSojPgyWj9ijQZjsaZlfRMI
oF08chwsDPQX8MC6Hh7A4p5d93V2Mb0jrFUI/1YCAuJ8vz+JS1FscMwBt4QTDg7H6ygaAfON2lZ6
EQIe9z3ULzRYGTgAbqUr63wxkol3IkYDMPL8c2WUmeiSkPSSWcYBa3Frisrv8uqQ2+7u/qBubi5M
nWuhQTLRBsF7mH2jTlhjb0Pv5zIUD86GjStJzc3ZhJ/3oBmCVBPkiptC26AznRTAbV4apdzUDv06
oCJpt+MKDONvU+/qupriwAEeLT9HB0J99m2kp6IkIeEx4BlFaDCI+qKE/JzSE+mewBjL+DODug/a
Mn4mnyA6tLLSb86Lv+GB+Z+A0LfAWJdXtOAqTy9170y162cmlR8dPCIywg4jiGr3P9rirOLV9v/C
zbJRCKSwPLEg/EJ1C0JFNNCsb8k/0yRmY5pNqWrKvrAGkV7KvvUd4+C1K/tpYRRYdYYDkXjYm+PL
Xe+nOAFuwewxCjB7A6/QgsJ8Lar9/alaWN8IAuligB+dW9SsQp0E8mUu6P75d2K/rmEFFj48cFkm
ujggjQGRPts+WHdqjbQluzAVxQAFvciHMjbFO0QG7DDLnezJg05ZeH9MixMHmwAVjI+JkDv7Mn3h
xmOv4XgA3zrQ3ToYvH2S5P9+CDkq4KIT0B4X0xx3Zlu1wmQ84vsbid+Zj6V8zdpJM27lC93cTbj8
EGUCpuIfyMBeLwOzSGApbzn0wv8i9VypbjiDUTBknF5gIF37PRiUgZkxa3t/GufSBUCnIjLY3q6O
Sv30J1xHVuoamE6Qsi9GnUSaYm7Rw97AaeCH1Nu9qNhHY1knao+hWZdHvftzP/ztV0QpAZYfABFC
9w/IvuvoEBTLXbhAVRf1sZVBzv34n0EkgOV8ijDvRJe6WpjMRgQ0da0nXtflu6S6WFsoiwP5W/DD
EY8S8WwgTRYTI9Hi6iLlpvwtuw/bfbw/VbebGGSt6XbCkw5+CHNIh+i8vB6bkl3MzGuDrDebUGX9
GpViYT0gzOQDDAlLHXWReVlE6hlttIZd1Dw/E1WHMFgSVd6rkb2UmXl0Ry1MNBsKOugB8mJlU9+M
ETASoEnwHzzuFgAfve2OdaaNl7YV3r7NlHaDznb7rwn8LMr0V3x6HiuT5HLhTqZjZJsOwD9AgKoY
3Kgu9lW+NUfu4/K8//FukhmERJUJOBZUpEFTmy2PGhZT8M0t1YsjJDmWePBdCkmyUAc+M/SMJltZ
LIvxdJS2kM9ACWFeRvO8sh2zhowX2RRp0DMrcsri6LHsVwdNsftju1n609g+xZpNp1eVhkG8BA7m
bLy4RrsVjXyyRy36L2FwRcIqA1Txeb1OYTHa8ziILjl8Yvyx4UEu3dKvm34lsViYO4gtQHgNQirA
68y5EnAYg/wZGZSLoR9H9kabs8Hf2yxZmbZb0CI4tiruFQjCoyoEIPX1MjRqTmtgVJSLWulPjiH9
kYIyMT6UFrwRCwgtC60Mm0Zax0Qh7U6gdR65Aqab9+f15uqZ/gzcPADXwnLyRjlKkUMFIAZUN8dO
89U4iqtIpATyUc8lFfCT3twPt7BaEA6pgjZdOmBhXI+aWrYCDQCMOs0PmQsh6ZduTap2JcScXejV
qWKZpFOQj5wV+k23t+0ajm9a01ep9t9J+/+jMGanZA4eNqpcvXLJ801fbihdyTvWhqBfz5KbVtiz
DWZJ0MoHYhY6I7mv96/3v8XSp0dSA3Al6hmoNM1GYapVoRSKSy7c+JW4eaB5X3q+15QHbxjx3l+T
ul+aNNTtJhdxD7JT86dwmSW6EXs6ufTj9xR62XWzphc+94oGCwK2dJ9CTCP+dLQPimCdniEEQ1n0
aBfGKwXzsIfg80XJWbFrB+n5lFdN41vG+EX3Ygoz3uHdkFYIgdCAEOOpSm14wbkdW9nwS98UtVhX
111HRY432++NkTEzJoRc8vGhgjiVRCvYWyvaTD8yX5g476c7BrjMGzM1mFGbQzuo7mVAqWH/lTwY
axI76GHej+HN0AMiqVKzBTrjoktXuww5SrClgKYx6wGaaV0U+wrJfrHM8TbCNfpvlV1XUSsNZy+A
nYBsrPsd/HmoIWfx7xZpYai1UJtRgcQNrNrLQlFY4lAhxEFHK3xXq3q3j0uhoGIpUIvkuiO2itpW
W63ADo+hvdX5rtrZvgmRrT2EmbMQDdfUHyZsMrU1DeYFrA50M1V9YqU/HGFrkexEiaqoZYctUDc5
3K4hkOgqoZmaYJAGtQaGmPrUoyvtDqIK4kYmMFP3gkLNIfmbxYo/xJXj8waWUFAj1c9Gato+1bXW
Z5rBYMQnm2OfacVR751+p4JSuM08uzqm3CsCQMaVk1Km3+rSAaa1cmXxrRUSNV2Z5lWIgvYA3vfQ
KNt6ZDwSRmZFnCbsSxZrxg78S+etiBNji7a3EQ5dyg99Q9JDWdk5+IoKPyjw0fTVIh0eWkdtL0ni
AFIgGACfkLHbQpLqNUnhpEJ6h0SD7pQHc2yzHfWsZtsVKou8BCSIBNWdEI6sNlA7bX4Bt4gEKbHy
AFk05rOweVgquIgJFUbU2Ea56UGO3XBHgUmcC4VgKeP+WPHEPKQGUDNxp9Gd1AmL0CpAYyKBAw/0
fzzIbEsddrZmEgxMylCCZOsn0hmObGg6fKCuPxKXFr40e3urjmr31VWmYnfmkEvjZGTToy51aR0n
9a20T/0c3Q6o5AAtYaqKuzEtcjYIz6OWUKDVgdOD4Yyqvtw/TW+ewYAaTJ0PNEGAvEb+cH325LZX
t6nb2JAhtIKEuCElw1ZxyFEQtDJzukolWjhQEBB7HFqxuEjnmE9N47HkI7cvGUyZcmX8airqSXrW
n/vjWgwzFbBQoUXnZf4iUNmQ4V1C7Itu1oqvaPq3Tjf4ttIttrsfafHwQl5gQCRqwnzP7qMc4t6C
E9u9wEI1cBLAk3utCIGKfs06/e1+rKW7D0LYePOiYnbL9EldiyHTi8nFk6Xr4yh9MHN6UnQJ8J9b
gVlEQy33Vtj7iycn2tuoNQKYf5NasjyFuVPOyUX/4cLtKro/pLVfnyUNjeGNlVLh1+0KvBeAMq1u
pZK5sMQxXxBXBCEDI5gvcWAJc2+0JLloRX6IjWSb11lYetYXaN1WvpLaKwtiaUR4i6L8gk4HiD2z
4oTr9Nko0E66eGPxAUn6qMnS/zAkdIFB5p8aA6AIX+/aAeWqThg9ucCWKuCmenQqeCpov2uLR4my
5hW+sJfgQwN9VqBC8Bac90hBwCJZUWkeVMhBewaPnVrZJh/X0NVrYWZpUJb1ApqUo3cZnUuq177S
75E0rTwclhbD57HMMnleGD3gJgiiFZeq3xfMN+SRAXPbrgBVl7bqp0B/YYCfkjrWZaMULgIZ3bZ3
HvvqyS6grpUYcP3701orZfSVuZsfd6PNlSZtB0QT3ouhZFtuDw8El9n9zboYBsajUCnygNqZl3PA
oUIek0vvMoxBlX0B+EhR9vdDLB2nkzIdFAQhSXvTE4W+CjPdcZLfjUkgVOIDh+VWWQAywP1A05ee
J53o0kCBA8A+2NRMY/30gQjkn0vmwFVJAdyw/5Miz4KNe0MiL0UuCDYGAH//u4jT0D9F1EmddSRB
RK+tN6yCPg57lNYPGGn5fbVLdAZSy1p/Y3EZfhrltB8+xbR75LLNgJi1WQS0LJBevdoeUPas2LR5
HfTSXHkFLn5AFMMA5kJNDlD564gDuu5qnCQEVq+bEe47sQWYOfmepb/uz+ZiHKCKpz4EFssc2jwI
HlM0qOCK1dqQL4QMA/sRe+2G8JWdvHSeT7cHViN658DeXA9IUwQFCJF4F9aAT+hGabdmGHtbv8QL
EDwrwP1wG6E/MFuLaNjnRiOkfYH+zqWszW3h2l/rXuIzWU9tNkSA9uT+5BMATdZk62XG7/uTubCx
0fBAHuja6MbdeDUptI8tLS3sizZA97UQcRUMIwwn3VoZo/uhFk5ghAKbEDhoQKDnjRdKW7WrUBO7
2MrbKHdxj5cEtXcpvENWpR8Wh4WDCvBJ0DHhCnX96Xq1pm016PalzbjvEGMDJ/hNX69Vo5bCQIJu
AmrCUhj98uswgE21rHITwLC79tKquvANECY3wkzW5AChiIzfmh1bWCiGM0kXQPh0vlQmaDh8RXvr
0kBX8XFQnA6q1ETz07gBg+dsCRHAWEdBryCpm6i2U/S2YOnsKw37KFRRvYFGI2tf5422g1oFBPet
ogEKXDMfaxr3D0gq5UapqzS0swIW1nnPRh+5IQ8smCmF+Ks+BqoBR6I14jkWlQzBWSr3fd2xfZrk
tt96jQ1DlNg7JjVBUdASbQC4EpRLUqWsz7HiGV90koCzEhdDYKcORdlutLZE58mFVJzC2Z7HkQ5f
XuSClYjiYhSw0rasJxht2PsaoFy/UU0RMlgF+LZVlfAb7cZTnPU/ywJ/gZs68aEHpjtocSUCrK3C
vsaU9ACaMiQFtMmHJG68LatV48RFCzOiWnyNe1VuZYU7LbYy98EFgmibxKQKQNKQD3FOOZLfGDyQ
LN6N5iYDjKDS6gcL1ZkUx0JXRinI/nicus6BoSG2A2JDbDPgex40NqqXwTGHx6Lpva/ouOgPbWyp
kaKopZ/pVPVNaaiHwpbOR0kwINoY4yEBMCnM4WxygEHNX+aJ95U2cM8Cx6fdTuacGxeIrQBe9Noe
/2/0DdrFQcfSLswNXgJBb8Q+HnOwindbcKRiA0RhPhkLmVwPc3jZhg4ZuwCbpwy0KuOhBu7gn046
yrYkqR2oRuoeCmjcnERtmQf4sPRnWwIdFEPO61g38AggZqbsqOi1V5qoHAvLkNJPhau9lHlDVo7i
hdsMHUdQPwBsA8p83nHsLZeZRWvDDykZozJ/UboPIRn4ENDf6X+ydq1JfKtSgufx54CzK9tIYFqm
uJYFjs+lKb5L42dJzmmys4xHlDv9Vh0DsQbVWjpNPsecXdnI2mK3UxATVJpYhA24ePbm/hm8cKVB
kBe7bursACI4C5FmHZQJLOIg9+GhwAOZsO39CEuDAEsSqhTwY56+1vWRSGMdZCAs54swfmsEjl1j
ASTfGmP8r3L7/DSEezd6fhNf8kY4U+odLlVgzi60tJQNXLKqXcMgsqV01U/ZdeYDzH2Mt9y0s2CA
7nkAy7QmzJsMEDjqsBAjaB+zgrv/no5D+Bh8NxfLFKf07EKweqrD/wDza7l+pYqgxinN4+Dfpxiq
UACCQ+rAcOcVTaXLlSxuhXWJ6z8ihklT6NUf90MsrZPPIWbvTMZybkgPIaxj6+ZwhFrDf03LYP79
0BmDXijKULdsgz4jHayScwuN2+q73ZMRhtZy8EmqvlpNi4w8WyPZLi5MqKTpqDejXzzveTNq5aWk
04qpnT/AwMVH3bCzyKCQEF+ZvKXTavJsRGKF8sMtTAa1ZJqMo3uJ3awOkx58rk7Ub3Do1QM1dX6D
wVOEBIj+yK17A9yOjG55mU2qWFAEHD0zPtudVfjocsDlJq3STaONyjFFooieF0QTxQCl2KKg6l5x
MwP2ng2K9DCSQwnTk0GVFtq+YuDMo1ppP8R2a2+9VMYRODblawrpsshWlG5jQv+5+D+knVeP3Faw
rX8RAebwyo6T2RppLOmFUGTOmb/+ftQ51+5mE02MzoNtGAOweqfatatWrVVrsAeR5d02acb/8+Ii
LRr1wF5B5JJM7UlK9uqOWwWAtAj9mUorKNdAy11cQbRtlrCI3J6/lemb01zovawMsSuZL0anwQfl
/tO1xTbQZc8GMHQoh3YjpWin3Da6uD2gmlN0VHCuYZ2Zkuk1/cgYbYfHIc/egNh9RNTQWLGzdLIm
wtT/b2ca/Nm7zPLEok+RyHvpyAoMQWCr45qq78IDCbLX/0zMUh2yFdMhTRL0Bd4zOX6oNHa5+uoT
jv2fpuxPl//ZUAx6o1K1ZChe8dboEtHJp1Xx9z8h9NxRnA1mXt8uUKeIiT3NlzwjRRikH2NdsGW1
em6q4GeU6q+MtoAFRT1GSvAUhqKtZfV20PKVCGR5f3AvgB9QAKdNfz8brFClCA3qlfnSCvFGoOUx
odMdkpHd7TldDDympii8O9o9pHov7Wi9n0ax0JkvYuRuXciVkFC1W0k9qoPypdTUn3VIP/nY3aFh
t5KBWRoiUQHRwQTLvKLTrcVUaVFimdZzI8DKyt78cHt0yxbA+8IjBSpiHn7IZTYmmZWbL3r6LHYJ
c/ghrb7etrF0wIg94GogCKElaxaAiG4ttgS3xgvifH67r72VWbpmjSQ0PDcwO8GaYOUlOoXkKovn
UPiSmA3UC0fNeBSjZ9PdNWT6OuvYNahJaU9N/tRHtd10P2+PcnGfnP+K2SEvEroa+5FhiskzAql2
6JuoH+6iDKIec5P6vyQX/qPft62uzK06q6VGvQzYilvgxUiyly7W36rYXHEqywMDsE34xnv3CjlW
JD76B35ovIR99FIUw4OZA1hQsxxlU/ezFsTfeHa/1qX7I5TNlVn9g+eYe5upcgSn9JTBn59y3xDd
SpMy4uNGKcRNjSbOxhjd6s5s1OaoF3mw0U0v/RQHg/tS+bxZ6ctKUQaB3wKtQHTMcuFH1XqsQNS2
28Bz/aPUygaU5X23jQcj2eWW/G0YSp06smXtGksP0VcSxbdW14CzAPvfRwOS3G6KXrndyYCvb6+h
sngIKYwANATIA/nZpYdJzQrMkm8YL3KEo2x+65WQPradLh8NOZf2WZhEmyaDzaEYM2L3ujT3eSJn
vLUHi/0sJCeExYRD4jftqYORhALmaNBKHgXaLqwaKIkGN7FsChXu0SM8wpHo4n3fu+VBItuwAVgp
bMAzFPc80tVHC/EhNFg1y3HdJtvlQqE8FhqF1FgfijerXHEPfy6M+RLDIQ8sUaf75grS49U1hP5x
RTI2JR9RWN/LQfo8agCZ6+yDUUfUJ92TaNYvpD5OklACSlOgah89W45H0iDK50SM7molbO1CLR59
87ffBgDVlbWTsHjYSKcSh0+UZvJsnaDpqMaSAOQlgNJP0Zqdrhxvb4XlnfCfhekXnN1pQa2mgybx
WhGbYJtE1VZIYBVI319GtHRIN5l0WKivQB6a70M4bsrGi5kXH2VUvkZDXjGx7DT+szF/EuWdJJdp
oxkvWSPcx41OzlQff5noEdh91L6oUrjre+E+Rc529Nd4xZbirbMBWrPHklqrVhJyyF96GO895bOh
nzIya3CZ316uNTuzpOZYgPOTYgZZIIGN9kj9nBVbeY3Sf+ll9qcBBFlzluWqalr50EcXqfnSvGUj
+Bdq24WtaDCzrgQDi/t76jT5X0PTcM92H+hwNKhAxr+M6kZhncwVR7f2/Vkg4Jd6BTUS3/8MzcCE
f1l5pix9f2J45ZXPi/JK+BaNUbqbosx8kUoXziILumoh+ouok7YlcDEgsKjBzraWpPa+4kWc0LTa
iskH73Od/sUq8CqemN6mgrI++YizVRBy3/P1VjHIlMu2nsH4IbTyu5ttCZkm6h54yPHuV93rQGIq
LnsJI216HBVYG9aI7hcXAxrricKaWsacpFSO/EBOIotngpftleqb65kry710LqZ4coLNTE/7WcAl
FiIEQZlvvXji0ZK/E0fvwuheLcdj5K24syW/fGbqj7c7WxMfNq+IKhfVVu9JMlK7auxaeb3tTBYn
jCodKO8JhzgvXRSWiGB7Flkvhjg4lFydoTZOf2HCgEuCwpZCtnG2ea1KHzxJa80XXyQxV9pjsFZY
XRzEmQX5cvNG4WjEpcdjKU82VWD/BfrXmjKZVP8oN1513ftj00WJSx6HREvf/ioDlBoOt+docVch
L0TbB71BVxgVN5c6SU9cTBQ0ukexxb3RxeJWSjJxU5aNfDBk2D5vG13cX6aB753K32BbL6et1Wov
VeKpExgqxVZ7yNqH3lx5KlxdVgot05SCJd7KfypklzbiPlQVXwijkycKkq2NzQeJUgZ66t9U9Bje
OZ4/tijzTQjI62elmfpGIwppdEKG5MkY1I+BmmwNJf1528zVWs3MzB5+UW8OiV5l0UnTeVp6MrUp
uPo8YRdFKf5/f9va1SLNrM38jSSmQq+pDCrXaWKBsi2nCBzoK+HwbSvX3FrIPydxlkQnoX0wvb1Y
vmRrAvFrJmZuAAHc/zVhlEe5O1Q/5TWyimniL0L6i6mive5yr+VlUta8SKNTrDSPvS/xJi+gV9NO
iuS+GF73Wsnyyrwtb+8JGz4xrBHEXJrUfYQwQquPTiXqNP4hyvY+FVB9xTtc+bdpYCiCI6yFfCZB
wKUVRdE7wSzE6GQJnyPHzP65vcUWB4HvgeBjcnNzNBlP3cbK/Dw6tbkc2RICZFRbj30zHMwyXUmb
rNmarVGf1maiD1V0MhTq1kfEIDttV4wrN+fiET0b0WzCCt/MhzhhRIZrhTA29du6VB/b0bzDkT+0
wzisRAWLw0JJmfhM1q6zTQksV4NYevHJRwI4OiX5sCkNASmlldh/cSdMPT7ARRY62RECrXW5SOKT
2d9JwfHdDYHTRiOEhYuJpyaZgcuNRpP8WMS+OW3nb6LwQcl/tOHbX2w2qoJQ5qjydV7HzfOKkg8j
qJPNqN2Fsd0mR/htb1tZnCd6k0E+8dYkgXo5kMxT4tab1qNOvF/cobtM0H7cNrG45HSMEyybk4b9
bCcLbmAFkRHGp2jYZGgUQIYigf9e2VgLPm1iDKTWDfACVrbZQOJUdkWhccOT1BR3jFYmE1OXdtGB
C+rNJyMV3oaQpMTtsU2XysyTXlidxn4WeWZZHOuG50Un0BvPGRh9nMdG1ZrXKh1/y73wTcibfeZ3
733moNeKjiBU0zyn6O2aDTbNNSCgZhSdTPOhzCO78h70bq3kOH3kamy6RgQPG9jEvHI5Nq8n8EhM
OToVymEcn0HLBms0TQu7D/YHeuTYHpQ256m1vG7iNEe99xTHmwqAwPs398XnZ6fUTNM8kl0+P9Iu
4t0XxvudDEhf5p/SNYgYcfKuZ6tft/4QpyoM+rUCT/AmXQEvL83O+edn8VOTQ1fe63zeS3Zx+Kk3
8pXdu3AyVRU0ADwL0DbSfHz5+z1TdmUrVIMTXZm2mdHeI/vHAaWhvhj/xhTxOl2y+LSrltWAnqFC
pgRzMlTfLlI4suTfIgxFPfjl20dyyRHQjTu1u4N1uNIWcqOwFFO/CU6Nlp2UWD+KNVSag1XZai78
D/1yV6346qWjwslmaOLkr+fRzQi9DTRTeXCSw9jpLfmhq8pPHfK6t4e2tCF49+OqMUQGbXZbS3KW
m2oQBqexOHnjs/L+4wKBBOIeKFuR6J1jo9sxkPO0kfuTXO7NL0G9u/3rr8Gb9Aaef1++3G6J2RUG
MMn+BO9UpGn7XH3uZejfTFtK7lvro1d+HulnVtYkHBeCHDI2vKphgrO4rGfTliAB0IWR0p0SSGC1
7kesPCTCHRLB+Vqta2HvQW5IxyX0OeRU5uknI2mVVPS87jRmJ6F5GELgVuNXOMGL4R8xW0PDLuw6
rJGYx0MTTc2bbZWEqkorKO0psfwnIdSdKtU+BfUaz/PCrmNPk1TjbTp1UsyWrS+0URPausVJt+hF
v1nNShC6ZmC2PpZVy0PRUh1BVrHJ9uq7wfhwDpwPYLJ/5qYraKo1dfq+mXz3hG0v7gzv5+29vbDw
FyZmnjR0zcQzxm4awkexC7bggXA1z7oY78z0IU/F7W17C1v6wt4s7qjd2u80vW956ED8JqeUlAab
X7CPaqc0V4xN8zMLBOACpbxOzEErw7zjOrCaLs6kvD2F5at2kNqPt8eyNHfnn5+9d5tGVN3E4PMD
7QQRREZbCwFpbVP5hyL5fNvWwpFhKNDKcOfxn7mj9iwNhr4ia09K9wwV5bYY36CWW/GjC9eqCWTb
IqhBDQSRm8v9BpEeHdml3JygL4djZcMdDGEeKiBmd7g9nKWV4RGiE3rg3q4oDAUzCiGO9pqTj4x7
oP4YV+61le/PVz5PhVbtvbg51U4lbaNse/vnL63G2c+f99l3KMtFXs3PV7S7IHwY+/uqWAnRFtYC
bMhUuaQpAfqRWYhWVb1YG3TjnALpnrslVsCCPCdryJ4/JHazI4IZynbUwun4mWcIhyhOJCmhAGqq
rR3Sj+AWn1P3uyu/dfEnulLf/GOr24bj/xLMja/vK2mjecfbs3k9VN5xcCQCD5Th+/nTPX/m5vLK
Qjtq9OuTym+I1bvQR2fhW5a9Oyqltx9mCxLuiBxxmi53N78hiwX6RziuEMNl5NjWGB6ud92lhdn5
6eU8s4rJgp+DwrbzaGXbLX4fIhpCAjSdr9LUQmoUmRjK1Sl4g4G/z77dXofrXc3PZ27+7IXrIEAu
4rLNxbAmGDyqwYZuzaR977nn0SmRJxYnHXGeTbNd3Yb14GrQsToAFVuUaKhu3h7D1RRNBiwemBRu
QJPN/WTueqIYq5HrxI9ol3C/3P781RTNPj9t5bOtSoN5MrQan0drTGoqOxR+etpKAm1tCLM5qpoA
BnM3dB23UVAsjsCGrPj5JQtApjn0JB2v6YwtpfIExWssJxu+ueYu8eO/mKZzA9PNeTZNemYZiWzV
ID3KTNyXFSVZyobqYw4f+spsLa0IXtKg2ZzaE4t/aSpVhD5EXttyVOlJQr+kkOJNN6ykLZYmbOpB
Y0PBAUU55dLIAIup6hW54ARG4+8aqc0e4lRIVw7H0lBIz4KY0xiJNPfFbRJFTUfz98ls+pNqeQ9G
pxykKt6+fw9PfM/w3GAMvuLLwQSg2pIukF2HZKBjtd1zKHa2la6pH155dY4KBjQNQMjEMzqN9mwP
5HJuCOi/uo7Sl8SS3Uarg2cA4ih7pCsXyNLyAOKiXUqC/RPHeGkqhl3EbSPLO6VpKr7Goqd+0lzr
3TAdBnRuZUqpnQ1IGaUh6VrfP23V6odS/bi9Kotj+ON9EYYCTzD7utoVA1IFpXcKBwASVmvo29FL
3d1tK0uLYpGCowcQMVEir8sxIDYyRDW80CdL/l0N34b8ay5+7dPv77ZC0pSODY4klNvz5348aE1Y
m7F/Mg2oqelfr2W6xLJtHa5lZ6aVvQhfpmzimaVpVs/WBArxqBfF0D9VKO8aZXJq5SG0UZj9nmrB
PpSN1ySXf/7F6CDLgRFRphtw3t7YBaEuDy67bYCQJSC9HWkHcXgKjLX2gmsqrml0Z5Zm+zqH1a6S
S8M71XADbhVLjzchhCW7ShW010CQO7sakMoKpHTchCJI6CwffTuOC2VHBr5c8+oLm4fhUuMHjrpA
e2CFdBf7YuWdMkvbFOkHYUxtRf2iWL9vT/CCH6TJUoFWkC502KRnF6BUD7LUU7o+oaTlbRSaHA6y
RdtbmqP7ddvUdKqu9s+ZqdkM17GpW20+eKdxaB1hGNJNNsZIENauHZcjdMiWPY7gOds1uqLFjQvb
GMyauEcep5cbNwnzQe7oPHMijfaAMch/kzWf0pk0vmlv4tB8Nd1Sff+1LDGrwFooNELCN/MxfREi
Jq3m3gkttkMCSaOYFFsXqOrtSV3cJxYJM14UJDDmxNl5piRqofveKe4HSkBDJT1HCLLsmmIYNlES
mCv35tIiToVNagr0/AChupzLTFJaV0elDXdjVfcJz8697g3Zc9s8Cf0uLHaplFMjLPr2eHugSxuV
K2fS8QHURGRwaThtx1T2Y8k7KVA2+kMQ2YU+7lTVW5nQZTu8+v+YAct6aQeOoY6wGY8ja3vKNWXz
vV4bytKaEZj/a2L6+5kjnXRqdDXy/FMBGLnwflTGk6U9RtbH2zO2cMsxX/+ZmR3tmqyD0OcCS+UL
IAHj6BuM9ZvbNhZnC3DInxUB+DSLCGNT7JTWNPGaZr0bjady1HZJ469YWRzJmRX5csIKaA+bQWJN
lAzBh2gs47vUVNdc7tpYZlsbdeUxbweXsXhQOgxA0dqMR3JNdeD2pC0Ph2bGifRRIdK9HI7ath7p
0mn9e+vUiWTL/Oq90ms4Hig/aOOUab26Cm8LSqmQeXWuYxIb2lKVJju/G16MXhb/Ym2gmqOGPo3l
ioRZN3LUoIyUR6DnvyaqjtKZvOJzlhZGhrRfhDh9khWfLYzf4G+EOnOdpBysbaUOPztl8B4swA/v
TQQxbTwHaIYG9QgyZHZkIrdQU1rlXaea2DwUudQOiD9uiEXzjR6ba6jgpYERSSAHAySYi342sLKP
W6Upcd5lv6+Twtb1Y0s14PZuWzMy7cYzbzOqQq0MxXRDQHuoP0flU9Su3OxLJiYiLWoaU01ofgkp
PZQTgxTgM92d/s2N9tqv94/h3MAsdBh4WyH54XmnJkrlTeKi7qf2em9rTboGcF4by+xwolYTaW7G
WEScpQEXsPZLXCNjX7TBuYRqG4rZK3xi0qWanBUEJD63NZKt1an6i8TGFO/8a2J2x+StoiVjrguO
Czd62JBhWsPTLt1i5xZmZ0X3Skn2egYxRvu+kzbBmO9SN90o/Yq7XAo5zg3NFn+EplmWCxY/sTZZ
dJ+3z1Z8D9WGatpwCwVrqJ0l7wxhACHgxKeH7s/leUkVk3KzwLgSOysA6PdrOYElA8DzeTtPPg2h
hEsDsiuUdB1UGMh+SvmPtfrv0ubC61tUMMg4XUWEXaO14Kc1cgG5sHVH+TmuP2XBGpHrNOnzYB4l
1InIFZntK+KUhhWvgyAlpk7zpLXdWNQPnqHQpjTA2N13/nCIg7YrYZIwkxU+gMUJnKAIKH7CDzMH
hGiRGNeSHguOig7nKGW2Fq5sucU55OUOLT7kMFfBZhRy03VlJDi5oSenPhPd+zjMlGNSufGK71w6
RhOzGZGyNRH4zPyNXgd52uaj4Gjwz3biZ1Wnwy36wvlduQcWZ80kZwOywgLRP9t2VZ2N9MSz7RR/
Z7Rbfw0vvPb92bmp2tEvE68WHMt7hPXIKD7dvgPWvj/zN0quEQMY07HptlYb2on55bYBaXFPn83Q
zNGUbmXV1WQhMDdSYkuBHb4JP9Bv/SH9+acVtoJql7+VnB5zG6F49/X2L1jcdrD20pvGK5VkzqVn
QHZ9UJAkxWk3O3QsEIWT1oSWFkyQ7kQ8APcA2u6q7DhKPSRjvukMjQz74LBxRwXqvp+3BzKtxcw7
XFiZBexdSkVtUAXDgaHvLbGSfdZ7TgBx0sZLul8qAk9/YY+4A5QlHBTs78uJK0TDrUs9Mx1Xc/dW
kx21NrJTclUb+gzv5Jra6m2DC5uRBzC8lHTfQHo3J3HUkPhKfb80HSPsvg1WshWH4p/bJpZWCogI
yD0C64lYZjYm/HhtjpnhGO6T7L8qw0tbrBShlpaJm2gKqidOjXn8WbndOIRpaDm6kIV2GkvPgl9B
k6Ym/2ioZJFwCu9uD+qanZu+mHOT08SeRaOVrBRuEQSwjDfdQYB4ydOynZ+Yzx2wS8n39kJoHvyw
fmva6kUc+12Xxx/0AdFlOb7T/PJuyNdel9d9jtNvgn4A4Sz0d65ITKreHxXL432hdN5rLgSnLol2
YZvc1y78xW3+S/L4cUXabRV/jSpuwedA2jYxxSERzIU927loC0UumArLUZq4Pqi6W2+QyssPfunl
uyYpssfcD7+HsdWu7OBroNU0ar5MhxrWabW7XIkwjpAKcgXLkdJGfRxJYh77KhGfAhT/HiGoCg8Z
3FSPTdnnH5K+FHc12LY7Kal/rWyJxV2IDAD7EOgQd+DlD+l1I6iDkjqfHijapowq1fbGvHtEIVk6
QmjWfk2KOLLhs2leysovH1MaeLdpUaof3UrOtl4Wphs374sD/G9eb/ulUDylhRd9vv1DF5fq7HfO
DmQj5YrSBa7lgOfwN36eDza9nPqneujcTV7r/qGrRG1r+dnaWi25Au3M8uzQSEVHxqAJXKcelK3p
I382bIW1gvdCICKfG5l+xNnJ7P3O1eMeI1O7srzzzX3WbkbjvTCuadexsSZowJSjmO26yNAaoYO1
0ykVdW+15b4P1lKiy7P1r4k5HqUD6pIS+5pON0ZvCZBuGkpPXbcaAi/Z0YHWUeOhWwUVyMsJSztT
0PXat5zW++BVJD17de81v25vuqWLBv+vwB1CsH2F5gyh5IpHCX+ZhhQAUN3trQ+3LSyt+7mF2ebS
x0qU3QgL2XjMzWOhf09+KGtEwUtnR4c+ZOIXhYVijho1rDTVytgyHRHhxTIDsmF9lZqfo5xAM59t
jGB3e1CLa0OqiLYlBPFgNLtcG9jKXTfsRMuJaRPc6XGbE+yUyIPRYrC5bepP+WAe7ICA/9fWzH8l
ZKfyUuosp1fNX5qP1HulP6nW8JQlOfga7YS22zfdlaGlFY+07G6HVnZ6Q97f/h2L66iTTDDh+aUZ
ZPr72flt/UpA9mFgpyCDWyKEoGg/opImbXqRkh8j2qsrd/mawcmvnxkMwxKWJW1k43waldjO1G+B
aBfH26P6E+ZczS4abxPDKXtHnCGJUmi0ojCILKdqjO6Ovo23MZcl2DD6+KmN4mwnVtGwLQtd+6S7
sXIXJyNtimOcb1p6E5zAR+NhDMz26I9Jc1DzotxXStNutNTqNhaYz30X+e42awv5kcslQ5DD8lcG
sXTDTTA/nWw8DFLzaDGsBQg/RsN1IiU8KPpR046aiD4y3Rhxu709YUurcm5rOolnqyJ1QUFPgAVq
JjPyD6YUu8dm8Pyfpp/Vm7wt1sRNlxyUQZIZuSTKUEBcLu0JWSuFdIm7Tt/tpa/5Wq/+4ufJxPDS
B3IAA/zl5zUhj9OsAqBjRg+6I0XO7dlaKvvKgNTo0yJ6oVI/cxRm1UttnqiuIwTe8KpDmPo4GGZI
H50BgULpf2tHV38SBs1wTCM1vw+CKHoQWkvtyUhCYyUoWxwtCnwySHQUDfXZZq89N0X8jLS94m9F
bRMJK5tjyQ0T7NOTpk5sbPNM+ggRXa0VPolHIftauN1bmqe7OuvtioZou0zy34G7BqxftEltGbFi
Kk5XAHSjldM6r9mQnfAICW2j/pMXyUZoeRd+K0R/JYO/5PiNqbGDaB6ywPn7NqfK4RkuR00ZnVH+
EZIooDtpZRoXl+nMyMzji5kuBJVmuo4IfWzmJ/Zazn7JgAk0SbfICk1gq8tdn4ZdrTQBsdiwk5Q7
M1uZpLXPT38/8xGN1OTERBwqv1d+w+/7QkVte/tgLa3D+Qimv5+ZKDrIKBMPE4P0Ymn3XndQm5Wz
uzaK2YX3hw4S+mGKNc9i+1r6K59fG8HsevMaJQgNw8OxieK9V7lfx1R8NpA8+r9N1Mxf+25aaYOH
mSA9uMrWbTbwjv2FCTwKFRoJ5N+8PGNViA16rWE5g7k1hWNrUkNbiQUW1+LMxGwUKV2UdVVhwucV
pICSWRnC0q1GaYkLBnlw+LFnbjqJ9LDv2xYnIh5cj+z/vhy/FvEKannRCrQz9EuCuyGSuty0SphY
qSEWXAbNxn9JVLt6Teq1cHH6qfOABvTkv0ZmN1qDL2zBBbpOmabPvprbRaQ8tX3/Suxc24VJjN9M
Uidjv/WaahPna1INS9HI2Q+YXzL9lEitS35AkpL08YqHPtUeu1R5jb0eZS7tL+rqkFagFzMRxDLu
mSsIo6qPJtljpw5suuCFcaMIK9tjcfspKNhhiOyfNf39zNtEFg0bmcfTvPSNfazRgYR+2+1DtHSN
0S1IgojrBRjRbAeOcgCYgheaU8KwS0YiVD5R15X3olFL914T1UeyhQiXFTTc3rY8bYirDQOPAIQI
KK6TV70cnIJ6cuKb+Lm0DT9TdTupobLNe/rFomxnISS+EYwROYNwxTMtngZUd9Arn/Rg57K5Va2M
itGMVPZhNDnGAvKUFXH1oUe+cUOyvNzfHueiPVrv4P4HEE8t+XKcUk0sFgak4QLloxf89q3n2PtY
5p9uW1na/SjLUgUhQqATfHb8DMLVOO5k0wH1tpMIfTpIF7NPYUHCX1qBMq/YmmciWtLvoRAqpKWb
77H3qZPtnEyRj4JH8eX2qJYOwNmo5rtT9sRObzsstfJWMjflitNa+7x8uTRRV+pCzbPeCc1vXfH5
3T2lJIWsP20E3FBEiDO/K8DQI9OCTcYmsr3Ibrvd38zO1KbwP9+frXlbC8ooC3xfSj+7qLYE4Vrx
aylY+G8EpIMuJ8iTTK/rctN09OxZ0Q+auxPdu9uDWEzYntuY+YGyNxTekVMORfTuskjaymj+8Wz6
VGXCB9PqHiQ1+SBFrb7NavmzmK6RJ0yzNPdD5/Znm6CsFMqu3JxOi3ZDbH5KxoNVGnbbPueFb/vd
qRt+3h7yNa3ktDHIyE8CJ8B/xFkc7OINgjqNTUcQi6A95ChWkO4dgw9N6ao/LZ6dL1LYkhzOA9d/
qo1hPFSlG1IviRrby/3P7dBFR1oAihedPPauzUNUl3233/qx/0/mJdpByPSSTE3Xvz+WoMaqQcoL
rTE3xmxPQ2Cr6oOr8mzsSHglz7uMfxlr+LuFg0nheOrJmFqWr/Jq4hAqUutLhtMhnvnZjL/eXoCF
bU1WnlqkxVA4PbMYeCz1ASoWqoW5l79qQfBt0MQKnYbkeNvOwjAu1nn6+9n9XVYZPXhjaDpac9/l
duOuXC2Ljphm9andEsD/HNfVFlZZeIY3fb/YU5s8dC7KYdlBTbIttFYrocLiaM6szZaeJzQQjzYy
nSi5D6M7eKz+Yrbgw5j09yaSs2nVzmbLz5RCauPUdApLuXPL6lOrmD9um1i6i3l4/mti+vuZiUoe
yrIwAtNR3dwW4x8ktjaq+1D3H2/bWdhgskXehUY7fVKFmnlmrwkzX4MX06FYHG5iXRMOyEn08PkK
8Yr/XNwDNBJYk0AC/53NWqhwDVA4Mh05r57yJtmTDLlvY//DOMR3bf9ulqnJdZnilPPWafecP+E9
QVBiHy1NMr13ZXhcfUZMru/KG5MemKgfIf6ZU9loQilqQV0SjzZD9GugXLvJjMSK7V7shINUW/L9
SBlkBGDMBizobz2mETgTuwilwfarXIBVNRZXIp7F9QQNTGOpxk/TZgc5FrJKb3UqyqOsoh3W7xH7
LYUPtzfN4vmyJiESugkmGvvLzSkYXliFVWw5Bizhz3W+poOy8H1u8AkkQ9qKNtnZpkzUui3EkmBK
/BqC+VljGli6yCG2MinuUzSYRCcvf3+epXIljRZXg9S/aKH/U4FZT4/DrRkIH/0YYLORVDvZaD8U
qfKYjWtUCksFb6Bb2gQzodmZDvTLHyC3aFblmQ48QzdtQ3lSUMSo6tcomWDP7R7dy42fGhvRON1e
uAWvcmF3FkGMKKvmQmxi1xi+W9nwOZfMI/y+I0yc4Vp36qIx6gYSTUsTn8wsJKP3oc8GAwxKrdb6
nR8OcGX6o7tVje7N6kN9xb3Ik1efHUjQfJCxIsYLHH7equQVcmM0RoIro7/6o6b53kssN9IHI1Gk
38FowVgA2eI/daFI2zGT5dIWiW6eKIoz7W0llXd5E5hPZoAMdYjm1l3hi80mF6rOzku1QR1E7O26
jIyNX5Xdo6+N0qlXSw/Gr7raGJZroSTN05fcdMwVHUi724u3cLTR5BVJHU+6elesCJYyeqg9c6sF
7bZB/0rMdpHx/usAG/SMA10HnDQ/GRmxoFuYXAdmY2w8q98nxYtWmSv358JNMKkL0xkxAS+uiHNL
0W26oiDaUMbS7nz16HrqMy2cez8KBFsyhJXoZvHATx164P1Jf1x1Yo9moFay10zVT+FrGyivepA/
9FFyGka5suPE5z5ybbEUdkGofoitd3NEETmf258FJFHq/lG54y6qm/s28h5qbY3laum00X5IqAuW
yLji+O+8eiyRgqMLuUrle8GSy9c+a8xDoUfmneL36sqcLvlo4h9q4lOn6BXkPJDbVpV8kkqS+KwB
Aw29tZL1moXZpMV5qwoFd7yj9HtZ363dlIufn2TCAZBBEji/Kf0eVaHUz0APAJ8Vhsb+ffu4LpWl
WQk0ySAwIDU2T7sNglBmndmDtEoPunff/DZSXog7dMLLYdd9d4ddnm1iYyt8uW14uh3nflCepLro
bOGEzQMTGbnZOit4Jsbic+K+ydpHtc3ggIAtPPvcjd+bta03LcSVQdQbJ2aNqUY4u05RaM7EPiHm
SMNkT8nhURaS+yxB7kFB1siuI1fbCeCqbg9zaf1Asv1rdfr7WYRslamfVFBcOH0ifUyG5nOTUzy+
bWNxKuEpR0+eGtBV1jtFDTBI6FRxVGQFI7ezgyS0hfFLUp8a9UNThduh/3Hb5JKXRyQEahoavK97
kzojaI3C1/DA6YMaHfTyLo7/4iI5MzHPihV11dEoLJqOF4bfrUZ6LUVrtH3XWCngLLl5ohtqxxww
JG2nv5+tkJYEah6B7na6IP+haPld2qK1aCj6LykETufmqni4PXmLOxHRBcIqXBNp00uLOUkMtn9L
vs9we/rK62FruWawU/ww2Yh1Le48Aq/toLrFypwujZXqKqnTSdtCm/fhuXHhDnKv+id3vCvlTe9v
a+1QRndGvBLgL217Ws1JnTK+6w6psa1FdAFL/ySbm055ULX348MIMCZyNJovUFOZHebU1KoyHgL/
pGYPQry19JUjtXBPQYyHAAOUS1NKaRb6Qr+geC25AKdt+4PXinYvabsUZbY1btlFQzh2Mg6KQTZ7
themx6ZUtJ3uuDlC5VJ4J/bjHUDLeK3SurAiNCkQLtGuBn51PmOBVqhiJtaa04S6nde2Naw1/k8/
deZgKRsaPFhkYHvw/l1u6xKIbjeGsuaoWucUSvSxE8qPdfxuziC4GPColHAm+cmrtEavRk09QnLh
hN3DhNpO3u+xp8AEegx5AqfPcaZBISXg0gPNaRVUdg9Z/fru03/x/dnWDb0ol7WR74vdLvuaVNGu
KsOdaZbQmDe2Wb3/JBrQV4OJmZS0r5QyalmPRtiyVUelIsrbfsWXXStysRzU0uizAbN3HYsL6BTl
udepjjQm4nPvjtYXM40ru1aL9t7LcDFGp5ePZsqTQElSkaKvZB0ysrMHszG58dEwPBSW3j9a3Sq1
3dKWJJNDcw5tQBNRyOWWBNRXiKNRqw46Ba+EaUfNy7KtIbhrzCoLjpVy89RDi0uiz3l2jJNYDHNX
T1VHiVobI7ZGY2jJE0gKEBEIt7e30JLTgEuXo0zBDRjfzDuNsTXkyZCojiw4aO9sFehWTfXTKP/F
VtWohwDXoqB4pRpummmlen6hObL16huJLYtPo/gpUh8z4aFZCwiX1opkEHsVAtnrHvHcjzK9sOL/
R9qV9cipM9FfhATGbK9AL7Ml9CQzWV5QtstqMDvm13+HSN9Ntxu1lbnSvI1Ete2yXa46dY4VWck0
QgMPPAhWNtih3ThvaEZGPuyPKSnB4MYgeQPvPo6Q+QPlz56tisg23QE0er+rwNcxBZJ9ozu12HQT
BBJ31BUZJKV1cZc7EEMaR+jVrV0hiq24aRTiWniwgrXtqnPLZuXgzkglRUg5hnGZ7AqE8dR9hGxN
mv+47YEbIQzylQjcwViBS4WuHnoeNCE5WhWda0UVqf6hKQ8qp7obW+OVuv03MVUf4wZMLLdtbjkI
3sUgXAQHJ6yv4z+zCdVkMXkM3ggO7KBhkUGOplMpttbWNblqCMPd8SwCluTSSBUzyI03FgX/6TsO
OjSbK0BVm6OgYFoFsgMBmIytG9AmZM6JQyNOQr3eN8TPVOoVG+8B1PP+mJBOvdzIWgeiajQaNLSg
Mc3XMiccu39G591YAamYHLz58+21+a03Kl/+645aS3AIAmSuJKifdwPzcA0AmdO/X+Yxvc/Swj5Q
o6GhxVFAt200XSz5ogfLaHcPrTt079pakCAt8l/c4XNUgMnZTvc1gN94qMfOgU8d+DsYgQoy2CPA
wH77R29tGGxF5Dc93A1X5R5qjWbrTOtvnncaXoDmEYqzKUqVKmzjplMhM/S7rmRchSx0zCugh3Fe
Jw3EIhkqSdS2VWDAzdGsghUo9+CxJwd4RK+J5jQDjRb9kyA4dRzPH5vvpAWK3ngDaaCDViQErBB+
WzVmLrcJKZHD1KeFRvry3nXuoD5/e2m2ZgxAAbxS0G8GojJpr3dlyhKNIEjSePbSFtO7Uld1y2xd
oucmpHA1TcHmqXUxjYqWLL43alARwWGJEHaXjCy8PZ6tXDo6GsCuD9JyEz0t0oSZplZCFgvw4KRL
7KAWZWhq/UOaV7tpML9qpfmUsWZHqux1WKq/R+iAQ0THnQAmT+D6pJHyhWnG1OqwXfdt2LZztwNM
A+coNaa9VYpGcTlsHXFIl0I1Be0uOKylxeMW7fuSLw7K8YY/JOZhEgSdHPPh9pxu+Qg2lfc7cw8u
6fX/Z/dBVlem0dmdE9lNFGtP5ekNn0cL7Jqoh1SX3CgxN6aTlmAgjKg4NGGlovfe6lgAROzP96VZ
MpbOKWiO75fMKi2ftjmLmkXY793cgHw4oArmodH0oQ4snX7uYj3HM5fF/uSkWtDorDyUhKV7pwBa
oEC7bkj1afxst21+EsOM0kwdF/e1qL1j0iB3aEL690tdpiq8yfoz5YMfJTBjTT7By+QqWALtnwRG
3WjwWFAspt+WJw72ytlN7ika8G4vytamXWUL8ZgB+OsaeklyHdSVAkiD+ki9V/GQlSdiHm8b2fBf
FITwHEdyC/eZnBECGaNhcILyAis/lNXkkxHLo4LNqYxIm1JPimEsczyKSMoOdDmIEWUMTzGSjS0C
dDWcF1EhCpQyio3ZlUs6jhKip48vkC0IrTJVyZYobMh5ujhBr3i7oFo3V/GHpBePbrG83F6QjVXH
MAAAWLHuIEKS5srOrGSgLeaqTF9I9dpDgrh6zRSPnc1xgEF6FbBAZCZn5TS7HXIQfWAco0+gk6Sg
Wtr6PN6heC0DKAN8pnQBJKjLLe7Y2pGY/UqEta2IKzeCPlAR/fm+9KZpjHriyFzY0cjrfeWwh7Gb
nueKhaOJxhR3+Yb+hi9oSVWYXade3v5wLbx98ZgGW8n6s84OYZJ0xMvSxo26aceqUL9jn7XGn7og
jhXh/4YTINL415LsZ0BIuqlRdm7kNdopje0PscWPCWgJcqIClKlMSWvlmLGWFoyjbZ/V4G60wsXl
frYgsS6+3/bsDa+4GJS0akYFXZ86x+kprDDjEDJWxFGbI8FrGvEg3tVX1VhRjQ066XGUDbl134D6
U3d2Q289zYn2Fkc4s7T+kjNHmNGVrc/rodn136rK8Efvh0vnEAxmvtn9zFXVgc2JOzMn3Z5unNZZ
RQH5K23il876YFCcnRsHNKQz/0yddOhYesyEJ3Do1MVR2HsyfSpVMYBqENLmSXKRt3ji4KKZoH79
nVJFhKQYggzNxo0wOmmKSeLey2x91TPqO6UKxrbVG3c+UTJMhDWt23YCrBpmN+Pxxl8oXT7nbvs4
1sYHiHl/oG7zi8fawbSyHQWLYU1UsiLbA11rGuBEvGZIK6cEEndkdgBA9N7ljXNIvOQLn3TFblKZ
WdfzzMeTIjUp2meBFYFuSeGRH9TwUPQliq20aYYi77YCD8wr3mHDmzlxtcGJsuRTnX3lyT9lpsgK
b54LwJGsUAPDQwHlciR56lR2OgLpmGpPFnj3bQsNcPlHUn68fb5tYRqQdf5jSNpFBR/6CVpJThSL
Nmy6OXDdOOjG942W+UR8StipHxy/q6s78df6HLhrES/oyE6h5oVy2+UY7dQoBp4BnFjFTwu7y2iQ
q9hbNzfwmQnJIaAOa2d1DxNd61vjIW3+PmjAEJBOXjGPcGzpIjJLEHMnCWKSLHa+8Hz8REwV/fT2
CiEmWa2s0inSNFldyg2zJHaU6F+SBFp6Gm/6oKtAmmZnHeg8oLfqiPes1u7Gpd/PYEu47SObvoiA
G+NbwwhZBKIkGZ4XVu5EQ+M3Vmh/LgE4qBXRw0Z4hMfJHyPSTMZcrxyNwsgEkRN0zY78e6/R6lPd
O9Oz5unDt2pJpl0uuh64/3hRPME3yyQ4n1aiASggXAFRSgCySM64ExmzfZ/WxQEdJmGPNj6DtB/R
1nwQqfjBk/ynOXd3oDo55eV477IR7NnjPRtUCsFbrzY0r6FLDriYtd/2cm9MU7IMYx3b0aINiZ+n
/fiY1BmL9LwTz13q0UNCuCqps2kUWJxV7QMno4xl0cDGq896AUBjeZ+ZD9CJRaGd0uNSKq7urcXG
mbZyJgIcdtW/DFLsqsSPsCOC8Aq6vRzNXnTw82p8XsZF3wlS7xNjOKbzG5rmkJBAaxka+NGeLRfY
E8/N9HZJcENUX3v6AxBiG1By2zsKVeC9dfScW5Iix3yJG7sRmg30+MGMwcAS3t6VWxRMGAqArbgg
0LYvR/Z6XC5LORh25JSccZ+Bdiw0RAs+gqzj35a0ecWdX/ik0bvdlOrlPYdoxeNkdfw0TON41+ep
ODaZyQOhCXvXlPbp9i/cuibPfqD8ILDTXLPJgFUWZn7f18iTVJ3P7TccwedWpIMjLYxCA1UJCvQM
teDQVKVtN0eBSx4nPNoeIbpzuRPLjupxauKyh+7X147G97Fdf44hJ3V7srb2Hk544No9yLxc6UiV
QEramo0IyQPpP+s4iInEu9aOfxjV9NlsuaoPctM9z+xJ7un0ntVrMzpOkkUPY1a/i5s3wGgcDAbJ
YWhaXBNk4pXdE9QjbGCQgjwOu2Y/2bui9kn7YKreUZurdGZLet2MINwTVoXzkheub9ffbKMJiCpc
37oIoQGBrYaMOtLrkqvRwkUvfIaEpsbv6jj156o9Nrnmm6OqyWFzOEAVYu6QTbtinWdLPwlmTUBY
m/MPLlBBXpwPiEYPt51OYUa+2aFqlM9NCzMGFVFDsyNy/TvTVgWZm74GQrDfUEIQfa7/PwvLs6qY
2wz84pERz7+Ssn4kJVW0aW1unzMT60jPTDR9hTbRZjWB5JAVuMVO0x7bOeCqkvuGD2DxUXEHmAL3
lyfB0aECO08ojdmRnUNnFmvf7VEybujL7ZXZGA/MrKh+G9fjFQo9M8Bh3XHIPLJJv0P2gPrgeHsy
xLA30/5oLlwBstu6TVanhnYmOJAgcyJPYFrog+bW6zFKnin5xNMfyaNdLmHj2OlzrCfpfV+m6Lby
BhARMyNirNjHdg7WP1rq34ZCZ3foclIlLzc8FDVe+AySyZhwuSOctEPDIZiNSMF+0OIvswZxC1QA
3zDZ6O5Z4bsrWYd0xKe5CdWTHpznBnrj1naaw6KXL0vlvGIV7i3UHW/b2wh/ILH8f3tXXEi8cesl
5zgYkwIhZOgOq+5ZkDuBAGNNNgbtcnfb4MYGxPsKzO5o6QHySkZ+MSTRs96ZEYs4odn51fN/+7w0
f3NfOJWu4/PW8Hm+1523fB6FC8iaAHyC4v/l3naremx1DZ9nzoNXv3tLnx/yln++v+7Fs7NjQrgk
uhjfL++IsW+y/e3Z2VptdN8D8LEWf0HRdvl50VhajqDWirqS9X5nu2G2dF/Q5LirpnFXQZXOcAsL
TDqqyGjrqDo3LB273gTRspkIYEAgeDMVQzBa0KckPyY3Dm8Pccu/AFwBkhSwPHJ1XRXVRG2AWyzc
9K+5fvIU15Ti8/I1NTWsmkiDz+d6AdCW7et/j1bFW2tN9OLgw9EuLZHdkX4Uw2RG1GndoAOy9GBB
9ElhZWs9cL6uXdAryZyc7+jTBC8PrpkRYYdy2U/NkXRHkSse0ptWANsHNHuVjpbHYrjDZJRjTSKO
xMBsOncuI5De1roQxSzV8bxmh6TqAhLXaEvBTWiu9/ulb+cARM9oZidRJ8wEjQETpGScT81Qf4FS
vemXtpf4LR7Ot91ta0ehMgvmYxAFryq1l1ZZQROgTGcTyHP+0ACm6XJ0DJj5NygkT8GQ1Z9ND5n6
ofRUFDxbngiw3dqM5gACIt+SaDwrQEmSmJE+DB9T5j0UC1PcxFs3HhJyEP5e5cWBnr4cXJXNTZm6
qRlV3RHqSn6shUP65fYEbi3bCjVF6dwDTkt+OoK3BrAArwbGKUFWwTcm9oN5oJQjlV39Q6CcdSxB
7hnGNcRTblveHB2ucvgL7r2r0i044CyT69gDRjePX7nbzq8ut8uQk0mlzLtp6jfOCvVoMC9Lt1K5
2II4WkOjuKifMpcdCyO9j+tckanddIk/ZuQcPgr4c8vTFmbYoamCgiuCk+1hwA/Qi+MBjiZtMSN3
unq28f2lfWrE/RB/c42XNywKtFzxTkPTAcDCly7nalXW1aitRmPdvlp0OnpZ/LMZ3P9m5jcE5+ye
XVDniqfWNnGPm01Yk9TbC9z4SFqktuI5sDlpf0b0O6d6Ziq19WFJK9eMOHAWVooUU+Y7tuKkXWde
PvyAlvv/tP2uu5wZ6ZC+znSRAFmd2Q3x8QLVjsyp6U50QxHoDDCeyVQir7aGhhwdnoVozYZUi3Q+
LJAuWOHpNNLZTqPHNHnKC0VKZdMEoEiwgAsdmKhLf+CDyOjMdMCXl/LzFDfvzJLtLIiC/b3bAfj+
r5n1JjubP9tIWGrVJo2ExpqPRUaz0GJM+zItxqAytT7N5bVCPy8yODhS0Z8gPd1nQ2emmSZWBClR
6o8ZHfddnnVB41jl4GdJXj+yRYh9XTV16HaxHXCuzUEHjUxsbAG8c9EXxx7ynLs5MazBn6CZe+iG
uQ5IrXf3LsTa/NzuJ39xhuzerptTjtbs93reFtAEsuJjgm6jvQ7m0FDUA7TP0U4ibAPHe2v/sDN3
SlC87vVnxCKl703TEEwpSX5pjACAWutfLU3XPuOxSHZaKrrHTsyIg1E/RHs+RY8wcucGRBV184MV
J4afZ2kW0mrs71qrzvb6GKvyVRvHHnD7mFHUJQAskt/0WkGSInEAAOTGToQgOb/tGxtRDD6PrgVQ
cVEcfdKR1IIuHti72Yqa7lFPT3X90LXHjKlaiDdHgcAFsr5I51w9swvegJUrMa2oNAPoEHFd8dJb
d4rkdtAKXpHEiP0BvJVcfGy6vGimzooYf+f0Lws65DNFcLxpAqkfPIIBH7hqShYJZ2SOmRX16fdm
sgJwWYfGojCysRw46dBlAJAixiLHPXWTzR3tgZf3dC80TXBsaS26XcE9UXhvuO/OTUlTliYpbbwp
taLEA5HIU4sEg4pieevgRq4VyEHwJqDrWHKuMveWvHRwpdZj/7imjnkdJ1CJs95Xo0v3laUih9xw
s1VaDQU8Hdw+V5wlA+2TbtCoGQHT9s1xxB4or9PtDbPhBhcmpGnzsiQex9JE2GgYoTCsZ282jm01
3902sxU5rlTpLsicoOF4dfvUxaxVg2OCJpi99ga/X9rlYDMKIH7Kwx4Een5ZqCD5m9OHsw3JUOqt
FIOXF8WiJaQYM8T7NnuGYos1KOZu4/seqmy/SeDxpJCLbdDetYrB5mYkbHRDupnfxpnCqzc2EF4N
a/0WWk4ebr3LIdRzPGj1jIAECvU/EtLrHwaT8R3jGt3RybAVT83NEaGSCZACHmdXUntT343zMKKv
yjHzXUyssBkVz5TNAZ1ZWH/B2eU9aeXiTSUsDGn8XFnecdDSh3ZYAmeoVCHw5migqgGuGLxp0R5+
acvT6mFZQ+PIGf3G0XaxZexvu/XG7sG9/68FOYiH7B1yJATPEpHH3xIbcN954p/cGafcGwyhLRvA
a0TbV32xUOGa2jKOzWjq+S8tNlLfXczUZ6RVWVonRb56cFT/a0laII5e04UIeJz2uc939HVVNnCC
IQ9BFb2Iv0fEgMNo1TVAuRqV1fXEPfMGaFajb2ZBKEy7/pXmxc5lFVDlruI6dbY8YRW6AdoCwvJX
lB+ULG2f2ROJ+lkvfaEzAIwps9Cd2Q1R1ltWWNWD7nvdYj6bWTd8tPRZ+CYC8t6323z2Y9tpkMTu
NfdRy4vsmGerJAnEmvbE6ufPpTvbIO7t3EeTt92d7Wr1RxBdFoGRxPwDFq94YAsOWAre6ECYTXrs
xxg8LbFgbE9iWj3EBYp4vsPBu+Ok1D6ytm/fg+WpfPCSOA1FcVz64a5FA6abhG4Zgg7gkECbboby
nhbMSRxWtvuQJw19QtSGLDTjbaiD++Y5hQRlUGt6+2C4o3WyOjf5B4Gqu7O8vNu3+bTsW+Fm+2qs
O/RR6lPAJ4Sng91kAQIg5x9RO5nv1TnxCR+0kNJu3pmxW+4Bbc6enUJLjqXRl7t+1BfFwm2dFpaz
4gqQINRtul4rZ/5BmyVv0F6ElgYAz5+bJKzyXXh7Z22aQK+BayDVCuaq9f9nJrq4TSlUt6zIjncO
RDgz3BQs/zHyb7ftbO0r0H38a0dydYe3SYreCStK85eU79JuB8HEIp+CbIZCK++Rzldl2bZOp3OT
0uwBJGHWNWgKIm/aAyJoL/tEJf25PXuujq5VUBAi73Q5e42FvNPsjYgidTxMsgbJ6dQ8LlP+RaMq
euatTbwSfqE2jPscMLpLWxqvxTh2OQ5bck/aX0nFFQ9zlQHpsi0nZvYFhwF9CuN7W+xve8Dm55HI
R9YTXQ5XnfqjTTlLSG0CSdv8M5jj+6FWkQFsRKirqCSU3OHJ8OjVI86ceWmYMXvcIHiuxkfQfXPd
OdbVi2hPmq4CTW61PsEYNBPACrq2p0rTVY8CEislQ7KE9DuExh/B87MH+dsBsIujMYzvc6hzU5sl
AbBRH2/P5e+AUb6mgLqybUioIsMls77MfVcAooe41WyKNuha+tCn7oHgYswhtr50heUbBUebpKt9
IbNl+6mXHPBen32WgPZB8WtW17v6Nej6QV8JGBkRcFzOO0mHIV1wQ0R2cd8CXxVbjc+T757ZhzFE
xIhRhCl/yvTvt+1ubXC69gWuMe6ag7s0q9XMMhpDkIi5D2S5S/r7blTc0FtOe25COh75aPDFmmYC
7qqX/qnMFOGg6vPSxC0I+hrTw8WcDp9N5/Pf51hRufwzP9IBaDXcGNGVSyLyas19aCdmeHsBVD9f
Ov5MOpRC9DDA5qOtNz5eHIozaeuApXijI0yC3qorN0cbdeFRDVh44AYG258yRg+9MKBfo2vgcnT7
N7C1r4BRsMriyWSAG+DSpRrmLG21EIIyghWmi8B20YOx2N2et61RAc+xqnQgEwQSnksrLMGVy1FX
izKj8lvj2XWfWPW1KD7+NzPS8sSiWWZTwMxoAMdLnk3n3YyXppGkigNg69wFX8MqIoOm+atrEITL
lZNmnEQ5RHdFA0TZYEBNC6x99YKTILYOtwe25XdoNsKDEL1s6P6UBlYkNTM8Dr+bSTBluU9x3P0n
C7/7ws9uEtZqziCETiJr/DD3L4CRv+X7KG+DMs4DiYnkZ65FMwQPJnZO1Yezlb3r8lyRzN/C5uJy
Iuguo+BGuqJAA/9o1w9NZ0Qis62P8ewlO6eu9Zdybqew5nbxaliOHeqc8o+jJpK7ihMR5GSIQ8aQ
HG3TrH2pGt17Artj9nJ7ArZcBok9dKXhZYrYSZqAdhnNZMoXI0rN4pB5zA11MjyRuJ39nLOHvlUW
XbecBpclLih0DdGrajtSwoUAthROg5ahfT8cbw9o8/OrWg34ISFXJ/fZuQzMCFqb4g6sAPx3vqeF
6izcmjIwp+L320j/XykhMMfraebEJNLmKK+/GokbcMC6F3o/TG9g1kbP4B9b5PKEEszpuK0nGE0a
QKPlWLJCMV/b8dOZCaki007VLABeJ1HrLgxZ0bp+0hoSY+4sAvYwoe+tvqqOdS444B/oIjfM+g1c
0qAo/zd+lyESADHnAoUBKyp0AxJp2W6qFGfw6sdyaIQdCPEzvLyBlFoX9ewgIQb2eW0ueIRARJXW
zyuyGdLKt33vd7h3ZQV4d9TYwR+FROOllW52mpK54C0wpsp+31fO5M8gArB8oi0D961p+JGMvDou
sb74TNhJkE35fWE9TSYFF/hU0jiwG2a9SzwNnJxkjGmAVFXb+LUwchyCzHzfoQa9A6slajyZ6HYF
WCZ6PzaQvcBhYf8QupPeLemIO1OIItuL2bY/cx3cugnzRGBRUe9GsyHPfMxHPyG8nXynjt95OLv5
wIMkOWj9oXT04VcqeH4iS/aTWG3ymlZGtbPGuQpqbta+W4ryAcdd4U9LPe3JvIy+h21x1OO8/H57
Xrf2NNqMV6Y34PsQ6F9Oq1kOTl/zwo7y/t717pENuf39LedA9wRZK9QoeMjfz0djmiuK932Mx0rb
aQCR2nc5ZORvm9kcxpmZ9f9nPlgatdlnFnxQb4KBhiNXvOxUw5DO8oW0RVIRfN8ij9BDsMhpUBGe
rg586eAGcA9o7MA1hl44uWPI0OZ+KktQjZRm4tx5A3AqKVCdYgFzQNm780M2T0PY8sna3Z6767HB
MIhAQDCx9gLLROalNbsGyJQt0I/gWQPteDvf4dC9beR6gS6NSAu0lAwI4hJG8vbAWJC4igVSfV9a
IDfjzIzX7+v/jO2Hovtw++dv9Fqtvx9pZuTqkc+U0yCWXTaYwNxCSX881DoNpkbz49ZBiN71j2wy
D2Smug8+dmi6j9V3bVHVpq4jalhGkzsSt85aopKOWZB2aEM+2TTSW35n4skAjXq2byv2IW56hUtc
zyaa1hC3IwWD5DcKOpfbiehAbi3coZFN97z5EKta3q/Hcvl9cvl9p57mgjpgcEnFI/6QX6zI3svC
24umGoV0tqV0oWa/joLZQfU8qMDB1/tmHQQuV2QDgKB1pEHMALYCvIlBLL2P9EdfvaSNYtdsmrBW
VisEuYC0SV7N8sGbGjhWJJbE8ksyl2hxE6FupofbU7W5IGBGBbgMaE28Dy8XRON4xljAzkUeWFOf
zdLK9uMU59+WJEk+Nu3yBrIuxMVAhkKSHT4mRyUQEZh7Jlqcp/FH68mcvtwezubKn31e8l/T6vXR
nfF5w/CNB6KqRG9+HnEIQA5rms+VYhG6CK+2aG1FgODT9pirOou2v4/+LSjiumAWlRyX2BVHhQiX
privNeAkk19vmB4wRv//+6v9s9uyI6LStR7ft9BV/uTVihrjpteefV5ypl7vydSud/74yRW+pR9K
FYHQlgWQG+JwQloa4Yt0FiI46+Jlwdbj7h03DiYvDgPnij2xtQrnRqRVzmNhJZYJI3b10ATFrEhd
bY5hJZhehb/BtSt9HnWgOHVtbkWm+57Ujx0JBN39/TqvCBaQI6OEDVuX66x3HHyok2vh/XGHmLZ+
ywhWrQDovCNrL0NxYhAhAfTK7UivQpG9ZPW7ZX5DXLdSFOCUXRvB5eo4pBMsYVCEp1CBGve0d9vd
NLX18fY8bZ1+CHxWwDJoQK+wC3jDM1y8HjjLEggGaDR9AgveQU+GR+BtwzfYAnYOyTFkt5Hvu1wT
cxZQ9wO6LtJGtw3ALczuMyNuD0s5AiNGzNQ83TZ47caAQkMeAGlSApk/Ku2VKSug/rH0ZtR3d5l7
VF2y1268Iq1X/8KQrlmkQNGfUpbWNJrNKYCyQ5gnxt5bVJWbNd8lR8dnZuTuqozpIK1cOCIGreyd
Q2PFLDIno3qd04pESUYKoObKPrtbai7AhD+nL2+YRpTmdUjxAKIsC/B1TEvB8wUgQIw8TjUHVScU
nrG5UGcWpHhi1MYUGSPHjNKPIjuW5O6/DUC6VOL+/wPIl9yfeVBWKhrp1ZOu1uhsAOsAz66VmgOS
rC82IEAkDcpmb3R4TB/pNyhE//WxAKdDUOSuPHVrlHppiYu6SKsRbyXL++7epcbX21O1kVfE95GE
QVYedLPXhTyGovRvRtuYfBz6VzCXoq8e9Ju+nbCACYF+rMXPUM7PUdodjf1gp/67/O8ztPgVv/Hd
oABamTguR8mEJZo2Rel1+VFRBJfPt0e55W9oO0LdHUwiaMOVJjHxmozFQ2VFsx5p+Sfj78E5qC6s
DQsAtuGSk2+fYuqcvMPlEU3Iu4IoROHP6/0oeRtIY4B3ttw1RpK5CuvGgnCqA/XSDJmd0vy+HLWv
6K7xSwpJrFGV/9845kBEjZ5kvLyQJ5EvIq2trJIUjQci0Djk8aFy+X6Ktb/3a0wV6gvrfYrQRroc
dMEpCL8gzmCCABRlhenvs4HgVAG0Ecc1qFXwkLx0qSY1TD7UGjux5vWHaD7e9qiNSVqRoCvehxCQ
ZkohTQ+ooVlUojqZ6BgZw8r86o0KExtOe2FivSfOzxjG8sSaYMLaa7gBWgXbx8YRBvD8CiWE5+J1
Ii2A21fgRHcHdnKz8Q6KFQE1IhAVIr0f6Mv+9mypbEnnfTlnkL/UR3bS0l1GMJxA++ZA5NL8cNvO
Vu7iYlDSyW+AKFcz+p6dhvoHtpTfoZfVbJ4ykdzb6H5JSuDMRsFXeJPfjZ6KUntjydCtjk2zJhnR
GSUfY7MAjD/p2Mmx3nPfGRRLtj28s+9LXjfTnNW8b9lJb/ZW/ELcR6sBNdJx1crr0ztOd1b2RBPF
I2dzVOjx+F1DRVQgOSIeJ0CEoSvhlE73fOc0is9vOscKoyXAtOGRuW61Mz/3jMwcSF6xU649jfaC
CsXHfEAbPuT25uSvEQDotMAjHBhDEJKCw/3SVlsbDU9KEDqxOdAH3bfSQXGubRwMuEWRT0L4Cci+
jKtuW0Bfs9nFRgJLkdE/tUiZaPTLbT/fMoJn8VoeWOWQqDSMUm/HCdpb5Skdg9wIiixcVFeaysTq
FGerwjOrFTlIX09gAA3z6QWaDy1KELfHcf0agd7D2TikpS8avWINwzjiMrRcH8BMq9sjuL5tZcvB
zq2sv+JsKI3L5iIWtISo7xDUxc9u9lCy+JHlB9tVLMzmDj23JZ0AuvAarmWw5S4N2l30nQakJDRa
fDHyX+kg9r07fCNJEyaeiLQSbSr/bazSCeGA38ajuV2eRJcFBdI1bf/I20PSHGmuONQ3F49S13FX
fQfUqS6ntczQo0kmLN5MAeQ037VOMBl7y1aY2Tp9wEX9fzNy7MZQ8DBQIYAjpsT38sbviaK2vunq
FoJg0Lf+rpNeDiQjWsrShmDO5q89uHOE+52ouqs3J+vMxvr/Mx80mdcXPVCypyoNMyfIUVIDrZbq
gtgYiaNDdQbPNgAYr/pmza6pQQtelqcReEIHKrTV8tFL/zoXghD6zIh0MoCxRdfRHluiIeldkf2c
yX2tAtZvlJMvbUgHQ4WMJoAMCEd4f7CdR93zEWd1xj4FjNd7cJ0vnYrqeGvnYliA4EH2GywLMitW
W5pVWzQcfoZKKEgc6vi+Tx4qFCkH+7vtfOn1o6aHerq7vWHXXSLF9hdmpdAoL7XciROY7QB/WuDh
KIXOARH+NOx6gsY2VXi/4Yl4SiByXZ+vuEGku6OwvMJAnr04kTLEGQHodb4Etkphc+PJcmFFcpLe
5VkXC7s4IX9PxJ1D77rpW+vxMANXULd8vz2Jm36Psq4OPjXQY8hFnNGx26bOteJUkX8M/cWo3021
InJQmZDWqZpqo7RqmKjb/ZD9yNlOV+nVbbrC2SiklQFWp2Olg42FJ8fRqL7S/NWDOAYff1rVpzK/
r2JF5KUak7RIs3BHNGjm5UmvnR3n37rurtInxY20aQRyW0DRrKUdmfFBM8ZRxO6M09V6qOLDiNJh
5bxlIGc2pIGwsuuKflhwupYBOm/6OoSG09+7GJ6qeF2A2wMDkW67yigyFyCM4jSnz2UFrpoP09/j
z5GQRXICnVFIBF8Bb0F3RaDrNRQnTwOBwx1pjvX4Pp5VSPp1MuQTB4gjJEOQJl0bjy+vIq1IRmBc
xuJkjUEzHpn+/IaZOvu+dNUVHl9bydbvz5/G9ItW/3J7BdJ2y6fOhyBFWRlhkzXlosBrNcyHdywL
38Cvj8U4G4UUSNkd5CFqNhWnpdslnuGbxV2fqc7ijXEg1b8qBSHpfl0bNG1hMKBJmlPlgkJL6CF3
HxqiAiRsWUHZxV0JOwAul282Zg92EltdczL6+8Y40uZOpIoNuHGpIED7jawwbeSopKNr1GIOOYKu
heuOoUmPBVpo2uxnKg63fWvTjodKKmD6KwxLWvhUm5q5rtACQL3W74Xnu9kA2Qvhd9rn25a2Jg1q
cQBCgH/Mhcri5S5BXZXl8aC3p6YqQp5/ywC77yuiOBy3Ah0wvv4xI01cM1fETfsJAzJ4mOY5Wpdr
ENWMQWLuCjEcWer6U2P6ovn038YnHZmi1aZFaEt7KpcimOx3jBK/UiXiNycRRHFgJ8OtfCW45DRW
YtcLlqsd5/sxmw7L/BK3fx+P4p2N2twq4QkuF+lkpn3PXWr37al+1XVkXU4xOp9uT9bGkQllB+R1
17QBwgvJ7YAbMb3ZgXtPhbjzrDJE25sivlCZkM4bREvmkHkwYTBQdifzTwLs3e1RbKwGqn4eSuG4
wgA6lXxtycjAXJ42J5GXx7Zj74ho9tRVpYt+p6OlC+bCjuRaZUmANsSL6lSWhbgH0PxnOzogXauZ
+Vg4mXEHsAoJgGJzdsKaYr+IHfepp84vc9StU5Po1pGn0/iyJCDKzLUKuoENzXeT7fzSeD5AJQZC
BK3Oxwe6sPKupcmvfEBSb6HaR7tpaNCZeRV0s/uajSPOVId+WPTcPGiN4x25p8Ufl1onT26Slq/U
qLLA7jziT5ZAg4sgWWAO4LBxmjj2jVbPkGAZvKDylvqY2lW7b9JqAj2WS4+CNf+j7ku248axbX8l
V86Zj31z160asIlOISkkWZblCZcsyyBAEgQJgN3Xvx2urEqJiqe4zjt6g6pVWZGKEyS6g3N2M4Np
6I0JEgOysX3hpGgyNLAVoMWnhpVyO9e2mRSD5X6O3Epl0PgIPgGHKHGpMfVD33Kd5L6vM1J0ET6N
zOsCytYXoSUgQB5a5CEyiQ+W4jSUsQuaFcDVx/9JmFtlDc2KZgfLsXIHPo0HjalIX3eNy3dl1UJd
A/ZG8RgwFLlG21hr05OZ0xk6mbgNgb+qheiMdsPs4zl2YoPGCoxCtKzQOoCU4ttt02rV2Ii2aG6C
5rEvr+U8xi1uTedS5XNhFrvzKKCXXNakOZ7OdR0X5WUBsHuz+vhhftbRljMZ1xjkSkAqHj2k3z7N
VBBiYJY0N7U7B5vcLeHph7Z1wlvOYs8ZjfXsUSO1Ww5wbt/SOLTHOh6pb+2U36kbpmq6cZSm+xrO
KokuzPli9FWZzbC8uFW1w5JROG5CJxN4R0d3qU1UlTShHO9H5UVrToc5ttsWI9mKJ6HoS685Ww9j
pDPDhG4iaUOSdJHXpqYH1zoxoRuMLlEYV7XNEwtXptiyhxs3V1PMeRfGsu6LM2Xp41tYvqXX+8px
33lV2/AJZzP839ublr1wkjGIt5iQnhXDtojOZUwn7pUorP60rMRu/A6cSAJpmS3LxY0NFIk/3bTG
g4MmL0QftizaW78ubAUJcAAKICninNB2E5E7UzT8mhvWIdO06BVT5xSATmz8CAFIBsTAkHG+A77N
FUwHg1LcDO3cg9rKjJXiLEzPTOUTY4TLy1F4I8DaXJ5grKMNBRC8uem2jOzxqv53X784vSZZEDFS
A1/vPe0j/u3jbz+12tFWQSsSqOrjpeXtBCuoZWhTQ7ObSAULmqCpY4jddnGTG3vUIM+8qlPTGYZ+
oNdDGwWZw2I6uzhiqDEUiNYwVGQ2ZUdiZSKrYImhznWMTgeDzB36ugFggosz2aXckVVXiRvewp3+
3kPyTyIQKNouluFZF5Rjn3u5UoGp/U+0xclshCMJDR/RBvDhi3yOiZGq8DFsb4h/19aPxJRxXz99
PHqnlizYd8f7x3HwlsUZqxigPDBEzY3L4fDTbztdx7lrJGrc0HFd+13ycbxTac6rI2iZD065HczW
lPMbOZPMmPZjDpTGOXLymSBLWIYindLGiCCFNC9cwraDYV22+XyWDLIcMYAh4E4IG3nc4JC6LaY+
IBueKd1IQFW0S/tIJVypdYfy8cfv7N00PIaB3QFuvJDkeJdDowyUh25J4VHoi7jU1yFM66NdN6Er
HHz6ONS7xYxQwMKi7w8HYOxFi3Q98NE4z+E8fYAuBwEKrNzywohZH22L6pwg0Lupd4zlwHURRWnk
mcvzG/9/IWjL8VhgUIt0qDNSox+86mEISs+cgse182Zt/YyFSQ66H8zslnWuyWdt75KyPYTq3mw5
0oO/MUaQLf5PgMXinQuIs8w5aw+jNNKwv7DYowtaFWyLnPXHQ3RqNryOtNgBkfk2Zm7itXl35ZAK
XEabVa6383hmKpyMAzgLzG1xg8MG8XZfb/N+qslUtAfidGhgD+aGVjmYzfwwu/ZFNBdn4p2cegFU
JJDNQeF2eY4YflGZTY/nKpxnbj5bZhMr/c0izx+/vnezDvfdI8TSBhARhbzlid4qcBpA164OsxXu
A9iMQUoEioV3Q67XRWVcMCc8s+UBNrOcfYgZHLWV0YqDhe8SRw3rhGkWeL6DzUZrZXW+lTQShZjG
DyDJ2RM/MypOkkLnfJtPAXLMqWsewjrvLwY2sNSAutAO6ip05dZkTnuXgkhQujJxooqtcBdVSWf2
+DTqIRLHg9SV1UNJBoglFL4BY7Owh+Ce4QCwz+y7XgQkk7NUcZh3Q9a7Q7urfPQZRgVtej1O1nry
ez+eVcH302wYmU2pvlKsDh4rszIyBh2ySSn4LmOii3IlrQr3IQXfzrtm3FtDeds1wfahyObC34ZB
m1S3xtaohhvfsLe0t6sMCulzJuYeAoHWsSowgIqjba9OqCnQaMHShrELfu84EpbSgeZJWEGTcJQg
TzAxmbFtV1ZS1I2MAyN01myqp6Sfh3vHMFRqtI6f1pEUK9nPGk8ErjxVnZe0wNusbUY+lXz2V9SY
w6RREuIVOh8S0yIvgapgODfxKjMahTpy7RhJDf0oiOLl3croAVixR3zgaYOlspiaeHI6JxYCGcEI
+/RNY0YvDfV53NaTu3JGgcZY6BbbgcFCpiO5C/sPx47bXEPTsbImGFRX3cp0pyIubGono4cmmtkD
9Wu01ItDDmcboec8djw8IfMbOyn9qko5fvIXL/CKna7hMd7pSK8oLIKvUR4pSJyH84NpUlbAuNsf
1zJSHToifn8RwasJS8t3YsZmd8OmTmbou0EEuakYPcjWeZ5Gz3wMlae2LYNoTDGgZj9azjmJ+Z94
3zdbMswmLWz7IBNhZQAd/nZ/mfNK5D0oSodCdntvbGPIrd6I/lF6/h4GJDFrjBvhOxcBuxIB5Kjr
tcrV7dSuTRM6F0OV1dSJa59hBuSXdRelTOICCClVXkDjUtB4nsp0YCQufTMOx0ddfx8sMx7cMZmx
vfCd6EmmYQyO3ICUV2TwsMFVsZt/Im2f5e21XcC0Va4pbkzC9W6tUW4+3ore7bDHN4CeBUpwPgqz
5uKezKeKdjMb+UGK745SSd3zLJ+/keLKOEu/fZcSLWItzqdAwT3UCgZ+AJjcBrYGrul0+mWq/SLI
4mgqDBfE0AZBpPcQVHcyePz4hR1/5Lsp8+qFHY+QV3dZU1kU2xy+H/WrWNOn6NyZdy7AccReBfCL
WuY2iKKHApvSDLJs+vEDvDvjFi9oMec9F8LgQY8HGDskCbcNvMq6T9I7M6/OjfUiias41Jj1hJWl
gzwRSsTwPkilcebedybKz+L5q3cl+Dz4tYFnKdtEtrd9+zl3z2RtZ17XT1TAqxCO8lBWnBGi/WGF
cdnsDZ3a5xib54IsVmEYlA0czDHmVR5TZ2XR66pL/F8W0Hk78u/KuzWHJ9qg+QE1Po8lbhNDCP7j
yfUeLb6IsRj3Nqq1VzCTg9tqulnpGqizYpfFiRk6WehLGM8ENmSJAhM+26PhQbUNh2/DqyrjUj61
Zf1sFeEXFNPPbQzHyO8WLryCgN+w4VduLeY9t6aocn2JgayDe9JBZXTIRvcR+QWEjpOIFYkznCnZ
n5yeEToOwFGgor5MXyc9C1uSkh/V1rS9Alu2ejnzvp33T4U2LbAwNrDfgBMudgsgo0Nlj355CKZ2
G6oLm6wGskctJ+FASDZ8JbsvXnc/sH2tL/xRnxHBPrVZQeHLBF36SHhZVo2aELIOvbTrQx4ctEPj
HuY3Hz/huQiLYdPliDJEDwOBykm7OVG/3LnBhH39BIsJizwPgoQglsM0sE/n2YitZv3xE5xa3K8i
LMVlxrBRlXLM+kDsXYE+QltAat10UtD0z2ztp+bb60iL65KcnH500PsGMWjOGtvPXA8mlPY5wMbp
B0LJIUDuEFhLtgEzw9brfac+aLlq+xvibRho+eeE409GQV0VSDWYO70TgzV1rSC2GFQHBll6u3nq
xtvG/K6n249H5+T8AhIbJmuwNYI51tvjdgr4oErAow/zF4Ml/fh3pi82ANz2YJ7iusfwr44PNydS
zgBdHjS5Y/wKk/FMgFNj/jqFXWwApjtYXZQrpAvRegihqp+Z3ZkJfDIENLlABIA05buCDKrfds4L
ix+GIgmbxBjjxvwbMxcWG+iTHtuO7+owtStCEURIF0h+Ndc3wnns7DNd4FMD/TrEYiMZlTkZZX/M
9Wlaor91Dlh78i1hpqL6DIDju/JO3cyFdiPCD5BaiodcxG6ksJn8MjjneMACE4LNFtIv76QxVOvq
MjAYPwBtlIlx6/j8zBn+U2/93Un5KsRiSUhNcHpqyg+ovfmp7PxpG0rXjTtb6RR912LtTPx+4Fgv
ahbDJcRc6403DTK1WQet3omF8WwVX4OSR/HsoTzUygKtp4pUyUwtWGm2I81Qj/CzYEDrdAzzKQ0G
eJvCag8XRyv4ZRL54qUdT9FXq3AEL5MiOj80HcZGXmv5qwjhnwFQ1XNxcQWJf3GKBH1ZjWUQ1gfm
PakJYrnN1rSrMwNzcgaD4f1nkGW226NDCKo3gsxWacW+AR4Ocfu/FQQ2zUcHJizExX7CO418oik4
KqJ9fG2Ch/vxfnv8+/eT66/vXyxDlueKCYmcCLdjwtdjuMrTQe+sx4/DnH5Xf4VZDIjp5EOjCR5D
199ytveiHx9//3u/+J8j/p8A4YIxyMtmaCcJ3lWZNxcgD6alO2ezw27r1kq9scog3bUrczNI7HnM
Ch91MLfJPv4RJ7cc4E7+HKtlfhk4WulcgP1btdcwko2n/H7wzvWETr5JoN7RW0CjAXIrb9dOToAB
mnzOIU+B6h4KEY53ToX75HO8CnFMBV4tT7cqbWzNHT+YKG6No47zYIc97szMOxdlMbMDVvRK9HgQ
6Igk0IpJ4PAEVenVx2Ny7nUt5rdNJi+3C4HXNadIXIZfdi47zrtX72oxsSNoe0PPuuEHPj6UUYXS
6S5qPpXnzK9OZV+vwixFSXhYY2eHQPehRClobOx4JhBetL+Nzt+4QbwOtMhZ0WUw2sHF83ROjtGg
+3Y2nj8ekjMD7y3OM5oDiiIFnqWzRNaXSFc7mtYsPNPiPh3mrwvm4pCpEaa2B1wwreZyBj+6sj9Z
9ObjRzk9LH/FOM6+VyvFLwfl5HPLD73tx0xdGkaQkGqCO8I5HMXpefxXpOPTvopElU/EVOBp8vmR
mcaDmlHT/fhhzoVYLHsSRN1kaIRopnmIjU7cqibYfBzj9KD8dQVfjD0xZyonC4tewpPoe9Gt1DlZ
jlNDYqN+DIRfAPr1Ug0r5yNpShsTuLTWOZTbbXoV8YzAHeHjJzkd5ygUBD1wtI4W25eIBhL5PMST
oGuidZ0ov4de3178skoxdhgbvOV/B1rsYK1rKO0JHzuYue8CmfCJ/I0c43WExR42TihEDA0iRN4O
zgPVOWOPU4P+6vuXN+68MwebQznooIJn035w2ouuPzOvji9hmca8DrHYtmxq1QLNKCyPZtXXqGq1
0V5iv9fGI26ZSau/fzz6p9aKDQ0BNCePXmPhYq3M6F30AXpzh75/8KCN7PKvHwc4lZchs4TIAiye
ICWxmF5RrwxaR3UDaxzgZrx1XzwVfZnq6BsHmubjWCdfHnq6gP9BmRWUqrd7yzDAy5V5uFDawQWT
qUdj44msnSfbPkMDOPnWXgU6fv5qE3MoEwOzESjsYuRH45z9jQfxoT1/BBG8h2ahO9POUePXB4iV
prlDkkocOP82BUNiDBuj+PxxuJOPc7Sbgz8qhMmCxZ6MnnVpNTxCfQf9PnIfVN8//v6Tc+DV9y8m
WVn78Ibgx3wSnSsjQYo0RquyvRbnFLFPLtBXgRaTzdVghVIPD9LQKW7IrWnwuDmHOjwXZLGP2TSE
v2mAIN3U3cNL4QoWRokFNfGPX9pxs3q3E4DiCq04VHnfycXlcLazWqdG7X5iqxJt1ua7OderNmig
wl8n0uPZVOZngp48DF4FXYxU4bOus/tjZTmCbmCdTiQVDk89R6YfP93JlwjeBvxj4bKA/367groo
6vP+OMOVdeVJNAXXVJ9ZpCefBZQN1PggqPwOeTi6qlHCtOoDR2Mgj/Zdq2JaX4fhp48f5eTqeRVn
MR8inyFTaqb6IIzkoRRnXtTpbwfhxINEFpiTi7VpkinXIdH49tbaj+70yQinM6nyybGAxsK/QywG
faCArbWFwv3/i13ceWrP/DNDcS7CYl2a/dR6s0CEktzALK/X+zA/U4Y7HQJPAdAVRF2WOBQdMOo2
Rl8f+uibyT4PQKyrh78z0H+FOA7Vq10fzibAfcKu9zBYu7J+Ev2ZYs+pFQ8miWv6MGcBXnGRUxqF
WfkhQd4KK8qtL4d4mqM0sj5P3o9mgDbRlaf/zq3vdcjFMkQJ2VDMxg2ZknbfqzL1Z4hfhNauG9n9
x2/v1AAhmwVUCOvxvSMwaSwFMsaM5IwCWtI+OdKJ0fP8OMip1QKClglMEnB37810HQmH6AavMATi
2BT+loT8XJZxMga6YsDbHY2olxmNT7Quq7ytDmVsz+uzaLtTXw/viKOxN5oT7+xIVN3buCQVNXS3
Pnn62j6z2E99/bHiAiFxC0KkS4xYX4c9kPxYJ7KK6zGGT/ivj8Dr719sJsYoKlYR7IZetQp5DLjQ
r30/+P8w2kSjNYK9Oow3F4sEWaQlC39QlxCpi4PwW9OfI8Yvz41lhMWacBjkHC0xqsty2Jjiyo/u
u315znvCWo4DouCyBdQ9BsEGMHqR6I9GNEXOQNVlO1jXtiCrKSefLIevq/KpJndhwQ5VdKxcWzvD
+Ow5j4B7FbGuyzMn/ruC4/GHuMj/8WPQRrKXXiUV3KetMQj1Zd5GN7UZPSme67ikuRvrkq1N29+O
rruBJtQ6aM1vTlEWsTf752wgl5vfz5+BVjbUfvB7sIW/3VxDGbWA8OBnWLDXioJo3Uu3SNU03I+i
AHSpRNs/9OoidmZ4t308p37KpL3OtbAYjiTxCCBXFybfS6Iqgaw1WJ+6u5yBVV7nva53geSQ0Amn
JKD52vCNz5DvDS/FJHc58752Tv/iku67Ner7ngDRRKP8zgwpAOZ2bV7llupWHfqzWT4NtxW8pNIK
mvpA6s1pR41t4c1xMY6rJph3TjRf4ThLApmnlaboU4x8rX11/B8qdqfoop2bJobTywuIqXuvt1gK
wh5LQkJXs/DWFEDLvkTrSbZkZTJzG9k4Kkx9V9tBkRhB9Y1Yujzzyt5PXyQjyKwAoYV3FTjjb4cr
0vnshHPVXcrPNdk55F8Ih//zPP4XeWkO/3r38p//jX9+hlhkR0mhFv/4z68vvKP8v49/859/5+1f
/POSPneNbH6o5b/15o/wxX8GTp/U05t/yLiiarrRL910+yJ1pX4GwE88/pv/0w9/e/n5LZ8m8fKP
358bzdXx2wht+O9/frT9/o/fYXj7alYev//PD6+eavzd3RPl6re9fqZP7/7q5Umqf/xu+OYfIdTR
j4qMAVT5wA/7/bfh5V8fWX/gxDi6c4LwCuDdcTvhTaeKf/xuuX9gmwEUEcIb0NbDrv/7b7LRPz9y
/oCUExYTmJnQ0XHxC//9/G+G6K8h+40j02zwS+U/fnfeXr/xw2zwBbCJhHAZhKvzz53mVX7UTZ5C
10BWKZ2clT8xGmVyNMTKbIpd1I7ec+177d1QRGpfWd3gAWAqq3U5oc/hBfwFNzdAhwIVTDd8bkM3
9kB+e1JgS+7VMPD97JusSuemRR5v5wWOxrHbQ9/GPZSGHT3xnNIDsuX51qDUgvq9V7SXcipA2QkV
KijSASM4sWo4gtRGP/FMeW3/eQ75DS3No2V8ldebUf25t/zSTP5/TtM3U/u6fwF3o3v57fJJyN9W
mn9/UphD/x9MbYjGfjS1L6aOTMBcP71ZDz//6F8zOzT/AFH7SLSCeJATgdf274ntR3/Y2JhdTHqI
Ffig3/9nXrsOPoIK4lFw6N8f/TmvnegPdOSDY3oA0UoUUa1fmte4QmA3++t8OJ5ITojlBt8MtMeP
s/vtbjcZvBTCd4uN7ODqHAd0njOaV8Y611BMcQQu47FfucbVqGa9KZ1u2AawZweavDU2UFIUF0PX
V98rYRvXFZH0YOXlnV9Yc5dAjbLNFGutrQKiBpqUvlaXjJXdj3acYW5adlaeerxyX+AwLesYJirG
CmVaF0DvKYCgoCx6ktRjC8+H0fnchpMw40bk9BCMnFex9ChTcZRz9wtxo/zZaiNjx6CLLGIq3bLF
Fxr5Na8tC/Y43gyVQrOL64ZsTEuGK11VV0FTTEPcKM9+EJS5LxalZC2Hgq9Mu2629hiN23YMuirx
C5PBNTDwb+oicOCnYs9ZBw+gh4L2cutRM/wS+sOPPhIdIOJ9JTYmCLAqLR0CeWutzeITNoJqZzbO
kSExtM+yrv20CwBfdMbieoI9YBK5oEqnZOYbEPC/0c5m4BSLOcUELEBlBUMpaByAm322wqVwbzrT
BLeXPisoyqmM+A/KeJbtsQ4wwljCq/RXo4oMqHkQPw5FrRI9kK/SKL0rOl/Cg5F0/suglJm0zLqd
cvFVBOyLUNCtNGykI34t4b5tg9GmqRXDwQzM2tDPZt6SmHvjGM9B922IBBgQftxGARRHWVM9UiqD
eO5CYx0W9NITTpd5c5OUvL7o/EbdBWU7fXZhVltGXsahypSTeePXDt7ikLnmtKn8En36kO4Kn7g7
zsn3YVBpzyKor+ncS+r2q8VYVkzlWlahsW+ZIokxDSIumpknVfiCkgVAod2NtmWzUaH3pAV8NVo3
jEFL92Kzrt3EcfIISee0KYfiC3iknwvPp1XcGpiGcVGHm9x0Mr/IrYSxetgCB4k8BOtLb8wCRjSD
PwXx2AXzlJQzs58FFB2B288jOOIBuU77G0OBxFHC2oPZUm8j+FNAQUCCcq5o2lSdTuvJ6o7MXkwI
t56Kde7V4SdpVhRUZjuIfbe8ne2ihhByjxfWDuy5Kkw/9gahEhB2jYuos/XK8PIACVVHnYvB07fU
BwPMnJwwAz+oXzFDCTsu66LPuAM3o869g83x9AUF83E9DuOWRuBFTI1c5Z7fbtGwVkBcYYnNss4/
a+LUD8q79YopXwedYmtS+dFdX4GfAcmSYErrkHYHgU8yUQ4tjEVKx42NOiwxIn13P/twK0POmbom
B3W6tqqV8oXedcyyfgR5T7bMzBNtBnoDgja5NgtzTBtViMRSVMpYlexGmK3Y2S5OuHCInCcjYDw1
xHgx2hYw8R7flLK+HQjYLNAimLa5bP3LyMwJ1DzFpuLYQoKxg6JnBboEU+Y98BrgxtWtfPLQoGWV
l1QlMJK4lUHxRiezjq46OJhsvD7YGHmethG5KieDYJXwJgtLEcVjdV3x+oc0iiZ2SAvFYMwqrweZ
BvbI92waAd1pU2w50xa/dLwEU/OBKpgx05BdV6x9JA4ep+76nRzonaXxIklvpwy4H8DAd8UUbrnm
WVXt5yC/GQeGQuy4A40mc0jxeaoaD0yVIb+arDEBXeQrHUmUDEXYxHUlPlPAMh2/Al2evxhFC2u+
gvrlZTTO86YCE4PCtyqJ+hK/2nz0/ZZcgJ3L4GuduP1gYbkHykisjqXKNC5B0bX2fcTtCwP5aqqg
blCVzTqftZPWQNckWK2Y8WDo96S+BLgpawyaTrYBsTxc9deGa6VDWAapOVcQqA/5pq48nhwhzOY8
FhvT/GQoSeEHa87YDejO6Wa4YhltylWp123dQfx58r6YVD/4vFyDZyVSGEHXGLAKu59ZpAZYlhcG
92HcpeVj2crHyVBAt2NvSSuPXLEQeE4HZtSJQ125GQZy60CFe6Pdrr2eA3LRlGVWFB1PSIQSKlTW
HmpWin3gdTej+cVojhsieGYSWIjYDKfdaAboW/YZyPSXBqsTSEDgmIn8a9YLLylLm8euR1Kwm6aV
8DW7cnutdnWLJRSVX+1qoFhzbdaJfoJPt1BfJ7vGPTC0fjjV5HwdDcuPzcbb+q2H5E32XyIr5wkr
va9hXWShkZvg2HHzi/AvOlca1+AwTZjAhbj1rPUQ8Z2vfsholJ+xOrARUn+6GgO7SeHlzdclk9tA
emTtSTiEmxF8zVB/cx0Y0UwshYBxft9Ezn0QlWwrhTemtlfKlPVO8JCbw8XRtCG2KHkoBgPoaFBf
XGeA/m/bp3mr+12pxbCSorUT2VDvvu7gCuMoFxXYzlqHsECKcyOXmaumFbS5yqQr1ZfWzEs7xpnn
riGavO19Pysg7XEcvEuSB2XSRMOU2HQe3AQWCzRuSrmBl7S1oWUBSzQZQq6VR2lB8xKGIQwqkKQu
oRkerEMhHqrIHvacVbcoSrC4m5wL35ZqLafmWynarzDJSdt+IkBiixKucOW8Kkh3xQPgdmznejIc
lpKygsxoXqxZIN2k8awfqgy3TnMkgKHnnwV+7yIW7At8DdZlXltpXlo3bdvUCbeMPm5Zew+B+41F
lI65bIPLRgT2nd/Z9qoZCZjjXaXTpuvNvYXdNvEhQWtAyOiWgPe6z4cR0C+lwF7LfZjUjab43Drt
vC4KnfliihVYg3FeBBu7RitytqdM9IAJCskg/epmuN/TzNfUTYU/R9elT1LocK24iPodIBhZZMom
joxy3jRWvbYNw8+qwVuBCAiMgW7iagAA22+tIS57d1pLkq/Hjq9gMwobvXKWqavMB4EabmrZ7dpu
wPqYHGs1+jiZ7FBcuS79lOvZBdBRXBpRj1dIdJugQhiCNmeQ1EQ/I+v9CFv4CLfmOVcbjnaaCv0Q
pA51Q4vKipXgDU7xKnVLiG6EvFoVbg7NFus6D0mZaYb8Ab7W2woVnsQ5UhshyAKEF8SYXGnedca4
970yAHPMurIJYKYWRwtakBxpVmk+oFZUxXwMRhjOmtVmAGIzI8hHLomPrEkHVxRaZSGNNiH047bB
gGRh0FMYi6D/BLCvSOqh/toj299Ko/diaILcQkghC2btXhCPgvtkBKoGX46YW1HkXYI7bZTySloP
hLRdMjbdZ6yZDdC+KQRH7RQXSfbCTE+taEGDjecyEHknlMoKan/TcCq9nSEQIoE+TqCiEmQSGRZ6
1Qzn71GpNIhD4w4J6ZB0uZbxDK4BrFDWnBQ/GkNbN/D7xEnW80tVtduZ83hwcxrnQv5Me6rEVMa0
MmsQHa0x7FegLWwh6vriz1pluog29qy/1soOL3Iv77IR94UVFJ2KpwFSIyvd+9aKV00HKXfh9xsf
PT8SC3P+Km1YzXvFmMNt21EXVJlw8JqRsKkB0wqXVus+av1nJ7fluoUTE3CxEDXyZmgKgSAzYooY
RN2ZXQ7ZcSfi03Xbd49eW49gVZeV9RUA/iD2aA6FI7cUMBAOxw3z5zUSsK2y2rsgmPaUTkbm9qy9
q6nbZwDse981K5qkazy+N8poTnqCYlQJoEomBWnjtpIzALvWzGPV2i9g1QKuPEWd3Hl+s5t664cM
nWdrbnQKNewLWZUw9m6/erTJD42oROY1MljXkdNsKu+HM+DUKFznEIbTgyJmmMCZ3d14TfO5Pt5N
fA5HiFJyeJdq1a8qoMgKWW8iMs6XSBLXAXLqgJWwD54ooH+lf8EN08ok+sNZW7UMjCGzB1jvyh84
tpvaeSk6H0m7kpvRpd3WDA0XlCYvBrm5j5zi0hC1yFRQsRtWKjexC8x/b7oNqfNJ43VfAr6N/4iv
ofkUUZTuAv3dgjzdodKQZmrL6fPM5LcuZLeSOFdWSzjmujWC4gLSPsxacXgJAMj8gCPpcFEtzCcC
CaqhtMeLyfKGHWAHxWEO9XxNeD9nliLFhUciZ8NAgUxE0LRpF6L6qKGG3A7tjzwCcMDil/VMRRwW
IiNlh0wN5znR85C6HTTIEcMBqKhoLgcQhb84eWgkVWH0YO5hBpoNjVAA9fQPCpDIp7wh1q3X8+E7
jKerBGpMw5UtTFtjM/BRZuxye19ATkxk3Nd5NrVUI/PqxReYLLZrltvOM/X67qJyYOtRMKQvvQAR
tlL2dqblqumqaEU0i7UjfvgCcq0uBJ5LD0NQ2tXnwjTouoTEFXYN8ehakDUyYAvv5TBCbbqRxzXE
JNI+0p4Rw41n65BwPRXOHFu4mqS1mMBdEmwFGHW1CbXd70smtrqH9B1Wnb7qTSJW7gDxd9KOac6w
e6IQbm0CKp+VC6kfboGhF+H7tK+hk8LugTkfEuU4AoRNOZiXc29dVQ3dTuUg18Ko/Z1HiECtiiR2
JJGaRH1GglalXlfISxHpS7uaV+FgJ+gETFlL5kc+SwmBJ8Nvr6O8jHauP2QC7qoP4cDu/i91X7Ik
N45t+UPJ1wRBcNhy8NnDYw5JG5oUIYEDSJAEiYFf/45n1bN+Vb3oNmvrReciLVPKVIR7OIF7z4hS
uf4ImT7F3mfI0fTuV1/jOczAGX511fzCJruLJ4rLuo0zjv815Ujc8rwufGjaJywGx3Y9eGhnlt0x
8sS1GcajQ+7oT4NulJLV5KOekwOt9QNW1C0HvPt77tOdVTgpF+STdSuAgGEj0NLGyBEnrjQk5ohW
q6KzlDwosIJOSCKbEVTVKYSErXVeTxs7o73I5gqVPiiF9ZMdg8pMuPEGH/pO4N18GSMAKH0QHdYk
REHr1h+HqD/7DFOM2Zg9VbXH8tnzqw/Qpl6mjZUqj6eelJKyLtMLqpcQKktRC8mTE10AeGJwTq/t
ik2zk3SCv9o9qZiaLzW0UTHFTBZ2TMlLOkQYDMx9RwCx55qdCeRc8pEgQ9/01Uuajkh0rUQsSqBX
+mKnYHztl3W5+G6u5xz1082u6+P6OaimqOy22uywTcq9SbvhmIjQHDq5VcWqSVJlSYsKXVUjH2AO
g70/dj+Fh5qlQvEQzy48zDqrFv0ygng4cxLNR+YvGFKo2AV1LUu+MnFGLe4HZfpxGSeXi9WRa0/0
/DLF40XTGkMvnuEsnQkWDqTGJqUXm/TM9HTSKzf5iLSuY2fluEdVss6BE7c73yZTxg1p3iuHjTuQ
Eqltka+/whYzTTmKJIst/cEpbtVJ4P3GEIDNldTBB/z6GDenCLKHUaQ+EsiGH7bi+xTsEepb4Ojp
1hNCkjkWcnSBb3r1EXrnyd1K1iqHJJCfemvTgoci2Htbn7y7yX3UFoOaEJE8GExiUJ/g4UZZ6w8L
Dqbsx+BVuuW8BB14khnAjJvDLHKVvAagpZAAFp2AlXvFYNsWKz/03lhSvZ0bo+ZN4VBL5inAtTqI
68q/4DfDZcThTpdrMhz9doLiJQZKQrrgzV/HsMDnWmRAk20GCNMdfZJejcJFUFMb5N4YwIQKJVqY
LW26J5XqML6Fw0US+Q3ZVHrn4FrF1rH6WQw5z35z4yXAdRO0qc4GCHtxmqQPMoJtVTX9Lyv8fjeA
pyh9jkGqjbuTp1KaNes6wPLSXEfjfXKk/1Se+r2Kbud3/DUe2/p9TllXkAnmDRb1JkMgUPDkW/4o
0ILznugI170R5o6C9ZnzAlZIW3tfknjtHt0/b3FsSSb7mJbSj3e8Tc60j3abI2mBid4VLuzOvYDu
KG1azDqcvxAd3Hppr42o63JV5Blzap2NhPnnMUreJ7R57WyDtZjyS9VCGM3DpmjG5DGOo2+Tss+t
dUfc/A/rgg4rFe3YJIsxCA8KElLkkIMKSII83LpDHJnXSsxIfIgji8qrwH+OEfCJFwQELBrQqKJx
UeARr7HPUoxo3PJLOvH6ZxVaQIfLaNtdIxr+naMIoTAIt8gArfCdogoz2dJjsoggFhTbM1Hc+1mJ
tr5ubihq/MNpMn5c1JX3ToCP/h4l7p0F/CBb8H/MYz3kE6X1ruq+ejscsQaSgiuHDUzvohY9wvMq
3hE+dQAgM/wOawRsmIpPuUQFw04M4W5YvOG1mblGNUwS34fPpmxSpDC7gC4PllmIPhtK9n1sX8ce
GOWgZv2BlyiPkobfgPHiuxs4cIaYCagD5bCvQPjsgjmpfw9gHweAELBE4wKLtYdYdyuKCYBBpgIA
CsumX80IoMqfsQ50a6wLuVoDZA7Q5tjgPardcKP4eQOhcs8BjQAM1krv4SXYd8P8BSSmLolwSNlk
iy5TrDY5GwhgYNPpHxOOwwynzSubQyhahuc2Hp8EenAOm4unpwDcT5a68KN39tGrgNXoZvVgBYNk
f7a+KVYT9s9r3wTPjbkfn0OzD031XY78uuLzi/Q973mt6uAcq61+irfltEDomnmtO5pt0Pm9PSp1
ckZMjM1QTOEB8+qHsib6NOulZHis35CzGP8aDVMAqQRwPgqwNVzTS+Sb+WYGTO3bMB9Gb/yFrJJ8
kOueyDXeIePj2gTpyYgNYQp98wP48dtA7R8c8V2GDWt6kIMuYMHPzBgiBSRGZDSDrgBR8SLNUOM0
IX8knnB7jd6UN8BRyrlN7QER1svBAxbcpPOCDdMZOMvlWat2QS2N6bFJmOWY9qM8GnPqu+bEaliq
IH5y2Zr6IiPxhqkIh33GK4BNXYWGRdoVMaz5zFOI2CHTDw/ZVGXP7BEjrZeHYAdOeIX6ASYqNKEA
rZ6D6r4KGYQAi41jU5HPYtlQwgt7Hib0ybwheXk9p3I7cV11Z5n0/AGDogK83L3VBjBizdBPlcJx
/wqrH8u8zrt0HXhxtaEhUac/NiM4rIBsX03sYUrhOPOm7ey64GcdL4+Bc39STLm22dJy6KvTBIYm
qwfAGBHg5z9DRZ7UTM4LIM3UH+sc5ONu6jnNqPoTrnFaVB7eV+zrqqDKf17C4CY34+9cujQ7PyKi
bDvMYhrBd76aq3PoT+IWMw/lBBMdvvoELEbgnhfOEY1sXJG2BBO7W0aVjazuisYPr5Gp/L3jwVRu
C46nsBuSUk4z5O1juGfdggPOIKlgUhIBPVVw4NzP40put27A245LtdlJ4+cLSh5iOV6GyVQIEzV5
BW2AiIGdR5hDX6LEGx85MoPKqcIC0/fgPsXcnP1wvANd2GTa4Y56BVXG+/VFBPFDhVHTSoDkmKNW
cDDisHZS7sHOnobY9rjPgdx1OJn89SmObjWJeEmUz3dDjE60VLY2Czl9RBpgf07XdNtFDRCQaYjL
BnNx4ClbBibYTiHBIAZWI9p5+POLZVa7kK5XlXpH7Kh3wbf7PdD2N50jJIMG3RPuS3HsR74f5Vw0
Ip4OiV5yQ9+TOvD/AFfrsDYkXYnlr/mdQPVeYQzK5omEx7mOfIQ+kDVXGhND1+yN8J48xsc9bafj
0hGXIXdJ7BECdbTtrY3jA13lBekQUcGAsS+LTzJYv7FAkGbYj3XLC8SuQOYhhhtOcQ62za8PAdPV
hQH8QxUCb/x9iiAhgE7fhjbgpxUgDj6Glr6N2OCzmrbnSKI7SiCRt00m8BDLMl2wXnxGgr7wBoQa
3tYXHSUFhjSCEpaOt2MGOcTyXEMRl4NMa8rZjUWVzHNe17UqDAabWhqMVGtb/ewXF5Vu1LacIOwo
AxIsB5I2OOWMnd9XKwRwMRNOL75b11dQqBfkSN4ChBz/xnr5PPUbua6LafoHNiEQKkOwEkLFA3aU
GJ3snc10kl8GHlXPbpRRiUlTAQ9iGw4pO9Bsa9y8r+5UwdQL71nz6TFW/mconCht2/cA+/UBTAHS
h6fwZUTKNuDJDcfnumfpggNVxuynF/oPMC4iiOqSDH4R9ol3tJPAdjIPIIB056fYk+yvsXZbWVkI
UbfB7VE49gxwFmfBCgy30cDC0NBIAqp2Y98/pkIeaAes1NA4T5bEL7uRHtLuDfL8AsjYM85EL1eT
04hN5q9DgGfHtlbkHaohyiBZvpqkWrDr0e6dRSEWVt3uNKQyKFfmuB/7J6x9eTUTC4oX3eCT1z7C
X7AWo6dfdBdOGV15CZ/kzmp58EaS5n6qER82FVh9g1wKxPZuLSIAGd8+E4xtJy4+IQ3iO5yDDPWg
1oA8gcbMqc7be17vPbiFISSwuU6DTQ+hAZkQepIjUUWzNWtXnRy7GeFhUbU9IC9o3ksb4tfrBfku
VZpmAkNU1uOU69n0UCXqw/cB3BHHWO6p5HWV4B9dGEE51zbuqVFRt4fH1GQqndmpRrXwDIHUu08n
Xta40PKOaoiUHsd1PmkZPC1gfDNcOUGp7vUQZNNJ7taYYP/vr12VPoxJcOtW4Nq1bosNCxGCqIpQ
rfDiUhTMIIb4QAzyKZKRDJmeK5VvqOPNtnoDkuBRLwN1Ql8qiM4KuyAXjjs87HGfA2KEuz4kV2z3
2VzJ6BBhh8F5g6yxhDtyoQP906sAkIXFhCIGcCJRiuxApHAUabLVR2QtC4xA66TQur7We4khMcya
2AS7OenCQzpbchwqDDqgnyqXOQz1vCC96B5hLEbu4dQGbyBgz7wLdpElOZo3H3FlHhQSGvAh6e0F
xmDXAS6J4dZCojoef+f5e+wieLnhUPaDP34P2Bq8MN5/0+Nm4ISyzVj0YaLKTs4tzxdOIOhKtUG9
5pi0ZeJIlbVpmDx5bXOrkXGDpSFYitaGwWNlRvdjhrLnpxor/5x4/TsQ27HAiOrltRc3Z9rUaImN
TF3orX7uQtsWNqp+Bl74QDCcmOEbfrLIqMGMwoa6bI2G/Yvfk9XWtxZXmwna0o+RpbX27IBJ87JN
d0pgPXkRAw/Uy6xS8OKDIr2NlXh2yo7P0+oD0IC0NFjsXnYAIQSD4GDLWr/9HuFe8oV+FJu9pa7r
unxd7JQ7wz9X+nONJtDKTad5RiFwI8snCx8sxinN4t3ktqdkBDrQtvSETLTtkBLVZPWkrwnkPWNz
arp4V1N1Ze14tmtf9i5eigYI13Mjg6+ETObq2bYr/v6WO/eVbgJ5g6oQM/bTTc44kVbzWFWixlGu
8xHVdtqrP0cjP3h0GJzeE17h9sfm2pPge5VOdQH73HFzUmLkIybdIfcN80M1YM8jQABTDYICNfA5
AouOaSen/UBxjHE0eBZQHXxHxtTzPI2lN4UPwtoffRgCx4aSZh67U7MMpdnkc2uq5BRWa5qFGz2x
Ee+HcRU9zxQkh4SLZgPV+DfU2o8J0MqUPYYTA920oito8JlXxGipL1J/wtGa3oPlmmR9d4NJi8ik
If69Gt6N3yx5xbw6D0gMPdZytetwSCLxaRhFGRYiFNtp8M4D2vIqr0uw2asZX0xbl5uoOcHGuQKR
medMIPmoTmIsrzAc5V7LDyAYljKZJRbuScbXGEUDpe8jZT6LhwZgHUL7v4aungs183lHIVJ43Uzd
Q1Izy/SIajHaZilEucdmnuhHGFgoKVyk+Z6TAM2Nf7MRgiHmMZ9jhFFma9L231skAn/YFX5ZXsvo
YQ4h8tg3ZMIHqffeQ9HET66Kh2urACnukAVzHS2l+NTKYHkY2FJf+Bp5j6kO1HfRolZzljb9qjQC
p7LNmu4CsMHfITYBlIWb1u7ezCPxfU11fwT5WJUsrulZNVVCwZdU4avSTO6JtjG437grYzdCtsPE
BpLERXvns+4rjDaT0yoGijMFathLBHZiLU1rs18bbR5WKuzex8duR2gT3cQ40G88uPO2vhkfYhZi
soln9mlhd7aU6E+Atl3uqnonQA/1/niYLOw2cmoveLfGyzJI+sNH/cvjppd1t8BthnB/jbFGcKxM
aEutdMDzpuu2vUMqZsYmx55pspIvSPn8kgwIqh5dhRyPQe2TqAfaj+X2UonoI2XLOxQDAWjUahc2
ZtpNoQ5/jaE8xv7VT+3VhRX4jJi0P1rmMEXEj8z2L4OH8p4+CDLERcZ7O2LoT8PxTrBGzxVSJcsW
f3XZooX/Z+CG34Z2wovUtrqks+4enJ+UsYBIMgcNEk+7SqwYrP03NSbcFNAjIgpgatocoi2VG0+r
3CE/FyxJDdZhIjCj9xE2EdHbc0vcGZlfPAczlD5KDkehxNVF712y0twfKwXOF9qtrzCYRI7dH/qY
AEIDXARFC67yRxNgndVWG+xxaimDrqVPiQPegHBEBIIu7QGCXw10Dm1bIA2jI+D6pITUgWD0T2Ly
WkuhMzeP+KZxHoMNCBrVgo1Lmt/1pJabU4QsBzNKoNzD3AK4+cdYzQol6vA7KiI0VCEjuAMWfuo+
zuOe9YfkDrXUm0Y3bewNBcg17MN+Ik5mAREWz8B0+wWdq5CmeUfdueRjmvVaDmwCTR0779R1Mapg
IQBe8rD33MNs8YSDDRjumLHLNoWJmW+RQw4jdpxsXebBZdEaDJ+8G/ty9SZ9jo3admPQiL0YaHgm
o27KRDn/Y9vYF66lHzFNj1Nj2AXoA675iXrRT9fw5DyLYcCF5iDQ9toI/KZoLp7l7Lrqyb5IwNH4
8aLA7EmE5M0zAdqkAc7qi15H+dU6pw5Iz+0p9gGkZ/TDfObbitMGuTPyOtK4z3RVrV/tUncvLFrX
bzZA9GYRjkiWyQFuAq8PzFbpgo9V/GqDyByadW4OgKvaIubL8yBQq3PX6J4nPPhHS5w8LjiWz0Ns
5kvahBAbMVZ1O6p6e+38wfuqFbRac7fyX36TII04GA04Pd9SXL9Lg2ZIU9nnoQ4mpH5uvS6FstWt
DocAWtYO1ESHrE9/UbjGIBfBoiVupMFPfhmvAYZnRITo+F0Tfp8C4+ZoOgA0fYQyg3mcoGCJoHcJ
44m8oBWqPrKlX0BRYb9B7us23gYAJ4dVuA26MG0okrP5T0jagVmQAWq5zoxHhlqQD+jvpjxc0Cfi
x+xLec2cs3Earz4h85l4tH4LxWriIuFeg0GsvkGY5d9nPyfBdcZcHwe+mF/xOoyvBDLLq5TOIAH6
CtEaft7E93KIzhGolTb6O5ez/OOPC4Hcjon+QKdgvVKIdwA0+LX+1ijky+aRl3awZtaAlIf1T83c
+lCJzUcsbGrLdoZgjiFl9RmOMp1R0UMkYnX7pAXDKon0rvbQrgT7Pjdd9RQYHEXKx6PttwO54PlS
xZb4cdZtwLwcWnyOyE2hY95wgZ+YsgleQcq/e0vsrkMaQxYGjCSbo7k5+vW87ZqFzvlmh3WHiPT1
nJjZw0BY10WtEdnLhWqLyYvt09hU+h2Ruf0T/qTujM0u+sUiM6NfBYWvqKCYe/IGlUAL1LEP2a1O
osc6Vh9hi0aPGmrbQkQ1jLcySQ/1SpJnH2jZvPf8oLvVW6qvfeu2H0u/gvLttv57qtsOVCFNH6IO
OoqYbEuhFGQ+c9T6O9rN/cMoJVKa5cxz7UfA/+JFXhAKHGWS9rxsWllBKdfVjzRBXAFJx/qwIRwf
IAJav6vKs3vD+3bXkgEMwibjByJUcxZsSUszVUvZKppbXA/5uqIwTJEEnyurWd7apDsRAY4NbZUh
v03NaH5wZoEKumnS2ayW9JeubPXS8wDhhBwNwpCLp5+8YexPJ4R+stRVN4VIXoMKoAgBxFymY4ZP
e3oA9n8fhpJEPKEvEmleyTCKr37TzbsHgq6svbuaMJ27B69W7y3q9HKvE/HPdrUyvy80ZTWjFKWo
CJKiKZl6QN4bEFImxpujsstVP+PX4ErbGQ9nfUq84HVjuvEzBIeEM8KcIxJAhQulFXbaMbk2m0SQ
dkBNwale/gwQ3++cL3GaSGB0OALxLSASeTz0Q9PcVm2jYmh6VVSBAEBKINwTEN3esLzWzcEDCjVn
kGbGz5zg9FJ9sOzaBe6AEr1mLGskEEVdy2E86WjBeR0q2HbxsVm+lkRPNEOqPjmPIThPDRT8uHnR
WqQc8jzLvTkHk7BldGDsFIlxQRzGzI8u3dZLqKsWyteVaZB1S1h6ZvS/VWPqSrBmoN7UE505gHys
sB4+PQVv7NOUvBBH+Y117fbqIqYuqjaizhcW3nV4qOx2IoRuUw/k3IJpKJcRajw0sG84lIS3k9yo
M9GmfhyQHF2kFQY7jahi4GnDdOjEPCJCzTJ+7hmgedDJXgExHC+GVZqPBrmX2WhS/07uQfHU+MMX
baPkybm4/7QjlOB5LO5HbQggRfX+V8tMAMCuT9weYy7CtIfhjzPrMGWqHRaNcSqVn4GOvIKBni3C
iEKjwrT4ptAR8OjYOv3C8g+lDOSEfAyOfvMpTZRLCk2Us137hyyyL+BudVc3RZPKZITqvhjSwPtn
CrVMROjooa0eVcMN8Fg6vqS8guQQ7LD/1oJUxo9m8dJXsHrQ1o5+XzoDEU0UVczPcF82v3saKMzu
hG0vDRSbeed6+zXSe5UPmpx+Afutn0H9ABje4Hbii/Q+mhWHrahcDXGJ0FCaKsyasCg9oB8JdEDg
5t++CYI33pt1xyeRXFy/YqiADePMoC44+ApVOp6coeTxQepkZsARAhq8AaDSyu7Jwys8QZcRZLTz
lkfiJdsz95Jot1Lr36VeGufA3I9F4HFWcBi4SuFQW0T6ypYGirUIxNuCD662Ia4Vb8YO1D5ZSwuP
+tOzazAEQybU4iVDWldszUTzOYRW/Gw48uaMiMdHBG25bF4EUcVAV6Ci+IQghhuVqS9Ijg/7TBrF
nhIPxJma3frmBUv0FjZLt9fbCH6W1eg/cjBFbpkb7AFKdnUKx3n4XEOMnpFbeuyMat0PwdbhWphg
NuzX6MurMAVXk9t7sialwB9Y8NWqM+Y7yPs9RXgWeYCFsCXUz37HPPRLAJCp4wZvVgrX/tAn7Bu0
S/yCZUQ+E2SMA/ps7wOn7bfMS2z6xJPOe5Jz05QmhjyPCyme/WX6kShIbd2GsS7mnijx8Ke5rKQF
lbI0l3Yj8YsM79TmjDDNXKgRTSoovAiwS7VsR4Vpv3EVnYiR8xV7ClLSRi/6rsexLXSHJikIvGwI
RRhfjs7G7qWdiQcl8UICMO9AQB/bAZonCAVQsiMqAaCcqvbQNIt8kBpiloylqDcrTMQbnSnAYZiY
VfA9hGv2s65avANNzH95zgKuW7BG1aKpdkkCkVGIR20+hQEgTUC9hn+jExRRDKlU10Qm87GpJh+P
XEzrAxOcqkPqAY23WPcyxPhjQ4rq6DahkLdIKtFBquX8MN/qxIekrcHtBxvJm9ns+MMDjvccp/V8
jhTEwH3HHNSssIihyhFjl7VT8oqqNQekhYAuwO/CKJCm4tZWQoE6n0GiJACu0dnG0cocIrtQn1bT
D+jnRVRToYzty9aFEOxNHHF3tFmAa0KwAJKlNUS8rZx/jzcszLstZfY7ZLGAdWSL9XtjIGDzIeiT
opOOHPq4m+tcRjW74MOevjNl10fbjwQvHrtm5skee0iyEKDWUZtAkVytSbkEc3jSOlJvFV76GYaY
NQsnsXwDmNxB3bVCaEyh0SyGyQJ+hV/lhTZIF0wSiHTtOluABXGzn0z/kgTLLWBedV5NQ0uENm7n
GDHOH+PGqrxeJP4WAyhUbRAXhmPtxLKKZkxQKD/XdlplvrjkzuEH7WG+d80R27Q7OUCd1QH3eRUs
rPOVITatQilLYb2K3QhCaY4DRMNn1+CPdrULdusGNXatECu+xTV2ww0i1h6wkmdfOQbp80g8L+sV
Dd7QihPCQIGMPp5M1WUdU/mCgIP+S2q4kbIeOe5X1C6B6lVQEJVhMkR3CiqE5mnj/g8KidKtnysH
iQduDJip2VNLwjUHku//aJXRlzDscQm61b8lnPEcn/H+RlOEsU7w5X/Qli87BXENCq/65mYwW5xA
3wN1DmbhZRQbG+4OsOo88ZsSAEFSDh2Lb6mJbdG6gL9OGKw+xhEItqNRddGI5Nq1U5R8wYOHchdo
jn/Di6szDgVOHm1IAAmqsN+lAp6jTPA+eqBOxT+iWbgMjd4dzDEOllToW2R9SNoYVXC83zwgtcCF
kaMePDumYH8NGD0CEa6++2krnjhN7H5Ep9C3Ler6YoAb9hefqISoIVzOrWfigxruYqtw4w7Qsvaz
1QOQ6Df4xj3mtZ895KqvLBHrRY9kPjlJx1MzbJgCKG5Dz3rw2MQkLODjsJDKo5se69/y29S2PSMX
tP00WvDSdjNEQCFjaY6BBR5eTFc1qvJQ5sizFZq8X/1MGf6LgMAXkAIxHHGn/SQibb7mpnvGAGgP
yrAlQ96v/IQoXZ27te2OVRNHCtI+PKe4ZRN/ypYU+UfJJPW+TnGQpSqRO0B0yykBnJTjOAVDXcFQ
oGB7uTcu6R1CUOnRwKXyA6N8/TuFqvENVm60m6O1kZ38hOOCSicwDXdPUgpBX89feWvA3y/ESw80
tmHhYnxFJE8kIAaN3WNJl1cbwGxj5w0dLPEawVgTxRLrEDt6rpsD3FbbUmIRiV/IvV2PwmrGqSE/
FazU7yOJloNdCc15hMZJ0kis/1YxwJQdwJlJ1lCcjVzjDV1D+3iXeuOB166D3EFb1BuwbcoGfHpR
KOgM9ofqhIM+AI8eVLcG4sc/XjIBJVkIrN+BZ2A0mqYGn21it8XlyDCovxo2hAcqdbILIIUGH5MO
B9LyERH0ymDYTiN7mvCAYgqCa/4433csACvuxOZJf1ZpUL3xmqE/EXm608XGyfQ1o2xxx2oo1GAt
xZvhO/K8CQusJLjjwbOdb39JDX7VIZ5pv9C+vZlYU5PDy7IVE9DU13htBepOUDEG7PwrqAnt8xgH
GfAVFHLSqqqHrPKbFAUyCCs5BIjAwyuELAX6v6maTriAgiea1Pg9RprwLZpW8Q3zS5JPfjIXf4Gz
Tmfp1/ywVul86Ee6/Gk3qG+ga8ZB2aOFMwOlD6kJMWuJTjQIteDVLlcU/uZAVbz9UHN1VJBpF6MK
JLCt7fcMeh85BwPkmqY3oHPWIcI0mBAKWjXsxesKHlSUHdgIuAQHMMT9Eo4gfkH7BFmFaejis1Uc
XOeFl9nc9+iuMyfEQAyHdqENVm0O8iWJbfOxxSO4S3wKwVhhLHrCJHFNlmb91aSd3fWoDSmd59Wv
zQJRcjnGYNothZyxpdOKMkuI7ROIyAo94AFRC29eeut9iwQmyWUWwQmJF/VJNrN6s1tt4djowycO
q9BpmENZxP5id23r6qe/6KKxk4dxc1CIvc3p5KW7kcXJjiKsCm57aHxb8ob7CWz8crc5LFUDEdfM
Nmwb3rR8cl41hUA7e5vRsUdnLh/wCYvjYP6B02EosbpsOzk6VLO6Phizv0LWJDAq0hS2mHXc4e4i
TxSM5SVgdYI4i0p/QPU/vnEIZYq/4GGGxsc30b7F9LNv6xpiEIXF+K8F+RdJTUV9sJDkPbYV9Mde
5LqShK3ZN1hk9iucRf/I3fh/4WMefw8vy/z79wIj8/8H7mWGAJD/8V++9//Fl5+vv/7FkH//r//p
x4/hrIfXHi0MKXZHuIxhC/6nHz8J/yNFDS3i34EARQiz/5++5QC+ZcTBoygQlXfwywUIQ8Jl/bcf
P/0P1OWEEBEj6zliaIX9r2/r/8CO/68JDQx10RGC52lISBrgy/x7TI2clqVTuEH2SiVuN0PDVTR1
sBX/7c3451f976b/f031+cdXSSkAMvzNvyfi/KszevRkPJpI6D2oUIquWMAcAalRbOXRtPy/+1L/
ZsJu2xRKPNLrPQzjn9gWoPBJKnid5s7/3/Rr/GsWyd8viiFFiCEzAXKxhP7bV0oSI6BHDda9lLDd
EMm8S6+NmrIOpsu9hiZ43ytf7ZDEoL6bdP5P0s5sx24bW8NPJICapds9SDW4PGRwOr4RHDvRPM96
+vOxLk6XtIUtVDpAA0kbMDcpcnFxrX/Q2UH/v8N2FnXn06GQrclVtVVd33463kGBmylj71Myh+Sm
kFnZAUqA90fZ+XQoJLGBbZvJCncj4dFWUQsNvQbPVinK85LU8VOYayRtAE4ORGb2JoTGDPsQXStb
bFV/VS5wZREF7MBpkMSMwL4GEbDW+xPaGcWydDYjjlOuSTVqvRd5n9MYsYPO10TgfsqMzv5VQ9r0
/XOxwOppCMUY6PG7m83Rw2mKs8ro/MrpjOe5nIIvs9seqb9utTQ4vXwX1D6ID2gEOfLjvdHSKKEM
jeWodX6oFc0j8KfuVJEBPGZdZj/BwLTPvR25lzwW7xNRfd38lkM3DRtaqNbWqxPPm5FFoth5J80+
eSP0lGeM6jpCjnz3YeYm1gidqMEihGQhIPF2fvYCtaTmWvTB8ZXncqqVD7zbrLNaL82B09LtPkcZ
hWBo8M040TeqraC2RVtNlV+ruf20UAB9zEur+QgJoHi8vwP3hrIFuw+ZM8Nks69n1RVDhDN8XLHF
AQ2D1M0B+mqJpyya8u5taMO3/+9QG50tChez0UFk9u2u1R9KIzWfpzA/mtDtkVqPshHuGwalr6oG
dUb6vcYJbRn1JeaB//Avlk0VME3QwtJsYxOJYhoQOWUM5sJD78GM6Gi7ihlfEpHHB0Fvd0L/HWob
iYYAqBQYb7jZs+082qG5+Fas/f0/zWd7KVq9XtORdcFbJvDQogBnR4jAKl2UoTuIeWuxMnla+UCO
C7VM5bgCBFrvOCHUYA6EAwCEDo0fduB0YkFRMXbyH0TD7OBL7S4fKvHEBQu2s4kC0dtjGyHan3SO
XfqZHSsQXYC/p6AZ3v2RMLYydMckgUKSbCvHVQ+KXeSIIPsQl0E4DukVP/TRe+dHQiSS5E23LUS/
UIrf3BYluodx0InMp7uBtSiV4p961AEYqBqI+vfHulm217HQapP+KhR6NsvGbRWUZIqZXw3W9D0I
A9qNLrTHg2Fetbr/q1PDbmAcTSB1SuJp6Sh0rT9Paapw34su84WT4rRoufEHurfjdUzN/MPSFP0n
1YqmF0Uf6w817gifUlQU/4BbAs6R8nqJSFK0vFAqh2oRUCPhBmh/LfS5OhDrvNm18ney6Fw0uoNF
92Y9Ao0KAA+8zO/D3v3WdIH5UbVARymhgQZCMrw7/4COgIoPWwlTXBWe3HpdKPgORYvnk6+pytdZ
jPolE9TC3v2RucpsDC2kH5MhXwNvz0a6FPQ8AZH7KWQVz86l06Y59AdL93pdbb6xvDKl7ZsgR3Q3
gT+re10ovYKsC5/pe5VF+nyxFL2QyECqs7DZEcioaA+fiyWf/gM5xYUibInfiOQapYm2+tVRQ+3D
ONf2h1xnIQC2DlS486GFVAoH2QNPopYgKYfqy3uXSKPaaFJyswSp5zar0fR5KblEUh+lAOeU9135
0CjzkevhTe6ka5rOA8uwMN+SL7P1h1BCV/QOkCw/aKrgz7lKsCSmkefNgxWj2N40SAXMf9tL1P16
f3qvudH62zCySSrNt7Gkudh6ZL2yC/pTKMDYUQSEfpoS/Vdzmc3vZdVAPx172x5OjqVPX+ZEpCV1
8rlOESBIw+VDhax0BP2vdb+lEPK+hZE1T+fUBD5+5MFwe/x4W5DfGS6rZGvO5tLozVwdkVNI/QWQ
+mXMkm9mBNK76PDhnRe9PwhLe98DBwN8f3TId4g7rlcFSZnSbcSS+AgT6ecccN3VlE+Ps4X1sA93
0PjWp5DuK+xgfr//RW4DryY3AqkYubpFlF8PHWlNMrdRn/gT3ibXLuqss2aw/+6P8nq0N9+dZ4dt
k8niu30jNV3EpTXGTZb4dYJA2CkDU0fXMZ9+advJeLLjRn+aZzX6fYmiAHpraDyO9QAyeSi66VED
cv3eaxrNDVTbBTUI9iIa8utpx+WiqiV8R5/uNMIgI36cTQx78/60dxZX18kFTGoVXNdbKdZmmael
B2Hg95Ey0WeAFKkm0Lf/t1E2n1AFwNtXXBf+SPv9mnKfo7KVKgfZwN7R5eTiBo++G04YN3ZEpVE7
/WxE/jygDVYI/dcoDhv01iKzpqJr1317rmqJcaGZGf+WlaLH6VQrI89JLIFCFN45/Kur/dQ4VP9U
kx07775gCC4OnSPqRiRfzia6dGWsAEB20Ffpx/khX5zls5HpyfX+ess3ynYvW4jy8Frirc5yrPdO
Wi8AR+Il9uM0H59Ml2qv4vbRlcx9OPi0Mh3ZDuVKm1EhXBkcNkMB6Wi11Okin+rKP1Nif4KeC2al
s3+vqgAMtvbX/am9muquB9Q1SiomxSqd6pi9iUSRow4LSgH0Tro69fM+lvCOIOzwRXfbT6q6jL7S
WN3zlCA3tphh4VWlHn3mU5p/3P8pt6vMyeHgaPiRG6Sgm1tc1Uoxu2kckRFmy2+Wk6iXyEHvlX55
fhAMbqP9eqhtUrjoXZQMDKWRVnsYF6S0FvrZn2LQAVZfG//jePI6eFNAUI12EHXAeGIuUs8qK/0n
CGKa2AIOFgKm+sHRlcnb5qPiWEhuh5iayWpuAgRWHE3nojHq6+jQPdSpMKBf2CjO0gsb1BelaNLz
iOUUWiOdA5Y7UP+5/y33thVLbDgUb13Hwn9iPeMIeErdquzjsNbqL83Yl19tJGPPfQBMf+QrX2s7
B+cKifrJDWtMe50INkw1vLf8QDjWUdBUndf6lLVJc6OptN0wayI061TqeBy7cz/0DX377H3GmvKl
wT8GFQ4hC6UU3NZTDqahUVEHivymQX5rmUE8pvPs4AqL0NL95d3bvzr8K1IrzgsFxPVQHWREp8/s
0K8BRz7piANc88YMgD/EymmGo32wn26vNUquPKKQyiU0cSOsx8MwTnGhXIc+Yg7lc9EgWyPsojio
St3GPkYhZ6DKrDG1rW10PSVV19Yi9EVJ46fKFJQAQuSgNHuIzhPvsgud8aOS7+7U2KEkB/hVU8Vc
Ty2k1kiqWYR+povqV3R4xi90KMeDALCTDuk63oFcxYgBW/rreXkTARTQRVMG84NGs5F/SZd0/hES
Fp7mRA8+amNtP7WzHV2BL1fUx5LiPEBK/Qx4BmJqWSwH++fVS2QbIAAnGthzU6WiMreeNQokFI2T
nKXW3fITjXj9axEtCjdoC0E4SfVfhFNgPmjOev13maiArgGzPqRBkrxUWhg+6rBTju6+vU9hoTfO
DWvxRpFtpbdRMhfqqMRKHfpN5ep/CwFbHeLBmB1NXj52biZvmZaJkYwsDmzGmVHoaq0uCukJ2tZf
pVa5V/hO1bObo8sCTKcEpdlEj26IXCdk8OrLMs1AyO8fYXX3VziaFPfVaNJsS/PsBRTDbUXx9DlZ
/lOMjQHPuegvXZTRRu47hxKwm166JUk+LrFNDzt2y//c/xE7K07JAYF5CiMO74HNSgw2IasyHMXL
hQ24EJfSq+OmzcHml3/LZr1p4BFa0cNisvbm9pPHLrKKUfHCpfuqdFP7EqNOWtQoidbCPXhw7g3G
8bKIjPIK3Lq0o8KkLykOW+Al0x5Su2tDuMxMvBcKBGSsLP3l/UtI1Eco3DZMYW9F+iM3cejz90wO
1frLqII6UWI7PfBB2ftQxEa+kVxDygTro9EXI4kTUAXP7mFSVlZCLhgA4Lk/l50AbOgmz1+Lf0wa
rutRaHJES1MzytCYCcLhDgp/rTz7ImzPfVmPz0h5xgdTkz99uzveDrp5mGEU1PTdwusl6RbjBbZN
91x3szQ7KIGo6mMAndQZfGTUbe/+dHcW9dVUhjehQ5V92+1L0T6bhjhUPDeMDF+AWnlY4KD690fZ
SWvZjC41SLRxOe7yz99E/ji11NGEDeSpuZWdQReFZ7PEm76MIWrcH2pnQtxjVHCBVNgytq+HGuBl
o07UuF4UDc7vzoh2BLDu8SClko367RcjrTTJ1eVbiH9dD6N1pWgWKUxmNfqEWGMZ5Vc1SMpTEU/i
h46rg7ckIv4JNBLJrMkcwh+l0aOduIjUt610uMzcuZ/bXlckYdpuVJCvkpYOPvglgk55gbY/HliG
qjuBwbF4KJrY4MiX3GZxBI+aAFi365lphrIk7DNUA1W9gU7o5H2ePyRKjwoO1cz5F5RujeEEbib+
kSpl+ouWmgHmXzbk/E4VC6hwPnl1soxSLyRTtw8/3/+SO5tGps6yGkW5n17Geonr1IVpqfaOp4Dn
v7oVCm/zCPDYbnDV/p+G2rYdBbokVtNhDu208fSJa6J91LRpfEFrPTj4Bgez2jYx5mEMArvsHC9K
nfa3Im0EGkCd86GO+iPv692hdJqpwgSvILZman2JpoRLd9jrRYOAl44eVA91v3F/CZzcut5fwp1z
hyAUPWkaqlym26qPQsUH0m/jeJ3ZLWclcpYrwNKjpG1/FJssXN7ZCHKu9wSgXWNOGvYElXtccIpW
OaG1lB/EkL28hMn8d5jN1ksdE5JdVoP6Gur6az1Bb+8DQGxqJf5BMF39rgdmT00gNgFnIqVyslA4
f39kBsot6HYROF0sZddTHe1MDQyBoKXS5MpJmDpi7/NoHkx1d0FtcgV6RHhWmZsFXRY3VeO0Yuer
serzXxGrmocP/2JzkBu4FlVl6u+b+82ZkzkY8gKJP+H+E00Y0iAfOxy0QHa3Ow9t2QHhoWZsbu6e
Ig7vTbZ7XPfGxwgjqK+j4pg+KghHJbejoTbzKZvcaUKLQ1ynHbqxZNl+Z4xw4acqv9xfur2hwCnI
y5OnE2drvQ00a4gk6MfxEKIsH+YuaZ+muYgv7tjZ/+II050gDwAZwTNts4AtTTdqmxzhEtMYMjgU
D8k6tINYu5NgOfRgbFPl5QaeTV9PKCjaLi2GhM80DuYTAPH4CUKu+mBY0MpizWmeBwSB/7i/iruD
kuEDaxI2ZZDNYRp6VSmG1LLhho3IkNIBu6JFOD6XXbd8omzc0WrQ44NQv3fbupYNag9XOJtx1zOt
GtcenJldXyWp9TEfR93T0Gy6Yi6B3AFQzfdHDHQZZHmf6j6mJPKsv8mysBpfKtFxlruywTcDYgzM
9LF+//ejDo71FOhBwAXbs2zoqpgFKiSeKtLhOobCuaASlF3Uqi6kInn9e+2iRXH/++3VDujXUHnG
i5gKzHZvJmVeNQMr7ZEwJHj3KFr7RQvjovSsvnD+7GHpwmDTi88hvCOvimVHbbRU47lIQw3tZUSz
7v+inXMJmAwSBqhMcudt4NRFb8xo8dmeWwL4zWcEUxDVqT3sxP7NdzVNFYkbUH8QhrX1dzUAaTYp
dm1elTbxl2E0kRQLB+cgpd25CajbkZvT7kDERuJP3+4eC0qTaAlAXmezR3uR5Je4b6P33zcu1wwA
VJdxAIeuR0FhuE0C8NVeZVPxTez++9IMhX//2+xNxRIWypIU9Q06XutBUnsQVZarNpopyXLVZ5RK
wfm/G2olPwZ2nBL1It/QmwVz3AWVgmy0Pd1FosuVyu2jE/UHn2Vvn4FG0THFtV3Zt17PRVeVrLHg
H3ltOzsPoxKqTwFS4l90VzTvv2qI/NwzquzeccTXQy1onyI4HNleY0NNsuBwXBVeIV4RCePgC+3N
Cr8kHS9LAB9shPVQaaQO9jKFtgdiobosWZc/VKqdX0JIHQc7bq8MTxuJbI6uJzibbaFYVRNw1sA8
PLUxH+NUwZ+zVK4Uqf+Dy2kI/dH+vXCd/lwXkPzGVvuGWvFf9zfk7nRBmbBRsO+k47yebjDCJE3p
BRK9+sIrTWgjeYr2U1Pjn3B/KJmabkoJMgdSKV0Qom1jc9OZk4NCgZgtr8VV6jksTQ1akgaTL1DV
FzPGXgOtRvwzumj44tRt+C/uIO5XTN94fpOib8+326WIpKiWlyFyfLINpCAGYuVB8L39ptigUqyW
F4Ft4Aa1SdBLBfH6eKjRFyxdA4YwPuInfPzsn4paa8/mArmrwu7h2sBt/B250MGLi779bCQLps/3
F/wm2PBTCJpAZUAv0byTf/7m1l1qVZtStIc8lObyZwMfpCdrEH/cH0S72UFU1zTDoU7J853bZvNZ
x2pS9AFcuwdPup+vS92rNcTwHPilGPoJT1V1/oliHdlULRRkqit7jD7CtK/sE7zVrDmNRqxOl24s
88kfOhTp/AHy3T/laKOVhxwnt2oTVMOz6DPIUUhfp8OvU6OJ3+2Wtt11gLcLA9VUB/TpQakchDkZ
LN9uW4OuiqzAso4YGQIFWq9iOLtj5dTD4EO4Kl9aXgvnonCQZZ7GRTxUA2mFSDTl7/vLul3V11Ep
ErngTwDabWGSlRmmuYbcom81dYvwZxZerA4+YdG07fX+UDJObyZIFOIyoqr/em2sJwjjIjAd7jqw
IGinD4aGZv9i2Ocp1JTPUWUIHEEM53u3oGVxf+Tt0lIVJWeySUEJt9yK8s/fbFA3UpBcLZYBfIAx
o9if/lxEhbxcE6J5gLP0w7S00/f7Y24X9nVMKs+kiHJge3M+I3suGm3gcxpZA4U+nBL0gUsMS2yE
we4PJXf+24WlAmdAQKZbrgJ2Rf1nPT3TSZRQL6wapiLZWKYytb4UnH8QjyfFKtyD5ZR/33Y8Svls
VUO2VcVmObUYg7RhwLgAFczWLydteRzCpJb0xXS6qtGYIHfu4o7Lvf1Miz0yDia8DThywrLIAiuW
HiElsvWEaziyTmBltT93LTLCJhcc5OIpjw8C2+2+4fagMeGQfcgO9ibzcHqVl4YGqcV1kEU/V4U2
/JisQVIOyiJ+dFTpYgWO1L//PW+3DsNSd5dsKK7tLcvGCKQpLy0ZPB2yb5njIN9W1b+hLnDEUdpZ
R8pFEK4okVEd235IvXJGpUaEyZ9IqR/z2sJ/PFTmh3dPxwQQTdmV65+ny+ZCXMJRWNXQlOigifEP
JKyVR3Lv4oK8E3Y698e6nRG0MpcmqzRvFaDb1jsDwmLjBnOCtIGC/aBht+qJYkx2uT/K7YEDs6dR
Xie7psK+bdqJcoao6uAuXGPKgRE9nic01/zRgFTaKnjz3B9ub1K8fKj48e4jl99s9ylB9BDB3QLN
C4jDgIYQSE+nIyjwzqR4uKJxgM+zJOhtP5MKLzOPkOLrrfQPK190fDnQnO/y5DQqCFa/e058ZHR5
UKuQGbC+/lBd3OE0YWqlj5z58kXvSgy9XPFeWK18YOHDDLTJhDEGznk9ihFgx6jWaunXVWZ8GDN1
+qqXoj74PrfnlVGoCKDXBWGMGLweJZuRCco6A6rBIgIPBhRlehVHrynX2/fvb1CUQN0Iv9SntqkW
dk51miqiRMoZp1AB/o8+fb947/847G4ALDg3kEZvJqRQyDazKYOmMeIkoFVLB+FAOWq87W04hycd
3VnAmICU1svmTiVRoHILf0xrByecVr32s4tVCOaC58aug4MEa+cY8SSEl8atQX3+lSPwJgvIejVP
a+STfZjorufYiPngEvMvDisbAWwHe5oy4msa+2aUqa9GrRjR2S3BFl2LNgO3b5X2+7ccDSEIExAF
uAvdzRfSDRE2aqyXfjRCiOeRkV8RLEsBnHbuwVA3rQAOEQ9HrBGoPzpUEzYxFReiOMc4oPSp0HYo
WTiAlPU/6NX+1UTZPzmqQFFf/Frix17FzUFbeOebyasDxC6DS0Lmeo+MTZCNFBdK30VC+JyoAy6t
dnE0xZ0DzF8POhl0J8RCaxNgNcJiGxjIwLtlCyC4I8AmbfYldpqjsHebOlH8NyW7lAQf2PVmJBfl
Z2RWkKUFho43Ro1os9PqvY+4TfJRX0K0scF3ILyFy2SdYTf57oNNZsHQIKcppUnH87eJMJReu6r7
uPTt0p3PDW4nHs3Q7mDH7BxsOhBcwWBxVSAlm0mSaOTCHGApRZ3Zfk4WBZB3vCBNglyQnqPJiLvY
/XndJmoOLUlYRJakffGMWs8rVfNCGYjDftbONbrz6FGhX2e8NGqCzjzmN9oJgEHdHETj3aOBuTw5
N9uGx9Nme5oTBlMKyhWodaBzEPSx8nvYFOmT02jGj6lEdrbvI/1zFxfNk0am+LUH5XPwI3bmboKS
4zogWaT/KL/Gm4CD1Nao9sLNfbWTBtZTkr0Ygpp3a3bwRxNteAER8F6MATEBjJ68HQRlP9jL60Eh
vHfNWJEBNSDHkLeI3JON09v7tytSyKTeBGyShBvQBNHaMXMt90U9h1+WqOouCpWF6/3NI++Z9XPG
oYxCcsBeld9x83yKbBu33GzMsdvoYqwwKu0TfNXiMknf7KCCc5nUkXIqaxQu74+8E3dMnm0Seq3z
Lt5iRVGW1BK9qXMf66b6JHgonVJ9Lr1FE+PBm+0G6ye/GAVnm9MP34RkaP3F+H8BD40VlrqW9UOt
ig+m0r10sXtJsuaz1uGxOOYuGYXzWM/1JVWSa62HD01V/nF/zjsRnbI0OTOFSLAN2/K3hv130XFp
+X3fEAFzLGY7ZJQPds7OysIB5rUvX1LAnzchKDWRqFTDJfOV0WoegpFIWozIiCj5fPANd4IdC8qr
Q+KcKYJv1rWbM6XAnDzjMYzdXmv3zgUUy2mO0Wwp3t0S5ytKIh2blQSDPGaTpOvBpPZdZWNO0FTi
ktVF8yeuy8vH+99oJ6TIRxTEFS5d8qXNNZHbeLfpapr6JtIz36JJa6/zMmBaMiXuU1YPKrL1oXrE
BX29fTYHUeboDtAJjiIJx3qLIrmaIE6mo+mSh1jDKn2a+TmMHcQBrc5PknC8BvmsfVlwAr/ASaDl
rDSZN7YGvVrErs4hIjK+GWCPe389bnpvLDu3GT1f+fKWrY71L5uVjEs7Ir8q0VU6JUqAuC3eUkB/
3A+4En8Mgjj2NBF+sqP8Q1KMH/MavbPEnH7e/yE7hwfMB3VCEkwS5y3mKmkKYzBr+GmK1alPfevW
3jz3w0FA3B0F4C2tPfYA1+l6tpQap95E9Nk3avwaM91qnoLO/HF/KjsnFEKj/NSgoaVYzHqQtsjw
fpitBC/wAfG5KFrObistLt3+YKSdE0pLh41Ml5LDswVd6xPw2yWZE9+a8PINY0Jca0sDUZL/5Y8l
TI/egze1ebYLdCkM3cgI+JdtB6ItxjQbYlhvzhKHTyYufXiPIO7869iFpl+5OI0pU4ysf+bgETHP
0XMzlwlea3F+sHP3PiWqOZJPbMqelvzzN8mBTJYmFRN2XxUDfl1lrpwxYRwPIPt735LKvAP6lcY7
WJ31KHgaSKNUkcC8LbHEyof64oKowRuvEAeh6XZCrwVcKgfuawlyEwDFHBmjHeS5DwdLeTRwxmlH
Qzwe7E35fFpHIkaxYdlzMdPc3k6oqAPd7Qv856sChY/zOFdx/cUgl5uv8MwQRizGsguuaTQ5+NAO
VYt/OtXBTxJRD0Y2GJe/KP9m6DuCHMfLXKEhdomMqfki2rSdCB5l9ZdZ2uHPNIJSDNY/D7rnxWp7
7LRIV61zDtz+54RE2G8jJuiPc5nP10Fozac0GRsdE2q9NTyaGlIpDm8HfEHi7NVrZ9G/iq4dS781
5+bMwO5lDlT9W60DOEGRQM+vlVWL73EwZn8rCPDNF7sbJ/3sNK74K6qVWb12WR88GApadFetKlFF
HVIb9KZmIKxqFI0dHwScnTya9ebpRSgA4UCwXW+gWdRJ0mk6DPGkWv4YGtf6s05M5eyoSvOlyiP1
RcULxgOiiJBZIYKLijONf/DR9745YR60Cuxo6nXr38ATNNPmxOTKsfB1mzT0FKfKbDHesY+eK3ub
WG4sGloMqG1VD/ox7UWLI52v1YiEl3OAs5LzLx57LnVy+uaIG0AC0zYTcivdxKG8yfwoDfQHMx+H
jxnUuoOzvzcX8klotVKRiSb9etmMMGVJcazzs6r8TQzwKYIgVw6y19sAg3DMm0E2U4m0OY7SmUEQ
laPNmTipX8UW6qVo/Hvv3wbyIUnHiOruDf+wwPKgtBtplhYKBO6tGsV2AKunfpq7g1ndXkzMCrTO
a02XJsUmbC6gdWaBUawfNVXx1FYdfqpRmQvMa/HPPOEgeUR6uU3sGJE7nYKOfFJt08ckaPBOTBjR
rFv9xabqfzZnnAcap9TOUpzFGxIsw/7FilJ/lbwn4C7btC5NE2qZbpT51hCPuGWhImhD0OASno8a
NjubEYIJG573HB3ibWHemcYBK3o39ec4H18yjJO/p7WtvL8KSxda9qBom1K41DeXkN3m4AMbnWFM
DXuutmz/7IowP7iFdj4WJ4osgrcF1MktHKnNc/J/qCQ+ntPhOapqFdcPgV4otGr1ZRxi6zI0tnMA
2dsd1eQy59EEsH+b+8OK7HG9mFM/hJ2GNY1en9VuSj5aQSqQjzeSrzgPmwexd++7MUcaQAYiR1AM
10HEQt5fFqZSv6vU4SF2kbxHBPm9AmXUKlTaUBRNgYVwqW+iCEtpqG2JAvm41OGHCUcqFG3NoTyI
iPLYbpKH1TBysm9yrrmLLGNCfM83Oyd5tMhz7RNeuj/QlUk9F2s5P0tciA5zHklLbgyh75+3nS+o
c5Oik0PiB+Znc5m2hYaxUR0k/lIY3ccBka/zZOCsOw29dhlao3lU8jz8en/QnScSXURqp1SEUBMj
oV/POm5nXObrGi0LjBvqKxeNi9Jtg/FY0Or/jI7T/BgaYT+TVg14nSfTQ6Qomm/BcnwReRoc7Kid
G4MmIOAYyzHIxrfI/5zYqU1KlfhQ28cznMsMMwdVXOpIjw7O6c7mRZNQKpuweYHobqJB7gSzlk08
ysgqOiwH6/RaJP1RjrQ3IVvWpwwSUgkgXK+vEYtGBDAv/SCNYHQvS4U+cuK86CaGCPe/5e6EZMOW
/JfHy/ZpZpciUDFfZ+1q91toOcWTiKMjwtfeLgUYAaGYOxCs1uYw9lME6QVjIF93ghjYeD1dq2IO
PxjRjEdfaFmPQD6PXmZ7M+NyJ+OiDE8nepOsJEFe9i7LhrgA3o6qo42/4FBZ/35//XbuddqBXLKv
RVJ3++hC2iwwtJwHp23G46c0DJvPRRKgb9IXbnfuAt08iDh703JhstJNgzcNmnC9N5K5rrohbCic
qKXjm4rResosjpQJ97J0XpKIm7F0oHG31YdMEflgpEPiu9kwPolonB5HDGM/6DjvfcbBN5SJTIZ9
ahd/b9vF9MIox675/uLunAOWFo01FLIog2yF1tqkBe28hMQZZzG+urg/nmqBcEUTDEd0ip1l5bCZ
NGyYtMFWXS9rP/bj5ORz7BelKL5jT8XubN3icn9Ce6OQjdE80+G8O87m7ku0EQz3jGlvr6jfMLRW
rnqNUsH9QfZWDaiHpCVxMVCqXE+FyjJ1jiKK/SkNlTNlveFcqGi75xqeo/9iKKR1LFui8G/4NPky
FlaDPLWvRsqfdTgFl3jUPitKEvyLnUBJm3c6iyYrLes5cftVw2wjTFPaVngu51Zc9SmOTmrwbl4I
mQPUndfSG/3wGz0WA8UVhBU0NHAM3JSgXxWeoYTO9f7K7SQOiE9RbsUQzZXw1fWEksbE3w/In08f
ENkI2BNB7NlVarVXvinOLbNlz2fpRbFIDxbH4jGumAccopvgxduHyofs7ICD5jW8/hESQtqFLecL
Ec3yUzwk7XkAvHsiU7QveV4EB5X6m+0vxwNsL0urkoO1CclupzZIXhWJP9g2RgpixLfW6MKD/b8z
Cv0AhqJPRgnd3ex/w0JVlwd37Kvu+KNW+uEi1CY4SLxeGX6rzI80lZof7wLqjKCPNpmXmBpKyHEd
YyGG3Ac9gBZMCJZ+VyzR9F8chNw/WmOC6Z6B3LydqD22lI2Wv9gaMoNh26b52VWH3lvasD1lNaqv
jT5O1wkwoZeZinJp4sg8RzWOHGdbr+fPyhxbB4ncTaSQc3BlGYYsDgHkzUrlKEs2WsdKGVGHi2Nd
F9LLB7/T+DSR0F7ub3lNLsl6yaAqc6Boids0jbesFiM2Uvw0R5RZsOvMTuFc4+2LCdb0hMGkEzy1
tgTdZs0EtSCYcCJY5vCjW44lyjVzqZycQHWeIG0XPyNLV/xy1jBxb0OzfIkLe/gY4YZ27fsgfsHi
3gbV2uOujHjgudAX47HrEscvBoFdwGjoj3WgfAdVfcSnv917TBFpB+iUUK+I8usTFauiUEFGIOZU
ZubHOW2TU2pU8cE5emUdbVcSXWywIDaEDDiT62GsRA/VLMHAOdDwEegXzROV9ktUdwDf3a9trz0b
dvAZJb4MJ0/D41X86BqYaAYF7urF/Hkqht+Cgc7GKEbk/MfGq7NeP+FshGfKdFD6uF0TWZGS3BQS
TICHm5MC+9vF+RwWq1EM83AqSiPHcqXHFPT+/rqNZowjHwAASGB3blOWMEUyAwEDx8txSPw1tpPi
r5Kyf06vPst/WajiHgy4NzFJ66C5CRqM/62/QtraU9NzNXiBO+BsnPDu0qcoe2/CB25OFqkkt052
jzdbynRjWIk0O6A4NOOj0XfxRSrt/Zu5gBUhQZfVgC0n3NLLbqly5pJ0c/QSinrEhySND55PtwGH
JAsNGvlsJOPeEhMjRyuHdIQZ0tVVfbHq6DQ45d8FAJWD6ezsBZnNAdBD5Ixy5eaAdDrmbFGLS1oR
hvPzWOOfNes2b4/BHH+vZ+vo3O+Px10j8YcgwDc3W2zgF1qTZXk57J5vY4/QJkbA+GcivHkdS9U8
iNw7W08S8QCkcm8Dj96cqSUtOhVdL8tztE57DiIzuVIzmrz7J2r3c5EKgROFvIZ0+HqDQ953kS+T
s9JBD+H/Ih5afZ7QCLKOCPV7C8hdROCUSDfgSuuh9NlBelBfoLhQ/X1allr/NEz0O5YPZpNUB9vw
dvWkfCAyQHTWCaJbZFYXm2Wp4xjiNdpsnaIGt95uxEHtvasn23C0VCmGctm9XodvakNlYi4Tw2ie
U7t/Ye6knk3qtF4D5eSgjrc3HwAQBtkxj0JQ8uvF67AeJCJomte4SgZQ3uxx3cyCdwci5gP4lZ40
n4nrbT0KVpSYxYW6Rhs6STCo7/EVbtX+t3evGnhkEOrUBjGe2MLWXCQoozIYNa+akT9Eiyb2ksoU
v7aaGRwMtbNs3J2SZAv+QFW33N7FQAy5dCaNvLt+bAfDfO5z+0gIcHcQPg4gf5WcYLvXpjoQSBQz
iJUVWCH2tvMU47h98D66LcnJrIMdTeohYRXbqmoxZGi85rnqLU7R/NZEHd6cBPsu+qIYJPaf1WBs
21MqqhSeWlDgn1jBrQ4fS2wxEZpakP28LpY5HAXG2+mTBb3CAwF0Sv7BetOIMO/GGG6FZ4RW+jcW
oC39f1EfdIpvowdlc0ElW9JfaftviiJuPudtZhaCRaa/5mDRdGnD7MMQ1Thh5VlzcLJ3h4POSWda
aplvlbShZsF0yUPhcWCWx6IyNC+20GYKBwzHJpEf6bLeLCIrJxMAchvuT/D660UcAoxxjcIwPWOw
3BOQ/uIqFuNIzfBmVowCTJRbmacZbMNNFKnEggBd75heO8c/jaGzz007G8gHdD8UxcwP3p57c6JI
wVPAwnYdmZ71nKYqTtq6EaY3VQa28XFQXUNXzw4i/d6cwJ2RdAKdpkAhf8WbGFzDVIwrxTA8N7JC
f3LpAhjDMj62lQ1s1IiOZDhvxOdfibcO0QsUCm+qbdct7mnb4LAO2bsO6CRWy9AF+Ie0GS7XtQEc
wDCqKqI0jRPuuV0yzTzVTTh+xYzDTC5Iz5XVWR80rT870djheoqlsM7FUZfdqR87QNnZWM1HTS4Z
ulfvCVoHPFzAskMIoTm/OaV9QiaVqLXhYVE2/VEAurjOhYJhYwWVDd0k58MEbODgCX0bs15HRWWY
Cogkk24ulH5yFmGHvE/CJco+lvPgPruIfTw7mTM8RDX2EafUKrEmDfFyYw0sx6MQWH40yiT4a9Ct
/uH+1bOzJSlsgEeDOC3FnDfHLETnYTASiPpugXXfjIrQSWRz+95rlFlLjwIgrjI93UZEymUd9jId
6hidMX8wxgqD3sDW3n+8gFhwH6hSiZsq7nrjN7oWI/6RYpWNCcfZHFDA7nFHv9xfsb19g4oCIEWV
/BCt5PUoWiFSWx8d3cPYAYvS3Mmmi+pClDphJtk88CQyHqnovbv1K0vfEMwgxdjQpLYE8ym1ZzXT
yd8UGoknwAgQdju3OVjCnck5Gj1sIjzRkMC7ntyIk52oe6F5hlT2dlXGuSK2pl4CrDO1U0xQxBnV
6r7eX1MZZjdnEfUDdgioJDLqrfCfhak3ept4sVrqhPPmPGW/JeNkX9Vqdihp4aVaOoH4Ejjz/3F2
bd1x6lj6r5x1npse7pdZ0/0AVWWXr/gSJ84Ly3EcECB0ASHBr5+P9JmTGMeuiR/69EociyoJbW3t
/V2+vf3gZbFePnhploD9sahyPv++Ah7XqkbsQVas+u0wUnUBo+JiP6nQObDTvhco1s+CNsByg0HM
gXrF82c1UhGu1OTsOmIvTr8VbzMosPX41oZbzaZAye2x8utgA8R2vEWTWm3DGlaFmQ8v9i0k5eQJ
jowoqwcUffoapuwSpXS4LVbwfokGyP1a6JolipFTgV2SwtyWZoo4MGx8e9Z+ETTQeAVKF4EDHfw1
7SyBQpeN9XF2SSDDYwtG5VmBxsmBjfbLp0BGxMUTFjLJar566tuoogzOzgrlpeyLCHaitXPgzVsG
WS0Kjsgl/OMJOAtWCQDrUdA0tnJ2xJoRdcn4JYEXKSTHxv3U467+jolDThihK4hqwBocDk/6ShU9
d3YDjFBSe/CifQPX6KO3n/LdJm79pVBix4mMWIh6/upLdfAGkq3h9s7u4HOagSEt72EshrIgqiHx
F6uh1R2r3JpkxoOWG+qJRve7dkShMi1rZYMaGTv9N+GZgqcSsp9PXtTPD7qQY5OauCH+FpQIOARb
0g/aTAJnTY4g5ofDq/XVzCG4nYQPAeVJsvG9Cbpm+A/It8xz4NzOvcLrUlL73Weqi/hrgs7ek4M7
8O3ox/qDgUWzD9iO59/DuqExKVjewUe/7EEhAA1mcFIbrD2gW2HNOuN5pW0yCqnb67gZbbilWsji
tuB3spuW6Oa+lMKUmedTd8xGm80yc3hsuoU00w4pPvgUbP8Rsyiq4r5zdmPR1mEalgAJpzaLuy8H
lubF6wbsLAIsik44bMGufh4DksUHFOAne4erWbR1TctTYxEOgyhzSMXpJSMCN0nUSoHaX9SGYb/x
/FkwZpVNP4t5V+EyJDLc++Y9ru0dzl5KidwbWY8W1AKrWm3gNh7ewXyEf3GZpqeKwL86m1qNKqnf
dOzxt2dhEXlCAwZSR3hRV+8nTNB5zUBdAl5TuDCXT5B1IXtIXS4OFeBfBnic1YsRCDA2CPJrxSzE
vjKRQTXv4Eitt1DL9XeWHWtgBsdDE/7y7MSjlgs8TrIFkLy6kCl7sIaYBROkNwvcOx0Bv3dn9idg
Sv3SyiHeBRuecvKgY/X2dL4MlKhMQDkOzULoTgCw9XyhgyFoq8I3027SyXzSsOJbEmj7QGaAt+bl
u4tDa8lZF2oGGMfPH8PnbpDGSfpdwXSTHItkmKwt9Z252XrFZD77gQB+2Galx9JwSMK7kcS1jXnQ
IdC3oi+KTcVM62zGgNZuCuFby0/J4AmSOo52qq1JeOBucfgbf1sFRtyaZGZVpgtiamCUoctwDOtA
1KwETYzYlW0PPnoAHeJt1xaTdzzrijeZ6VFuTRHwoYgCz4C6zEiBwtcFpxRGKNPcRnVGA7f8JKYx
tjIOS+l4k3Q8PgMMrfSPw1IATRpJlqS80e6trZQo0xHmxshCiroct2MoabMtSkquQqCIKTouZTxk
34XdN4Wyy+VLS1hRL/KrS5/TKdqN50whT93CpZ/INBQ3wOq3V2Nchl9FoawboNJs+Gdb3LmJhON8
VJ6KrdRIWJzDzonhji16FoQABrv63G8dF4jhwCSXnZKsSJMmqoNsmlhkdn0lWogZR9bMziiUgtBX
nRnILCOxVImuW4wLmeBxQi5w/6L2bh6dIUftugfnY67sD2KMW5I1HG7ykL2YKU1nElCYNnuQ2jgS
Ia8oWFxuUW/QD3SufS2Jt9Wt2/NjWkl15wWV94Bm6ACBjgX1TWQ4XoRwdm7TuMSu+VAQ3p+Sanbn
rfATXS3EMOYdDYx3XRbbTbipY0Pj1A9K/1siizCAAE4AC/HEr0oPLmGTczlqhNi0Idq+gxeLL3fI
Qcpki1dFXrXMGhk09R3YJzmzO6AuElbJkEZTbR33Ah3IFKKOVoEoP0/3Td8ITFpsYZ9WyprgpsV7
3MfGhGMPE4J2UlJ46jEuAv+LpcIB4hg0IiczfvvLWIoJKyNjJG16bvozVEhmb8f70bsdx6RVyMHs
asCuL3WSha5xQxhtqepb5zEf9s+a5OgdQsnBamOSt0hHr+NStMgLk6gbN4OIUbW3a4c/wq4dPkYq
ajW+mtUXLEOwg6O7UN54wqom+NIAFoDmFop/+GY0mf1tWZfTNy6b4MbVYxhBWt110IUawklvdIRM
P4NpKqqOBfMrBCkWq/kYOJuewvi6tPMxtMBTD9Gyx9mhS7JloLTvaRwbIF9qwr+5LCg+Q+1H3Hcx
GIZpj1vRVY+Ct5e5Ca6SAPQ78rwPL6OxPBOEF7eaC+sbLkx9k4lR9V0G4dXoSYM4cF/XynWOZNL6
084dPUpP29DHZGtSy0ewk4IORnVVXO1cVTUklfFYX3RA2NZZ5E/xAxdifIKvOLnC5BSgC+AdMpkN
7dMnllQqykAyt7pUwz3zAdrz6naatM2PGAST8bdRMg4bjzoeyxSUnIt05k19i/IhaTMb/S0n7UCs
/9InqHVsJ/hUBhs1FXhBmjYoPuHXCHBdSodpU+q6ykggoi2AfyFS8sCKrgdrgmpcUDdx6jn9kLce
h0AXnDUjvJV9tYi3wxgeJnxdVPHUAxz1NNFuIfYF5MjHHXZUchmWfgyXMDOhN+47TJZpH7poKhKI
30UpSmP6FqnQLFOsoK6RPzneaczC6Rpm9Xamaw/EXG1P/omYEwfvrFPF+qR3NQezFVegIYOwaklT
fEENs7go7E+tICRXRTiYbtN0bQBDldH2b4qqoFdhJfoQS8hgoB6Gg3McoOifsyQE8ydCowTpFaRr
xLb34TVgJUMHAJwiZzNEUG+F7zrzLox4IE462M0JIHUs8EKkRijNyNhUZ4t9C94NX4cGRuo0Gnez
GVh3NKqadyhmdXF33HA5AjZCKDCfhvWfWlTx+6xCV/EoLkofAZd30HOnvQ7OYiVByW5d4VzYQDmF
maa1OndED00vCuPDI1hZIop2cNQjJ/BELgcYjVTaOQrCETFTgClyK5u6faxcS5dHsHM35W4Y644c
tRCvwj0Iea13RAKdIEflFUJTXRL+GQ8wKFtWSE9AP02cGzhgNOhISwuZgEQm1gG5ak1NBj129+NM
4Rd6JNUY2ccweHWrNMAqNlgYAo6NSagJUk8VMUvBbRw+0ZjYkCqobZBjusifP8GiGi5nMx3cq9ht
2r2n0PBPiRbMpJ4HBv62jkrSHxcIxvbGLVVkQVGNRTclFMDDNMGZdS6x6aKTKOKWDY1wv21Tt+7a
p5YoCaEuqATdo+MtTxn0WwtgrRyJMiaPkIdPM5/yIpmtEXYwHUUMl0Vg0qiuQZ2uLb8TWQ9N6n1r
iiBluA0cKRHZ2VwOZ6Ad9fmI1cdZhFyuTl0YfvW7gPMRUwDFB/h+lYtHJZrCKveJKesUaK/yvg8s
qrJAjgDAoyVVn9gq4F8ZSmy4wAUqqNPat5FhIw+2+KatO2TBxTQJJy15yMhmmiLrTFHIe6KoElT3
nj+E5/MkNDlCoPTMhlsuzrPKqa00SmqYJCrqC8RLUZs8UHV/T1nRssxjEZkQS4MGZCnt8GIzA6fR
pEzrYNxgw7TJtqTj8DCj/XAESekpPtEVaY6FxNGxqSMkqQ9N0ITzljS6dPZVZ1WfI3v0+Ybr0VEZ
GlPkmIW12g6GsF1POLhXvtcIJ+smTs8wlzXuYYT1LCOzVfLMhVbdxdyCbvrFnwwKrKoZwlsuA++p
SkIwXMO+1fa2HWJownf4siqtHRzXqR1LhIeBhf1lI6V4GgQOuiOICQKx5fXFhMsdwm7/VGoV41Sy
UZftCnv66HiGPo2z4yI7EHLyb5vR0o+D/Fq1O6em81cYMcf3pp07ZHQc1V9TDEBnuIARxKk1RqHY
YN0CtD9hDHklVDw8DqodPzJoWrepAGf3jpho/Ir7CdI7Hjpcp5PbI73zoRLY3izpyVWlJqs6GtsK
EpAJ3K/GFIh+8DFkMCidQQTDVNlsZnBs7ISMt1K60UceB8OnJia9ugDFv3sE87cJs7h3IpnSwpIX
kenJt2Do3E+u53OZlX5RfENgw9Hcuz7KLnBRpWWKcbpr5XfOh8am0c0oJhtAGGpBkR2d/1ZsDEEK
tsFubJM9sqjQbBvmmH0443UCinZ5exrQBKA2UoExGpdDdAX3rKZNTcUrsCchknVls9YrN9oaunte
NMFTAz4ekuh6TD5YgVt5YPEH9KkvEuuyk1N3XmvHbMnoNNO2cyRdzAuIeqCUicdJDKBk0aLg860G
Iw2vBDHVDdMJkvaobJwIhoUgCqZjAUFBfIdmAiG4Y80HTFgznoxQRrmrmEVaEBqYxS9mIR1rM9oo
UG4ixHueom6FA6luSBAdccdB3RK6CmWwacvBJbio9LS+tHU4sQ89QdDIeun586YxNqCOiATDFYTE
Jc+6JJqGlOJVveiktK9ASQ/hLGFrhDdkXt2UclRCaepU8EhNY1UnU9okEP5L0YQLymM3ga0b7N6M
JCkaulxtmyEu72AYm3xl6DEBNReZak4HYN9uGhHCBWcIbeszhQPJjEy6ra61i1M0JQSVKCP9Yk7d
CiiZ1LCSsdQqsJzYjl3ZnQSDYyr4RIzeBYVArnvUh4p8M0OncLN2m2KT1IZGoHiZ5e5Re86QwSWC
q0xCU9M60fCfIhBliKvbOmpHH/FvsswdHHyn8TiJ52HaUtwCYYdohwINaXiM4phJXCtABTNUfBcW
M+mOBfD8Z64chmnTeDXKxXObNLuCuKyHkJwXfFtclpGK6i4O9kwx8xVAy4ifUN8rZdpbUYHSjFvS
rAHN4JPnMeykZohwkDCpTH/pwrOXHpdStUkmdUCajWNmc9d5g3ooAEEss0aNVZ+5euAPJCGyzIBQ
jB67eobtqeq6OUzjFuuXEdhYB6lvDfLjYKM5BqgUjR9apiC3By4p6k2UBuUZZNeFtbWH0Km3Xs8r
GLvhZPZSA1h4uWnD2i431lyOmJ6ZLPp8ZTPTo9GlYCy40VgT+JJAyuMojFrIUehQoepa1szTF9CN
6HQ+9lH4wYogHZM5ekDUtm0SHY+Dp/rULmJUraAdC8E68EMm4EVRB8uCchT2sehbz71vYRaiLqy+
53EGmaLuvJpKwfZJM1UXFHlCmKqm87sU99DhHrI7Qy4dWJCnZmZBnSUWktEMOxt0tTlwVZF1uGYw
JCxoJKexmGpk7XXb3EBxqfVSNXYJTDF71es0hNByhx5E0uujAcsdH5EEThdZXFZjdep2XjKdIjOC
k0LEnXjfCm4DjdZBUzVr60jetE6jvnUNIuJGN5O41ugQXVHVIOevS1wPT+uibxE7wCqARRdnQ3Vm
cUuaNJ4kH+EPSRuoYhODHWcqzWQK9R3/AVTwvto0YcBzY+AxcmwhDThqGnQQt2y0i89Tg5neSKR2
TRYPwr7iSiBp9LTN6u2oRksuUxOpK9SfWbIZGjX0aTwnwkvrzsPEDZ5bcuSTNlPIYQxeJNR40AYH
+C1wThuCwHNSjXJgyEBK/jGy7IHsGxB37mMbKgObeS7lvKFJB0PuVk/QOUQGNRwNCtVPCAcXMNcc
psg8UWgVnPRjgMvrOMMzKwU3DOI7Nhe0QLiK6ZiC2l6e9+Bs5nHFwyvXihGyHVFSezvFonDTMUT2
jDJq3UQolJAqwbNUw7OkihNUBGZtP8ajhLyay83wVdToOx2DIVbsmJmTYhN2ffeoek/am3941cg4
7MP0rlkuxKxxkTwKy9hB9g8e4souKBrxKM9HSNkH7d1GHJWnMoCoWgYlWdhrQU4hqVIUoUsf6+a1
N/jMySH9ypdFNwh2AhMK6X+oaoEE87xSFMJPeozdFgWpEk1cRA6cBSGLe4DEgkPaVi+LX+gtgmuM
0h4oSi+afgpIE+3UfNoRNuJsVn5yWemq/fq7JTbUu9BKj4GuRjF13RdzyDgxb+rMTo7+OfQ0Q+QX
PSrGv13JiyIA6qB3HIKVjxLp84mrJ2WN3LH1zganFAhgUJ86ezoktf+y5wHDYhgrgkOHfim20POn
4BTpqxJi8HCEUvU5rSuaS5q0J04ReDvBYu+ASMMvmt4L4h+A2EVAASJrq8roTIQ3B0Gpd9qH01+A
yETliPPaM3cWBFDSuBN+JiDknAYzriO0vqpD3Avk77ogBiAPeQt/z1u6V4D4Pf/ichiRo5TuAAGi
Wh9rDt+mDkoHv72IeAoUc4BVxjd21uIKjQtiTenpYQeiJnjVMuqR8MBB5u038sUeg2ImmlbA4tsL
imENXkWlryWsHKE1XujxvG5hI4P6cnCEC0Kbvf2oF1sMztZAlKI3tMhzom7/fNoGM/ByHlu6E0PU
Z7LqSN4bog9ssaXo/7xpBUYNwFJQwkONGSIJz5+CD+/THuuCxWnR1xmRvIb1oylGVBCtezDOgO8+
BCp/MYnQ9rLjhS0H1hBKwqv91ir4PQ52gKXq6iZzaG1tIuDhMuj0/zY1D1wDvBdIrrAFkKKtJtGd
+2AugmHa+XCrSQkuX0czJLoPvBUvlur7U0D1AEEDDe21R1Nb004rX6AHwa15ixvBnM4O+21dr+Up
+N9iro7Yu8YxlTTSkTN0E1opJkwD1OV2ZIDH49xbf2k//9ej+e/yieX/eQH6f/8P/vzI+CThzjus
/vjvy/FJDko+/XH+wPs/dqr7+jAQ1v3PMsjfv/R8iH+fk0e49LFvw/pfPfslPOmvT7J5GB6e/WEL
n95hulJPcrp+Aito+P4AfOblX/5/f/jH0/dRbif+9K8/H8F/HJbRSnz4P//60f7rv/78jvz9r5/H
/+uHFw8Uv3fBcLv+45TJp4cXv/X00A/LAPY/F6w8QiyYEVAiwHusn77/xPX/iR7gIvuBumvkLidK
t4z3rz9975/f+U+LPO2ysxf4ZM/U8iMv+ic4S9Dc812MCMC1++f/fbpnK/ZjBf/oFM0Z6YYeAz/b
2Bb0gSIYm8AU8PmGBoGfcF2a8jqJaH0sytIBWXn+PcGcH6OvYjlCq233hbCuujq4pzjR0qn9PZ3Y
H2OvwgIAvgsFgpbX4G1dJhRKPz129e53ouqPwZeY9BM8zxv4INCMLq66tv7MsYX3Xcl+T+Lqx+DL
Wvw8+AhIKCnwyXsduylO5VMLUlsHgszzqPlj8FXekARQ9Bistrz2LQdW1tpiD21nJwsE1D2AYXzt
nXGff36NJ1jzjEc4kzKnKPXsotYuDuQjrw2+AvvEHGpvZR0XV3MblpvC9+/MYGPP/b01/3r5f37Z
X5ubVXiHnUENbzKSXEUjs9NGNnYWOKQCotE+8N48Pyf/nv21msrAcJXqkG1flRGfz4GI5Mcy6B04
T5Lh0jSQWegc9cWCxe0BOMkr07U2qm4htGKGlsZXtVIXc9kmaVv4hzy+Xxt8tX1Bbu26DhTRK7sM
P1vt2GZMBh/fXouVheePqVrt3yaWXEW9Gq964WxdQZYOKJh0e3e4i+cPTM5ogEL9+7IBGc/C5RxC
kK16LIp9NOzwX5Y8FvZB8uTy0B/5zY8Ps9rvgjnogoT9eKUK+Hlw5DflqUWvdX0els0m8L4AUAMQ
CESo3P0Yf4p0k3bYsq0QJ4V9RmGO/Nf/iTFY/g2FGUA1RjtqTVuLffOK5MD2XnmI/viky1r9FDxQ
+S2oqcbxyrOqved9wfU1CzEjnjmV3c7RoFPTJrVQsp7FzlIoMvvoX7Vos8GCoTkoZrCim/74HKs4
0ybIw8BSoVfIzkBSScCMFHAvHY6cEDM0Z5gEHX8CuqKAyyBqUpgfNgHatDCXJZBoBeRIhmP8Y+iR
FC4KJvaBGfouRvGrtVyFJzpFDVEWmowCVZ3UldFeG/tTjNsLymw8HVp02iRD/4zzG9g6ofDWj91V
EdR3YyzPelt8Izw5I5x+Sjxy7U7WuUrIJ9OXYJUgE1F0MznmRPcusuzpFOpg55FCp89U/R6yCh9C
Lb/A+mejC2hDdY75LEa6RdFzk1TVKXrXQDoUx2hGn1TzfIHG3Q3yghN4lh0pFZ1aFUR2LPtkmTFU
3TZTNV30ozqafeeqtvrPpBPnEBW1U88Vx8kojyoCiegwUeh/4W7Rol/SLn6LeteaZgvr5CobtNhB
GuQkIPwkgtZ9PwoAmccLz+mu25bvSpTCskkV+QQfn7f39mtRcBXDHU1LgfKzyF1UGNLKGJOGE0ih
CsWyc7vv/MsKJXHQH+sDa/5aoFoHdjPj6J9qfAfJdy6RALnT7dvf5ZWh7RUCvdYu8RPq8tzXeCHm
pc/F+f37xl4lXz6jTYyCkMiFAFO7CosLQJKv3x77lbNujWFHuw1SOFEgctytAHSaTFBdQWW3vqxF
mBxSTX1tclYx3Os8aB+UU58D1HSl/PYEjkT525//taFXETmSPVBMIhK5BaZ8OrfsGi0Df/P24K9N
zvLQn4KoFaCwD6oyOppJDJP0oLFSp2/so2aw3Xe+N6v4aIBC4yJ0ZA5cQT5blkndsDuk/f3a5KxC
nAJ1vgPsR+Y6wnmTBKU81rI5pNfx2uir7WtiU/ex3/Y57Bfuo5mkYVg+vT3xrw292qg0qSZiV0rm
TjLO6PPOOQQA+G+VQv7vSELx6PmqRrHVDqAWiLwtHD+DICDJOhq9a6+ijPl88NqzwA9PBpE3Jnmc
W7DbGTlkL/brWQEd6PnYrSun2mdkyGkPKQCpATV1BD0QjF8b/MUeBUQanVPAxxL4gvTuDKxef4jW
/Nrgq10K9ICEY2uMKAO5mOMx9IIN9P0O1baWhXt5kvtrwQw60gboK2BxEuUrlB3ZbkSDRTT1qdPO
3+CkdtKhPZ0HdVf+Fhfmxyu02rV9GE5whl8mizff8D5lXlf8Xv34x9irTZtAabXRaEXnruSI9iDU
p8w/xOp8JR97YcaBXm0MNIvFcyCru4eOBtb9HM1Q8BiLeDsLA2MzvGZZ2wn3ArRT6I6ICQC1JnCu
kTKIy24Mit0cTeqDmUPvooU7KUB2TQSxeydIVTvpMzmpr9CB8VNAE8LNewICqLXPX31AHyNj0PjJ
eRw/lcZ20Dk7JIfw6zQE/NPnYxeKFjIZKBYzaqxjGsgoVV50Z/vjNtStBKqkUtuW2/3+Xd9lLSA7
DxCv7ywx5KYFuFQCKuoM1e+xE/5+e9YuD8AzQyMDoMJ8mkIQ9yRQaT2UnQ8kUL8+EKF+/nyqHM8S
c6umIQ/iimzKGaxKXw900yvHedeBDqL280eoOujx3EbmlcVwYzChD7ZMN78v9q/ZLoXw+EBM3OfR
AHRoGfRfQ3R3Dwy+0tT+MfmrsBAba6KESJFDitPf2wNzTsEefkQDH5m44PO2NhDaiOOqOZ96N8n6
2hPQ24l+r4/24/mr0MGiFlE2lDKfaX/NuISAYfLtfS/t6rBnVu1LSYchZ5H/yG3/q92PX98e+rt1
zS/i97qlBK2cBQpHZF4zo/YO5C3S2oNxTjhYLkkBChg3vDb+pqmjj2FV+RstgH0F1Nc+sYYZiKoK
FkYJWsbbSCfqJgKz5JySuNjphDLcbiDSZ0HoN+N0wHFcNPJodkNoLHI7OWqr4FaMBd04sxYbi8bu
drRmkQKdCoReV5QZINX0eGihL5QYeILHBJ0m3xbiKp4Cvq/aqQXCRJELK1lAAWHRbyisQD41icVw
8yuqnTc1LiyHzPCpaPR0ArlCvtFUT2gp249q6uvM1lG9gdgOT2cNdHcMHj5wDcmnaFwQ3248pLOE
mxAx4xdDLJEJSt552qyJJb222gmYMpEP1DRA0TVzag2H1GFfOZjXKiZhxWN/bEYgB0pCs4kkUUrs
7gn8FtQc4g4U/5oXAHbXuHmAHXBISOuVKLUWWxtl5felHfIcobza9wUU7QFuEHvoZL+rnPZCvsRV
bQsvTpvnhSzOLAALUuZK50CQXYLpL7bDurPZuJoVQOfyHKV4lVWJ1NmYAN9pKmvaO5N1yMz1laRs
LWYD0gLl4If0ec/FpZLFZ7tjt29v6ddWYBXEDWloDOylyHVFvftYevS6s2e27cPmEOv/tU+/inUT
wEcdoJo8tyv7DJTyr0BkH6g5vvbpV7FO8gmtyxI5kmyJewrAgwu5p9A+D3A5PrDGrz1ilc8oz20i
G+j93CV2csZ7azz2IsDjwJE176qQv1CuUJaKJjm5YR5yJ0yNP32oE/1bwi1/HzRrpuUMhCcZOcaG
3blKVS3P4d/8zs+9uuVAOh38NXS/8gUFG0Cm88CUv/LCLN2zny/zUQNaSOA3Yd6Ow54m+qH0kvfl
LOHqdXeNCYUE+zSPSAK1u6Js0nphC729mV774Mvf/1SFgCbOXExwYc5FBVHghBk/m5zqt0TOfqzk
KmWBZN8ogpaGeWCxegNryItisg6hKJYl+0UkW3vVSSPAje15mAtIE1xoqHJnYPCRY5U4MgPkQkM5
Wx+SUXtlS61J9SBOAp0xekEeQ58XTpOMpBByti7C0XS7963EatdaSdJAHNAJcg0vSx2KO8tNnt41
9FrBoiTgxHE5YZEF8M6Q83d2JnDE5n2jr6oSgN9WTT0qfPAJIDkn7m7GynnfdeY7gfmn1xN2arbw
AKaFbjBLQWKtUDH3P739ud1lZn/xBgWrTQtWTVzVgA/npj7rhujIjpusNTu3uwUUf9Pzc0OCje3A
vvTJ9b603kfbn0+9cB9BuHD5kzghc7ObiwNx73u/7FefZ7XT/cpA/ramUR5DkxmSOVkMlowDB/Yp
cfd2cYZGha8uI1EDoHjRQa2QFYiPAv6qAsXmpYmxYCPfnpxX4sJaG0bXNZvDsGU5koMd5BqhfyiB
D37f4Ku4ADV2wnGVZHkRB+cREyfaBZDz7bHdVzKcteNZVTShtklM81gN+jEAaXlPefmA4jzZwRYL
NVARTHtD+JeqGG99h9/xzo6vwZfyMpBBKhgUheBrNeCxjSH6Vmx0CDhCrr4cHb+8Yj3+XT/E0TFj
/J70gMlS435Gs+HcE+KQT8Vr07/KEgya/4EqZJdbdvXNdSsB3grIM29P0WsztIo0M+icwnYcmgvT
njPI9Keg2cg0meiDW+r37Vx/Sdt/2rkaHSQyat3mUWkelCq/hPru7Y//ytysBd3mqGceyPs0L0wC
kHud1wU/NO/fVaN+sQf9VYJAhmoW1WzaXKFnua/M7Nxwj9XnrjWDz9mScp/QngOTGwu5GUrLXADL
3l7PypNZD6DgTkMWZBPrOvxSAWh6FnsQ3ioJSocDboLAQji3Adidu2LQT0Z6g9hopsMNILdiRyGd
/74pWkW2sp2LQUH2DJUIJ5WQa8aN4n3Rfq1qQ+a581pZNjl2EVDy3V0wtAcC8msLu/z9T68MRMFx
c22HJm/i7inhyScnPBBaXxt5FXBsSJBEtmJ1Xsqg3Pp9KLeVdcit/rXB3ecfGwxwoAZnMHSp0nTr
lMLZTEoc2qzfRep+9UauQoEHwgWfHYPhox0kYjNkNSiOXXVqj5Y7DYAhqUeQ6R+85WgnT1DgPAKh
BDf7/dI2aZx5U7XBZqg06gd3sV/tAmrSEthuKPVkzLnBPs3m6rYpUBsAAH6AOIBaeNs3xQheJqqT
eNIQf9L4W+Af//NYpzzkjfPa5K1ikbYtt3ZAH8zNbH9pGEKrbR3azK+M7a1CELrRTu01rMnlyNAr
B0WUuO/bYGvhFAhYlyA9d01ewECFuf0lV++Lm94qAHkLLxiUlCVuouQTW+G2NO2Hd4WFNTi9RYCp
piCkeRDuCz8HB+p9464SF0bbztGhaXJvbN1NAljZngPOvHvf6Mvy/hQWmgKuorhwYnQmzstCfUJd
7uP7hl7FhQ7kpIZKn+b23ATgBDT8yGqb3zM2+Pv6460CQxVALdyMbpPPMO7e9Ky58As32bzvo6/C
AmduaIVC1fnUlh+dEByq3qh33grXTi7FDIK+nk2XT7xrdmB6xV7E3recL1Dvvg38G7La3KmTfjtq
kNVpUrjH75qWNZZ0RtWpDB1Cc1/4H2ndfek4rvpvj/0fsadfxOK1E1VR8qZRIWDttmsdIRCfYdsH
4R1ibSDivQ0hEUL3vdkvMdrMw7YaPoaoxbqTm03lDBtIXLGpdVWO89ZT3pGEZobuv3rNLUZoURj2
2uDMxSjhMCJaq2PUflOfTnvPOSMlBUUPLyn7yHD7DBHbvcZOB9BK5ZwjgPMuOGZqP9q7JVRDLj7l
8HfB38x4LSxt73F+CHj+dOFnwxj0K4dz/NBtfCQIXjrE05e4+GrHH5zCgQ7NJS67ZzgMvDn+CtvF
KKw2iP4WFgtaAZmoq+VYAPkOXEr/CE8X0XATlHA2xxch/Lqm0KsSqVU9gQiM9X3sFZhNeA6GdFAL
hvd7Ov4vZ2fSYymubeFfZAlMY5jSnD76PicoMjMCY8CAcQP8+rdODZ6uUrduSTWqqlRU5DngZjdr
f0vc4MfAKy/xOSIfo2KYd8Tz++sxzl0GY7G9DhG/LMdxxoC+vcV3E9WXseMODwS3mfXGU9WFhWm8
omeYy1fTSXu7tKrxn7vrHbcyP+ttdzf45oyKwVuVQmk5vtHoiPnpi0Fa4/dNWdP4DZ+hRn2l7voD
9d/VTDHCGn3AVPxcSUz5TxKz1bzcaj+b9Q2NLwwNJF5j0BUVVDPDctfzywXz5ESZw/UR+ouXIykz
3s4o+JN5O60/hAShxK1n6WHSg0M+OBbteLx+R2rekza+QREAhAaYM/3LosJfSdJ/nJ3cod0LrJm4
x/wz6DlV9KMGj+F/b4frjfTfNsMfp37NZ9t7I9IIpt0z09ShA2V0GWBWOQPlH6CI1Ub/8Hf9zVX+
p5NQMqhYWWhC7lteX2w0vADO8A/cor/71X/cAVM7ja00c3sP3Ep4BKmRZeHC3L/84H/cAaNZ0ri+
prro2Lz3brlp9T9Z2/41hvXfXsAfV8CEpnUUuaC5B5MUCjee+8qdsMG4iUqs/2vEM7cPDkvP8gPf
/Fv/n3CMf/fq/4jaOowpd4uoxH0SdN/oeREQHebxuY+T9jtoovQWxOR/0nf93df8U8+s1iqMR1gC
34M1PJ0dDFse5Ixxc1k1KH8YstzIBIS6WkwmDysDT5hY+elxDOYkBzfEHBtW/xOj8W+++J9SZ+B6
uw4D2PLeE8N4g3mI7lbPSfcOUGOKU3OFxwYmrP7d2vkLp/sfmzdpSRhvq5D30eI+py5579f683/v
3Wtt7r8snT+RiZ0Otl5BxHLv122E85nVQEPZFMTIoDl6rUoPJO3Wgvp0+HcpmP/HacEWf60SQAru
qRQ2h8AF3cbuXzYa/+SiY5iQ9hGapfetGz6kHD97j/7430/qb46Hv1blf7yEgKuZJKHp7oE1ePVj
+wP1zn8Xq/w1DfkfvxoznK0WIRX3mnmv1SzeJhX9Uxns7z72H2fDIGalvcHv7lPrvVVtuusm/Q8B
3B+c0v+Pa/0/dr8Psgzm+cPmXjHan5bVGzMv6sPnGZyUkgva1BmRCbrLA5koqLDrA0CXqYBGsBcF
B2d0PwAqmXWC9AVZ4QrkFkBqmzqdChQV/IPq6xDwnjretfgShaO+bAtewYD2H17p9SH8l9X/p54W
5G4L+krK70HdycBTAWgVVBP0yiXAS4t8QDyzQlCBf3gzKCUYF76GWi5+i1hQiuj+GlFtGCTCrT5v
97R9HvuTWAi+UbvHnyGp1jHIC6wvEa1xFZbX0MEmVX6NtprgR98+mtkWgITg14RAaf32zLs1/67H
9ed8ZNwzb4wEvh0C32bd+/+0yUBxv2bO/+3BXY/F/1ixKh2UQ3VU3Hf+yJ/WZjQ7FE+3lzB2yQFG
73GZpKkqWx8z7b7r6r0klEBNDgeNPaZ9XQ65dYUIR8k8jXRFgfXy+teWctQryByCTzT7fdHMTt2C
Foei9xDHgOYJuw8MJhTRWLO3yxC1F5BgfcxmRPogLR16YF6Af9Wja89OS4ye1j09eWpEJDILaXcc
mkO8oZC8JEP66HVeES3+HQyeEEQvARyGIwgy9LZ2AJiNKgNcCz5UwNcAgyKBWAELJbgQngaI5Ndh
55k+eAlduO1WKsE07EjzTYwTn0nq4i872PGLj2K+24KhhRVE2pbphg8BCTd45sY3b3AfrkvsEJZN
C5MoLic0b8TiXSqI+HfxuIDJJEhSDEHwgFH2nwK8qbLyYZUaxZ06CM2XE3R2DEQsKi4YJqr37TR9
ghdhM3CAwpsk7L9CkA9e+cY/0mHs3qYeDg4hnau9C+GKGHljn3u9gPBDBs7eSa/Te6cXc1hhul50
EKjkm9+wUzjPQQFtBSJVB6BYPzSvXaPGWwFL0YJ01fSKnAi4gDQZ489w8sM7odUDrutcEx4e1gkE
YvxumfkeRlrb1fj4AXSl3TC7XIxDW3aM1XdVOzd3zWgDJOGaZKYRP9wyArR+xRKugNQdbL/SQhHf
5q03z09EMOzTMfyGcCjcJ7SWd/i1UHoo8mI6CKrbeoFK0NYGj8o263HdmspDNzkmP4VOaQHUxVjU
c6MPgT+RDDQ+s2t6RuGNwO0BHoH+EeBkvJ1FDXVG9VofPdmxfRz0y4fnoqBIASU8Crl4e40526wD
sDOzQ5OWnoqjewLS3U8u68DPZwiCdoMZxamKRZ1B342ojK3rcye7DVRDwlHfB4AjnLIuBipA4WyF
fGyMc6NTKJBmjazF+MyAvZUGrsujTmyXFHfogwLh+UvH1VCCRwuCUx0CbxO01fCzBQNtl5JIlb7x
vP1Q0aRYUzLdwtQjyJFkBG99NAdtPpNKf4oOhGEJ3FI5r92aC+5FDZISO3+D84EVOnjtKcG83WcD
nl4ersgujW1X9IpJC0AXgNw2rkUOtlIHVFQLaEs0pkBhmEUftm4ej0oOIL5EKjqNjsk6G7pxwY7Q
4cmx4WiVRcJrkFIFgG5p+h5NQZ5SflTK8aJfYneYGrZhVCZNQfXh8iTTLfiYAaa48TcDVoC/ps3J
YGMi9Ozq40pWQIHmETwt3CZ7zyWAzAnN+lffyuACZ1C1HxobomPWrSxLWRd8RW3Sx7kIPLODwGQ+
K4NyDQqnjX/LedpWB7Dm4BQ5ekt73oJoI6iSCv+YGCrvkslr0xJoA2hHo6h/dTIS+x4TNS8a3ikz
prcmYEIB8riy0mEtB/wS7NCgS8IA1cYpcrNJ9dvTmmLjLJPbfmMIHBMrSTeucaGjxVt3oB5gCCFJ
eh/i14Tg+qHhMD8E8Vgb6MAX/UsAx3P9RZF5NWmLolar3PeoCA4PYcBLxzxUYB6SbY5LS2m/lV3a
zQWmwB1Bd0ICklP14KfyDaODlRlvJ9rb/aaHoIxGg+mqEH7fBSwZ5Uk0FFCUCN9Gcr/L1ByMme8S
TPusPLj026zP0+wD+jrAmgOmeZ4ut3AgRcyWukwxef4AuJIqFhF75ayhamstsJeNDCrUsBVUGS0b
voTW2+cMbRwslbYq612Tmwlgtqtv+iYvo6NAKgGmuWUSC37JHOB8B7ii0gJ4LlescTrkFVB7YVbZ
mMqCopf2M7ETJpmcF93DJS4GPiBxYYHZAszSjZruggjESVbbrlxooEoTmbAEQyoqO59vuW9rxK+z
o/kID5kMPoZcFaGYdXwLP22aR/jXH9pp8+bM5i41pLggLJllLHWVtCB9pdUD1w2AwlDmelk0dklh
aMoJ+GGYyoKLpbdkvUDPZiRTBF0ZwNN+E/ufwRrpn2vPULyQ/nSrgYtBqF73p3BZ5DHgCyoIvmRA
Y2AfzdE0AjoSxHcxjBeXq00EwpsVfXlZ0frElZX7ltqw9NJevpBJyQMPI3BvV7//FsCN5d6y3CVz
hbilmYM7fKsg5/3ivipA8R7A3k5zPab2Zy/CZLetlryF2idHZ8bgw/R+h9Vl6mIJGpxtKYtBCvd+
+I34BdrZHaxhwlzAuQj01XDLwtVOmH81btd01ZMDzzPvr158QGxvhU3hyRAnCfhg8F4pjIk+QUkO
M3BQwQmmS7frJHoYCSdbgQHO/gYyOX03927OgLMGftcGQNXC3xBjbH1fgr9EcDYuwPVyHpUqQGw3
tYRmfQeJJtdVlBvG4EdCQFHq8ed18DlKkRPT5z5G03OHKwPYnvqXJ2MvE9EQ4+dSchMkqTqChRQU
3RjBhkMt0LrQXTp1xxXw832vrt+o1vVOgfi4T2o7fgAfI/fw92S3ilR2l7aj9+jizi/RuGvLNqwC
qHq9FqxIZwA8gwU0VijIUs9yBNRxN8w+jHtaQ5oDCxiFZ4qx3rHaPPDSl1XtjIldTgXM5NYg+VDW
gDlA6v260gquKS2uMcTuZdCDM9cFicHiX/pTCztMJM9sqUpKF71jLYCLGaCvuhxolO6srL9Au13z
mjVdmKVK2iZvegLfGOM16jlekxGHVR8WHFYMuTfG7X5Oh3WPwwg1vHAG01DOeP3X2czGJ9sp8C1L
8tFhanRUdXq03RRcoF17DJsOXF/gUbMtBIA3wAAzlA7T1zWyvcWgLjBVFXVexuHRGsEnFZnEQGtd
zFyJjHityZtojPYkqMLjKLnL2YA93RsA/XrcJKd+oAMMH2Ny7kj6zjcRH2UTkks/upfaszT3oPY9
2skPPmIYdRQibL/Vatmh1cMrG4M6CxHIoXTaQh+itoi8hESQT1RAvVyNkdxJhHNvsEwWu0ilheDr
jkeJ+ZjxAfM59OVtA/7UIRmm6iU2Tl1ACRbFdb4TvptPOExcocliX6bN47+Spm2Pa7RsRzrV0y5I
cGpjxw7ZwpIFmwO02X3QzeleNkDyYsie8IwsAb1IZ4fdJFldLoHFpHCqdJ4G/tO2GQSKKWZjR+DM
LgOYiedRxC3qjzI4CcQmMtNKArcYqeUrBWKU5W5eAZ6tJKABGQkX+ODigIBLUOcYIhpA4yRJ1ty4
qLudZjpf4mlB9Fv71txvyZI8D3CMMRn8fAPAUUFCja2qz3Yb7xAz0mdh7aud4YzsIPsv1q32ipXQ
/lG0AyIN6EVK4YL0TlXKfHlh60512nzH6Qin47GhL1sMlHOG0fbh4GrqH3i8jVD2C3YDiyBImisP
lffB8PVSTUgpctnx6XpnT9lg7JrhrKzwYIgsPDd5pMRRKj/AxdpsHrdtW3hh0+IsbDFPLdJkZ5r5
dp1qdt7WofkRxoPYY8g5zoDABtW24esBbtnfqOEjvzEzP7c4d88GEya7RccePA/kVweibw4ZxlLg
gfHbFeQeBPiI+EZqFVSn/rpTsMjLJ4CzMADRqiz04+4Akw0ciyEP0bV1pkP1a/vFq21d8yERS74S
IPTKNtI4RnlK1S5VXqhzHi7NhoY30Ih8fO+BqbsI6SM6RBCD0dz2F9jBGyzlhqmkbT1gRXkblFw2
3DBZLj1EFyqlZ8dB/RVJDyuq62zvwNalJE37FQLM+BAEai0NCrS7RbIJbkwz6Z/TMewxAtGjso7P
/duMvT02VU0yQQXbLWqM9yBF9MepYyniXXhJp14Kmbt248cUD8GPsYmSPGCbl+P6jDMFvvsBs3Vz
Qawz+36s5otr/Pog7CZvzOIPB5CbgOepwBq10MTnIjbprbFB+KIGPV4irWwOXqeXpbBmL2sMVGQJ
x/Hm6alDMsB5OQy4bgRZFU6pob5tTXC956skR9eBHWOwgl8TN17jhti7ePgIZTfDnnhtEBHD1Yfn
i+zUrc9rjQwWvbMpnHUZLgMvpApBU2amfRIrPgEq5+yIERoOV9mEpG+zJshjFys/+lmHQZkMdfIK
jpIGo3D1MeMdefpGVW676xB85N3Iwu8NdYUrYVJJgHuXan62q0fzBKyd33XV+oeBMpW3sRdCScYA
m6z5smui+H0wLsnhceFlYF1/g0Xk7QCEgenSUoU4U1NmCsDd6XNa49bjYFKd69DE53Xw/GIcUnF2
XSAP+HrbzsHDDk0iHZ9g7gtZyyjpz2ERb0pi5EshY0B6I/w7t80pyaJQ6kPUzN+QGHyC1A36+uo6
XoI0/dtVvCl7n49ZR31zmOHXV+oRVnyemb1bZMIbZPAYqWzVFO1WoIPB75zXO2twuq3jAhtkQMwf
kUqljyslTc4FX0og35pCenhBmHqIC9nBw0RROAKrimECI0yGG3nNScBSTEu1SO8Iz4e4DEijTkPC
NrCO1+ipS5DS4xRCkrcSC/Q8Vt/jOA+8rDDgAMWPBcS7iYMnGUzWy5ByenmgBkys0Z7A0CCWO+37
ISxDsKxoGkyvYlmg28BBnlnefMOFVedWj23GXeIXmFICCTelci+ksfvBxn7pBCaDJYXhWG2X8dZS
1cw4ksdv2EE2713b1GdclOxlmHR7BOD1mq5PYeYDKwAT9arKQ6KQPW5mOMIOZb0d0q7KA5gK7cFu
Wm8r/Nb94tntgNhggncAZJAVGKL5aEC7x6iRe0CPFg8f2MTDbOn2e52CuCAeWmwwb9numxXtHyv7
X33XkIe4s6Qc1RC/JGBVH0aE3+cJ1V+QGZFMLH21ZsmyIeoIkmYXXq2BMSwbPfdjV99sXVg9WCUV
3B8w/9AjPEGU3/Hmxgx+8OhTXe1C6JuO9bQpjANG9gUzzcgqkGkcbWhVGU/u3YUxxupmiWKTYgka
lWw+aFxQGQGX4VyhpZA1K2NwIUeH1UwyuZk9Iy96iRwGbtLVIMis7WEFdfxG9uGMdSHlHk7pNI9r
27zTHo9Jsojdo/oRgm1gfsCHELN9Y9x/jHE076TqH5UN76hd0/2y8q5IdCNuZ4zjZWxw9B5o9Psh
6T1wscgSnryBG7iM1x5DE5UBlAWm/2s8MD/fWPOemCGnntCFp7cvZGDvMPKAI0HXfyd93eTKsKJh
i1eYxdA1iye4YXTx8sOrhuiYYAy8bKe1yQPaJ7nGPfeMbnRdaBRyrojothz4YjEUZJvLGhGMIRFs
5TrWE0j+4nOlvM1Qs4Dhuki/KsYoSmWdK32NPNYEMywOguGhhQoPtZJNAk3NFPaqjheY7hBRGg6U
RWe66FlRRU+DxGkVSndYl8k8+ttCdl3zc/SQjyaQVO7bcL1HesQOSLxtzq54ItMNb4LXd2FvsZLV
DH8WGi9vevbY73ZGDQx7bkweW3Sez1QQ+sjDBvOVgelflarD+0orkIoDkGLtqETJawWVe+vHJxRO
/NsmQoI8eAycTi99n812G/DwXIXo4yegdgMzTOtdC0I+rITbpnDAtLz0KDfceAhNf8MWDHUkAnCV
1WuaaT7ftIN4wTNrCpiV/e60P6GclJrS9TEa0oN+XXXyhIDsHiwBpM0+Bfi2e9a9FEeIeVneEyfB
fo/gDLeBuZwtDlWINbhFrqKBi59uepwvlROy3NzWHdWM/Zkxj4kb05D5QjDTg3qDXO51l6w/2AI+
uYuUn2sB+DjYxiBLR7tmTi8prA2zVhJ2ErYy+H+iNdvMGu8QPnllzWHXIVLDX/2Uw1siueiOBqXW
8XscRS9hGC2vgCSzQwOTgUvc8/gZpf5mRyTX+1g3ANf3VYLXGcHqxOyHOel/m9r4gGzDyh7L0BtO
PO7inZPaO4RDEOdIBiZYYMSwdnMS8pMs6iHJdmPwQAKSeTJJykA2ak8ASDmRYAZxAPl8MfRNvUMB
ayyuBP1Dr0ZwSUAx3YWJHHM29bzsEAcVwNmzQupwzf1p6d8m8M1PhqLfa3hUoE4sbjc6rxmDk9oR
MpKTN87FoGaOe9R3O4lpvIsRLXnY6CReAhgTZXjT6Tmh8GgwKZD6CFnvWOIjUwTEsgCGGjwwiQwS
0cCvSA+obA/hnCPCv8O5FRcTLs+baQvPphouzG/8y1hPEFdIqzLk4uSuCtZPCwOtvB8RpEQM3gTD
0nd7ErZwKRi3X/G1CgW13xNTJs1HLVjGEhUU6Cs1wG2oX76a3gm/yhK95tYukPqh3QHUn/Iflq4/
U2Bmc9QoXzc4lRQrLB4myi6Tw7AQnc1FKSVyhWWSzTO9wIcHnPLUzmVr/V9wJ0L1fsyR7wkEjJYg
NzA/LKopAWJQf6kewihF0r7168HrVfMWM9SvxST53YiE4ujWgZ4BlYtyDTvDPE5TTKKN/MQ2CuQ8
erow+ZiCaO+j6sn86YVPFOBcOcMcDEjIE0yF6pzACbRZCDI+CtPgxCZe0cax2Xlxemz4sJScwxyB
tVjNXuTmBwhMxS/f6CwcvResCFyBpGly0BZZ5lPv4DQoWWDWINY7xLa7bF79OQfVaeqG26mH4UBP
lnOzPcxbXDBv2Te8mdCecFB7RKQu4AsNF6yQHia69TkjabZN8hr3vUMe/BQ0Mi0sfDW8tX+0W3VK
EtIeGAfad0KY+dC1sLkJ0rPGBad1sluhDa7lZssNaz7jvboTY3BRRNIT680Lmqf3YOuc/Wp5mGe8
fRnCPMhvozDvu80drHX3NaRQ2SAaU6xRI+/bNh12btnsE9yEUBFvtvda0nHXkE81CpgOoK4fgnaQ
xxEaI1PrMDe6smaXMBX/jPrtBBdSeI/yCjxxgaXCEaaB2pt246sx4rlDz0tp9tKFsphmeC8sRH6w
dvqq5w5KalwWlexgeDFWlwYXPWENnEJk/YgWC8wotgeqvP5IqeoLTdFM2yZg5BMY0C3EfAsbHIIY
6tcxXZAAqUeUC9q9iF0CMwDJs3qxF+R0F9AydSE3/7BAB5u3bcVzNqftDV88css4Pr7vtjIU3nmC
khlHTw8+t+Tp06Y9Dh0RnpmP/sMCOHq+aXjvTlNUAm30BLy6hEViBWxU2hepQiXJ8fHQtDXUsbSP
UYOEsY3sjH6DcdJahhwGt9PMLy3Y38zb3jFV5ZXOR5iEGM8clnpOc9uB+tyvy80IW0cohn6qUB8Q
SJKMIpHfOvErVqk9bZob1MHUAXZ0ezk2H2JqLsjPz9GKu7+CncdzBROXif2OIvo2eOoUgHKuljuE
BkULL3LsrrY5C6GhCkZpHnmN89wGu7+5eYO3yK/Z4bhI/XangubdwR7oHC6JPSUaNT9aT8FNT4dH
1HLBIVfBc4sKe6bcdpq10lCoYgya+I7klLmPhuJ0mQJ9045oh0b6Hq5mp3moP1D7hC9H+pnKAQWw
MeeQzU+Z8vuLNyGlVo0PNwtFde6Cm7YCqt02GG6xht5RArl9rXwgwykTRxg+PMLu661PvTkL3bhf
IWyR4FrlBr00ePyME9YZDU8gd+/q+glQk7NP7n2HvHZJfuC4v6mCLzfD7gOyakR7ZtM3C+tQfe2W
rzpMzZ4DfpmtIfluA3LwaTwdMaNyRMojj1B6gTteme6nq4aOnKy/JtEe4zECheytZqqALqxDR7uL
WgTygcmQpr+MJF1xryRBjSOTLSm0bEz9mKn7PRO0ptDlDB44tS/VdavGaQfnpoghffNH+JvVxELZ
M8KGa4TX9VeLAXYyGTjwIkXvJ0QQSPfbZ9T3v0hHxgPBVOkUc1p07fjgLUh/adTBAAtjmhy+oWVg
4w+UxuOCjv733KWPMeSDvgQcruadzlHUnAAfH/r9VP1s7IKMxwwFWRTcO2T7tvpNArey/kamF+jH
vdyztmxn7Fli5xrOWdEjQYvLduOXQfznUTDOWOVPiGQlNHKrh86PB2c9SNaJZmNmo/gMuG4+1Eiu
YMvWYUSnP1s8IruanHnNuTXeGRRZcMFbzx5E5z1drzM6LWfjKXm3xMsjRmVKHug9aOlvLG0YXG50
+hukzz08O/O2QiKEnvivuvdZ4dz6JVqw+vsIBelkAO58xsDaChQa6e4TVT96E1LuMZAMTcnlLOJq
ZxPA5tdKHPqRALnfS34TNVTsU6pf3axYvsbyBj3ODscQ2iSBBdikQkCN6szPoYMYzuBu3dC1MLVK
UIsWHyh1oTYWw52AovKOMs5UzCQA+tzKMo75irOnf4Jd6rMXBXg+820QQSBRjT801mc+T/o5mUVU
cmk2TJtuPyY//dk17Q+azj/RY9xKktAx9yUcmXDBxDkRw5PZ6EV4v/1QMZRJI3EIoaq+GAcIPcx1
opzINHxZEKyXwcyB+A6rQiZoaggSTI/rFEXFqIdD32ikTryxaD2jLl4JtI2IP3W/m0VF+dh5b6Ml
uiACRYdp7fscoG4chAEuKEbl+Gg4EqdaVwy55KrekAU+VqBI7WEjB4knW2ATJdfwkMBPJW+YHXMv
9NtDbOxrNJD51quaqtwSH1LUSOpds7TLUxdO7Su3AoXhkM9PCUMpjvPa3aDzF5dkSeInZix7GAfz
MfFwRfyR+AAe8GG7XwZd3SC1CZ960njPuAmCR1YPCNLY8lChWQDij0p2lBqEKDFn795mpz3rZ4ln
jbO88lzwOI3SlX+FqunUwngOkz7mMuIKvPiNhJpwXofnYB3CMorEI8zTgE4BkDZDVgJ/Ad+kDy7e
kjOdJE4SkKiyJmw+Mcoq9z2C5DzeHFAGPtpYUCDQPToLK1rPcCvZpv55nRqNkzuwD52KJkSHErx5
A14fH1D8rjvwFsh8YxEanOORwYcVcwuHgcAAofVNhSmkcYEb4rDbfKzelQtSxiqo33FiwxnNzD/c
BvZmNmi0VFKM7hZRNNDSg/Ph2W/H8EgWSsvG9GsOEMO56+mcS0HT265OKSqBlcHQCUbnnrkfygul
WwM+CaiUrF0fqGFQAbQeBu4CX4DSGAlclBWYeZ0I7iBMWB74RK7qG+870HhfrYyCZ3indEVENBqP
ymzF0pO3aUFvwOlOIZtAk96l1ROLQ5TtLA7OMcf2CGB+ZsRaoL5AXkDNQGFpwYwzFpBAdDhH3cFQ
Mx18i5oBqotxVDRJsp0Xjodo10gd68phJUMmU9MixBUPF9aweZbtvJ6G6OoY5SJ379i15BA6Bv+q
TiKQIs0rrI+mfFvn9IE694zqggc/um0LcZ5X5rDZJr1dtqS+UK37XXX1+xHOqT3sJzZYczk6IXAD
J2sMmupmgdvbMV6a4HNqYH6zVSm9NIJCnA97HihgwuulEHG+B646zlv02Pbo+gZ4Z2MfnpuwalCG
rZJscnH/u5pDoIFs7yNAhI4EHlRk86qfbqraI6Dk9KineTs6asILcNJbBDCg6H85bKs7/PAY5nzy
ttfYwnykhafJzRrP3iMbdPcjbGlwWpxEdsqr8Q1GvcFPNMliaGCqfifQycsh78JdgYppWDTbym9Q
+azzpa7prUxUmgH63qOCHKOYCv+07kLlsuzRBeMwv2MYn2vn+QhDGZTzVpvs0YUO3lTv+bBmCZsj
1VKfFaKb5xaR/GM6CfW7tnQFqr1q4AnZe/rabIMe34fEpdGQzvhuIsVGDL9fUDT7Dgnv9/6Gcmu+
wMAUZsAVDIJEV6WyGETbARczEVTytamQz+GYgbxa7ISBLCHz4ZJ22mwrbpeRbb8DOKFijyjQPO1o
PpUHG65lkOmhXT2cjG0z7Ou6Cr+w6s3F1mG/g34xedysnvMkwIJHl6nnK+rRUfRRU85vlErkrrUb
Unx/AG43Q4c2xJjWoBe+XxnHZ3A8not1btTFwZDwXsvav7C5JkXfsKEUod7BkxstOxRDk/2E7wlt
TsCgf5uW5NOEcX/wZxSuG2OuuIF+8wkK1JT+iGE+jnBPDutX1UEbim4hmqW1rD8tYe4I31n2zKZO
wH+Fha6gdF7Qr8HBi4Y0anyoBsSexQJIUQYckulbYOX6Qs63guFlQhYXJp8Req0PaIrKT9rE7ntI
bZIJUaHARpPoXiuGg35a6u8lDtvHRvesYCZA26+q3Cnl2HodTE5znIdi14cIc2tc95cunDGBszr4
RAbqCN86SCeWNp7etgGXT9r9H3Nn0hw3kqbpv1I250EaAHcAjkMfOgLBCC4iKVGklgtMK/Z9cQC/
vh8oq3vIUAzDUqcuq0uVMuUBh8O/7V2+xpEXdWvnJj8YdqO3ummRZ/VleMi8bKdBue/Caa7oKhnw
BiqtYLqr+Ja52FNWEzn9TK6W0eFD7qf149LOETQNuhrVrugK95uMNK0lg7890lN+5dvcw2nWtxe2
lVk3pdObW1szDvJyYDwh3e4vpuFHt7U3MmbKknbL2Ne7G4RE4qRpP+GAhPtRSoXCnRgvzg+Jvxb0
NvosaYoRnq8S7622yNEiHfW4yjI1ua+A5V3gZRQ/YD0ERCAxAAv4/NMUa1z1K3D7opuK5UKM/Bz8
X6vLGr5qECuMdo2soVT3KnFdqjD+kmYMIc04/xBVpYEXIhOzLaJgThI0Vtl89iK3+qDZk53nTEQH
+MUIqwEBmkdgNZvEKLN9E3dfdIbZUyfbz4nypj3c6e4+a3SHa5pvH2yUK29z6YonL+u7g0zmgimc
oDU14aA1dA42kJjKXphV2O+8EW+90Mn1tlhq0GpRzDzcIpltqvmz7czufsYC7IIpjqJ0Vt7OS2cR
lKmVgcZnXrz4errwlcG8WPv9m25Zbd0mZkNRiASzpUW/aRjcfK+xNacV3fjbAeAP1gxwWhZfxXsR
TjS6zCh7E3kOfiW9ENHeFpJDmZRO4Hb+E1aQfAnE5/xTLNr2DvPBb25vtjc2Pn5YEZcmkcXOH7nz
x12Ma9nQvzcRgXqQc02roK0EHp/428nYy65nemQ3pc3UvC9x5qbR87Mo3AIhqr640TptSG9TNDm1
7h80+Ezm6o5+cqbVilebzDeQCIeQnNGoEWXVvVnsbA6s0KYSDPn0XbxKOZx9cefI9hPH37tc6nkK
qNiKw1R05qdMhePVHGvGyThFwoiJzMe0NUByZvU70rF6O2v8/aIwNu60002B7SkvAKFmUfjlGWNG
wLBJ2Ce4eEnq6qjj8VMgna1cPg+RxtttdDGHZYS28+Kq2vWqpV6ra/8W0H960Xtk0wbT7W3o5t9j
Vav96NO0imOzOAhzBBWBc9e1SxiqmLRp+3qsdHpTT9J+l9izvJyqKdwLI/wYhr29n+LMuJniwf4S
Ni3/s+nnm8wbncsYmvZemkl8mbVVu6+rMXqXTfQFsHl2jNukGfVWjmL81hfpXPFs8sGf7Aa94RFb
Xdwy670XLozx2/GbEgMgYqr9+yhP55rJsrJunAiT6dlhItUIS15JwD51UHRD+wV37olXOFBH5L7/
LRus8jrvpHuPTifA/Mz4OERzftM3jCVtaRc7PDx9YvnYX5mQ9/Z0/ebbJTWGICqwS+6XfvkootgL
4sITWyHn7qFo/fZ9o4v2QrdCXiLJaQea2PAp0eUFiLfN2FYjrRMs6xJQFoY5vKORThu8ExJv4ba5
Cycr2yX4+UQbBtr83VXVbvsi5jq07DsGQN8j5nU7OSbjRR03IIGLSwbhgVZzjOlfV17VCwJIsTbH
92M+NztjnJP3yQJozItsvJTpUdF0W9qrZq6dnTdjqEdTgwkEOQQmQJN84l/trhxi7gFl528xKEr2
sx/3bpjkXxZ08R61zDDyqUV40w44CpXAPxGcEP7OXaA9YJzaf8GFq/lsyE65fDldGBSj+TTwVHt2
V74Lo6p9wMi9iTd1OyS7BrvDIJy6IJoMXH7LIry2RqTG7N6eHyBKzmjISYzC5rx821o1UKisBhNv
Nyq9i3CXwbR1IvdurQFz6Gp6tzhNFaTT3Aej3fj4IIM0p1SmwoylKL4ZUwzlLqypg+rUo7U92P1N
ao3zHRX0oyeKeY+YqoN8cDQ0N5GlH+uFutZulmY7CvVlTBz7ukUPGxQMjWUGjxmjSFCRsA3foaHz
2UkrXKujlFZAQn8VsQbaFm6tf5r2wugnKzDdTaKyD6hVSy58agzU+syvtheKfVE56aWs/RpqGyPD
EAvWSDTbpLOnFhl4/u8cn+3D7ETZQQnXuzXi8rOhZzCgCxp1B9dPsB9PZnBRCqYjFqcpk+W6ZP7q
vBWZm9xbYcWEy8Owe+6W6X3iIVJXM62DcsfEPC4yvc9S43M+qXQLEss5ODWjk2zVjtyjmhhd58qJ
A4aiIhARlwOio2NzC375cTacat/KOr/EA63YjuUCkXtxPjlAV66TYhQfHQUcJcUi78Kfwic3n74m
iPcFWVHIHYAIyIAVR6oNRfiuytTBdG71AuDCxdPXcIvktlFt+c5pXQKlagPAK9aSGPAGsRKGsws6
ldnFxs2NuyWvEzr54mvNhbwluv9MlXvRO/uoeWuKrr+1+6q7dWEn4i4X7UIPdCLeff4bM5+/dpZV
BlY90uzFXo7YNZREW/p2eeFR4pSFUN/8BiW2Te+BpooX6e5mYXYXU9Kgy0efYtc7gEA7HzQeTKuP
Y1flW7J/RHfM0DMCQL/ug8sVeGd3WXzfgID4lCbV8tOeq/K9bQLE8PrBegewI+MiGvAydgxvY0Rj
+sExOmif4P4W0mNjDgDdg9I07EM4GPWV4VMB7krHzt/2+QSWiJ5tw9gv9Jqvvg0/FrhOvcN6Lj1Y
jGDBaSeIZVcyAh6cW1twsIQPXcn9DDeVEZdR38e05i4n304OcxVynGOru0EXnJQSQ4Kw0xiG59qe
GHWFjN2jSD8MAO/2gL2IWDoPdz6oxPeNWeUBWf18qEO8Yy167TdxYkZbYBN0fEYKHJd5yuaXSG1o
0JaI/MynRSu+qj6k0eZhVt1vssXw7/REIq6j1N/7gO2+N8xYKccXgE72mO26MSmfGldW4A9beiHb
wfTTwHEbew+LwFTXscoY3+XUFm+yucMAAsJlAtrGdd4mXk+sROOhp5r42dHGvx1kmqRB5I7qp1cq
IGoDuJ2Qieg+LBb31oSJQz6VlA+6sG307326kn06f/VBpl5VBnTCOqN9ODrQccJ0TB9HgFM0pEZ9
3WPlWG9Cv3Iv7BaBLQtzIB4EBLAx++2bDuQqrfgUuEGUe+88swBSYoz2Jp1A85GpmPvabj7SfIz3
dE/5SyMg5Es8fkdTpPjqm1N/Sw0ePhb0tfZ+s1RX1ZJNxLOEoqTmgLaJOx+oiOytJYr2yh/KJBgo
jJ6WZMG+oRt74pCFmGbsRldulXVXY6shA3gpWI7Jdsa9yorotgxL/8s40tVr3S7cecXUHuKMbKYa
qwnzCiYcV4se7QOUjZHk1SWf8SnR4hkM5ZRFS0p7WDWfWkcuu4m7EHvNZLrxEoiKZERufHBIHzBM
YLoprASkUez0P3rbmJKt7KrqI+3q4t3UAfuoEiO8bpA/2nmCWe9iRckDHrD6ZhoAUyIqCmemoCYR
Pc69cZO77zwrfojNJtybZbr6BlufANIMKQ6s8kmJNjyAmK32pQ6ty772QHDJSKTYG7vyQUSquZlB
zHH229UPspL0dnBa1DYTrTh06eQbGHVpJIQ/8JGnt6EEfEqRXDz1PooDOG67M/0b1cU7fxD6zm7C
6HPEn29TNVIVpwTPqg6R8ZiT4coqVLrrkAje1X5UB2hPRtvcoasRocyGohV3Lv36Bwdoe4B+JnPE
KGm+dlhmUA+k+hAB3N5axjxcj9YCez3R2WXpq+4iWfzpp+eEfAs+EXRP+Km31eqBDrgcNw2jG+Gk
dOkS7aDjcC93SU6rJpo/dArqO/3hb4s5DLtRgKw0RTTHW3TbjYN0m8+x3TC2BGC0A7iDJQKgFA1H
BP8N+qRQPLxm+q6dpd5EGePPwRvjINVJvG/4Am/NdIFtNJj9R0bG+a7KYIQuFKuX5ow/aF6rFCRB
WH7OsvzTaJk0OmPuEOlB6gir+ZNhVAvUGOmADe+w/QXP+y6DwQCFPudTnh2sw0GPYFbjRgOfg2zU
31zTf2Sj9r4q+O+xH9oLD7X9j2r1HOuO/6H/haZp9koW/x9nptWU7YVp2mOZ9D++/+s/2y9f/7Ur
kvZL/6N77p7261//2z3Ncf8SijaG8myScekI+IR/u6c51l+gI2zpYfflCVwjYbf+2z3Ndv9i3Iyp
meMxclzt0/7HPc22/3IFHTaFTYDnkEr4f+6eBsrb8UCJWkzMXc90TG+l+j7j5mGoUTS5ndoBv2W8
yKRfArbEs+jZ5tz/zfF7blv1kvn39ypSIIMvfKz9rF/q1M9WobJIBEmwHdim0xKItfhsDEN1iHsz
ucFI09g0o9sGjCzFU67T6v715VeW8P8jHv5aXgpWtZC1VsL2jmit+ZIUVejOqDQDWtwZhVltaysm
sWtrdeZJX1Kj/3sp6TgsY+MzebQURO/Y5saWAQX/hSyW98DznW2RVmDSvS6hvYxZMpL3n15/wpeE
3X8vKx2JL6PDRgvx8jW2Y2sgmWnwhDFUyQKD9os6DM9pC7sn9hHYF3tpm67j+kcPR4+WkUPITAfy
GaCvKScnZ13YJoW8MRE5+fb6Ux2plv96LL4Xk+rGRQ1LHuvS40MCE197sOb6cdpaDjLQRupY0XYJ
7QoltdwIGVOjxH8xYDX4Uy/F58SsoAWUVv145resW3h0iPgtADEs11GShODlFmMh7xFEI0mZRzpj
u14wT8ldWLgBAQdMyLKApw67N5Rl0LsElK6kcj9HyPaCeBzOCbqfONIvfs2RQoSin5L40hCMNWzo
VU73xQwjEzxgZ54TBD5xthwhLVDUkiYan+/LB+8phPFZbNevp/MvpyZ7yCHGntHROPk87Iq0LK5E
1z3iCOfebOHbTrHl86WCRBBiO1GFHDLAbPvX3+S5pY6uPBn2asLYnLa+x/w/YtS58Yb6TR912e71
lU7unC/YNq5XrKrXa/HZtQeeYoFmoURQT127qzwTIQox/Dv4EjlPG2D+/jxKEUQk95oysahe//zZ
Kgi59bL2FCObUJiXZbHMl2OWF3T+hnOaEqeWkhx+0xceRh1ifeBnS8W8prCUQOYKXfRPRRoZh0UV
9lPUhe0/4qGvn74itElJZBIoMRzfNT26e03rm3UwM8YHXEETFRbzdOYNvVTkWFfh1YjVonQNDcSG
lw8EpGEykZ6pA6K39cPtRHoDTMvfmkym9tp2ra8pXppnlBt+38WXix5d1iBOGnSHdB24oaWelEHl
6qYmthhW7rtnDvvvR3B9VZYjOYaO/Sstef7GqqaZJJ0EHAB0mG/7yW+uGiBsZ+Q5fg8MPojvX6fP
JywcazvAq8+LcHS6oLQM6yC62juYxBHQTgXbaBnO7esf1onX5uB87SrbQ6QDr+2Xr83JISYIOmHB
0jVQssqlouDxpvp6AiZ51UDg2CHndE4z+sR7c7n/2UTgmILh0ctVPewAhI/zSpDBgQFx0BZXOWa4
gUqt9swDnthQF/AiB1Nx8drH/hNQu8cJdBoPaA7jXeW0w4O5JHD7a1R7JcoI05m85USoJco6ZJrk
LTCpnKOH66KsowedtEzoUgGSrKcHDogJLl2uIUSGSQNg2gXN9YXmZlYgBDb0b32moG8Tv4Hd/foL
Xld7GWxJbtljrjRPuOh8vNzqpC/Rwcj7NnDydfo89blVAh3vM+Szyqh516XwWsGqutayTVMLRPLr
6584YNzL3NmuvyZyx3LAY9lRiaH0EIDQDS9Q01zH9V0f5J31ZUAlA0AZhf/ra/52vFzKAM/CTZlL
yXaP9bbpOFhL33cD+jklBTD9HZDCikFNVf54faXfXzZLKSVdsn+bq+FYHKnuqendrhgCXVptjuyZ
He6VGfqXrdsLtFMaTWusCtMdKASw5XYYe5dQnocrL9dNErz+a048tzB5zb5CfoPzfhRUNHIG/WAb
XdAXYAU9gAXvHIjT7xsq/DNB5bfPyjWFRcFD4bQe81/aNM/i11KqOTScog9qiBO7Nkm9bW1E0yPK
3dNFNA/q4+uP9tvty3o2UQV7IFyzgVq/PMauMaZeG3JjtPE6jUEX+MLvW+Py9VV+7dCLr4VlBPFS
or/MLX/8OsHhh8niaB6rzpgqAF1NNlVGJ7IH12ddzbKF9TsNHS01EV9AQkx3XjYlV7pW/X0Bugfy
yBDJmwWyye7133ZqBxxJ6uh6NqWsOop1rg2pxy0FH7IpzKsRz9+LhSbemexxvQ6ONoCLeU2BWMK1
zPWIPXuvyRAaUe4sIBiyhEkvc7TsBpX1KAzqZrAZ2Znpm44rNbCr0IBL5vvnJP5/KTr99hOE5/Ee
1mvbP8ok0O/NLExSGO/Emb2zMBAPGhTcthoS9PWAjhLNmBgASwSp7pEz6t93eih2KuuywAZZf6hN
esWvb/7JbXEwSPe9NXc/vlEicJTeqlIX9AxD6h34dWqFGbAzuJYqzg6i6qZDGHaACsrehxBngVR8
/Sf8dpHCE3QJ1dSlLpnjsQRfyxTFQBePo5lazV3NbgDJnLPLQZn+z8VQE2d0sc585tbvqwrHMR06
DUJYayn+8jy4g8kEp8p1wMTjg2xvy6p/AzgwKA1UMISxtaR7KVzgQ/F8nS5Q1LNL4X0fO1izOt44
UQ/aaDljzHfiN7mKxI+rTnkefaCXvyn2rSk2W3cOnFYMN5nu7Nuutpr7RZJCGOnS3nmzV399fft/
v/A4kj4sX3IkYXrHKcvcoJqh3MoMys5Lr+efWQetFIUcQts5pb0Tz0fIdCxB3HQll93L5yu0LAeF
rkbgpAzdRJEOwATK8iEDY3gI80TdLELaZzxCfj/hhA1Bl4yWB/HjWJvYAjBfNopNRcWoD2JU4q6i
pesOOYNfSPulSg4ri3tlsYNv7O16OXP3/h68WFeSMBFYBF2Ko7Qpql0n7bNkCcwWhGZMpXwdelX3
SYO4PLPU71epICN0XZtXyQ4fN9HqFHebxlnmYAJp8b1AyPCpHMSn1w/M788jTZPuDp+fI5CgOHqL
NU43UaRYRJtD+9BYTo0LeCy+ZW17rq/w+9lkKaoAEwgOOC/3OO6jcgGgEliCNbT5pdvJGlShlXBn
dzlM9GT21T8ORmuENE3LXWMFgLKXR1TzXBVd9jkIlWUeRNsYb2z9D9VGqSnddZVf5Zb0TJLqo1XM
qB1EDdbNMbIpsFIQtktaZBevv6jfTwOrkB/7LkoHln2sKYkWQ6KnBJhnDpfnouhS93pIo+nMmTvx
jiyiB+M9uTZlvPXPnwVWYPQj3TVFomij0VtVjXtZGGHzTkrQUpZpiTPh4sTxsxT9aDqMcm2NHyVM
UzakBfT9IShUYlyJ1ACd0socPHQx4bfy+haeejiFGtf6lki3j40puxzItduBdQEBxTgmNvepGf00
zfSe0/PPLFF+nQrqKiqJ9aZaY9PLnbQi1brNrPqgaRufmqmX2z5uhsPrj3Ri/9ZvyTJdWzJrMI/2
D10KWpSGMyA9Ev0oIBeT7IhPAOer/Z8sRJFGfUqD9viQG0PbCqsWQzDCg37X6DLaatpdN+Ey/PMb
idMghLvGcZcW4cuNM1QxYpxoDoHpWzVq7o7YGZ5RP0z1JM5UfUeePr9e0ou1jpK4RSKqpTzKbhA8
KAa3dY6II4YIEypTVvhWIMvlXhSGZXX438FaJo2qp36PWAqJn5i7Cr5CKApgoU6FSzRwtr7fltao
xs1UohTwXhtl/aN1ENLaIFI3e0EB6MYLXn83v9otL3NRZPpcki3OGzMd83jLWmQMRqMaA6heJnRG
0aFz0fcf57Jvd45f+DsvDCFAFnIxbuwuCQ8zE9U/OIrrZkqhFN0z7yjfGWYK2tlux6CSVrOPgIBQ
dbnDnvaRc2apEx/ymueR6aj1ZneOTv3c15XjcpMHTd5kb0ohZIhyulHftHaBoHks4Me+vsUnV2Sk
4FCymhzOo4PilASBMevHQNI2uUwEquutH4Hwi4bQeiOyOr5/fcET170kUWG+Q5LEvO74+lhAmUl7
1kHsV1WgfAQWIttNz5ycE48liVi8sl9JgL/++bPrvkdFAZFTcNhNWpsMqPPhCrnf9rAg1HRndMtw
Zr1TJ1VaNDxov1ISOcc5TQH0x7WBoQfRrEdI3M1wsUrFXcDLqaCp5MaXQujUCGjd6rdJ6/tf1UAS
9AffPTkcPXoiAW2nY9+qKKrcnHn+FJgogu5QzSovDXrqEYjHeLiZZB7fiVKN14ga2AjwIOHVo9S0
1QYqYVY+1Pe5XcCu95AZW1RVXMS6i0H7RFWQh3yKmxJ003ZR9jm7jxPX/TqPgoFHJmU5v+6zZ+9r
pn4xs8rQQQ3m0dygTDUd/EJb92Wp9bd/fgI58XzSviDdVUdH3sd+0jSLgj2K23AXV+DCINFEF3+w
Ch+zYthnuvI4TGrDV4tdlxOd5Do85F1aXSEaF587d78XK/QLpOuTBDJD947Nu2fEvciuOOgWbK/v
oLO7ARg40Do7C6GBm0UEY86msfs4hysQltvWvB07M7/0hfvT1F5xwBBnupi9LLp3JHCRzUyX4zBZ
5vj0+o6c/Kmk++Qo0hbOcYmDm5yc8op9p8mxXM51UtzkEQz7aAmRZc1tJM5gfH59fdGTB8tj8GrS
i3StFZnw/CJofFBPFb6OQdFnH9oBpVnTbDQGQEuxe32lUxeb/Wyloyuno8OZmhUrlSPqLeWc5m9i
dELOpHqnn0dSCDuuQGTpKCIOPXL6tOKmoFIKUkk0mMUmQalrU9o+pMo/eCQoabQ+mBT7x19lmoVD
Y2gutUxn1gX6R/UGK876zCOd2ri1b+q5fI40/44qtcabCBgrSl5qPeysOcZ/qZ7mM4Hu1MY9X+Uo
7mSW2TWWqDkI1HEPQ+WMQY/h4JOsQz2f2bcTbWkJG4P0lUPns3dHcVxbcjbTqNccgwG7KqkAdxll
p6/GqFAfdOtbVxOemh+n2swf4V8aN+geJtd4nSj33A2xnoijHApEjuT84yUi3WNvVogEwgfbjSKo
bYFqBYS3K8z4w2R57T52y5+jQCNqSKKrpO+QP5wQE5lVcmb3T75jmkU+uY0CB3P0jtMhjM1pmXTQ
+k19cPD9RgK2O+eF/Usy/vhZmWtZ7pqs0RU/2nevRtLKQ94r6NpVn66Isrd43tqI4rqdCuzQ7a+S
LvJ26ZyVXw3Vw+C1PPURD67mC24d1rk8/NShe/57jr5WiTqSlpPWgQrVshlaNoB5Ro2epPsn36r0
CQK06G1ADkc7nGWkJYxCCAQzhB0dypXwmUVnLrn1KzneYKBea0+SatPxxcvrtB1QnHF0rIOUnH3Y
JEuBpDt26sJ+C6OyKIMROYwbc+7oVIkwBYf/z28k5jw2XWASSELJy/WZ2UbeEjk6qGK/uGrGtN3W
WFi9e32VE3MIvhRgVuRS/EceT3LsJs6GXtH0aMUcf8ltByUJbxmM9/PoO9dWNaFPMaUQ1JKqjL85
mT8B/B0Bx1wuSMF+0DasRFQ0DAa7SREX5xyYTkVS9nRFFHg0xY/t1/BsQYR5NDXNDFMcisicN6bu
PZQmVXFwK6QxpSyc969vyhq/jl/9mlfKtSNkQXx7ufVRNKBuASA3mKscNn7c3Q/YGm8H1/mEZsiZ
XOHUfeGx84whyKqleRRM7Qr5BHPmc2FgbF+JRvUbM3WGP4g84BWVoKnvgXJbP99nWeeIXIxXJOyj
mPCZ68viHpx3+/D6vp36ZDzXXmdnjNv9Y7/ORM45KTbzgdwT3VPY+9ZtgQj1VWm0/efQwKswDQX8
clNbZx7v1BvzQDFAUfaZkx73JRnQjWkFRgjex+pCgCnRVVMbVrwr3AykemEW2ePrz3ryta1agrQk
QVo5R/ddU9kQXoGioDPh+yhqZRJhDERgX1/l1K3KE4Gkw53YoQ368rUlCKUohC8neK+FdSu6yb9i
FNNfmn02nblvTr08Be4JYCstIgCmL5fKW+kiVAs9UEVC32a+LR9Dry8PUxsh781rv4yMRH8s7VD8
wVbSckVzGKie78ijL6A2vY4JqUG+IqbkKalqpKGLUp6Z5Zx6YfQ06EdRCXkUny+fD40dNxlzJNLQ
+aoCDCYKsUFY3P+Te1t5oH890DUoX62/49mXVhOES3clUYJct3a+9jFPnetzFtyn7kWGliSSIHjY
tKM9ayJOZIsmeODIUCMHFyKuqQeLzqvp40LWImsdhGauz2BcThb/PuGIpUF70cM+erqyj3rTIrfU
gzT1xikbD9G9uXvkcnQP4TiNlx0Q0P1SpeOd9uPyHre7MwY9J3NOnxSFvgqdHBosL3+EXJBNtia+
ilyH9kVu+eN+dM36C5yEBJWgUn6HzyY+USd02ynvIJ9Gae+sbMyzXq2sdBwpnv+SoyCdlnCWoGaT
0Lv1cG2VsX2R+m1zZlR+4uiCGSc20DOgtX+cCjg13g+Jg1J0BPsRM5pIoLY65bV15u2eWIecleyZ
fj5ZwfHgty4su0aT1gqcuCtuprQa9/hwJGdKhhNHlyEvtMsV3sZo7CgUlWaJcYGIrUAqo+XSdOdv
RZGV+xZ8DkPAyIFfCd5h//pN6v/+pjiuknYcJFWHee7LM5PirF2ie2QFuontt0PmQfSzrWmb2aW9
HdBrvVrSqdma4arJk61ytK+vf+ImByZD1xFQ+woZOnrqNm5jHO0iK/CtwbwvKIR2XtnOD/Bjfv7B
SjTFSBmZAHFgXj6p8q0lyhXegrpT83Ujh2a3ZI3xYIr+XMw4cWBAyihCE0FQgVp8uVSi01qHCUq2
M/CyzeS5SNFXcRi8/kAnIpOicgNg4dJLof/zchXVOmELAcsKosYDyeS7XfwhShWuLmFpoJY/Z318
G9tOJy8ipKvKM4HxVIr8Yv31aD270d2si93eT+wgRI/hp1kMw90obYwuEj9Ep7GQJaZFSFUhy9tB
GVCTtfdDVz7ZiXGtUC2oErRhIhl1317fl5O775sr5o7kl0Lo5e9CO3RJK5q0kLELjAymGU3y2bXP
PP7fMJiXlxx5N0gU6hBG5pRCL9cxvUH7RhcNQDEWTx+8eWk+LsLeSGv5JBDLy3LVZntnVMzHyqmJ
31cedj9BZ6F4uI+HsLyNDAYq274KkVlrF6t33g9Ja0R33Eblm2lYIqTf21HiANVEyrxqCiiK+Fgg
6ISSjZ0iXNi2XhS4UZTUF1XW+J/DqU5gHbfI3m56Y3auEQCc5sOCqilFfd/Z0U0Rx2ix8RtmHENK
FNP5x4052xchiCp2KoLWkrQTABIzpZwOLDvqwLh06KdNrer8HbwuSOlWKXO18+cwQjJ3JZlXS0pX
rVxYf1INbmdqlDraKd2G/VWm5xo/TCgWJUOMzAj5WxDLgU7n0S8zh0xDRB/Cwg4aP6s+te0y2Af0
jpLyorNoq23xk3K8XTsCttl0dofeQW4hDMpEplpZKLEW7n7UqbdPkZ3M0YtAG/uQAbhsQB4yrrru
RJdDRPd0hA2MrN2HcILeEsiph1ZZKR9WbUUnPNtWXeJkjyJKJucxU93y1nb0jFJLPsGwpO4yGvht
CR0j0kIPbbPETj7YNBsgA4mxeVM1Rv3RcTocEhAfv6pnYP8bbSV1tc11jEQ2rYsMfPvcGFfGSL6E
U8mwHGoZOkhDRrM/bxiDK2/rwFocr3OcRDCFHbvuHQIjaLhaKqNdHfUMlPf54GbptghD7yZ1PZSD
ZLjY075LsF6wIxQZNrBixW0CvQ/zOaRAm0saP6nYYlbaIeQ8xXlz00Apsi8KYP1FEIqhufYFGiwo
q2DNFPiDV5noyY/Q7lEXrYc72yuNp7Aex4/tnA14xaC0Mlzj9eR+nTmxX1xV6rvWKutrVSxYo5IO
2RsqHRMzuzHV701ZIISYytWpE18cIEppYvVbK6r63udrLSaEW1Wkbs0exfSDxttr+jQo1TubdLbF
stF9j9Yqeld46eWjKX5OJYpFiDOIdD8arfGzWoWVNlBrUn2hm5ITi2/V/I7LMvd3S7kUH5yizBFu
iWiWbGkIxp/TtFaXIkmKH1XXJvfamsb0Low8+SFLmrQHciMtG2Eh5DUCJUWIvLPC/AU/th6qv0bf
s7ssvLlrkXyckZQcTdilfA9hdT/Zi5EF2IE2+Xbxk/a7s+p5bLIcl8ZN6NXj5z6JdX1oUMvNEGaJ
nA8I8elxj+4iYtuMkcRdFk8+fGpO7EUMnsbY9bm/dJtYznyUiI4Xw05mPl4QXuvl0dY2Fv8ui3ID
/4qQH5LAmow2OS8NnrI/W99bSh0kI8X4NWpNRGlt7STJxlGZ/JCA5kd11KsXzRFIkyyYwKDgoQWZ
Rl36GDaauKEpEroSTStort2S3MNrRYy2iYCkIBYF1WCrwgnGv5Xm5SVeXhLFvLoUjKPaoaZn7dpo
gOdT44+IJWAX+nYwEKgKpjgZZICRVFkjkOGM6RvXNjQiVUvro9ppxC3EVh/bDHRFsaUMKF3Kj5ig
dP5mGAtMKOBg83XaZowflt0hW3VotTusupnJkAc05WGRJGUIY5y+Vvl2mpTzgExIg/hIvrQFQ24X
KVskHxIdFEPXlJsQDC72GCsCGQ8Wy3hrORVyC5Pbos3KKMxdroqxw0sigKOM9AK6lZ1XICY2GaHV
fQUmV07GW9PQC8YyvSkSI3+spky58Oan0Ga09n/LBp6dAiUVjF1S3tL78iEE9+l7x0brNhgbTMLd
xM2vUrSl8BPR+JKtChBt49mPc2yl/LHftY9eWNacKLQmyjM54m+AUAXWg8kSbAEa9ABojmrECHDj
WE6+DFI3emC7MEDBYmKTtWYeVL+EPzCeDvCu+k5UyrYDPlzbCkDuxpdcNvXQ/V0Z/yOO7pvkW1t1
1c/+mIH7gqZ7V/8oH/r2x4/+zZf6+J/8X8jV/cVD+v9zdR8QXo3/dV21P748p+j++rf+puhS/f3F
mMajd4nKDXg+sqO/Kbpk+X/RL6QHxYCVNtTaUfs3RVeovwC2whGgm0gq6axuuN261H/8HyH+ogMq
kDJbiXP0XP4RRfcXlOtZzkRWzPHh19Gy9Kk3jhs3DprznCYjuk+Nbr6PnSnfjk7RbpxBG7fhsFTo
AqNh0KpebJIIAv7GqPv8UOBmd+N2eRyEMpdqg+OyflPHEOlh9OU+igxevDf+i7ozW25bybbtF6EC
ffPKViQlNrIoW35ByLKNJgEk+u7rzwBdN2KL8hXvPm83oqKiyrXLAIFE5mrmmkNX61tzMteJ/XTD
VH6mWrOlMlZ86Tf8I8gt85DSWl0GR4Bvygm7d0zxdNGsklIP5naTfmMoCVfGzINQqGD8tS4CmEqf
B7RTuvD+oVHMR3VC+YniIbnL+0CzBmZQm06SHJXYNg/+6OivaasVG6A8HKWVKqqFWdTh18+vekm9
3l+WF4RCk18+/YdpJf0zvg+jvirQushjWGWRfajBFr5Yqa3vB11Ga9MZnfsxz4OnSKQT6KyVHJFe
TgUaKJUvIkKKzD3pNcNakOmCbEk4dCszv0qBeDu6p5KVO/TXqZBdK9VTyqZDk2fJsfaG7L4zAcuF
XsUxbEOdKO7UwtE2dC+tvdGGfXIjdb3uNV2uTtOSsirfGp2tq22xUsvYcLwqO1JY3cdqHj6ZAufD
Bknlg4JF9da2EywMx6JHTmtq5aYqgBl5SRRvBRv3jXRwKm29e12cwFRCsCo0kCzTsH3/ukoZSkvt
KvsQJV19jjQCvKiPrV2FR/QLJu7/3YT/r7OaV5UDUj+ux6/Hrm+ab7rWDQ1BrJhpL6wDHM74zoKQ
OWu1SH5JE0kikCJNZ0zeXCau620thpBvPf3p6V7/XvRVKpIbZjip973/vUqJls/OXesgEAluMMEI
7jI3yd6KCX6EVJU2mG4eVJBEz+1IPqUP7lPlgUiPRWffBQA3b5SJPn4wPBH6vY5lI1KnBXn1Bqhw
qLmR2/ZB4f2cy1gGfBBGHKxyy3HLWWM7v02TOZ2wxDTeH5S7phD1WgvDjCKBjsuPBmvzB9rD7q0f
RX1rzvovL4ynxKOmE0AD70MZCystJcDc4YChcMbtlKbcVE3avcWhLjdCE/1bHeB3DEg1W/b9qNxs
RE+v5OqVWWylaKRIjSxTv8qY6babXhQ21oFu+PBYBWiMpnhBDoPYSauud2mAA6MGyeku6vtkLWwz
v7WjXwsjp3U71ZnI23UTwf111bBpcmmPMfBuz2q2+PVkD4qG8BEggXNMlHH85vYdJrElBsozvTX7
lR6dhC2ancHQJClHKbAb1avXJsBzCqOpCAKK1hxsRZOzwidsBv+i6jdW+4cjgJueylYMnlBPQg/7
frHjXmgquI/GTNq4Fm3t0TlhEwDQOLfZXh13oFJgJe7pxhEw/bXvX5hKgkYZC2kGvXTzqjo3xg62
ZrWMjliEcUq3udG9jWaj7VWPBugqVAKIlFhQnaVX6BhaA+ed6VY+3AeKzIIHkekpUIF2qM/q7c3/
49nMjL1tIOHSGVagt331UCz8E6KeLu2hYAYOZ2A57l0ary+a1kbri5Ou22ClCf+y3iVxrGylRv3l
80d0efLvHxFvhHLtJAxF1WRfVf7DuIaDja/osYfIsLatJj9r+AptOlgrJzIDjkbLq91TIEK+6DS0
BKafbQiOx6vlcQhDTLeUOHHIuIPkeTDNL7gQ9bOcWnMxSxvT2ilVbe0wReve/E5zTr1Z5HP8SSBb
iv6p6JsOYpx0TMBaWnPnxwzm04kYFw0M8mjWBVn6nPkDZ/MwvShVHWugisO4Q4JVU0cAQRSOnnyB
Psatxh00y1keD9piFJF+V8poOHhBdkuB95e9iDCQtiT9O9bV9WGVtragTcN6NqPOvrcyVYBg7dtv
IRpB8B2i3Ycy1GCr5in24VV29/lb+9vl0crR9JpkgNZ1myjwEgZ4ui46VkqobFUG3hZaSLWMVVre
MdlFgYGieLGin/uWC0M/fn75i1vC+0XjqZjiEHJTJlZRFb//nIfW9/DjDJIjxxOrog1hGRU0VDgv
rLF7Q1IIAHBa1P2gansYedlvrXRB3ZEseu5MMqJ4yjEhh2rtIoWoIeKVM/IsDfuwkQ910Adeo0nt
D05nBbtBiXptXxdqtKaJz/+kIa9v5ti2ynHGVll+8ZV++Do2VQ5hGXy4BsvFC5lFsnpuSkkzbR8j
uHBnXdSzL2ZjTV0hLVtt35S+2s+zJqvPlsd/VzSvewNzbu2wu0y/hWpbnGusr7c2noe78BIr2qXq
nCRVvJc0yvn7P3+6f3u5DF4wE4y6mF3zKixjdt/IutISR4WsAY4Zw2THXDOCjW5F2p0GLfJHhqMa
IcoQLpUhMG8sro+BGDsSo7KEAixuEub3LzfVU3Iby68OQRfkL4OXTF/U9DJxlM5fzKyybuQH2rTH
vF9OaOQpQdCeJkvjJ7+/Yu1oaZMoVncgZeIjFqFXbpMsp/IzRYEUBOwFBR6Qs6rTzhqM2xY9fE0F
QOD880d/3RPgcCUQJFW4yKDVDxokHwttxOpufwjVMLivKRev8gYkbOsHoTErLTV6wCDbX3YiFfd1
xmqigAqLo5UOtvcgTMcxbr+5UXCjy/0hUUAoj2ByavwwX4zC6v0TSrshyMmj1AO9mGhNea/colAN
0chK+0WTcJ9MCmOzQI7RjdXwl6hwiscZ7Jvm1BkKvzqlNKsJXAjCJkDp3DlTOE2wnMtkNitjvhQM
T7W9iVvb0QAIMw98uMKjYokOCzfsvEU42YaggL5DHy3v3MCpb9klfPxcWDJsRNMkHiZP132xgvLZ
VAIjVDbIG5rawB6uaJrvhEblfWhF9cEZxST8ZsFD8UjsHzfWjP5x9U7PZhIycRtUJ96/G9VOhA1W
hcxWesrXakgxT3Wramo89CtMKaK1U2jRQ1Di1DQr4iF4blHAGrOMnebsyVK9daTfuJ+rEx1iQdqK
LjQPWEp/AwK31bz4943ffNX2nL4TMhcWJSUFcqjrReFq6NYockNLK1G7z92xblY+u/Emg/F63wRJ
cB8LR1llqsxfcM+17uhxg+GZxntD6sMNc79a/VMCPF5qXuPdWLQfPxe66VNePSkJ0cFdbaEBDnyJ
aSbyGFCkvDeFWeezMAJOigOfGiV4fno4mTuZ6W5JAY0b+9nHDdRDcIz0BfoZh+S1zsyuk2JMSKCP
VG9DCsW0Gc9u4qp7B7Y9vQuDOtDn7+PilvBuB53c7AxESxdpIcKi92uQOXc9Sd0mPlkRc1IN3lgG
7okSEqSUAB2nbZQSSz73G61+SJy6nCeFVR/LrKFfnaf5y5h5QHlKR12JyoOvhgyBMsgoH2oUIydi
v37XwYf0g2h8vhRCBOObT5//Cvd6VV1c06gQ2ajzkPRcx6JYXzi51QzNIQBqee+VerGzzAIkW2V+
GeqEYyjQBLTrFgosXvfirRHFudRGTqmgCEAxEmlu7MiMF/jjYzCOA3e4aDsbu38vfZBx9i0WJUEA
srnxu9o3co33Zwkm3i2e3NDofglwscdLBCBjW248Oxofe+LQn9BWixWoT3jPorf67+mo618F3pHg
BHyi2wiwseqW3KFbGHfoHOBOYYS7KrrWxu8HO26IUd7Bp2sIoamzF/VgucvWVhi0DSMvXUs6PStm
iaJXx+1N+jBDQtvVpZS/vlRBsljtjq6DQH4c82eFXe4+rjEdba2m+ZKaBF6jddDNMcYZevRmgIOY
1wHdc6qgUiztdLR2bl1rzZqidwj8LoRGpdfid+gp2RkVgNwEda6LB5xu5BnOj7qLcZi+r5t4fKNb
or1EqY/xiGkVK88nWMsKS7/lPnL93SCGM5miZebJnowWrydOLY92Lv496gGQDoFY35AsWFPkZlrp
0mvj/u3z9Xa93KZNjAMNodU0Tovk7/1HU8XG6LU2sBqO0vpcdmWxHswE+/+07B1j+fnFLm37d5/o
5AuCzIFKNY6RYKHeX02x6l5ncMk8DFZLRBXlVfuMd29In7Hq31KSrLldQYqfGQpO2ySd7dJ0qvae
OPrsYlrdYIbA0w/cKluEdlXBmwsY1obIVa0ncPmdOoTtrVHZqXJ+HZpRikcxy5b2lxx1tDyrs/RK
OxRNTmMtxjV+XhK530Mg4JYyzwZpnJdGvXNgnz05pvnTm0LiptGM3zX9qC1KWHXhoQSaMeCbPLV8
pOcbj3bazq8e7ST+mYZsJ3cF8+rEG91Ro2LLTVaF2sbzDrjDPsNuY2XS210HSe5tBs/zn5I20fYA
mzrQP9EilUk1t9rol6WabXUjiP/rg2M/I3ymOMYjnB7sPwrvXBOec4GJfjVaFDErrT4zsMAOGknn
S0yctht82W8w/BwhTSbye1u3xL4KRBwX26cvSt0Y94hfSUuY3nxjyPt/9dguHRXmGPnErytJFn5r
MKsSjdJ4p+1x2k+OVux/9bocNltVwfmJ8+TOqVK5Uz0VYmNOvDfa7ob0vD4oQXjDK+RjkYgPf9KE
40IwVcanQOsfjyywO9cXXqcdvLyjNJRF+Uvr52zQSQjraHD0EgNkHuaN1fOxqsdlXbS+VIpsZPlX
Aa5H9SuZqJyHIPOCH3oDqN5q2mROsFktFX3sTjEQrV3p5c7J0EcA3Jck8H9xF3h2TKJ4PhLv2jrQ
E10fKD2kdQH5LZlVhlvNG8UOl7Gt0fxu5A+1GP1XsMAmRDf+PGvqav2vb4IeGSP/zNqYCMqu6wpO
UzaOQccflYQd7qTk/NdG13wTkant6axLCBzJfkRAs+gYsXgdK9O9cQ+XVOb9x8w9MHJi421KpZCG
3btVgB4jhx9kqgd8kFxg4yhAX9Lpww0wIE9mPgC7c5MIYa+yYQz3ZlhoX/qskL9kE4XjgkHG/MUP
pvJz1ZX1WRhNtVEQdp2cIrd21pS+BlErN6VmVxiVd4ByksFE8zoESbRi9ofip6zRCKAiIOm9tH6c
EfDnrR2CYdYP+9ZUEeWNayw9w75ujCVZC26u6f67RyT4X+9NJ4/WQIGc00AVeFdmirWQQfEaw455
5FR3T4zQ4GKkEEnKwDLXkaoP92Wmfwki21z2ilLMpJf2y8SyxkVQmd2vsuqMPS7h30qjparRjx0U
zNQ5wpqunjkYsTwUeGr/KZH2vWEcihG+B4MwIKrhUxUYoYemyafQD48DW8aiDvVkRmSAJkCbqql0
UajiKtKwdkQwArp9i/f2qOzaOi62TYWIyRO1tRRql30r0oB6hhtmS+DsciO9UpyYqwxY+BprSwA3
qzE6eOTckxuFV7WxAc1u0XsVT4OXN7/HutCXEDJgsbR68IDIg0n2RB/hHyny2WkV5Qe26yhzwins
NfjvZKxQaakwTTNzTpQZ6zh0igc/cfs1ORtLhazMPbVdJjeo3ZwTmoVwl+bDqhyFvzUD56saKSda
MeY6UAOJPiJvojdpw9S+BM7tWBOmaLnLoIeMtyX2wmuLinKfxuFKOLWzZVy5X5aAp9c6aurd2Okw
K6YyWNy0+Bx5xfArc0Kxj2JqvxjKEGemSbcrjKLa9JGpfEWW9Csbhbdnkj/O8ev3w03pMw0aGulr
KhpvS06mrJpatDOGZcOD60GHTCF6QPxoogFAt3XUkrhdAC64j4TiAd1rNLmBOFef08JoH9MYKc+M
BvezoyUF1I0KIW0ZOvzh5R8y1SS7p1JnfSk1sYUWDS7YQcMCxTUKdmXvJX/OKjvvdQiJVH3LGrar
Av7qJYwLa5MSVB9FEKlrwwLvMSssII1UlJt05k3JYzQ1ci4146IpeAyXl2YUPEifSO5HLIT5QDXG
WWcVLv9N62WgCQj974ZOm49dtavzQH43/PYhaTUHypILD9XK/DkHnE0WYcFRQK6zSDDoXVvmUD/l
Y9+DwrOs+8iq3G0pkn5e5yX6Jr2ogFWYqdhdTiO43hGMvmKkhqlkxhPpZf6Agq/ZjOidt3kikyWy
LXOPnE7OB2rBPzpZyCMqI0JrS2kXUQ/roM20cTVEGI46bVCvYXI5zqz2WmWJVYX3UGTeY9u6433m
FT3iH1MsIqVXV2hxdFisAbyk3Ay1F7BqAJ7VoagWTQqBZ1HDb56jkg7POGtQWxgiBVMYUAxzPS/N
r1UR9b8ny34Fnd5GFR5MCjv3VybUijk41metcnS2Uv81DRLxWPeO89o14Te/CrSlm5npOsgS2kvg
C+iKZt3dZVcM+czOHEMr2ijcWJThTQOUfM7H+DqyOe8LrA1mVdV+N8oQ9kCfyfYNCSaEwinhiGuw
4jAxW3jndWu8dhC+z4S99dmc6qt/Svl9kbAIGQuFkzrI8FWU7H5KDHaC3zk1uBx3rTHshg01CdQw
lMG9Dy92bZMGnYskzZB4BsOqT/GFrhq1OsZdOKwGsw4OSloHGzAD+b61snSn4KGjg8dT8HNwmUUA
hmuOA8KxNF4FpVt8dWPV3/u5HVK0cdheotjql06NMk/HyrVT7fwFRBIbYd3TlpjnrOvl2Nn09A2L
U6Yq4+IlLMBezC6VksvTSwbbPo4N6Mt4TN/8IpKoX60wXoMAz2cq+R/dvTZ5Y4Te+mZYVfczDXr5
0CuRe7BTqXyBezlsq063VkhejQ0zN91GM0fwS35dIWVOEdY2jo2fA4Dq1I/zeVuXBSa3SX2+tN2w
fCRkHjER+FMDGHq9PsPpAlluRol+F6YVKogYmm7R9NaWI0d/tlN2dc+QT3qkPow9p+yY+SXKWAWV
ox7BCG+kuDcUDXXZUMi1KAZxX7mC1RwMXG0YtPzZVIDm9hB7On6n1BdVU5f3du99S/FQ/pXXPr04
J0erBV5cfZF29Jh1+rBWOkCbGDnsmGcK7myRmKsyGd2HGjO0DSpH684VQL30FhJUAjkEt736y6CD
QvdK11rqIC0eGGg82nYX79qmtk7uFG0iFOXNXSrcVRxo+ZyI0FlDQu26tP2CTptiwugtCUrHX5Hn
jA/tkMg/Jcd4Co7iSDFBdtEdj3hV66Q1KPAxtdbN4b3B5g4gJNpKqN5TAkugU3jVulUl0sUiDjjb
lPCb6+b3jGrFKxS+3U7tgmaWdlJ9SpF+rN26GN4y4j4Ev0ngLPCoC6DTu3V1Bg2MmqXxkNDnvvbT
VPvqqynx0qRAC+vL8DV97ikFpTmcWrfMpTY08J103Q4lPTUfl5YyYhJsBBVdeqbYa31jAOAWBaCv
oFsXrQruK+1+SbvvHzT4N1tBS2ppFOToiWNGX3Sh2pDlGzY2DJpXTDX7j4nS1zvdqeUhyQZKfKZf
WHxVfPXQv9QzNZrk0JdjgN5l0Nrvmp1UT5dS6SXcK2wZnQpDpL9G30AhlGUwFCsRzCrFtheS2aiZ
K8jxtI7boQUPqMocCufgIGmZoevWIJ50w3MyKMp2zLNqwhOVe8nWvCatkRtHzcy5oRYuiGMe5KYp
CDUXulFR8uED/+o3vpjRNfUe2ssJWcTjpqJvuckNY1IeoAzIZ1UT85WPjcdpJkfEKkbegb2dvmWd
oC0opPHYTMWzzAPoblpySU2pDRYi4UkhCKZEHpMCGnxmrvdlMDpcw8DIrwmDtLOq2JtMQClh2Vku
7YXIQVDWxu4pC+QUFU+CpC6w7e9q0iv8fBG6p17X+Ga8RNVfcsIKkoiy5OwuYKDG85o8rkTlNPIn
XVeQUU5xZDa2+QvgPf6n3h9jvgDbbR7jij8dfZVIGVHwt6AKWIGeC4Dds0dzSwUn3EaxZr95OsSf
0kNHPXOhxGxAsFQ7EGQ6QtexKn6YZsHlEnqzlFxHALqo9p6C3FUOrozsVWGMfTt3tTHbyEuLV1ew
f1+0hs79aEwQmUdTUCRbDkWvNPvYx+g3ikT/2GXRQfhGMc7blsvNUAi3X2gwVT/VRmm/1XTK7iVl
NXdhF3SgXSb3nc2lypNgRvszq3zlm0rUCx2rMKqT0eTFL1nqdKKrMEw2MbKN763udA0cQObM5nag
RyDG9BU0yPG+5HZe2HnKetbaFgVtw5UPxYhExi1z9TvwvcCAMh52u37Uz5Wbm4/QwY5DbJ2dxPbO
g9G7G/bRFjpgx81rqkLUlfGVSXqj+AzMdAKN5WDjtsNaB5BFvBIoczvVGBaXOiRYAPYzw8kfLV8V
G/o2w7KoUO8mKHdeQifv7jXhmoit225lOL69G2W4NWOGF1Q9ir65TviKJIzILfTpdQ2QQec6dDt4
eOgDRT0UazNsEfJHQ4vVgGmUb72LEwx4Hxs/who5/A8wbwWgtKT295nVGRleFIb5k7WHdXHP/cUP
2Jq65dyWQ3/npDCpGZ+09qA989+Zl9vdShmi8CszIWb8NRnU6QSg8gmCtzfKb24bVgrOnGMbLPtY
T4t7p0+V72DLnUWuVV4w6/thnVSJO/eBD88AwB5S19gOXdpsma3t952txSs9ToqH2Fd/FVFFOhTH
UXJKskm1zzkgXtkRDWTAUe+lcztiM1vajaXfD27KxGWXe85r1RLLzxNGk6qtyDLzOWFyIUJB3vSH
tqq85gj8PCy8GTWEQqyZd1WfNbCB/H1uT9XfQZw5s4wxWjMoki2TguSiHYQ/h81q0i1MyABG1cis
+aX5/Cd+SOyicmdBZfuHPDKaw6VPfanRFgrsazrfclPY5LH60BNFpz7exnM9bfl09FTy6Vz+sVjV
omEhi1puVLRurJdQQ9t4iT3yqSsVp2Qpl3+08om3kqnnHVAtdxeembYrs9SnQqNRH8XI0ihVJpU5
NOk+2hSl0jQqXqK47N7YzzsgjKRyHMNc0Z+y5iDNCQpc6X1VAbQzs2aD3Z5nRpK/QGZKypnXR/Zv
xlCYCrzEkkk2JQRZ0MQ7g/n/nW03AnBLj4I2SyP5XE8Jb5B21GXRoCAliVz2OgYIyNO9CHrErOld
fvoEdt3XwmTb6XO7Roif5l4N46vG243S+gmSenVQTKc+GxZcYuwY+AxDn+mIaUuVecVfqAT5ZZc0
eWpQXCBh5wOWBPDh3C3aJai18CD3xVhIHyBfRl1UU8KpgsYvR3ZlzkK3KFaVN/Z3Qxr+bloXtlnR
DxuOg2NXpAp0zTLbpKHn37E7OOegKwkUooZDip84I9wN7hThJ9OETXyfhMRWipsEXyqZ6g98s043
9zwwLLFZa48S+/czr53nR7QplmUfBstajIGPL1l6ShmqGWGi4Pmch8qqa6ziIa2rZF9kCv8hSF4v
lRCts0jGK+iKuir8hTeSRbiaCH56ijs+DG6BPMwL1PBHFoFTnTGSixn8RfjhuNMSy6r2SC3Y2PWK
kaySAWjanxfbWdVZ6zVKh46w71JOdLKTBLs21bIeRZ7eXV7tGGP2ODeF6ifLzCS3x+I9/eEQeH9p
M0Muoy79qiQh6SrAv3TexRqDeVpsP6Wq0Dbkf/qsHJltmok+WEqU1ntMJCFUEiF8UaKaw5Z9kPUR
+BFge0HWkHb0QC4rOBYU9QJBOdsZophdbmoH/DlRDb+L5wWd900xVSzC3uk3VMoHAOnyHCrRD8Ss
1iEuwCVxAuJY4uqk5F2rN/dd5TszjR7qqRnK8g0atftYhYUw2Bp4YGbhKb9wAs4T5qpQ88wCysOn
zhT5PhiYLlTsMRxmYxwZb1akq3AJq5rpkal7madF/0NzGkFdSyVMZPAsWcEmjeZ+0I53ZpioG1dx
kmXn9uIwljETJ6oSfb8UaBir4WPxh9xmfrRwhuc/winHBj/sM0h/poz11UwGsJYCItp3pRLuoqoN
xDQXiVESuNlPZj/842W5F4HnnySxBeMk09ctEuHNqYYYp7pPnsRUv1Zt6QcLXStsaIU4TO/tgGpJ
0SnsRkZEEa6wFQz2FUx+Hv5sR/iegQEcgbzzPdbOrKujUc7wpj/bU914rcZ6ObHd1VWtgSoOCcpO
uFQQwFtKV2ozWoW0KXBZUVKYx7U9K8sAOGPvFwQ7qqDMV4fKtNJ9Pf3e+1U7J64ND5fdzURNcYeX
45eojFx8xgj5Vpcq4SVFotJRRJDvE+3oG7l1Lqdw8pLecR5RLERMR1KKbubkSmHAnqti/16qwj0x
osSOeNmImSWrzpkf7uJaqtE87FE5NagBtmgk251Ks3rf64zK9b3gj0YwIbJof1il7S+NqFCPqlqG
K5ko4sWKhnIT9eaytC1rT3FMecRjnORlqvTlBlKsGoCBM2OtpQ+dlZcviVlC5EPqB2m96R8vlW3P
t+qdnXYkNX3KyJllbmo7qw7ZRR81lbYuBUnkd/JrYob91q4CSSI2KPMy9wNciacSUdXK6lFUcbZn
cp9TzmuDNT3Wdt+gFlm7zrSx5o71irVoslOngw+KarMPPWjXKLCB1baxSlkECKpa9ubKMsAvzxiC
8vEDIILucfs4qkUi79J6COlBGN6bMw7UbJCrt5nT/BhStdlYg9xrxqgBlsccib6FT1SkuSulQs/o
xLh3zayCqLx1h7ya0VYP91ZEB9nsK5bIRUBcmYKNv64xicFFCFI5FTLGIYWXND81Mw7MbTPE/Jqm
j7u3xqK1Ki6yw8s57wQtZ5QzToUAp1BZazakhrd6agBJL/Ln0mMQNKuj4ISbXr+meuRQvFCHx8ta
YiBBW0kP8x1DttnWaLxynVGD3TRZ7t65hZVvCj+NN17RLfPMV+81tQ2fWpG/wmsM7wloCMqsWNyr
9XgnzFb/UeVmfU4mHYabOybQRk9feWUaPmhkB9NY6PAkdK9/8rE/2nsegQGQAHeNl7bJbFirr6Tp
7h2S6ntPKvpP1lP00iKr3V1W/I0GxF8q4sjZkMRjIG4xYXOlpSnq2JWDrGk3OnXyRPH8pztGclt1
IItbzcq2pVTddZeW6WMUtl/btqUNqiuuMY+8zP/1R8GLD4G6TuzOP35+dx9VJTSHXJURo0lSgkfm
+85E05cNcbwYDyrrdS5Q14iLzAAHZh34sBTxrmmgKy/UvPC9G1Y4H6c1EL8jNSWgsV3UWNfzCn5i
ZXbnFOahDSKYwNiQ5C+XHZkqlbrUIlE8qKH6DMMjJouoc+No5DL8JdREovhIo9XnD+NjY3hyrJhQ
D0xPfFQpRqXXtdgguofcIR6bpTl9C3VKGVWHqqAw2bw/v+BfHgCmsviF41PiQWW5tgch3G7jPA2U
w6BwdiXUFMWsj1Tvp6YP6mHIpfmoyIm2HrjeQ4i7DskONzfrirrcMoHoPX9+Q39R4nNDdA2n9i7j
Z9cDCXpkEhPUI+xnkxqZ44feG1Pw40ot/W5VV9XvpG29dWC4ULHHflwmXXAaajf/7ZmdnITmajMf
bDxkMqAYSwaY/Z2ahUS8UeSeTT74u6Zrohv9tb/oEHDRY/KFiVcExB9UFmoLd7l2deMApVYsxyqv
75QipG4kMnVRdP53dM/1MchiJiRNO22XfpYp904Ms6qR9Hwzb2SKGfkPhmGRph1LtS7vusARu8t5
4QI6PX3+oLWpA/u+JTgZ/01zMjT5Pe9aHypNkcHbDa2DI5zk3lErY9WGplhHTEmtKChbu7ojunaD
wXrp+7JaiaB7wS6YrHhKdKgpuSsxDOGtT/Jjw5r74sTQHIbruLurhjVmSzlg8NI8dGEVP0vp+GsG
M5pz5YhkESWBfkr7eBGXfU9ab3tbhzYPECeEOw9aM9pbdwqEDBSjDK7b1VvDONjiMr1y4/l91Ncy
N6PT3Ybsgmz8WoswiWuxjI30g7h0eC41sGgQ+UtEmD/jzloKkSRwRpm8ZlEscGUbqbRO/bzP7+Tj
poGTLJobphJNdtBrqSQxF4cOA/WHS0NXBQ7z0wPSiAIrSPf+1DH6/HoftaFcDyEeJiNsU4w3vd+x
O71g6rFN9IMBQQnjheyNdky2lnlsIs5jEqVLvHLTlXlLE4ag4POr/0U662LWMq0OXfWYaLg6zSI4
9WMCSfHQ+1q972qbivZgu/vGSyhi1+2WDoO4d1Mzmvc96jxhFcXJwhdwJrNUeetl/uR2aXBCjfTf
J/OvRpBhBPOv66nid/PH/29Tyv8fwYRZdf94iR9gwrvX8VWEVf2avZ9P5v/0Zz7Zdf6DTphxGSYV
QXYhiP4/88mm/R9a+TraBVh4+PROG+9/55Mt6z8clGiE2S3saW6Mv+6/88mm+h8LV8vJbY6CMtpH
898ghK82pEmxrwMZUqdhK0Qc17CdLDTTBnuJcSWDMsRyoPfFLy23DFozpqLvaiu19kysYJbwj4d0
/LMV/xMqfBW2/bnudPMYl/GpXZsdYgBR+J2v0oK3/Xam0mRcleZIHtUl9g3MzNUWcrkUlrSI9Knn
ot27+qRxho7HplaHVZt3zjYxmmevHuuVPl4chJV/F/L9uRpiXo+Yi0GL6x2+K4hE4rpn2MBpOUMc
LVi05C64vNTRKu+6bg7wnIkfW375/In+5WeyXTMQS7DD4NM11CHqNAOousKbdB05Cytb/d3Y6bCM
4lFbYtch7/799SaLxSnIpENziRr+ob0qaUSGvqAzkYZJ2mOspsTOIijH9mSXbjvxk5P6Fqbo6ljn
4XKWI4TEaJWnS1L/fneu7BoBRWeVK+z74zVCgmjmSu2WoOj6KhdLdtPhxOHDxYnwasFwPPe2WTrd
ynITe+nmdXhXxPEtCsH1F8BV4Pdhn4eYlNnla8V5aFZKRnzeI79NM8ptSR99jfPcYYLNHNXN5y/r
bxdjmp4ojnTgY9xRhyS/vs10geoTddthfw700VkZkf7y+YX+8uyYnzSpWaFKI2C6ynhyI86yyEn7
leI5B1T85boIvf7G0vvrRcB0s2+R1bBtvV8GrGgSwqruV75hvhmm6Hf4qbs3to2/PTJCSJ4WuyJi
q6uLGKGf2IHLL9Fcu13n4/gY6Z7Evp021OfPbFq1/whWaQVPs9PEq0B6+Hdz2qP/8SXZkCFcSNzU
OJa0W25stFd/OUMX08ky4dQYk+LdX/3lHRHToGGrt0KbXzFpE6l++WjYsVafZJpU0V1fk/PMs9GP
LcZdZZs/Uyjy+8fPf+PVOTPdBtO5l7kgfiHCiPe/UVGQJ469Jla12gkmjqVf4JoQYbbAzL5w8zsn
C43vfYv7xL9b+pcrT16m2G9gBw1b5f2VrXEwEsy1khUNgGQ90I9bDbE7zEsW19O//5FsG5zy0xgJ
bpzvL0UHLDPo3YpVESrOWQn+h7Lz2o2cSbfsExGgC5pbMpmZSkkllVRVMjdElUyQDPqgjaeflTM3
5zQGczDoi270r18mSQY/s/faevzAlz3fsLkxJ+M285Maovl/MOH/3z7Z6yNN6hcaWN5w//2H5pVr
l+Ey1seudNo2m8Npelli1d+0wbSNh026c58MS+d9/X/+sZy/BGMSLxVxPSki/uPnumS1K7tvjjKW
07MVhEycirZ906SMnlY9o2Rya//l//1D/+PJJ1UK3Ms17AP8ArQD7/rP/8uj4q/E+7ax0xyH3WFC
OkVrffDW0lv+h6fmPx7+//NzqLLQWvLkU2r9959TlHm8am01R3uW+b1Qi//Yu6FgALl3/8PT/5/X
DwRNQKuFe5PPkjv0+l7/r39SUQfs5mfnppjS6b38H2yA10aJb/BfjhcCq9CMchgjZQkQysb/cSR7
s++UTMH90zIVDBJtuKiXpVA2ilyMmk1SqaUHXDQ28XAIu8pli9ZGLLI5YJ02WR0ZsJDXFiUhmwvr
d9jvZZxslYxf/Un4bKYKiFgJW08MQEskpDw0YpQcNd0QvmGrmi+16nbiWKJt+3KMp53D7C3lH/hY
ZFn2Vtucq7Ulr0Wr0bvMZtTiHnGmhYOcNS7ytZLhYmMF60soQ8EsvXeLp1bFDNO0sN7ybfd/OGBd
P8JdhJ/2Yrc/8VLN3iFkE/BWKhIh0RJ4Q5wqacTI1qePkfBp8t3THhVjeQimbj9PRacFdiU0i1CO
neCZhzj/MeuRZFItomlhla/an2NgPEZ37eLHqfYWeSMmLRC3OFMJlMbJ1XYOSvIyE0vFIf4BDFwZ
dMAtSOGz8fHTI2z+ueUBxdgVW/s/9iTua1F7QH321mnqBOdDuae+dIdLxdG+Z7SCAqvHPHf90Wol
FFuYfu2rLHPdZLll1z+HMLjCBgfHu8XxwXaxroTJzznJGV4yRKuZ0nEAw5hIetv5TNfYyoQ6pxsP
yxrqX7nC+dbC7/QO8Y7eN6lHm7WTUEFFxij/gE44nuJT7ZmhoT5p6ptQWgXswmCy1HGto/4zxzz0
wGDcdo/ePnrTjaX6+r4vrdx7VKNcH1lyrwvoOFY8d3NpWnK5NnaLCazBtj370ex8mjLo9DV5sn7b
QN+9u065TklU0NOmknswRPbXFjqVGJl6Ilqlwwpqq+vmXommlKxWlxVUYOQt3TFgBP+0KDWWR99s
7Td2oD5CWRKRCFNQP77lYdm5N2En++oR4dMGIbWOrRPbBmo9V2zNG0Wf4506p6z0EemcRTSl9IcV
alrRoGENNL/h5q14qrQBaDldeQSHWe87+j9SRBJvMoXIOhXUw2EEk2hnVilclrDNMH948NJIIaLj
b9PNW9zbPnCL8Ng7s3Jwl8/2T36dik2UrWdsePkMX2Ylz4P418DEdjIOTP5TufYAQ7YwWB9MC+WE
sBtvf4+l20MakeFGZGjeTvpO5QRtnSzYfiID1WafEIGHBMs7QneZZEraHD2UCvlNiEBjQuxgtPxp
zV3uH3Y8xhc+ib3KFFXqbb6NcZfm3ewM2M1E/dvJYwELqtV2e8mdnVvuqnESKejnCbOgF68cKV4R
7ifkiqZJitXUS2KxqMDKNukBbQYCmJweglhBlrSajQiC2F72qbEn+W8cl1WAm6uFf8Se77rpUHtr
cWq2YGp/xX43o3fq1RRlvlmQDthT5JC1NY6NnRR1uL7iEgtNCmp4fnGQb4nfLLbCP2WJMvuoPLV/
WvEk3MT49uTfaFARGlfe1unEeKW+bEMoRFppfNN5s+XTjbRrtmFdGIwvNeebOiw4lz/LXLTeYRd1
YCEQUcHMyYWcLA2H2TcJKiVGvFFtzItP5X/XDva4Z6J1iyhDOkncPUW/9I+r3XSkzgVDfRr33Soy
onx2ZDqB5ctj3Bfz97pslpM6qJp+5K5ArSl0bb76oeXLfHcWf3qnceY06lpugV571nQIw6n4u8RF
97SEpeRfrvMYj0wH7+JWBVdndteE5Y4QLhjXhEC2bTuhWl3Ejcxja0E7VjbYoY3hjAqcHCih6fGA
XnQNcqoBc5tnYGSQj7EpsmtIykF7M63/+1bTzcA6yLC+lmpe3INb5b6bOhsM00NdNLmbuYWfPwa+
rj8WtRX30x7yZYNdMWEcjMJwhU5y8nhLTeJrtgMrvMPRw51fSmK5M2vAIJPUjA6WjGtR8P/vbVmk
0bh4AXvyOSgzHAGbSBzeA8HZgbYqTgilHMwAHQoGpO56tBKzcx41k8utqK0dKX2VAx3cRJ60cCtf
+1GM2PUR2qZiniwoETEUnWUq/zW+90mvsKZwJO2HBk9O0qLWPkHmhtDdUWFkmN+e2M1V/aGrbfLE
KV1YxFyHLGlb51aehDS1fLL4aO81pQK/076hpt/LpT/FDbBUvKvLJUeocjdTjnEwdNks4r+thRFE
kAgIEPMTkTk6/g5pE5f8U8zaPK+u+naj8FjYMGHK6Lke5o6xtv2K6PmAQ+p1aqoze5cnIbsutQet
QaZU1T2picgsjfjtRzX2UURDSWPBTS3G/XZXnHRdyaO185ZLQ2Hh61+ni3/1TwQqPLGjA/y6NOPd
uITjH7bpxQEo9CPKfdi4VZknSo+Iv5eSXYaAvoS0FOidbPWl2rlOcyuPVm/2G4eV40PRhMsdKF2j
M11w8KW6GomasgXPfBt1w5c3OP1noJt5y6po7H6N4DcukEmjRDd0d6jf6v2kAwdJKs7ED2061/C3
c68lgxzcZ1Pm05PfeNSxZbz/Kh3s6NzeDLyu4XYnvBb2yYnb6sEfsDn42nmPVR7eMR5eHjaeIJky
XylfZS+R4TjwuB6GKJcW9dTalCnoVv9zCEheSyBW5PavEZ8IbmNfoepbl/1vLrybfBdPwYxDWaFk
B4UA57Rwn6fI7lKlN/cJroWAGgFA9yZYvPApLFcPiZAODkzB98zWBeVHaR/MxlsJnyJMUshc5RU+
ao//ckrZKoXflO8p8S7I9cwy2hmYXGwOLf9lwbFc3XdPe/YdUkEgr1jUm/MQwk5OulU/ss1ywSRP
ww8kJt6/CknG+mdq9tXL8PiOMsvnrq7S3saSYly9XfbNfHUinLNutab7nAkAetRGvCzSLj+RCIov
DSP6MHSKwmIuuj8baLGfW8Q45PqIcLtVNj7QRUK6g0vloU61l/kmXn37O5Ll+xa33k/XeC0e7/1M
eVRnjuVY35Zq5rsuzod0V85rEQ3jCw5QyNzzdHEGKGMJ1GV0kLk044+VnMBqiKMUwerwc5hWEM/R
7LdUKHFzZqH6vWyoigYy5JIcRWGmptBk6G/0AdUEWntsWCzCY78/KHTbGfFM66lkH53aLFm/sCBH
j1FvYMLag8sPdtqnoFzPsW0eIosQigTZbngZRDeiosyD4EsXJNulFvASfEcAD/7CEayX1Bu7NaMq
tZNgbKbjHixxtq5wSEvXO645mDnfLd0M80Od7fkoykMEvuIG2oFXpDjP+0tuGh5Zp9+OoHUZR85B
fFBzDvW617aL5DYP0rjY/uTAlZ/7TuM/kH28XwYbYVqc2wgq17x989Ts/JpYuN5F1U6xqrbgsZpx
trRhXj6hsFk0b4oox+cwOQuc5Nh6KI0magG2K+TgaFV3Pu+0JBz7+dJDkDqNHil+gZnnZNs9jhQx
8cjh6BZny8pvlYVfKFqWPeVvLo6bgRRS1lpTr0wqjcHOpoji9jKZm7m94GrWDxSBYyqaRqd5LwIu
XAObkuLa0uk+1+KxQqf4x+/1RlQToOMhzYO6OOU98lwEQxj49mXvs6bmhX40xpUPTHNNnC7e3oRJ
XC0oZt1u59SYInNZuUrHInYKK6UI7HmO9vA4LVSBydjWHoWycYs6FYGVmyxEPUYfsrLiqwQF+RkT
mvhonG4pb5smx4rgBbxO79F3T5NMlmFZ77wmCtCggh2gYnFaL2P8O+gsGjrqD6jYS1Z2lvPLLwDg
NhGFbTKERAukiBnNikraNs3RlAPWFSwi7t5zsEHWvDJ7q6CaHmZO/THbm6C1b1Y4gVeJqOJWiMbi
V4CCbf452H4PxcX66nsbFMo+OJmnYxtfjLCOntc1/Bpy+h1T43wNXTw3pwG59JOkqgN2r+2H1a/e
Zs/xDyO6shL/BqrZwuElTVmWhjIaw3QtA5rNMeq301U7R/pxVeBUkDMFV7LLeHszakbbxA63PW3r
ro4bL9k6RSLX0m+Sz9AM9K8tqHXMUteDNmDgUUgnvGkL57411QtRQP6lkGhoW6/KAoqfS1304X1o
DwQFW+38jNEiak++MSRJ1k1xljkirkWN7YC+vS9TlD2lfsT22d+Vs68yHh73EYNgFGRBj2L8ONoS
jVwc8M99HfwQm9MfLDGeF4vSzlTSNil5c/KRjqoHujNq8j6n4WxtXJbEXuvqoWqsl7HX3ckLd+dj
cJr9D2FCBV2JS3ckkCQmDQbDW4/zKTwwB+qPfAJ/2DXYkIglfIykZcPRHU2sGgLKsA57iayh/GQ8
C+0NpWF48sbBrxLSsgC3VcXdWEUfrpHxDa3Lvd/ujUuayCJV0nblcg5L66WFYv+7dKzlB3Fu9iPe
njbTCNXQ1m3/gm1oHnpHNA/wHbdP7qw/TNpQE+9O0WHFCYu7ZY2DC15BLOrF8sR25CZcS6tM907y
2c5ytW+cVu5Aqrs3hLDX96a9nZw6wsVROI75mYeMl0BaGfgSyDTOnpyDFH15l7Zt475QPJS/pnqG
vT2ixtuSwppkn1VjXq+nWG/yV9QEMYgvAl1/1DKHRXet7N95Mxb8UOS+EWcplVRDgREufVI78mGz
2/zmGvn9uvaDXaTVNrW/cdzbfKzuREpIO+XPEjk2FqUgRzIWEouU9U653RWemDM0tdZvp93tLUGe
SrDg0jQjQTn261Wu+lx3wbila7383TXGjZmyX6rcYK3pKqTfOE7LFr8k5LG1P0boF8olHyjRQUpx
YcJtuPqUeP8Ejf0LK+r6VS5leUZA/aKvVOE0sq750Ha/8CJVITq0lprjq4/Hq7GsULu+H5ut337b
8OE/C4Grjzlw+wbQ33+ZZIxa3UOyjhKiiP6F255n7RiMfBtD4M8EukHsR7nYLOHDtrEfco8z+RCV
3VdQyTLpHWndByHJ3xe8K9bPob72Dshb9zfy1RqqcYqIH3lDYsaJuVrbZM26i99lYWnaCqq7dzuS
cLebvf5yNV6jIY/2P6tY7GfP6cNkZmC0ZrAz4zrB9EPCQeQST2NbDn4pU7XRw7hXbZH0k3ebF96c
H4vCEBQQtm7YJnOECKWvjHXoWwuvY2yKkOKTjwOlqZ5IPbA27cYoxrn6KTlp0S36OHc7+sJ47kEt
C3jbfQ6mP3MkKfVZuAcXrcPgxS9UiDJzHoKFEzuaxwzzoOB6yq2FaW5wD4doyuWRG6ReYeI2zT2J
iBg5oKq0Kh0xo/+dPSrKtOzH7jEnFnNjK+Q6NsWTc+Wtm31fDqtj7I9Sc6gf0HNBVQePvq0YL+bm
VxXbNUVob7szPjl7xduO5FJmnB64MsMh0k/rVoH7cZFKk3/eL6jQwDw631ZkNxMf/4SJUehwCIgH
zguw+Kq20dMTDqCp76i/DsPgdydGCqrnVVAFdlaHYf+dsydeD/nS1H0qmTfdIwGM7qp9pw2uqpBT
PcKn+Rh7RjkHcLXOo4VOfUtEPAPaWoeRVoJabpvu4k1u4zUIg50Ys166QreiOSnyxf+11IoWBVGu
8VJy3jj3dn82rwxslumgVz0hfPfm9oADaluOocIozNcJ+TDwAjenbgM+SCezFVTuYxwmVbWagtUH
UlrGS2HNNhFN8Jz6MJYBa0yDx6ni77K9wSQC2sFUjGGoHh1x16EojJlDhfNPUgK1xSBmo8HzOWq3
pA3DWlGD1qF1O9R7WGXhOIGqH4tu/FXXOtiSYLOYVIVbHf9brjQVLGIljQejv4WJtleX4hB3Qf9g
VzYvTeQnnEiBF3dNMpRMKw4K3VNBibU07xg+Bg7QbWmWdFtm8e31UrwOsS/xc/VxZWVOLZYQM2E3
i9Tz7P3ex8DlwEn0BlBnoWlS5czyH98x+O4Kl1IzX7R8E+4UfWtvMxgjm3Y7elYzgJKAiLETPKAK
Gr9dBz5YMhaCSPTdgZTPYGVmi+p/IikBNkd5xCfpveLxx+HUB5YtzsHQjtSIaPJwWNo+cwdlz/ud
mAZnug7BmG7kvZFLxmRreZD7vkWpFcVbg4nGsqLDACWfeTURznhMqIp47FvciidgkPFw086DFEz8
av9noYLSuwmwCppELkV7Ekh6cK5uA8xHp7NU+BiKyiPGhOFWnaGtZieFK5IngVFcYCe1F+zvYViK
3/zN8XMZEaGaDK4ng3Qr43G8tDMRXJRA+86LM+yVfzusjYLRoib/1R4KuvqJNvYVUouFJyQP3ODg
bnPwHFXuzreSSCvQ0DvTDkqkWoa0jt35T2mPyNCDeGr9f3uEgOJHZOFOvKfq9YakgiD5tTmzU6a9
WXAxrKDJ/LupZ0SOOVR00ZZ4jL7IldCFrU95N7i3WCY9fgTAciz1BoD7N1WqpaPUxpOsTRrkW+gM
j1IFIC1uY6THDe9MJFJrl9kL1o06WQRrxOlcKj7WIIU30Vny3HWiRgS44Gbf01VB5H6MeBkjVWTs
TjfdK1p2l6Cv+lCz1AmyPTYKr8EcofpoPWr7Q2t7sFv70fZwEHW6aV5wN2GU6xz685NUwxKmc7zV
+YGVoXbSgLlen6y1HS0HpcicnxYOa/7yCYMaDta6DC8aLreTLqqV11G4QYp42yDnG7J8qOX2uvSD
Y27cSUUVk0dazQM2DSbUZG9UJEVaZoEvMOb9GB98fwlOhbd63cvkVyv1BwrGktu/al1sfHZXvI2E
wxpE+Bi6sqF3+u4v75HZu4W02H0ujhwqpiolfdq+WixdGAkjYPC0pL3feqrak4LiBHJtVJ58YXYw
5j/UHDUUu90eb1nr2QOuPvoeK9kUe3zGBIscvpSv8X6GY9SKrN8aL34DVMAiVQ2Opr4SflscFH9R
cQnaan6pKsYjKTYmH5Yur8XyYFnVhIl93413WZrcB+8QXrutB1Nc8WCRzKOJ2ZXwf3mix36jQB18
TYuwn3osAV2ylDu8iLzOtxcXqKt/i7zXLk+5s7XxnV8xuOFQK8KLJbwtzMplCZdUL5CFH2fVySfm
vngRkmLTlnW0+9zteFdGMuaeAvCbyaKLXRTcSGZeSfey5Z0vFn9+9JkpqFMQ5haGfssXKunbYP+L
0x3AKbeSHTAyQyGQ+bIKv6t1dpg4M9uIYSJEvC4SDAbX5BHuE/sCynWA3RGEauD1ryixVydgG25P
FRCMzmsjnKTSK9u0zuXWnHseyemYb03fnlFWb9+U3aXPOyaf45/lunnbe9nKPs9k79jEWLam7TKF
s9nDVIs7C0RQE3r1pwv1cqfQ2b04Y5ZpaQ7Yq30SW97aQmVwiufIXK2/KFKxTwI6HUdMK0NffKEv
glOH0lI/g1WDJ+7vofNsfIAsSdjh7zcSa92pawPcXpOQoT65pgmnlMzxqTo4Hda+xIihKm+CdVIk
p8EiuNWOMX6ibeM9Nn7vP9eBH6rUIeLsM5aImG4NmzNiiqrBeuy9ZeX9Cyvy2acZ/ivcoqvu98LI
b8+GuJMAfO6tp5y0uCerVcQGEsMVx2+7B333kXHq+rzH7hBc+igYzG0MwEael50e8m62Cl8d68nu
4pPnhXPHa6U2a5WNSNTFw6DK+nmT4eIctbfbmGldWPfxdSREMw1JIK7y+ZMZGR24GQsTnbaRAQkw
jNlpf+TFLGnludOWVNTGh+bdGuGnmrv7weh8/EEdhisJfMHYnoa+jdAL23uw3s19xRserZB4K73S
6ulcaWUzB3eQnUS0steYrCr/oHSZbxv4ND1G+1rul2gci+W4Sb94lkPMmzlubepHayIemSQ+vzto
Q3WatYNUvwddlcUJltJIkTLbFlPftqiZ5jjAeRTats9ebnpPZWHnZYqCVZTdwQ9yq73lTFXuD7pi
tiI2o9qJB93xjgDkmm9bxnZxiKZY1NyWpvWOo2svzQG0WuPcqL2q66OYITqmAdYowor48mY5w/bi
Vw16sqfFnddWFP3VtIQb4QP4R9KtGwDVhGU5dM/t7NRrNgKOYf+xk6iFY2UdTTq4rXxt2ggnRtyw
pE5ibtXlFqUqbXbIBMIHmiJUTVs+6zrFcFu9x5vpncMI1uSdkCdqF5u4kyKDQGFz/4FcbGoeurxc
f0hMddTA2LDs20lB+EmEb4IvYWzRE2w2uBW5p+M83atp3sLEM95gZ3YRNpdpZ2d68Gxv++c3prpl
kafYoWll3xJx1fPIr9vwhgktpIFemFtTFq7FbwfLUfsjLthbsx9Q+4lLwvYm56YNMofJYXggHc+c
y6kOWOUTSLcDijGxlc1NE8q7kT+E6trzdZVQDI/AzkXRF5dhE15DTmreVvj78cqeNhzCcGqMw9R/
tXs6aM07EeA9xuV3d23YALP7YMzOtIc5CitOiyiKuTa/Oxje9iWu/Gi9+DkN6I2JQqpDssb6McPe
NkeZjnAMXK77b0SfFeNRP+iY9m2gks3Z1nBEsmIi2yMT/qod0rZK+7zWa/tlaxc1Y4Gc01AmFRU2
2L4n6QMiRXdehaRCHsnYu8vpnyUF3swVW3Cad2eo9T6jVEGRfezY3RL9zOg1BBrh7yqr6zi2Ug45
+zUf8iufW7VGXhpW3f92wtBUhgOqY6Clp2v9xRSmyaBoB859ycuxP6JgBV8y8u59coO1jaBgULkd
rH1oA2xkXhEnZcxhztu/99bHeum5I/GODc4bu1r314hL4cmzcys+B0ZEKtWg0C3eWEZ0h6kiAPxp
pMJhb5Y31pfZg9Y/4xsSN3U7uH8oSpQ4EB0nmgPpI/lvv3N3deCzvjakRnE4XFm/czp5ub9nkXL3
/DxvC9bPGkZ5c8OUvmNYGAHO12fF/fYSsn3fk0ozRMoQdcDZmOwaU2JTO4V6LsMQv2AStO6KrzwQ
ZjyaNRD1X+Ti+fRTwDy/y0s6kbsZfbtM8fEK+jnLLbcroUq8t2pzpsO1mMxvht5nhTBQQy5HF+BT
8CyqMX6YXbGsWe36+gluxo7Pta97zG5EzY4p+0aSmdchWH8px97XU2FPQlxGy4/ys4U6MCbnY+VX
pLzZgWp5mPKPuN48XC2OWfsHNeCiPRrCINcfS90QkQzMDlMbCxKvSsscQlE2W5vDyHUXUYcvswVe
WudjeArnXA/v/aCISEiblokEtAEGOq9IAvT7VizhnPI5srCvwu5qWJ2H8F7llf8B77X6Zbh6xOKo
3bX8OxHwzGaAjMIfey3xi8YBOe/HAiouYhmRN/OpBLzs3XSKDp/NvmAClHn7CpKVAjv8N0S+qtiX
wleBLtDgfhd11f2VFgT6c4viJ073up9J6eNNOlzc2mIsbgZkkRcjC99+z51CO3dWIWaxM7HLIVH7
PYymP6FxGRLfITAm2dnvAav+CYuGSiSJV7kRI1lFi/bTNWzovxy3bNbbwuxNnCzglOYj/B4oYP3W
uctlU7R5WTibYj0HvNOWBqGN737lOBUxuxee6hMBLa+60RPjuBQ2RPXh1SsLUkyfAqnyFozB7Uqx
9qnEWo+HcoBDl9SY5sKfsymNeIYhtNbJHlzhIawF1NeCRMJjHUEfdoHB5X5No+V9suBkBjPCEhnO
qFTm/sQwa5xhC5kwILRPrJdxG935aXWX7Y3VX1FnIGBygC7LMjDCtwv/WytlWT94pOrfelvs34UI
1vdwKsXjRO9FWQvV4B9iJtAkqxfikl+FaH4umL+uqL9hZT+AUZjcTzIfduAGrM6SkgDg72CsrpCv
zg71DaGE7pq1G3vx+4p+nS/savxMbDb8d8ow5g0dCKjmjlEnhRNyG0y+PMzNKzkE/E+Lrg/p9RgR
loixfStYRYzDbBOR6lZl5vCBB3d7aFXRETKUM94jj4SRi1YMxA5mWGaj3lZipUQQrQkaJJuP829Q
BpyrO1czVhvh11nP1J88Ls9FogR0eEqj1ZNVGliu11JThxzD5G3I8GxLqehnBQSTpCyGLSYUtQ4I
0lXQPM8UzfkrgwZNVaBgMGUBgsLPQOAo0RwtHa0xmQcZeB2NORVZ11/dOANpZsTYDIkFrm0EuLaK
YT/X8eyaW4LV1ZRh86ecsIKxY0m6L8CBd5d4FLb14eremjr3mdivfXcrGbE3B9tf/KfYwh+TNn7c
3nL1qzi1Csl7WwFy+SyVBuvTOdS0yTa0pk/rMgYHEDKtttK2ZDyYlgtVeGrqoeG3pppjhGW4TreV
Tzpm0rpljhR/5t++KaBYiZNFlO2akjnaPwSTbYI0RH8Y8e0VCdFOBQcHVp0awtQaI/b5GByHuxUE
8nCwo7r4wKS8NZTTs3oJ9U6VP9Y6n1hSs9VMq7Fy72F9WB/EpA2/0UZA58l9VX87PmqZ4zREDOrW
TXDJtNj3H0XRxu4DElzm0PxagJxhUKgERYAmAlFYweO2UAEe2rZb32fGEW4aUTk9Tf1ai6QLo0Ey
WPfcHmJ0I+B30PA8LrINfkzsLv9wG6OLWau1oxGU20CqJKtZBgjN6P3y/bFzWBNzS3K0TystdtC1
j148bQyu6uha0tSIBpMhsJfXnO6/Ay7QS33dl+qHAjDWhj5McYO54MyPZeDvH3jMxM/QU97bIGrW
NZWVU/zEzFgflNl6P5Oy/ctEM7xR67ztL0sRib+QP+RXyAy0TUiF9O/y2YYH3Ne1+2RvYV08tP1g
MTqcebgOFQO3D2K5lHcYMf7Scsom+BCQ36zHMfYmJ1EOaqizX+XBNwmmMAsswHlHrHY9IiizdJRh
u1veB1vJoF5zNMQ0kKQ9XuYSWPh7oL2RYXpeEVkle0XsUNVpNueNyvWaOAPom5+DsezwYYMvxNdo
fsckFzmeLBI6A/eOxUloDo7SIP16cqh4Vn0wntTxvbiPlPBtFCowQRJUxRQZo5nKb5dHeEk4AfH3
oZKZ+iO6rsi6GTs34BrrkvFMI/0lOgBesM8V7feS9g2TrXsBaAJPQVvGqVuF7l1Rkbpw3OPCfewa
x/6OHUXsrF72iisldXdPgBXmd4nf9Fs0Sv0GVsjxDvhGf/I6m1FTWFgYkslfV5NNwjgtcoOpGn/B
qvI7bPzk9n6Ofl0Nd+Y6gf4uy8ouP4ZoKFXWNIUa08knAjStm7j8x3q0adidz6CMO0kFnIT1gviq
iLf9/jqjmQ7NvFb3A+KnCpmp3ZW/3TkoqA50Icwp7AvpfqAuWOasZD5nXviOO2hXe6PNybuQqSeL
EWi8Zm2R5XTk1qJXwdp/hMQWiYNV19PepFOjd//M38EscBF9BGcsDjcm/xqe16URklYDMt04eFBk
Yv6TaD+vQBeMBQ8E8z32b2xtijkVNrN7ZAp58NIHeSPeYpjc5k4rkj3QWoTk2FbofEidaVdyY6DL
lASzoL561m473eoczMlBwUxkZNzP1xC/2arkmbWfUAc7DHZ1NtxnWO3LzSLZO4ITTc0OOifBvbnk
JBRIu6bob4G1DB51KJ1a5coiXXfm0z0jX0ZpQA0kBd/7UIfGnJdY2uOfxYYN9UCFgw+r4k3WfFQG
7NilGR0x3lv1BvDkfq/Ljg2oo7qtz+nMuogwWblI9puq7t2MlFo/umugmMozQr2uvbOgaDJKEXrv
ctyp1gQTeJ6QDVIqRZhp+sC2APzEkS3heVD4Aeoh8EfyklRi4dw7sqer/HSZ1r0UVBFW2yGyCLhk
H4VPOvEFUIXW/4u6M1lyXTuz86s4PIcCfTPwwCQA9mT2zMwJIlv07QY2mqf3x2vZJV2rSiXPKqRQ
hO7Nc5LJJHbzr7W+BVBtGsG0xJRdf3EWkV3YTVb21sJEzsMBUGe3nfiAwMPDKuL3SFBM7JWp+1CX
Ki7uNJwxTjBi1ikPHk0bJY64cWT6b5sTset67MbXFNTWcJorvR62+P3gO1TjEuE0ndJa1Tdzrlqv
WRwbv4JPcbluIQRNflzrxU2UlJRz8nsVaDwq+2HHYqW0xUPDowh9CVft6NOwDUlUZdO+8vGduk2E
yPJT2GUaHcCeS7yZs6gY/RZc+HZRZsPx4Ge0XR4pLDXrDIAooGuTW+ZHOcWu6RO1dtx1ggE6UdlE
VER/pWzYP1LJ5+RsArWhU1dG/RUjG8Y3I8uRwymhSuMtcBOXsazCb5e9IyuHT2uAR4t1aWlsvBQJ
/C8GHZXcQ+ayXWrF0ZvEdtEbS+EELNPKuceVUjKWWEzjK2LumwVqZpoq852KN5hRRpwGUVIJXLBq
lVtYSAtcXY0PeLBZQtORzmuSGlgUshIzQNjmgD0YRNuN3FuFV82hHddOHfaMSso91MWs2kYmP47f
lHnBZq/k2ehr0yw8BnQDbc5Qcmb6hD1rVoaN0xMYOGArbNR1svQwSEt7rjAI0Tmervq4G71NRDG6
8UZDHicY7j9zt9VnOsQPmLMr3U+gBjYoJ+kSB+hL7hLgdiw5G81MPFdlwkX9Mqg9PdEFwyEVo1ff
iROAR3yR/KrV7DDpIz0NLRZZlhlynuMjT0OuPan6dBMo4dCoHDaoXo30prGPmhKpEBy6pSWH6rKZ
7VqlG7SVzY5OCfjikoQCRuny6KUMtEqjeo3sLm4PNbdTBjiwo/L7Ro/mlJucwQyo1hulvAqxMKfH
/x6LDyVDJbzLm6gWL9SfxdrR07OZ8KLXTMCGtBre4HcKqGAA558wENc4j5WMqfXRnND7xqqq7sVY
a8N1iA1Hr4h/mLDaVhQM9kug0REq3mzGihzyEO1Bb5CKLSBFLxxy+PSPmua8jrhObA6BTR0JHyBk
Mzzx+VcliCK18HoJTGXSy7NJeqGARFlgCFKSYY4xDTF+lL6XKl23y8BDxfu5cHBzzE3TMaNAx3e/
6xR84BVIsarsBpt72P3SdzP2lTbKE+2yjCD+cYiIZXir+1zTT42auq4fLakDMhC7OC75G/IZDbjI
s6WfD3Vsx3l+MOtYAIKXXkHlJs546sd9oMtJvmlMiuXOTNm6+ohkaaVX28FGc0jrRMyXUdQ49iqa
4b3b1qcfy0WF+ikgxO1ScCrtymZIignRyyiUTgGxbLkAIxymnOJwgnSYFW+ERMVaqdyKvoq+wTcI
1aVl2MbsFzypySW4l/yLw6BywVKcLUfD2MHBZGENiDY91C9z2kQjp9Xm0aOU3u532ZBVVrVFCNHL
7sNV05onMi9wLc4Ht9GIBiyW7IZ7qaqDzizJKgunf5HMWgwkojLPmvmrFDW3v5ClzVb7PWDjpHXD
ceoZk7GBWWbsG9oCzzMkZ59o2B7SWRSBLGcbI2jTRB7H2KS18AMI4cYtq6eOHshuHHeQHYssKWfh
1xOI8XmT9DL20mBUDWE/RFGUZN0KidM1xA6DmDXdFYauslVIXpv3aNhpNG47hBVI504bMxeFvNeB
txTupq+N7KXNB2TgVI3V+9FYyt+UVAw9Gtlo/bCtSZMjaeteHei17x4m3WHVYCt+ygbX20yqtnTb
Ulfyd61rrSsgdu+VJuFEEogp6dYJO/rkGIn1lEAHJIk0UixpDRG0Qt3+3+yTfymt/5+L4v/XKwwn
4fbvF4YfP2rx90l8vvyvTeGq8xebThVb1YA82BD0/08Sn9T0X1Qa3NiJTJ0knUNG6q9JfF3/i0Wk
mvZwekIwW3hEzv6axNeMv3ho88TQgDLewv3uv5LE//tom0Jc0Ln9R/tT1KypldSDmuLtzOWC8UWo
/yRfRpL07xNg//ZX/yn6mCcxtYCDUjAJqog06AMmRsoZXCI9+RJ0RqI/1F5hnTWheicty8j7pxWw
U33hMFCmS8rAg2lvj+aNYXplNEDe/aUz5tCBTRnC9W6XlTpZ5n4mLfvDXXG+E1rBWEXMbnLtI88N
VMOTl6Xvmzu3jMdno13oQhrt7o266PqlpQv40W3d/mchC+CPxApixH6juc+U3nt0+2V+EGo5vuK3
nC7ssUDzliF6a9EaIdZZjN8mVmUV9T3NfwXos4fUVox1LTTj0bKG9tNjaOrXaT8KHFSqBvUJTYdi
GVH1W70FmLWUaPHg/a1uV2LS5b7PDC1YrChaFxyDc78EIXPtVXxCqiAR5M956YXgCRk4YZ74rBpv
CDx2abDZQ9ruMkVLA2HPJZUYZFoEN/vvaSlzf4imlFMEe4fp1cx3qXkxtwSp7W2riJYIhKcxxenM
U6ln2cGjQST2i8mIf8iRjh9mvJTJWnoealHuTOcbNgJxG0vKOWOyDFyK3ii8w3rg9W10wiAE4xcG
8MVuUTaJBc3T18jc+G1ITRTwPlvuqjLKA+6Y1gP2ecfn14e+1aT6o5Ml3oB8Y7lbb5YRd3UU+plN
uGR66UA/VtQ5mFIlp/ararl4am654wVZMMR1bT3x3u6xDDvbFBcszcJaL351ZW4Yj1Br84ThxH2G
NYoBRi8EAyF+g/HjMFjRJtJzeytznVmVairAyWUuw5IH5Alfjw0mv5TGHWSK4ZQ2E2fOxWBZdemE
e8xTR1nVk5tu+RGyQ2fk6nHgylj4i1WU5npo0Ixom1YvVqb8cdVyc3polTH6xb/RU3umqRtTIpCF
KeDx7eAmzMXdfrzH5Nn5sZdAaK7sYWWPrlDXUBij56We2/VYcXEl4lltMVGYLyBc4rt60NP3TFuS
k0XfyUWHjC8Ysop8OxWDHkYEvpkEYS1/tu3J/RyFGKpVz7HYB6DYnOI5T36llZp+Tac2OmCzqOSz
2tq5m4dJ2c092n40xPifKGrDZ1PY36Uwk/uhA3PcJGW6YToJSMot20/hJOYhy5oIz4aF0bYr2nvp
8cJLxc3IzOQ9bFtP8bCFNlEXUu9OZSg3R64A/HzfrtmJXakgbq+IAfbtqtMdzW8QiLALVJxFKZZw
Grh3QIkyn+gers6yyOhNTMf3mWPyq0r06ciJg4IekKDPqYo8iXxfXjKXJE2N8/La65X57Ik5hoq+
DB8S46vGlcEWoc07s5dLrD5afB7vWh3svyGdUkFfSkkZtbJhRAzHt0bmCVpKaB/jhm3aqSbtYs6l
0R4a8Nm8KIDoDwrZptAqBuWEfQ8it1RLyfmrkp6Jtm3V5Ia40t7R6uEc+Chwj2p4vuzZmO517Dxk
SnLPeNNKB98cng2d7yAxjhZWNOz4G3mkULLe7FmZniOF+8ZkDNPT0Dj88pgZr3NZTPZqGJbpZkQB
mZzOLuNhdYAaSTiwzXPjVYWS+BqbubZJu0mUK9l11m5gLhVOdkLUzCnFwZxKJ7Sa0cLwmBR7J1MQ
o9NsfPXwVPi022khcwTNXslFGQ8zZ3qWxmyQDz0pfwp5+pFVDmjA4zKp6tNs2EyZIL+0eOo1TpFY
TJ1dkTBoWLmqM91luDCOIul4Naha8U8yK9mvAQe69wtwlYESURZOAeCkbWIKoO6ndMGcqS5u94A5
xfLbVI83Ms7EJdMUcU8uVu76Ye631bBABh2U9EK+yTrR5OuFtiLlFYeku5qXuJnvDS2muGwhw0ga
cNJrFX8hYz0O/CKKQiQ6s1uXdUQ9YdzUzcq16uzD0nTZMbGIsEuCAb+knYk7uqwyHWWdmdGPktY2
rv94bjZLmjfcqYusuweQ1+3aybQep2ySW2kq7rFTixmGpKlfzVbO6TqfyuJ5zFV5XHCivFM6vIRI
T/S9arNxYQaFVDDKeDl6LAT3FDfe/IppF/KrxVI55g8cPt7TdDbOs5PPcEWIGGKsldavrWRTSPg2
D7Ws9J6iyoYjYGbezd+SH1Qbw7LvDSwzjeyyr6ZJxl3PBBAqVFa+JVyInvXRFnt4yCpRKKwNT0me
j3dJm4idFPPyiV1T8QcIy6dhqvALY0WoSLzEhDzY8saDhqS5MQ1jYgFOPR7WeMGhNnWwH930qnFw
CmTbtY+j5Xifia6zmPBxSp5LM9d9GsAZnrOYxcd+ruVRbcvlR5rC8VZqHC10mTqeP+AL9tUxkm/1
ZCjgpKmRVNx+Dkbsp8Q/UwqAlAzxDYwIZPXOUvFhEbEqMZ9X44UJV8QxZmy8cy1wQnq2VI83B+BO
ciXgCwlE6EIazH5AOhsqdQ2Kl9hv2B9J23gLtj2vhVFnqzMRKZNcKphnY5k2Xlu6942bpmxiOQJr
MyQ7d+z0naF0xePYTMbJNmtzj5zqkC6ZWyYAbDzkwpIe2wEhjcCJKw1SpxER7Szt5FXIbn4wRvow
ud8QeWaRqfKDVo1GRDq28R6s3sjuTalVT6zN7Qa7AMbyCeo40c6ZcHOkeZgKESmgUFt1rR4iNK2T
BWtyLwhlHp0ZWTpSUJQ5D+EwjvreO0UwANfY9uEhOFYdXfTIyvaWyPovPB84E9w0aAGqpYQac1I9
3mBfkymTX7B9jVMkTPO4cMolClZw4S6lZiycgaJpi9UCTUwvf3Blo5ZEAzVnec7tiT/y4OWZjNdM
v2smGa73QIg9u93NaW9qgEKQmy4vbVfSaEStE9EYC5WT7K39bsYUWAxTjwAFcxtVlpESQADRXSFl
ZnCMbPXAg7tsqjgDPp7Myb7PPO23hnSEWaz2YOVQ4+dgo+uGo7Qd8mo2LoI3Gs8yyAO1G2JuoUUh
nuNTUTjR1ilQ3VEfjNOkeWLXJ1JQGh472RrA4ojwb8+wZRnlFnvasBSetwFjOAZ3uARmp73QCege
jU6bHtpsNHZ5I8yrRVMNfmK9ucdrZG29muj0xmpU5cqctufIoQzLBquVt0lYO+4mImgPpVfkIXYS
Sf98FbWPVmLHfm0mZMcaQZbMalozJpyXFX4EjJXWE1t+9KMGyKOU544jxoYVLNotuJVHDpKGGWJN
0HYs0dF10tTxZWC8+KQKL34aozE9goLt35n8tsFoV9YOGzO53LyxfyJXcigxxRVKQLA0hLdq5i1+
kxaRteag6TykgnYSyQd176Y9E008NXSc0GwDEnpQzq7F4xDEOuxeKaxoTT5jeM4WIAZrkZT0JoJz
uk+NKP+ycj3+wF/SYvuhJIsxsb7cEzUtgxEr79nVK+83X8oWIjfT3QnnV8lEz7J7CjsMhVmdM7Lb
r+qktPd9hJluBc+BsYBdjXOIzV6+0O1Tv6g1Psws0THSc6Uj57y4WfPVKXZ0KtqZOtSus9E3RKTP
W52ZxN1SteVRdZHzsE+j5tW9kFVQan219gjVbqsU8WQdlTNxR9yc22UYOn+oMveMpDgekONtZi5Y
wjaJHmkRiTlC2RH6hMHkPbGf3NqVh6ay3EPT3X4ipy2dtTZz3cGmHn9it+ruqI8gFDNN9ndWDOZj
AmJ6O5VIg6vcSGolAJ9c3oNOSM+5uVCSHWV8nGBtvMxzzKNqjJXzxLmK2B+5nFOV6LDNCjyRx3FA
ZaukzsSZmIqEbEn/AvHKGpO3wZE40F3UU76LUL+hV7jrVpGtunJAa4XzuJTHBhV4o2gV/R0Yku11
FS124A3G8qR5abwTVEfcWTNOKS/V6/uuHIFxeC7DvVEdYWlHXb/RZMuEVw6i3QN1cbZK0qcH+klg
eTh6rWyjTqufikUhNMk1bV1bWXz0FJKYulT0X2dIxaa2jfY1bSzcYz08jiaP9G8o/TyHZmWdxzih
WI5lc14COTXl0cmncUO4a7gmbjKxVXcxaT3duesG0TySZklxk/YtpFfDojfNBO7Iuhh/63VmvOiL
lsHNmfVZ4xYyJYDS6bRIKFcj7uyC1KnwFfWgISMvEJ0FmVMgIK5oVKZiKNON05AJb2OCUViTGJ+r
tVi8OBwyiyuooWo3eb43XjWtpaKGntpujYo24zlySJFFMn9Dh61fUP3Z4DJTNVaaSRCuti18hxzq
LNJFqktwpXR+sGtTs9Ko1N7XSXVeYm05ELpW+S1PWPEzfWQkTYTjCTcigRTurdZmgc322+D06VfT
zWnoIRpcdfKdFLB4HdrybFVPHU1+u8GLvOeo1h1upVk/r1sX5xHLw80lgAUwYgRtDSiVZCNwONna
3SxU5wtJmfhYrhEctzjpnmEBEG0a7aa8KwQ6b0xMb8SiPK8sPkkcuKeyfzHK1P2Mkb26Qz/TnLKW
eMoYasf2h57lBaUymn4HOtd5qvoM/QLjq+vnvIpbNJclXSzRcEz1PMes0XOwoBaTX0i/xCcddj0k
bNs6WoPDQZq93M8zLz1DhLLfQBJkH1pdkIzNLfsBNFbsjyU10ihcsbUzhFvcQVJXNzka1LerlUbY
6BwzVm4lXwcksNJYBkbTXW9Q/AJlAheCHtH2Fbcnem+cE4499dwwGQzFuDgX3VL4VOS0Jl1mY0DI
7UCa0EuoPS9u1W0m9GlgMYN4pMhFPeLvnXCd11m7VmgcOY16V+11BxuyCYm+GHM45RncJ53Pabaz
aiIdVjd5Pw5+xndy+hifF7HE+D2l8RR5QlDrUeaPwFTIBlge2RZLk+GCNvVikLj/BYsjNn3sJOcZ
Hv0aohN+aNcq30eY52w9nP1XimjKg80O77sMx9ecB4ojGlcG+SAZcSctHjxnWS6wdihDmbgESK7e
M8NqokX5QeelbMxJHUIv9YwXZkzU9qSxsuXg/IQKsTy6VWsCrhlEWMmqPVWsf7dNfQi7jvMiu4/T
7KRHzVrMsTKYF0OuYwxQZ6zcbIVANcixZN2bYwGGCMxOH94S5rKrFPrKK9MGrqtVf/vsuxMghtap
XgcRPVJ4JslHafOJ5hBufex5GWevqt4KWyFRR7MXMxQbijxyo6Ysn46TPws1rwPFmLQk7O1BuQfc
opzqWjRXaWjiJ1Mq8zvJby+6lYLMVa1GocpeFcxE2NYq+QWG3YAo52ZeuJx4+0kTCT5QlgxOBbef
2yxlc7gpVOwFXrElTaWcLJwCVD9UHhyFBQvorNf2O9pMhP+AZCBcYVrbZEc/OEpnGFNwee5bu9hk
2TCcRCmLs2SiPfnGqJLRjNR6CRcyXWKFhwyp21Xb5k4ggeJbKl2x5WSi7bmPc+AiKV0+9kYevyV5
zYCn7aXPQ1U9FBSVfzukO1A1MbQeCc8gIHZNQtlFmhs0QsrC5c+3XL8c1O4LCqG+4YyHWSF32kBt
tGt8cwpaXVPh3+rlwagr/LE4LaY4nBhBaWwns77XZpMjU16TzOeAXLcPRtlYG7IkRPsFhz5rLXre
Vm0ifhi26N36qjR16vu45bAW6ibbod+PTrYVGWgEqFzTRq0cFuaMCzrgg1hna+5h4003eMRtnRPR
KiXMdsfN1Tt4XVJhalGrJmTE352NXrGPPeKDytHLGAPoGYPPoalAvMZmYq/cJoU8RwWvXe7BM2i/
TZoXV3goRFvSOFf6VQfF6cd20G5XALTaE32I7p0xiFTzp6Qvl28nWuY7mTl2HbIA4ImE5s99RqYj
pZOGY/NZylIrfhgcjRmOvlhUlsEaqZgN1uaLWTTjrsIJdjM4w8iwqeK5xhFapYYidLC0vNwDwUro
kEtIwzStJ89NS1bKo0IUxvGSWjKs2D+wpWFivKYSjwaOJBpF1rFV9WHVRpa28kRlPxsmS8RdhIS/
KbXMOjJxcMqgN9C5S3yw97lE9R3sUXybixgPWN5ugVbR0bri9FYV2rYcnydrUNZcI83nUbGVb5fs
68ZGyTvZJQVMKw5gdHDS37NxzLK+9FQMv1Vke8GnqMrNYV4u941myntLkfFeveV0OL+7VOfQvzCt
zcqUD21cpz+lTpg9X5xcX+k2BT1es9h+lyvI7Ck43w9M0rCI6KlwWnIcNbnNiPwMqfLlMWlEj9Ug
pRWlqBTlt2WBK/Afe9Xempw89Eqe/DJH9e5nDrSk4bgF6lQNH2q1Vs45/oQdMIAam6ZAFp5ja3l3
p4TnzmHYh8tZueGcSSrrjGExecz0pIGTih5Rz+q3AdzDDyNK59U2Zbzti6r7XgbFPKkYdd+XeKFP
hKbOjaOOr5a2YJOVmdEeaTE232tdzA9IAkDFnKE09rRYF1eAR8MGLFaOho53Lc0MjVt3I2LxHGUt
SnZVtPUFt373ZdrYR/E56v2FSEfhqxFn0tUiUxN6VF2zhOruC3lcIGa5Y55GRbcCqeYgGOZ0m4v4
EmHCoDep8Ckz2WooE30Svep9mn5nNfVjzujKxwjvE21ixOlWtVQZcjUkM4NU4EBTm8K9MjuPTVau
Eu3QdXE74zyo3Vfa2JZfOWrT81xWw96erAaVsKv6TezVfHwtNrW9ro7UnjLvWz6GLmbJMUt8nh6F
Z3wyM7M4MSe1vui65VBdD2Pkk2EkOq9pETlgx9tk9rS0Gw336bwu+TkCkn5ZfauZornTZCVYKypE
oBX0/gKOBOz+g0Iqg9WVJF3YSjN+g4xYvnVOvDzqjGEePD5tDCeq+JQmHtYbRkObsVeUTcPNZ1hl
GncCbk5cZtoZ0tGQTEmxWmxneBocNSOLpNh7egAk4zJwGbj1MWzNBHGfrIXVL45tUnUNBPPUlHNQ
qMKm8n7q72cC9Wt6m7BfyTZdV12lIxZnTlDQonkPIgHKRrIoYPpN2mw6jbtPJId9mVf1eWQqes3U
fuA8PCjVLs9wHHJITV5I8huXkqR1F/a11oU2Li+xKuba/MCL0W7hIs9BbvaU6iSG61uJ6Ah4/JHS
qzTypOaQtT5vWLnVFknizIxIXY5pcVaLCOdiPOCE1037jBLcbWMxpgEbgnnEKdsRIp3Vl8JSEYPd
GE03whYUdkgnh2Iqy/ui7okxJHnMXdggT6O5dQY/R3E/i5nb6FqzXdFuoGBnG6od+x9sue6pTwYn
83FpxQSYWeM+xqSgIK+qMu210KT7VHWQXPZVjaK8I7Fmq2u7cFIsxqprv8yOMx5L0no7LRnlURFm
oaxNbFHmq6hGzPuthGQTano9VjvGSvJ5kYpK+5wtnqQKfh8Gd06dKW57dC6JOycJON3bkpSjoX2Q
oB1emFTC8Evn6JiBq7hmdmSdOmkmTKLJUgQqSAHm9AvGt5VDQTwp6yRz3LB3qca63Zh6j3RZWmyJ
2nNkZttRhO+RZ33MBg0sjKn1keLboh+fQGJqZ7rMlPfKNHCetP3CoNFuzdFDXzPqLavyMLC+L921
m0prJNGg8xU4DTWTXh+GH4FiNflTbXaRtjZZab/6aJbqqscxnnBxEbUFmhAAC+uXAa1IovexkpCD
LteTDS8GqnXk3VeAzIpwrqks2rKWRZuaBqn4wNc248dsamX0bkG7k1shsF7jWFEWbrh8sjxqm1Ki
Uizbhd11gV3eVmtztMqPlEKt7pwotFZvEm/R8dQmPTrHUtmOYKvUqIwE0jH9KJ1CsIgbnGgCy+24
pJneYng7/La0OCu50mKfbcQ47frULY11W7O+OBp1R6FLzu+hdDmmBvzVdYtDxDGZcrpxp23oA83C
QUVHWseVom1UlYdkUUBmUbM1J9sMn+8UwmHvwHBJo9gyLywf6szr1lGRKM9pqisXLSdHsebIXV8r
x82WA1Gh5qFriux7IeSyIQrb3VEfS2EIN4ENTWFw+DCEweGbR2c6WIreYdGps+W3zGhGWUG66pkU
DwlJGYPo7qqhbhj8hC24KBUEpJ6tuCqdoJsWR6WLD5rovCzPlCwVBHWyxiEETv5h64wkulCs0uFQ
6JN8Sm/9hYna2TsVPosVilj2K6PgcDWrFufvpO83Li11J3wWOvUd5Ffx3HRhpgMEJKDnZQcyOu2V
JNSy47mtzo0TJ1tQSsU9gmu8T7yWoQx+d/OpKSrzd1DL8q0f5a340baIYRmMpNa3Ut2WFaXVQTG0
JD+KKcsINujdT88qSTmY52EXmzXxmGp6FpC5otF7sSCDF1b/WBJ7IBM0mMoK/sfw2M1D+gDqaF4z
9q0f9GTSDjxWBNndpDzFdluuDTocngrAC5CrcvsoDH3eTdaCQDdJfZ3nSxGqCeEa2TTWr0Ui4uzF
1YzWsRjob2mMVJEtbvsygxiB3t3me6kaOhyBmflOn9PTnObV+NKnpduvUtlmO0xLN2hEZX/gGnTw
0hVCCyfYBnepIVo74ElRrn0eYW+O2iGB+xbHMjRUAEiyNjPmHqP5Evcd5YoCbN4FLkVycvUbo4jG
YQMB0W7PwCO4QZBSUILKKWBqEQ+LjVVvWGj6KoWhBH6G4zzgm3YqjLtuCalkhZtNDeQ4LGusCIl/
M2C/kejGOC3qQr5TJ5O7AfKPu6evO+6wBA4FSr+lzfYFP6kG9UJpte+u0mof2NXyhPeXXvQ/3CP/
kpHmP1F78V+p0OKGav73DTSnj6+P+r89/k8A3z+UivXz7vt//Heyrf/XRYPtxQY1DXHa0AzTuQGL
xx/R80X8G4tYru04qgpq3ODP/JuLRscpg2SoGoz/dBMryl9dNBhsNNWGfqwZhm3bPEP/iovmD7sM
CL+4rm6v869eFxw7f/K6xDl9s63XyoMjzSDyznltPKPbjPEt1M2lJGDGdR1kOB766nhTcf/mPfoH
fRZ/YMT/0ff9EwYb753ooZjLA8VCC6hj7VEd63MVP2uJu1VbfX2x+u4jKhrfjm1fOFTb1nvE3sF8
aPsta80amM/aXn5os8T9eWufJ75qX0ZoyiNWHcejCi+nA3XNOelwQ4nO0+d//Np19x8ahHjT/sS4
d7xBllmcyEOe7ib1J7M+i/Sds545F+userOYizVflfaL30R+afY2if1lvFOzmTbWszffjWw/TnFW
3tJP/t9tcFEv2IGPmn489cq+LR+Zk+QeB5Yy1KEMRKsRWUMgPe3r9/Y3Z3R3G9TtmLNsq1P1LtBD
VmYIZSbsNpD9AstvfBEMweQvPsHyI4OcVRzAkfTTtbLO/DyoLsrqE3F3JQIquJNjdtRnzNFBHV0t
z1w7eqgXT/p4nthD212kvdnNuSieq2mPa9cxnnMsTKMajMWVglnQlCxLFVE2Ep3DWsgL8VI3DiXB
5mL/LpjD7kk8WTeTxQo7gbHG/mwz26r5LyBWGAPRuZ/B6000na5a4z6fL7AvatY9e1t0T3xDidOj
I1sk7DXkpQzvNYkijK39S1vtkYQNa6s1W5vrkbmd5F07XNyYBXCjyp0hv+169nVlNchtCcrzRvMk
vTc/JCO6Q7aumf1sySg2n4k/PIOWsPKHZDnB0waJwigkKDwftw8dJPWqCfDu9i9cHG3BRX/2ze7i
3cTeUNvXCYIuUR8GSunbaNsrfVzJD/NL/RpY1blA4VSmrniFogxuDcM7Ys1ae5gcOMUQoqC8faE+
up8Ui75VG8EbK+ydMm3Hx/R10vuw9bTraLODxGcRbWbxhCq0JlgCJrH1I8A2Ob925ZQO8Aogd0SY
JD7oAiXM2m0Ky+d9SoLJ4eQKpJMDjJ8UW8M5oIIaLwv/4wUcpkpYvLt0fhkwIhs5RcT73nsRMmxD
PZSB2BkBIt+zt9X3VuiFVqgGnn+DeZmb/LNK/wmkX7tR3P+f5cFEb+Kf/w3dfWJUmvSuNxyUx+Iu
2rd7bZtcjLN1MvbVeTpX++qk3ZX/pMRKuzH//9F3+1MXAHcByjJyvlt1HF7ac3c3PdbvsAc2VpCd
u3P5Nj9WQXdyz/X/73e80e3/5ucDIg2fgcTsQbuo+2hvvyy7dpNc8pN9dC/Wnpvb0d7qV/dsPP3H
ixbwltt7949+ytt7/TffU0L11SbNGg7GpW3XhOGxUMCF0q7eOd1PO3tfPE0I7ijYL/Ne27VbO1jC
fMsjsO/CYc8/Czvf2Il9dfS+wPwdu7v+0oTpobpLASvQRSy2SXQiJTWBcYfYArHPR7k2x1AntqUH
cc5EeJ2q5IjXN7JGGYBCRxBh7qGfsBUNnxoY0ft08pk7AJ9rZ5+pQxZoAYlwh9TE+niuw3vQHLg9
hhmE/Np6bY76Bjd7Ox17ea923PfDpt9YIIsxdZy98RCJI9ZklLaiXc2/M5NSfuwXjITz74Qxj1kB
M9ZfTHLMpcpNea8yEVrdLB4f7UN79g5PYkOkiVs2mV4Gx/mp33Krgdo8vFL3O99B5ozCm7HKImq1
j3d8gwuDK4Z7AQqE6zNphVwLnclkKSGH1G+HOHT1TVvuh/bHY/Wtm18PKP8Xrb49Olr1GzMXdbZu
tp2+9NN4UN5yZW0BIYHvtkHFhfsxADL/UT9hDu8wKUGwLvzuK/5c3kZnhZ/sf1F2HjuyI9sV/ReN
RYEmGCQB6Q3I9K7SlZ0Q5S699/x6rWy1Bk8DQQJ6ctHXVGUFg8fsvfZIaf01ntULujourf2YfPQd
45ZFbUBtgnm3AOdas4pONyqodB/s25ID0bA1dOfv6IQHdxNsqhejujji8R5BGkpLuWn20x6WwPDK
0ueqXtJteDfeumXi4qHgkUyPxabzah6idvHD6H4hVzj6n5wzn742cD2unNYLKq/nrOiLkrsX98jW
WKSrZJ1v6MCXsyu8eaVfBsZdnr1E/LNMTmi9Va88QARZOU/qn/C8DxaxW3vRgh+UO/DPxx7Kq7dq
iQP/RaYcPldbEKstlsORl97WWvorKBg7vsVyi3ANJyCHf8GbG6rd6/SknYKPJlm3ziWAnzi9NDwH
wT2n3ylSNvfSm/Iv9dfZV9fyvX7nEFT8lyxFvK7nRd1ssN4KBnaeuawzl070j8qsYxk9p3sJpMfu
t9gq2jvpDl74hAHYLZ7BGvFH+Qtk7rF/0a7qdLOZeF/Us80EIL+a9sq4qlvlUn/GJ/NSvWmX6ck+
KEtu6KVx0JeVh+9t0brxYnbv0oMpdVXekLcdHh+m4rF53320W4ffjR3Iyxf5KlwlR3Qi7jswqFV3
l6t2HS7RUq3eR+97XNqr6ZD8MPaI3tvP6Jye/Fv3hh6M1b6JQOSc7HC+Pv42nPO7ecc7a4FVjmTf
z8RYt9EiJh+gWjCqboal9gXxkHjWZSJdIffkqrjlJNj68Hh6Yqa8cOV05dyNvIMxhwmqOddxnVW+
YonBcOAHP0Lxpj74g3tbDh6VoqeBtkPuIlfNrTxKLHLTmjlctlDWxYEnkek57uxlGdJ/H6D1n4JL
pLwUH7BlDz3DThCl2WL4MxCN4WwnDr4OiXxNwqVKooKxGp0Vxgyz8ZIP/LUbVEurmGpJbrVX7dXY
iGW7FaZrr9Nmi0zwxGj5VJ2wIr0o+/k8XPpv3XRxzjWhV1cLnkg2tSEnmR0kptBvGHfZRZcMFmEQ
uXm4rqAXp9tI9aDCR5ArnYOd7DsWUd2iGS+msamb/dyedUIBVCTFjQumx0oX+gzh8DSiXlqP2nIY
d+Vrfkv2wb7FOLkryhddey+tLyf5kMqr9RbMyTvb5Q0bST+CyAkjvbkH0x84l3m8jJ/TSzq29yZP
v9h0LFvo/IhGEBHzdWzi40hA6pcTuqO0l2wvGHpAKwh/lLf+DpPwtU/LzCuq6jEeP1hIEEsdb6P+
4M3xg0/c6jf7td+tq35Wz9NTNo9uR72Hyfe7/Qze22t/Cd4quCJDu2Y4t9THCkUSnBRqQn3ZVdUm
bT0/+gjStZmzyKLMLxH7ehhbRb0NEzAii4gSqr7ivPPam/3b/uC3pWpmkEiIcndqn8S7vFHkdNOb
UOQWnD/rLh1COmwl7gjwNtNnFD31/Trot45OTMVKXIsfsGc9smTWOjf7Re2/kuZn0rbKW/bSvomL
yonrTbci54DiFkuh84Ud3WDFz+fzCDjIvDKE0/4ydysfVXSJ25nPkOoTH6jVj4eSUhgX1NFpfgzH
w6wKCrsccNDig9yGz2UKkh+xT/sqFtYRPOQ8uRHXNpes6VWkkDnXTFvl/t5oz5W2KjHOoTRRl/We
6pktpjyAWXmqbv4KVVL4Anof3U2Kbrnz8skrpwWriLak1IPXA9OTEeEigHVJHnqyAis6iOXIRDXj
hDE8f+ftxrfmH8TCufjfwc9DkA19jBSa85S9S3ZQYbdKJ0+Ztj1R4hM17oIqcwjWqsEYFIQYmj8X
BRxNBvou7To7F7PdYwvjnuNnGv+B35Wc9QOzdc5euQnrT8PYp/4hE1/Ii30aQHPLLIPeTqufoxrz
HaBBZ9gk6EQA7OOBHEnVWJja3sAlmH5p+J+lzutZZsCCvTB5yRimy5GkiTuvTYsCpl2RbfzC3XjB
pNHw1Ct7ozuZ3Sm5iGV0TT7Np/LNKD5SkHdu8Rrdiifj2Z8DV2tfWAEW22YxXrWPM3fSsvXK52hR
VMuyotOCWx1i0QRjkixZxJiBh/cT2xVsF3toETrC7hlIMnjFL7YPNM1V+95TtxNvvTWeyHP9GPtv
pq+guOg3E1s15BOgEOD27t2NlAYENPardlTv1RntTDl7bPTpOkZgu5M7XoZvY+KacDl0VbTs0y1a
g9rrVhzI5LtYPnaLnni17vaqOaeEc6xxGmPYwBmX3NoPm52tumKL5JR7S9zrcg+kDSUY20jWs80m
3mSL6ktg+H0Gn2Tvu1t+SX8VeHxHTjib2Af3HSXcV/QnPgAiQdDCbvg5PCSv/gksgWIwhfK0YMPC
df6pXh1qMsQc5aOw0XXI+WivyChxmZLXK/XKj9l+LFu8f0XvDSvJT/p95McDyvnJVTtjI+34orwx
bX9GYs4bIAGli/YQ/topbo4K+Uv+rqZdapoXfVyQSVGuBqXHlpiTf7FQ1WFd4uQVyrtWfXZpuhy6
7JiiDKWddrQ32HHLsfjzV/n9/xqL/d/8ZadPfL9/iv8ZGvv4l76LcqrJ6Wibf/z1v4PfYvHZfv7T
L5Z/zaAu3S962d+mS9t//Dt/8u/f+X/9n39Psu5T+fsf//JddDnmzutvEBX/HNpq4sn6XwZjBTEs
afT5z3Mx/sjf7jLN+Td8q/ojN/m/p1//NRcjAdYSBslbhq7pTMAks6n/znll+CUc07E0af3tO/t7
LCa0fzNtxljkthsOzmBh/X/GYmwk/0ekGf+6KglMk/hw+CpIqfvnrslvFYRCqpUdQxGCNLAEARMe
tB1QdJWaNMOxIfQkMhbEi7PNfBl1h7OGOj5kD9DYulI+x2Dd1F8Zarb9hP8bLn8np+GLRXpmfSaO
X6gb5C5CfrI8HjS3qAxyZWNMtfMOD3vZncHkJDm2YlEvGsh9PCBt6qPTi9UBExBqhwBFTK2hJEsM
8qxQMMkGTaYS3dPGNDwgO0N2bxpwJ2eJZSQ7KI5Ir+hFpEpu0cyWOMiT5gJdT7wAtomV3eSYcYHe
IjYyYIpj12wIFjAZaydKRsnXwXwwNDcfmiw6akENnFaynmSr6sC8qnBrjPQnYxcHN8ITWTG4A9CW
H1niDNBjDcIipDFGIqxGe676cCCPq9dSXDZ53ubHBhYTPUtvFgbsAxQskBxgEsk9q2sVA15cZO0b
a2TdOhFmE4VbvTaLZhNopd78MKMsgy1GfkI9lG5IP4K5ZCudRMrwpBUGFZddhFb0DFm6WGSqCfVO
t3HfSjE0685soKhnLTTJOdbFfVBbq1rhwEN/L9J0yzydPYsdmCUsAzwHue7F/qBADDXhIfxGaNyo
k3KRj4uc4J3WDbIGxhqxAjrKEhnZps2hqCtn9Qh4OAVth8gvY2ZsHBBxxLi2x5BIkmWJ++0xVoMD
zfUcsUDwgRLUoBqKHOLdAk2K2VzwZJT+TmBWZudb6crGGmN6pqGg5uLk0bynD9mHbo2JqJYY8ZXu
liFsnNadbUXU5GCui/ps2mWA2snMxOOwtD3W3AUUD/LvUDlmMyVWYzdDe0rtTEteKwPpqGdXPjRl
W0jd3tihDB0VnkBn2z+AvxJBLEI8TiadT1JObj8QJYk7g5UPNpXMtBb4qNqB+91uD7PWD+Jd4yQY
rwOSTFa1eZ1h9upHtNZMqbTIzFHiJrrxjAxJpcgFwi0Xjm9RzJp97mdb1FpDeAaSYBDYliS1Aui8
z0zsBnmgjR/CQM3KNpjUtFvbZbycp9wmdMORgR8A3xZIiAd1Hq2N40dsjJHBgzUeTT2i6lZzGPEI
98vB65H8I9sw5lrR3mq7wxtKgotDP6vxnU+LMQUbzY9cT0V8VK0a4RKZYYE9ZQtirCEWSqTrCkSY
EsVEuBCmGGuif3O46iT/JF0jDLiUI1eBGxaN6bw6vergH8P+Ek2/VjgW5ldriYG1I/zgRNXcuE4g
brlq1ZstgcVFab6UNmtVwM+TYyc004n0rWOI/0KxgSQDi12V2UNiu4u6B2d31ymWzNjysus3b3KO
7HE9TkNtfJTGRDdjOAjDPAvarrz7sKtoRbQWNHGbOX363KOPAh6aG020TNHAw9GaW//qqya1gNB9
kWGdUJEq+gaio70D3JgecTIjWklDsZxzUIDk8YaYGDwQnZhe20koCF5CJUP9iN/Qa4ACVMyBhbhn
Sm7z9ORRTFEdqSZKd6uJjDdpFxMXoxnV1bqbcF69kZ2gFEDnVUEf45fTmyRCI1pXIx66e1VMEyUq
OsHBJddJvGUF6PBq1MatSEKn3vsJaTjN2MBmNYDRHMg/Qm4WV/Q+eRAF5loWkKcTl3RPpaJQiPor
AKXirQqC+WQUUe5q+Mn2Zir6p8YpUJs9ludPAtEm/T+jBfITInINO43COixx1rFnV96DWWnfk4YW
AHiK4TB5qC1jMwzS/lGhZtIO82ddFakcxWST7+SgMVcokeTbWuk/AcxEq4BQMXixJyugXEtZPICM
r5bROCeXQRuyX1Jm5jdfi1DdAhadyhU62xF171yzMPc5xAYqF71ElRKOaIWmiSUkfUNtHnEQF1+J
kqhvyYiOjklXhUiYCNrppqOfOUr2jS42x6ncTjmSAXS2AmC633Tgez3o7HaLNagJGUGXviKPxC92
xZNso+5WaI6ebouhUfmrTOM6GVW48nUEnx0MJOYSeQnUeSoyOhYVOORZndN7knR8JJOCfD9oNZuN
+18YN5zbhCBBzxq8sFYa0poVwHCSNWr7OlVD8hI8KAxLvgfV8x2Q114QiPJYldr0nuVTtR1AGj8F
qs29ECChygItvI5tquwICggOqBK4fyDI7NHP1/5NiF7ZT6QiwRVR+EACswZMjtck3Q6+pjdr7IM0
e0luArqeDOUd0Q7TsU44Z9i6CJDS1j4OQzjt6oTNf9iQZ0K0jXizEeihQZ+qeo9rduY7aJrnHhOr
K+tJOdogTDx9MPW9FO2tQa7LIdMTgAmTrbFyaZCNwiJjBNXVKmeZJfBAhsSPVMpNFCtgdpsgudRW
E98SLCkbOPlMNwyFcVxXMwFCcmu/oRpK3/WJXbdqC84O5I2dP5XBuzojanC7eTjpYzrt/aEvMcUO
6VakvEAGK4h2toUWLyLAhrWbji9GtdKuwHVLTB7KROsqSYwB5iIrduzWLN2m7tgBWSiI3ESM8aeI
bYFZDFiuq2a14tDQdJzQVHVuKG9jDINoMQD42fshnqtNl08MRts5eY6UnozFzGfwaMXOSQ4YCSFu
aJ8+Oip3gJ98I21GJdGqT5w3HdY1HUugnSz08lsIk60n2pk0z8JwTgRw2Z8BtsckBaVb+q11wTko
1iDku32Z6awkLNW51KqTXP2IPhsIFGOsXleMp94oslMaVSGBGem5igT2OUpNOj8I4nhc6UU0TPRd
bjnYBsN8z2VMEBLSujXyAXWFPwVOE3r9fayR6cAOv7L3ThFGm9HqrXujBYQPoEo7jCKzLkrsZ686
YoSdw7HkumQMXszJWeSQUEsCRleyEOI1mFt8+ip0P5KIWAGounYvivk0jYJOGkslGzeww0fpUJK2
2K9irQT4W4l3s+2/Q7i460Aa/spKY5TAGjMKKJSQ4tTgu8UZf7drdPERr9VNnMUp9+2kL5sS2xqa
k13aRuqhbNkkOEZ2nsBVYYKh08J1frIMCPmVwkZqtv1y3VhDccCS95Cfh49ZblUF0ZkzYbAsjAwn
XVu+Jo1zESf1SXR+8CssJ/4wiq64EilTkbTTFptehtMh9seStpy3xchlZ+NYyzBC/eSzVr9UAi+x
agqHD18950Bx+I7H5mbrDywiN80CbPlK2nO4gRwNvCxj4pTNgwVA1ck+jNkYHugAhEnwLUV8Dsjw
Is+gFe2lpCY8kBxv7ou5w2XFR8TKEmK1WaW1CZwx7G2mRLWzR70zb3NUjrT48pm6Nz63DYibpO/S
cGOMwA9coAQTCFoScfW2L46wfAgOjjmxkNwRGyBA6Q1QhaMPxpScwKCwcuhC4R9Fke16BhrzyDud
zFsbNyGMw15RPjt0BXs/bbpTbQCGgqtUdiver4xmYV1+hxOLc2GrGTimunrmWNtePdqSihRdQD5p
ziJDgko71LAGHi391MiYoI+RgXo7BsWxMKndTMqhdRGDJdRDeoAocWL07TrbQoOuZR2i73Hph6gK
CaVwgxCTVx12aKrDyN43ZRK99gBSqbAdf4WTKT+OPHP1qDMXy0WzVQgaXiG6a3BXGIxl1BlTEpI7
nw6ExsJVdGl+BH3lIwBPuv0kuGPGvtffUWX3W7XJeXfIPFsgXs//gG4+AU+b0F5O9THL03YRWuQ2
6qLLVnbVjHttrp5aoWnX0kSaJdLE2mbObL/JsHnOQ1A9SNSQeoUpA+jZVv1FpeSHgtJrGxg5+iTV
ydcwznN8TD5WtdkO1w4r5JsmqrcuyTCl61T2XVPjAs06Lpwxj3ke63zRhKPh0mvV1yCI041JoCRq
AIx62K+bU4ULlw9p8KdFDe/ZGxBHAsojYkYPnH7XlOymWhJY37qh/aicMN2bSSShNmWShzx/b1Fk
UxXO6tohYSl1bbjDw4LsAXXRGnO5imVvHyCia/swQqfVa+yboU0xGE84xHqs3xLHLu95hCgvQHn5
xvX7kWMkWQdRhnRcUtsoGvkjFVBZ2dr4jGXzyQGbNirV4VJOorhORWmRYchnXRsMTUfpJ2fNgdzR
9Xl2FF0oFhQD8DfH8ibw2iJBFdPObMluUetH/5sJ8Sc1WATOGtazaWbAqE6Mn7K+ISRG4TVujQyu
qYdBtHGBuUFlxvs8Tckfjo15M80M1ZsJ9bBr6BlwcETdp2HIASLi2vFXNrDSnQatisXTjJMpxbpF
qpJVE1TX4s+0xvJol0OyzRs5LI3UqW50+eTjUGY8jvWQ0RqxXBrD6WLEZXAJClu5wU4S6xlJ575V
QbmDFHz4ybhLMQvXz40SOp9ON5SXqKBPpEOlRcbBVnj2RII3evcEp67FgEttw1tp+QnLmrS7QV/7
boSDuUMv4YDEQVV0bhGBCTOBjvFhwcl+gq/FtNMJxitYaihZthFvSbDIn2l2+/fJntSzD35rn4jS
WDJhz56aUMY7LOCjmz7yELkdsnWTj93JAvzA8HV8FfQFr04RhR+2jpGNbbO15NFkdcsrZhnIJt3B
2ROXoujuBW4RrU6IBuvjce+oY/WZyH7e8ZrpNppaiveoY4n2QNU+BX0xvpQ8LK9lT247YWdUdWHY
kRpQKy8VMU/LyGzSI+pLwtnooz9lSEFgT0iV0bode0v062KSwV7OI7NZlUY7t8NkZ1gWvqLMvGRj
LFgBtaTkZTo5XT7Kj8Yo5Bsdyngce43gDgOk6brlHt6VRFAgcq7vs8POZDZ17s4Aukk0Imp32nA/
kjt8aLHFbbukZNrxiFom8aNblIHhL5xcO/Va4y9Da34ujbxatnmgc0sxTojq9okLe/ida0mWhhaU
aNADw97iOn1EI0OIEMLUttbYnkXaaWtLF/1LBIZxqZWPl4p0RoCJBAlGdletfTwY98KRF+K4NC/M
9WBLgs7oQqWwPcMmvjUqARRgDNWODt4ctxjo6xVV7c61ZQFFi2OT5f4wOZkXarVE9hlUNUE0aUqY
i3GyCrCZNUk0S6mpn5XqB5vAjsA+85Nw9biXm7iO6g1+Eba8FboshPj5lvd5t0fiPl1mzOgX307q
PSAEek/NqCk0QnPHN5/vsobocdMoKwpP/Y4xwVg6areLtMRC66h2d6y1KYuESLljfc6uqoo7Dd4w
0NCgEh9DMs1eXgJfinIfRILQG4uRsow2lR0ET01Klhq+uB9sYOEep+IEYJqoNJ1295cAOOPhlUrw
azIg3KVZTaR6RNG2KIgPWDK0hGbEs7h/mHKoNjvxpttz+ZnOFbswm0njgrlNQyynrM51XbLFpQ0C
E2klj+1bJIKNFeCEIGZCfqmkRbDNUMwlFDlJeYNHTEYD4tJqqvsdHi7Va+H1LVTMDB6ta77Dk9C9
ZnH94JQO8tyElbZONdyQqmX6L7ySCZc2ZPIZGz4SrxkbV4H+kFq+iPdIS+HEqD7isAjBa2Ub+JzU
DgEEFTANo5mnB5A//V4MEroPTBh0ErOyG7T4yB63Z74sfVRP8/BAQ+ckMQZkaQOBUElh8/l8G7KS
4EUHD6RAsGpg3CxTjYkdOgMnO0djpLHNe6AO4gbvrDTMzzostYM9EHxVjSU9dDEbiFgdntsorvI3
wk2no1p2yUavVQVrTtWeTXwgx2nKeVLHHP12PuV4NrCjNXipPiYRTg5xVRZbpdaenkbY8K/k82FD
IHjlLghw0l0wJfUxRc+HGjwiKGUypjUvECRTKPx+JBA8322zzCATik0qsTbjtYntH9/S50M2zsNW
DxnLuCVA6rWVBfYqIuoSb3hEVijt/VHW7HmhH/QrJc+GpQwUu2aeM1R4NvzcXsaGolyYmTIHwxB8
MeMpuoWguF2mzuZabcUMCCGXkRdnKmFP0gBqRALSZYB2vFd01b6GUHEOTiKBeltonQesmW7p9Dhd
FQJoVm3O29CJB2yp9O2rseyhhMvioXqL8T+2sGiaGNuJDlqAHIHK4M2nG+xSZK4l9KcQQpnOd+vE
bodnDZE0QnDDwDHm2x1U2y70Lzg9p6XShjNCFucx5kzIWOGdhEfkp1C4/x6zXWYTDHTQrSP7DhfE
72LK7oqu9gxMgIvefPizYTzdGMOP1aaxR0RAPL5w7GM1XesBbe2sZ2TIx2FAcxTWSz3ronk1WX3z
JTP5qJ/HTvtUmja8g/4lrZM3zfAcEmnAKKqw14C80KRryAFVsyQwUiC+f1C5Gf74o0lEJVSVGHHK
9DkEqX7qBupNfRJUlIo93uxOTZcZWP7fAo/Tjxppgi/D0j7QyZJbz4T5ImTpHCAVKRqNO9YEW4bm
S1DQqQP/NJ7UyurZqI/BVkqF8XgnGBhrKgE5ZFgaa7iz2E4bWRNV2VzstLBWgtNJn2qSSybhRUtf
/8gkETZlRNFBJnT+2vQj8nacUV5WkfbWVvMB+xz9CegNxowkBxDVt6G0/bWj7qDEsICYGn3bdXcC
tZxgiLJq7TwbpUAQqIEVS4Z5FcaJitxpThZMnfUdSWQYkjiPLnUBYqmJHFFQF4wW7BcxcqGPvFyp
WcqLiIpdGT1eFKly0XGfuRSv916iPUF7GwTKe1MYVE5kIr1ncfUTANphWGFrVCAxpG6hZ0+TVrIW
FnzilBGVKxhmsqs32hs2UtbZTmGn3uAnqKJgPa+UoqXllQl9lczKP22qpa9zHG10k0tT4tJYhACd
tn0WInstooi2Pzdqtv6m9jlVXBc05uaaa/s2CuYRBlEGC4Zpx7mtqAPVBuop8TaXqMcUkWBK4ySr
b3UejC9VaLSLWiXRjYF5SLgak45amaNzPYTlITBN/yhtQy4rTVyZoT9X7HpXpaI8mxPmBN+uWOwD
h+N5ikCwjvYZfvweH9R4Ymxjc9LoRceuPyZWk363gguxs8oRIjYTBbwjtEG4QrZlQEeqT6TYiHHo
ly0hFlc7TuwPTQP/O+gOlRvO6u2YjM2H0etoo31dp9Um3wqXfn4zEiIq5ilptmpdDStBs7fx50J5
YDv0FSsT5ywDDRmTlfkuISrWU246DxZ+31xVHKes5+PhWggeymG2NTcUQfvix4g/aIXS1yF5XLIi
ARGTaQPTNTPTDDQdADncSOEhrnS92agT/FIg2cM6LgEuud2DoxyF4sPWGLAWExKIoSXDutJy5ath
JHCBh1QDHOAAd7B4doVaNudAZPO6Cab4aPvmcA80R1k/jEEoZY2IKdokjRWcw7/uc4KKKyc+D3bY
LbH61BtIvuadRVSxLhnY7VrDijatI3FKNKa5zTSGwX6RHAbZBOvRZiItCgyqmpr5hzod5l3XU0zm
fFu/s22hx8MhCXbWIpEeBxMD2sAB4arE17EIudfiTq4gw/nPKL+Z1MYVUp8pRO2izfVwtxCHIpKC
grpvUqOll+h5EnCDoawqNe5jX5jHPjUnlRfdgGSILKYJ5bSGia7pJaq3uJTUdiDmdJY1R5ZgDF3I
kzqliakHyxJLKJrA5t1qDcgjeKoNjMMppmveKksxMkVS+5Exd9NZZ9WwuRywIeTkdzoxHOLyCIqf
WRz0NaEnNx9e0tlsfG3PQMInygl/1YY0g+jEXJekzaqL7m0JKLAGo8MlpgC3N+wKbEDHdN018uge
9e2t89PsqQCVgs1Xoz5qNJ9aOx2BvwUm002ACQVv/alY91FHunqbFseH2WeD3ogOnj3V0e6z/Oy0
tvjUQ4WJJyOP8RoT6Q051iYzNB/6Ddm11oGtS0YF2BlMZp3wS5m6zzypgDLqRli/MJiKA88xZPjU
SpRZJmisXVnyKiS2CfRKUsAVwJ5cc5GVzmJWdSIUdBPdBsNfYpCHGKBRj2QjoBLa2JV+ATAxfFcZ
oT1T7yhMz+o3R6cZcVWzIlqxa75I0x22tHcTw0iKJMtJCddj71uaxVE3qfbnxEJxBYGZWFhjnsal
TiwNojP+IYY3dQ3XmJTVYUaKnT9Iurz8/LK8sFTOrnEVUP87iTDuNPZSANoq5OsU41+LvCro88Jr
eG1qaItGM/J0Herod9Z2TFQUfWAHY5uxBe/CgnP5llddzk52qkVFEnta0mABeGqWZhfp3xjNHZa0
re73ZwH5iDhxX78CkdMB/2TWAJOg0MhmHk14QZ4Tma36cMDDK9dTQoWDQTeuTVulxaoBfv9c1Lzh
mVQWcJzGKT+zictXxSiDncIaLNhGVR61yG2gTy2Ia7E/cJQR5cNunV/nHWlDvHtIsuIH/dq1AfLS
WbF3TMe6C1cm8wXNRpGn4GhHsVOlN2Vqwm/LdC4gDK2vieXQUg+B19S5fa45SK6WR3a6aNh1XKNM
wi3wVX86aMVcsgvXGuOu6Dr5JDMBkNsyrUV3MFO/+C1yMVzU3uSp7+nYhq3iW+alTgLxFoWDoW67
uIxJt29SNEOkUCBxTG0S0man6E8C2NW8UxkwOfdE2DVTnZC74dMQYES9gVinZikcsnhJA2KtwP1L
+wr+lA+xY4IW8uoWSXlqwlZhIoUV7AaZ25TEPAm1fw6dpla2aSuC8LtVREeTpnB6TGAatChN8Qc+
lYg3UvC5zobeP/VTEEF1oTTbaH2Tv0+8vFbA3xCTZa2JUq/IcabkQxfB8I+insmpgm9RKuaKDwxQ
rqLW6MPgkshU/xEDF/rjSjRrsjbo+6qNrVTmyaRV2I7t0H1R8hL9ZNSPLXOTLsSQtAuQAMilzKQG
DsO0uJgHdQP9hPDkiPSDWheZp/bG9MfhRXDLdLA0ZJ638tk2LXFJKKq/VSAz93kY7FeV4DQotJEl
sdezySVZLTx0OtgJWHj+d2GWgEYg93NzdcawnipWtazeTZz+TVodJBmyTL0qJr+uzaj5aPWD8dM3
VbbpK5ZTydC8ir7jMjWqnVlUQFubrKnu7UisMVZ3kjDDVF00zaO8GnT9vSjGz4A0+30kNeKlY7NF
6Wj358kPmfNEAdUuNzR5SCHFph63jITrQe5Uv7fXVc4jO/RUvRmnyANtX1xIAdY3oSKLI0hCjrBC
lg1chjZfSA3Zgk5lcIx4KreZpb2mY6h/VFLXvmLJ+UmUIryP4ERPTo1+rXTYpVQ5QUBksMGEm+Pk
biX9vGU3c6Ps1hHDk+kIdQKWe0JmyBGvMlusrp/sPb5Re8Ppt26IjNRniTD1Yhdw9IqcpEg3yo1i
0Skl5uqgR8NAPCKEz9hST6hmDGxQRf9ql01yD4gROap4YRfIHoojCM5nbiT93laQtjpSEtCTtfSs
OtlD7AyNR4Zi/AhE1dsBwQbj6VmaBd6qbqcOlnVTUrKdp36++pX6AxJ5CNw2YuigMW3d5erc0aKZ
DuvFSFuaxeQvZkYUHs9ujiqEQVzF1s1VNZUkUC0njcSyN40qw22Co56O26jkauby8kYu3Zdk8OdV
axXfc6BzZXA5Bq7dS/1KPFbhkapW3CGCWdBnemwJlDaPhy5JT1WBGEDKsAREZPB4BQbFfjCQ4FzV
YXistUpfMlj6ImwenhfyGM1L7XokZrtnuTvhDcBm3Wx4vPQNq2oT/BBFfMpBJLButq+TDZILOscl
EBLrldF1L2GaRn/aYtQgmxmEWjn9qB/bsiq+RlLEbwNXAHI+R7v3edv/Qacw/qmcwtpkSkwELitx
YXQgZFV/PCg6jxlZQtdA186x1RFa7/hL3gqQW3Uj3Sa+g9wRbaOtVygO+Rqida7U5ROrKKgGJvoT
QzES1x9m/RrHE+6cdPwG9fvZE/OjEkLl5Js5Te6SQEYsZ011Zm4JbgDOdnT3G+0Q2Ni4l4KUmb0z
jqiIyWI3Vo8prKtYrFgj3p+bWs9xUPdWwzZ4ZBcwjgPCBwEnKTGK/2TvPHokR7I8/1UWc2eBykjj
YS/udBmRITJSX4hIRa01P/38GFU9HU6PdUc2sIcFdqZRPdXTleZmNHv27L2/CG5iP/oigyBACTuO
mk8xTFs4T7H4wNYAjliaMaqvlrXHwxWeVlfyk7rJvm3Bj1H0EzpqyxMA+BRMp4quSbXqUtSOVqWD
oKTOq/ydYzrGQ5lGO9nUlTsaav/MrlfciQztKcq7eNM4IE4CXKjw80SOX+SkH1rbmM8DPYO9ZeCJ
SgNIg9ZMy/zJV+LgiVZR/0FQoz+EtQfgvunIEMoYxotAHwtyGrrln3NaCbgkOF/U2rOOtueYN1WO
FrAS+8Evqh/UYwPcMLQ1l1BGcyXvRfAzN1OoEV6YTtmt7ExsEeLqkGuc2duJxbgfFH+qb0HhWFvw
hGO8rZHAQeAsjNYKfVaXXUa7qp7KJ3aL9xWFRNx8gyYw7qvWaijnmTqNewUhQF4+SbtHXMA+aLO2
aqyY1l6xMAlC7rS5taywDT+laEwd1cmffX4qsYsx2NrUjg5frGmqd5mGLeGuot0yumGpZtoRf7DA
xLeq6H30kmITiiUN0wiDY11VhuNUgtzY0iEBBm7Z0y3ucyCdNaShum0zWUb4NVKpZsMWVIaw3zWY
qDW/U9lC+fM00E2rfkzK6BErYr2BJ1iKD3YOKs81g6nV+Eo8atRPJs6F8lGzkfG+VZBy4KVOc7cL
N06qItFI2QqrhGPuD0L50BuhkO/aGNTRjZkaKPQaSgJfoYqDtPnejLqp3IMlS/xHWrk9SgmlaTY/
RtPpYmBgIVqiXyal9GBVaBJ1RpDd1OXVbNXhLmYHz06havHvQOkVb0PTlz5sEk97QQZ7bEU5IU9Q
UNbAfgt/dbxa7zJ9mNaqBHkdUlx+oh4zgYUGWniDXdl4h6SQ3AeyroLD6OEE4TYa6JnBKfyNVqLB
7LWg3rtQddxWNb2nBvBvhtQnnA5MXbX4NqJV/ptaUvXNRkT6WSgisSme6VbsZtE4/KJCMf6cil47
NtCtnzvNaOxjn+YFsnMjj61thiO0eRzykj031gLRwzBQ1kUOMcEGGUXLxkM2Fqiaou5S0Y+/rYDn
0mCaHuF6xNcN2ZDOERv0laFyDFJo20byJkr9ttgL7pJhk+aV4CpsaTe8b1RP/y0RGz1UCEPt4wHr
A5zAqtGjRAEQM19NuNfajwJzpQbbPh3ZgzVNCTHei7DIfbdJcRHAc2zoQ/1LW6ICiJiTFg/hT0Cf
AdU03YqqtvugxFae3KMwq/qA4ozRbsuHAgVIBZpcYiYguRJZtvZdEyLRcZSOEztbv+hDUmwpm/a9
qReqEQEvVAWYfXAiPiX/oPVAxW3sIMx3oz8kn+1Kr6XbFO1QuzZKUXeUtHts1G1MuODrGFWD8T2O
ulgAfc1ybOKRmJldeA2HKtLooi1Lo3mTj2bqfyY4JvHnuubxpapmnezxK0MsAw8hD/PbzkH4k2e9
3QDTSHKfO1MxDL/ZdDKvuvsI28z4Axgio4EpUHid8vBfMxL5/wIc+/85uw8LIPMFUPZz8jPsfp1a
fsz/yN+gbButAmHj56HStjGovv6PWIGt/4XWgAXCGjtNGuivQNn2X+BUDci6CBJQrLNs/qF/UNmK
+hfaBgLhWOwV+ActR3f+BJd9StS1Tdt2UNS2HKk6tpSOOYO2X1FZw3EYQ6tuVJdMw7He5+Rj6HhA
HdASKAR2VYU3mnP7aoHekCo4NRphTKkZIMApd0te/7q5IP17zhBkoD3pipdofmk4dkIL1JvN5VHs
N4cxhVA1m0zbWvqaaF6RGohCqi762CvdNjaGt6+JTdD5R5wpvubx5zjZF0Ajk2M5bUpnHRZrNaZn
hx/EofwI0VSxj1ZyVyjY+q3RzWxgVEE0IcEyades0ZTlwVvjoEnZGOApyaK2ASMgb7U7mOh2vum7
mxm2W60s+DsBtNF19Bz/NJ6RVBDTWsFcXEc6dBtBFf8x/ih7MNou1VgT6rClu+F0Yzu3GdBvdC+H
nrwL3dmN3VE0cb2/7Xr+Ziq88U3O9gHfhGCJDgbqGabQF5TmvuI21zr2QanTi1JxZwl6NI2iqHsf
Y8K4FpM/rMfJerz8kd76RqatOSATbQxxjMWwSVaIMfcZFi3IYcsrgfe/UxdXyO/GKVH77x1n6zoT
Q+FjJh+c7vKu1rFKMunSBfahq9zSds1sF9TveieHbIaq3KpAb9OqntPsU53caeI+zRHaIdaz/UcQ
7OthVZkHDcwrerEPlfM5hreTqfc2kpA2ae99iEc2xnyHof86Gh+tlDJZ99Vv74b4e5ddOT9vTkci
4GWydPp8ik6nU42BjQFDpLq+RDbsHrQHIhjRNvBv+1GF1ge3OpqZ28kalpw74PAl+odI8LfsZECK
cofbbKpug/ImmZ5F+FsJDl1puomNVGbNm/I2qepN0R/ichO0rh3dOaYrDGTiqrmZ9Gi1gNO4xdrD
5d0wM0D+zaf/+zNJy1aJhWxCPJJO5wVRwwOibU0uhpy8VcppS0EfeWQ5K+62HaelNK/se22WR1mO
6dA1cwRBGum2xVoaAlebTBfYcZlQ58PnJIy9u0CYoJUL7tASjFUYt/vcIRy2hRHs5GS7l6c9b/LF
TzBt07IsISyHeS8MmNDsL+wqswYXLVPqMfqtgSpdiqckJijq7s/HkjbVekhAHPelHISJ16UK4mly
ZQjMaWhXqrRtAFc5MKle7baXR3vj3HGLcfXBL9J5vM/H/9XtMhYGsmJoobl6Y9wiIwz2GmTYKtUF
CgJJ9Sm27XUU1/Qm5ZUj/0ZgYWQbyyJLcMmKxb02DBgol41gijhR0Adrot3YWf6VO+aNUbjYHYtz
qKkadKnT+YGDwzeGOboB1o2rNisp55vGeGV/aPMfs9gg+Co4DncZLC715aZ7tYwx4naZ0dK3hiuw
kTSZwA0FG6PVYHVTkkd8+T5TYtCQA/1mpemvBOk37gYBMcs0CZwm6cpC1GNyeuqaIIpc3qhzG/m5
bIDGqGMHpLwex6MvQpcdfGXUN4KB0MgOcKlXGXWZmVAjA56W+BPIvSFG2V6jgu0AXEeIhTY4RVqv
WF3erW+OSFS1VZ2Gv6rOoeL1Mmtl7PdYHblRTmfEpM/Gi86Dszul2rpQaLVhL+xf+bhvHP4XySox
s+P43/lHvRq08FJoON0wuql2LyrkLnwL7Z/OyX+P0riyXd8cCwTvfO45jLNw1uuxPLMPcM1gLFoa
W6xtlU0+oBxkRQiMjIp25Qi+NRojqY4gxyXaLJbTa8LET9ggbtx+7Ea9pwed0xVBKxdooXllGd86
iRbGHdwc/ItAejo1Q/UHun28mfQQoKsOjwkdFRAsl3fI+ZR01cAhDzKkiayds4jUrT/1vuowCgxa
cyOSb10Xfx8FTUbdCK/cTGexE3kzYZqOKYVpmdxOpzMKS8do+xrsqIPt8wpqT79v29lTOVY/jTWu
NpU2HWpEemsrOF6epjbnQycBh7Et6oa6jWo2gXsRPYMRsiRNhjnBCH9MVfaxjmBpDsAmXaw1wcsj
SQwkvQWMue1wh3Orqf4IBODa4Tg7kfwORxW2jqOPJDNdfFVvAFZc9xVezVPzU+d0bArV3I1evIt1
IHWhQrfmP5g66SiJgMVrSJiLTxyVckqHDr93I6auNmNz+tJ5tCCBUGI0UasN9cewzfuVI0pJadn8
jZgvVaIxvvZL5pEWHwHsuOD15yBdbjqLywUrG02zbRDsIEywGk+bmRGnHNWoBKkpxf1cYaBKYcgt
nucfqLIqG4wZjsIJ7hSzC64knWeXAA9OHok0SQ3VJB4vLgEk1+ghatFsw4dDYhwEczRel2hDln1l
QU4JjmkR/L78NcyzY+1QGXZ0THZ4HPDaXWxE3bcGrKzl6KpaDln2d8cDwfe/5MUvzgzaBWIFi8KD
hR5samvrTJ9S686M79T6W9J9atuDrnwLEGWa/ZKK1WM4C0L1ex/BWNxh7Gw3WyeIX8DgUcwwUbdJ
nrwAZsmm0A+5/ykav3YBxcjHPn431PeXp6a9xL/T70umOyd+cLZJnsVip02KpUWwb7huqr2pHhVe
n7b4OcqHlP5uVX8tM+C+FnqXH/LkxpO8Wj+gbELXNw14woi7qv+kgUz2y0cT7ELYfLHaXWN/kcU+
41mb76Dtjs62LHfgLmD1dy5WytABC2Xtb0rrwe83VXPI6y1qol50SAz8Kx6z9lHBhSR51+k3RvGc
Z+/QnPo6xHuDspblthZ2aGgkuMaX4Wuib9vmcxc8JckdUBjR3qJGYAlUC0TwZQi/dBMAfdpyT5N5
MBC7CdcoUYHO773N+H4GdE8rtQdC3IAiemiqGx3d/PJj7lCPZ1996H9EcEzC95m3Cf1dnKw9hJA/
4riUqQ/BdEc6DpeIrlA9bZzCBSnKM1sYNwDCJSr8GbpB1Jn7j7b3VLZrad/iPUP6osjDnIoCMCjt
GyCEEmfwr1D7BhgZoKIapORclAZvMRKy2ntV36YxmhKrAgabcoQHFcFv1h4CL96GzWHqvqfB9yHb
jPYKOAcGVyb+hSlKF+hxaIhlS+NZtd6VhxjoJOzPbuMNN4guagKNucMwQ6ev3PDnAZM9ZXPmKS2p
Kk/e00tDcjulGdLebpAb9N40dDwqP9rgMP+5ixLcFYjrV+7Et46oRf4rJCUdU2qLBxR457yqhjnH
5/9Ypx39DpnAd7lyXF6qQsvjQmamohzAzaSpi1AwYypKaIqj23f3wK/gU1r6I2ZmUBOmHwgjSvVb
UX0Y2/eD+dMwf6F7S1dkL6G36eohqF3IFhnNZyh7ndvKDQS+BtNIZ9fPyO9grdWuJb9E8KWzdtN1
X4LHuVP2XrlJcXyjp7EJHnm0mPoKQfwJkSD/aOOTugqsbXDTvGuEC5EV+78JD8MdAIm78klHmSpZ
Wwi5hC5ODPkjJYXcgfe78++65LZo97i5oDV7QKYpwy3hR9d8kOFThpjH+BtTP3VD1w5BHBi4HHpK
7quxpC2NJ64qPhfTD5hZwrup0QHpXDnehfB4alg8X6rqrgj2ugay2h26JyoC0l41dL2GXTu5Xf/O
QOkKUyBokuXWlMe6/krntnn0ps958jE1h5XJKeu0bxL+dJP2xwb7kg41Rkt5BnduFvdGTTkMNGJV
PnTpMW/3Ns3O8eflL36Wa/FmpJBNjYMQOf/76VZu8iaxS/habm+hyS7C7oeokM9ShHkzefSP/3w0
TeOOQR5D8uZY7C5MgsyuBjfkYpC3jkyqeH2J9I0NHsvNYApfHu38RUfJl1qUdJDB4MQ6i9y4iuu5
Oj+O0PQkjfYUMLxvgB4GSwpHh51nxfYAWype03Z9AjUgrlw/8+otThNpMrms0BBdBgJxurqRXeRB
GzPfAW+odZyEINJ0p75yat8ahd4I9WWSZVLmxSiVWk8yliWwlFz+DIGRraC7X3uEv7FR+MMN3QKP
P3+5xT2qJ05nmOAVXYyEt8lU2TPVCXqFhrmHLSf9yrc7T4TmsSgWwUEVFDYWaVlU5k7adigqVrkF
dEs5OiplNF47CIshMZ4ByLZlUFwJ7MtJIlWPiaxO2Z+qP0iNZWAvvKkUcO4wuO2/FnkPL1W+06fv
JYL5Vya4fHgwFMPo5N0GaTcsoMXW6IbMBwZOWVtzcOyZ4LSAHLFK5+PcQ9a9YxdWrm2E4/byoVje
XXNXQDI1egMG+eXLo+TVSxhXI0MHvFpDuiHSouUdrZDJsGiWQUK3e1edFPvKkGfnUGrclo7gtUOa
zdN/sUGNQEVxorMprIuCDq1SvYPR5Nr9CKheiTcTOAHMJfRd25boE0/alfNx/lVR3mFg6jpktzz0
Tpc6TBRg7bGTuw7UGjsawfbnpE3VSK2hmZz3lxd4uXOZLGeRS5piFbn0MjmgvGR5GHYVrjrc1z0U
SRUwqsQBHTKJHWxRLfjWZL8vj3n2UXUesRSvDL6nTttqMUNIqc1EIouCoRwqQD4oH9ogXd0SnsO6
KtrfcZqHVzbwS2nodXCTukHqQ9GBRwDCRmJxWGCwKVreeqmby4cp3NK7xYfiVlYf7RKNt0pZqQUZ
IwilCvCRg5QbeKD0lr+hLTr13+J4i/FIgHGj+i3oPtLGp/m8DcEtCOxC83f8dcyjTe/w5MXnFN1B
/rtO8dBqH/kzoI3wB4jZQqfe4rLJP6qkuB15t1P+8fLinm0f5mlLChEkfHPpejFPbBZofMs4c8ei
evL6SlmXhQm3bUBAT1io+F8e7iwwUMNh58xtFMehMjF/61cHdOiL0Rrw9gaEwDMQjBgJhAPss9A3
SZL8njCKXNdq+NBl5sN/MLLG8CS3xlwuOx150gDxNXkZuthn/sLVAEeLXqDh1wXKDsH3LfYEGIeB
5XWuDHy+wkyZgiAVc5IDU1/EB1zU49rAmIQupbob1dmFJbR5bI2Nsy7SazfZWTNCsrasq2bOtRdq
rovTkghE10UzDRB4axpVtYtVqLVP6+EgemvEdHjYZk6X3dEo810rqXMX+t2V0/NSGj89PXRi6IdS
bea30Iw5XWyjsMWQVgMObcAlUqSaVAUs4UetIxvVUf42w40KMnKvav6HTqF7Soc1PJiIEmbJgQ0/
5cg1qjEI1c0YA71CJAvzIx9qC9A0Dkj2FNCZks1WtR6c8sDDnncoBFz8XgCWAHHBVKh8pvmCVieH
ib9yCDXUKCoKHChSTcmnPtw2UMHIePAQZbBbjz8a+S4kRa7s+bc+iZi/PnGEJiW9hNPV6CJN+ik0
OMrQd6E2gDMUaXOT8BCBF6St+0xdoZYg3MoXj3lTQ/3BwuXKJzkL3HOzHBgBhVT001A3O/0NqidC
GEk8BbQuUVYTslaDRASz+2QPtg/RFRFTX9lePnLnO5+bWEihv/SFiaOnYyYS2FVTla07NZPbtgiO
wgdC/sCkLGKqq8uD0cTgjzvZdAalLorFQCQYllvqdLg+a+FAKn3jqo/Gj/w9sUX9hAaKhVuT/wgb
whs3/K3yI4MsQjuzcnMMlyn64G4er/V4VZsr9eN04x+GzNVSN0XHR/zkr+3wuXXugehE5U5qSDI2
BGxYgcbzTLdmCylrXVBiPaCnD9cwqTaZ/j4fvw5IfwbjCrpJTk9UWafqmocRfwVuClcJ+m6E43y5
xos0ClyAWaWg+rAR+hq7Npm5drufGYEI8Rt7BUM8ShnBFop8KXZetIYwMWfdHpyMVfZg3E8PDbRL
nF8+2J/R+wWBEKBJrOy1bI+ysWPuTP9nJiEd7qg9T3cOT7puTf+Dopb+NDs3W3voq4lzV4htVW2r
aN3gVqIeinrbaLtMhZR/h8RlA7zSgdqz4z9EoAEZhUnfjc0BTbxZX7PfRt/q6N7wj0jfhitUboNb
/W740v/GcfObvsNZ/BeCa10sNr64R2GmH29zowGXvI1R9Rx/IHBRxD/C9DGFWIq48QMwNV87gk5D
xBxrKudn8G66EqHPLqV548y6gY5K2koX7nTjKAmWjKk3sXHqkW3gFLCxbYo6Bsba2mAExwkxvnVo
676LypR1uLJx39y3dDfYvHO1fFmkDUU+QFnVGhdPxk1eRSv4/m4/djsFeitfS9DL6aABAvMFINCl
6Z++C5i+BRSAmo9tSor1p9PXmHBkVT5bTamPKb5FoFLbJ6jTVEWy4cpgZ3GIvJxCj+BuUudwtIgJ
Mgzsxq7h60X4Ge/r0XtHhX5bQAJcGWPy7DdshmgsuyvRQZ9fcIvgwLiAhST3oqQVcDrJNA7LCnB+
46YR6FOtwxHYzEC1orBo7oja6U0ojBkDoa3BDwz3TWIhW92F2poe6eSmpGmbPAluMAqo3azVf4G1
lUfyNh3ZetFhnxoq1BfDxls3s6rs5T1yvmqkEGzOOcM3VUBWp78eXhM20g6+Ep1S3lSihdQF2rMn
Z8RSayYx55/76Mrzfv4SpyvGmDryXDOUQjhycWvB4ZQ1inMlaVqJHq4YdpbVHrtSv6GRoxBW02tw
q7P7wgBDQS3b0TVb55W6mGXnAao2OyBRFD6aY6J8T1DHkj0G7f1YfvjTFZ17QcDI5m2oOepiH4Z5
3tWY3OWuwl20K1WqcWiSEGcQdbdbN/Md50hanF25Es8Xlb2natzAurQodS4exk44ExmzHKKo3pUQ
6+oNcBt1l2DkDikfQbcI/8PLMz1PPww2zFzzpBVO61HOR+NVzp2JWkOlJsZfauhQf26oMvYdNU1r
ar1DpoM/bqykRwsuxUKl1Uukh/pg3WnxH4dZNGBnlBZvVcfUl+84GFBIIJRG6qr4lQ4NZFQMgZFF
DNO1V2KVULKFBwv9ZDE9Xl6C8411OvJi1eHitTZaN4xsu/YgvU2HczMETWFv/OjKcp9fJqdjLY5N
Qf3ZJpzhL14q33A9ReijNYBBYtfW3E3NralH5VYTtAEvz9E8O66MS1glFFAlA/F5+pXTEDJw0QYU
AZFeXbdjDTtRyfwruexbK0lazxODiwJU5OKI+hO+9kqgZy7k4dk9xIIc0aMY54cwE4NrYIM3tq5j
gjJi4xr2i+bv6aQi4OLOlMOrjobkR2jFvyEmwBDSvHc9N0fulZucnDpIbPtA59Hf0wo9XF5W/fx2
nn+CIAAaiByDbDz9CX5Fs5LLEaWR7lsRzOX0zA7o20fZLXxrlDqqLrzJUdxbNab2bI4KPGwaASiJ
YW4N1P4W5Ui5Zohq07YCVd2InBMvvWIdKMC0UWH84xuWH4zQDBuNpxfLdvqDW0NEhgYs1g0i5b7o
EET1zWJrVTFmh+OWclWP9xPmTZfX6WxjmPSXKQkBxqXkLqxFDiUVDwZWHcXuzNPdomH4TemHtWPa
n400lv/JYIhRoFLNS54azekUc09COKuDGLZ+5XN7x/Q0Yu1rWyBXR9/2T2cGPhJ5ax5viE6fQY3B
Lal9FdDwQLnxe1XW2b6Qzg4KrZtp6DH++WAz4oxc1Jgr+4uZeXULNxTCqUv9cg+FaSc8s1shfYFj
cWj9vjzY2WUEbcemi0A+xn1rLhO/URkAtcGjdRHJpOgUodFfOvJ5Jlhqqd0d0qC3rkQp7dqYi8tI
QRrM7kKqIdID+4CWwy4v0NGPs1bFxR4F/2mgjY2VQqxhZ6wFWOQGunOMSd3xcP48TTzOrEExb2xP
omlh2FdwK2eZFmsCWIA6DQ0jS10C1YYRUjrlSIQgCqlgzGMk93rzvcwx8M5bTCzj4EEmfXElysyf
9STXAtxjznV5hp3fsMvsdLCgC+oJEnMcpEOiTN/h61+r/7+0Uf89iqQaZFgoJc1kgnkjL9FUEuyR
r+toXsZJUGzVMAfYG1CeVtP+Ef5U8R1i7iMcOG0/Kqh1tY72s47bL6M53QQB6k1KPxWzyM4zgbc4
9OostqMZT3UFi+Xyzjy9RP/+pfC9SRIo17HNF9EEJeCq95QgoippvTOc9K4pPVQ3aj86FLxxHeNr
EPq3oTWaVz6/dvolGFmnhE5FfZashyC6LKcHmW+2tIM4E2Gzj+C3Y1U47qsyeXHr1XcqqOhagCj2
NB/n5iHYhMhB5odMVNU3v58+XV6IRXfh5fdYDvWT+VoHOykWF+4QKb2toiztIo5iuUaJj4fEXdqu
Nk6NP4if57upcb6AvFFXKcqWV87r6XH9Z3iKRibsDrLkJYIy9Fo8MSKG72pQDRCYPyiIck6K+gAp
D/50pwxXRjw9gP8akVeaoGmLHfniKBQDSn00FWa1xQiEmphsTF7XUy4RzAtGY192qKXA2f97x/1/
8tF/IX34as/N3hT/OEncPac4Sbx7Tp4R9n4+cYSY/5F/O0LQqqRXSch4qWH/yynVcf7ixicnMihb
QCGaYe//OELYf81pANhp6n9EHf4r/0M+Uv96+bCYCEqQ6qace63/csN4+DtYYaTxf+SciNPAOb/h
EOSf0x3+neO6SHZic0JWoivqndlOxV4KyouTj0RX4nnR/tWy/DP0/8ra9AFV8Kb+3//11lCsAHAr
8PU68JjTpANRg4wXQ1TvGqM193YWftEGVd2MOozyyyOdRj+YXkyKnhf5jTA0CFxzSvrqwRbEST4Q
huudak4OVZlm3MkuLDa2YtfbnNrFe0CL5W3SVcWXpDXjj5eHX2bdf49PtKGLaprzdXQ6/oSxsQ6S
v97ZpTI8TU5bb1G8ibboBnofRZhFu8krox/YAERHu63jm1IdjRVaJbl75ZecBoN/VoIUheI5HWtt
WTkvu7ZoFZ3Py62JQE2De8QjUl602wIrBauSAnYerSK4CTytwl8QedLMC4L3Xq9i496NAYg12KUf
YgtfzSBq6Fs2ff5pFLG97/rceXf5985b4N8X7MvPtW263eRU/OAzHJMYwiSOhqnZOWOFrq7eIfWJ
rwIMzWiwj7kdjx8uD/jGnrRtbirasXRb9OWjL4x1Z2hQkgaVgyxvpkuKpR4eb57SXEvw9dOb8e/J
Uct3JBQrOdcLT3fF6ADuUNuKXYGQQE0dIYsOuap2jYt0UfrFtu1sYyEVPlNPtRRtvGqST2gmYdyQ
TkZ2H+uyw1/DSRscwbDc+jxlkDkUzdOcjQg6NKU0ozGPVhTT1jEQdN6o49BmmwgZZcrIUTyhHAHA
Jb2yyc7XkHISljKEECZHEnY6rywJO38MvXoX1+g1o27Qrc2Ioog31d6Vu+30Np2XkKEsasd06KQ0
xSKtqZXOATGTsz/CTrlrTaTuZh2bbuXV0r4PMHWHAIIkxJ9uEraIiSwUkQSC0DLND8YGPXRJ3qJP
6ApGiQUdy67rtam14fbyUGd7ZMbXIhJIgmlDEJjNs19HrqxCaaRpumo3Dmp/rAeBKALyDle+2Fuj
0Emjjqbb1CCWNeQiq812yGS5y9BL/eB4Qu49dPubK19rkQvyuQBWcIjn1yzYCgpXp7OpcGmIolKl
61NDHzsYlRL/HJ0ap7bAqLpvYuyKnx5SdKaLcJCFfGKMPPOKVAXNrBEsTvwuan0KPUjxI5iPbDUY
4svr/YKiP4k48zVqw4yS7F0J1vz0JzojKgBTrgFDVspiAwMgOxR9bX6P/Fzsp6mzV1OAp5xhKb6b
djQcWVV7H0u9d6221Y4p2nTHKcvLmyb35RVD3WU4hP+Cjr4Em2bONaMlgUpL+wrFxT7bKSa+iVFV
v8+7Al1Rjnoz6cqVbX52bc3DSRIS2uw6QJFlndNpGy2tVJHt+jzc2Foh1p3RfjS79FMVj4A0WkzJ
TJAqqU57a9KAtYrHy59jGUpefgElEIHPL+3WlxD66uK2UOdVy9LKdl2Tp5vaGVNMMVGaIAZqu8tD
vbG2XDKcMWrlAHWXTSP0jsKCt0y6Cy2BWo1QVgGKguuwAwRdlvaVtV3ewyT/AA3xvJ+x+3zIReyH
/p/ZkT4mO82OALOaCj6kTavRVycvLx+QdMUnvrYMYxPpRfcfDE5Xly8qdBS/1MXgUsKlaGSR7Awz
VniXFaPuRnanH/UUUUcgYfU6p3/23FuTo14JNcuIzcSBAc0Ec/YWj8NFCPBHyi+qVia7qZTinWYF
8baTSndf+KBu4SKNn8JIr65so7NBafRQb3J0LlpYlsbiUCOQIv3SoK8a9Vq379jU24ltxcnJfnkx
NuMrZEjGzeUNdfaJGdSmM2ZyZCEmLWkSXtI4Whyo+m5oInlbVTLc02jS96Owo/2YSm0XJVn8o8+U
9AotZBnOCV0vLR/CmE2at0RD9mXkTEWNCXM8YPKLC1h2K5pKv9LOemMUk5IhfzzEYDRCjNNIqacd
r1cZGDvp1x0SUFJDknkor6ziyx/zOiAzGUrj/A+vH9LWJfKxlhNFAy0yaN565baX0bRSMP5wbWz5
qrUpavXYJuOwRyq5ONho4d/U6O2t1QmaLq45yR0aH9hBX/62Z3EJarIOFYw0B4YgJ/h07kiSaGlG
nX1XpWVNeETkpBgqd4CEdbg80tkqz7kvwZ67f+6p2/MuexUBq9FCMGgKdMiWdn6T6GoAb2O8xgk+
C36wcUl68RR0OJyUL09HgUPaYSPEKEaJKnfthPZODWF4VK1u7psOEPQfzsrSkPqiOc69Qsl5WQUh
3ynDaTKTXWFr8R5xXpvCFPj3y6OcnUBGmdlaBscPfNySRh51md8CHkp2zZQPP/NJs27LOsXGM5JW
eETttDqavq5iWaOh2HN57OWTk24OGNIXFOCMJ1/miKTVXd8j+rwTdeeVq7bBg8eNNBBXXm5A4k99
gWfsDNoP9cQHAIMyxpX24PlHnW+yOfARsoVcIpQas54IOlqyi8lEHmWDOzo2P+m6kgiG9m2vXyn1
nUVZpgxMjtkinMKGmrfyq60aFpZUUpknuzREn8yDeoKobWA9yVjDET2Knf1QBc3+8jqfncSXQWcm
2lyvgAR3OqhpVxPWUw16/bIWrmoUneBGa7F/NXKlvLKii+IhYiyL0Rbp+AyDtIy8xv3Hc/BtH6Za
+9ni87BulKL4lFt2qh3xMxm/kgBX47q3kAU/YMYWX5n1+afVeX3Av7AAZcOpn///r5a6C5BBJWXA
4nVm7sc4tAsUgOGHoEykxPmVGHwWgxB+4Glg0UDhucWFthjNUPFKa4p+54WtvUXi36Zbg+fJ5S95
9joAMGNyYEG6U6eE4aqfDpNh+aNEJq7lDSwNjGw1zdmaxdh9HyTJOApJdkwJQkTFPmkzGbo9XfXn
eMIr2qxN5aOuhXaEKOFkz5iwmOfD5d93vgo8ZskOoRlAQkXp5/TnVW2CHGFQpzs9YaklLIptF/XK
lZvl7BDxljV4ysB0pyQAH+V0FLPEfALB53TXSErlbQ4ELpr00TVn2eSmsj5hc6ldGfNsZuBpXxAE
GlosAlDl6ZhD2WR9hgHHTpLJfwk9kd3Bcb72+ntzFECsM2pzLkUv1i+uVR4v+tjuvKJ1DsL2vC0E
H+tK7nO+fhBweWJCfaO3rJmL+5JIEGC2orY7S0n6tWJggtUqo35XCUI+2UVzP5XxNSLcG1PTVah9
zIsKH6310wX0uF8KJadq1CDX42KkRV8rB+T0hxsQkjv3M1BMjdYpr4bTURJ8HhX+1ewKFF7LFQB/
YLZaZL+/PMxZRCVrpE9Et45LEwz7IqL2nY/3S95l5AI07MYI8HrpiNZNc7/cXh7qfN1oyOrMCE8j
qA/L1gTWu0Oie3a5A5YALj8Q1sbKlR//wSCOTUEdgiL3xGI+XTUl0s+sctd3mG7IMfBuHd/rrjzN
35oK4YGUHylLkorFGepFFgST0pe7FEVW1AEp9uJSYlx5yJx/G3poYn65AQkQnKLTLRBEoiv7mgIA
bjvyhqI6tha83O7ariqvbIPzCb2gnGbKPdBfOvWnQ2mKMQa+zPJdqGEUhlLd8GFUJvVKejsvy0l2
T29+fpbxvjdZvuXVEtCVp5AGDTjxh3RPVUb5Ebepd6QZ2L8PZTZeCQ9nKSGtN7TasBjlRabxqDid
le1jw6gjkcAZ6tJd5VX2e7T6TMTAcq0+KoN0jqltRes+SNsr6dH5tzsZ+uxVpo8CI8ekR+OqCDYj
FlguhrDaJqiH5EqkOF9VeAog8VBzo2x+thktDLUFRldECtvKb/U6xckjaYdfGiqteyTEumtY8fOo
KzTEEJBJosEPHWTeTK/yEaXP9bHEeJfiyWQdrUqLJDrvjr0xcBC5iUKYPIlIw83lk72EEoHCmzuo
cMXoEcAyXAb70qs8BBiRtzXCsstWdZ8mX5I4626quHOqdeTHwRfMyjO5Ui3iGuhvIx62dGKGD62R
lcF6cPzpPQKcZbvKJjWzNl4oc39vpLCDHsZSGeXWTPKqXiNRK56zYATJcXkO51nPXCCchf4ALwJW
QDnwZOnwDEEHe4jKfaOICknbwkdFCC8D7E4xhT3C8AZRh5I/DYA+BsC8DVCm+SSizlNcqwOdv0YY
R7eOzRTBgkZiF3rAlZ+42E5ABijXzIIfJH8knUuYA7othWV6jnGwQDnWO/2/OTuz3UqRdtu+0EEC
gvYWVuu+Tdt5gzJtJz0EfcDT70Gdc1Fe6WOrtuovqfSXslhAEM33zTlHVswP0L/qdwdS2puIM/YK
SZWZKI5NX+abZcgNVO1KzmjejWwC4uDVmkFUmBndQtMAGhFZHXb0Lrdn85sHisT1rzll9Q6u0zB1
Aw9tyccnmkZWRQSUWe3R6TgEUuStV26hOfRvDZIRlPyyljkkJ4xa20xT5nOTxuodEFz6m+xwGC5u
387WttKnlQtRZRDMrCaLKbgyf2V4tMf5iqLKmMJt6Nx+qxeJyR05BIKTW20XeWgDNj+XYmVYEsiO
5LlF2US0upfXx1zZ+TYfDGvF+mnuj2wgttuM7Sc96tw59EEx7MrO03YoseIy8KyCYoedkgNGMDeE
4C34I/GQe3IpSLJf0HrGkYmsN5WUrQN4XObAiHCJMnbsZbIuyOK1jUNTs30OZ2mmNzz54W6wxNSF
mr5Ur13VTEd/pCoVLn7bkU5AmH9528SVrrYE16KRr9gU39Sc6IcNbO74xjJKiGzaoA/iHFrCsk/z
nKRnY5Tl8zRT2w/acfYNXP1jq3Z1VidXBaIyP+C2gbJBo4r2Y5cL/OuJoTAmVDjotU0FhR7HPyir
7GItkLYbhHdzcii6OZGXLTnMdsiskq+Ws8b7NchWByPsFj2K7TGWdrK1uobMwLiFkxFOVly8DFbV
nzfeRBnOIk5xOcRAga4X7DzdbphsEe98k7R8NzE7Yks8lf8Q2aD90ppCvMMIpxxscGYn57fv4/1S
CDVsWzqlU+BCNn8sxjJzcJxAFNuaaY8lPXJdhC3gNZxnLSJr9487VsKKQjNdBn3vAtgmnbeeml+6
9Be9CQTY1lcHN+NzoZD+7EiDLpt9D7FEv3Dm0UOGWcZ+T8ojqVBh2Y7+Gv035mQDL6lPDDGxN+1b
NC/NTJQ5kIN9rCoLovcE3msTq76/bssOcG1eghVackFuRp4JxLMQbvEL6EARo4uxn6AJ1SmE+o0B
GwPsEl1xD7s2steg0HVcOIqs4nsdXt4QkDxv3EIXxRVjZmWqAoII5mdzzmHWx36iVmqtfj8bSDa3
qYkZmvFfjvcxqwdhDyV8apID+34CrVCkbWjKdH24cNkQSZPfbOEwi9s32JLaT6nX2ltSVC5MruiR
kyPREsrLwpZ65NaxRvLpuylZbgevYngBvfTqwNJr56Jql2qHgyqfNmZZD+IA87B5NNppqXjodgfA
mZDVuwF7LoBmgnr3lu2qZafpk+8HWeJxsGYnQoiIoIF63+ZGC57dmOXFIjI/3051ks1bNpLIqFSF
dG4zpQOOR0MvFPn4ZuQEvR7PKwhsjjV6+fWyEAsDn7TLRPbASMtu8liru5DlbRgCOdYUomqOlr/y
NouqjegYVaBrDOOnqifXD1ryx28QedtGOHd65oSGO6VMTbGdnCPgHOE6pkUSb6x8JWspw0vIQUef
hprYayBQ+UluPyam2YuNLg3tuYtM+dqBZcWkoROkacXl0ISTTfY50aolgS8D6+dqzSL/3PUiN2Ek
rAtg45jzda/MLN1rHCfVBvFlfmjIja3uC2eZCMIxU4thMvZYtUyU4c5+dFr0ugZx6842qxGM3DtT
SQIOIEKCUdxqaAh3WFrjsXZTFmNtElIEMWCObVHZ5rgj6buaggV5TLfpQDdixdbVonMMB++OkFSN
8DEkHpScaHnY0mYR2Wd8r/N0rmiQP5mAzV4Fq5uLQNh2f7tp7hMXpZzlnlwUIjz8bGyfLBjXUJEa
RHr4lJTS0FOK8l0nQMDkk4izdufzNrWwsDE35SS0l3Ta7fY15S5cEL1ZARGiK6nyDfNsF9vcb7Qc
9EzWNYES4/Iwp6kskJ+mJHWMid4sm06ULRG0yaBLnKVVSfojzb3noh8nsZob83ijzVMMIdYdHXfL
um+S9jN0/NDIAGtAg1sUNzIZSzMcFWSiftGks1GErPTYEBtwVyNVq/OJiH7nDFIkS5jpZY1zCadw
qOF7wNnYJUvicANe2ohDGydRdF2rvKy25lS5BJVETMShkODIAxewAp9QL8yzNVf9zjFm93UpfEEU
b2ZihdDZvOS7CSYLQfGV4XaPpVOK+UGUzjhvPREzpgaj8/6Uwo9/MLMLPdQBfiE0StV411F/YevW
gwenwxuJcZPhMRNkwSTGhdXB/QinMolziM1MLRDuPRbcPFbMcWXam3+suCEVUcR+ThAbixrpZLIw
dr6xdG2Q+iMe8DjuSmubK3rVoe8k9VtXUFoC5q2ZxrnVk/wZKoVaMmiWxPotbQgpgZEz093ova4/
0RCp3J0PXBdrU16X4rxGKJMdyPWohp1klSfMZuyEfimIKhsDL9YG6yKpRLkc0CPq5jdnqH8yAv51
iPpnf0ZhUkAFx8qE7uLjhmeY3b4Cd2kdZ4bPJbNb6dLKg8obyMbCwJs3VGRBszS9z2eD9JKdR00O
VzVND11POWNjKcleo6IaPwcpqgtji73Du5xlGvsbki4tA05E4f5uNc+pdmXmq+tqlrIEkOyzin29
31x/7l+3s3Z7fLrPSIdPdsS+ytK6amrr2NvRQGJui4C5n8Tu66uc7BL/eWg0YNl6o7kj6/uk0GZX
vp1YjXSOesEWwZrIi3Zh1R89f/qukf7JpTiP2bSvOUnjkTo5tSPpnFyVxs4xmmh7wCgQFCo7z2N3
T3D+f78v6kMmZACCV5Dcrpv5fx3FxmY0GpmXzpHTsxlmA1FK2twyWdh4Cf7zI/y/An7q0Kh8T7tG
s04vd6575+iZ5EhMltI3hY2Dg+kl+ab4+skRBEMp5XeGOSXvUwWdbERrktNvHVGT548LATwHIzU1
zMBanOy01U3w9b2dFArW4WGbq2gQsx7/O016ZBnMXfTS9lEV8zObp22fd49gDC+6PvszKc5k/px+
Z3X6/KIEvKyhICioTmouU+t7BbI8+xjpXnLeLN24TXrhbzN8A9sh1tjbpjr5bENkfadp+uSjsxmk
VETw76F+O6mb+ovRwZqV9hGqIWzMvmv3he0u33zaf38Ja/WSFEt04JRh/sr8HjWSVyqoSlW07nbc
Rn9ZqzEwNf3vvu+/bwg3C4dVtgSI63iJH78DLDpVDjpZIWrk0GThjt15/fj09Sj55H5IYKQW65KB
RjnO/HiReQESZ3ZWf+xziW1K+iZVTOlfd71ovpFCnjbCGZFYDWnQImOgycYlP14rgscjZ+kNxzHr
k7Moro2zCuj0z7butTPVaeoG1oobmu5Ybz0/9g+F5cOQLvPh2CunP9D6s//zR8Kz9ZDwIunAfnla
Ko7Rv43GHLXH0gHpUQrNeK4cbbiUdmECEHRBRzp9cV7knv2fBxIdKer8QBL4AeK0gRwbVSz6WY5H
NpYqWOZmOGOTRPTGosv91+/474GEZpeL/NNdRIZ6MqHKqrZzwxuso65M9v1IFPCixd/Npad+al6v
RW3aZiqlC08T6OQD7Pw+ymXDt+8XCGPiWKah42h9QHlU7ShzmUcK9h4BA6756rRjtPWjviW+d6jP
dH/Iw8nAucXB3QgylWibxJ7SRzUJ8h4BCu9s0UX7RRoygLfchJpja1tDx874398LCdAm0nbKuug2
Tu6CYnSa6CK1jl3r6I/SGDiK9hnGhmp1pn79YtYB/699wiqhXwVMzM00fzFqnnx8hmhIAFBjgwzT
qUPbi437puvZv9Pl3lvQjOsgKabpmwTlk+FAzRFFCv10GupYKpxTnZjClGdXmp8dWPvc7UA3PLT9
6LtQ40+u8o9DgOmLnivJkR8/dtdOlMpNF3xsNRlonjlVHRCHmNU3z/C0/PjPsENNiM8QJgcl1JNt
0NQUnetntjgmCPXTvd1EehcurTD7s8gcoZClw+q6daMiiAR0HsEZxwitBWJpULnjkIUzxUkKrCzP
f+gQEQj69Vs+eRLrD6RQv/YLKWZzuD15yyr2smyhdHC0BiIHpSBjtJqt6vDfr+Ktxj3eKgLLU923
LKlSeuvylyddDLY5Ehhyh+80hn/fi03YAFbE1f64KlM+vlWSZb0WkbA4tqP3EwUBHd6qEghBvr6Z
v1cltn544lENU7lFg/LxMkvrG6OzxOJYZ53+wPmF8EpppweYn+b260t9dkc0j/kLSgJqk5PJ0dJW
qiIityP6gPFow7HfIVb6Lt7vsxuykQtjT8Uk7f0zd/5rT9vKEYxaOZqwikv7CnSlurFnskQQLQ3f
SDzWZ/OvSYXhhqaLfTOiPdoZXO7js+tTs5xmPzJQ6EyJt2m9FVWuhDpYVgK+V0azpH4kG7IMu6r/
Zqx/cp8YVBjr6OfZhZ3u3dHp9GZSc/Ih1aC5qEYC6LD+z2fOQLDW1y/us0utYmyOjBQ9/tpQ63ln
YXSxuM+FcpowWnh1iUW5M6+N/z5G1qhwrrb+TePy4yN1G3NqFxmbRyToGWDVNibvOP5fjBESb7Hq
83URvXY6LxdRY4lIWeIYV0Ox4+aiUI36SPY8ueBfP7tPBj2XIgCczQcSg9Ner6kNnjuwXTvOZkX5
0vWIYa0jtfv6Kp+8IVYX1LJUKeluiZPHZpWxbP2qYNDjcbiiGrVAIpLDHXP5d/3Ck5V0HfRc6h+y
w9pcPj1dVYmv0i7vzePgAHhOKRgDltPtSRyVU8YHKG3qMQXXqH8zCD+9LtEM6Dp5b4iCP44MvVhy
OkOteaxk8tJSHQ8g2+195f+2rLkN9NF7+F880zW2a50XOWGdXFDZ1uDDbzNZTHwaWX5KmwotO5iV
/L9fidG4nqXWcU9M6MdbG6eh6LIiFdh7B+O2sX3CSWAzX1MV/I/yLJ/DPo5WOohIhlzf/sch/q/Z
0Z0iD1UKK6Q5xQpR8dJddv7y/2By/19j4F/var0KQl++La6DAuvjDXmt1vRzwaCHzKOAcMyNvOld
cFm2VcFqLWh22JzGk+Ll61d26kJgr8VHQPF9PfxzJNZPnqRhFm6Jg74+9uPokg2PZvzBs6vxUbMk
4NPc7jzKraORHXrdjp1NqZN/de4lY0zhsmrxDXz9g9Yx8mGFoACBoRCnDMcOKkcn32XNJKf7y1BB
ZyqWsAbT/TApoX+jFlgf5+lVEK1gBUUlQg9zfR3/eqmaimwnnqeaDHh4shqlzcOs6mhnxNljkSn9
m8nmk5tiGcCTurLrmAtOdlneDJTXtpby2PcJDkkphl3RRN9Fq/41hpBospFDkWBRBhDi46v8+jWQ
nfTXWk25k50U8Zer9op18+Mz8pzSyKIhSg4NisEfXVTSJUl0fXgfxrx5p5gOzrrxHSyNdEq6Pigt
f+zCkobATRdP2vPEzuZxwg36x1aOAVc7U3lLMvikoi1LldvtE6HZG1lVpEUklWWQj2GP9IFkYgxk
/iy6uOzmegaNnFbdnT/SqAqbqUiqcIl0ks/0ppJnonZwiUlpUdonvg4qcpEmLX9c4fwnpzCnBu/H
SanvY6euYQcvjRmBflHzL+US7BWmnZbp27oaoiZsYUbSqKT7+Ev2co5IbVgisfUNayT6rkxQPfha
ZLzZZC7lW8Iv5I+4wNoSZhktfrifhXiu+2k/pumsB1Urem+XFh4ZENM023cSAWYRYqzqicfIdRs9
gqEVxFmQkTZlYpnvFCoPtJieB8dlmIs4D8whpoExutZ4j6nWS8hBcAneQ3FYinBGcnhcLCoWezCq
yV01IFnYsNFLrpST1sW2mDr2UiZNjNcSqF2Qjx7/esAOE+cdyL2oiDA29hSmwyWfm/vFwC0cJKkk
YZW2vUuLemjEZeNq5M8baPuaQM9aed91FRYeDZrD05LU/a2daJa71QCRIoCOZ6jX0nLkWx1by20S
ERhHZmo6gAp0FX2T1q5IwKXigryC5iO18WVeiijoR9DwWmJMIzRfyw97Oy5C4KuK/PYljTfZwI/e
eGzxW45Ltvvixy4IhBGXjyJyoxwJ42/REmzYWhQXWj4TQChl5N4rVzMfhfQo0eRdPzxB0ZizrddP
5ktuZcV71KN02HSpHf+MLVU4NPezqeMZRQ4DdHS11fFQ82tHzMZcmxkzg6bcu0dsbIbGY03yH/G4
GHAkJk54iNQ8a4vUY7zmpNIzJh2GdCj7jN0npuD6DVY7IYqZnma8BE56BxIsvFdbLMN5YiIE2Sgx
LERPc5zyQzPxrQnSCeTsYCqModw7rVeoIJdACOgJazFlCV8HtausZiZoNGvN3xyjVbpt6Tp3/CH4
lmE6G6NBC082Z320QPue4b2dK9HWZlgbwvvlLV1z2/t0YuqxSCeKGSq3KXjgU952M/LzTSWq5EmP
/eUCYC+9j0SL+9vZSZon9ASoGKciRawRD4PiF1WKsMZ4MeZ3N1v85HyWdWfRO4/zI02xkVwfKkO0
1Uah/JBQj5iUDN1+hZPp0XQ09emPUSclyVQ9zTm6yAlpEiUIYVR5rFjPmu8vv80sat6qLm1vUzMb
H0vWcTIdtax6yeu8v1QNtufATxtoJzFc2ycfT7izSUYER2Ghwe4mlTXJ3t08jq19bemleU7u+PIU
F4mW0luyEJnUqkIJEfe+91qS2FlunUV6R6emTXxYiMh+TQEXgyhoVJ0HgvLMDdRI9TZVglY/qqLm
dch7qnjJZOWBZaTNVV3ZS761RKtfzwS7JFuaosu9nTbkzuom7aStMbVGEYCsrt46vA1J6NpaLvf2
FNN3rnpEQqF0KDsiDGvLQG+nxA60Dn0SRBcPr2IdO63YWH3p8sujuYeuOZKbSOhTJ2klDmllBlDV
XNp92D0V/zx71yYjumX+tLs2pIHSL0hTrPl6roz6IBa/L1aLemFvFB7ZW5q7RoKBr0ltsqO5n/PY
Tb1Xs9ZZC2jPUU6YLa8kRl0vGCmm3bjldoyHptxCN6+P/jRDkcu1vDEOtWNxF8vSJG+xwGAdWBGu
3NCw2XOEVOsbGXplgqHaFJX5w5QN//Got71b268tpvChjVeuScT3nSQV0GrRMFXbjUp+kRavv05e
Ls1g8dP4EgirDRhP09Z3o03zqmOzOrFplthXYd11TUQTNgPBIlFwmj9imXfMXtbiPDUTAoUDbZlG
D3x9dJ40j08j8Kkh0X9evOpP2xWR2tosaQkqodZOd/NioEygk129eNi3zpuSQNsN6blsBgCs5x2x
js4C8cKQRXVo67Z+LUw3ZegRuvBST1VBSunQISnMDL+3925ZGHaAumO5ypzZ/TWPbZ3uR2VYBFL7
Q7oZ7YXOZELb2wmqTOt+tUhOQH52tk1Sqa39zLAOpoGKbefgxIjFwnnKsvcecjkTzZDE1cbS88Y9
oMyJ39WQNs+qWyqbRGIto4lHiIIAaVjTCs3zotXCWYfkjKKAm+gRrMUbCpcGpPvG1Mbz0VU2C0cy
dvKhaBLHPFBvFdrGklo5brqZHxiahJEVoVW1rbvX1IjVF03IgvDOs5pr6maFgQvfAf8VEzKqH1fy
SpGGQOZz88jph1hqx208EULvHvQHZzLS8QDuMc83uRV7b8pAzRuk8OcjOLYCWPvYa9pTVmad2OvF
SNwBAZ45VVuPDHXGUh3dpTbyhVn17rs1Vuo9suMYSQ80AiKcCrcDKkNTOAoWRDvAT3hfYLFQFj5R
1DBvTemqZ37E/IxxYr7LrSb/g6DAfx+ngoHW06g/JxeTH6LVXr0dHAXRaCiSFw3BxB9j8qDR9t3a
U57SVHM3msqi9ynq8se8FvYt6kXvdhlUzO4mq3WCJ6U1HdyhRWZBGZJKg9+SbbFZU/ZpaCUCVCGK
S8R2vdbqHjwXW/xsqmFOL0n6bu+ZpXR3W4/OgC5J0qjdwp3p8003DssbGXFDt0cvPdY4/9vKD8qu
Qo0TWXkT7QcHbEiYTYkcdkbjV87emnPzik84miB5G1m2pek7v5Hf7ST7ycB+Ei74ah71Ps6Ix/AW
qIaZ5cqbxi7Sn1kU8ysLQ0QI9YCdtYGk8TJgF55ScFss/j80HxngxlMU3pwh96tQxQCPcW4g4QHL
NhR3WVdOFxAqh9e2RwzIbcx+Gkxly/Ns065UofCVIvm49CKddZ7w3GkyFxFGU9Vl7APXr4VGHlvF
ijIxlMC0I3PKK7r4tmnsEXkJWas3HmM/AQ5LcADUPdhgHKfRmG3YEpInZw7CHzezO2QMo25V9azq
m/t+mnJsRA5okAAVUfpn4MigH9m6TudekzTq4I3dq67i1zSz4jRgk8LZbwBEtu/YcD50pUPabWQj
2lm58vVVLlK0iQwz97KxrZiHlJmpu6H2pg8by+udJsRIKqJwMVR6RVaEoIA4DEvM73HlEFpmE00/
8D4mP/W20C8XPat/j5o2XmlsW98MCLDGYVRES2yKGolQWBeGIvh/XqBDO3y2oOMNjbealmXRbkRG
3PChK0x+u+tL682JFvMhRive7hpLjmdZNjtXI+vcvHWXxrtS0WCgY8yzOQ5Qu/bs71HqRLshTYYS
DUjmPy8GZPqzNq95W8JjBd2Mg0YuO3UoYzr3F7JmN63ZMclOWqK9zfEUh75L0deuy0KcNRx8x02T
VXJ61Jx4uRdD3KPQsEzgXImxWB7hog6bjrx38UvGHWHXnTB5h2RpddepLsbXCFIzwa7S7+jvLL28
tHpg5qE1Nq4T9o2NWHMAVliHqmnZ6/VZJtFiZlbWbGWRLR4SDz85KCPKLpAumgj/UlTLYenq2Wtu
m9qLhaCKLS/7OkYlBDLjfqh8Nyxm81wr+pdGTIcmmwlmAIMcxFJt4lljuCdRF9hueyPtZWdb3tZB
bj/32m7G4fQYNQLf+TLMCQEnTcua3BTTL0wpl60/DS/50LbbBG0tm0D+qej8e5udwHWmZ+YLElVI
aktM33c3ZLV3qyFQCuom9q5ICrC37dhtc7feLHl/KyaWQISoNlKpMTO2VCtQrGXNmZzc+9QqnA3R
+rvJJzi8jPjmQpTgHKI0+wLhz5lqSdaveoTAUXklXJzObQT3zEaUayEND40p9YPIta7NrkEEmjvj
TyMyl60LsOWh1BKXI5s7nVVpq99kZODeGIMLr9wz07PZr88yt++2Wmq5N4M2DPANRR2kbek/eRZ6
KBk9CAoBm7SJlgvfj/K7GUr7Rm9+kd2d9mq6nUznKkME1izpYWR+XP3m9EBJQdF/TUyJdjxcT0v+
KzIRhU4jcQIDQApHC92m3SJEDLzEOZI/ehjK6dp1lw2hfHd6fImGdJNl8e+YU2KeH3VjaHBzTg8F
ga/jUkgEUSOwdfehZZuomUTZ5WSkEpMwUR+P5ypMhAhQalBS3mRO+ryATQeUw0kFIpdWxDsNXUPA
8WOTqGVbJBeQdP1NL9JqS3sUlLqPR1XyCqiNjuwFVH/juYqqpBG7uxnGl1iq/FwTZbftDfnmzhwt
NJpHFy75N0+s+HwJCLLJ3jUyybnZMZJ5bxdqszgO4U9Rf6iSZWOxpkF1ZRFoipssl79bkW+9aICK
N/bWTdrYF2Uyv6VFCVtDAxXnYO3a+31zV3px+qDL1Dwfh07/PTQktiOS8zbOkvRhDsywUka9TV2v
D+3JvnWwOm1KDXdJVtwljtDO20xWoSjFi8GGNUxQZgeyrtuAQ8Al5vLuWm9a/9V161+CYt7GcAp7
u3AmD+22uCRfcu+xzgK3X+ZgaNOfax7qedyoMiy99uDo9b0psruZmQGx4hQoUtaJEvo9m+mDaH6U
RvPmDcuuF8aZ9HQknf3GnwmgT7075J37Qo8fdW+JkPHhgxgdTjHMCj4BHxup+cAv+FcSXYAM+tn7
mSfiBTbJz6QQT4KqJznEKx3cSWJyAQbOj4gyH2eFHY/GsF3KR9OKX91Oxu9xtiuYek0nZ/3Ko00x
kfK/FNUtjUWk7/VzrMn5Crm2ureqxD03crsKnM4I+X73ueNSmgYINNrdsTUk27iym4NolM2dqJEl
m27Zn0m3OjBBo0Aocn0J7djSODB67xzpmF9sc0OMMWH9Wb+z2fgEliR5vJe7Oul/Zqkvw1U0Z3Ny
jC7YKddvVur4b2PkZfd8+RCRdNSquP6eI47gO+WLy0LE97lJ8JEG/vYqcuqVRLvkehFSHN2mGeJ/
tvnnSnOvlGmFAimhcuufldXBz0jKBn6nt9ywrO1E6V1Z6XRo2dIPiPbSLlaBXVXm0U1Us/E9ZfxR
/pKC3PRxvDS7ZJquGSu/5xrmDXWQRnuQccHOv7UeSWu+jrXIRTsllc6Pk+eWOqrMilgtdRoMgzE4
Z4aoxZlv/WScLxtk86IKMRuOrNSUcXBP3DZFVuYBlFvob35vnJlN5/gbmWZ+GHkCcVRDFEJUxvO4
8Usx7P2ijgU9mKxRO5Ok16xsK5eVxvDZAes99RadmkNoFQPVsXhkC7VjqS2OLsF4Ttg0mq4fvYg5
mKirJLvzdVWUl3qXmdq9VbS4xAKksI7+wrTWuaHRukI7tgWkluukaPqnGikuD1TJzrmiXJhpu6ms
zO5hrpKa+sgim+NABaPYYhjCUVxHqP/3tOditLj8HzUuUjeZXluaJ9gKOp2BWfg2GutKSkLkZFR4
1ePEm2h/C0/OggWWzFFrmNLflilnbccfZyKnXBbtOH+VZKHnCDO2SdahG/eqcUKjOagp2XeJkNUu
z9v6HXssIZDopMwDWh6DKgoa+/dqcljy+p4Yh/1Yyf6HSYT+b78S6ZOossENsmacqL5QnX5e4sm9
YxnALzGNVv2LuoopiNFfFERNyvsPvY5wH05KE48XPCjJekEwqxVall3dTIngnSGrsuZjYWKv2uhD
ncXXFEOjgrktb++TxOvJNUmSLSf/qTianT9wvm1qAsgU5dIxJEQun3Ymc89r5HYN/+lFaZg7DAWY
wJKdvDenMr0aHKgAsS6ZxMpMXTWUM3a+LpsXEyOTPFgTZodd0mnIw1H1U9fXevaZwbjwBYbCnpfz
NkEPRWl3GaebekjSV5TYOErmVM85ZXpG0rHipx2b3WGoXrQuZte+WOs3MC+efOY9OmQs94OP7UCk
IwrZRTS/3TbSBf4kz815NSV7WL8pdMrJnYYulmYDZSfGP6tkbgzyB0tC8e7OKZrhFpyWvzUKM79c
XEL+wNAXonu3VOtQOLOFFiYmFhaccoN6Lfo8MYJ8LiilxAACgKhGAJuytpID61fls4L7bfRQtMX0
YsxVFG3M0THfSosyRZhFYm7CuS6mclNUZO8eUr33Jjw6RX7XLe5lTMn1VzZU03AtwE+cAV2LFOuk
NzNzdW5OnTqllMrsl6YUpCOhvfeA5V9EPosLIxFK2+pKZ3/mtbk0tq2MnA4/hLPcpeWs3Y9t6pfh
MFmSCrtBaEgg3dR4cobFvfejqql2plGMt0WE9jkoM6N7MRNHPsp2Ke/tyEn7gDo9mzPRx3JlCi2r
qjIqsFjoOLj2sKWm4pu2yt99Ds9CKL0a7Uz6KqetW/KM7K7Jo/5oKS0ifrUarhfL6b65yt89K05F
6PTISsCiCILkY6Pj/xTpDFFdb/XjrElj3LN1Jwc4q59bpAuQcXODoFsnOpjSF/do/YqziUrcTlR2
9E1f568mMlpg1EOCHhrKNfpoH1skWeXV7IwLJLptkjvBmCmKhpUmp4vFTr6Lev67Z0Ws+5ovjBTS
N73TNrJKCiPPSd87Ssp5+55j3OPEErKdHZsvX9rOwzctoNW6/bFJxtvkZaKZW4M9T/WyxsD44jg7
HL3cj7pXo7OcXwTmIX+rZNFThhwMOH5las0UhsfMnvY+X04Q18Ql7r/+LX8NLPpZZPStejTSNWm4
fnzQQzONbgMk8WiOluQyqtvXZvVd2vcnV4FpQ0UY5otHI219A//qChotbJvZhjEv527c+1VeXPgV
bamv7+WvNh16HiRQHPGIr3KI4vh4lQnMlMjSaDlGjWNcuRz7Do0jxkcHORHHrXjYCehX4dcX/WSk
4kREsEtMILk5p8EXCLtIZq/c5dilIKnBdmBXNAj8QDqyfPNRfPYU0WFBXUQpsmqXPt5fnmptKwZv
OSqzXN6NXoqr2LO6b0bEZ0+RsFcC3vj0Vl3Zx6t4EcWydtGXo2Pl4hpPJZjjYgRsM/RtvSsFR0kd
0uQ3j/EfOeqHb4IbWhNE0PNBJqN5/PGydtLMrdY6y5GOVUKQYjSzw3T63HyjGjtxgiIEY1jbWerR
FtP8NFM1ddZjkZ9TOuuEoiUxrdtoPbcuzDbWKOY2Oj3KzlhtV1+/9E+eEQIaxBgkQnJcOFVJKM9t
dV9N6MEnKl7WylgAMbxpFw12VKoQcEoksF9f869Ziib3moqGdpTXr58aP9ICJ2BNV/iY0GHrgAlu
SpHRl0uy54r279cX++wG2Sit0c3MUI53MtQar5lSdlz6sRIzAXd1PJLI1mhpv53cRL+rcN49LHNq
/Pr6sp98TIj4ia/EBU0MwKmqM7F8hZvYpXLXF/l5ZP8Pe+fVHMmRZem/MtbvwQ0tzKbnIURqJBKi
IOolDIUCQnro8BC/fr8kudNkTTW5+75m3Q9kFYHMEO7X7z3nO6gnKsHpoCZY6W8u509+FUIXiHOA
e67SxusV+MOSZC8los1Wn/emV3VR60l80UbijHtRVcXfaEF+9rt4Z4lswuCN3uX653/4XS64chej
77r3BrN51a2FQapBM8kvy8X7G53vTx4TAMBwfhD4A1r6MceTGj41e2tkEaxtO+GgXcLPdUVxSLid
LkUcbby/vmk/WZawUMNlZEO7omV/WHZ7tulZva6ARVyTGWSS4cg017j/69/yswUCXBZSSp2VD33J
D+pQqdTIzDW+GCG63fvK03uLS4pR+5DW+rNiS/VGZNiEUcRWdx6b6ZHhrv02C1SIvm5k8ymOszka
sxgxBS3DZMvcefmbO/2zawH3juofFw7ylx8+ZJ9VddOZyro3EaaF/Uqq5jAO4988uz/7LVewLhfh
KpP9EQ0zJYs3y85b9vHq6luRMSVpteTvtMU/e2rJD2XR4esAhftBy50KbYhl3K37xSHCVhfmtFmY
yHDsR1zy6839/9D9f7Be/+E5/x/Q/fNH81b+ibh//fu/Efdd9xcedoMq/Mp+/y3Hcvroh3/+w1V/
Yf3/DapEyjz+if8m7hvqL9QiuHpwB/6qpmZ96OtxSP/5D93+BVYH2iPrSpXnbdX/X4D7fJQ/bxKY
Sk3UjzACr0vQH5azXBFLMkx5t3NKq7vDnznepmks9ui318hyFeVO1euS/s4gsXVkCqaxrd71yjZn
fb2vC3gT7MxtFHci3mXpkkVEvo+fQmR2CFmj+DYZo9y5hXM9Xea5/CjTzIrUQZRBPY36FaE5bRBN
EcJhm+kD2v3+nNYSCQCxTAU4a6Nm4DrNN66IkwfacmuEWEL9KAC9Eze4dB1DosLZ0Wwr7jyVKUgt
J/VxJcUJcUUWu/fIO7W97Q3ui8QfuSfnrvy2Qjt5xWEN9aZV2nZj1zTkp0G4R0XTctVP1IIU9Tam
cdpXRYjwsDpMM4FUJlPnfStS5/7aYDob6dQ+t3odX3Wx0P1pXmiVA7/ANDZz29YfGfqOu1ZPTZzs
Y6q8OhMKDV92cXOGV9De2KoEAJIJ6zK4TuDWanLss0I745Oad4ydlnuZN+WL0K3kS1a0Nqtf7jHo
8FS4JmZqrF9lPQxHIRQYyCU9RpqARTtHGBrcbVGaw2nM9ObrbNHkAc/Xfxq43M8MJMfvBXTSU957
cx+AhGB6PzPp8MdCavuWeczzbBda2PWrcVhw5mboo9Kk9BeQwWbYpmb3HDM4ZjCNN+29aRfxXuui
2q9D33wvLAzVfq6QTEdLJMdgoC5hjw580xtmd52MPGgVXAtjoDnoMSlHAuW3Rf08l9rOZr4AViHx
/Kyga742Y36f0PVqTI9J9mPVUCpyjHIigIBi62Az9RUcwjbh2m2SmrtUG86GlvvjSss64ah0D9FX
28X5ZIRK/ZmQM7/NjKwMmMO3vmKMUZWv3+yl32me2CpaQYi9RWCnJFxPJwFMjuZ9X5lXrk257uJC
iVIviRi5vCEJAMjiXnQOl595xVzcIVl09lHCqt8nfYxDgLSfTSOnJ0DEfdTi+wjaEme+yf9pnb4Z
85TtvDJ9njxmH73RFUfImOHcf7N1eqImRvNB8bbO5CgBY15kL18tjY9VFGsUp8o+K/Kto3jVV32Z
rY0r7tHgNZtKYQpOF6lUH0dMqbVIb3CE22Qwk16WOdBjGGw4lbzD50DFK6bLZMR0VIdxm/TlTk+r
dxSlLiZhEQlGGXY17wkgg9efrfbV+cI+7aIxUNtbkzrykDpZmNTWq5sl35lnk6TegUzXrY/MsS9F
Fk++mAhW15yBviRNOd+cU9hM9M+QQim005KTWBkO9wAuaCRfnNSLUmciX01Hw9cRbWyK7H5NnTsR
O92X1lNIoR2yYtuN+bZnEn4GhBPMWhUKu8nDAbzG7HhTWMLcnfC7+YPj5rtG40m0TbOC3C2e1Sv6
xxDtph7RGJCube6FWT7obfU5ll+QF6gBXDCS3aiZfYP3E+IivA7abZFK5PgBMoHuK4ux97RB9Tve
ukdH6u4FQSYPyPxhU1EfsCx9gQZYXcZZ4au7s98wjdl4aMQG1tiCnGEYX9jdR+OhatEjdcmd69D5
xzOq3i1d4nxWA5Fz6RJHoxRzaHWFcXbM9Q1Uq5pjxGMSCq4JpWRaex0Ky5Q8IRwI4s7uuvFtNrlp
2lx1t5NpJVtlaPKzSsMnYz66DseGY1EoGy0+FDXjc19ZV+AXEghEyhJ7REp2C4uieV+m1XhT6il7
X1Ov+jCEalySrsci0rZAVj1SrkvXpIU3TU/WoNB1sGNrZynaU1kzM/C0hsct5xDnWuPk297UHVZ6
eZwD55qxWGHan+5sHKE5mUHXJ2awumqNcHT4WqJxG4Aqh5Rh81FjSnKomPlE5YygSRv6MyiHJhiE
NB8bghLvdHM+VhVSiWyWb2OuFZfKYOTsSLVPfaeOb2PHFu9xHTvvJYPWxTfGyjx7Oa9q8SvBCOyg
WwVatsyRi5Lnbl6q/LpxLSNxDo/KJBfEFNqdSLT31VyHTWpl2sZCsvMoleaKy9JIa8JTMLOcFfOp
1PFQx+nqvAxz+9AKddL8GlHM23VuFTQoAQL4nVus3CcARbTO2T5YUhNhbWB7sud4WrkDVrP4V9Aq
x3kj1JLenMJs7i0tXBD+2EGc2t23xmamga5/Og7S5CxbutPZqa9hhGzuJg/fOmlNxDJWhmbG4Nwv
ptGow4LnrOtutGwY+EFyb+ol7RXpJaGXt5ZPbzKQnMENMdjncXgpm058q7vGCPICbBxivjjivGBF
AywRjVEXklSS3rkVgs0YKUSuOBhhcmXHTeTWY3OoU1257Wa+qK+i3vSRpfoIk6qvsQZHFb2rilJ5
nrznPC0M13dXh63Bu+osXcXtgs4j2ttAUh+Yg/TCtenInE4viZUYUGyuQ2OyepOygnCnjKEcLDga
OYoJu9+sbvfSFUM4zeanq86gRtoZ9J3dx1wd+WWqwS+MGPxvMuJCWp9XyWUySPKj6A6NoRTkgNvG
Eb+p9BdIRkSNrgsqXTYORvwhkkfUlG28qfXvijPICGYS4mk+p11Z+9q0uYfj9E0U7Qk/l3N1Kpfh
XE4fcp4YnnfKZLG8TNBOWP2kqWb+Wkp9h/i79osZI66zHNxiYiqcBKOjoQ5r7aC3dTAnceMFhoG4
T7FUgDNemGYldhb5pC7K19luK6aXjkWw55IfFwlLK12NT7o2tytaINSq08FQzJ1X5Dd5wXhnBkzU
rPgraOe/OwVT1GxZYfB4xGXDnPG1yWgjx+g/F9XGE3RrW92rFMZlNpNlWxtKe4Cu78cuQninFR+o
+ZFouiFrEYK0pP1KkTMcx4Ggc9Jjs63nNlq4GtPNKK3iLhmP6hIrvmhnHQRSc3TgvBVXkphG+Knd
3hBIIF8yOe6M+R6RrxqM8TuqNf2UaHYEtCocGGiExHAGZj+cKyXdSOyxCUSzfqie02pECVmJJ80i
4pnmxKJf8FXflMOyVxniHfIWYSW3hVyy9A1mIONP0w7qgflsYax3GCJOS1afobVc5ADvLxXmTrJG
7yydIEPUZBt3HvZW0d+4mQ3oH6yUczCl9FtzTPdSICqkAjg4VfrUl4r5UK3up14vBMw/pG7aBtVQ
vDQzA1UAOO+es64R3MJimvNgLuU3e83QksS0bwQPq8J0aTTFV3fK8hOyq6BQ6UOgpURNbp2dstB8
mRkgzeYXWP/ZbTOaXXi9TBbK2I0trPbGNBXzXNgPjAyfUODvLWWK2jYr741x/mQ8wJysrlVf9hyD
J9fsviuZdSSxz/DHuPoiM/VxgttM2GB/4pktKLrEi+tlDNCayQ2W0l15y4qNWdQTW94qAoBwF/gt
GsojCxUQiau+pxRu0Iny1SnhRKFoTWyz32jWpPvawpvmi0qJt5ZIzQDmWhMVVX4mbvkk0OH5ZMbc
j4m9awZIior7aIwTlQb+nIcRqjuqu5kao0K1XvNG10swZt9z17qMhrqdMOqkV+HlNAkml4t30poV
03bLhHC82El5LDzrhgEttmOJeNzLKrlrisGtQ3B3jOKB5uGRh16kA9ZTELTgcCVUb1LMyJoL8Dzy
HUxXvrGcZvX1uUq3QPn2nduknGuWDxZ+RSTHhVp0D6rpoCcaNdW6E9SmGdtKr6O1ZdbRPNBkQi1T
qPYXpTAOYBKtk9rUR89pV7/M7zFeLaFmlrvSaxHRucdcUR87Sh69Nb61suOkMFi3smcRbaQR6Kt2
G1sFFW5en9iTTmpcPynz2gZQTw4Ji7jr1tuaUV5alik6+eFW1W4zV9/39nJ3lctyR2xkVaPOy6oT
3eiszRHxwYOpDl7U9+lXQrxu8hWvx5Swbgy+pWSs013zaPeTaFFie9WZSbH9GqMdtHKVY5icvvHA
sg8vXbolcstXUiLK2EA/LQtPAdvjKV8Y1yV6clZmGFqu+kIxFad8WivMs5HCx1OnyOmqBydzUI/r
GstqXTxJWKS8J2joGNjyOKxE1dg1hj9wZXWltHuv+97ZiDEX5MVoQdcHh70liOMnRZMHxy7NnSgR
QSHuMEsFuZXKzmI3fYAIC19CoafhlFhrULm6+14V2fx1tL1zphwyZZiR6SYRHbSTrvJxhkGilYQw
y7m3pQAazJIEM8T4ztBtvaL+osz2bmK4Wowwu6oBSolRmIHSmtuqSb5U/bUM8doNEe7D3q0t2JYG
nLa+Gx7EZKS8YuSvWvmob3LbvqsKxFUwAW/rPnt3BuXO0daddCycEbqBps07aJ2ebNtRhRIP8xvk
mZZu0kwG0uBCCHnWc+0FfFcbGHp9Qp/yMTtrdkbjl/umXn1b+CtDrJehpLe0KRR9q3jai9RVotAT
rb8nTRN9hyr42z1nhKy0c58l8is0Nj2q50RehCvWO/p7va9lamB3FhPwfO18p6kudTvcZ5ppBp7A
4t/I6mQ0dreXzdiFSqV8E2P6HTH8m2MWYCSJJWI8j1ALHeWLQ+fupZqcW+HOWcg5oglxJvA1mmJr
a+VJdaacpeg6tBeme295ymOrlMsujxsLgp97nLzmg6CACfNJNx8NwyHO3OivAEAt2V71LFYzH4xJ
vefOY3WwrCy6xhSWPcAxOjhuqPaI8nk8xc0w0Poo9Cmin5EEQ0p/wM70fQk5o5It2h8RP/TmvJm6
BkySMpDmNchjG4udnSePWiea7Uxu6bbXhRpCx79jpH/IpfneZ8hVvNs8cYNkdN+TnCXOG/KPCqmH
r3dmpOk0BVR6iZOnX4Q3ESBOSe1QeS0mmBIPLWZSf5E1ak5c2tskzY5tXiZ+l8K5Y1bu4l7WEP4S
HK+DCfSnBQHfkKu8qLoTNfmCSKD1l9Rbwwy/VLiqnbZblY5v6nDsbFFA2wtaQjl00aKYiHplpp0a
xUbSqx6FtcpIkcktrMTN2k8rtjXCV7mrftc+d6zS+0kDQZvadh4mTfzKUns2vfihBPDqtzm9o4IN
Q+8mEJBdelvH+gu20Atj0CKyp6k/pbF7aBr1Wza5H2OdXQ1UWh6MqiIQucx3WqXpgZO7FBsM0X32
1Y0ih/GuMtpnTRpf3JRd154HghbGKB2trapRWw1wW4cS3e1sPophjPRGD7KpH3hJ072SwTbV+2+D
KL7kqOXNvL7QLRuDpHB7f8WmWS7lHfKMzzhOrk8KIm48UzWLbBYoUP02CkE5bVp8FlCTg8RQ7g0l
v6jNypMutKC1auiVV1rryt5X8PSYKVQMBcEVNo2EL5hDx1tLTGzj1L/32hSHwjI3iZ5Sj1reRl3N
m3qBapd0m9hMP3Mt20yD5avaLL8kHTIBhWK0ob0C95/TSbO0T0amfytddgLZ9PzNvsyjXNVvBRlm
26ZlrlTOsX5FBirpnV3icFg86gcOTiFmrxc+cWBIcS9EC7/KjJRWdLdx2lQHUgTbZ2lY6Dh7lybQ
kL0yEL0sS91HnWE/1AkXcdXncMkoAvTUemrmmYPH4qDRo+kzFu1DnpZRGmcgf/J5i5vjsdOcm2qd
bvJMcjgQN6X1BViMGwISfM5weRfK8oHN4NQr3W06FBFe7HZjuAouHnccIkUxX0Vlhgp2oijjejBv
JrGkwCTIo+iIBg9AvdctZeflhsqDbkTCMlLqy6TxpyQ+2Aw2UMa76HlQLj9318UFAHBsWc8ZuBIN
vNvGUZp9X62n3l43pKPcSxcZ5hKnT8WYbgS64A1YhGPbyrM2aht8M3djMqI4S9GyJwzQ3JUTxxQH
jZkUJ/oCXNfq2Jllv/EKB4/OtFFL7yKvgh72zsDRFRRRDVYeS63PwF5vPQi11M/FbWzCW0Hstour
alOaNGvZnwo1vS/X6tmcsfja8or+dXIaLmBtlkIrArdS76AX4tfphgDn97QleKDl5U7Uh7l/Hu1q
lxmbK1AmGK2EqSa9H4YcKv6C92tCU5+rQzSmmnOZrGIhcMvaakm8zfXY3bgdhQqP+l4ayAjzo2K6
J8erbzl4HsRgfSe3wU8L7XGWZQ/0WHlKa1pYuNop6pfnMcmgG+rUAM2D7Sht6NTPXkGljYPQ77vF
2E3zg4rhQ3ac/cc4g/gKLSRXx/5rCeRUUfujgqAMkVl3oHtKBplqI10cjZB/uAzI7oI1XR6RiN5i
iTnwSp2MtfgiJQBXJNZPZBeSEthlyKnqo1W553p1t7Z9lW6vjXa31KPO+WoJLDkceSlCiCKBphlP
MWcC31SUnZE3l3zqXvKGqk1zunGLRoJxrRE3R71rj0VKm88ybzMLEK5e7t3RvSXPFcVXEc54NB00
9oSnWkWg0SMrW452+vWs3H1tGgzyo01bVp+2Itmq+nK2lopVoK8OKPHQWqLPczud0j6xuqscuQ1V
Cn3Tpvhcp+zsGJz9BEwERvRB2qL9moqDW5nM6Y0SIpj2rqbKE/4ENWhxbxKE431gUaj9zuP5ViVr
nSzK5X7sxyxS6qF5prdo5HUcphMnmYTqHNVf2C7WqyOHV8DGWVhi5zzFVzusunbJ2fW6nVVMB7td
8w2YlHDpasosuQam6I1dDbzcGg5aVn5O6PC+2CrCXtNyOlITuSmy8ORdteK9XDKc0V2P/txGrIZU
hsOqm49HxoGwucvihL9uVzkvmGOLaOn7msM4dpMxWk2aZ4JB5TzLLXPKQHbNF9eKX0vhaSH9F+B4
b16ZPKpyPrky3oj1vtQpHFuCgaT7mVCpm0wmXMf4qpfde6U2cE+zaLYwC1jKs9U5e1u3o3Uqd0Tk
Pa3QINcq/w60/2OxKFeG9EHR75DOUjs6R9Uu73Rov/5gG6fRTU5x3kQNyKZctVM0wUoeebpd+31O
OzWz5XJUs8S8yexsCrqUu+DRmFqecr3VAxrWEzuvd6nX/HHtygvzEcpbl6FATOuo43hH2Aya6HlK
Hu2ONrTrsabQMWK9I7uqNfXtWKVvg1pQxsYbB1/MxjbML3bcTcxRtEsxK2B1zcZAFNlPG5R1K5a7
sd4stDSjdrnRsUbOzX03mqlDUxTC9VK9s3tzJMQLBWGBR1dPk/Mw4Ca2nLdh0rBpTtbGUaGiaTRH
nJ66ZMAtJ9ItemEjSGv13PNk9fb8wAHulqTjhT+27ZPlYq/U28jLqF0t9LYnfEtO2M3K17ErbmRG
q1vJvlNSPrkMpKKi4ZkpqN/2yqI5PujXOCp09ZCKaw8UI2F2Nc0mCNt8jQFB5n3oONR9J813c5pd
1fdjoEvNwnOmwtFaY9rE3edArwNvUBpKM6uOFSOXuRzDTNT6HWD1bMeJvzl6GSUajWgqXPZLHHFe
E0ndI0XLy4IegtCWmV2NtQRfEeb3WlUuzajSbSGujgpG3aWxbm/yFlN5pn81Rl6cFX9h2uRHqwXr
M6uZYGwx8PaVek3dstiKeiMtq98JDDoHma/2Y9V6A0lhCFYvs1Fb8Mhd7ys4q+Wmi6v6zepporG4
JUhMek0bN6MtcOl7PQKgvphd36jBupvJ3bRMJDqOTKlnmv2z/Vg2Kok1Siyam2nMcTnWaiyHDa7a
ds+6Q/NAHzd6Bhl/UTESWv3FG+sUN0L+ri7lqdZQr+fiCgtYb/BZ9VfCQNi7dnNeaRd8a5u4uswl
hnerzN27xJQ07seFVlrptkAVZFLm22YouVeJ3r3lqqx4xamBdZDAoifeJtND0ljXA6j83OEAM1OA
NIS5SHJgYdCOKlpkFNF2u6gbeA8aZuLc8L43Wq4wuqFxDX7OPdbkUEQlB6+I/I92c2VXX8sMLVox
Gp8KiELnFLRu2EwjrknTgqYeV033scC+DfAfDZEz8hmLagRxPq/TsCNOSD9M8A/IF8zUe2TKDgw+
10IvsmJY9Kns4ywoxl63sXSMw16u9vgtsdtybzsFh2avXdF/9VFsNRz+FUrKBhNPUItlOnFFh43L
fqxvlHyt5mDm3u4G6hw9iPUOaz/tejFvVgeDbFCV3bxVMXndLsbsnmLlajpJGq37nAGO47lseGU8
lNRfVtmLLDBHSbdI1RTnGaTaFPVFU+86feF4vRaesReIeI59R221yWOFnchKqwy3VW9qpzaZqJuk
gEgfJyU2Qjf7WqxC+a7gPF79tBvtjdFpyT7WRLOx+HUVlTbwG4Mn9i2Z8S3Q/VjPVpOuGya1ToVX
vMDQRW7unbk2ehhLr9sMvCKFn8eESC/20BwTGkG7Yhav6KnWR01T6q3hccpgv4pP0B/ns0s9c6GH
sezzGjuXAQ0REbZJl8FqzL1tjOk92GjzNh3nIlIxpGxlySHexwhgTrecdRjLueBiKN7x6q97yIUJ
HXXe/m9dmjvnfhmBjtWKd+8aHNgDwkKUG4PeTtTM2SJ9Jfey18FLuxszdcvbSavNozZ53Su2rW45
FL2FF7+mKj7RYycHW3UypX8lSm0IVjlTVdZqIz6xuxh4/IgO2CTop7OdmyTazKwplzRFkoXxY3Us
q5GZUynxgIliwPi0TiOWeUufrQsLiE2PpsC6qF8THbG+DE0SOg3T7EnW2OV0+hfb1VTie7VR7lH5
cQsUl2Ux1ipxWAdvfloV2T+79HKjFpZDUDoy2cMUnm+goRlb3f0q3NbaYsNJPazKmveQrYaAh2A0
0QoPkdjkIUvv+kK2rEH1AGOh7kSxHVniCZJPjQsB2na95W2Pk5MpJ46CUzbTa3enyW4wEEgP7E28
HlsjtWkz4hzWAtulI7Nx++Gi2yUmvXxMb1yOkWCiFGWJpMB8ZsS5V37n3zXGO+QKPNtwg7ptJypi
DNgYhhlVU4nAQZ2Gx8TQHYOZ7GQ9jRyunlvbAV2vOMt0GM1xPtFlg+taW+qpXub4KwYTi5YI/fOg
rtYldFMtvukg+ER1QRefTjVVhJonb8Ici3vPBk56rb7dY+KV5ks748+WpsDGUFXjXeu05s5wV2tT
VPP81LfpA6qy9C5PZLLRSP7Ac5q3ziuCgWTaTKZtMhFEx2lKu1IvSreOygNQZ+fsTM6rWbbqx0iv
GIfQxKTPwveJP7vhvNYRkhJMjvCIHbGb+KJhE3hcjXT9ItiUbJKH6LktX5hXeg8yM/ENogat/Aay
JUAnbELZzKowV/kEqH5GDEEWqomFs1aeEVWb0VTWODzd4dqlyommEIa9PHO5xWkyPRp6ihIXR5WD
L1ZR2jikcHWBxPNwWnCQoYQ1TeNVTV3veWXMsLVMsUkJMIkS6SQIth3refSEA5DMUp29l3JNfRWN
RIT9e3oE2WgdJIqXqLBrzjKjtZb4B8z80ahHOtstM9vMwGHogILakDseb3ox5MgOnJkQDVLgQhQv
7OEkT9+WuuyPS1HGd70+4Q9KE7qh5SBu4nRRmePpBWfamYgVekdIY2xCNzlTFYwIcoIyzk2hY1Sd
q9oo/Ab/qAzWcvRmP+F5uenMbuh2CzPGAtSEkJd1sWmdxk5j3iyrEVP1VssEt8pZcac2DacN5I89
h4XZPHHOG6IEJR6tba/0S4/uqzfquCiNmE5gv8QGax8TFKdrp2+xQmmIO0ze1otp+XZsN7cWWW6B
UllWGbIyL5h9tcZ5lHXJlJ70+UxFu5I0bzaG6zoyTGqjWvT0W5WkHDLKCWj/k8p+ZMAMynD01MXz
4nZegh24kDdLJ+WbVWj6HVxQ5lagck1y/fLpBb8xozYDLmuUuAUnfka/4lY3R7vf6V6nhgaPGExa
NAK64qVnp1eMkCZxdViGqfu0GVD5U+2sF91S+xMMxmSvUp1GWAHAgfy/6+Yea8H//vOqtXuvGw6K
BBH813/+6Z+2H/X5TXz0P/6lP/03/X/9+sfJR31Vqf3pH6JqyIblbvzolvuPfix/+/m//83/2z/8
j49ff8rj0nz88x/vPMrD9aclMPH/pH+7xr3+r18//+8///f/7voF/vmPy1v39v5R/se+L98AtPyP
//I35Rwc+V+IB/d0T0W+CH6Vn/mbck7TtF80YjCvsDMQALz2/62c05xfNFZ5EIzo66ndr4rg35Vz
mvXLlS8O0hZZsmlZaE//zye8/KZh5+L9WyKd9lPdnOn86r75g25OibkYBerTA1Khc06aox6LQzGo
56I2w3V2aGAoL+xr5xmlu97Rbvf0hLUg2WmxPfpki7xXcxyw1+7+cA1//4T/we56IaBk6P/5D4vr
8QdDyu9KPj7RDxmDszXoZLQs/SFv1IOrtAk69oYRmycqSHTU4zXUMGR6JGQvw8m1iEdrzV71xTp+
p5v61LqDHszmeoB/9GY6beJriuuEgDwYHUPI2WhV+cgwx9kwLGVBXoH+2DXTJyR86I5ofMRCPZRj
9moa62Fd68dV5Gcu+dOy9gnzr27aVQAidqJTsBG79RBRnidMZtYPy433iahDKLsXta4fUaI9tmI8
O6JwOCumUGis/MUA9RG0ivY+deqTNs72tirVh8WqE5+uHD9psG9XKAx/fUGNP6uw//uC/mglwpMB
+7qd5cHLkSDJ1g1GPHdBkrqIHBFyYJwK7TINxwxhZNycliZ/rStnT9/SROKUhLJHCsMYk6TEeicS
+wPWjS/kV8b3+J/my5BbSggjI9m41ST2ExSdcNAR9nm5LqNuEVcChRwhtMxlQLoSS69pP9K/Z67r
SEAbzv6vv6r+Z5nwv77q9Zn6w9NMk1uVSDnlYYmnC0O/Y1flSIiMGy7yjjE3e7IpyyC1Yuc5Nnh+
sXG8oiXJI7lSolpDy9SKjkyTPFDcbOHovo/uAO27BzXnJOWLUevUp41R3aVLchkTBpd/89F52X/2
2Ks/aP8LzucActT20MXJblnpbVmHDNwFhtgQcf1WNeN7l+FUQtOclsSrtNUnuxgYKqVh0U0h3ZIy
KAseX61lYjHx0ELS0U6eAaHMqe+TeXr464/6g/r9X1f5B61tCmHUKpy0O4y0ArSsCitcmoXEAyiZ
XnK8eu8sHh+3fiyN/GHtcOfEaaLuqLiCrm5OglfFn7u/s8z9u5v+g5PBpmrQLAtxi2uM/oj50hp5
s37f1v7tCvkrAv1fZqB/fdur8P0PzxRAV+ZXake+OYFVNBMxZi+T39qkFlnX5oV0qiFIVWz3nalt
WfHYzVM866UuHhJBfzlX09v4KhXpocklZbE1LGygTpm9Eu/zoOn9rs6dj7++N/9mOVevT9cfPqyD
6XleQB8c5gqBVPLhiQ7/V0X/nKGe4/zNkvJDhve/ron+519DmlafgfhrD1o97a+NObsVXJ9ki3TQ
N691U9ecR6ZsnrUEf/3N9KvN52f34Qf7T1wlfTWXVYuYbIWliDqgQMHkmWnp95P9CTYyDiH0KF+K
ZIR+l+9y26I7oayhQt3HgzHQ8pP0HstEfclbGoB9J795yAFBLEAGg5r6d1nGP1ejm5gi/nx9bGtR
7Hhxm8MwydcmI5hRh39w1c6soBhAm2VtubUT74uu92jv1jlwTfHc6RiY3QRFHdtLtKjDixiVME5o
FGrUtF4cIn8MipQAqjl7bzP9HkLIihBRV0PAhFEv1L8JytB/vhphX/zzF1jdvv3f1J3Hct1MlnVf
pV8AFUDCJabXO1rRiJwgKAcPJLx5+l5QVXWJlxL5q0d/R9SgIhT8YC7SnbP32nh2zPIwReyME8Sm
NQZMYTp3+iQeETJQZW+3mZUsu6BajcrZEJPIsUG7oql+MYLswjB8oyH1nUR72xe0SWsXdF688zPQ
xCiWP4pN/Qk8fftdEGLx+lbznIZ35nvlIa41JAatkKepQaQ3ccy49PrJWQecOZfhgEAV0RhIFSO5
LRylX9lG4CyyWduDsJICU0DAZUaR2/aReuV+ZtKQqusdAXT3Wh8/UEu/J67v2SPqi/NKuqW68aJz
cmcnEpnLaNALtIPjUWZkOzq2dWfmH5lsjD/9Hmerg1/Och3LUHQ4wqWTR0fH8Q+ZA2aMQEpwppdJ
9Zmf62hP5oYj0pGSyiZPc+2DAf8T2f67l3w25eeyqVqCNRUK21RfptMIpTRj04OaLbxWbCmAh0AB
y+ntkvr3JTGtrwrIMYA1Fz+7Z1ZbhzOULnGZpSOdUq/9NmQccSAYwPyoYxwHmUFsmYLouYDIka0Q
9t4olVi7IVi6mbMyVXXM0u5ozUEbAEz6VR5Kew3bxtvkrThJ1Sdb4Ji71Bcvk9AkW7MOyECGWNzQ
2E1xdL6fZLo38WUuWJRoB5T6LcTsHrhS9WyDnEEy4UPDD2miF9pllzf3Seo+hmby1DGJo5pBrBWY
OxUG66GfMVeh9YFXS7y2Yf97RmVn//ordvW6h10l2oM+sKGtg/Ku7lBwKRzQC0ReVHJCwbmxgmmk
tY25SPtcrB0mxRUrcbKRbEWWtKVfvJASVaTm079P+i1Zm4eqH0gOGdgIvz8TnzGD/3OvZysiTg1y
4cy2O9B5v6y6C0KzAW5cWyaBjBUOC6u1D3TexWpwAR2wL4AcQREBE4DHhqEO0u0AKbIIJ8wG1VUy
PE1BeuFqcltS51Gy3KkB+BEUuNq1dtVkblMr4FlJsobzmCbOqiphVRfPlEF3mSmM5ehWtxBsKE3T
6KYVOfoGIKWb1Dkx91I4OWXdt0G4mwAAaUSn/f338Mff7Gyx9QnuiMK+qw42pLot1e/0LsnpXDd4
y/eGrFw4LtgPCtIVlwV1Tr5MfaVN3rY17OkF53Sws+KpRKFE5mmtl+7KLLEqGKKjKW1hAalHgE4f
3Oy8NP9uBJ8t2cQvUz9BFHcAOmODgCV8cR858Xjh56HPXlleIQeCdzEPQATN7tJCJ7UMvOJkOUaA
cwSUPVriMLqWNBA/9ZmkmzpZ1QW8PxCJedHMsC/sHSqJ1079wX7G+dPEd7bqjyh7ZrNWcaDo26wm
i1zmpEmcXVKjLOw8Na3NUDXoLGJ0bxbqzC4johp7JXLLoDxBEr51Sx/J6LizDQSLymbPDKgtXA+t
Yy07uC6LCMsq+Ki4gaqJzNvByrYQInZAcGTwnBJ3oDmFqMMLrhsoOIiIhLXDnJLsTBqOWJDBd6Uh
/1AamCmQJ48L1eBlqMb41vbZ9M27Rr9Oi1WY1LtuTJ8gSFxHpMkpCwQPo2hf+jSFtXwd+wjTFi5g
wXVg6kCtkJDu/TFJGEfzrl7Ph23dOY9NMiv73CJYd+galyJNUQz28qPgrz9seoGYv56OjDJxWg6v
6uBrIDNJJ2S3VPewSfrMH+ayY0BaJMU7t2i/DxYen0ZTBLYOtVp7eduvCyJX12VhPBq1fUgm86aL
TSQGYcnpxLSvBtGdrByxSG4aHyxRfziVvLGGFr3KLTdW6SFJ5GPYNc/NTN629R4ilQivSUh8FMJ9
zER4NaBv25JFzkzpaHRjcvRl5Kxe15nxMsbR7ftD7o93dLYzMZlyw8HNqWSURnRljKiNQOiK5pNv
5rtQc3CZCK9cATey16FhGStcdv0uLbVDZRWhu2WCQdY7UTO6CPwpwibkBx+Mqz/UfcgBff0Diw6m
ad3o6hCEU8+ALyFzmXWwNVMgQmyiCN4FNONqzlVDeDU03QZ+JlkQazczIJFhXKH9U+gbrW8F9QRw
PooP8YMV5g/nC+c8vMVAYSZVi2o1t5I9Ot9tDwpL1+SFS7PbYajPwDXblsvMCG/+l7+W/fqNZMgS
yUegY+FHxrZJ/K2e2ZBDI3lEfwcDVd/WnrcqbXJxB/QEsX9fkwMmcD9SQUGCPZkowsPm+MHt/L4M
5pwjL/jR7b40jOEA6+/ejFNnaTYdUrtkuPZjsJxJTR3FTvLvdHOPEM/2Zlh8InUASKc12WuzQTMB
4e9rEVmIFar4xZHaB7b+n5kiv1lLzlETfJe6arWhPbQh8gxqOMGzz575hzEa3qHqCorSyIIBKZqb
KOqOCdWwtK6fdbs4VeCjlh1e+l0nsfhRMYgO7C77myZwQNca6a0NWXFy4ieX3HU0/yPitObq/Zf6
pxVbni2CfqpB22lkezDK7t6G8Y2Ia1gMjUYOQZU9GUnzDLC8WdKPoQvVIMklhBjNZkhNIbwER35R
RwGp2K1rboKJ752XINAQRd+DnF3t+3dpzIes373eszXPUdoUYqNpD8JA0e/p8YVRDgm+l/ybWbac
norgyuHguyDe4ATZ72QQq7eApMOdZdweM+zdJFmwSv/Rrdictf1KU6LZ/ry/vzLI/z8U+i+ir1VR
Fz+a/wOVfpOoV2bCP9f6P1Gs/q+Ll5eq+f6qRfCvP/xnqV9zzH/olOttF16IKXRzpv78s9Y//xMR
lxyoiVciZ0bM1Cz4e7MX3pCzg54QKnTcUHv4s/8U+/knnWqjToyWYc8BnGe1/Xdr/fNM9p/vimnR
4SsnFNUl6w+Ywvns2hRz3rpvmas+wwldGZhcPbt8oKhrFeqhCZAL+EV+186dNAUwfUm0PAR6sIK4
Q+LHBkUTbrBw/GDlNuc15+y+CNGCWEToi+D/nR0y+7ScPXiduQJ3N1Oxu3xnV/qxTccvYangp6X+
M9sRg4b9dK1UdZ3kLkkdaUFlXqdrl27dlEp0peS9YVT0FKkC1OlMgZ/SE9VbmMIt2708k9cTsbcr
Gr7p2qa1voRhFG9W1LvTpScnBW0Vo3s9hFsBvQcRLEBUNY1ry9KPagr/FRn1VwPpj6PkVdPsqvuO
e7n6zieo6v/atPm3l4Zm1f+BkWVY7OjfGVdp0b0k0cur5tn8J/8cUUL8A3YMvSDdcel3QaD494Ay
nH+QSiv0mSxB94pW2P+MJ8v7B+lzpNqA1AFTh0ruf8aT5f4DggUcDAYaeU8AXf9qQBnufOT9z6fr
ckMUnrgFWvaOtLlH/v2Xumtdj0mVgvJd0pgS4RPgQRdbBLkBOtYAAyeoEhW+mcBzaP1Upp1+kwDQ
F1NrrNyuLXaQjShBzmF5WEAwC21Joomfxy7KCboW5RNYGLD2meF9DtiAP8w4+yUeqztbIfXI7LGd
JQXZHaYFe9t3+K1G002+pxilj6Dzw8+92023cRXj5O9wqUvgKfjZBhTGXf5VWGO06nNkmqpDGY8g
RbvxVaOdVOzSm5ZuXW5st892Qh9JECgdauFN/oXmFaKTRRI8p6G7AWL+tY/zay+5Dq0HBeIZ4V9X
rm0z6/ZTUBNs0FvfVGBmn8CzDle93kbtijSS5hJRlQ0duRO3VIumGzcOnc/5qJNK40iRbUXgjTsU
Cg5t8cDZe53DIRaCOUVtCZOWIFd3JvjnYGCXehvLnV8QvVGq1NlUge6sUdnR1ult/7PXCevSt1DA
kLkCHZ7sHkvqm4yd+YI5ebrMp/i+dRVcP/qOKYxiPRxOZqn6YyYQayGfbFatFYBYttn7+U6Kedb+
CkmXOITeGK5z1x4uOjPLT9ipjKVPpuOisDgym3hDG1MfNrry45s+8R7A2uL0q3R5bLOaR5hN/kDI
60PhVwPl3PrgZJla6ZX1TZM8dlSxwcBxeKfZmn1BmafC2dAMW5zT+WkQSi1tMw4e+ykHFoCVdbYK
O/dxZD+VemBfa41Pl7Z0zVMRhGrrRzB9ezlSlJZ5bW3HvPyK5hZ5wpiZu8SetIMIM389F5xe2uzB
qdUYLO24unE4HFz0ZtMvO6/5oTy0bmAHWuMqG/1klTsFOSzcF/6IFlAhJYHjNNgdAlnwWbcywIg9
dF22I4Ml33YTpNNxDPg9OKw9GLP0fOh4cV0y6o9mPd3bZDYcdRd7YZfXYMbzFt4+5s5VAC9cKeT8
WSn0pexLa6HQFqKJHQRb+L4QaHZD6xmRbgl1dMRMXCmY9yFQEQwb07YrSrGG4uBfwTwvL5Q3H1+a
kuyOFWkhTzhw5opB2l7RCrWgZ4yDgQ17fNT5E3INoiDYZyYHTMJPrB2ZK+4ujYxg2XFAuKrA1RWU
47ziISfedUl/bsSXkY1rgWp7FVCLOgCmdWibTyiSo8i/p5jKFx3X41F0kLZpYlZfGysvFo0ykLSj
Yrq3ArPaw4vSsTnZmOqrVBl7Q6/YisbJU+9yQgOuHi8zNEzrNIhvByiP3UJXvfeNr+fFi1nY64lt
e9gXxcqsaZ/EIz59vZ9XOzVhNrcG/p9eBBB2nWfoj0jFMV9767HXDIZIjK8DJdoxcwNvj0pQB0lf
YrScJsCvk+UyAyWopvpwqq/yXlWf4EB1B90tMgTM1IVA7XdH27CyIxB15EO94d1xnCuPuL6Rc5mI
K7HH0y5xoBjs215oC1EosYO6ar2Q9ULQiplPwLOxY6RGjSoS4u5R4l36pEUCsVMKZ28qLtgCRU/C
kbd1kTxpUd2uVUFWhWtp6hSGAQanBAjPyJJOrs5VmKPklBguFylDeiGIoEMcTsM6rVn5bQQFNJaA
rWuzNUmwe4ISMsv5BewyPbDcL1YyjvdDPaD/ySz3U16TSLKoYOD4vg8Wp2U3AxrAOQGjtxgTDRlY
/cjsWygiTkZHvw6M+EskyEXV6vXoolRtredA2zkOzV0sns7CxIY7qJIsR2EBPAz704hkaBdS3gZL
o0XarWiS6cqUyLp6ZWIP6tdsAqnGdBWWJvSX5Kp1ah1CTd10qq8gO4saVXP/qCV2vJ4xIhE2zJx6
GHTvCSNzEF+jel+QkaitTJF0x4AUqH3rcChuG3jK3lR/snBjj4aD1JZW6Lo2k+yyTbTuum+j4FH3
G7VuhfZcl1MzZ9DIa8DE5qZy8nXU+Z9zmsSlQP9bjcI7IHLbEeN6gG3UfHKxRRhh0m613t27Tblh
U6ofObqVxHcHo1rr82kxGMtiE/QktpveDzOOr22AMuuq1Ih8G4IX3QvUWjN64zKOSnWwnAgjTYaM
park9LXpyngla8Zp7Cicd5SmAuT/BInpdH8EWWALuJL8+qP6gSvlKVRdsLa0TNxpeRXgTDKXCakB
3yMLkji77HDXWX66o/NgP+FLkKdahYSkgTvANGEdOxXIdeFTxFu0zFVD1NmHgqUckjzGrWCacQqq
vRhGBK5oDNkjGDcMsg0O8D5ZQlak6z9dGjIBS4Op2HNKgN+IEQhOnfqcDTs+1Y3sJLX1zmrxO5Gr
t8CpFf7wOp+zrmEqQuz7futOpn5Z9OlzUQtzG+gBRo26N/dOWP0gdC/dSILvaDd4hfxERK+FHdjW
l3UZBcc5M2dbNy65XrpLaruv+fZtOdnWZeC16hrSoEtwFlT/UYbZrd0keNMJ8zm0U+NfZFI6m7Js
FTDNtDii+ByxGQL+G/oaP0gVa/d6F4qlDX1lM44xq10zIfZe6JE13XtBFKNplQr6sxwpkXojpkFk
euPSZZ34kvi2S7WqsQ5eXnjkzGnNQzy17XWM0g4exdh/y5VJYtekWcERo3ZwkdE/XqOMWQZ9d3IF
Jg8rc3Z2q+ubNNXLvd6MauMKolXi8JOtCutb0lu8WJbsPdmd2amjILNusbyufR0pS8XLd9H/Oc5a
x3h1NcSjvSvZZAFxEHKHRDp4Bj/AVk/uhfSOgxiPjguR3NI2TqlvdBOFn4Jwn+iAbADxkmOyq7z4
2EohliVMBkJPTHzNcXphK2wwwWgCCVPWQnOGGgWguYqSFh+BzKxNWedbsGCHyfPVzdg57k3rO9lm
ALewIQvzq6Zre+D1CNHBlwwjKuIjhIeFQbyUCXrIjYOnIalN/P/FhR7llzKgh1Fr47GxtXhJtGK3
be3qEdTJBfoHzo0ZCkm9qhdjXxF53iz9rHnxklEAd+g0jlEZ/+1y6epgYDRrn44gUiAlrkrP+xpy
TsY9zkfMGNngkWQFrlpvG6J2bJP+S6k9NyoPIXeFxnAhWcpW5kSCGLDB23G0b2HabxzSCxcDDKVN
GiP0bPGyBdW0dNLiToak/UmXXVdQHOWYqi32GY8ExWUx2ds6GDGaFUTDxTUSzWbUwRsH3bfKmKOp
+kbhJ8iJqcYqDTATDhd7cLgt2V4T/tei8x5s5zCK9iJj672gmh2vNT27rXDQaFV3NGmmdA3v2U/p
2SHnRgbvsj6mwPaVGQoqh/60HDEvWoFxl2gEccW2Wk2cJ/CWNt/CfjgOYdNBE8icNZjTB3T+SKPb
ZzMvPoF3/dZVwQ8/Kdc9kvgwJ7FRdYi0iWLB4zhCnrejG/KZWvBjWXbSdEehPWXz23btaRwbb2Xo
CDcCsQnphizI44nWiCmImeLHB3Njy08evzcnAhpzjplsgo52qNIWyjDKh2kMaJ1GlzO0ZjGIiG6A
hDFipvd5QT7VqMqHwBUHWAUdfHuyZ7LmBkTQCu/5vkFkTRUuHq40CPuPYp46NRqE6ovWmHfdlGvo
8o3ohEdoKdnsKGQI49Duqqq8U3Yk1kYj80UWYfqJ0/gyt/PqoBm5vUNubMVLvjzvsyrzalFnmviR
TrH9jL13MQAJDsfswI6fHxXpXhlgijPpC5LndAlA3uN8MYRYbACl5WFAeZMou+p7R3DIJiA5YlmU
fOlARzdm6U6INGIUblGuXfYV8PfGMb7wdIdU0y6yrnFWrlN3V2jS5H1De5ebGfRLshN9NkaTXJea
UyE7aMtVhUGFbIK2fjTiGqur113RDzfw1KXFtmtK6GKUQpbu5GUXJdXme5mQUsjmRW1Fgda4UbcY
VrhtaHO49m2DTL+YXpSgdBk3Lx0pSKknVz0/4aQ740n2Cr1zs3QscVn40UFFJTFVQR4dahltxy5+
GqumuIobW1By7g40A5idxi7ZJH2wbnp5GRmefqytjqgMLAUX7Euchd0jJ8zNYcO4uyAQ6zkhOI/I
94kQZZ9FTydSvIvTZldPfbxvS3nNMoCLafKPTd8UazBbw6PlY4Dryv573lKblU6gL6zGP3T9TzuT
1mNP7jq2/Rh1itC8CKP6lsSAeMNJ0mE4K5T0bvQ57VzWjwzBZuZU/lWnN87neqwDDuge8xv2qnWo
NV/SCHsc8C2eKzUhnTjBph6KO8q+Dzl2Dl6a86PDlYGb7JYVcZVHkbVgnO7lHIVbCUe/T/nOSVyw
GMfpiNepz1h48fdjJeE+lVeZi76ZbkAGU6PN0xcRJIqpbNRWSeywiZANqUjRJL7aHPtxYYF1I++x
z/Hp5/4hR3Cx0gzM0YFUqL9tlT0ajrd2TcugJ2pjAWoVK7Fkco3dBwGqYkmsBjoNCaLPO8HWZb/m
mcNeGXO0wMTESnX5tiPHcz3Z9kUqIRDOjL9aC4kUSyFANL775PP1sd446UVVOFhCIvG1Ee0Dm6Mr
YEX+NUSfG2FHmIOtJxGXFqEJ7ICyOQNG+sjeIW5sQ0N/tBJXIvdErBBIjIZl1ecch4qHgthnNA2h
fmE6CILY9KZbtp3qu4yy8VCbZc9LRLGj7DTjfG+338CgSb7iQQ2k83mp3I+5Fn8uSK68sN2aqBG8
x/hCZppNjOniJc8msa0cC8V+libp7A32P2tTZz5OpLQtMJ1pxyiOe4SwNnyMAFEP1raJbF0sHhWo
9HvRMsZ8DLktn+GQAERz2WSOnRGyXI2Q+rzMfsy0tLc2rRd9DknmPbUTszS1eAFlz6UTfOmUxLAV
eurcqaz92gKl2kO4yA5lgR45UVKsuplKlWsAgyRQGPJf3eJEuo+1h/GEbrkp3BsB2ga7RqHvmfWi
u9xGpMopT7v0UOLYC7dxIXnggL5sTAEqTeraS+8nzU3bkJrX4Kz6oWWc+xLAERde7A13ZQ1OQw9S
/AK2DWewZJAuOjsuH6MOn2WDsWrPYOyuGFAk64gxo6mujIyCqgXnw7B9zSRjqS7WjsrLW6Al8fMc
HsPpqwKZF4qYr6zWbguseUfJcWApas71lYKxZmbWwNqCSz7QfX0r0W2tmiJKNy4MNX+hqLDeePDb
tn3lJEuP7KdjqtX04M3a+YIdyT0abe0deItRvAxpE0HI6rjoVDMQO9NM1205sYwPRE1HayWxdeDK
IkgtDgR4Es9EuNNCF4KdIQlm6/qanY0b4bgb3JYY4sS4kqEq150rNQ0dWN0dSUl1npwRfV0V0A8f
OwwguF7KQ0Ie76rKjHovckhsGajPjbREfA/486WkfnczuOOLrVEBLCxX25a42va2TyZM6pnBsg+Z
rpIyhxbTuNCWCIpLUJE5QbsqzewiY4eyinTKdAQIFEVOmWRakuayzCAuJBlQTTu8syRgIpmEKzW0
xje7deWBjb6H+8qedpFWyp2ND2YLMUzfe5gPnvKyXRJ5SoZtjqRDA86BPVCvtOu8DsnXtIYsPEAQ
iHaVZnlfC71QOxJptC9oKIhVKtD9OVWownXjWeJejo39CdD291jzmK3cboCSGpi3k04xqaNCs+yH
KrjWfEoMrPaEb82ZWqU7dNeD0Zc3llDuI7NL+uh1dnQHLcy91HUq74WozVsfYARMMfRbt7HwSFOO
jPQhL51LUq9IgGqGHDNVBrrhE5QDdnTSIDGS7RWQqqUdxdmlMSjzEb2tcTFIcLcLXOOcwAo/Buee
l8bVYBKLswb4lpySokWxE1saKFJ3LK4DfShuLao2lAXstH3qCwuWUURs9OeeZQsRGlPCp9CJgRQA
GNYNykxmINaAkpojwud/5VX8VZfgSn3PPzXV9+8NDYDzqv+rTsEf+wn/H/prhE6n68+9gWswf5FS
Uf69/rU98POv/uWtASNtexwgcaiZLgU3Okv/9tY4//CIDLBt23Eo889OgX+12wSuG4H3BsyEbZtE
2PBH//LWWDQOHEN4ki47xhvd/qt+21lvQHJTNpkxpOth5NGNN8p+myYSZXb9RGyMthHU+1nGveoD
z8Pbq1D7MRxkAXTPoFeftbaNOFOWGjKyDTvbXI8gTZeELfXbX9789T87Gr+6cn53FfqGgh4m2T9I
ol/3OcaukanXeeMpl4SCTo02LWVtD8v3r/LTdfRLO4VXRvNUOqzrRD0guzhrp0hPk4XjKmrvPcHb
qxAeAv4LK3TuNcOrribb6X/otV0SM2xQmHP8AHaa7aREREVaIsoPOvG/eWryNKRgdnR0PqQzaUhr
1YE9sGU75XqHkBRYNgYTs1j//VOz36b1CVNGd/Rz0TUa+kELA/KEokZLUgI3UdgvjKlusyU2U2VQ
qTAFicZo+8k7qWX2MFHiQBoLcjoExyD66/fv6HWj2OVnsHWP4aRLCqaubp+pwMArV36DYOMUTcUX
Fy3OxqiKb502lZv3LzR3dl//3vD/4GaTeWESJ2WdXShUZkP+Y9mdRhLPvwZBB2FgcjJOZ+ZwiZHE
++B6v/nAbEY+BSmQHvOsQGvw135dkLZ1HOk8GeIVtSxC0IoxdMonuyjqR43FEcBb1rk/AH/V3wyE
gz/SyHGXmjeynX7/2d98XOTeGxCqmYLw/9FFfH0rNYHzoxqUe4yZP1ZZQA8DJIr1wZB6exXGLJxp
CZFFemKeB399YJI7PWqIng2JiDiwQJE9DRNo97ePwo/HE5Bh4aEZPI9Ugn5r8FkqbDJ2US0b1yjv
IxcR4PtXYV5+/bFYBENxIZ08JSGt8zmoaltVlIWfnkwOOxPk6Zzs3ZZOJpLvMu6flKxrqLM+WSQf
/FQ/05pefadcms9zjkvx4MSe+zp0eF8G4IfihL+lUJDOAM1ShZQmtOKBJHZ7cutbIl0rwR4YWDeS
OXQ8i8p0yGGlHBbeaLLRmtu/fiES+bygPC5c/OtnkzKAoUp0uVudYjm1xZJ+5cjmvNLzHylWbbkh
mcn6UcZNLT+Ysd4MWwt1NRIXVliDnHd3/vdfut4hvrSyRxty8vzQ2sLOg1zeSo6Sut6cSgLZPxi2
bz/i+XqOnJNWpOM44vX1Mgd5eSnyFBV+D+eATt8aa5u5ev91vlbcMevxVKxuPM+cvkZoxeurWLAH
VZuXVFLr2BSXie5Oc/HdaoZN6geFPHZeOdw5lhV/r90GN8L7l//NQ7IfYQ13TG/+35n1psjTIa2y
Ak5l5bG60slhHz0aH8wHxpu53TJZyQwiYRjw2I/PnhKhBVKxUuac2DSgMz20KBJbqbs9U2BWai9S
MhUxGUYaYZ1Fed95bvZI24EYsWB06wcQ9ZKVt9aKmRHug0ZK4gxG3vsvY5ZvnA12FBxsmuZvm+Fu
nf3kZDij2E5FftKMUNxjzkeTQ+Yh2p0w2rpejmYBjMq9GKJ4S5OaIlXM0RXjdPSoN7m/M4k8WxFW
n34wCZ1JU/lKXDEHXtm2RYScSSDN669k7AGee3k8cjZtQrpe0HiII6JU7CkjOmTUh44EPjezn9TZ
QS131oSKJN/efz1v3s7Pm0BNxueCVlic3QRtYYAfpTccg9Bt71wb77YOO+CjH2F+ya+mPS5Dh8iZ
N2QmZ8Szb2UIpZ4YNbVov48C8Gt4wlMSPs2cEyxHzTvohelTq+fmJ5WMlo93J3KrpdBjuSmSKcaV
OQyA4d5/9jcfsMvkT8SdYOfPtuxcLdaQEj+KYRiO2jDzsWqv3o82Zh6z1PQPXsBvLuVxDMBFylr9
NsRPZKbq26Zsj7ENnJbGjXEEJT4cO9jYP95/qt/8op7pskpzbDf59M++d5tvCmZN1h69lsQS066s
lVdH6oMHejNxc0gilpCQHq6hs+d8/fHqU6xnpjXgSU2adketlJGstHGDREfdlJXpfxDi+dvrEQ7k
CNIWuaZ5dr28S8Vkcj1dkEY3DCpZY96Pl5QF7FWLPuqDY8qbLQKqF7CdnFDkPIWe76maHgxyGbjl
MRj0aWVKddNOxkNjyk+D1l/7uXA+eKFvvxBC9/hECDhj4RDu2Qs1qiT3iMKrjiN8HDT7fu0/jbBc
dm0CZfL9T+Tnr/N6OM6TD5tzligd+eb8Df2y7AbVGKAryKcjxlbqLVZkFC7K3wLoWl+V+kgi0Tgh
WfGMONq7AxJl/LnGXCGWsUlwXj81dwIwCK2QFtLMsi6Y7JdMlzndxbzWgmVi+wDeVJo2AA/t3DFO
qBnyaqnqEh8TW1RKhnE3UA+JNQnAZ+yGAqWEPdL2iVqqhWBYDHq7UlcfOeTeDhAeHuEBxyMahBTY
Xz885t+hrjV6D7GoFTSCKd3WRf3XO435sK6zl0KPyjR/vjrCneopY1nG0aMK+h20hAU0wLTv3/8l
3341XMUw5qmV3Syy4NfPYo1gu5U1GUcIYf1FSsrlKmizbk238KMj9e9eG4dqdv+kdoEfOXttU0BL
xgc8d3TGAZBtFFV4i3Cpv/9Av1kVeSLOcXNBhfPy+fSFO3LwdQOtRmQ29rLMC/rLDXZoi4To0F67
PeYnbqW9xJ5gLRvlYxWv2/wDY8LvHtYCisJRmkFCXeT1ezWoG7MLKIyjS7zWJpkKGMOF7D8Y829P
A3wk/Md1yQnS4deff95fxqEIp0lPi9w4mrJR+14ObUeM0ty6daoY11cjdEEStJXfS5RYYmlNVAkX
6J7QrgEVrJ0bM43R87//G/z24ZE+EgQqiEo9t24JxTreN75xBAuXL70epGvu+eP/4ipMeUClTJS1
lpxn4F+efbQrk1hgYRxlQNe/8Vz/inQd8wP3y2+ehdmU2gulZBaOuU7461V8LHetNcjm6DpJ/qhR
Jzhg8/pobLxZnSTzCFJhYbHf1yltvb6Ko2WyhmI0Hq0iCV/0XNjPNhU2WnOee9v0bfG3q5NkqbCQ
DCNMRoPsnq2GIJ37jmpLf9TSCDyB57vVXUQk3Gfyk6pTYY5Ev1RR+cGgePu5ylnxzJIPSMhgFji7
rO6OEqdOYxzpPffHnL6NvvKqWr+p0rHdYGSH+KmgOd4ILxgOlWG2D1hRGxO3fqZ2Oly6/ftf6tvZ
gp0zmw9Ocnyn8/b+9YvvBAguO03NoweWTYGRt+oVfG3rxq2hg5S6k104cRlcNOyk91OJfA58luZu
3r+NN+e9+S6QbVMN4ktjG/36LuosjhlIhXkEtqovCtfHDTopzEl+4EMYN8REhoNpf9EBsP1twWS+
NKmyBnl6DNifrItfRpFJ6rTnB515dHMnefaHIfySaR/5D98MIroejFM2JQYKetaA1883eDIac6cR
xwmfMQQSX9cRaRT2l/df428uQylNMhWyNptUMF9fpuB8MFEoE8fOj9OnFNvunsVIW//1Vdw5+JNR
w4Ycqf3rqwwusRyo4sXRqeP0Ia7KbKNzuir+dnqbqxk6WznK9bNP5uzLFFqi8rRU4hj7CcHPgYlA
FH/36u8fxjH49KjMQV6zz6a3SOZGXeexOJbS75aOLiAZp8X0wTr1mx9mLlrNh0TLBEE2//svH1ni
0mqmQcxVYvSVnBSRs07k3r3/LPOLf7Up5Y1J1sJ53WVXZpz9MGTrNVmWteaxJXziNra98TkTOrTo
mAIGjvbgIg2t6IOt8NuZm/mDDGreoKUT4X62gapcEoaElmZHI4zKY9smzgOTlbZr8nrcBq4G0/n9
p/zNJIrTg8qjS83WYe99NomaiR0GXRrmR7dGOhA7ZXEBnaCnR0nIFRFQiURDFtmHZrLgTMqyvgIT
1u2IcCv3JGmhlf7ght6+99nExSmHJUlw7Dl7BRBxwlHmZXYsIR+kYD9VcetUuXMqWr37LkXvXMk2
S4mixD0MtjCAFL5ICJJ7qTQVBCuwlCWiL4mNfpsg40QHzNbtU18PsQHRmeDpj+54nghefymsQXjZ
5ghv5omfq8Iv32Pl+4DUUCMe06Gst5Ed+WSjd8EnOjf2MVARjOq6Hvof0hg9dISdZqzavgEe//6b
m6f1s9vghP2zTI1UyTp3wRH94cC6zNTR7v2IfJFMupsGwvvedzoQHGhz0hxMgl5dEIsakbrUTmH7
wWz25gDANGnT6cG/pOPKO2fXtIGhtyX9ukPpkPLtR7TtPbYGi//m7Mx2I8eRNfxEArSLupVysTPt
clW5li7fCLV0ad9FbU9/PvmcC6ecx4IbGAww3QMzSZHBYMS/yEkNNs7n6yiwxDNOC8EG9t86oo2Y
WXDZVPpJyQLQCkGmeSUp0X8YhfaVS1FmIfK96nWCtosAPhsn9rtzrKO+vsXVektX6dqyLTeA4VC+
ZAH1y4g2RGpcJpNqnOIGtIDm/lZ6s/C0oB43UoMrAwHlW6okNuQyDIovB9JBDEcajsAnswjlaSg6
PDiFkp/iPvz79m688nlgN1j0TVQaKNQSLkdysxpncDNzUTyMmyOigAVKJeKdtujISFK9Ig+AMIci
N7f05SgTyQUOvNwCUW83N1YLu6vL6Z68PZcrq0ZWY+lLsYyotM6nSwsBOpRFxSluNeQx6ri6iQtX
8TURiI277fpQNCeXCMhNulo2OhtNo0yugDWFEmVct7/g3i4Gpybi5u+fFRk796fDdyJru1y7DjkU
IHKJOEk6+L/B9DsH1DmSOw3k4EZoep2RPmMVNApYS9l77XKOdUoF52hC4alpgL+4aYEcoTmQtSkV
8GRN7c6gwuDsIZxUb0zTXC6My7jI4A5vIa5xd5nq5TwVdHeFFZXBaahjZD4IwiVGlrPu/kRzZEDY
Jo+RGUII5WmqIMR6HYyPf0uk/G/jRGDmiieB9ajaLihhTY+zFtecvugPSZvWv+xGj0fgWuDQj2oe
IrmoTUVz1zl6j/Z0oisJ1QIDOJwW6sOfJjHhL5HcYQ3UCg6GJ3LX/QqsE1jUhLzTXVxKgQhEr0TH
NJUA70aLZHBX1W77GV6YWfl94IQf+P9H0jcFUWJfd5X6uRsrHe5PlVo/67Y18Ohs6/RchgqWXRNC
++7GB319SVNJwjXdFtSredqt9k5dNWE+V9g4GaX7NavKL26M/4gslI95EnxUov+j5v+/YoVXogmg
FxcUC+gJdtHqGxojvV7cW8UJoWrkFiYxnPKgiTequtdG4SVJ8R2EPpnf8u9fXOSWqk4QrjnnQxpD
/QuEhUp27ty9+9zxVnZMjp5G82FNrdVHqwiRKxeoP0EYwn5r+GgW7DsMO7bO3bXPRLynavS8dM/N
qBcTqpqmsod+EFj0oO5om2PxgSKHKj3NBg5HUdQ6lG31n5aR1BkFmgUg5Kw2h0jCBmsAYliQ4leY
xhF2f/j+bnys1+nOgi1ZLuZFR9h1lkj6Ym5zMuOyLlVxgm8U+WnrSlg2lbyFC9Z/DHF74NSgva4D
073pJJ5ob3/FK299OqK88V1sHXmLrF8hTWENZTMW7gkZ1nbXU1s+onSq+xr0JN+ep+pUusgMJkO+
rxDWe3BxOSg2juG1DWuir8B+cjXeK6s3SifB3GKx4p7I+zCv0dtmeEqtITq8Pdcrl5JJO5w6G81q
OhCr05d1ZSD7yWSYGVkdpa/y2Uud2LgDdu5uVMiufVY0o5/fIgJ86OqzWogTFlgGuCe9VHDv0brh
U0/f+F+sGcYbw4B4VUn5K6oy/UEJZ/v32zO9sqC0QKn28vZYeqCrCFAlBYzLQYGB17cZTIGqA+c9
Jpg5/4dxBGkYAY3X/7piBqyytqBAIoxUNdMHVarOjiTK+vz+UWiGI8JtUZWnAXd5RGK948/jMQFU
HOF4u8PAZkRI7N01H5CI4FfIwghqdMQuRxlhm7pDL4KTBAq7kwCmkecfrf3bc1n22OoWf0YUAcZR
LUGv5HIUc4IfYknbORUx2fjsFNq/cSPcjzUg3y+tUW22FK9sejqWlACYG5MzVxuxUFG9RDqH1HJc
WjKUtk5YaeCdZytb/egruw6QBgdMf66baau59VoQRVg9iRMMPKwfuHVvec9uVWmvTMhVl57e0mJ+
fbKiUJ/0fLLEqbBmcVvXlf2h7iL3HJdl+vXtj3Xl3nFVHjK84dkQr9qViCCFUjqsnZit0s9qoe6S
pJk+phWMsMVs8osRyHpjHxpXJyiAWGoqeZ6+7tVkPW16Sp7OyZ3MAsFgXblfQEx/IYZqd6moneG2
75z00ZFQgH2soPEpL7RgRFy0hB3WjLr9D+190JaIC+qO1+J9+WPsypRmsoXlst/JTP1mII+LyECF
B8wuS9Gj3FHN0Tqv6ixUrBo7tJA/B+95505aBwUQQSjb09LC/mGMBaTSqBi/KYad/qMTRiGe9mF+
tMyyRsx1DNUtDZpl66yODVckvVVa7zzGnlEzL27JaJxk0BiTOHWKzI8CA+Fbaer5bRE1sBgxNzql
CUpVXl7G1obW7pVdzdDkai7gEkt9/lwvhi7zMatRzBOnCdEEr3ZScRqzoXv/3QRMhG2GY8BS4lxF
7NThWk1rJmhYeeXrskR0ADEDvzOHrWzq2v5aQhxduEVtaJEzeplxjHVZVGlREYLkON+guiv3mPkZ
Pt5w1kaOeG3tDAF41HZ4d7rmKnLLvFRFEUjnJLLAeehr3fLG2qmObx/Ta6MgmQQelgyKnHf12DSV
skhSHjmnUI4NTMTE3ZuifXp7kGurBuqcDbBgxXnTXq4aiVmMqW/onEonMvcBfNBbq0YFJR117dPb
Q71GwYKYB/2OGBU9YYpC+uVYhGdSwnEkAnTR5BfQwAEN1HexHVboJbe6h0sSNrpmcZPDg57n6TxW
5bf/8CNsdRHe0sAL8py4/BFVHrZKNZB0g5LnFVEnyd7EUHan2tifUTlzd9K1n+pR5vd8WGVhz6TH
QPRYPrz9S66tPFBgugqUyjl/q9UQJk9sZY554GNocrT6PruRyLD5GMjMu7eHunI7kwFTgaHhCBj3
1Zy1wAXPTTJusF99GqwQSaDK36hkA2czs+Pbt8e7tnOXMA+bgVSNQS/XGAPu3I7xUyYRsLqDi0zm
ztVANf6XUcAVmsAXSTmWWb+IYJbaOF0SWs6Jx6dzUyFNfdJzvdmIYNfmsoRIEg3O+rOA2stRYsvA
iIqG16lVehXvcjPmDWFt9ZmuXcmuIKmlNbw8WVY5hpLoUxirinlyRK0ddR0hhNYUiY/q3+Q31jDv
i7xoN3QJX+9A8Dy8pTmJ9IO4gi4XEKywFuNqbJ+cFq+w3mkiBCvS1uPobAXn5yTp8qZjLCKZRtMO
doyz2u1KN6C4rKfWCWGLMvB0Ebr6YQ4ap/f0jPoB7D43/dKkPcYGGoK0OGnjknRnyUB1PD3MqM3r
apQfQ3NQoYoHNYw5kRZm6fVt0c0eWsA9WlJVrW28eF6fHYdciZL90qwV9DYvF0nB5DgCum+eLJi0
T2BasFs0c3QVUhsKdWMpW42C1xuOASlm0D5byrPOqrGZxbIC01WbeCkBAewk5kmLmMnGtr7yQHZo
ztqUTXkzAjRcxUFswQZRUPQ+ddBAb6ywthpkPqS+s6eGd7GOg+poI8VjoS9/wixx+OvGTbbxK67N
lSoq9Q8QlbCjVovrBhAD3cQwT0YuVPzard9TO2wlWdcGWYhV5JwwrNx1NOpVtXYlr8QTJnYC6Rgx
7zpzjnZvR6Nr+4Rcirua5JPO9yrmBcB+cGXX7FM4YOwI2sY6ECErJGNx7uM5udUyvnZ4hQpZiboi
x3fd+oi0TmsNM7DQ3MD3sh1hhw45JtVAH7KN1P3KAtKYpkRLaQ8U3LrAYNa2HMOKHIHukkQnpUZB
qYP+pb07oNP14FlC+Y1qBinc5VHDHrOOpj6wT/C6jfsWpZsTGlKf3/5OryMtfxwSAb1A6lKQ3C8H
KaasYON39smoWmePlwGNiUC177osMHadpUenaW7MjVTuddmEDcGbi/PMeYPKcTkoEm/uoNq1ewJy
MUMA6lX5bUZW/hd+b/hqY6I2PChDO0U7s4ncp2zS9ebj2/O+9hEXmgx9JaZO0+zyJ9giiBu3nVE+
mnrzsUZ64sGSm/fYlV25BBVSYnJjuq7L6r+4k3lGlvhVuNSiBvNRKLrxoOKfuFexvto4b1fmA2mP
w6ZhVUaEXoVJWjFWm5tIFtSklT5ETQ0TYSjP7141RmHZFp4YN9hqS1Z62eV1EgW4ffTuxxymGE6N
Wr6RGV+bC9A+UJkq9Vht/Z7IkBziJcH2sN0y+GBMixdwlpQbr5blC6+uYKoY9K7IwcGYrGH1mpnw
n96Gr+3U9Y2Zhji0tkN6tvGjvjH6erzDIAyX0R7X1fevIkBlW4etBQFu4cu+3BXDLGZqhimVrkpo
H6RR4SreDHhlbgSQ5e+sZkgARjB/4Uzx5lxi9IvdF9NxzrNsrs4ijsuzEQWm7rlpjeUiqjraLkUP
f18H0g7fvxfZiaoBHIluKlyhy3Gt1C4CMwwQDig0HaEPTCQTaKsbYXhx33s1PV6CgEGed8qzW8qL
6dlmNyn9GCRnDFFm5dgUscLOp8QfeZnQqmOXDwaifKGh/20UYX5WRyPB/XsY5nOFbbeNkECRxehD
TYiv0N/CuN5Wawzvycm69CbM5ijdTck0Pylm2oU+MmaqcehlNox+mtriCzgJQ91rMEsCfxRYZXsd
HpjaoRM5zHvazHq0H2Skf5uDeVS9ILJLw5OEw78IIkAx1R1hKagWYLvMF4nS4WNNx9vYIbRZprdj
EjSL+U8cSD+NbfGYlWqHi1GTyfB7PEd4seNvHOQ7F6WPp3SC47mjO67KG1Wp0vIW1a0y9iWXFBh8
G0n+Pcju3NlXHeQDH3l8Oe2dsQ0KT8ci/Cm0pJbtStHVHT504fg0dZXTM1Gz13xnHMrHoLfKbicC
B++eyoJhn42tcRNjHVp4MSpmDwr+by4yNlryHefhIfMT6tOLqb2OmCd3sz08mE5h/ZM4eW8iqh9i
HgUFVo3vTLT+DKw98+pvpIlPDggzURiw6VIXO2au8zjLbko7wwCx0yrX9jueau5BqD0uDmHj0ihF
R8xBhSPL/hp5rpwRwgjGHdiRPIA9Fgff3z7Cz6nY6mwtiC7QD2KBdazLd2IIc4nDqzz3fVN8Bh8U
3IvCNB4T2SJbEkb4ZNtzMtw4itIf7FFpD4ZU7A9G1wjFs7Iw8FD6ch81Ndt0KboSPunFcb3SmYAf
tX7e4o/UsfrFeG5znKSnWepnte5nxVdKqJsgoGXQ/m3ACUy3asr/QBcpRW0oyGTKbnay4leJ6cif
INfKxjPcvlX8txfv9Q9cqBPLzc/zDnjH8u9fHFxj4BYrIZKe0zxQG19S5f9gofG29SJ+ffsyDrrE
iyowzNh1pVqVVegOiSHPssZQsS0U7ZNW6fqBMpL97e0pPSP4L/cDY9mU2ZAzsCgZrPLdSkRtqSZq
e3YiLTV2qDL2X1xM4bHgKrMq27uT28T7PuqQCNB1+uFD21t3CG/iQibKaPLimZx1l4kGs89Cltjv
FDLAool3cLGbxATbvrfccT+1IjrNIV4VHuDt+MHQKs2kNZ9j0ltreWH6I98s9fHCGZ8GaSMPQLct
xJ+vnXu0+bIerau3J/86EIsFi8emW5qo8G8uv6eNqGlij5k8DwSEnY6E3N8q7uLjME/FYYC04jvF
MO7fHvTax302ZkWjgCCxJmoaehMnpA8Sr+NCPzlWHt+B6xkPSRwqG2/eK/sVQBVFVGgGwObWhQGz
iImWWtSe2dIoe816cFv1ev/urIBqFKgqsWBRScRXp2KGpAfBXWsgvWDhN1QawlJmskWvvbJskJW5
WJbcB+rLKu+V2APGCb7c5xTNULyshfRlV2IZg3v27t1fCKAO6S+iocJhh1xuiwzNd7tDBO6slDbq
TamqokEGM7EulGYjolyppfKWXSRDSKiosa17y2hY1LG9pDq4AaCGlyVib42h4VdKH30eK6v7RFOj
vYOxGaMJGKDH7eGqk+zDqqgOb0/79eOGVimMTfIeMNIQcS6nzXWrdIlbNwAslfpkJZb4oMBMjajg
ZDDFkE1tDlU+YZVGvNirslM27qZrPwAi+lLMJea9Km/qfQnRwNXqczNow6FoHXvctak+FbsgL+RP
RXGYvNZi3Ma5OkTA/jfADq/Py1IeWvoopIB0mFavBKWyxxmnJqSncFhC8F/Oe7Qz8411vjLK0ulE
2cWAKwYy7HKdkzFR2kYHvq27UgO4YTU3ha127z6VC66XFiTdJgL7GjjhClTLUZbTz6Uqlb1N3dtX
3c0IemUuoNVoAwDhpue57hfDv0jRNLONc2J25YJElXvuEWUjY746CpGMfipYVB5xlytGF5LCd5Sa
ZyxTukXNafickNltXbvXhllEamjRcPSddfE269zOatwAVYYibR+aPgrv5zFxNqq110ahic8O5+Pj
WaGvJlNWTipDxThP2MqAPMuKB0xxtMe3D/Pz3XV5r7vLux0wydJefwWpzWq35i0Ym+dKLZDjNtVB
+aRbkbuLnU4Fbde6H6cxlzsx5OO+nfrqj6kMLq4AdVzuwzTLD1Lm2t5Iqp4XhZxQiU2cfVMUxZ70
UvHNfkB50TSjw9AE1Z5K3HCvD+jvVQsoSFPr6Jh3ebjLQUFvBM3XVwEdb97wBl07E0jSqmTQOwZZ
upPqZ7oJyCTnjuu3sWi9gXrR7u1lvDIU6iqII1FcB961pifIMu4JQxq8p8EVT26CiHtFGP+qh/GW
SebrZISpUJtehAuY3DoRm0dK9iNvH3ZfVOxJebWHCtbal7QeEZZGLPVv4ebDRpS4Nj8QEdDGCXcw
MJaQ/CKjDbIBzbJYMGg1IaXa19a9BZENFdZeUzfqFs+d24stSfcTwNpC83nWBlrtfKPSlTxrbFwR
osr+U6B1MN/KNNBbf5BtEewt5NVBShdI9vuBPRBLUqE4+7iezXjXD/N8BiFmPOmdZifn1kXQw21m
DRHrTGsGz9DbaPaBkwR/uyittR25X31201RRkYMs20XsNuPxVxU6tLBk4kXnSV1ixRx3tdHt8qZD
BLMY2sb1Fas39EPfDNPnt/fTq8PP64a6ECgBNhWVhtXW7VRK5U6qjGfDCeKPQEJmEtvNcvyrrwox
Af4xjFobkumrBCZQ1ATfXXw1rdrUDmh8hfc1rIVDaZubZLylubT6qJTtKIiCqyFEr+t3kaN2rquY
8dksVJRAVL3daZkWH+PaRNrXltXwUW2G/jZBw32vWLLwcFQo/RLZhI3b+zXJhtsb7Djt4EVi7FVf
OornBv+FODnXqtN+4mWvY3kA9BffAQ29+whDjOJYFlhvNEIbv+KMiwSiOlfqz3GaKXzkHc3XjSfG
lU9BIRzkBIkr3ZH1E6NDGjmNhJOeG20K91nX64dsLJJ9Sn3jvdk+0wcBwqtxCfz0Ay/PctxPmCln
gqH6GYsGZBeRJTTijYh4ZQcDZYBJz0ovT+Hl37+IGBDcHJIxK0UjAd1yDVV5v3XyLb/R13kx9TEU
p7jDwF2qPIQvhwHUwoO1npIzd3IS7/XekPdd22G2KwWf2AvcbHawv3bDH5g1Y0GQhkL5jXh19Qhx
YDLfm7Pxc8DD0V4F3m7gwnz5c9J84EZXlPQ81cA3qqHLj2NXb7UXrq3t8uEWLBFZsLlq5Kp53ioi
qNJzMNf9nuf1cFsPpdyIw8vSrU4srw0DcwEBkoAosZqLi3zGqAf1GVB9vENPtNkD3G9vkWcp/MIq
9d3bMe/KEYCtDNAbSB3p/bpqPMWG2sw2qhpqNGm3AdoT+2aciw+molfvTRTh2C1va1oJC5N9XaAZ
ZkWKYVbh9OkYSDcBBrAZshUbQfza5oQNsyA+TZybCHqXK6gPI68fVPbOSiVdOF+I234NU3tC3XVy
wz+6W2ZHE6mCP442IbHbNdSiPOmOVeObQ6rFGzHmVeZAQY+NSfMXTAi32uoSL8vOzupszM8d6Jt9
DydP+FNadsdac/PYk4wJ6sEwtx6v18blhlnkEsDXQki7XAYklAFFu0p2VtsKaWvksHf4eqp+JWcY
ILGGzaCm8AzZ2E/GMp/VBobYT2RYFMSWhtzluMGctrUus+Ic6o3K9e/0oLKzQNMe2dVR7iWi7T72
FDSVb2EdZb+Ri6hwN4pM+7eS15gm439ZnLXCnmH8NEAMfSONsidmkT7NmZSfUjnjdaQj7Ot3dJzB
MCBg6SB2FWs/QPfHP5tWRxyC7h4i26Wa5jeIMEIf6qpyzhGxxsPBA5WOyCz5Vfq7zQXltFoYGarN
tWJ97YsiUPmZEGU8MU3iAXxRcIvjDh6pb5+9KxGFx6xDDZGDQQ1otVQYBkx6MwwFGgVW4DvUVPel
g0b926O8/iBIg3DtgOimY2iuN0LWjzTmUZA+xykcpxgu0FdgIvFjW+YmJiyjmkU4Y6XznzRH7h1S
Zv3t7R+wlCYudwTdNlA3MJB4VqvrNBY5gkYrFJGg7hJy0+s2FrqeGw/FH2Fl3SlHwvAUtd2EdZqt
bAWd18eAaEM+p8F+An635pZrRgnNac6SRdMiQ5w8uTH1VjvMsDG9qJ/YPejPvfu7su0Zi8ogIjBA
Xy+PQKbVXLoW12OadvZHIylhOeVREH1/e11XXqJLEkVxGGCHDWKOgswa2FHa9lzJNGrOdRe7e5E0
CIMrYS//BKYT4D8winbJ29Wg8kW/nCe1nQxcm4pB+VWXLbgJpZwCEh90BFFZR4/0t4jcSB64KAoJ
OdZGWqDngvjZm8CjNiLF65sH3T8I14BFgAgg1XG5SoHLi1av6HXE7ItD4LZ/3Nj4TE6kb6QHVwci
RRCcNDqW6+Kk0Y0UPdyGmi5EfOkVqlPtkLUMznklxHvrB2QhfA3UEthwJDir6xtVbjPKEdg4R71Q
z0MWqbdarGIp9vanX/7M5ZGC+09OT/cf5B+Z5eXa4UsRuEbr5ucoUSQ8dShyXqCMyb7KAVjGiWJs
4fOvLOLS9AHYAgkDmN7qOmmSTFbNaOXnNEHepHetnubDqGM3oI4bk3sdFpnci6FWidYw91Y1lXDJ
VatucCCDdDhh0LexK7ZG0S+XcIq6QjMiJz/nPEJ9dRYSB4lNrcOry0bgsxFSYP+tqyGmmgy2wCTl
jBP91xydK79ONZO6SzAf394SV+dDBR51ZfCGMF4u5wOClhzPZCRdNepbR8mbPVxJsXFoX8dyvs2L
UVbfxpxkJqmZ52dHOuohcUv7UFZ1uKupKnxKdWw4gJO0t5CI3g3fIItacA1Awi3Kmc95x4unTZzA
9Mp7t8QxDBv6TMvsnT5FP95exCufiy+1CMLyaCZ7Wk0vypvUoKTE9Hpk+6esSW5wAc13paon+7eH
uvK9kCgiO0NBEhmktW11bjUKOvZVcx70sP2VkeifB0Ht4f2jOHxxitnsCagIl7tiIMwHTcgoUyG5
hYBuLLlV6Xx5/zAEIg7tIswHiO1yGCeHABgFIUhKVWAxYjnDDoHD7PbtUa58HUDcFLPR0oZ4uxZw
w7pdVMKkI5g1Mvqm9e68z91pekRM+v0PaSSMSJ4XDjolofVz3cAutbUUHhFlIPSj7ESzDxD62DhN
V8I4wnfMiPcpINF1/aEiHYpg1VfnoSys71JIzNNj3bkb0yx5dHLZbfAQruw53pRkJCb8KTBqq5jX
N6JSJ9euzn0ozTs713Fay8tk4wl7dRT22//2N5DBudwMERYuXaZP1Vkx9OoQtaAyhTrIjbV7ndjR
mGPPLbsbv8I19zWzBToBI8mPaPP4U4pH6g77xMlPMqd7aFnWY69sitBdeVwuPFtQZITShUi/bNEX
UWiywrG0ZxfwE3vnZOtDUuMmU4U7TVr9Q2jjIKoBYb/XerU+hjR/7p2hbr8kdbAFd7i2dxaVWpD5
MPsJI5e/xJkCJPnaoDq3gQafqzSjY53I+CmXZnMAZCG2co4rFTy+JdAUxiSfp1h8OSI8tyXrHcuz
mlVnfPmsve5gMjyNdrVPFTAGuGcI5SGSwt3nqTF6xlAlR1WMOv6webgRP5/zwxc5EKUnxDMEiRa/
ij76uupja7WiY0NinWv0cr3RMYMWI0+ATi12gHf1nHW+g7rYYxKO5qM9GPkurRHzi2IxfgFnZnvR
7CrvS/+efxPXL53pZV9SGbtcokS3Bj5/b501lTdOGkP1anWpbKQuqzj4PArCaugDAxYGkrMapcr1
xG4czcbCpp8WrQZxyJBG3AWdoW2E3GeK52qV6YQSB0GA0v5YA+XzRNW6GWP5M4z26GGQhc4zjcS3
8aPajL/EXctjGWlG8avHszHa1Sa26wjt9DUukHKOD4PoothXlFEMXuPk9e+yUIvI63OUuL2xG8QX
TKKRIS2Czo12VG7aE7Zo2b+TrqhfwkazMn/qIvDq6VRYoQ/0dnIOrVPmqt9x6w1+XenurXBGdN4G
Qx8x1kSufPagAudY2iNAoXmVzOmWFa2hpT7dlvIpn0WDD0Uwzqchm4thl6azdrb6qPmkm7K1911n
0C2LQYNsPQ7XnADqwIR7Knsmq8TCrlVh8lwk5pQjQ2YWI+aVap659xi3honH22HYY70Y3trVVPvj
xOlahKDKw4xn2be3L9OrvwNkER1oWlpL5+dyr1LgDBG4cLVz0eiL75yJsZw3aGWlHBBh5syCJnTx
mYUqhvL+PCMaOEcm2rROaWkbOoarK+N5TcA1UBfkVgdksNrR6BNEJR7I+jmaBvNjakT1R4lsw0YP
4vooPJlAb8EgWPfDQWZ0XaKodN1HsdiAQv8c1TLZSMTXcfJ5MnxWNh//hW3L6o4oAI9iF67rZ2WY
xvjoJoNmHfvBaH+DJWm+C9FqXyc2SeMFUxP9hObYgKichvg78bPAnHHAYfLtj02Xha+5OseLrvai
6UEfhqbz5deO0CQUYEznc9v37ZPCR/gDaTl5HAA8uFS7ghbRYTcY9zZCkbmXlQJD41yxiuIYFHmO
5bQdxuE+iJxqptbWGj1+1jSxqSlE4E+zkHKjr+MLiqdZPas0+BQzwBLMrGdCheGMzlFrsiHZqdaY
3lqTM3+bZY5Yba93Gc7h4/DJlhFwwgZHVnzP4Xk8VDl+9n6sqxDbU/aq9J14xDl3iNw42jdDEnwA
WoVvSmO07UPURPOT3YyhdujNJAav09YokEFiUuD8z7NMdpMMa7Rry1p5nGb+rIfDFD2vwajFv5jN
5ta+aULQNG2rid+lOyANlQe5/qlh2ubeQMGjxF3bDhL8GNxq2DVL523Hl0y+Y9dg/ZOPIYFKLe0C
ReaxwiDcBmz1jxA1Hpx95HQKr3TR3ucqyL49TnzUvCrLldgPUzT1eHt0hxycReW7kVIY+1g2aO3E
QZ4/GljQDbtca1jgujMb6RtExcaDC9CXuxIRHg5s3FHLslRsNNzM1T60+hj81Mry36HV9a9RFNNg
Hcoo+qAaQ3uYJ7U+5CNtBi/GA+fRTJziQ502/ZeAHvf32u6EcUTWVLuVMm/YHXaAfZjdyr/49xhY
zlpzZ3qum9HYTd2ueQix2zN2RWKgSp0JwdsJc61WO4kxKW8zaeEfV+QR1cZhqKfxGFl6/1tMZtP4
Yz3X39V+dm8ip23+2OE86l4Dlx08a1c0Py0ssNmNgSwes6bvbgPdaP9ETZJidolrIBBFa1Z/F7Om
3DdVmOl+OTbTfUcP8UenJfWR3igRjtJ7ae0WzHjkR2pd/qKLTm1BiWsH6/Jo6I6gf9WPmaEgcZhb
bvdDLevkVx1O80Miq/nngHLA5wkjk9lrExNE88wCe9YUYUka5nG/x3iyuK3MVPtSx21XIhMS2F8F
52D2ulbFrxMLdOusT9Mg/GHos/s8tMtHtzPM1I/yuk+82rSqyu/GuXoY0kRNvFaazmMGvUnuFSUO
FFLpMjRvusyKvrlaMXypcW78iUKbeMwHiDWH3nXSeZcIXfnedVLFo75qysHXld4ofTayPnya6O18
zi3bCX18QtPKn5lSehSYIo73YQRYcVeUg7zP08b8Ppc68N6xLUwSGjAr/452CBKlgm3V3oRpo+WP
mZlr3f2gl/ovzAT6Lxa4tHin4eZce46GHbWn5VHUfOw7U31E27lbgC2K+09L+8zyadcJzdf7scHZ
IR7wg5+c0i0+pHmrVVzjQ1Z4VjJO9f0Umd3HKMn5fbLPiVJj2jlElKJU7qdMLdA7R3WAZGOIc9vr
rApGCddr40MNGvaqlbgzcojZXKM/NTdfEcihJtik1uNkK/ZvpIRTlSvfcL6kfVj+SWuTfRCPErcM
LauwziSV7+ITtobxn7QPhvBz2FbaF3UUZry3QvhUXqoh9nDS2tEmB+/q/B5loppMs0nU3ps6HP18
Woxd7A8It/zSwSxPHqFP/wmWcQ4/xZaWp/ugLzvXm7AzBa8V59ndqIEn/LhoCKtHLW9B7jdt68Re
lYTpXwAZ+JJGuTVG+7RMxL9c9gPOkVM/3bSSx6Wv2sUc+CGB7K/WD3I8OL1UAA9BlSp/j4GFPLEV
DD9STUninUysusRDvtJ42OhB9bODZA48Fd7fDka++2/apjRCciPOSx+36WHwgs5qLc+tI9gMHTrd
mGROrYtZMgbPmKWOJfeAEStIAhmoB9yYTt01HpuS/ZhL1bgxrKbqQK8X4p9oxhMSH8Cg8Qc1VE6Z
KPp/oO06X1t1mL+BRlHEh0l3lR+qmqXJYRz1LjoY4J46X0lqd/YKvZEziJyaQB+OafB9nk0X9JHM
icxdkIJhnuDjfg0oMzwldTffZ+HMndIOCRdEhAggT8ixC6ov9jTl2U0dDVpxj0VsV+/0JB0/yGaE
CiJLfErhuATfYvDoZzO0WlgvIfr4Hqhi7Yce5+6pahSuIaWZ4884vijhPga4c9aGWjWAp3ejuQPo
inCz39dFFZ9lFFXDDa6vWnPP+caaBlfS0bpLWzm5uMunCf5LiGtgB6wU4sec9WLEgXKuSZvnQNwU
sQg/dYXRYKaGdj82nik4Fkj/VdjzRXM78jsltDGohrTDCQ6bQuxAEuBz7qS57R6FTBYnh5jraa+0
RRt/EFoECCZ0se3dd8xJ50NW6eiLKZk/hxZECXL6Fm/mKFF1BNDjbrrLIiMHKA5sNtkt+j6Jlyda
8lfq5LNeohQxHLJ6xg+4Fp3tcjaD6vvspE19nIZAKQ5gTLnp8wavBx87kvnGDWjpfihoMuHyKBLN
eDSDQqnJNrI6vnWrWr3JqUofamFH0Y5/GiDd2tGqP7ajU+MG6rT9nxJf6vuwk0HqWThA974kJe54
p4bs1z4d0tbXSgvxOmz8rMFXGlP/3phj7VL7q+Z7E5BtwWXkzvYRcdPyQ972Tfk5ailHISWsI4yv
BY3Cu4bP1HrB3IOKohmQPkTugE2K0xsKD50+fqqjMHmACWzYvopGDL4MeWRnfh+ZzSNUj0bd0WyJ
XH6lNisUintNwIPR+xvEvc3ap6Vt/IWp2pl76WDXcBzLqcLl2THLm9YqWeKKDOWu0GTx3aV0joND
Yc6ct9Cx793UTPjLFe/i/+HsvHrbRrow/IsIsJdbkpItySXFab4ZJNmEvbchf/330FcRLVjwByx2
F9hFRsOZOXPmnLeErdvEvwzFNv/iYUq3h4imqJ9GlkryPRJl3hlkYiRbC1ZcQT1nuGMKApPnV+P6
FStReUYAeWf8UybF+FdYZtv59dqa94EGTnR6bVfidNp2H6WbQj6n/J0/16YSyV2RpA7E7sqT822B
695XbMCpjU+DsOJnYXfldO/MNHR96eWcNoRyamooPAb9yM3Mp0UkAjGJyVFjHwHsut2ZHj6JIS2s
+OOUedmvGdgPPIh4vKsAV/7MIphbCIq2LQbSSfpJLFYdB2UyGfRNhMQmWIy19T02MwAWwuoVDKzz
XrsbkiFqfaVDVS3ESn6V/s/m4UB1pB2RNUsqY7/Eq+RhQ8rS+WY54tbeq1pkhTaWYV/zzst6TI3L
+Te5UZbuRlz9jmUaabyRV0QGzkJ9+oi+wtD7ss6NDL/2edIgMFXzH7zYk8RXaOtWYTLMOYkanQZ8
hTs7+ow3ZJwiKRQpN4MtDXdHKdHCurnjSkV6StaYqPfykKst5iGqneHrMTRxuxsxLyoDiEZtFarY
yD9gdztnO/606esEjbT56KUFiV3VI/0UTKnCdjb7AmlZt5I4j0/5uOIAFasCgO6KH7Hp6YkPQw2F
R4EV68du8Ma7SNYJPrTqSFGGK7Uz/bjSMprwY5H+gY5ftGHa6toxHgAshSI3BMdl7kkYFKVGIBK2
8PgMbqXHp3hQyw+6OfLnT4hcIaNTZhy0MtGn5LNR0NIMsNaYFB9ISIu8SSSn4rbO3RiPNi9xn20j
sRwftfQZfYdpTn5qtlJ1AAEaDwMQExck32xRpA8cYyy6k1WY44dMzrzHM64S6itR633Om2Vp9znP
vnaHjl/5XylpeIfGlHjVAbmj9tuspVUd5jHGQr/mfqnMG6OLuUSjxs3roI2RHvM96RYTttA2llLo
UNCCLiXPc58r19IJv135pzDK4SNaSLPY5RjyPlnkP/VNkY+K/Nxrmfez7L3oD66o2Q/NKjhxs5xR
uY8i50ucTuK33Y7eTerBFtrFsctrvZAsyL0csxm3qhhl6LBrbBMF0jghzoF0Emogs26BUlTykcPF
GCdrF8HPAo1Ata/Z1QhBROGYz3b9OOALLgLeg+M9Vc9VIXKw5y8mLlj1QaAWPt2tDumP4+SsEJ/G
4Ajb3HQfLLdzJl/OihYBNmhj8cd0M2aeqot8iJSs6XnVIYjnGykyJFgWWPEXIjg9a04DHjijlhu9
b0vN/m8QWnFD1i+mMJpn5aszGW56hzQLFgt50w2PupgIgwplq0963DneTQeaPL6tzUr/gg+c+WC0
ntX9ccBy6WGmdAjPlWlSfimVjt0VQws0dlMsUkGKJOo/SllR2sQNGxJUBQqZnwRY194pSB61B+QO
7CpEZC42PuROYf+Atz+PQU02LHyeP+63Oeez+xHFzK9O1TlPVhqlqu+V7vwtjtxFC+KMxsLkyYxi
i7KQ8yuNaAsEOtTmJxga9a521T4J8flWfzpd2fyup6xFGlmfrQertSGYevq80rPJ50TQOHb5y+Xp
8ADGhyQR2s4Y+XbZiOh2gbBx2/W62wWVvvR/5ep4hnFMIdKD0gsj2hlYVqihhRRHD2G07I0rVdtN
/3CtjYD8gkIIOHHFZKxV7X/q5wpOBmJoa+O08P8dy3rE3hu5D8oxU7FkcueZeWORrfVewsZJ5msS
eq9KpzQQKe6iFkkpW6ODcD4+BRgU9CrAyrbd1kGKwHBQRGr/37TU+TvFI9a5UgMCL/iCKEYU43ys
qCtKLOIq9aS2lvEJlQQLdRXLvuVMXVOn3DQD1qEQO2dWgHzxbXyFGlyrMjng5lNfGx9anLLvqF0k
O8Cb2vPglVeq3BdHgwK59ugt6oSbyqEJ9LqrI0s7iVp/zDHhBrtEnbSm9nLT1vO3t2tX2uvhUAQC
DqlShabxt3X+6ZvebmSfyBNWunoWWkMRKXvZjNkevrSahkofRbShlS4nmXDsoQ0wSM+/xblpfNdI
Yyd/EHaOzbsbR6DwmmX6rtk4NPlxGYlrRIHXGwwAyLrHVrtfwKKbb1O4s8SKbFxYdNjxM4+2QApJ
CXpU9Pf12Vh0hNIp81POA1hAv2Gzv1zFiNeG1AlBP20nFVmFljsYH97+/Js+28soeD/Y7GKmhHPG
+Sh4t6fVrLTzyYZxepwByj2OZlX5lqK3TxgwaWHfTde0lV9XatFlx7oFSgLwJvAG54NCIdC6oq7n
UzerWiC0cQg8yh7h21O7NAqwOIqiFt08uFjno7iidBdKzfNpdNyKFNIzb4t4eR+k4OX7GSoaP2vU
A4KxmcqwKrWZSTefuAzUEwoN8W6ENPENg4lh//Z8Luw9WnMYhq/KICgdboZqZrVLC15ZJ5RC41ur
WqYn18ZfZzDoDl6pKF8aaxUVYg/S70fW7PzbLUPjJIgKLaeeF2eIAyAlrnopdwyVXpnWhfMPa4cA
B6cIDvTWqVtUjjZENh5HDWUCve+p92LyLBRNUB0ytSub4tJ+BwMCAJuTxcJtJtZy9ZZOicIVN+aM
NZFEuBGMrnio1ZTq+NLlSC7I8couubQV/x11c1eoburw1C5wN0Mj6qnUmyevi5pf798f9FbYhKtZ
3Kv2Pz0v0ZPCa3iYzNOtbjXFjegU8TzLZfj79lAX57OKNHl4YLz22pm7xCipqGgnXdFG0mTLCoQY
lysR8NLOWM0PVr0z8MbbtQLPnZWzg3NnO6rFbumt6JBS+U6C1TBj9Bt9RmX+nROj60zPFZAL/E26
opuF0jNBbhLhA6MlRXeT95QrvbbRrgTdV59vHQW+L9B80BoQfs9PV2fKGBC1R9c1L+K9VoxNQAKf
vQ+n+tJHXpeIc0zyAP/rfBT8dcoqW0eZYqx1Yq1u/aJNh/9nFNMFOMDNCOBzPXD/pHxu5PZOXVnm
qdNks8vzWsX6xa4O714XFJ4Bv8GoBw6xlW2xyOMzY9GcUwKqO7SzrAjG3MuvzGWL/1g/GXBi0EeA
O1VgB5s71yxc6dE0ck5jaemfjLbAUbNePJJzs7qxXHTk4wW2RjmZ+s7LE/emwRrnZk6Bpb9zvgRe
cP0gaOkk0zfd/JCpSNu+Q2/ypNmYljf9+FV3OnElFr7ahusga6rM5f9CXjhfukwUVRPhb3hqEOwP
KIcqfuzgjv72VC5dJaCfyJVJnExO8/koc1nltEE07aQ0Ki9oGgshWWe0sxOrunKVXAru+GYRmPAW
5jreDKWblE+BqxABNZ3aJ+jqgyqM+ZjBhHtkpi6V3WKW45Wgsd4ZZ81XZkfHf+278m8ksecz1CtC
fzdh7upmmo0SWjvdUB31eGK1uRh8a0ryr6W+lHpQajyRrox+YdJAdkl0PAM1dyDj56NjCRgnAjrn
SYvS7jlC6Nnc63KI9iooiiRo20LNg9q0myvjvuQbm2njDsCRIcjoULM2e7RuNbwXtG484aqZPyVt
jIZeUosk2UnNaNSbcuiaHwWSJZKXWJxBQ/CG6qNplagoKfPKdk3tCEpe7JXFLQKDFp17w6wR5LG8
+Tt6K0h4ja7Wx2Fnmt3nHDjqc5ro9i+EEuilzeVcpX6bjpG4b6oYgarIpb0YmoOaI9/TzPNXXWny
45BS5ggXOKxzYBTC/KVGkzXdg42oI9/AYG32jVFtv1HCVZIwV8fpBzB6HqjUh3UzbKOZstgSxWjM
iQxcaqC2c39XVHKW4Iqd+AfaRpSGLDdGKLkcDbTwzIZSYs77VIb0tKIfjpb3+V5gfIM+JA71X+Kx
GqhwM13bH6cJyUbD7J670Yxv3WIlzCCQVqL0JYUTLjTB73M2jnJCeEPP7ptR8X5LRRj3NSIxTtAJ
ZfyCUEVr75OFLBoam1UfSYhxA5tRw03wE6jN716TUAvSh0z7ZuhF0R90mnQimEqt/lhkbpH6Ki4q
v7LOcIobrTIpYrkqliR+XWvTF24q9xOWKH16785lrVFOL6bHac5qbTco0Nx3dMgNw+9pEV4zorgQ
p8hpLF6kEDlxDNokvkmf0yY1IEqnbIl90k3t0zR3bIG3A9Wlg8S39FY/AYLIFnflRgqyZsSHUy1H
ynOQAG4Qico/FNXY3qulA5gBxfUrOc6l5y/72YFFBuAL9PXm+Bq5Rnc1HuUph597mCcv39dp2/w2
Jr3edUOXBZBr1J3bGvM93U53jwpidOsZpfWx7IoJQa0alQBX1WqUrZcqNO1R+e/tD/Oiu7k56UQX
sNmQbegEbjWRHDWqczNr5Al0Vv1DVWb9YZ6j6Jei922wjMnv1JBKIGh6nNh60U5O5vDgFcI7DNgP
0eZxbXpsahlEUaXfvP3j1u/z6rdBpuRngXsF2Hce/rrE4dJOeMACHtEes6nWP0WqvkohqP332PDq
7+8eb4Uy4dNDwoNeySbqTRLkmlLrpPJ1jumoXnoGuI1J3NFBHyvwZ1F0BeR94QKlmEZij1jUKiix
GZGIYnU8lrWTKfr/sswtga/lTVg4Zfruyo/ORgQhv1K5Vs70+bdU9aJjmTXzpA+aC00o4wlWSXks
lqr3HVAyV8Z7DfIkyabws1a3eNECVjsf0BoiHrW0D06WDsyhRu/lZ12rVH4Vqj6+2SnavtYi06EN
lDp32NLlR7U2yl9xI9tvgOYqOhPKVVr9Sk3abCnwkBDa0Lul4rslzU4qkBFrdMwTRR0+dtxnOxs7
qL9e2skfhlNrXyVoSTrSZfGI81WPMH9nARepjPLgTkb70Iglzd6fRrH6QAtX20igCZtPVY1Ni0lb
bJ2ykSdrW1JGd7RE+rSQrxHAL2y4VecX+SWYYHidr/H4n5SemRsDd5x5aoTxW7Vy+3bwrG9mJ7sr
Wf2Fs4vO5FrmYmrYHG/m5MnITTMUSE9Lsujf03ou73U92yWga3dLrokrR/fCvF7w+Gvpbn2AbeZV
o9RtjDDoTq6kbhcXdN+QSVnoZKrdlZfEpaHYPeygFX6JRs/5J4yEWUAwLafTMNNzLzpp0bMa412n
iWv1k/VXn+9Wg2yXp4JBlXjF/p8PlQzrd4vw+EDi0Tq1tCPCpBnaK2H29eXIKqm8JClzQTXdmofL
0UpRokrmE/AM74NKneQpgmX7FSKt+SNWVfupdkfarW8H24ujwh201x1CZr+e1H92oraUsRGpznTK
EfTHaG5Ru68DmsPPVlsWz6lTl7fLnMJAfnvYC58UjVfI3Jy2F1uH82GxD4+tbhoHStKdu9P6GpGb
or2GV329+4HncuevcgOwPV19M4o74bkletT/IIzvGhrgtFRpFT8RTcxPkxDXlMJfb0oDVVdiCHU2
VnOrQR2N2sxFIseTA4LqpuqldwtTpNt7sqh+vPsLorMFpws5Ha6TbbTyrMEylVbvT91SqDcWFjTB
JG3z9u1RLnxBiigMAwz3xY37/AvKCqRkW2bLaYk77ZNlSm+f62Nyk5oY0C5LDVT9/QOuykcrI4My
wZbtP1cwUtLKnU8YI8etT+lDvRFmK0Jlzu1DHYOIeHvACzsRm2Tq5JTZ1r82BwC9KE1JEJs91cUU
PWnpOB/HpHavxOELYPFV0IlRYFpw3LY8MllZAw1gY6bBNMGT51X0UR3gknlxqQWRXMwbPYn1/WqI
e4x0mF+dKt5pQbpGlRUcTsmDXhpW4ZvLYEQL0s4VuZxGwsFhdhw1nAvEqGOg6+//qrwXPEztNBMM
9zY6G16kOROo1JPoK+VTOY6fSUzbK7fNiyvYJjDDYFmVwAgikIk22ZQ3JRFPNXs+Rd1Y3cxqnXzO
AU8cO9fNPlgtoL1Fog7guFIB7SysUFa1jqxKPtxKus+jH6PVeaxB1qKJa3jf9TqbbidDbT+Kmk7+
nOYor6zu1XmlR1eoZBcyM8Q1IBSS6yKUDL31/GgVdbKg5ZtNUF0k3Xtc6KcqADSc/geDHJY5HCLQ
GFUq1OlxbMGg3UAL0/5qbRS5B0o+ojvVUwp0RHcne/z89qm4cO4tm5uIrJiHDXJx5z9utPH/SBdz
hgxro05lJ82NMQJ6ShxkElPh6Fcy8AsPoLXhsor5sTkZcjMgqsJwE418PhUN+DQEh1BRAslO592p
Zf1RTzsA123mNR9mN3EiqEhTdWOIbKruulhovxSQJn/owAOnnOXkfe+diVLA+z8K2RRMeAIi+qab
UAGUyuTO8mZ0exPP18co8TU5P81D1u70WKuCdw+3djRcjIioPiFhdr4GWA2pdgzy6aQvZoNUPWLa
TSSSe8NL1U9aqU9XxrtweVFFRAsBC4VVymz97/+kAtHUDsCj0vmkSVkEuiPnsIySKgCleM1658JQ
K+0QCiWtB5LdzdScVDFlF8/mCXPEmkTUaQBMt+NBKaf4yqwuxHda+gR2iE1wXrc0x0kVet0K3Ty5
TfazW5BKoPPq6b/eXquLo7zwnqlwo1C12b5wuGwRmzyztFofbg1KGfd92xpPb4/y+rPxR7trI3nF
wJovh+ifFYISUKTAYI0TLkAZcJUIDtaKVTZE7l6pmryeEG5BYE0gu7wIEW4mpNa9NWCBpp/KKoHF
QBMWPfK2uUJb8thS5wGcduR68Fchi5WMd77l7FkdzUG6Guz++psbx/cwah/wqumoDSLwlc9O7ff6
NZL6hbmRWVAc5LZf88/N08EqF0Xm6DOfylxUYSu7OZxGWw3fXqz1t2/mZqOYzeN7JapxC57PzQSN
lZQaLWshzZRaQn1MbGNCXUvPqehou9R139tbo89F7ARYwpVI4N4CZqaUpEHPMu9QJ950T9V3CAvk
BK+cqO2iraN41C8AlYCbYOHOJxYBUU81HfvHQmYLeEs7bX/qEBMfS13vqC0ri/1Y6Wl5MIFfUrTs
r3EqX12d/AK2v7PWD5Bq0LcLiAW3WZZKLg5OZacD2CwDXmo0F+YBAXaQr10kb1x4U/f9MJVPGt6b
GSVUzf4K1neCODI4jy18nysLTl68WfKX30V2t6q42lRcNvlIZSsJipOaOIh6UD5b8L16f+TNJ/xU
WwYjcFBSaY9OYSLAlOOZB6+jy7BMd4ehgTJWalA88y7CFBLorxmHfW8m6FzJoc645XurDyJFL+yw
RL/kZ+bF3mclnaR3s6DEe9Ryiy7nAD689tOYzgDcJE+5j1f0S2ABt2x82B0q3IzB/plbmp0jT564
NjRFcxC35BPqAWKK6e3VyEl1OKkAF26F4Sj3sosE8FqH9Ak07Vx9wUXA0/0hXQQgYDWG5DKiShWq
UtFiwI3pkgeZcJ1QM9KuCg3Fs+ClqXOtHYrUym+Txog/tc2gfazNenjQcxtukDQzN+iqOvtTa1Ss
qNovGC0kOeI/O1EruRnmXldZ1KxaC4JFMnjgCuok+1ybAmjj0vSV5xd6QnSEOTOsNd5+OjooEGc4
iGgI6kMCcdQnu0iT8c5dEiMJ9M6cvsRJY2VBUZs6cu9RnfxQumRIfCfXtZ+u1ZX3RgTTBYi/jrXa
6Batxlu1sSXE+Xn5Y0W5cV/GWY1sDG4ofxuIA2DGK2u8b/RFy4PKrstTlytlBswW+5SgT3uMuXAZ
cwOvnNPvQCfrL4s1i+daDDHUvUjJ9zqEC7HPa94jgeiMMsbhIXINP3MhvtVmpA1IVgNFCNFynn84
i2H9h1vUTLgUozQDO59AJyeOLvfeWIrRh2ABV4BmSv4xjwE/Zr3hfegy/NB30tKVX5UqvNGH52JA
BBnj/EvXQ/b2jaGfu0BWkdb5LpC4LNQgPz22fZ3+J4FDfDe9Aa6eIabWCiupYtPde8og9v1iIqDo
Dn0zBtqgLs/I3yCeCb67/aVBjUSKt07klwIgGBpnawcsFNJZnmdk6VLfy7u8IMMidcYtzaNS2cSj
Pu15cBo5RQol+kCuuNDn1DCg3LVVkcfBYGTV/eBm1ZM0pQXXUcwLJAmhJGOgxGX3Mxok5L8uG/MP
zdwusDZbLf7PqgbN2oEON0RgtFP7X458ihY6k2n8AWdeyRtNU8pTjPtduUu8rv2TFUX0t4uy1QEA
0+DK11JF+5aaonq2aq/4XHI7x0FX5vqDLMrpO0yx/qkfaf7AXkyzla4HBonIkKU1Cb4lIb61nAlO
jixaP6mm6XNvuvpdCoCi9a25g89az46y7BxWYgzcIkqNvdY1yuIbsgJ4qcAS+GomSf53ykw57IB2
qw+NV8xl0Llm9T0STdn4FMjc9oCdtPvLbRz3wTRz8ZkuIKQbyl4GvE8phy40jCYbgqiWU4p7dZNF
tDyAed1hlojpRAQS+UFVJ6mEau3pjzi0EOaSuHV+OEKZx12haNnj0Gpi2VWjMWZ4WMW1DFlNKPaK
V9r3gh7Rj2U0fk8gyGs+WekvmbWq2LGvflJzkmkw62XU+R0K/x8StYi+8DwfgZirla74OBtU0V4B
Pl/eWU2UfIBxEME4GETR+ICVqVo3yLB+b3NV/zOOXtruWlFFn+dk5fr0RjFEcJvm6BvkBN4zcxUD
hYpNRTH9YfDYLoXmpo9KrCBmmNh99MWqE6uGXpqYAH/zNvoWmXH3QcvYNGGZeFggFt6Qfx9E4h16
AnC/GwuCmq/Z0C4rWzoQUZSkrvzcypsvb+cZ26caZ4AsmrrC+lag8Lq5dFpoXgUWvdBE3eVu9nL7
a2fH1T429OFQarFzpSK0TWtehsPWfFVIXbUTNre/HCbdiASsVA3E7yO+z+Iub03xlPFCD5F9NaG3
J8a10sU2ZXsZFS6wt7L+V/uC85wj1eaJF7mhHZ1F648NFK/9ANH3ygPv0iho45A7rTUaWqHno2DO
W3WqkmtHpRbQi9OS/aBl+ZXUepvFr3MB/mSvD2zkfF/o7/9k8Wluuig4SBYMePMp9vQlIJ6Cn+zB
vLx3b3CYUc0FGcKzGgOU8wnFMYKMq/rHwW6t+WZS4uG5T4ryd0NB/qGNs/Tv2+O93hy0CEGFkAjB
9qSbdj7eVJgD1GYNOQk4pb8Kp+9uoCBU9xaUGcOf+xZxxglE8ZVnxOt1A2q4oobXkhMGnvr5sJ4+
LUhj9t7BSokOhpLK5zibkytvvNfrxiigJ4nNvFRYxfNRCgG7SqopUpa4TEG8cDw/HuFKqml67el/
cUL/DLX5jrR/iyKjeH2wq2UO8xXHoxn5NW/fV2CsNV9FjmYVNKCoQcv1fEZRnWlFgtfUwc6Br/gq
yK97yYcbfGLfqrlYq1YSVDMFKj83W64JN4MqFCBMbz6CFq+LK0+LC/N2AH1zNqjIAsravJm449XK
9SLvkMDgPrizq33Mq1K5csxftuG/TzPmTVuZlsDqmAosdhNNKBpqmMj3zsFbevAsAi+JZJ/PCZ5Q
SaMlobTs6WPblxBTrMJGW50s0ng0VMCs1EWy6FcF2lQEqmnhEI03tYFOSoMaAUAk2DAHLTfl+3f4
6rvLo+ul3Pny8vgnZkAyNmJci9yD0hRmqE2zE849DMC3j+/rz09LmmcdOiK8WNnm5/shoRzK5Vtb
h6VKpgCfuiRIal1cWeRXtfA1AHJxICgJ1QII4OYKQYZAWG6b6ccc0vaDoSrJqQHY9iWrHZ7GSRQd
I8+CeEXufatHYxOOaN5eaYy/PswUXUEg8S7H2J5gfz7VDC+Udi1/HocSBk3qzeK/LimiYLKU4vvb
X/XCcxUkA1clj+W11bDVMMzUFFnWeVaPVqZyhnCTnR8wSzb9yRGgp/pR3Cp1ku51zSmOGdrfd9LW
ywCdk/LRa7LqwTEq98/bP2o92udHgLoLtwLfAJrAq6dqib+IEjutetSbQR7UJgdk5LRe6ImaWrQO
P/Xt8S58b2iW1PyInRw/a3OybdQHBwUmN0K1BRr6XmH6/bykOwLdtTLtK8APOwteDs1MSmUWF+0m
euKnMpjYiMqjprTZyWsaRNSE7t3okp0GkjYJ5jktdgA05nt7BOUl8FpHdqKbniKMIsJ2sXhTT1H6
VA2dGUBM9K4dgXWLbz4/0Qd+BsVPyoZbSd8+jZUcPkh/5L0JV1Wau7HOPyuD9ldBL8TFoMVq5Zcq
hvOo9Nq9gjng7u0FeX3WcU+g74vwO1aNgKTPD0AZAxPsY2s61jnEfseB8ScFiMq3R7mwzV5qlWi6
UhR9RQYA6yrTxWjkcTHF8ME0lvoj2bEWtLJK9tm8yCu51aVZrZUh7MDM9RrZLD3AugicoyGPVZop
TzrMQ5i22XtVytbQRXQEwkwbhPLTutn/icaLlta1JU2qC/YyHHqrGfdt3Q2f3/52F+aCiittZB6/
INe2KzSgIKRLFE+PlldaIdxKJ6jgHr9/HzDKim4Ax74WDs/nohp4NqaCFSoqewjsrK/3nVa9F1uD
QDeVulVveT2TwFnPR6k6S0lxHBqODeo6IRo86o2TmGUwUDO5EmlefzagRStPaO2q8bfNxi7yKl1l
I/SjGKLyOMM+9YvBiq9stNfxDAAXyFzaGNTJzS1kDPWYKcmcwTjW5KP3o9ZEN9JshpsGm62b9+4D
hsIUnKor1X9oruffDtvWzkOexDjqY2yHo16VARLg1xAZr08qo+g6hfgVvoA43vkohimFO86Mkrea
LREPkslj4mhlgIFb4w9tldy/Pa0L1yIjOohvI/e3thk3O8/Um7kTMwvlUIV7bKYuP5VxNR+iCvjV
XKH6h8aLgi9Gljw26I3/GYuZiiGk/2d1GrKTNeXppyu/ab32z+MynxkhDGgjSL6/uhbTmYg4z51+
7MrY+lDS2buL1ba/saK1PObUrr1rm0aGk97aH/HsqQOz1NM4zA0DbSi116aHWmnr79EY6w9JaWSf
DUM6PpK7Xdiq+TU27sWfC6zPWrvgfMlNFuMomSclko3HzIqicOiN9ge3nfsBfqV9o6eWHXTKik1X
qmuQyUvbBSwCrXegShQCNpuyM62p6tEnPZIfO65Ptpce01xvfRQ5zPu8GauPby/N5QFXS3C6oTSJ
N7uldhdA54mrH6doUg+5oii+ykX/LaNytjeQjPvy9niXwggNIkoc5Ec4DGwm2MzY1A/GqB9nFBQf
R+Fpe9NLrh2CC2GEKEX+SbrNXbx9UyINiFySXRjHNOaqKvo23oOFopQ8ee++TdZQBdRg/Qf4jk3S
bWNnUSDUqx/RIMqPuULhvEjHa3jTC19tpZMxDERqGCKbDWnVRd0LFV0Kq7GLfZxU6dFDaer27bW5
sBcoIoAVoIVMAHlFyPCqWJT00I6Um8wTT9gczZHavi1Rn0M5remv6B5eWKWz8Ta319SUS2T1lNiq
ou93aWTOgaagYzAMWGS8PbVLH3Cl4uFrwRMYsebzMIy2eYpFXawdKTDKIHb1MYAMcM3U4dKESI/x
0QLTDdhqs0ySoikpZaEdZVEk4MjHkdysH2/KtH5vs5WbHy8TiNy868kxtsl4ijTHnEBcOk5934Yq
wiV+WqE09vZnewEnbAI3Z2glcbMhoHQZ59+theOeuZ2qHlWsse1QRYr+J4W+rgsI9M3e7jHoDlqk
TX4UTZ1Z1PVsBeUtXD/1gOK2+kDFz1qVaqZo9nUtnxGXhBEgAyT43MMQ5U0T9olb/DaXQvm9cqOQ
GxH1ChGeDP4gDEWVkAcN3QB8tZfh/UnNmjWRRcGc4922iUZTPcRQpC33mJmDG/bzGNP+ma4JLlw4
V5yYddutLxMKQ+cf0TRrY1EzwzsqyoyqI30owrvXBDNOrfuiFumVFODCNoQJyAOciEArY4sSsyvF
rAF/O0dJUNmrnTLeTHasBlNnG1dCxqWhVqwYeTugYbLp86kl9Pcny0zcY9x2xn6ineGbdPn2wir+
vr0VL4zEOpmrggEXBzWO85HgDMhx6j3jiA4X1KEBUV7uZOVu0dzh8P6hUO5e2+AUP3lebYaK0rn2
6P0d1ansn8tO9XwBMeo5rRLn/RvwRYgDGsGqZbAlZUSKY6tKnDvHoctT+qm6t+t5Jl+BgV2Ifi5Z
F1070AUwTjaneOwxDmyjRj2WXensbbQrEZpE/e7dn21tlDhrlkubfiu/0XeTvZhqpx4zIF1HU1Oy
XZ7U5k1UL/3u7aEunCg8zqmvrkUPFwTm+Qp5OXw4aMrqsc+L7Najp7jzkEjYldqIqHtm/3x7uPUi
Oo+CLq+41cGCEMGp2iTxvV7oSuV0FWWFctyDOcgOk65Gu0pRaf4SpCWyXFRC3h719Y6HOAOMBpgV
mBp4O+eTzFbTh5T+4rE07WonVLP5WhZG8c1BquzKUK83CPA0prbOkg7o9n3vTXpHW7Aujj2PVhLe
mmZoh9Du2xN6NQoJDMoMq6gztyM78XxClr5Y3TDby7EWywAdLO9PVtdeK4m9HoWUj04T2hnMyd2e
XnzlS9qbjTgKB6IjNP8SFbTZvLID1xhwtiVWNRsAYySXOBcwqfO5GHqKT23aesemgkKYeHOb+G5q
WyHE/3zXovGZ+4ZaFvd2YthXHsmvdj9jA7vjnQyGjFfKJmcXq2KhVRXiOCfotRWR1/q21n7TdetJ
9tqntxft1S58GQjijoPYBRPdLNosu2aYDekeHVSkHlWExT6gtp7uUVBsr9xbF1YOhTqSDHQ7qOjq
+vk3xekV90+4a0cBctpvE6UPTChxV1bu0oRIBGkQ0nxfNULOR0H4mVAsLO+YZUIeWiL9HZKabThZ
5XglwX252Te7BHaLCRZoXbBXXd1pSe1pRIT+qM2xvG0ihECHWcvvet2O/iK4bt+i1JCjpqDbd0iT
rTKvnvfJiYc0cPWseBS9Zx1KK4uPtBcXy0dwCx1CBK5jAA5lu3/3UtPLpMiz1pLpNm72FZihEpNm
xzkqrjLfWlpTHw1+z3e3nZb/Yyi6tBY72F5bL5srVnYtan1twyJA4w+jYnJuAe3gd+jG15gIsABe
ndXV+2qtPlC3NtztvsJZJAYjYRIRJmfEJbmt1B6k8zKhJamu2INSWkLjhQMafM89CqN4qtvWQbmv
0n/LrJ2+2XLMDb+25zK9SYWIy6DHsNDzFyWxPom0K+hgQeWefAXc0LcYmbg7ePVGSU45C3HUYiUD
US5i0YdIb1tLYPVc14jLxs4XCSXuoy0x5VpJi9UjcW1G4Fs2xWe9dymel1Wc+BIA/YMSRxogJrW2
gUzpRUu6iuzHX4B49XdRt0kbUvyxAHnJSH/Q4rF8NBelvzMLL/vRD5qW+RqSJ8gml40VhUoSjV/t
iRIAuob99I3+Uf3RVpzyuXZbsyCqRc7fJCqadPc/zs6juW2kW8O/CFXIYQsmEZQsZ3u8Qc14/KGR
c/z192mthiCLKN2NN3a5iUbj9AlvGJnr6F8rTyuLPdxitdxlydw9Metv/xSe23lgmj0Fny+ALdl5
KmazC+Qc5HUsrdbZZ2g5RH6OFUa1a+uqZ0FzKFQfzoCIniZwMXCkcFf4nxMbCtSBLJkAx5YxHbIZ
0oNfjoM7HG11bp5MO2115JFbw9jF8aR8WnTw+r5uKtYeXGs8Ho26t34YatZ/FYypwIlGxg8DRbUY
hFPT5Uc7ibV6HzUWSs1uoncz1HVPfckBvjAULrxO9z2MD1rf68rF3UeJhdyoXUTpZ6Rfw/Zg9nyQ
iOEZLbLlaov/c19j+rLDWyZcnp3aSP+yuwUcoJIu5Vc7MeNvCeXcn9GEiwVirND/dZD5qvdCwRsQ
GrTtHB2j7j6UOAJKvGJtu0FnVDUgwMHw6kNU2JV3ALVrqJ8UK5NqF6NQf0+6woHzrBC58ZQcwTjV
BaLYO6cwIXVamQEpwxBaMbw7gNJYQWCJ0kJiZNZNZwuJUmhzWnFBtxqpWptjn/lp5WKWpxsYfzwO
SrfTdDAPZP0QwGDQk/Ct0qAJGCG9/Ly5LF2lf1XnRZsQ4whDx1dIqP/VwYr90Rcuwb27sOEguooZ
FmbauMCVyhwthq0fdBtPJHERaRpY1NyJ6ysRyACg9Bkh5cZNLXvfM4mc933o2v+Unp2WO3dSlYvS
Z9B/5tRWwjNdX0d9NiP0E5E914zB1/OhmA6MBymOnTZDxUTlkk2Ohhvrf8cTHsbIRBTi7wa7mOak
C7f/Dpy0/yfNRgPC+lym4qDHTfZPPXQJyoxRG31EThQ5LYTzU/dzUaKC3i6IWXOPLloeDIBKf9QU
nOEli0I1oYKy6j+56dXgVQFeKKdYLY3kgHyomh6G0QWbkDY5GhO1kpZuYCRp8tHBnXDwaSbap3xo
22SfhZH3W6XfFfn94pQ/a1vLe/jEtdbvU8upP8ZaUf/KxAz70YD/f0KNd652GZYnCJ87RuYdFgOV
WX/Osjb1jUJVwpPtpuzTmHjN9IRngQlXukYz1Nfc3H1uyxCzBrebjRPCs2DbRBkmSHqm1Bs78sou
OSPeW3yv+gmTadIwJF57kaF3XWDx7ID0bftyh9g+GtN0fpWPjZbb0b5yx3Lal3Ppih2dIvP3QAcx
Ql5+QouC368UT9HE/eK3VtZ4fh0mdflCJYo9d94oQE7txJvSk4eIyMdJWlntJs0t4GAbtfJtmrCs
3Hud4v7oeJO/MDcQYhfZ8dLy2pPmazQ7hG5qpT6gc9rXL1HUDAyvo6jGnsFQ/0m9YZwDLw6j7lS4
RdVLYlVXnAdNWUDBpvSlNwr7m5KH7imdCnJMFOjQvl/lt12Mgv5oleWl7SITwGzUfidhM58a8Ly7
CYeDY84fxca3dZsBsiquwC5OVkxM1rO5qWurIfWsEouSeDgWnI/P6AlXGwHsNn+Wq8g6jmzAAZVx
nQEyfjDCwmpLaPJSJoRegvo6xU5/BBkzPPdat4UIuhMwsKYktaIAN1Rr7UueFf1U26qoL4ipzRew
wPklMhbvtU17deO93V1KKk5RG0tsxCqHNtQJ6Qi0xy/jYDm04DAJWBKVSXSHxejjQHh3KSa1nieb
Wpa1WqrJK2Rd7KW+QOXDFskqd4ta4qA7gwR4vNKdYwHcAO4UIy3GWoY8rP8dDBtw37Mpri61ZQ3n
3F4c7JFs5b1tHy4aOZSQdf6bKe/1Kgj5Tg5kOY5FguRtQ/fS13Bj2afQdTe27t4DyVEYIgWGDd5/
lf5qutqEQ+hWl7nXlGCKTfelVO2fj3ftra1zXX1AhZSIDdIwhklr7bGuzBj+ma24FKHS5n5R5jIv
MLTliy2wSQDmTzPHnxYrudRpGyLdazTia2p0WsWgrhjVp8nzCpRZSnNQDxipwaPQ8cYBtzVWWVBj
i43oN3ZRBumXnfzOQnv8ZUVqFIic/iTDRh3LnMcPdefbtUDUyQEFY84b1ZQGeYtWH2dxwamm+22o
wvCdJcs/G+Caz3MMqOzxenfeFFJm0gIKmVq64KtDPi1eu9iDJVB6SDq/G3vtp5d73kaD6d4q6Hx6
tEco56mIro+ei2eZ5IXElyJRxGEeM6y1VDSqHz/LnZiOYg8cS6IfdmLrPrTWdeqQio5VMA8JFo20
QLdTE4XteaiOOmPp74wUtmTU7jybZE2BiWSkRERaNR+xXI2ViY7gRXMKF9skY4FdEdPW2zgZbyIv
18edOZxH+0r2RTjzqyjRm7MZNm4XXfAzqE1fG7poeTLDuh93kWaJaG+lcWJ+GW09+hmObWT4LtJm
qH8vTf+9tLLhR4QRFGYb/bi8ICffuLt4jCbTLxCVmp88LSNXKmq3+tplc+hh8sFczu8HGwcpBNT9
Xs0lLH2Zpt8ITvRi546L+xeS3sbPhPpq2OnCHL8w4ktebGiAf0qNatTv0UL6ilEottwag9jJ71Kl
A/Lo4WHra2k1Vs+RaJduX3RR8muJBrvdW9R7A6nI5OUfosqKx31Z9/iemIVrRzs7pG+4m5yoy/ZJ
mQ7/lH2+2Hs8EvQPjV67X2ZRt+5enfv566SmcAEnkhok/yctyncmLG8sXMIUDywDtkx3qIFBF/uc
/rv30jt1FpP8edqnMlLiH6OVax/VcfDsI+4ByZOKKdtzWkWV9+ThkeL4XRdbsT+ofWYcCq9Yup3h
lTxNb2rZb7XF1B4qiWs1l3jG4s0npStGHPD66JVas/ynn0sFFoQX65qPWQJW6bOZ2cSbIl6Eb5dN
30ts4fzRnrLogzV15gd+UovBVeVB9C+KxCRGCbYf+5QUyZTHX9RNNKKnRiyi2WgjycoE6fq7rRkf
YKQ8JYFieskpFkblj4VuYgUwh6ch24JK30I8peK0nAIDctMlGu96PVHWpdqiVBe4yeJczMprfoCt
GH6HNYSj3Mj0g9GUKZYFoaKkPm8g+pvGdb7R1rr9ohmNSICClOMwkNe6/hWLWNwlqaLkglBxf0yG
enmmcNtiGN+mFzQDEc2UyGVkb9fd4tgSLR9erQde5UWHNsS6qAvNkZzesd/7GoHomEgGcU3CKb2V
80miCBW61ghaEZm/c2dWP3QWXxh84xx3dnv8/vjYvKEcVqGKw4ImGUUkQIj1ODopsblQUKoODDLR
J3r8tGSg1J7VitNq5V551FutPtWYc3xQYnv+7FlFuM+xUHnVQpNKKc3Lr0lfbmI85YG9/mFyygtY
mUwL7No6Uw3pGkhKY3KZEkP7voShrXEdkYL7mWEa2a4fkRw8xEuCVWZi9+bBcQbq7ElT+o8beyTv
vNVPocMAsI30iO/LWZ2ynDnC4tRFdDGy2OaJRTh/Zybu/s/qpvx3npv6D/DixQtmheYAV2zELclR
seLwHbU3/qHCJAx4MBeewsFZfmcJwn97uCBzvx/yHu+bQtU6F3WwZXB+P/7ttx8IIA2VvqbEPKFs
vLqJcCpc6MAtYZAWCadItes9/Bdj48K7swrbY0q+P5yhm2IJaf0cnZEiDNwwR/YvD3+rkf1OO1+6
1mAyGesBaSDt8tZfoQt6P8Z2xQ1cgf1fZYSvfQuLc4m9H1lRbswpbywq6TlLHj7L0H5m5LDKi1N+
jookRXie8zKjHg+bZFc2ef6aRH3yP7RsM58hZ3goaVicO8j0+7a31Ffdm8vIz/C9SY/vfJMMGYly
5MEQ6dniVcCFgx1O3txbZ5FNECJNom4zFuFG/Ll5kzwvY1MSQMmbQN7lOqD2ightrwe0nsOHOzQD
etvxoGyJBN9bBay4VDyVahvrRtpYV9HSsZuBEbozmnRhtAtHrd8YTt0kmcQOCeGlN4hpxo2scmV0
kdq7VcSzdPppzFxdWspE3MF5vY+jOTvEhdluTI7ejuFVsJCrUuzIphwxXF3t4CTohVp6EwUxqHS9
m76JyduZY/URLm/QecgAVeNzmYynbKr+HdDud6IUS5n2g+iXD41l7hYjPXe9dUSo7ty00XgoUywY
K2ejnJAHePU7CbCAdviJ/NQ1RcbL8WaxmiEJ0HOLBQ2vwfpVTXb2z4R0wtGAMPCrIzPCsApXz41N
urlQ5R45gLfRCGf8usYagACQHzsfDl0K71gtcXowFVrbTamHnx5/NnfyIr5kOF3Mk3Q6HqsA2Fpw
oJY+jIJBIHzqYKoFCyPJAfSa8ffYxFpwY1/vnTpExxCeoJ6mAlhdFmGoM8gLmZP1iCsCMTI9X53V
I3zt1MdbJcjr8L2uBm9Qiv8suTpydolQ8og6cBDH+c8m1/TDnELqSd1oKz25/XARdUXGlPKGGhQY
/nV4mL2eg1FM7OaiLecsDH8NbdVvMHduccNSB51EiDyDW4Ub93qVvm5G1bXqNEhGYqxfm4Ipzyjc
mvCq9X9CzcvGA9NgYft6FyejD+XRpMhXslb3Yy1ElJhU2H5RMwBP+8fn6c7RxRhAQsIJKqQCq73u
NFUaUfPZUExEBzAo3gslHXO1zs7+PF7qzmZThMtL22DYwJ/X2zCb8KYyY0mCosjRYoNuf+jqZKsj
eHcVG6IQmAvSv3Wjk3GkwRfvJIHVpvPeHKfiNbI77b30NiQq0ayhw2TSNKP+vn6WsbK1MLeKJKAi
wyfYaQcG6qO1kYfc+diZccN35YYkGVFXRRBxvheNYqeBMO36JRSq/axOkfI06Vj5+kI1x40r5t6C
siJw4Vew7prpy7AVpq+a5gFAN9SgB9UiUqOECfK8B7OcDMd3HwkmT4zFSUngMK/nPS06r15c6iIo
Ofe7eEEsb05S8/3bCFxFElJoQMrx0vXLqsq2zudYXpyjFh+VVj+npi4OYVl/GhLmxo+f6Q25ubqJ
LIldgQJhE1bWBBUxKINtII4diErPxFPUjPUrnn/h90gsQ7D0UhwBjJP222qUrPcZuI7/4jqPkIZX
RCUisl5W6EfZa8gvxTIjtILta6s9sVL7STrJoQXQ2mq8Y9BeY2E/1PUuTKuemakl6XolBj5g6+du
OvXqpGYXyGWqtWNmPdl7qE313sD20j60s+b0vkjC/NeAKO9nS8+yeeP2uD1QsmsEGgT8O3rW66+R
kXXcJU6oBWPaOzvFacGfFmBBqQlRUEebfeNA3VLpqP4YWpJVS91uOAbX73qJRYdrprcEcalU5q4b
7PxXXId1uasiY5x83Rkry2+VctD2sWFWJmbCqW4c+673IqC3wpFTRr3+qFeJER5TFYdVR0+YeKeC
HtTjo3Ibq/ixspgByEJD2V41J+O0ryhO+bENnlrPvZu8tEU4vbenIHeEG5wOqITZrUsmXe869GCU
JUhpR+9tA2d3rXemjW/s9h6RIF/JZKNlQ8BahapQL1GsqS09SJPe3ONwWj2h5Tu8SijOe72iJJ2C
YEgiTHOBrHuVA8VaibTI3JvBiCORH1t2vtfRC9p4ojvXNuR5UgMkHICCETiuj5ILHGJgbtkGpNu7
XOnTU9KI/ZAWAawav0rFUU5T+9Z6oRv0vETtOZYf1+LlW2DxO+eEvhTlIqrBEtS62txK0YD/xl4N
zIYEGxV1RENy473mMGwr1EoZsyjL5Ojp+nnJ2VNt7vUGoQzb/dGQCe2mKHk3TYVVCAWEY6AOINL0
61VQZp/tJrWbAPayd4yUpjtAZo3ef+iZrqIDS1puoy+2CgNgK0RjKGEd2K5wjoWrFeeypifx+Pu9
0zVE95VZE5BcYHV8w9cP4+mis3KlaIIussIz9gflC/bUNk73WfZBydv4pE29nfio7ETHhXL4RRmn
8Onxr7jz6Tn0DIEPkCSQZK5OhzM0c41RRR1gDWHtbF3kZ8W2w2dNH5KNQd4tZISvTX4OCBSToJPG
XT9wbeilzo7WQWTNqGcV+R40i7kzwuQDNqwKVPEEjKaiMYiozQza9FShrzZ23x4/8u0HQa0n8X+y
OePwpq9/BrlynZez0YATMaJT1vT1XoE7vREBbi+vN9E2CcRhysc3cb2KU+OL7dhc5FYTKbT9bfdo
CF1FmkcXL9HSxhuX172nYrhMAYvAJOPfVcAx4lFRo2EEUiLieF8gd7KfBtPZv3vvCM9oxkttGmgf
qzPLYJyuk6LkQZ9n4c5dKpTOOtBSj1e5PZQQtyBs86FLwbt1/14bFCfXMr0IrB5RgHiJ9UNiY+4p
8FrdqK9ulwLVwCVH7U2EJHJdv6Y4c3uki1QiyjQZCjCw2Nq53Rge6ANsKhbethmIkdL4QhLgqDJW
iy2GO1gm+OpAjcPhI3gRDesxrB7ssuacDJ3xtQprcIBe49ofH2/p7fFgkClbG1LGUG7t9XOGhYPE
lKh7jsdgYKhd5p/ywrZOj1e5t5tSTwikNzcBl/n1KiMZVFxmdh94nde9VJO57E13hl3jmPVWffPG
O79OlS1GPCbJGlNn2NyrcELTKTOtIR8Aq1b6PsM15tKn4CHQL1adF2kQcKaL7CK2NfTCR6cP6TY4
Acq3CKGoP0U64VdtpQTYjlZmcTQRft+IAXe24w1fjGUaoYYv83o75kkKV6bDEDTdBMDETPPTYIN+
xzoq+/x45++8X0h0dPjAvJMMrjstZtmXkz6pfYBYZXGoFrfyHQDCh8er3Aa1tzE4tgAGAZSG1PUD
9biVLXpE6ERM9VOIwXNStKG/NMYxy1F0e7zYvUeivc1Mi+uC63G1mFm5vYu2VxPglma+dkroniqR
b8Xpu6tgFwGXQyYXaxWYrI7RsNS1JnCXef682CX+g2bfbUTneyeBhIJKBqlJGjOrDnpsLksHtolV
am/apc70AzXFZN8485fHm3a7kE0sM2jxQr8hn14tBP8RE3Rk3gJw6tk5mZfhhLizesSpfYskdXsY
ONKktshYw6JH+/X6MCjMISUuvAmiKSqO6DhOvm2kAOa0JTt4vdhCod17tP+ut0r+UMxrUI5nD7GR
bb6bCF/4fZ2EXwfbzjcmHoZMe65jCxYRCIlJB2ELgMQqLUpokcz6lLTwpUq1+ZWCAPhgG1ntnVH6
8woQ1riQg0RuSVFSkS3/FjCRTcQMlzA9pRTVApf0BCPw3lTUhT5IKDom6lqaPDslitYHDr7h7gw1
d8yj6Mz5e0RPRdqX994nDV0lMOy5Nf/U60IEGUzPzF9se/wrjAuV272vih84O+uTdAUT2rs/PK5f
l6pd2hERV43rF1uLNluY6+UBr909FZkY94KwtX98Um97w+CAaXXQZ2O6ckMIqkc9ygpRFUGuzcaX
mbbbR2nhHfnhYKun3lWz3xXo7u+PV71zaKEaY/gIa5FW+FqzDbeF1lhipQgYLWOrPiAAuQDRHshN
/bbcYvjdSXlBIDBDoiWGwBmXwPVWRpleeXVpF1S2UfZMtYgzMaibj5anZKc+gxYXN6h+KglUua4T
fZDi005vvMyKjZd698EpaBC6dqg41kRNboeio5gvGEvWauSnZmx8pkYtDn0mSge8rqJupFYypVh9
Q4aMqgzQJERwHb+VASsNKzRSuilsbpwWf6Gm9qkpLADB/V8tMh++7pnH0Vje37OTiC3SRzmplg2M
610P1S7WrUVkgW0N4lQs2NKlilbse5T5DojARhv56m1eR9lLZkHeI6EDa+cVSjMmG/gnoO2hFcmu
YdqB/OBs/wrpI5c7rUgFCsMYE32etDnbONG3FxiLc0FSxVFmEIyvH3aakhDWo5EFBrIsPyKQ7s9a
nr1bLI280aKLQM1NkY+40fUqheIswmySPFAGPd43TVm9NOY4b7SQ7z0LccfESANu0A24pHLLzB3h
9AQtgPVDF2rGcyzM+un9MQCCAIRYcmHQg6sdi+zBnYY2oTOOFdhJNaf8rDVCOyb0mZ+8LvU2It2d
i4uDIYHT9J10hA6u964z2kXgswYc6U1cxh6yys8dsF5zGNlf3/9skDGYJUqxJla7XmssQy4zKD9B
XSs4LlagRI5RHhYT0c2azwi2IdT6eMk7L03SECnYaEKSTKy206N70S2QcQPQs97eNVpvL9DAff8q
JJx0ZZiQyqO4ajDFwNPqBDx+kMZ67UO+Gz8OhrA2Wj93LqW3BA0Yl1QQXSOAImdRx6Qh51SNNn8V
hqace7WbXxb8oT7otRo/q0h9nB9v4J3zweGQeDWTE0Ydev3OsCDmGhzKOgBmMTyRu1t7OG/NvgjN
95e7ZNIGltQAnHllayHA1oktvVOtMhgMNdy1ZvEbKz4Dgpso33/oZYlAp44eF73B1alI9ClDuD2q
AgTI88OATsApg1d2ypNui/l076Vx/FTyNeZpWBxc799UCDF7kwktUnTjPu6c4dVBmQrSTVqmkb9o
1XDMe7HVWL23LBxSrKLYT66a1bKaF+lQ57oykN/8XmmyaBc7zcduTBiyeep8VLXy3YxwVN64aXhS
VkbNdLWr5YSQs5rOZVDq6acMBded6Gd349XdSRW4zAD202uVdg6rGGLNHSJ5KfupjE1+buKZKZCr
qM/YfGV/0rgTG/PQO51Q5trS0ojuNPKsazM4mNyU0WVTBfZYZLNP4NY+GfGgvkLuibK9Us1K/JQ2
I5RQApp+Htx4Kn28yLfAA3dC2RuaChIyOJAbLA58MGuKR7sK+trQnlF7d56RmX83FV6qIUvXRSmW
ICkN1+dVL5NZGbDk4Htvvafa6Isnu+nKw+Oocu94/ncV+az/YWfMZWXEXqVXgTNH9uwDIm4PtprQ
Ayky8yxmyMwjhOetevpeMCPnguQPt1cGtOtlB0b/oQ6OMohkaYHIE9jpYmDEXZmT2JqB3TupDk1l
6Q9DX22dlajI9qqxytQhTqDcTwZc7FSMlS9qTD9rEvuNJPrO+eBzYB4GUocIuq6MGriCOEyWY1BM
nsmzzfXeVeKtIfCdp6JXR5XCLqJnbazuA91onEYM1RCQKDVPiQDUadd9uE9UJd+VyyaY8M4rk76B
lPE05YGhyZP0n5NidYCxk6oZGHGTqA84Bjy1Zpwf3c62jo8P5c0GyosO10BuIWRCKGmvl3LdIemM
XDHPGTp/GV+6YR2FCpX6vdnCap3V4c/AWLdz43LO6zq92DmwgDDpwo1P7CbvZxXJVaNKBjl2o4xZ
GAU2qiSRZ9Upcuu5Sm31U2dPLU7XWtE+D2ZngBuOmubbbLXJxlm8t7hUSZbyPogDrNuf8DXyYRlS
8+xGavHT6ieMGOvGzrR9nwye9zQkuvY0DZPXP+VN3ldf3v8mOTFoXUklBSqD6zepIhg9oJ5knEUv
0LhUZ8W3jOj/8x6hSZGzUHfQVV4dzdqFsU4YNc7Ue2Jnxql1QKHU2DgtN6GS7wwWoESowRsGurJ+
Fit0vMoJz1alitMcJc6r4U7wvPPmza5G7IYs6T8/3sCbr04uKpvyGFzBQFxjDvVIN0IaweHZs8T0
RSn5thFrFGcIyltt+VtgO+GYRIUmC9hxcufVA7aNkTXGVDjnwa6Mv3ESHE4gddJvWmEpL0oU5R/C
JhUvqNyXp6xqlFMibPuUeXl1TD1V+T4MWtyfxthuN76g23jAD+ME8ftoVyEjdb3zYT/HzkDGdq4w
mT9mIqk+LrO9JXR5Z6vB08iBvwTz0iC9XmXUzbZ3h9g5CzpCf4lF65572v9/lrTXN3KZt+B81fV4
u/lQ90K/WnIIVifWGBx36SqdtQT+4XaWEOY6gCPdbqxw1fVHpdA7XwVh8quM1ObVwtx82iGXFVo7
mum6w79Iohf8Xuphj0O1+M4y+StTrAoO9OzFv/EUaesd/ye6covSoMHmFfqEO19Nx7CFNWSkic/R
NcNdwW1hwQLUwx90eaBWiTzvGx8DEPpACaQCvwPOsdUYvs3n2AOJ1oMNQ14O7GC135bHSUkN+7wo
PZrODr2Rb303V4nfW0Z3dL00f+JWM180MU7/LJpeL2iM6tH+8Rd273BREICtlUB8Mq3rn5EYPSS3
HIMwgQmQ1NJIYLiNYmOVW6gHTyvnrshC6eg0ra/PKYv7MYKvfV40vg+6UUbvl3nd4KsSF0eRtdPX
ENY5cKLKe0UgOp3xrW8weF903dcp9AJQPuLf9z+7VEBCGFgGz3XjMcsSVRsznF31GMS6Xjb6oRnf
35Ln0V1CF7UkuvIAp653eMgyEXvWjEMnQNidsdTo6NVut0t6bytpvnuouOrQimHix/Bu1dSbrQWO
TYEbaJMNTuvnJQzJeZytoBtUvLzayNppw1zAznE9v09dNBKc3mmfHu/rnVAihfLJOSFE0Opb/QoF
RGVVhwVzAKc2f+IfMHx2Zg+pA9Bg8Y/Ha93kgZLsI5WdWRGLgvVacxbiCsaoh2Sp6dA3c7UD8shm
6ovOsHbmkg3v1opjRWnUAgMK/TYgNtfv09DHqPUQhQSkhOxNZNX9U5eGP/EperdCIStBeAUyhIgl
2JPVSghIRC4eZsp5nDr8tpGCUOCoD4aCw9Ci/T9emux8A1ygTOcbvX4ssiFnXjJdOaPmZrx2YTEe
CmMwP6VotWxcaPfOh7xhuNiBvONdfr2UmdtCqU0vCibMHi+OYsankSL2EGLMvRF47ixF8kd8pfvA
1b5u9XVy4p3nWRQkUt5lUpBo0lEF3TdlX28kSPeWoujGzwDEIR0q+ff/qRCMcYSL7C0iUGeteprd
xXx2xeK9uABIN9JauUGr+5P2nkyJ4CYTVVcHI3atSk/sKA76Ae9mtxHOCZWRWvcrVRm/dGpZ/g0c
VAy7cOqHb0J4Wy2W27yatjBsH+ttYkNYu37WXlomLKEdB/PShUdHEniFiUAYIlz7WWE5MowdCY19
ePfX7shmEnrkyNgArrle1ypI43ulDM9V1iZ/J1FjPiuJln3IssX9aKBYsJGp3HmnDiB05nyYIjCr
XT+nNvRK2PXKGQrcLz2uY2xJO0EOmiinx08mr/v1K6VCkLRKvkI0iK6fjCoogqUGt11r3cXbm0bn
1U+L5+Wo4GSG/rX0mgX2HzfjX48Xfks0blYGXCf3Uw78VomIaDonHMldg8lO9f0IYvqwaD0SgOUQ
7rNE/5314SfiN/JQ8ysKDAfHVQ5IRoLL0URxXKy4wG8zGo6Rjv6yV3jxxku4d9ppjmqSm8VRe7v0
/vNhUT6WpjEaBFyv0YIsEubfxWhkP+x+UE/R4NW+i+LNBaZW+KmKEfF5vEF3bhggT4ynwKfIQcgq
Mc75DAy15sy1rVrt+Cqyz7jttc8o16Q/SisX39+9nsP8g++bRh+HbhUdcxfDLIq98Jyr+DsVyIAf
YPqnr4k7FhuHTsb01av/71JrYGOLH2yKdkR4HjOMjtxqRj4MPb/3x2BWoQynsqKnvsZ1eOVEAE5Y
xdG66NOUq+5+UZTy4zzheft4727R6fRk8d+ABMQ7IwFZHeaC5n3R6UV4ThalOutTWP6BQoetalfX
HfinBF3wOVlOtPhLCoymfipzdzlhRd9hZ9o74hynun4Jq9T0E9DH352o8T49/pF3giewCcQg6SLJ
+291oFRhj42qTOGZn3M0SxANY1l+cqYxUHE1Yt4bvpad2Bja3Itk8Pbg65C7gAZbnaqevYpqtHTP
s8CBtDcK+3MMLOLZSRrz/7MU/RZQzhQUvI7rUNbSJvOgsihnZq7fbCuFaAWU79jp4dY1dC/fJWRJ
lBUKn/T8V0nLMqpDhxlZSHzWl0M85suLVgBJLJwccqAZda+qW3ZPoainozsm81M7wud7/DrvfURS
ZkWSiLAXWXNTJy+qqhrdr3PtoGbHtRzuId9vGTnfiUJQuiBFSY4b6IzVTaSWGfTL1PXOmTMDfGHa
XT21DDkPpcF3tEcAtNx4jfeeC2lxsBAyJeT6u36NfTgkYMlrOJcAoPf4E+ICJZQtzu2950IKVhbC
aHHAULpeBdpOMS9AvM9jCAOaqXP6rDpDep7yOv6S2IPy/jSXaxxmGX7RbOZa0gUVyympAIad0TEc
f0YpXZ6SIvPTiFDQRnS998nBVabrgG6Wxj5eP1pcl42r2I5yrs25fLartPjpYCWyxzlia6l774rb
AoIhNwcl5up0tKiVov2ZRrD2YzvoRdwGVlZsoZHursI1THYLzYtq9vqB8ByqjAIBiGDEuGdX9ob4
GzZN+vXx9yRD9OpSglvIEiqZO7JFq+RWLVDjwyDCPpuFszy3iucdnKYXKOqX5vipyxBxIx/Itz6w
m7dFtcr9BIlUrn1DpArrTqRmPqHmkgzOfqoj4ylRKvdQ2PmycTBu9lEWxpwLPlKYE8Su632kTEnC
UijNxc0m58XwELCpq3GLangbHKXvAeMKamNwjkDer5exR1SI0yFqLmGmaTjpIsBT7Wah1zHWUXk2
McWojA8Y5SYDDfhBB3xvttG+MF3lf+98pfwScjfJxCJW3/SOO1rzHsbJ/BLbGvs9WfCEc5WWOq/J
3IjpZCSOBxQ/ttEWfLzyTe7I+F4ykIHqOWQFazS5V1bkAIvaXoDFo/8YJ6qOyKMzagd31vWn1m3D
o6Xm9v/MtFWcY5u75gZM8vZlM7z0YFAQs8ld1+2fKu6bsDHL4qIVlfcbhL75JYXJsRHWboHedNdk
E4veLXoPyKBcv+yYy72K6qm4GGXXfPTK0Dg06lj/AHJj+HYuEo8kZx5IL+jh/z3bLsWhp+EeNfdO
d7T7EiJBqjTP4MBzaFaZs7ENd04jJQZJPHktYQqpjOsfaIyZ1qpWVF4EXEhEDDCN30MKT79Ugl9h
gT/4a2CM+WHCV+B51sV4Asj17oTXoXSUCAgpLsctKm+j/5QSqYuBvCuq8tK13fJqpb0b9E1svReh
9bbKm7vdGyFwfaeho17OXVdeEsWp902r5C+NMJL946N9i5uUyzCLpJHy5l2wKhnpqPbaKMbyklra
/NkVidjNQ6wEVTnyKS/lcMqGNnq1PASWatMcv+ZRPz4NVJnvjmdS7oiqlSscNpi9CjRdpen5PFjp
hea9jT4yIo6/NKvqfjx+4DtfEjx/QB3g0QA53XLBqDDQNMkuTtbR1bdrD2maTS/S23uALOsNjwk2
kuHx6vpJQjet3LjILmmBu6oP6VJ7zabZgvZbZNOvx490bzEUL3mR0nORAHF9HrNU7ax5QYymmHXn
G7hW5YVszHsaq2XY+ADv7R6RgUEIGSTE6dX3F4LVHqvRKy8egtvG3NU7xYUa+Ph5brI5KdDBIAGu
gOwmrEGeg1ukTmnn1aWlO/zbjGzt2E3F9L9kWaK9anIkH6/3xkS9ShZYEFw0PSFScDr4zvUGzpHr
YBcjskuI+5gClt/TJiTMyFJ26WykhY9SHWKYZlw4z1Woe7i3ZwsWQPk4tghXCdE6uCkhWhOZaAr6
y8wMEG4Tkt+7Zkytf+dk6IFKdLX3s6bjHtTNaD0NzdjFe02rG6T6otBJfbOewoBRSo1oQDsmr73b
MxrNhEnbdi4X4++kHGCbYO4V0hrM1PqDnjFcRKMh9RCDVvI42jdoRiZ+OliJuY+6vjzXY93VIL3j
CrJft/Tzvhzr6YvdGnp0Msah/WVIcThfgC1rfLUf3RSXZKGO5370ALdmKLdWiGw3Y++7g1pp/lSL
GOpPONb/x9x5NMetpGv6r3ScPfrCm4nbvQDKkCx6eW0yKIqCd5nwv34eSN09YpHDGt3VhCJ0Qocm
C0j3mdfEnL1l9a0cB1Heqd5rkvMTM8OLP5oYiIlY26J1wKs7Fp+0JTLuSYpMaMOlhSI8tHnPy0va
aieV7F7ZRBTKVwb8KuMLZuj5GtBILpIR1vlB7zNvGzSQDpxOhyxqn+IPvpQl9Th9aLAgn020/QIa
SPNQHxfFUA5p6UbBfz0bpsLdCtnrF6h5+xettsSPfp8Y904g5Nasbfs+RuPua+MrIyrrwVSoEGTx
Gaqw+Q0qXmVUZaUX9nVXENwuySXkhf5iQfl2a3u59R2hA/v27bl5ZZfSwKcXha8zb81dj4rfbkEX
c9ugWiVcY82xCAuMfDM3HbLIQthRkxWf3x7utfkB3s/U0FT3WA/Ph5OFZkBJ1jnkTHTOJqsYwrr1
9Z0m6lPE9ZfFTA9MGkpqUBU5geB0Px/LImtdHCnVwW64/0M/9uZ8o7oquI+XxVBbv266+tznHOzD
Jpj8vR4k8xiSneobswXhieW5yL2o83pxH6DB86hgqFNJWgy57Z2s7U/c4q/MBfLAMO1XARKu86Mb
oBalNzSdlIes9qcfNO0sNGoGhPs4ufTlKq68U3HDy5DYBpPCjqRgQWfkmDi6sL7U3Fb6IZ6ksUV9
CEeAcZiHJ2Oi+70pQUNfFqiHnaezN14YrlDt7u0FsR7KR2fDShni0mOaaCEcPbOAe7nK2OkHp/M2
lqX0nZ+o28zOfzhVke9AAJyCyOBg/XJMriM4HZAg6QQd566oL8qqchkzSQq8J9ouBU/FoW8ul3GR
WO2mcTGk3eeshL1XJYKFGvuOQBLawqSubDsCmwUMN7tXTaMTDmDaAjgoTvod8bn8vKzaeQptNxHX
mptN2V6v3PnTgv1SEYqJGlvr4phBGQUdhXDWy+qOI325j/Oyv0dDvYenpZACsJy0oY+CeRzLYPS0
gZvKV+9tp5xBnU3rRy/Mcbhzh2D43ljxgvcHnOZ3TkLFMWyXevxcmEX21ctEstyPrpbl3Doif1eB
S/88j3ZyDafKf98qs/vmxnaTRU0+ZleVEWfaVvYi+LbkjZtG1hDH6ItX0/AkY0+NYYlmyv2cl8Bw
XFu8g/uv0P93FvtbDJWWK1Y3tIOepeIh0fuqD4dkBqZqiLhEsD8bhzKcCmpVIa1v50MTpE25aWQ8
vLeSHq18EBpF2KcJLwdWAiAImcJ4Aq7Bq0KXVmJssRiewg+pDKjm+rTSzSiVcrnpSq9/Is/1ALzL
qrvxdC0WW9epx36fjyJRu76a/D6SeamYtloFYzjAWOs2XiKMPfcqqiPl5KFjmWUWnfJWjUuU8YFG
9HJGvASEGsbvWjnQzeIaK+WVE5f5dIPlQC33okf+P+r1rODyFba/ROTWusmd3gfVPhmAlAJMbGNW
FcrZZQRnrvjqj+iPh1ZueNdFPqIrA/aM5zcmV6HMv/jpNnNy4yvhSTmTj2duF3GLd3XUt03aRIbf
5Ma2HPys3UzW4JRRN1blpSost94IHBlQ4jU77QeJPQ+rUqG5kOtrM40SMdmPMAPLMtSEqYvLZBk1
Pxr4Tx9WylXfViJQEjZ9ZvZbkE+FGYo0q9yQmpx25U35nO4QDRvELtOM+BtAebdbmVmzHjF5KAnr
luCXIwrT4Qnnz22KaaA9fMyQ5xqjnmiXBWsMmEakNXr5oWhmkZ0Dg+nu0Y8uvua+l38fltEZQgKr
vjgRn74SBFMJIFZAphHux3Hfsl1BTrrR6wcJwy1qgyS7FPXJE/aVCw8Kho0iHUR2Trj1zP/tfkVX
cwzmwV4OFH/qLXnvsilQu9w0nqFOHKWvDgUOliIP2Q8wx+dD1Za1zGop9YPP3XVV1ogtBbmaz+IA
/4M/P7VXpSxKwSAAXki5oVeaKCL45WCaZXtR0ELYCF8ftqIqhm9e7sPhmp324e1BX3k+sDOUaumD
uStQ6vnzNTX1/YXD7ZDpenNXaUB+Q0pY9ad4lqeA0i9BSh4FOcpUa4GAa+KYme9xR3Sl0ucDBj9C
hTY3BkccrhteuCylnCM4UdrNYjgpAtn+Ei9hChvrB14uxhwOXKrvOo6AH3ahKu3EPL9cuCAhV/gQ
wMSVEH8UQ5VdHKuF2JJLu60/O+hnX6BF6A7h2697fZ3Pb2b4POvDs6JWGORRFWn2vSKOY78/KAzg
I9umE13XZRU2zO+mSTjE3x7vlcdiPOJolKTW/uBRJKDnCGNISnIHXXDFtImVbDP8Ebdvj0Jh/7Xn
QgON+hiSEoQdR8sIecWZnqo8NPSR58g0R+2CUjz+WYaWFfV25lKn4z0GmbrKzSS+6LwpQxXBFU6/
caRIywiQcNFsAqebpp0zGebBdqYh2wFM9d5Xdml+UOiTehu9aNQSOlkmaNyrzlSbGHQo3jmq9j54
tmyQI29SOjhTbkz6JtZb0URpYNePbtw2ejiMvZ9v21pLvgkxUKVTlt+8N71ZmJGmN8G8az1PM8Km
66cmcjH4VFE+af607TDD/trnsZ4QSpRmGWapC45xqgb8EjrDkfdeYYz3FSkuaebcW9aukpPKeMrc
ui65aieccABmb0ytLx78OFVfCzNR+bZfMEoKh8z28QOyg7zYdDRq5qgjSqlCZ/Ld+xY7qzzqynTs
DvGsUeATRern4cAnS6F14kl6kweLNN/x0iE6aLnbfZ+SwNT2Kknax7ns0oe4kX0dujKWtPSnsiMG
E62nhyAUEHH21rwdbZV4xADNqusI5ZbqbmxA+ES0RPoiyrFGQXClb7RDYtjzBw0kzLfRcMYzu5nj
OOQ26r9MxEvmLulxBOyrTit2QeowBYlc0ErTRl3vkbIO0Ak2li7QtwkLytun49Ch/BNrxnKY8nxN
HjqkmTcjGMZHUZipQrl5QVjSLQt1plt9LzeAN+vvlSPTISzcjmSkT+3innu1l1sd3av3TepaD6yq
1twg06GZEfzivIpcayFZNtDO5u98CJBZ0QYiorf3xHpgHO90Gh505UFzrxoFz3dEb09GZwTJeJBJ
Om0SyibnZFNZG8ZDXG+SQiy3o5Apfpf/gyIsQD3ApgYMGCbmWGxLesVo4EE0HsaqNUIgr3Gkt90p
6P8rRxnsfmL99Sh7We8aUMwPctPvDpUl0kuoCfLOWmsgWTkXG3DO3Ynr8ZWjjAoeoANufHDyx3VD
ffFHI8nTHiJF5lwv46iVYeqL5o9ry5QWQA0ApAAdwqM9nzctj4ehsbL+sMyiOCzWCluw0Xd+e3X8
1Kw7Wh5r/41u2HrfA1J+Pkzre1KpOukPKNhPVhRAl7hGDtCWIQq/ngxhHE8HX+vlV72uJFHnZBIA
sAPKONS8wv2iCk98Bq9l96GttRJ2wJzYH42SkDZaHIRlwoWMpIpsvfZSmPVL9mgKmahzG2vFr5XZ
ZukW142l2IydRjasxEw+Uo39KMIMn4RsIxTobspjvey3hTfiHtFlLWLp2hDfxHbp34x63j32xSJ+
2H2b71iIrQphF6fzLhlwgQnjNA2Kja+jFxua/YIBEFdcH+AgQTkgIoTsMdCAhXaKpvsyF11xMOAV
fnKXiGqOXi6mW6pI9O6QtIHCyqPXFEY1aXauEtPcoihV/qhs6b97e05fhlKMCsqb+GYFUR3LFMq2
KtpBWmwIOxfvk9lTl/jIO1cwKacT0cqrD7gSkGmm0hE47rrhb5S7wTJ1B9JMN9uZpPZ3NiJ/d2hI
B5Q4g3rNak5V5157QPh0YI55r4D2jircWW6NuRBad2go00yh0BtxtZhW8UGLHXP/9st8LaIgYaME
CP+Z/NY+3oexLGjjctv5VuNM0eQLOxyo80e9W2pRG1dzE2pWr8JMj9sd14d+281TftUTQUdmpgc7
0Q7tWd6n+lfKWRq1iKK8wQhgOvNyM/hmF3181WLPd+e5SXnJ3jAu2sYuT8zUK++MGtAqjgkRGTGB
owDMcofU75duONg4xxzIS/MzUrLpQtZxcvb2K3tlUawo3BVcTIBNPfD5qtcljpCj2Q8H02jUR4oQ
RbEhHaQ6oFOvc3OhbUrbQNv87WFfuQco9yBKi1QhIJZjkH8SuN2cdeNw6HVwi46kFOALVR7cWh8+
5GPtn3jMl+QW1nAQ/DqewaEdV/Q6ug+pX9jDIa6V/s3MnIWzTqvdLDLq0b6U4P4fUrtT90WzLNGI
K+sw5/7jWnCgyFGjHxVi+1l9ye1g+NCLVMVbWBH9R+kOzTXW7rhOt2B/P5aJ6JvtJNz2YlyM+qZL
Ne297JS47oyk+4h8ZfGYup40Q0NqH92USgEZr1HWu7mCTxm9/ZpfXn+ciWvjbNUvJE05OtN8b0oK
e8nHQ60FHvarVUJ/2TxlyPRyMlc0NwCeFTUOrmb9+m+Zdez2nW6Vfn4oymFHb7+B2DCqj3HnmOc1
bYgTD/VyyaJDRYMJUDeQIcQbjoarisYBb58depFMXC/TLtNFAzK2KMJMGB8ADpyCobyShBJGoD+/
1ikhHR03TuIcV6va9YpDgzh0Ebl9MmXrpQuBECbHku9McuKHNh7Lp5aksA1txIc/w6dC8tysRjhU
2F1q/ZZmSf/H3m/whMDQw/ymE7/a+Tx/H34O4I4CeofH4UBNA1LWWnI8tWNfvvXnoxz1tY0CkyV9
5mjlEvf3fanNGTlYnB9M8gWQfv2wG4O+3L+9gF9BUHBT0UsHGcCkc1Y8fzicqdNBuml36HsEdTNi
9jtDustm0Ory3KfZfunaSQVyNBvPrc4zzlo/nT/pveFGw6B3e6X3zqEI8uBWNGlx4tO9PKfXD0de
DiDqJyXk+YcLeN7J85LukINTAnBvOmgM6/02KOQfS/YzycwwwfNaBsDk5/lQnjaVy+w13aEmMMJn
rJso8/YndaTX4/55hMkwtIh/QmDXDfZ8mKqyTBVXxOc2ieeGaqT4VNHpvEmHqUYjIkMbVwTdlq6I
SWdtyLaaGqcPUrn5Hqxb+z94vxj9MfdUfygUrO//t4NFxVpHLmuQvCaLdoCTNtxiqCh3E/rUJ67c
lyclHXLAv7AYcDMhRno+lJRk/3iJsImU1YV8l4q8esq2by/nlyclTAIAozQq13jvuMtj+pkshcHF
Tr07PSPN70OLetZGgkrctmpRJ/LJU+MdbdoaOaWkJzc5zE7RfYRo02/suUc+ttGuJnM+JTLwCviF
pQMon3oVNwLt/+dvccBFWDVe0B+g4yCdgkdeHXqJWZ41qkk+ikpNlD6Sydur0a0u+8mrDqiQy0jv
+v4U7e6VzQmkmo7aqoj8UtFTxSI1vNqhakbrJ4y1YrlEThWFyV6eMsJ5yVImhAK+7QSQNR2YWuvq
+m2hdjIY6s4X3UForfc+h06fRkpJLNo92bk0trJ0fueXGJJHWj+XHzXPHz4iT4LyZG5RVoqmhvNs
O5PzYMNHsf+UD9d6TB7taxTUENOC80+D+ZjcVZXeZPULJUQ3drxLs5gzJ2zhAF6UVjtERmHIPVZK
MnIGY3n39pp/ZWfhvwRNA5s5bK5/nvC/vRsb1WuDG3E4aCWZZSxKa2+23ank5tVRaCFA6qRfC+Xw
+Qy4dTnnhhLDIUE9YVPIod47k8hP7N9X1hRoaNq0KzYShsnRPOPCV1Ri3U9OgdCmFWdf7Fl6G4fW
z4kg55XnYSRSGHSjIModyxULLzZGmwbaYVywiKrGZth0uFafGOXlpe5TtiD75C9MTo4P2JkPrvsV
px7HH6fQZBsbqAM4RlnzEtFI6fbpop3SSH5tUEjtvERyNOoyR/FKR4k+azLyUA300071cwLUtG42
6TSPF9ZYuvcy1/QTuPmXMwdrB70LMCKcS9wpz9cHILs2g8qEY7I2vesahNpas/6MN0R6YqAXjXwO
PwaBBcfToZ9/dATWzTzPRWk6WD/I4YvoGgv1qBI9GbNQ2vsUo/l815SFd50hlXKZKK3dvL3fXjwp
5N61kAAEEeDCi25Bq1FAhUDeHlSb+6HMrWUjTWVFGQH1ieXzYpEylLnCJCwwRYx59KxC14Je8+L2
0AVjEcWTZ0TLiFP7Hz8QeAREeRCQglD806rrtwNkpGE5BlqVHjy9c3dQy+493NW3XRK/f3uglzgV
WoPMGdWDtRuJ6OXzRTKUeAIJO4sPZg5qCHvVxGtws5qQPainua4ifEULyufLnMe72fLnm2Bu549o
d6U3qTUMBfbsNcZxdlt6JW4bffzdqYd5pWDWng2XHYGMs7c/84vNtC5rOpYAa9jD0Jeef+Qcq8fU
jn3tYgaR8IAGldJwMXXTQ2J34w2OdqkbNXo7/Kn1F0c6GOWV9sLQ9GyfD+sGI7IkdZweCsupUEmS
fdSkVbvFr7s4hYt6UdVZETGQiSjrcPauQK/ng00inpLRXizilqx4SKFa3C3VREZuxg5e7kFhFNnZ
vMzxhYBXNETga5fysxqW9t5Q0tTuLDR17Ns+jdPzPNXKJtTN2a02jl06Iwo4WmtRKg20IMrQ++yQ
VdW9LhS5rp5QvhQ3o5OBBtBLiHlhps0zEMUSQTGgAipz6P94Mca+eZnpm6UZGveyC2pjxS1IMjFP
2E1+0TlxfhdLz6uifKgFXituZsmdQlUXBf96GTZTPLbOIZjV/DEgmjY2WuuKH2ow53sMt7HfNTrS
HNXN+KsFwpiQPMI88GvVDJp+npTIn7AhMltGXho7RTgYfdpHiekWToQpfH02Cl1gnRO3G/aN9a20
s3LV9cjlpTCL2IziomxEBCXImZBexBxrN8BgwrFmScFwlNPgX+DUGX+jFRM4u9gdm5SUFn5XVKjZ
EWf5ooHVSCkVXVdeSrONeKNVm9ZZ3BtHtEt3FthLt0SODaJg66Z99smv80adgcN29d1sFA1ukKrv
qnu7zxq1BQQXf9T0HnSixI+AR8r1Xt/oFr0w3rlUKdCVxPkmglGwwSAAo5pQ2JkR+qquWy5nM3ks
YBLgOoRvCnpe2oKtpyi78UtRlgpLk0DhxjNPjvbJKnN/Zy7K+NwiLTLuZiyBb3SpldquSMviHTZp
ajenjr/L51JPNiNCtLe8afurkSrzou1b79wMxmA79Ia8C8ax+kCWbO8ClZV3VTcBqve8D/PSVHw8
VGM+zq45qAjhPZYOtBqU3Wf7CbEjDhp96b54yI59bTwgyBLzvnyHazrFyNqs+i+V6SbLTvNHvNOb
JE0+lUmXPVI4n4LQzDjgNlXjSUjKfUOdAhVtQEKJb03RbMrExr+0BKHdIlNRb8xK+SUGhparwnw0
5VO7lqjg03Y/GjY4ucKS118WP0k+0YKt+eEcstHWqoVIQw1T+1sVyAELt6X9Qk/VfLBxzPvCC4tz
WvOL887KUr/a5mY9goctSqvcgNHJ3ChpDfswLFkcRKkwzb0xx0aNzImcKiZrnEVoq4C2Nqr8XXbX
UGAhhM5tvQsbH75Wq+bmzPUavdiWSNM/lEGzTntd5xMMBtn7oZtpLXNdA8GPCt+v5nMBSw7MT6/L
B81ti09yCbp6Q8JHhjJrFDz3FhTF26JLCxm2MwiaqJVC0dJdsnKKMmNa3/fU9dl5BSLPjPzKjx/T
PDW67YKBcRwR7wwfDA6TEoNWMVzHml19cfpWVjt4UfG7NF0qP4pBKwbXDejg6yBu54NZWsYYJuCV
TMwbg8kNqwBL9dB3snnaOvjeH0glkctQIs6vRiKjBTbwSF98sGswPa095B+TCX1KvHrSLr8gi1Vp
RnDvIK3gzJa9bdiEfdQZRX+em8rNYFBN5r30USCPusLsHvEDdHoUzRIkfGJJTLRTPFKwD7Sunbbk
TEW3MRovecdG7PWzhVb1tXLTkjMxRtAgxA68v7VnMY+bkocKQqVmZUftLPxwypJx2DVkR0notJnf
bqfMwbukgXQS1vnYTFuvs5Y27MYpQ8xZ+LEZ+gC13e3M6Yicdqd8G2mgxBiAPmUN26Dn9A39QAIE
hKwcvx+bLDfDrAceEy0TB2ykL6Vfb+PSAnWcZIiplUlu2FGguc632M78dy23gLgahmx4HFlCd/ai
LYggO/RAI2Fl8jpvZsxzbJlO17r0aua0s9x3eTN07QYBkJx6tasV896UoGY33uyJ/qopEJ256rIZ
ULkmDG5eQPDNdVAZ1efRaLBMz9Km+dJpJjB06gBIB0iQcyrs8IKAXQM5GgKFULisC2MuI6vMmo5+
vvQOdm6JZNtxPm9ic4mTqDcDMPEefmufB98AwatNDrWwZu2guSXc7n1ZpPq9y7F6sLAjqzYd1dJr
8PV2ic49tZaLejb1nPPGbj+7YqnPU3Y7DXZ8GopQS+oZe4kCla0I0Bj7vTdjcWP7GMGEeufpe30m
7IiScTbYaGq07uqqZlqSokm6DcaphRuCtevu2ya3+h1xtqkwtJfOE9d3c0sNd7HPDM4eGfJqxu/A
jTK56wWl0hu7Dxo7dIOsizdBIdjP0veWeiN1pX7QfHf5ojb5zeq3CiQg7Zdi5LoFGHvp9x7dcsfB
834DGL/291nm4X7qzZP2wxMz/9vM+LNDKtRoN9WC3ztt0yJNbpMM/czdKPAP2s+VsWSrmUn/hBye
nu3aPqidCN3DzjmDO8Z1FA+t7m1xvKvkVhLbf5WOnt+nvT3+MDRgJbsFZMYcWakGIsHrYNa38dQ8
9GZRP0K8yLC7ruDbQ4E3811pct3x7mLL3RpOMldbs6yzdJMZDTlf0NqaFeqob4F8babpxtbjdN5S
hxDGmYXPLxlo0co9Bg0zRyS9ijYckK6ww6Zu0NQ2lvxGc62ezo5Veo9qyYLPGVpbX+txad2NQRuq
2nXQEt7jtgVoqmyQkUj0doQKifj7NsC9YNdYA+WMXItBixbZjA1qv5RCizAIsLoNrdvyFnpmZkZL
Cs7WVO1sR9g4WioaQQwmkdtYCGoVjrQcxI8a77NlVvY1GJ0su5PgY/JNSxSIsqetLdOmdFoBIMDN
GtC58P6voYRwtWH1xFHYNEYL1iOhlRstooWqn7ac687oDxVMjza41REQ/dx1gfbBKZTTho2mjAlU
kG1moWa4zY8eNaRPuvILC0isO16mjsHLnVSnXbe9jsx6Eczag5Gb+o1hlca4saZ+FhFKM8vBlUv+
zpxNJC5Ub4GHDbpmMTe0JOMf+SCN90uv5980PfWDrSWx7Qs7X9Y/XEqqVliTEBah9HJ9DoH34kKU
FIP1lALSKTjN0jkNK9G3cYTra3MAYzqXW/xDfGtTOWQm0dhbLHCrNtYgr+Ao3qgyFRO0+oIK2jCb
+edqMOp32iz7OPKKVasyrg3tWxkXgHGKQbhnSnjqW5m53peZS4b1r3r6pDYlgDbqpWMIdsQsmxDN
KheCIpUvKqLU2p+SQdbl2UgL7QckkoLFK7rBPJNpgFOEMwcdQAQgru+0cpy3OCDwOxY9rZrIK2OQ
AMFY1fBbSwsddqOpbYKdQqY3AZQD2mdjnIP5yqZhuYD+gnwJJdLyckgs47OvzSZqyMvgnOtz23kR
1UztfaWDugtVNxaPpRhxV671oKz3kkzo3umUbkVNUXEJis4DJjRm+D6dFa3q7+ze7K2oV3ny2enq
sQsxW2hkmCMfeEGnNHus+iXxNinSHl+yxB8O0slyamMLZb3Qg4zq3FbDiM/BJBonD2OEXL/6yirv
JoC8WjhNNBIjZcatFimP8DybZw3HMIwBjTPEa7Uoc8zJ3ti+ysy9i53Yt9pD5WPbw5P4muMkH0Rc
v+JQDrWb37XC5gxI1NKpSIcn+HWi/vB+Tsre/1q4qfpRV1WXRoZAlBEwKwCbaC5QGgs9VmeK+FDq
fJRD4H0xO69ozxIxkoqCn3eWrV3k6lpl/uyjr8vNCZZqUd+gRKDT4HVBAl0LdNmtN/saUK+hcepw
xBHgvRmnmQZKOMvuix4n09AesmZgrnXjPUV263uPEEiza00vdrZeMkMLpyAenJIweVF2XRND5F+M
VWGMPuexjnWuUaLXuV8u0mRM9rqIu49UQY0rW8ridiyxKwlH22sxFErjZfUemc5E0TUPnp0Nke8J
507SNaVrWDnzCeDRz6rE7xXXX58N1jgXJj3KY6vcuhyGJXUH64JSQhzFg9NjaDpxw4suJ5Z3jNjZ
SeFjGJ7b7b7tAMkXjRHv8mUOIn3KjDvaFH6kksbaOspYiOi68SKzU7mPdRRFfZ2EN1xaOe1a6gO/
Cp3/9Tj9r/ipvv31QdU//5t/P1KSkmmcdEf//OdN81S96+TTU3f10Pz3+qP/+dbnP/jPq/RR1qr+
0R1/17Mf4vf/a/zNQ/fw7B9bVmg33/VPcr5/Un3R/RyAT7p+5//rF//29PO3vJ+bp3/89VhT5lp/
W5zW1V//+tL593/8hR7IbxWW9ff/64vXDyU/9y6t4oemlk8vfubpQXX/+Isq19/pcK8YNtRsWH1U
PsanX1+x/k4RFS+L1aec8gelmKqWXcIP/R1WNAQoXDbAiK1VyL/+pur+15cQQ6cIijkAOAjopuZf
/372Z7P0f2btb1Vf3tYI5qh//GUfNXyocNKKpE29ihjw+/SjctCUpvY8Sw0twUrkjwk3cykHzOhT
4A4ZFcuPpjuXDx3EsCzMAgu+wyQGowtLipWho1SHUbwnsBsT/hyfO6NMtgqEKG0/r59kVMwe+Wo7
GN4OHsDNZDYOpJBYz0DYZqxq2WjxELG+qxtZyOW2aURWhZwRBXTGVPtg0pB6l1K/TyGO5P4c6sFy
o4OPR2QbTfgiEmLZGzqpfpi5qfup6G2fOg3oRyskBNOifPTyPOxKyDwhokZNVOTtco4XsH4C0fez
cPbb/uVN0jMCMkgdFVTDCzoUF6XXAQCt99PinLkCopyUTnruK3y88J8T3GNzuZOU77lJ9OGigK8j
sumLXZLJAYd9mDotPkMgp7qWtnVwRVfA6yie6tgJtiqw7qxFkIzUg+T0bJarBUTDxsvSfg5t2heK
ZBtQnbCXE/XpdQW8eC5KnNCNV+va4xVC97dWkz7W+2rUvgVAoQAGWlfQU6rISLT3WUWsJfL2VBHv
tVHXdW6grEpxYS1j/lbDdZIkKzIQkXvNGiiswunZpWCLwqAc7BApCGP/26b918b4fSMclUV/zp63
qrzQy0bR47ixIcvBmjTNqfezbc63gA/1S9Np240xxgnZ1SJhzZinLIePKu8vBj2qU9bIwrly8ut9
AN83BALE8Z0LY4tfmrd7+/mOJbV+jbWCYNbi76ql/fyFVvrQxL4MGqZxXnaA6ElCrAuFHtsSZMYG
YHW8mVFz3C1BcZ13XRwl1ZA9eo3KN2WimWFflvVVtUAFcol4/6zv/PPTgaSkDbx2/oBbPf90EpZa
H3sEY73/yaVUd+jkslAhy8YzDHj+rAvxazAy65WOAjbimGncxPTp4cfWe18syTkrMN6NRXFKSPK1
FYVgCLxpH+/lFy6lchbKlr2qwYUJ+1xmcUeu3sz7osyHyJnAwi9GNv26hp/dwr8v46MGy69H8+D3
+HB0qe6vK+63beO6aZ13Fo82jlkWTRWC/bWenfKOcI56VgxDvx5YAtBi/tCaez5MN9Y5WHy33ife
edzf+/JcSJ1iRbCta+NQyGY7lvdjdaZpn/p23tgNVNwm2wTaD13bGTLY4fkbdeIDfIGwqq0dLnqT
8Z2K4qoOBGgnj1KSwTnb6WODc+BeWO6ZtLZFrA6t/t3u7e1MxztWD6VYziGB+IW3t+2vXbtNgnNR
XDWOEzqUm4rK2NfizopRfx7mS4iFUOrGqCydKF8aMgiqWN24dep0F3fw/xERObGwf0qTPj8+V080
0MGQ2ulJHOORZKACbUnzdp8B7NuR1iRkrI5zV2UYdGWNN0et1S672uLwp2xvhJU/IkXrUytwnFKe
62ORXqdUkfZCm/U9xkBAs+P2ocW0NaxwUNtRVgE/9vZx8erHxssGR0CYdoQFR0cTfqPDnBpS7mcf
ontoI8jNvfzofbB+lJi4hs0WMuInUntF9S0O3b17f+f+Uoz8o5jy/xopPosu34w8/3+MKVfq0n/9
O257EVO+Tx7S4qH6/iykXH/k3yGl8/e1ecedDMALYgST8yukDLy/r3Ek5kkINK1qyv+JKE2dkJKj
dU18UNigCfefiJJfxklI/Me1gBMOaKY/iSiP7zSglqjl0DJHJpKw8rj35qiiRXAuU2dDqXVXGDOU
Zpiv0uyZlZSn4AjrKvx9czEYssp8fIwFQIsfU9DTSktN07DaMwgJ3Yo+a8+0dIo3NI7iMwpDFPt+
m4dXwoTXBkSDag2+aS5ihvT84MuMvrZ8mcozM6ANB+wr1a6x9IGQoBfV7eSOp/wajqMvnpCYCyzb
KujPRlwP/N8O9NqoE/ykSMOhFmekb7nrHfTEr27VAAOuFkm8ozjRfI8dbpW3n/X4LnHRl1lDWRgV
xLWwi54P/b85O7PlOpVsi34REWTSv8Lu1FmdZUl+IWzZpu8TEvj6OzhPpW2HFb4RdV6q6ogNJJmr
mXOsIDXiWpgdjzSnnQgRUR5KnJsfXOW39cJVuDGeJspcfH1nT7RiJCIBM1fp5kld0jt0vlSJIQ89
U8U/Gl64/a13y2W7FupAjiwcohQC3t9RDO+4XpXuTlo3DIOct0L68DgylT1Mi5gDK/5gLuSfbg4K
HUoogg2yubPsytK9ATKn6k5eYIxhnKbpyZy1cVw85+3vLwtK+vY+3t0dpQrHxwbGG2Nc6bkCiHaR
ovwGnKfw9XQji9J4haRSrxHtofW+q3JKPCQp1r6xZx9gQJrsVE5+SIvPNn4A6DO+1svU/+jzlUM4
KAt6VEYfeMaBDnpGEpOuoz44mObj0EB/mW5m2ekxlUOGHk2UKfUh0YnHpBvmT3KVZhOOuHRegNPg
STQbq1QI4y1xX3SbjhGhu/Voqsx2QnTSFoT7hPoPeCZBv53iZt3tGPtQTbsigLdzXaRiSE5lbnH+
TWpYCRM0wEeR0ral4+u5eB3oD5WK38UgAJv5E9lU+enlSic088KA31pHFZqeF9nFjT4ZZufNB85t
VTzLVBY4PaA3EZbhKU+ncofqr1F1lA9rn952nhHQYElpZ+rnUbsdAcZqFbG+moh6cMCr2E+r3WRj
G9sZRRBkOwulxavvZRn9PloEpMhWh1UdvTUVu9c6B6ZLVWdqOxrFdT/OJDmV511r0x6MWzNfzOm6
sQLABzRyPBjhUhqfu5I5eaHbVuMKA0EwUBd34ngneZbZDjJgova+T+ds7+Rtm146bd5/7WLToeeW
gBJrap4JLfhDBn9xoWEy1NWVIZdKHywzXzO0AJhuDovTiuGKCmmlI+h+agr7mWRsZwLDaGk3yM6l
51WZNGPNpDcfzdryclxywNJDh1FxVpgzL2d8kbPInppg8MYvCXDO9uClFiCGpF1wcPXAMxDfweLx
b8YKm9WxSLuagb+9obY0T9dmCGE+6Q9ekpjLdzstupKpwbUBr5w/bN9NRpJmu8qsJEilKqOLBwNl
Xu/pVMfO05L0SODqNCsnGsoAOq6EgyB674+oP8ApBNoLvkIckoYKu96agutU0wXY+UmKrmF17G48
Tp2XBpdmHMAxSOcgTj4NleXTSYgtpNT8V/RRacLEfb3LUzHTNkplLfOottoMRHGQ+ES0ZodTOJIG
IqCQ+HwI7ou08cdrqBna/FI7YjT4/8jgE/NDFtausaz9Q4mIZrijV+BJNBhO/dS3iFGiqqus9jBm
WjNDt2zHZ6vAf7cTtZwYGVQXffrsp3bBOPqhy8O2jL36ZHf47R8mLzHX3cznQZsQyJR9YVeWdbON
C6FBX/XQYTK8BvjoZrx1n1ntwVOiaAKFLXSzpyajhrg30hWGdRMwyAVjVp0MeFtzBFIe83PM9EcH
N2yMzIIN8dOAdgWcl+2B8ELHoVfII51T37u0dXSIR3oQOzULbBho+mza9cJqxXyypkp73KdX0MDC
aDXs5FTZ5cGm0i13U2Ivn9RQ5O0ul/BOIiYz6SoEsmHkp5imptzlq1NQL68q7Oe1A1SEpuigx09W
uZg2hm78FouCVUkD1cA2jkDoe212yRrZidfH8DmqmOKqZ4x3YE3a5pANmXqrLTf+bmLH8Hdk60sZ
mbKiwIQ6J8t3g+crNrZ8hr9Eu3y8b418YEBHLIyfThPr9ghhdX1u07waL6HTrCOorwRPTSIWyPuF
pumBwkfjxlxzVCN0Iv17v5pTGcVsSkVU2vV4NxgKUkJB38vbW+aqcSOnSeuHUHcLjaQmti7wT2Vx
qGlh19EM6CSNMivGobmNI7JuvLpjLreCifNkjmp+bPs0lkcApn15GKe0Nj7VWWFg/pyC/jYNFAhr
NwuYbeKMc6CjFpHOszU2iRtBIBFv7pj036a118nBbBavP5Dtdo/jNj4GA126dV+gzNS7rSPU3iSD
SvezrIo4tAzwAJE30fAPO99uLzKnNMdjug6wQ5kUz/w+j2l2Fx4ApzrCJDPiIlee/a0z/bRgOdQy
jayB2aVhDkUFDGhLeTCqkR3e9FLXqLkkyu16dWsPw5YxP2VGXv1c86b8jtUoP9S2ml8Dd26PnH3V
i9MM64sYArxAQ8CAYTRBtKp4Z5pDq0KvNV9YDelQpKxRe3yegrcNCyQ9TMABplOntPFrpjN4S+yd
DHge5uzVAUf+Wlp9/1kJLPZh0XR5HzVGFpvoMhgldpTZot50ZcRplFRu0kZ05fJ7BtjEOY+ysZBQ
YZ79KUVNm7H1k5En1wztlyxOHIBYqe88bgSzr4uZ7K0MZcrYKn+/TnECrQep2Pcys4prtItMtcJQ
VcQNZAZdtf5TW3fFZ4P63VWlZ5Tc9Ws7zAepymwXVwACciWt1yrrjGezD9xntTrXoADHG6PNBy+0
dTFcq8EBDuPn826UxdBHfb2CCgJLl14ro9X73hirhw7lyVVlrzdSNuOuGmRzA1IlcOiSy/Uu61x1
cuhHInhDR0fZ16PdaljPshJ7baUPrd96d5W/BP7eKmfnFxKbnHkmgtm7jZidqAoY20KXX+3GNah2
KFubqDKLJxaFIB/FXvbZKgUkh8W5rwI9Mt5+su1oMGoYXe4Vt5BcWijq2XFX79VYsdA2lGJTasW1
fWnAI2zDHOs0uL9yROk0+/LNMAr7pxylYFjGMvmcZ/Nzpr1fYAGnSztYrbuhLs0TLLB6x2iW7qez
pExn1ANAw8id+6SKpNeTLmMpQN1SuxD91CKCcDKUeG7j1vyUt+ClnN5Rl4a/jkmY6ZWRKqMSxqkM
vGG/WigYw8wxl8+Wmtb0mPIl/szKsSmOfhG49x7P5VPDJIwHc07f0Bg6bCwg1K9ABSc3LR229a5v
++Daxp91kKVPoT/rgO2HZblYn2gPrQ7nEVNJArNgmEvGAK0T2jFLUFCvVh/lnWzisAfC0zD8SOFh
x/wNSmG0AV8cGQlbEn60TssX7NOG1Oko93qt1/sWu74dleDdxaGkESlI05YlZYb44k6gLWTSR0Wj
ChFS7nFcCDjeLdyFoooIsZyXVjLsaKEjPF3b9Ty+tEU++K8EQT3CwEbXj0VViO+VoldzGopZ6wNa
pbn9lIoE+SR99uk+cTswSdW6ljljc71+Pa6QG7MLw57G6VX08AB+UOocrIulteaXvqAi+dKgdrqc
OwaYRvVsCBq6hQlgDjnYOkftlID4gkuiDm0u1SNcQyRRRp714cRgCe+4tRyZFGVW2Ysv2mmm1+Gg
rXYsI5h3seKmIgaaVa9xa/VrqAlOdhX9EhV1jex+AYyZbvLUsi6JddoHC32EeDCcgMM9s+zyFw1i
IFW+lVr1PmCT9BiDlld35rAEL7IIKOlabd0+x3HV7IfOTWliF/b41Dvk4pG0OxIf0CM4nYtphl5I
a7tHDRQHAWwuFhe+foxpfOpxnr3hyxzvu6GeTkGxHS5LozLcz1V1hYUfbSs5XlTHccHnX3XTl8LO
l7dB+x6YwNIrr01jjG/XVtKpGSgz9xH4q3i+qvyYkBDxaZx/Y+R2q3aZ07sFwDaR3/p5bnx2+yXB
telDdwvnBf3ybRlXhToak5W88MUS7SKDHJ9pn/gQL2TxrYvRmENP6eO7JqbzhNgAsho4cnBko3Xd
BZPA0G10wQO2NBguhRe3T4s/dmAs6qk+FLE9Xim3DyJhq3aI7ELr09IIfcysdIYRF1T3K1k7n7Sb
XFbKmSHYIlrIMjfGAZ0/A8IigZL58mUzIyKPGYtrulnIFwyZ0v7aMjGNBvfJAJYVLi7RhYdeiSBo
JMCeUyQYk9Tul74K7gGWATfRctij0ux+zXXv8hzIf06jIOSt57YLR2SYyDrb9Mlay2Md1N3F2jev
poivLAZf3/qVvECSBfDGq9jH6yI0AnXdkhzuXLe4SmJh/wJie4ECjXgWUgj++wOE1Sk0/PzoJOIW
ggPbTsCR6tXJM0xdwPFKCiQQqj+ksXlA1x46aeN9MtRwiGc8X6GN4XNTcay0Ao+urL4Qqdv4MAX9
aCs9JP4yRIkfH8zcvFtHNiAnsRuCIJ1/w+BchMKrrpzC/szYvvQpnfC6iTah/YTA9ZgERP8EXd1F
Jv27xWS/huLXwPrxjToUdh18GafFCeuE6Dpe29u0L644J4awy4b51EmINwiyvJuaItpe0s4PR22p
qOTh0Huf9UOhBB7cLj31sedcGL2jj8ZYPHaEXWFVp5eMa+K9jPkYTVrLkz1oVENW98Wq5cHP+Xfj
EviU9lBzKrS24VJYj0PKh52PRHkA8MT6GnjdJ2EDctelTt7488seizAq0xTJD5Chn8LMr+YhHu+A
5gQKxWhx3XvBobKUiLCjIMAoh+CyCLgmI+vQIzXpd3ed5IXndE6YmWDe6lLHkpea7UF1OzuzHe7N
Wj8mmYEt0vNuFl+oGwU78VGV8zxERgCA125lvB/7wvxcUtWwdnmJloh1jPN9b4zWhTkmI8zx3kB4
CvuAaBRVYHtMM6Wfs2rtUi44oDTul5IdBtFyGAfWp0Kr8rNVexMwEDFl/L31uy+Kn6ZdCUoNw5Bc
1Jg6aWQOjJ9SbujH8WGYbJLFwe++joFT3Myk1bs1m+ABWsU+77ZRmioo8qgw6DMEX/A2v7BHgSvJ
5mBvZ7JFBLmQxGHeiKq+u13ryghHhn/deKVRXaPek7ueCsO+M7Tx0+JwCDVi9U+rV/3iU7vGJ/aQ
Q2OPiOmYSkIYK7oL5XoXFAcfyb4/d2bpXQdN9VRAVwlHiwnshQIqmYyOIAWhKtgaz2pI98xVHb9U
o9nk+7jI2ovS0KTRrfWcj3Aq2c1+Jduwh8YPDuQYNNxmP7jFH9g8Ci3Ly6IKmrBa+E6SERUa3TkG
bTDLFFdB/+B2kncgdDyFotLNj02McOeNE5FcYjxPdhpflfQQPnuFYx7GJDllxcDG2PUTLfTEru+x
rNioeXwZOl7yWAzNY5cW1hcjSJ8CN/N3aMSsS6+br5yRw5rptQgBUIPfeymiZSpG9Rs6n4sk7ttP
ZUcrxRCsuiYGT2okDyiUvjYrwKlSNMACVcyR643iq4ir4KWROWYnw5rLr1zjoq8LqMbDaL4NDBg4
aIJeHfaiXU6s2OFYIEwgRRLFgRMZ4MtkxvqpAGV4UYux/l6YTmXduFC1+j3LNQ6oD8S+tytTFF2W
u4pDQQELeLLsmDBobmJQ8icAvsVwb+MMKHat2yO58f3qq5Pzp+axc05F0hf3I4NUboj7/Uip8nFE
g8xLAED5XWSm+0kEyuWh5vXnsglGN9JtXx4ZekuReCHgv231QPOppzaeklVI7mlGXbqnJi8OSaCH
k3Kt+Y3BIhNBNdg/Zt+4l7Xs+xN6nuaYleYKRCxXw+VSTuayY3Cafp66Xs4hcZpz1zmKsZTjmFZ3
CIIeE4pwoV7c6nosCCQi2HbJSpfTQHyLgSI7LiN9bXSjQRbxeQJGW5ZAenuzb/pdV1cp5PnMvFfN
THHNTfLqiTqb81oJNX5KqtXsIow7yy+x6HU3rMv4SIlFg9Zya4aBisAZAUuWXb3ndILUASiA8YqJ
kiaEkraDe0A28FqZaqmjCUjBvWXPSrB+V3RkqmB9Y12Ic2O3BgOzjZpk7CN40Aoc6dKZDxNIqDiy
qeaul85WdoXWgqZuz8T38nEAVqTD0bMGj8NtDprIoO2KAnAdbMmG7ePpwJgWUEAjeEV3XSNYRclc
26FamUl7cFqq+gjsBzwpJGJ05GgE5NdrDHd2v9qpCnZLAYr4imkt5fZNVNWFHgZ7OjBrEn+I3Wb9
r1kFgOfmTA/usXYm0ooh0ZIcdhZBZLiNuG3nGp3p0ky6jrBiDC9y6NOvXSKIJ0W+1GUo42qmOEvy
BXR9kdVD1kxNTQasC9inVgIiXfkUqhCyo7gMO7MzEKu2MTg8F1u+3DnmELw2Vd4DEZd6fjZidyxP
tsrWe9zVrcWBG6DJHJxJQa6WjtFfTLWTB2FqMBT5UPilQ3dBE/UfrGws3J07mSXcp74kShnGtLmz
7Gp9E63bTtHSpn55kenWNg+mkxbH0puRr85+kd8sAH3EXnWp89VJc21EOJvW8oIyLlrKLO0l0NcO
8ELIejLLyPFzb9r75mRZ/K9e+30ZnPbGxgveRAlPGtE+mnE2vjYumrAcWvW9yGJqUX7hZE/r0iL8
td2R6GY2p3p7Go7NtrNSxYGazl4Rzi2U9h2Cv1WSeMQLM4a7brp3qsrXRN4dNRp+RL5Gni6920ZQ
J93XHYNXQ+56k8CAwDGeKCX299oahcGKoGLN0s3a5eCteXaMKaK31IApQKAWtcbnDirFzII2Z7WF
Hw0tXwVdPcqqrp6A2xpDdvLpDTy5S434PiiKfA2boVpfmo61EpLFW5v3rHDeVgZ2l/uyV/K2pR7w
k48OFSl0OTQMayPTy2Ls+2XnYVxYI7+ylb9TMDE/G7FtXzZyEteVN/ic3IaVlqhkW/+56/EM4HlD
JBwMjb5o3ar5GlD/i+J2eNZLRoe56Ly4jzR1ES+MZbu8utppT4mr6AkhsU/Fro8bVPwLb67dEXBT
b8qnbPy02hKZNBQ0Wu6z3kpS9Zi4zp6ojRKtUzaZHZpT5sodLNb1O9309IZ6WPwDCIDE34JeYwxl
lwQiLHG1sVfNC+V9OZXLq+Nb03ecYxqF8FxjHgKK0PFS162vUKxzZkYz0P4+xOy2onc2DR8lFker
eZj0LMS+DUrvjQgRAK6pvOoeaW+Bem3o2iYs6kA/gDx3sETZ3eSy1brTYbK8qTkh5x5YlFhJSqTX
2J1Ckdime+due9YxLvKyjNKsIFXu0grjjDVrXDZTMFcUIUQjOGiZ1OjvB9PIn8c+l9WlS43wpaSs
+9C5IJ13dufIWyam+xgmEnx7UWICXKasu/ZEqnGQBocsHU1E9qO3icEXNbwxsg1mfpxv1y15vqHn
j3yG8eJhz5CtkTUnGEa12AfWtDbRwPTPa450osgRuppNgs35Ehpg934OjqcwnEhRkh9mbtOe9JQL
Rj8P8hdgERvrldDj+BPGuutc9OnszJdxkHkno9DBumPVO6Ty+Tz+6suhGw9T3WJjmYHf6LC0zO6u
7zvzhUrw+J0vGz2HvzCqAe8IrbLR68eczGjJklvSquwmn3007gEHENtWIerPfm00Lyn7iAghGYOJ
SFqz+kE5O14iB6CCIMgbiquiQtwYJWNBoETtBU0ILHYWCPNxmtum9K1yJ42W4kY8MpENI1Y7f3e9
2YHvmbXTGio67W2U2GJ9APpNc0eWM8jxbrW8jhqviRxKkJT+KqxcfUnjpH9iHHOVsRunGCMrmbqf
myzmUMz4zJ/7PBNN1Gg3y8JEGszAUhOlvNBr2+S1lB7nnGXklBC6ubXlUeFXvXXyhJXX9jncTLiU
owkIavVfwQ3YbxhRa2Q1Vr3qqKkpR4Wc4rii+nWB3FEG02AdQee71cGxY02SZiff8GI4/aFGQnfN
DNM+PgJp8S+4IZD1rWNNP5nx0z0mhWbBafrbP4npJjOSCz69sFl8/xu1/eDapRQDUbZuAswk07yY
KP4dsz4RiCQU9dsEDbffBd2h9LU4eton/NHCAG8Ou6qj59KYxvOKA0TsaHygine2/s9Rlg7ZRC0a
l07CNC7b4A2/yHYuFX1rZ6iRDxeDwLA5dMrN8gTAHVGPxVSXp1Xb/ctkJ84bq6teokWo/rkml3mo
446TRmfNysfnt/pqNrMZtqdHT3GP+3B2L50OrwazE5Lqtlc+G07hKLFSk/QpOM2JYoUFmlmed5k/
b3WVSSVvrUq7l0lj38XwKvV6cEVH0tynDTYNx5rVs517JnULQdJ3l9AN1t+Ktku+UBbkQQCFWpY9
VrzgLSlJCx4He/BzTtaGkrHupan3U8A49V0+iF4eGry7wzHJPRt0EJRw69BNcZdFENWJtXt74mBt
aiuxDn4/2K+khzMjpotlcm/SLhP1FAbZnA37nvZme6gKD215LcqFSMOlQknQnXOTfdnp8mphYgrc
9ons6DboxPB9EmnpHAIcpi+0E7rm0Cv8LfuEzllH6Ymz7IJDYvFY54wevSQvrh2qMVyWZIEzhG6H
tVZ7xer42qWyXXcKWwc5y5DQouzkQPiUdVLfeKnDkBlC4kSEa0qxlXCZKZ93iztyB5kWscKnN5ef
dSe8l0qBjDzoCn7k1g+mO8HT7OoTMmD1HFSA4a4LCYt3X8vNYr20TY2n1MGzGFLSnJzdmrORXpCJ
ypgxLjCzd8wyEywK7c/NbYyj44fCqK8fKtdYg8OA0TY7YJc3Xl2Z+vPBljahGjVXCP0Ubhbj4LK0
vqdlYz8LDkKDGLJ3kwcaAHznQ954wWdMeT5R/iyJEzIzXW8rc8E57fuxh22VlTGGlYod0LgOJemd
rfD3RK7Z2xdoO7NLePV4riSr+zJOg/V7IqWydjRHnKcej2Z7qNtq6XE495SGSA5NkPyKYSVh5+gS
ixchNMdR4qRXfZsO+S2P1xGRpSgM64auaKh9Ib5WXeoXEbZ56hHN3FvfCD5N2qOV2h51YjSYSyAn
33XaoUIYJwGJM5anhJ62by9tlJcyZkOhz3pBDDCsEWPKfAxlxRDXoZW4pYyIiORVXprGvOOO2uu6
NDqfxZgXjwlniAfkVVOYoVss/LCjUC4OfSDiI6lB4IbpkrkPVoCqFVNv2T9N8OvjXbcO8i1JKb6Q
7a/14e8qi9/kP8gqSIOQJTOHD1/KmVjFEYbjMjWbbG3Uzqtrjstz0an5uffJJ6rMxG/19wueCy0p
eTJalmmkEOQ8DAFn8p+KhlXvGYY62bEYGcmgVErvGoJxuzN6VFHXsKXnjGdL6nPMaosqTT2WuND/
/jN+07HwMzYEqITbh6brHDpqbd4Jmu3jyWzF9JlVbuzaEWsudbz6A1DEb6qj/6imAZdCSI+Kdfsp
/yN4qnrL3bBl6uTZtTuEiYrze2p/5envd/T7m2SOOD4g6uOkZSi/31/G7ZrK0MJUpwlb3qGDTIDr
LUhJ2eL2OGVZ+sH069+fINeD9YRYb8P9njMI2WYVjdRMnUwFvovWq3waMrj0Lm6tL3+/NbH99ndC
IB6hJLhibAFKJ3l+b4XTeV4mF3UqgsIByINsVM/DcOgQdHFFDYuaClp95S3OQhneWXdSTMNlL1vv
8e8/5U9PWdpMGrX4PUS/Zy+zbJEK0AUeT1WVX5hO8zNt9CtI8eTQmv+PdWO5AfguC3EXYLb3L5S+
6ZrA1VAnbMf5aTPanYzKER+4PP60OtFOYudxHWE659zm3iYiU3mvKEYhn+JLG6+8WvQf3MufHhsD
69FxOZgfGIz8/l7SPCfwGVN1WmZMese+CIzhDrdkOV9B4wLsbTiabu/f39X5CkW1iaJ7I8O4luOw
Vt9f1G1NctB2No/kNOqX57golakppcW+XYz49e8XO+djUpDYNHjoVAFkMjvonC/mj5g9fX+Yj3T9
qm/1MMBXR4CS71E+mxeBiR90Rub+JIfBeWsTTTRXudYprot8X1tzey2JHx8++FHnH85/P4owlc0W
NA6uk/ePwDfRO1KPmY/J4rvRUPb9IyZmyvxyXSIyiXaPh3i6tRuEIFD4nYOqu/gwLtlHn/Af3oUF
Up2tlh2XruP5OYPd23OAooAkG5KjyOLmF7ZnfQ/PyL37+02fr2jueRuUgfIXC5rg1t/f87x4tUbj
th59WhxRM4zyosSk+IGJ6E83xIsGOsQGaHr+2eLSihaNvQbzMXNNypETvGJirypYEgTmENc/kOn+
6XLbxTb3kI388uxyhVzRI4ppOa4xin58jwjZrPWGOWIfESf/8Phw9fnsb8hlUT5vn/L/HFdAgGrD
W+GGSn9C0GKZ1AFE9RGs7g/3A/qYj5KzKkD4fba5VYLYn3RUHW1V6l+9m/unIDHnH25D//Cf14ML
mxctNbuA550bryyt6ZLZ9FdN21yZdLe+WFXzIZiep/K/JxSLDjou1kMsEcjEz4W4DIOpCWGC4dit
7c88q4P9Yqt/nGe6bTGMZOOPs+BwMZwjpxyFOQJ05HBcDaqctW2nl3UZ9B8EEn9YAOjZPI9IBYk2
3+v7BeBTIsLZyNRxxHH5bgU3cykojhz+/lb+sAB89A1MIbLAgdJLf38V+C1Da/TpchyWRt5nourh
RUrXuM4RD/zj+JjtwfkW0wJAokv00v+5f/5nTVu1MjGC9/ORaH6ijoQIkbF6zDadL5NxmR4LEDX6
gyPvD49xM6ZhTtiGabPU398gq7vo0Z7M4Dfc5ZNIK33MF9v/x0k1/90aniwBhXfzvJ6PL16zpqLy
Sy932uYI3Ld0oNzDNJi1+Y/K7+0Z8o/EUcjxhknj/f00VUD1Ioj10XPn6as2HfVDkB6+ZZO3fuAc
/31tCIxzTB2kosYsrHNSIRVuKoFURI+VzxxIy2KI11Sr9ti0lKj+vgx/f0tkIpv7Cy8TMFrn7LDo
gnie6IhB+tFuXoYmEtoS1//Pv1/l9xuSJrHVRoszbaLls08qC1CZdN4imMpm5seqqecr2bkubIFq
eP7/XIpNgi0PNuE5xVfNI3PyYkccbaMdd0FW0STWxbTzrML54Nltn+j7PY+7Akvn48uBmGxa71cE
1YsxNcGNHRuYdeE4iXHeBV4pv/UpQvQ9PNjP9Yp4IaZZ8cHu8ftrIwnga4buuCUG55BmBPRuDplZ
HHvGkD4Ga7xQvzLlP++EaCw5CIMtb6NYtuWy/7Nt0PY0maiUeMeKStCpXr34WoIQ++Ax/uFetg19
88X8lx+eXcWeXaQTZcpVnHjayaJQexMnwT9HRRx/RN82gSARqnn2+aIv5XXNpscTy2L0vtoFDDal
+fKv9hfPsRhpgJ6N0IEj8RyFj6i3HGjLmsd0CPJdD61vZ88WXKuiqP/5/XBwULiQIAe2Y/F8i9XN
5NX24my9X+YUM0z5YI5QZf7+Rf3+fuwNp8vJbpG8yPMvivZ7C+a5d4721ppMFozEKH7lP68C7FDb
9KFtVAFHxtn7EWaF3C5QznEUuYYp3v6IU3CKf7+V3/chKi4b7hZ4w2YwOzt0jWKbohbUzhHVqrpl
mIN/bTFxlkykZH7d36/1h8eGlXYz7rHt8YmevRxwVy0dGc8+Mu6kRVlG5JLtesua/nlhAznClsxZ
S2mAU/79R5pNALNykP9HZr0v4eo5CLkQmn7wera/8n6vI7BDYwL8wqNd556dE1ZSjZRDWu5m8Z2r
wTYSatWpGdHQq0+NOf8jV5aTdhsnD67a3cJJMrf3d2X1vY1RxbSPBqckLh1/PdHFjz94R7/fFahu
B5Mac6+Iec6TGLY1zr8gR9TZ1012ocFQ1BEKnNiMkNsv0x7pKUC9vy+M7ae/f5SU24DLssbYI7jT
97dWyXHy6cA7RzmDinwohnWkkD+OXnWyGRFBHTvpMZmXsYWnzaeobt9VazN9BIbf3tj5zyBAk/Af
nM2OePZGx9L1key0zrHCnn+JXkvcOkYTH5Zinu9tMc23ncV0pr/f++8fBYUIXCd85AydpqL1/t7B
EdNXLUrnmGNDjBz06JFgdtT+71c5x8XyTH2A1nwXfBmkwvb2M/7n4Frrwci7zByOWa8Rbvae00I0
LObN4lP78Sf4oIUfGZkd27sso4l0RORQvC29b4gL15vQ0Lg1U0wiJ3WmHsN9g+e9Vd5sXyzVrL4o
lc1ztBa2m+wdazPNBImuZdRD76AZDfF0uhAUYMcP1uvv7wxHIIcX/6GeSib8/r4KNXROPtkKQ+DQ
7/AWXCUVEfXsLeYFqbcfjcmSfRCM/v6NcE1GTxLJb4ZVW76/5pJt0+pxch6DKl8fiOWNqDaX4Juo
/OmH34/WB3nDH65HkMhro05CRe636zFxLJWLMRxHcv7diD3sAC/X2C+m41z6aCgf/75Yfj8TOAi4
Q26OyhwN0vf3l812VZSlPRyHPq8uUIwDt0OfjK4y/qgg9/utYTPm/NmYMgIr7tnqJ6THJmqULMuu
V7/KOjGBwdXJp5j4aJclrv3P8QF1Y6IqDjrh2tQz3t/a6E00gWOzP2aN6V7iecHU7yTJR7WZ3z/q
APq3RVgPyZ2mxtltldTy1yzT/dFRc/k8Y6qJCj/JP9g2f7uKK0kfAO9TRfOJFM7WIVDJuZAIt4/m
0CRXhCxUTHrhXvzjauAqhLyUGQA52XRI3j8yHDlb83eYjnRRyxMmufQU+BlKmnJyj3+/1J9uiHYF
+wDJq4v/4f2lyjXpXZGCmpxjRz4VlWdeQI5tdv9+FeaIIc9mLhOx/PkaGJDJ4vKcjrGJxssfJ/vL
3FX9P04gYosANeBIipuCTIG96f3NoGgZvdbwxyMyIHs/J9A+yjmu/7FY/99VSL2pVG2QAHG2Bhgu
Ms71VE5HN2mo1TKpbecrVA7//sg8kgSb60iY4+cvBnl47trBiGi+SR6R6yegaZf8+79fhWXM7D/2
8f9j78x660a2M/pXgryzwXl4DMlzjmbJsmRZfiEsD5yH4lAcfn0W1Z0Li1J0oAB5CBDgonEBd5un
yBp27f3tb62luJdvbDZn1JLox0kGJwLRVtvp13E6FfsPP2Y94a01wlljqnUW/nEURgugEXNKMTTF
fLQ+q6rSni7i1Cmbjz9oTc+BkGBGk4rZrJy6jxYNZeJwWAw3vlQQ8OyzyZmORLtrhP4iaiGLT9mN
7BwS0xXA8XI4hkqjkFvWwwG3VC3bx0aiZbukrJrqcopr/aaIVelcjp1U7UDPrSb++KJdb/vkmWgH
sUx78zorSTfSSBv5YWib+gpjZEmG/Sjm8zmdvR0m0jNb40R6PndfDpMe6mmyZ4ZZF0Z2psdm+iWv
FG3YL0mbfEp0zJ9jy02+1rhH7No28nZWnnpH3vX6Ljc/gty9TXKINBPR/WZNSwnyrLTT8WDhDYz9
alfvEc5Fp/pEIxLiBjHeODS9jEeuGq8OZCrFpKSIScnfcEhuFgbjjliZnjxUlYwvcpqsQtWSymVP
69L/4FH4mnC95aOiBdncMqwST9OuVeUhsahfoXQZux8zfawXHV6px2Lft17nygrjezJzgOS9/KbV
nDeUmDR5EJ6bnSwcxBdVO2NSoPdas29SwYfu1OLnh9c/04hU2Jom0jg/Xz7VRdeJgYaUpC1L7VMW
DeOuAqr98Y15vVR7GhdrlczU5kU6eTwZoODGQ5+P6I4atTtPaJI+8rnWL7+dkCwHjhgixHXbfDkW
1sKQ5m3L9j+J+YRIwcV1ENUE7qMNKvGwAhHy++OvD/UOKCtq/LDBNgObjFnQS7TIAzzwHHcrJK10
Gthf/ydPIcrmAdyttyY0PeUG/A44pGd6jU+9xRRhXBTxkWvR+nq2r49i07+essl+pGULclmjsNFE
QNBrwpxgGHUv/OhYDBUjI2vduig6bKfChCQJDWY6HKi21rulwYA21wb9yFNebxIUUZkKBBsYWpEo
fzkVipVU2ApDHloM7tDtuuFc4WSQx/mH8ziUAU3qtvjY6dQ7t4qHJi97oeYT36ZPclpqh/5URRdx
JFR/fa5hxsjq0dc6Gmt1szkU7Wx1TpRj9TIttonEsyV7TUMszrW0OFZf3Ui9iUoZ0aBR1OOHAx6D
EPTZo5ZrCYfOy5fplvBdo4QYwenono4VnBoGDLqPTL9XKhbcgF48ZrOxZ7NOcRAnzwP2ySaFyGym
qYzszlBCx4jjzNqVuYcZfNuXfgJ+gA4ahMUL7hmPH56i2qp/YsMCuEx09HK8aRszedNoOOQYGPv0
nZufPECw9+8/5fV+z+WLtjPuRQSTFD9ePsVtJq9V83k4kM8Z8yu9VnA4mIU7PnK6TOfZrEh311qI
l4+c26/XOQlH8gSggKi+MadePrhrq7J3jaE/yDEW13YPwNcwcufIjF1f0svdBP0w9T1GhyaJ/fjl
U8Yki0q17tZICFPPLKEvp5jK6oC+tT0yc956FBUNNHpkziggbR7VF4s5ypx9Hwcr+hWUHkP0Du1/
KzX3o9kO8kbUK1Eb8QrR523WYeS1ciDnJg8wci7THKG9Mmm/akJNrMf0I+N640ORvEdrQKizEt3X
P/8jNh+RTJK60YfDlNfNvoga+qHEkHRf3p+Ib+wt1CuJpNZ7BmnizbqjmQsLf5O72bzoOAFkSbdD
QWuHplTMh2SOuRY2jjyDGpYeqZm+MUDLxtOYjDHJFcq0LwdIpt2uPFoKDph1NDtZVvOjkWXYOr0/
wDfmB3dCxJu8Rkpt26tUUSzo4HByO9DjP6enuoKieqfTeS3Cmr6eb+8/bX1dm4lPrQ9dGlvH89p+
OSgsHD1Z0CJz6GKjDLp2aUXgOGLGv/5ZKY+Ff+QcGeHrZ5IEX+tw7FnUg7dauErvMsWjoHmQLXJR
kj0t5pHuz3rqxjNzyo/xlV9/N+JhBBD4uGkIyLamoxA83FYI8oyJ1ZCtWpwaVMjshO+/yDduORb3
aEplgGEZl7p+1z/mPw7yU6s63HI8Nz/gdvZdndoswOTgVxzbO3NMn0Bt047IlW9tRf/wVW59OpnU
deagwdk83VKUeCRGYX+mB/J36+ndBS5M88P7g3zrVVKM1vFq5G3C3nw5RsycaLmQLIGMgm1gw6re
dSaK948/Bb4mWxaZONL5m7Om6vq6A/HHWBQjPsdUwjspRu3I3vh6mbGYiYOw2SODSdnk5VDG1kuz
virbA4qBJBBZbf3ssmLaR5mZfXp/PG/Mdx7FrYX4kc+zTSelvVpYTja0B/AsaRc0+VTewf1VjRNL
l85tKdrm+/tPfHNwgOVWx0KDzPNmNqSdOtWUhLHWb5zss5fi1kFzwTADpQRl1B+Z+m88je2DupZL
Fp/s7OZpGi28S6l23aE1rXY3qQBL7awGVNEZ2YfPaaq2RHWUb/kfAc/Lr9ZgWOFiPtcesn4wUetp
2T2a0Om0jyDBvf8OX0c8iNk4oXEqXtfVtoY7gMuqlInUvaSEAjaxxJ//BoLKkO7pOBLZdTXp6s9R
jYrliBj7ja2EtCBFUJW4n3mzdfsWQstEDNj4oDlNe6OqYrgYoZMrX1KZxwFNUHaIV1MTiE6G9CHH
H77/8nhcxtdHr4HlegT/sZPpiaa3xYLrFXaiyW7uIvWQJtmRg+f1pFkfYrs0k7DDc7t6+ZCe2nzS
2QPWGwlVQoCb2AhlHj3V4lhd9PWmxZPIi+D8yj/xkn35JM0daVG3F0y8sMvaxx25dgFC4sih9tZ4
CBy5w7HWSRm+2hoBpuQN4c+sa2sj5dqmmHVe4GUyO7J1vTEgFMDUQkgbYwi/zRy0htLpwuH8RFiV
f0vTwTqVY1Hunuf//9sb//v7xIz/wHQlLQp23L/5GytkY/0v/jY3Vmz9L1ChqyQcOe2KyObr/O1u
jNvgXyT70Cibq9HpOtX+5W+suX/pnMoqpIBnmLhB6uW/iBnuX9qzGJgJSmxJYeMj/sabeym/iD2f
vwMpJh6s9JBsdsillNVADdckWFTpZ1LTh9gzih2tZT9qr39yU/cTnufaCZaizVkn8fCaTeWYD/Fm
B1t/BUUaEickIiEzsIu+XHNmIdlcRtcMB0NVzwdXnrlV+avLsjt21HNiJdizgMywU60vugU15ft7
94Z8+/fz17gWxRLiV22rW/LIOGjdIMywNOnADLldQk8yc3HdlHQs+xFQSgxPFUhidPE6KueiKxSk
2F0+YkNRKX4Pk8/CCDL2mhCPgCS0BbYP0PHaE1qgm38KW/8bi03+onex/fVvQGy6f6Pz/uf3HiTM
/wFSzdqv8N+bih8A8/z49eeiW//9vxed7v3Fia9RKV0VWyhg/7XmNO8vEmbcbFl2q3rRY6H+A6kx
tb/ImVJc9UhAoZVbw8h/lpxh/kUigww5CbB/Fup/mZ3f/H05+psd9DakZjPZn+MRalLoTikVIQPZ
KlzHQuL0jXUmdIC5Posme7lGvZucKJPX7/SlHa5MZ5SfmthQDv0wpCeYwR5LuTHOP+9xa0xE2ZKN
ZBWmUrvchLMTlQ1sUulBnwdTO6mxQLlyNKU9b1Aph398l3/G/w7E4flRvNf1CKLSgOr75dqeSgVL
DtVTMPqpy9DOK7xB8cfIsyMn6nMN4Y+7KcI58k20Mj2LbFe57csH5ZgWj67KmGqKyrthqacTaBYi
PRS9tK9Gp8ywTI1EBkunSt0+UMloK6fCGeYfljVnl5DTrLsorpC7GDbdpoG72N5dPmuThlcA1raB
GPHJWXlyCV7bkexsH71Mnu9U3NdwihgNGuFFbjeP4B6tHYrlKt1NhWZ0uxhjzZ9ORcGqm0b4DdBj
uzpIMFRW6X2drHm3uJjC4roA9g6wg7nswe9itDCMOE/sWnVpzDMnVbpjZYVNcLC+tLULlEos/0TA
sJ0Iho6trqLCR4mnH7aY4n0klWOqr+eQ/s9PwzpkNXKhhtSClHyrSRKCXHuqEIw6caedKHjanON5
AYeN2XPvSfAtmgKS0neVOqMXRNOuR7ekJtWudvvcUEMwsVrQu43mj5LJdGTqbG5cKLJIZ3CBpOJG
AG9uBXetnvfs0vw82m3dsAFArcJMVOVeiFbdJQW+fe+viec73MsXgsiCqbq+EPgY1ubAm8rJws52
Vny9lum9Bn85Azm5lCdxXYgfMTyShR4PWT44eoJ1h4HE4ImEp53utCy1JE4uVnKm915U7mVe2lZQ
tKaCrX3RzN/hwOjJAW9CsjJcsxLPV5uGVuT3h/DGOyNuUVccCBlDWlJerrZhqbI+p/GFn13eY6LT
H/DlTHE/MLHl9H6+/7DtdsUH4m4Fs4kNmHaRLTdASduqwKNC8VcQ7CVUKPNQAnu/rpTIOHabWSOe
zadBYEO3ovcs/97m7RLIYYo9KBFY91StdyVtn+lessApM2vKfCJcO8L93tM6MtqWGf9arNa7mWiy
cyBjNRpZRgrxYj/ZSuaeakmS32PF69zYGWYAmHngzIA3i8xxr8NxKQlVby5woVJxluot3NcD0ynT
KRhTKW9qq2lxIDZWhxxJY7wSwOFR52DEVRPgY1zpN72Jw+U1f2h/GpfZeposl/4gs1easxr3cZx3
MRmy/R6PniyI00S96pgkyYlMRHIsjtpS/9aFtMoTSPgY3GxefScUjkJf7JbvlNQRjiJ6U2KEAu8X
P4BJWvcVxMuvcYmkmtiptw+L1JpkJ3THu269OfuJ6biFq/tgtE9t7UVfO1BjN7bI7BvHlli04Hid
A1NIeu9LW6c5vhvCzQnN/xVHvHFebYJBVN4MghlAQtUl6f4qN9YXbS4La/WEXO1H99aMs7sBpBMb
hy4N1CohECWF6B56S/RhZ+JcVeA2tWvpfg4WiRe+L2Jpn4E1Gu4NHMLDUeHYCUuM3j4oP/v7t4LP
W09zzvFtFjFyW/aZdWPNcmMMtQx1P7W0bPf+K1lPzpdLgo4LjdoAWXTO1W3BsUlxBo1EDeS7ibBF
VZ3pQoPYY6weiu3OyXEtb3Dq4I9cuz1S0HkVLjFGgi/itbXBCc3/ZqPp2llKkrJx0JfJ/CRsXO2t
pJmvTCuJ7zFTA0SK4z7OKmMxiUAxFKTm5AmHI7/j9X7HL+Ayxo5NeYlk2cv9zsGbURlMwhg644Y9
uQFxYeFlhS9olVfQiTU7eP+lv/VAmy12TXaQCXwVoi2VlDRgxnjVQIOp5tqmJihan7y35k+9Ux45
k7aRwPqeGRiXSjQTnr7d93qmTTLMNDhgmCNDnBGqoCOcO3JsvPmUNZWKxJUC4bZBF284ry1GRkWa
1jzpRrUNqeMdq8+9+RQKdMi+CAwgIb78WNjzOHhtMxbPExgoKbkIFZVHvf+F3noK9QGE7GSmWBeb
mVlGbNHSTOMgF8qCv9US7SiCFEcW35tPWZvUCKBxHdhWNK24ROM2sh2RwiFLZAFEOxmxhLx9fzCv
1zgiVu4jdKAgXaD/4OUrU/FtxvqED4Mf3wjAazL2Df/qIc9y+5RlPX8BrDJA0KiMIwN8HsHL7YU2
ERJhHOyIB9xtq1UzjQbZUzaxWfCXq/1S3/VCGfbFSgKvFw8yUN4vwdIP1X4wf3SFd0cQFEHLTI/B
9F4HGmtKZYVNcW2kiXz98z9ymdYE/iUxB9ghzdB8j0Xt+LNhNieeOU9H0nLPU/3lsLmsrIYdtHQT
QG2bKu00bifMYiO/ThfvC6sd8FKVDdIJuDlg7m5XuLHv01FVz6w2Tx0fHHl0URo1AhYtHpIvTT86
0XXJ33I7mQgJfHTlFlS2IcGcdGgHzMTmBbR24BkdSVOTpo4WK9McJ99uoBUf6y0VC1/0N7zHAhea
Q6e2xonpUjs/suxfv1fyOujnSXiul7RtDnLCm2ecIx0fWUlYXcWGFihxP5zgYlgeWZWv903CB/Te
9LrRsflK9MttoZjMFWeulI36a6zn/kLp4zzsde93Lar+8P66eT2y5y408sREKcydzYzxcFk0lpHH
zfPi4sO9uhv2PT6bMNfVY6XQTbpujU0Y1Gols0LOqJ1s7g2ldCIz7+A6FDoG643qVGewLZqzBTrK
PloqlXSU4XzBR1y/HToP4J6Rq2GuWfnp+8N+vV2sEmSujpTDeNXbeyMY01SagsnryLl5wC6VUunU
unjJoUzC8c4AZVgUqrXT0tI6EqK/fuXrvo7Knb39jTtrPptaWQ688r7JzSBbuNd3KYXoRMHL8f1h
bjdfan30fXHtoLJBn9mrWw4MiZx+mgHU0vBDq0wljBz9mK5227JDp72OPJnNnUsoedhtRSzLrVov
a7UJGvKxCUhaLzrMUHkUX87TNMJ/yC3jBINIFathu8JjdTAqHKJpX9asMM5cenbMPrG7YOJzD0HT
VuIC32Kv8ZNxks4nNgNrCCursFRcUJT0QRZeheN4u4z1TYxVIgqMGrDPkbe3/VCMiysuHfDGcyv3
Vn8P07PRxCBFkDlLfhUvmdzPU6JcSAM07Uc/FGqmFSLI4qe2uJXJZKaJR9+CB5zSlf0J8FsvrKV2
zE7i1QWHyU6uXEXStIrK0cS9PB/mhBwOPqn4Z1dSPE4YpWWwokcl47pnjdcys0o3QL87fO67qmY/
x8dLA6qUdF/Lrh/ADRn9QsrHTnWAULJG0qPgM14EwhxLK1SqshrDZohawx8NrAtWg/o+CYYli47F
l68Ca8ZC4oGkAfIRDWHkJqL1xrRfRAbJpS+yO80r2++ghWwC2tQ5MzHa39WTpd9OTZneRYkUF7be
GB/TyDDxn9uB+FwkEPDn0F++zqEsHEmvXxNg9V3s0ygCyJVimPfRuUHxdx3hqkTjQZs4LZY9bjN1
heO84M7SwJk9lZFUd0ee8nqvoARKiQcRMCE03hYvB5P0NbW1qujhPU0rz9Udu9nvnbz9bEpzenQQ
5l+3IBpuGyedrqosnyhG28Z4aBuvwc8THVFKBoxAyGfvH0866Ta4dxWN+lvAJrqMlqjAx5hSa7xv
M1l+i1oJ8wZIRDr7nmJZOZb6jnNPoUn24Uzn7ZUaqxU8llZEl2mi9Q81fVepP0ZzAaygm6bLJW9N
N0inGbJBN8riMevSqT+1KJKXQVQJ+VQ2xvKjqKe09rXBtAE+SK+6L+K8CrW4dOojW8arE44pgX3B
2nJNpRJB02ZK5Ivk4qMBWycUGx+EU3q/h9QpTlIRuXcDGCA8XLt62nmplzxFJQmUiluGoIl0gW7z
/ifd+joxP9cYwuFoX++fBGubT6qV3pJV1hQY+i20p6DHZzvGYjyYjz1pPbj/DAY5zTjOOARYB1wz
txWwZnYk3vYFmT2vtoYLzBsXrMori8wsTtpOHoyJjCuaLM1q3lE3trPQHkpHvwFeoN99dNjsozrS
UIJSBo1u/+Wwpy6JsNjVq0Afowpbf4uKBfNl9Dzc09Phd+dYeF1xQBVUwtRUP6d8oZHxWnVAHEFq
+oX6h2lwPivDkbP/9fzgt61N8mschLOVt9m1Sk2MmlByvLMncxr2UMei3ZS5w2+ryWssu4UHbKDO
1drbL/NcWr4r3X7YIfJVzpsR9/8jX+7vCG/z6dhYeFdMW0RqzkYmP5SD1scYxAaLnnVUcKLFInno
FdjzT8VopTtuEO4no4oyWPccFo8IifD7zrEshUw1q/f9UOsP+ANmn8t8RhHj4f5a0AEKc08ZxgdN
7aY78lTRHWYaZR4a7axd6jAuaoyr1wFNpqHcmVGnxDd1l+OAConLrjlSjMw9s8bJAlrlGN/yVFN+
lwaWqEDFrKHYeRApvvQz4A28lCvntNN67wfRswuxkh3L2CXuYrp+XNaGEbheAgwtIV6i6kE77BMh
jXsWURzB0xI70hU1Zim/Ul2Mn5esN6OdqcaL7o/CqhvfYFf5OqLaWPYY+1bfhMVuQ14aZKE/qAXZ
bt1uHbnXxGz9EFCf2MBcNx0g4NmtvYdoAhkor1Erhz2YGzWA2dWPFxMW7umpW87WNysZxzUvl1Rf
0HbmK5jGVuWZRy+LWPkzYwrHsccOEbggLSiZ8NTKn1DWekGpky8II/Q9911VzcohzbLmdjDq9j4a
YpFDR1JJvHAdJaCooyG/yvE+/GJwiDShdLv8V6OP/Tc3mbOLOuqSEWvrwaUGXAKSUCe72mFPUM6n
ZtymdEsPtd2FbSbac6yOvQmH9lr5JXpFTEGbVsuXFaOj+4aEG3vaWTrVDwg1OBfpXeGm+17Wi+IT
LjhPEAOmT/MYeZ8sZxjHnTuz85MhHobvPV0HGK5r2AgGBhik76VVNbOPCfxyWeUlXmxyUPsrEkrV
1wT3mwcMwqEdxrjFAicYqNntTeS73PdtBZIPHnWWe14nIgt6x4jKyxqYzxROk24PJLAjiSxgKMsr
rxQd3DacO6udWtRDezUMRgnfAfMJIp05yqrQcvpJ+JkrRB+0UcdQVVzGtZ1ei0RFhuBxspTd4Pyq
F0shG17rY0kqNm+pw9sDxjkRaAvt2jFmDIFcoyqdg3Qr28YxXMlT3xJt3gcQB+ZQ5Jm2QnGtVPMd
tTdNPy9yQ4IJ0/TTEoX6+vKqZVcDx4H3bqmL4wOZAZthYuF3rtSeKWC754BVpzLq75pUwQFXLzN6
z1o64oNxWeS31a7VDWwHYNx+sJ3ocoy4MV1EtHLfS71P2i8DiIvVQbkZs50HsaoLRJlDkTGAEw27
wmmy0V9JBXg95BrZDjnZXntOrru5T1NauAJN6gZrctGbT4WTcH0nRpt/TdJ1zvMGXNUB1zt5hzVl
C/GmIdTn55TVY4/NMe2bmIZdxK4Le1GDYg0WyXIeizgZvk6Na+DqTQymUsnIQNTYWg8Lz4FIcYeX
im2e57Pd637Tu9WFHBsvORQ5sWiQZuy9KEEQnQV9p+pdqE3D9FhbWEBj/y3nG1rLVYyznXYwz5qm
0NUzHdpCf67GsUXNNRuMfT25RubnMq9uwR5F9enYKBNYhqTyjHOv8hxAZ6orCbAxqtRC0fXeoVdy
bMwxTG7GfWdPxRAkNMK0IWWE+nIuoGYF05h5M7fvodTCNEOM5mHv4OyTrMF20XXn5OcUiyXe4YXQ
7RVbOGfotJUL3SBhGOAN2Txxt4IAG6EroKVSNl5IxYcwOQc8hRkvTbOB0SjgueDckpXRqM5cjjhK
7Ga4Y0bANpF5O6NJqolKZ5Vhqeg6SXOqJvD+YFzIsjlRIajd971uQsdDVGqCDTRyI2ALHwFBeD09
sXjrL9SUATGAiU1QNIRmn1dib3otwPpIFwa15WbofqaeChJO10ej9bvS7tWTSeSq2AnDqm6dRcy/
CmiXxd7pe+Or2c+JwCnB4PAYu9TLgm7SvXKX21CKirpdZFiWc62yM4IrXsEDMg+HLjeXmwpG1NMA
Bm+8sDwOvRO8LTsZWP1IjSf1uLricAz8J8yAAoW5yrELdyRdfi+1PX6edIWLLH6jsefDZCWYnJcw
VtyDzAbxeVGR2iVCuyQTZYGYkecONiBgpdSrckp3ANCelMZ5Ki3lUMVUjLJoCkuWu6/Y064BF1Hm
w12VOjdTj5e+ZM5Qn/SX6joVzWNh5qfcGndjDpwpzfb4+J1aeMDTL3hdW/ZVhAHB0HvAYrUyLJnL
rlUPPrCVg5PYnzNRPnQc7nTZnc9alH2us/QKsM25ZRdPGawfq60vF+2xHu7yuNy5xo8VqVlqIJX4
GzqYVejld2lp7DlZnb2TunmYmi0+8Z3dBovRWn4CmWLCyT8yvsUJJ1fVkLluIvV6UAqVdiAtGW4j
CDqJT4piOqHWcE4mlX/XEOxrFoDIolPLmzhycG4Q4pA63d0gyz0441CDDHAZjUi7cONOKd59Mqfi
tMe+khGWn/u2fSDeuOuUnPwidszf1MppT9TZOdTz8s1OrJ3ovMtYt875/reGXt5jlHJipRIMaK/f
uk38KQMfZeX3ND4b9AeEA06+Po5+8TmzrN814+9cxGcO0Tt8JEk5sr+HfHZpJjpIymlcDgCqT7vJ
cKlOjp/LTjvg1a/5jemctqpxH3XZd62tAtHrVohT0aEa9X1EkQcQX7V3NOPrpOg3uHH7tOHAHq7V
z3rah54XVUHjWuSvldBhmLavLDAI6uSzkcCszVz898Ed+nDAd0IpYn7GjV1aX6U2PijiqzFqAeTD
H1lf/OwiClxTV13qGe3jWb7zxoR4qLyOimkIoBCdZvjBf3NTPvwEBMhQxulMS2DiRvP5CFdx9VIc
Uf/WTKCdKJafqfFtpEaPH/j1GFsPBevJH+w0XGz1JB4scTvSniBJaNn0i0T6uFPd+iemQFjoyitS
AgdLCAvf8YxkQd8+6spqa57mN0XantSAeJwsVgN1GZ5Y+Nf47xen9VwBiXfY4kQ93Q4tfLfI6H/k
Q44BOkxZaqnYMBIkTU4bAOa5HPtGvWjVyNlzMLsPCVPHPFVH6xIZxQmwuxM1mowTt2kvckmR2XEv
hAXwDu/8FB6GcoXv+cKBbVBGTacTXB5oqOjyn1x7k2Ap218gQu6wZn90QG0EXfddSluBVt40WEGM
8cRty+pNrN2rugaXTk/4FzBAyjcddcjPUi/iOaDnZx58lRgEhl2XoQ4otNgDmI3NuG9xVSSGJMDy
wr6bxe3kJcI7hdyr14Gq0tARJJ0OBRPSegcgqYMwG+R6v3zNllKLghlD9iqUEbaeQZvI/Mpxha3t
ZkHyjFZczpZOj2t+HrrGX5hm2m5oZPUoA6+t4YZmsUnBolG00Oy09BrmNqYQJasClhx6GycYUFb2
gcdu8DRR035SsdmB2WSAQty52C+RqK8z8JV1o0GnnqtEg1+hGwKaBEHW2ay68LbUpQU0Rdp3ZI90
85rWxdTQvpcqCDShJ9OtaQM52edxQuK/r7IW49gCehGykGV0Q9G67s9kyJJvvSkj5q5Ri0+OZHGF
osjdNGhd9I1F3ysWBDBjdn1JXugMG2XRMXuWqgibOSNsBBjawvB0lqgmPgYPjNswHHHfbIUog4nD
5dbNgIxyDiaBqniAX3PYB36VG1i/D8KWSH/GwUoDzZwIQzDea380nTnxr5SufetZQLx8lA420DGO
kwnb/xqPc0c22rxPxmY0/dJ2td90zxslS62VqxizkPABFM8ZQmM0rIxjZCS6HfW8pPmSpJc8F9CN
IHNr0rilbVetrwQbbB6oxGjOjrJUfO5lLWhXQx07wKHKYP3OKsHnq8UQP5iSphcIc0XypHmK1uzs
vG+/AL+FdT938apOGGbKjwAPGPbSqb3f0cx06bglR7ud9UpL066zJEGdxeBrRouexaCBwcXc8Zru
ZqGIKXbppC33RYYgKkR3EX1xMJR8spRU133FqrTvOtwE/u+gNtcmafFLGve08rSUS0lYZhSIg1Kx
FvaSavAywK6jjM9qgWVSSN+/NzBDBboEvDjVC3IhvXtCyiNvg9j20tt81MpzRRT1AxwheaXa69yF
Zshbpg6prNnkcXT9rlZdACm6sorkFkpTFvwW4ow80r+xeeteEGkLJzsWLIRvpjV4HjBWF3aCiJr4
NCtl+jWeKkOGwGYdCeZpZcpMujE8qWZc36htZrCwzaLxbT0rv4x5UUPMLtbqLlob2DRFxGr0i7hy
v2aQFdGXzG4Ji6xqxtPO0Io1QlLL87S3YSgZJLK00AIi+kmJu8ELyYit3DR7yK4jG9wPLM4Zf25r
aeVVC3w5pjG3Gp+4Z6ToWYylB5ArcxDQjkigUpRK8tTwH3y1c8MpOYNdXYSCUjup+LJ2iSE6pfYd
3nZ/o0VF9X3xCop9clD077Ud1ZeG5w1aAAWUfJpC4P1DIXBejXEXbgZOqbkHXIxBM7WRS2aMsJMG
6SjTE97oyFVs3y+DBifHVAtjr9T4tvke0hogq4u0rJO4Qb54Y5hN24TOuAw/SM6oPfALw/ts4911
w18rH6EZcpXPkSN9TjzC3BBQx5D7bif635qooltRZ91j39rwROZu3ZsykgZcghozsX0yRR5w37EH
MdpWwERjdW2ubGsQ2zB4c8oanpeS9sBigr6iMTVBiWX60mc7DPfTBy1OiocIa3J2DWfiz2DFt9Sx
bAA2SlGMrP6CgFJpYjAgFakCx2/KpZ19A+n1RQq7M9/JmUbMAJSNyCGCTKwXSRhw6sZcarhKQPfx
KdLThOOoqRNKHNge6sYEhkm+wcGlEILN2ZJHlQlwfgQz5mRMAFrCp0kLc720D6VjnWddSf6klVmC
RKtSzlVuqdQ3LPcS8Hs6sHC14Uc6SXBCFbKWwmcKdudwsazMLwYFAT2cYhZ4a9QKm3mbTT/cambv
d6sxIrLFqO0LEa3S7TQzIsqKF2viVEms5Gaeq/guVu3uHoxkwgEWlxBMyVgwJ0TWc3B7E/mOsFdm
p98n9C4bwahN3ilzDkyZXU6N5dOOPXd+bVmJdrBqVz3TeuRQ4dQ52hhkNqTTcFy8+CZxZjwSoP4q
VKH6fPb8TlrcRToPAJm/mEp/juzBMHdFyWUkbBLpXGIIq8Q7TRPOo6jsKvJRIavfZ/YzfS+bVn0c
7Hb5pc+yeYpiyH6nEJOcy360E8c3xjj6NCepp2M/1fafFSIJARA2ZYpFrd0UYWY6sThwiV4zXIaa
/dKKAQpOBQ5oDulmpFxGm+XwVLBxgYcp6hkl/yS8NOzioVOJJ2gLNwrZqsGI72C3c+1hmXekUZvW
jxQ7Sji8quwT6QBTPZs5ulqWcrzg6+3kS5h3Znzdk/PGmFCNCG6SWBrKDphIYTGvOL/CGivSG6tt
mAx2R07UB8dtpEE2L4B/BmVZaj9ptQLOz2D91FQOGc6nQSdmNhpOcIU09qQv6YLbqF1/y3KvNHbO
JEHEFcoiToZyzn+Qf7QvjSnvr+rOZk7lxMQ2icZ2/O6OubiUsUeSCTnhsx7AVMqT95PDr6ocNu6F
9DjQbUZ3Pbr4l7lhPVs0gGxpHnhdBc63HKdLLsdHtBFvPWT1pFwbw2lpttY//0OGoUmPKnLF7ZSr
Z7oDuOb4eVknR2rYr2TJWBgZJu05FBroCXC30hodYmBLqoduvSxuLmf8nTgJOvMBTgQW4UmhnTeZ
Z1wbFWltcu3VTinKO32YyBMQHZ8JZGLh3HVc9UyCqvff86va6fNvw1IMffYKAtlklcGy0QJDOBzM
a/pKr9pkb9XRbeXSRPv+k54xHy8S2DwKc2/aJdZOSW/bcIpCItNbmHxsHzCN/blrnd9ebRK54FOB
eETWobUGeHVm93vbMbygH/L4cYEI5ccopi1fOr16QUv4vBsmLOPdXv1Pzs5rt22sXcNXRIC9nLJI
lnvsxI5zQiSxw14WO3n1/8PskxElWMjGYJIBPPAiudpX3kK9K6XoUDVq+O3C465vvn1c0lqQ5HBj
1ybs8eKY6IXnSo5buKTHxVWSCrqkltPupqZVDz0GnLs4h8STcuBcmzx8QDDRXydyiIVW5PgZ4csT
JaqIxEaT7+w2UjV3KfQYwL5tu/mk/KPO+P+hYcH6WKg60gvfkq2JCpGvmsHh6JIjPlpk+3/FNZ7a
n3+XM3sGdyUoYcgiwyvb4vdkrUFFOGnx7cSR+JbCbudDURh2n49y2gEH6Ua5bSWu0BWDk3n89Uk8
nMqCYeTZGebNta06O/DEzbtRqCodkNi5K6cST9Mm5lCtK/NOTGvtvVALPXPBymIpNg2Rn01KtUcF
zrK9JZSWG4p+8XWe42/QTrbxrGPIF0QEr/7nj3+6q3h6bA2AcoBdoal3/PRJpbZ2iZ0edzexA/Ml
Ua4EHdga7b8C5NfDheQPfr0M6An90OOh6jFXxm6E5VEvlbVDTTHycEJmP6vm7wqfy0u7eD14N9tC
h7utwywCLYq+7vF4vSyRzCtT5ZlIid+nXM5BpesiAFfQHIDmGDvRL/LTaCHtSqms8jH+bPb0qIvH
z7/xFoDFiwOPgFFiwdYFr7/Zn7KCTKxFrdozlL77gNWKQRPOczuTGhtl9/KSluTpnKJXiZIC1Ou1
ebpFJ08hBr3NTP7k9E35YOpt+b0wB+t21LNLVNpzQ61MRa6NdWq3KBNbiqkrjBSmKWNXuguIo/Oy
kDq4WyaOc2GrnW5oElo+I3KP6L/wcscTSpY0aRoXEzQYyFJ2U+h+XHANfD5bf9GVm3UDs40VyhWA
isK24V5lY2qnWgJyZsKmzysdI3y1gZmFgTqUC0SqTFN6j0Nuah+VpU8mVzEAhrg5Xdjct7JJIgaE
4X6vLtTK3QY6yoOK49BXHBhbidi/WHqX7kP0siBM+I+CeQwLVIBDhv21Oi9tUdJSnSQUL+Ia6MNi
+ComkfdJqZS3GMyZL59/qdN1za+3wbsRMcAN2KpJYk/ZKLO9FF6Np8JV3GTLQVKK+iAwqfUyDYvb
fx+PhB6EG2wK2MAb8EEaVmHdkwN6fYjM/dhHvUtLoAlkp7AfEgQnswshx+nFanBt0F0n6AIYtNUR
GDpltJSWeyoHm00WoIbPqWqLO6tRUAlvM8pqfdQ9z4q9UDcts/xSb/8UCGcC1AHXt9pxwL/fbmWd
DBw/b6dAK6Qs3uNUcW7SqnQoDUO31f1ozkYJGOzUqG5bZvI7Amh6e1vUdjS5Gtsw9lAWnOagkGr7
FbWHcqKz0rQUPVGYFcTtiCmTN84KVfVUp0UQNnn820picAIY2Ol1UNl6ax5od8rIrswie8NUWrJc
HTmk6Q5fbsrUdOt1SqxJ3UyeFeKu6lpOKlt+n2FIDBZ86u7izhJ6MGSj9az0CwAuUHD4SmrotMk3
TPmaoIJYMtxOlakRAnaIXvreUf8sY0hBPY311zZBvAIf37T905ZL+6tgkP4KWMg0YYMKrxFHyML8
gLmJfsBqwSl8nSTYeR2argIVqXaG5Tm4Pav+VPahoDU+Jm+dWoo3qh/dY0RSKPvc8hj99h1F2blK
a6DClPwwZ20Bh90u2kzUhwAnvCUCLiX2w9LoHA/F6Px7k2TAUKsGqRJqW6TcV5htdhJ0vbiXvGQZ
ugPKdM67bjXVUzQDAQtqpVzephS8vyt1S6ns5HmkIKparQjhRQ4JBXOySSy3aX27cLLFKxJf4zdV
r3Dv1SvMl10xmIrwLaAMgzuClIncZpLs0s2lNmc6ykS51/MSTMhcLlPkAxnPUw+vkvI5ox5G3Y8i
5S1vl/7BgYo6YDcXg4RJrZ78kfpCHADWN9RKoyn+mkbaorjZaEc3yZC3blY3tFObUKfh0jlCx5S0
tPJfSmstXtIZw9fPt//p8Q8bngt0tTqR4R1v7nMxqYlTJDGEHmzTAlr7amCOcMc+H+Xv8X58/BMr
EsYBkmIgBCKOb5nIGYpV3Dz1ilk0fiuZ2c+Z79NgAOrIB9LxJOiWvA4mKZy8UiSNPwD8BWFZVx5l
QusmxffuriPU8moaqRhIt5F8CwUOaEQDG75Db/maRL32hVQJvxgol3z+CmfOZbI4jiwCH8RBtuF1
HZa1zi4rvCIpjXttTBHDVEVzHSGY60caS+fz8U74CpBy4FsxIiuVYU+ky6JKjm2dUE7xpaflyvie
74p9eLX8ya/HjpbthSk6c0MzHguAqw4JIv7reIqqFPcWtS9rz/9xePp4Ohz2buBdja7/ZXT/OfE+
HmoTc9A9K2TshFfL+Nepoi/iXGIC/FVcO15wx0Os6/4/uf0ccYrK69vc7L7ueJX9fv/n+ebLhRc5
s67XYcC2Qua3udU2+XM1yhGAW4YRQfttuhXe/DhcGTf5bvKAk3itP+1Bmxxo9Ef+8ijtnLfPV8lp
qMjY8MvJxXiEE84cpZkGcncNMJtCpDuFg31gL9W7plsu6fadOSn+DqGxQMjOtsT3Ouw1qRFdAn9G
jV5bwNgE/c6/Eh0IRmX+JZ1HbMsmAT+eN1UU9GhnnNroveZfRVQaT7Oe0s/M4ksw61NoMmOhDMh6
h8BBRWGTZC7mOOmzgRs4wNT+egIt4zUD7QwBBCWn9SRHP7AFHv0UJsguLVXs4RO1Ni+4MZybQqjx
OjuP+Fvf2qPSvqNnwERScFe6gGbjeNDT8sVpYvlf0eur1gsM+b+UcKRONosV0liKCzc3aSol4wGY
8nKop0W7dHCtmdfx1gPLidjLOhhqpNtQH6CPjYJYm3nchUO/t5ZIX8ElDtKLsyb1QSU5yteqyyKF
7L6Q35Jatp+Loo6f40hXb+n3LJQXDKsFqZSvwBSDvlrn1uHo7KJKdP9e0kAzAv4eIjg46Tlb2YAW
49gZHNJaBsTZXln5nVZVXzK9PPdVQKZaCERzVlCgOV7Yvey0ykxbiTb9UNyGZml9ibWhDdA/TL81
q1UmUIepvbC4zmxa6IlMB9kLmcuWomgLS3JyjRKnESPI5CDQ5M9WWFxYWOd20lqsweMX/2SYpJu7
I1FyGnRalHlpqacqoNksnbxIFyk5WWEiODWrdawGISZHsMqqBYyxnebDjVPP8iXXnTP7SYVEDFYJ
j7CVY3f8oaUka5W/WGaS5dS3VYrIQFTnvY2vmv/Ppy/FQaiExJUUNf+iiP9zyWiATCclVhJPbS1r
VzYgDkFG3dDt+3fkNqwTZCoQHrRgZxp/77v/DgUIyiDe56zSFpL1ZQCYBU26fpCo+XxJBz06qCjX
f8maxTyAM6fPKJXOBQ24v8nnZmuvhT+SYM4q6iGbMK42JxA3aBd5U5eZrTsDqb0zqlkHPh622Kvb
8Z9mirUgijJ5L6lj8oWtpb9P9pStqBOFP4Tjt1UB9bfK9UOzwP1UgJ6IfTho3GBgQiY0yixay2me
J8Egr/i+QqQv06yUF0KeM1sSWapVMRJpKD7s5m1CRcAJVmbWR6XNL/Q57Gd6loOrUf4OFHl0viGA
8I+m5pQSTFjJCvpTWFPYJwxYjA2AHI9cOghvgNvAi+0WTSiAdHYsX8h0SapPj2KaKKtcH9ojqz3z
8V6g9ZzFRZxK7iTA17iGMkijG8fkM0OaAzeTh4qOeqvLgNsAfWdfk2xxAjnSxJcScz0AApo/O710
26BcS/CeFHLol8qSfl3MFZVodDmozn5F9QYiHfHdgfar6J4cVppxHSHj8FPNKuVnbS7arwqWDrLC
3azeD6DcJTJGw4RqHNJxhEzWFuh6KJUMUm2aim9zUhSENXWF+Qh8Yumxi5Ux9ZTeye/hs5rfpay0
bqqsNkBOh/J0n4kFvP5gC+UeeHjU+fqgSrFndaL+6M2+qtypUCsA1rPVNsB7pTp36z41v/adobwO
0VR/14CLi5UXW89PkmWX4U7lOOt9qxDSdTfWtCTpGKTXjhPPZOs0fJ9yOcL+Csa+FoLgGZsBeeFF
Mh6qDBGRINI7NXMHIwJoAnPnmu4cMEwRzeIupqYkfJA4dejPs92ym+xxdCD+yzz1WnixocJokrUr
wgJsn1OAnPK4doHumU5Jy8ZQo1R2ZVDfIZIgVvJgR4YRuWhpSoXrtON835tzpu1QwQacnmemSFwn
j9KXJiyi2acp3fw0qwLVjIajOw2sHJKYa+Ylv9Upp0X1oaU3twCmbMnPl0aO3SLEJNXrpU5NdlKu
k9myumqIvno9TJ49dUu3X5oIYCHg9qXyFboF15gjY55Z1/bwDf0VwFYSfTLhj1NaH3IjtIrbYhqQ
qCroC7sZldV3agTLgpCknOR+1pnx3dAnZhWA5u/vcuHMKsr30QqBm2RA0UBS7Y+YSgtzy6vdWrWs
1oGeYyXrl1PWGgAXhwHQ5CTk3J1GqQLKoNeTHsxyZr9TKZqy60adG9UzcmA4Ro95uw+WfDICWxqX
t3qK+snr5GFM/IS2EOCBkpARo7MECK06gdcEZGBTxRgNJ3qQu1ljEeuhVkKMbGbANipdzACHqPw3
JwoVNlHhNeIu4/qp0UTF+ktKIjS3UfKcahxIxkkEfd0KcRVCKbNBYrdt6tFlFsuuMEe9pihQDebV
AiuLck2r1BorPwa8zkIsaK7FlXazDJLe+Sjrzz+aRgmHa0NF/tqTMjO3gv5vb6gMkY1zF82JITKL
UqfI1OSO4Yk4ypb9PEyNCSFUqep7uy/BTCIcbKRXWRGOwFtqyVL9rEms8rDUA/DeiO07B2ljj8+R
VUX6FbeUbrlJk4y3FZj614EL62cMraYJMi5JgFiFI2QfQGitBFJk9tqD02doaSWTGkGeSKJ3dGrL
r2OVEYZbrWJUt3o7clA2cs9iSU3KPAEm4j0g7iYMf+nz3L20VqbaQFZG60MQd8B2G1DQC0qwqbej
glHX22DTenUV7NVjGAWh8waQMQTRM6SPBgCbb5I2qU/YrpBxy2NmrGjSsvQkO18AWhidcp32RaMF
mWxG7zNk+m/gIqqXz2OLM5EboTr0KPi61M23UqQGTFujWMjsQOnbHt5c6n0hydn756Nop8Pwu2EU
UQ4kO4B+dnxDmHYEo7xjGOR+gsXv/NrL77QDUiC+5pc7cefcK3vpKbuaruIdwkA7Z1/t8kAJqp0R
QDBxy7v5CpF9X74Qa5xpmx8/2frk/4l4mtrqcRHgyTLXcnP/A0m04AMsi/uc7RIfQs+FaOAM5+t4
wM1lWdFwGJN1wML99eQe3rzgy5fPv/ZpaHo8wibgSOYIzODECJLVuaq4jRC2Eunu80HOzSitHM1c
hf+4DzavoXRaR6+I27qmBRlYYuBA0ZxLDLkzr0KuRJxNhcqh27l5lbQFJhejCeRlUt4cjM6Qd2Y6
FY9tXV3yVzttGKBmKK8dbfwHHcKm44WQGSW4evRcAM5WQIuihrp2PZjVrzFczOtimCCTII7QfhUS
/jhXRhpJl5bGmjMcx71wAOFokt6giop/3fEjgDOkT4bnsDcMTSo/wUYsaq/tFaUCb2aEUH6kKH4c
AZq8YdxrXksDFPy9o0cCf1Ow5XAhluTSBjkz0XQH8eAGKETxYitZVMU2vhBIyoGnavVvMxgTYFZ8
wxuzKgVxQKHrv8c+rzUQYQNhmhkpueOqyQiQq5e14qcRy/N33Uy02ZvnuPz5+To802ZZnbspa5CB
rlWHTXkFfvJsKQOgeiUz0vKWngfYzLZVYI+VMzhpELSJAXrbDq3GFSiAvxtTaOdBWUtGB1i7zX6K
wk4eh6FdVuy3OpeEjF0NT1xZln2uZpgDoHkAac0SQhJ7yYmzg2mHtnDjWkApEb2oW//z1zoR7qJL
Cn6FTqBBndSEgn28FspliXq4ktBWs4x2ftZl2l0ZtsN7MzfjI2F1HXpDoTo9aedc/0Y4vk5QFqz1
ZymezA6ElzYF2ujY0sFQsv4pNqkou7ZAD9ArIUjowYUHPiH98sDYo9DiW5FUaPAePzCVM9FPDh2+
fEXNIOe3PNta0XvCKrPnduhnILWy8nvJluRHTKqMP+2gFhdOpTMlAmsV3sHHEtFMLpwNoquvkd+J
0I+hRDA60g3BO3CncViSl1wj9vIyJ59/TB12a25SL9MYFNRgfrZLmf268D3WdbfZzGCQ4NCScHLx
bbVUBpR0w4yGn2c0HXqcdVe5KvqoN5GqT9epVlsHxRZykJXJ/Nil8fSN7wszR8mkB6sMQ3+kAhLQ
vp2vyKSynaOE5p6mtn7X0am/sNrWY3T7rKulD/kQghCAD47nTkYMjJoZewhEQLTrRVgguSNpOyQA
Ii+cm/bCxzlzpuA9gIoBkiurGtpmloZ+TK0inHLPpC10D2C3vhLdPF1dmIIzS9Kx1pIbKiSAM7dN
7kVEhZNGSe4lSU7DJ5xapAmUyJDArU7SEoF0bM3StcwOHlkuD+XsGrTg36JFNi8co6dfGDlmlgMY
Q5SY6LYcf+HFyqcZNxAop73Tf0+Uyg7avJtfjMXQrgFpJt8+f/cz0CYObEBlCrUHSGBbUU6nL2kl
arTCysZuwx2pLd3JLpPkP6k9LnGA+Yn529TqUiVx7JpHA8rCHzMrGhhdZk+X2NIq/Q7Bh7GhMYyd
KowHOeRkrVbyFcAd8TPKm+iLvszWr2Y05SnoYflerJ6fRgC8BzIoq8AaujXbDS3CptKakjIvTgTS
R96io8A1rXwRKTUCEef6HUGngOWgD36XGukhtK3R13L4ra40S8XjouTzFSJNlIaW0LpQ+Dxz3nD1
UDFjWlnIqG0dz+ucYjcSxTQ226wCnqqFsTTczVU0ddw4lvYnwQD5qe3H6KWhHAkAvpHUOyS6q+lC
8HDmO6kUX1dUHgpGBDHHD9KqcptOs0pJe3KMqw62FSSsTr+h8n4JzXnmbgKZB2oWHWTAWSfoLFVL
ZsgnyDO2S2ru5MnursvFzJ8NK0ueFURlepftH+25DXoX38f2IdeM6KZVzPrKKpvhAB63vM+cznEz
/DkOkpQuVwp5V3ahSXB6BlMAoyZN+0UmSNj2g7sYdEKH/KU3a6P8pk1tB49Q7m5wLOturVaKIdUO
9QHEqn7B5PjsN8KUZi3BYWzHtzqej14OtWbRKgA2VjPMHOQo4+wy8J5w4Ka8ooNsJ9NDJ0fJTZgu
Hf13Szi/hnQYvzny0MrBAJrahs1WtrdlEpelv7SFZbr5MAO+MKNG0S5cAqeHMvA2i7IrjSCcRrZH
lNUOWLVxUnpaZue3VDEi31Sa+f8xJbYJapHqMKIK286bI0jR+wFekh1VwzNmyXBvuZjeJ6KWx64V
E8lw2HZuSTh+QaDnVAEF8BmxFH0u1gKHxDYLBfCeS6OdeSFdoisDIaCb1kwHr4OH9QdoYRpMThVO
O+jI80PuAIZz01AT36AwmPukaMMvIluaS/Xhc49F3x1ze0w62MHbzCNSnYbuXJV7tdKlyPZD/3mu
FuorVuZoQLfV9JfeGJB+CpVDrCmVr32GkWGAPJN1CEVRw8aL2kvY+DMHCvV/5CDR9QOYvI37pQls
ZRbD01nSfnkuqL8E1AmNQ2bTZ/v8sjozFEkk3Y0V/kaqsZ2XWdGQZglbr3IQoWiQbPDVJMnuqtG8
hHew1gP5ONRZIXYUx/8eCECMj/dlHPZtKGK986Y61+cHaIJF4NBKTA+xEtX3sMHxj83iGuKWVHVg
PhozhEDaOtprljbUZ6piib8KAISKm8h9/KjZVQS8yuKHvm5JK/svXcS1ZaXz66JqCF47xDoGvJxC
tu7todPMXQc05Qd4VuUVlZX2NYee+aJIym/VqeUXKHfyj8Zsr+nw5btlENkQLM6QIF5SLoiFhJkY
XWlsm2hfpVYr78Kk0760TisbwLlksESdYP27nZZAPYJ/hMyKlIPW9qR6oDM3SEU8uFPthB/KCEFy
n+XOpOxiMDq9i8g+WjdViZeiG41IblBXyyM6a1ZmfDjAX1+SsFEFvKZo+jWafD03HaduAjM6LK/G
PKGCoBRQtNxKTiTChc4UQP1GbfqTqxwnex1Iywyx1My/apFpXsriT5stdMnQHVplTNfzZVMwgO0O
PUunGMrnDA/kzrqvN864qzNDvUK3JILSOLUXzrQzMBDuQZkGz6ratrYmjxdVNk790jaEIc4Mm84A
/nVrwJJ/XFLZpC47WabfQuQEhCcNVyO9LZ9eZr/PtUL90sjOsgM0ph8iOFqkc7JwbkvkUy9EoH+h
ypuVvzo10BheMQCEhpuHrEdZTeIVa2ekleJT6xtK/D1i+hZjXZMbC93ogniStacZKszX2a4wSqT7
LiFNIk8Ghp6TMaHoxy5w3MoRUI11Z1mjwVYeS7fHpYBADKrenaYMqQVivpEkXzGQskBP2iamhJmf
TIEu+sS5gpwWPVlpVr7DAZ0Tz04c7T1ZyNXcJcvSh2Y2w99tV/b9LnLM+QEFF3HNTRjr5FGa9NF1
8Fku3drr7t98o7VEuSr9rWHDNpzTjLCQeloNnoVcQYA1VuZTrk2DEmDHjySyhnvQwjaQTBozGqH7
Q0WMeZsP5rRfCjX2MqWiffL56XhmSdNdA36+akSBDN6EmAAaIzs0Revpi9T7AtG9d8pAit8UUeim
NNvoasWX8LonR7KFfi7gCio/oLb17ekftglcFHRIvCaXikNope01PD2imdq6FLmehkqMZato9uHM
DORt20rnhqWtYig060t0pIJwksT7apL+NQmx3pL0nnjSiBCGp8c6PoOaxWeCcrVxF6uL8t6oyh+z
6VEgnLXlqyGs+QPxyO5L2tjL6+cz8RcMd7Q8wFUAhMJ9De1sYrttnqxYndXWovY0CRuB/RJ1YsTV
Aq+Nna6IOblTUgglfq3UJYoGzRKOCB5MI21Ou48plSLluHgVFf7Z7dOkrx6KodYupCR/pQ63D0n3
nv69g8c26/h4n5dsDGZPg/Q869nPiXLVn9kowOc6hRq+WnhgW56FOfvvqE7Tl2GRETyCyk2wU4Ke
171Igbbn5VaOG1mljEV0kIcaBsTYI5x4QIeSSN75m0J2sEH2vB/aJZFegxpGYSbDlg1tpzpQ9ZwG
ki2BXtw7WrXoF8LV00K6hSsOtdpVYg6O75ZUpltdaY0ZMJp2KPTDkCr0XTSh7+zYGqi35LaPIOAQ
9BSKvLindulAo4V/R7P5wrI4iSnWJ1nVNLEeIbbckrg6LlEth/fKMMWbTTPUVY12H6vSdZREyl4d
ph1YlYM1o4cploK2Wn7p5Pp7em9mnWcwQRcZus7fm/wv5PisWmt9BrUd78cIxCDCyKr5hh+WHbpt
VCge8BGCCEum4RQhETPKCg4poB4eV3iJ38blchjL0Lpqo1i+c7Dt9MNejm+b0eh3SRkKRHWmaZ8L
DbOTkNIeDTUZGn+WB2alNzt2dxTg6Aipvu3Ezi7RQ6jkDrnyylZv7KbpXj7/8KeHlAokEukikl4g
/luH8jRFoLJ1DAKb1gm/LvI0BF3VWzu0ZcXTvw/Fh115hYASQcgcbyqUbLKmS2DT9fpIwzk3p13d
wQMHwl5dKFv9RUsdTyUJ2EoFYVGbpAVrovafllRnSXMkRMpdWi7o4opxJmaDwpJTh/CVLEYNtnJK
6u3ILbkDeY4PgXvCnIeyzqisgmHSNLuyJeSUi9v8Idd5f1iqHAr5WIlXVQPrn9hMpx0p+mMRF9ID
xW/lMcL1DenspL7SxRDtpqzA9gszYfmgmbM4lLiJ3Iq5qi/hR07KdDReNHBdfFrQyDQ+jt9XmevZ
Qsm/8DJrNj/kuMxLH/Ul6TELwZPsuKsHaZ9PbQ/jmCJackWCjGxlRH8YCakpit4JTITu8U2Vq6nr
o9hVSsOo/WnU5atasWEZiNGKCwRIcuNF7Wrt9+er4+SK5g3wA+IOY/tREdlc0YSEzRIvGcI+6ZDc
K304PdS9NR6cRc3AWjoUSZbk0rFzdlBqp2yAlV+yFSTGh6NLdIyVwJWO3SNpXImcICJiaP+Z3xfs
57/qnV1fgCKf4sV5VeJcIG9wrJAR3dwuSYXuIXU+SIdaVl1hf6Bc1Q0xvQtixbkOM73yFv4gwZDQ
IZxXPZtRjhG46BUsgYdUulTyPylb8ECsDgpKgP4JkjaVVU1HgHLM0fc0EsYStPr3K2j0wqY8E6So
CL6vr81Nc+otZURJXTo6KhwTwv7PSIoWqSuHqW36Kf2u6zkegSwUUzsPu7haYnRoh3gEvdOL6RsB
RVsG6N30cSD1GLm6S2TPoUs5ETFUslEQFXFcU3D5fFmem6yVSYBr8RpWqVtrd2oNWUbnEoz43Ni3
bVJE32ZV5B5kzvjQOa3hh1mh31cIqz3OOqBJdGSmW7MZ2h1SU/Pb549z5rim7EPZnyLlX/uj433e
L8k4IuRWeErSp29mWiAMHpnhDzlyCKk+H+u0MEsFi9uQmaJ/RhdgjfT/c4jOSAmwNzhUIiecgjgx
r+HW7ahWj2hWtCW14eSNZYm0k42CRJHvL4y/HlqbQ1w1gcrrHGurD9/2SMgz4KGIz3hiTovn1BBx
oKNCA/SbW7Fe0vF1prn9gANMHyhtre+XpGwQySrUr+1ozBeCwjObhNwBBAZ/sE22FRapGYRSanFJ
ggIqJzIl48pAXf3SJlk/6val1/qNQgQCiHQrgW3pS6zG+L96KSkvhkd2+6TOavNdcSKaj4rUFdZO
7iTkXSgdWKgbym3stlqW87/pXGZZKUcpBeUiF8Hn83HmA3BvY7qDQSh4l23HKe5tGRwt0xEZFBc7
xFdvzEwYh89HObPCGYPviwAB6OAtWxh+zmzpCSY+s43y0zIkWOHlKWBsRBEu7O1zLwRoh8xMxzcA
dPDx+rYrhw6xw7GHT4JzQwYOrNWGXPf8+RudG8aGieFQ2oBMuf1u+E+g2tbBR6oWcLJ2qzs3KNNc
8to6890oflIoZ9GsUNlNXlXFlWp3CSXOVIlKFODkNtAkvRBAdBflwlY4RfyAJyTD565gIIAem0i5
MRD8iemfg3YaSQ8k1FaLRikfygIZ07xSUAZctMW3y8q6UzW8FLOqlLww0p0HOoqS38sD4XDjdF8m
gF+XKhBnPgUIdx6QLjatu+11ptRgFuBplWiBNmHv0rOSP9QlMn+tCA37bg6JGQ8p1OX7OtX0Kujy
cnjiN9HftFhwIQJOctG6tjWhnKKp3FhuAwD5ElblzLqAqLwi0sFerKLix8uvihJqhsAOPWoWzaFX
4eIv2qWr/bQyToPJJr1DjJqSPb/qeBS8XBwgon2DTVeDtP8wIYxbL72v4hAIqjZJfAspr/u0auP7
Cq3c3EfjPH5DKvd1USTNN6lhXzrjTpM93psLDGGC1bt7a/BTDlUDmlVHN6myxi+13q0SdCL7g4bz
stPHub8CRBRIafGBOcIQ6JNT70fKQhcOtFMiHdwDst91lYAdPUnz5S6UwITKlBdHmJ00k/44o6j2
yFXlAe2t9LGhOvxURkuHKi/apOkwz2Dix/fMVr+oIxo9djPofxpZoDECNiYwRbUcpi5GKqW2rAv3
4TpTxzcDtG8QRJT5+YctfjyTSN06Rl0yiZIEDLZrK/sOPVXnJtcmfJDglu2lfLQvNHzODIrwPjsd
2gQeK/pmkS51ObRGj/JSGy4c+shg3aHG0+3FVM2eCKXSr+gQep+fmKfFYEx5V8t1lXsf9veWaTXE
ZqbqfSu8qSnat5hF9FwBkvtu16N+j9ojsmgowDk/TTNGYJZqi6p4pYHwFezkMH8x4y7+1aLwcg+K
QF0xZ9b81qul+XrhOc98nRWdAuoGvA5B0vrz/0RIAhiESI1aePoA9pmDHlu/XNGX77baRAV3llr8
qvV0flSkaHqdEaJbqed6Yfth3RlBAlRfvaqqokiDhuj1ugnT7ANFxgJ9o3RC2Pnz510Ti80KYrWD
6CF0xEFs+7hWNYt6LHncJNcaP5UhROfQuXZSXGjfxrLVflhdgpp0DBLt85FPj2T0OExFAclDlCBb
mw+VQyFbSZFrT0EeCSGj+D7qqHL0oGov3OrnhkLKZW2EkQhD1jueE9S9qQtqVHFwMg8DhBQdt7bT
wZ3Rt73wVmemn0sGiRWi1BUpsulZxBgdRpJMz8KqkAcFvF7ZvxZNja4lR55RAkYJGyy41siXXDHO
vCPbYmXAEbhQQ918TiS9cgQPZYRblEYEUTs4fqmXmevoQ3QhHjsFB1qAwACjAKMD2EmodPw97TIF
4YN4t4cRaml7NYjsj7KBqLd6nqJwm00aCbQKP9HZTVZojIHF2bRc1bmJor4kIYTpEtFhOwujSELf
tqBLaRZ2HHmo4jXqIZqWErntqBeBE6ki9CX0U3/UZlo27gC03sElgej7whlzZu5oFa+87dVrjfVy
/Fq1cEBRFGHtZZMRvxCR9jcrAfXWwIzwCXSJ7BdLmn75fBucXvmES2B9SfrJacDKHg9qR1T28GtB
wkVUYVBTjXS1dJT/PTxjGDoCQIohgSE5dDzMpPQj1DoH1nYyq1AYZvOLOS2w0yGr0I2kSXtAXBOW
oV6L61o2BAs2xUp4LQKjKIlEEaGVOydtuFdGlRL0519h3RbHx5AOpIpCFbCXVc9gs0PtXCd9qWWo
Pfgb/DDzGEIC0kT+bKLr6na5Ge8/H/BMvIoCkbwqyJETMeObAoeEA8eMy0HjqbEtDyhDm46Pp4Ph
INmjLI6XxiMEgxh3WdnVI83a9UovFrT0RJ6jMBpakVu2ufUjlovsIQnbHsHKPr9Qij0TqrHMViA4
Mg+rjsDmu3DsR0MnYataVEILUJkzd6oMtiJFceQH0XKcQq1tbCyfdXFt5NO4a1osGBGZj54Aupo3
tKYvgeBOxeDolzFTzBKRHunv5qgppFJBf1hFuAdznxr+pG39zuo4fYuNevmoMhrCO4cSTRhkNSSU
YKj6/pnCVVHtwtDGQSGnlYJ6BLqVr1LTae9A3lvdt9tFkb1pAUus0ID4fWHCTyNM4krqBqwz/NqA
KhzvgFEAcpMbWUIwZcBtZGhzmkyzMR1UMWcBcF8dWmM87ZTGHO+FY3WGP8i19o4ksrn7/FlOz+r1
3ARP9jdCoEF3/Cg1krzE4IhRtlH9E5KvcuP02u9xEt2FuuLp4cJAq+QFxVN6a/b68/8EI1JsJQW2
oQzUjKGnKFlK15e+xeevc24UEE6sUpR51h748SitGqax6EiGsjZmUQylHUwV+s+fj3L60WCm0yyA
d8ja4yY/HkUdKjQhTCXzkrhqvBUwuUMJM7puVeP985FO34f+gKlxOKy25URFxyMJ8uZVeh5r2Kws
bxzdoKaPE0Lw+ShnTiAA1Tp1xDUKIqzdnPwddlSaIkL4uGPm3CX1NH5EAEX8pkW2aWRpvkZ5l7pw
cnFN7pfBy5X+f5Sd2XLcWJZlf6Us3pGNeSirzAfA54HOwUlJfIFRIoUZuAAuxq/vhajq7qQYJnaE
WWaYjCHCHcPFuefsvVe/In21DqKyYeJJus4xjxJy4bPO+eQd//FsI+rSqGTJMCHx5dchEHMFLQzz
HPOpWb+GWa4TgNka96mbyedPzsPHB5MMjCX9jkEf2uVfH0yD9B+WkEzxiSaUPH6zlvmpprcHxJ/p
ekhH6PQK77QANay+Cu24vXbIdJ4onfW/nbLApA/zOaITjZw8dGPvL31asjEcGBTxukvg3KnzuLf1
KPtst/txNkN16LENR9q/8JR/uZcjpZvQGxHEWOpN9uhRBPiJy3yG6GVELKaa0qEgMj+TffdqsLtc
EYPRf//9ef94hVFGY75hEsZcm4Sf918VGzN+R15Z+B3sZBNPbBZpbnRk9NefndW/eI3xHdkR8SbD
dsFB3x8Lgh9rbgHD0I0rcEBWlS/d+iSX2rGvrJKw3tiyfubV7CT+UsScp4nXcxCqJuIpEzItvC61
Zxwyt27qfFL2/dWn4zQsVfOfSv1fL3o5GeGgtUVB16Wj/OpJZNzqeH+vErXllVj35pCqvZoEkYF7
yc2TaEtO971bulhIJjYS+8ggtOCTj/VxFUIDjMaeAQMlEU/G+3MGeCKPFZkV4Fe6HG2bWext4rj/
7qsIjTWyZpTs/P9yQ7w/ijamUmW8VQbMpZTvIk+qI6P0mXG/pX7ShPvwhTjU4olcFnFa5r9+IfKv
TFG6CFK8ASRfnxrRll373+7gMpxAB2svMRIkPv4a9VSGCqjCgTB3HApih+KK7O7GdVa/f3iWh+Nd
vUq9viS7cNPwBH9ofCe5M48h2bdB7pbjY50lxqNBJtmTY7TqHh207Ue22uxG4tnJuJyrv3/VTMNG
h8fa8edu8/1VS8Leq0qbPRZilaXZ6pVb4XYAYipATr//ph82RYhB2Mly2RY0JpXT+0PRMShipSWH
Q9crgqsKv9Q1EFWHmErZkJ8loiJM+nhm2XxhTOQfSqRfxUDuwCLv1jBB2JvDjRg6QvcCumkqEpRS
H7zAykYYEmNhRBe7K4DYTai7X/KGDpnvVob5mkSIArexFQ0vszSmIzPkblsTh6oHhWbraOeLkldM
JKwJ8z/z7xmJjjdLFuMcUeccad090gdb4iCpVesBpERn+pgPEGrRF4W+FWtTc41DXVqBGQ2EToRy
IOnOaYapOJiOjk6zZMELcGOTxqZGCiBmOfQaPmZpZskqtiv9plW8MCULpG+PHXlJROCXsftWxFO/
s8WYK8CO0pkwfHSlmKV7u7lZcp1SUg0HgIte0xlxwCRfeUmdZDh6MUQcjPCJwf0QRSCzu8FRnitS
Er9ETqgzxG6mr53TGq9RWinPQk2skkgfK678Ts8cj3W3U24g5Crw1c1BkBhIRVKf+iXtZiV6ScIn
9QyRfJk6E+OD1iVV9rMaJ9vRJIBnW0R2PPu1LsiAdCuB2R+GnLpSWt17LuAN8AUxi30VQG9NX+1U
YFbKhIvrImOTRUEjJxExXjGCReryybbXnVXDmsrTmRxnkmu5TCOk9HTDNFV864uq0Ak9b2diumQ6
XmVe6+bKIVTgEQ5DUa46TwIsQX3bOH6FFr1eYXph5GBpE+FFLbZt4Q+T6J5m8IZX0tCZLqeiluUm
5y6JEAKKsVp7MBSrwyyILiKltyyYB3Tky8IooLm+6kne7n3uMttakavMdKppbChXYykIlmPzqI8r
e7GrrTJnzl/TuR15iMi11/1odLVvhobkxI88C8oQEqruqfOKWSVbsKeqo/WbuYDMhuoVeUQ3Pnhq
Vz9lpmWi6UMGxR3Cru9Eg17VAqm1qKoTCpYYRZTR36qSyMWgjJ1mMcu7BHEUUywW5HlGiATPU+xH
4eA8kvCRVoERe+6NmJv+ZHA2+XVOtEDljN6c1zMeR5i49TwgJc8XSAE3orNo7TKAZlUFWoO+LEve
7xeej0ssLyZNW6rwpXX365vJRAQwdznFrlZjiAmY48YbD5ngqU4S824erelxyAVBJdAG/YLOyicV
8EdZ4pK7tNjL6AZpy/bm/crXEvXkiZ52XUGiBXY2r1zx3Bb72h5cdBizvdKztN8S9msEhgs1DPMy
zRsXaZaGRMWnjk/WLFH9/e9PzF+8R2mBGvgf/zsv/JfCACHTzJTeJHZdFe6lKvPxoW1V75PT/7Eq
4uuzB6BttBhLEGa+//o0YvRCjdMiUAZGH8O8CU0PKLJ6tSJr45TWE1qiU+rOpEICfZ1MZBl1pF6a
ov+kd/WhUEVbjXUcKTjKc42i+f0H0XThykHHxRQaU/jdAwqxKqu5PdY2fKO/e2p5FJgvQBWgQKcv
9P5Qg1kPOfXnQi4QzlYYefhTtM7fRhcw3luGS/RQMahwd70/iulNltMyUYKcKbPNYEbmNUna6JO9
/1+cNqQ1S4abQ4uLaeIvR7FH9riC/kwT9hmsjmbegDdbUk+dT3ZwH29IRFrL5A4lz1/oYRqDCbkD
mDuwXB6KLHGmTSiQ5P7+2nyU3XBFwGIyHCRdcJHbv/9CndXGbZrAb/fIIIGWVNK3CWY1m911F5ah
8Kt67GqCWeAS+Eo6DV9qwx6qYLSGdAmar7t9Z3R5/8mD8hffnqcEPSAdHdapXycobVznZtMPRIw0
pb3GlOiuM43kn0++/ce6iLcOVRHdUZqkH24aneFholcL/GlIQBqMcfZArgxWeynqDYNc64ZmoXen
jQYY7tLCIqcrMoY9IaxbR8vTR84N9DT69d7VyD3bp9E+/P1TQbA7c0FvySOh3H9/hcJ5TJs0Y5jk
RaBOVFVShXu4ZX5/Kv7ihPPb/2zdUpeySXp/lEyvW+CcdG6dXAMp53XDjZrn2ie32188PkiMoCrx
z9J8/eUhtbrM7odUEwvwpiEdB62dVST1Lg/N8rNr+6EDsnj0l4uLcAKh4wcOQFhVvM9rdhNOr97G
kGOe0tmbHrvEinc6TPfbrtOyuyiMEhAWuv3F7DPrWvfsln9/av/c6r7f1/BJ6HqhC1joLb9ewViQ
+h0m6PFsssWSwxTO6tc46+R39iIJqi88860/1EPpHkkFM560oU7jQ28nUx4UrjQfQiY1j1pWAQAs
s071c73q9pN0xnidk9b5g0BWNKU6Td5j7k2i3czzoL5mcgCLSt1KVz0VRfHTDYdGX1VRRUMxMWf7
8fff8+PFZdCCuJFJg7bYuH+5hWRqj0JDbBgQNZuueLWb5Ban+lcNx8gnh/q4f8KXThYqmyfUSySQ
vL9bLVrIWFokhzKMRD80qj67vkgr88Y1GJztHP6FNnyw6s+YIn9xZJwmDFbp8tA/+FUAbDf1RDwQ
cKFRH+RTmRJ+DVyj3RhObTzrcTZuzLDOnn5/Zj8uU7TPIDpwHVmv1D9Hh//WcSYOu+UOIhDVnVuE
o+FgWV9I9LLObZjMlBLZZ2bkjzF5S9Qs+Z80MJh6clnfn+CMPY+amzgpskyrHwp3BpKs4fM0NnXk
dsZ+ioyogdNmKPex7mEZdDORPzhe2YEkk3l8mwwhu51KKKR6aehIHzJivVcGMNEWsQFJsnsmP/WP
qi2b+5i3C2NAK06+QWzyiP2ExnXbYn+G81gySAKHpXS+0SlpvhZRlWWnMcxsxQcHWePd6kSDJcxV
Cm1lm4hpVmzDzJ+KM7XlLoUHbfpUu2TI1g2g0mTOpq+N0jjxIm0Mu90YUSb4JZv17u+udmgqeOyX
xslCh/q12GssoKQADGGTzW17otHfYVcAoGziVFj9/g75oDigZeEualUuGvkD3rK8/9sdEmG1ctWk
7+hpO/k50zGGLRldzQ42Sb1jxx1hoXD0m7DKSAf8/bE/vDo4Nqs51QP9PubWv9wr+L2UCEcl8Sk4
wg4oEPDg6Z7x3zuH//Vj/M/orbr97/Wy/dd/8ecfFeCaJIrlL3/81zn5ARW0+in/a/lr//c/e/+X
/nURb+WDbN7e5PlF/PpfvvuL/P7/Of7qRb68+wNNg0ROd91bM92/tV0u/zwIn3T5L/9/f/gfb3/+
lusk3v75B3CZUi6/LYLS88f//Gj/+s8/mFL82wlffv///PDmpeDvXV+getGkf/n4l95eWvnPPxzr
H8STcP4XS9rSdGbhHd6Wn9jOP/4s7rCdaHC2qPf/+I+SrkD8zz9M7R9Lf5KyXGfDw9POZ2irbvmR
Yf9jkT7T5aIOoJhW7T/+z5d/d5n+32X7j7IrbquklO0//3h/ZyLYQIrJLB5JExHZ9Kn193emadGD
F8RtbU13XMi8vXiUSzJGSC1yxrqon2Raa3de1YlPKgC09e9fSRyctwwKX+pnXk2YD36tnfRahTQ6
4msanGynJa145DsjQUBAEWqbUJ3LNR4Ea1rZoS17iErhcbLLcj3OU/6jbVxkVwRD3XXuPGzd0XOe
vHiOHuj5th0kjsFofACB7sbUiZyNK0/fDbrR37kQ5DCZWha46ViasbkBitDf4u6wv4fhkK7SHAoC
ocDhSQA28am0bZ/hjB8WcfPdhsVKjzUyNppuui9jrjMiV+SgaZu+JsiyYQwrVx1dWHI3CVrEQTPC
i8zG0kdDBmGjNZOHXobGcTTd5Kes6KHsJaaqZjsNUVOtWr0r7kx6V34DgfEkYF+cNaWhwpU9GTNF
pouLkZLMREyWqH9goBMPWcV4b9URkf2DpEbva51GJfmYEzhLFBBRYMrIEn5kmV20ZnEmyFVQ1T8q
Q99+NfNBh4abz5hVTbhEBU0SFWjViKU2GNKieGI5AK856d5IqtWw+FAK9+xWY7l32jBd94zS4DMD
wkDuQMuomZRdxqTudgK+uw07KrhCVdOfyNaUddnF4Y0LG89AYqB3J6tz9LMuDXDUqjaeNS8U19xJ
lM0w00zOwiy7Hao8IYWqJ92v6nGFD8P4TVpJjjYDCuDrmI351zmMtOOkdua576N+M6VG/UR4k7Yx
rD56lCG4a5HMEfwM5mD+qKXqJkHtk/kZPI1Xzx6sS2g2csX9gwtWiUhhnOMKYRiBRpWfqs1BQVdx
IzrmJBMRQEBidblJRNK+SNdbia658dRmzeRpDspiqHYlGSFke6n1nRS6cSm1GjY7sCsrF9Er64Vy
YBCAZWPGOReXJImUSmFukJwpe8xo2hPa89a3sOhuqwRjbgry/DkzpXOHNW/6SXeKeA0zm5IHMeO2
C9pkAjickJ8ptKk/zRgdu0NZqdM3J5Ozr85uRLCl9EDAGpac14YRFpsCavy+naf9bOo/pNGHpyYS
UO2s5nvNGwGtAyHjBrUawr4YwJEy3Vq24r7R7znHKTJazSPkFE9ibYUKaadRfcG2CV6VUxbWXXoL
yTpb2cTmHutRW2uRTY86Dg8y0u5Fa6L/KeZXDH/7bkQGRP/0lHptsSmpxWcy8TzA07421f2XQdcO
UFB/NHmqr4i5f1O0h1ooN7ODgzoXNHX7+G7MkyfCiq+N3RzCxLhibX7IkuJej+td2mFahc7rpsPW
7pKzYWd+SIoTvBs8XoXkYSLga03VdC3L5kVJh6fGIR3b4dkH120BJNa2efiIdnFlZf332DCvcaY/
w8OWZxse+UVpvDBILGnctnr6OsX4NX05jjdCKqdssg+YNWCAaDtziP25eSsME/CpqRwEaVq+BP1W
4/sP7Ly9ql5JeC5hsWHJTQgk2TeFe5IET7HDb67mlJ8qj6YbOUnx0C4k1J1KjgNAZp+TGsOnjqWx
DmfjR27bKVENtjzTOI/3eVVku9Itr2YWWodmtATpPmn9w4jRr6ZFlG1GzVpl2XTRZPVVSWnNK56h
7OzGOqTDcB2gda9VS1YPmtWv9TKPvuhjTXe+94i1Q2GVsy0qABmnX4ZKyq2tkZ1v0y3LWD/zTA1m
8Wz12A0nRh1sQt7gkdynJM0F0mO1l/YNQ6xmPScREfrFIyHY19i9iROYM4YJKw+DPyYjWuI1sRFC
D8/SYVKKCCNIu+HeAVZU2sWWKA3ap6YbuFZyyHt91cXq81ypl3FUzw7pBJPbnwA6KufeRrU/JeKO
i7saG3cX94bAM+LEaxG393IeEYcSStBW7Vq3ASEqko1gCN/KTM51Y62tSsMrRg6C45FmgFTqRmel
GtLqjg1PB6qcrZ0esrLZcJwT+6suxNn0uFZJY3xJpbtOvPKui4tL1mh3Ghjqleqmh8aGNgkO/JQq
bRwUYV/5tQBBHI2Jr6bJJTXIdctAwbYCuDi/LbLtNkjg2WYAgRfCtM+7nEQlvVjL3rr0bpsTUScu
Q9+fiAL6hviVpDQrkGH0QrRHMEwjkWax50AeTI6zC56s9kjGVq2zNjmS29W+j7rumIfippwhPaXK
k2WUJ21AvxCbIF+L/o5NQWBrVb5SnWndxhIGZmWArB8IEUF7qgp9pTmk0YZyXY7jTlqPulQgUYN0
DpKx89ZWU4M+xmO1k1pzGgvrPCJ+3JrijecrXrEPMEj3Hp1jCL8EoFWarTFJayeSeGpYsmS16+V4
jZFGrzK1naRf6Wp5W1ZyvM6urRxK27zPLaLavMJk3FByNCjn08orsLNm2cDdoxRkiVsqr0G4x1jy
3V2K8J7rb4fBSKEBLbOctv0Yaxiip7U0XsRgp6sJTDxxJ4odeN7kBHUSZsfEVc5ONCncOJlftUla
bgi1jh6UhDWmxb8/v/ROdx9WxZMm7QuOB+NpJNrNPU2h++jCGCY6adPTYGZgeHAZf+Q5+bWQygta
Zn6RjmfXOMn6CYRc4vdY2InESG4LdXmmoepW040J83gotSfY5I9LjsncZ27gmek3vYhJEwjjbGPB
xvSdsSwuMq9ifzDaZ8dubpnzxn45AWVs7EM080aatZ2jySe3DgnaitKXjtR+KF0uM3rxCied6Dsn
6/1kKGu/sZBxOMJ87UvnsZpy/BWW6FetyL87RLhDw5KrpMCU3MpxPxOByg1VU25F+UMX6Xuh2DuA
SrdtJh7iNH6EdXwMFXziDsK/uLwdHSu/KZsHpH67fExXY+FRsIA6j8vrVNMMZb6Ec5SSNh7iQ2bF
MA6K+pCSrgXI2KK8Fd+8jnMWVnu9UTcZDkbOjfqV3CgaudVhyuTPNBRnT9aHxiy2XuOB50ruBchn
Ryy6Q8vahpG8N6pc4Fynt0M2+nPsAsOqzN70bcVhQjMd2Vj7bTGwVknufIaa4bZS1V0dh3aA4icQ
7DMXbllEkLxXFVYwOuWpHcNm5SjhHAhuVN8c9vQ9SdtPawYP3YAUuFkUxOgxmU/4JMje6mb5vVGJ
Ocf4lmwj0XTg4mvbF0TorOX4EEGaDwCRCw5ob9xOHMnuC5LO1p8iiwFy2iX3aS/7VeIOYqdCvOWO
14O+ZeSjD/2uV5luqgl5CGZRUTfP0B170yYzSKPDilZ1ZefNhm7dGnf/WmvVfOtWIbmZutb6ihsZ
vkqG6i4paCzq1N5rhnJfpSa2+EsOSl7emTEl2cCK4nfSefYa/LAIwFb2ZJAcJDzShykvVjTc6g2z
ZU5yEn3PQpJ17ZyVkh7U2qtrNaBd8sRW8S6c5zM962FVkYMWeKHNua/DNyjfK6WY7qpkaHzROBjB
lXRTTjoneGRNTFcWa1M8gckk9OIwGBTg3FtHUmfap4LSbRdF7j5MEhXOebNhDmX6cVUF3Rz/1Dy4
5wjUnjKluxWO/mSa7i4KS7xeDSuHngX4BEGQZsWxjgeCjjznMuZuQA802wPerYl5UM8KGuaNUYhn
faS2RbHlBWozsXzkJS1CmO+4SxG6RpUbcSc3d7NMnlLI8ph7zuxqca1jaZAFi67zpQ7VmqWtNwiP
gGWRV+quHbNHZ0bSY4hxjZmXvgvh43Y+nU0dK6s972jFfrEjpluFdat33i7BcTyMpLmnyraS1utE
5mjUppu+RUXQDzOJ7eMxMdS3unX7VRQnS2121EP5zSD03Pfm4jgbzhC0Fuk3dd3vDICyLwI/gtPw
Gfpat4OumZ7LWgz+kM4vfFZw3dFXTIg3dbJEnldEhOmGEsKL77+7RX5nTMRItNa4IjfeWKW2RRDn
aEUy0BqDc+PoyUFB4x260V6a2ilBwY10f9sW46ls1TIw6+ha2lO8FRbMzmzIYI83tT+Y0zmNeuEL
T4Owy4s9g1pvFyyukblCBehGzaEhfUmzk3nTpV1sru2MZUdtbBb69GpkRNWndFbJ8vmJy4Psqv6U
0gK29emqqPa0rh0461Xy1BjNfZ7V1PUsuTAGV0ySe99U5IYMkn7bpVV8zY2IYTrwdkOuyMqtdoPH
c+1ncceGsXC/EgTW7kEKZtucQeGm6nVvX1q9fVdTdq+bkVT8IKy0ca9OYblXY6fYkIMWbWU7G294
bvQvLl6NwdcGZ96VVbRz4BKzhszILsZR87VRDS9pa2YYJ7HDCX9sVeUQm174w8pt46tq9QnxZGOJ
jk2IMCH3A8NlUI5EtExt3EcBKSaOoD9uGVe7L9jOwQqE8jBqxlvGToM1g+CqpZXY/BzsbtlPxIOx
bNe1fWUq8HmF0MaNVTfKZWz6/LUawgrhXKLsFPr466xPh/0g525Xz1K5cTrbLJEg0KkfCUXExmgY
m9AZKRururS/Jrrbo6KxyWstNGI37Fh1N6XXOpvJcetXi7X+VKkpWTuKB5qbPnL/gyHEBLM7E1/x
gNqrIZ+9zFfzaTzQX++zIHYg3jqDVu50Ik0eSNR3Nwk4g12nRvGrPs5yChKnQeRpKEPh7hK1SFjQ
vNrF/FSNP6FLKpcizHVQj+FhRMG1RhlRbHtCpnmBeti43H6iKG+lSn3WmeMtlUWH8buKzZtImdHP
sIWxDmOWsHDZ1MlAboygZsS6k/QEn4Za0V4qg+swJsXbXHrOw1zi4tNbIkj8eoxupGHs8zh7cvHN
+bVM1O3YtkIJarfS1wZu2jOzjXHb1J3LZqvqt2mLar3TFG83WErO/VvZyoOMUsdDmJMNgcY+cyJe
zrMOoej0eBs6RvOYeG78NqD7eWYKYewbq+g3DbzRwDJr5Tx3hXJWw463YjjIQ+xpFZLtGfgH+/3t
2MfxS87iXrMRmyjd5j53dr3rZLdZ66R7rbJatOTRuJlQVO6JmJF+r4lxN7j4KXmEqi+k9w4vJDl9
aUcegWo4RmyrtmVjWCg6Ijv5rhopS6xoyeNm49QhRAH7QVRd1tiTPxIRsh7NLv1hYvM/mpU5DL4w
qB9p95qrFDODnxppeGur3RzQgxCHvu3rc02eDTgn48LHHq+pDeG50UizcSIXLbdt3dQG27qqVf2h
0Mcb8slsnnBlWFJzepJFmeNu6EzP3xVTyVcoI+KvVa+NW142+R2xKuG3lLzQvR1R7PM//b4NteJc
d/3E1jl14kePlWTXTFClfIklTw0mO5580BwO2zDHuhkxbk2+EZrFBkUI2h0LjF2lE/sHylx/KxIr
/cZuwn3tIjFtpnAITzBYaiQP8fQlm/ToiphmXNGzdi6mZAaMqwTIkyHbNcO6Cew5kV8sEpBJI3aX
h7AskosKD+bE3rPdNM2YfjE9Wd6iaS4uTmRBYTFT9WIudtisHfoTWNL5OdN46eFwtO5izZ22eqZN
R7P3uotXTfMzrwqQHZZbMoWvzG49xHDleZ3myVn0hIX59lyVr10rqCYpX0/Cq8tbyyPpEqOf/lhr
VHUxQS5H9G3TVXXQnHJd47YNvDJSgn5m+G4Dw9vMGF6CCqzVkY1LsvccYV88OxZYiJWZ8QiUXXdW
9atA5bCLwyrdIKRr1/bopbtucjvUnzXYD6lq4kXhuV7xVlXXLfOdFWK1lgpBhkHeh2HAZK34Mrnh
fCy0ylhrlhIeHV1exFA82LWTbL0QeI3jUl8AC9P8pivMh9lpGcRYMb1SJmNskquIQ0Sz/BrPMym6
vZcc0YLJRzGq5kELO3eNrMllC+lSi9G1nLRrqKge4B0YYTttcLtbhQCTp2hsrFOoO8gP0mrSdnPV
uqt+macGZYqxPSGINvZByI3fQNy39aaPom8G5CVqf61QTkjbGZSWZRWX24Tn9wFTaLFWB2msJJo1
naRjzekPWRcNI/VOKa9FU2WPSZi3po/MJr/U1gSxOEyWbSH5QYQH1nQGNFHfmeQY0Vng5/6UTe7a
9uLm6DB/u+/nUTzndACfdK3e66nLZo8QSYOLuOM9ScZbnp0tb8kt9DRE1kk55KvWju2LabXdxhvQ
7rlKNQRSb8x2V9S2gvlZ29hdyI7Qq9xmn6OpPJv1CG9RpWax9GTCqRfnvbLrbWVfxMZS/qvhrYYG
bZP1c7l1UE5zt0v12hvNG0SyGZmeSH4wCe+2VTFsKxPyphll3xtC09f23Jd0zhS6EzN32bob2Zsc
hJsoBzsB3IbSYAb86KKFZVNAX1ds6jwZnwgITQhPi1i+6ZUQM6sPGP47s2MvmtRQfnGBesqzm0fV
y5Jg8D3UaIOu0zBvdr0XVROmN7kkzg1esosJ9byClZw3cnTa5LZUR4+WlBPZ+qpxatbGfurY8eUE
fu1Nr2A9IzFMsBlAWb9m72xwxcdhi8XAuo1T3b06tC15/Rhddyq7RN8MDgWnD6Q5h5pAts+u6SPv
ya5J8JO5oW1m+uy275F/w+oiRH+YiauiGDbjumYjXoX6uqfRc8RIgPy4Y+abk4+21VvDfA5lpn8z
FbCOeaGVB3NOkcSKPkzpUNpT8YrwtcUFqIUX5J/mk0Jhc7FaLSKSld+PBS1x922V8kbQhDAe25q+
8waqUXIVSCa3Q4yFMcAiaRN3xf2VoyOs7UjZaqVm7ssaU7k/Cat5wEHXrxkQqalfxtN0acBonpPS
Hn9ERow325qrh2QUlbvKx0i/6UQ53EZToa/KYSFTRgWoMJGj+A1GD06eb+gZ2bGKp+xVNe8e9Ukq
+2lk+SK6I6q/umn3GvWTh9C1goGEXngthpV9UhQ90NJ+5fblbRhFYqdE6rz2qpltiCbabd3totFk
XqFVSkbrPlRvMls4R3NU85LuTNKgvdT0I9m3KldU0xufewKtaj2aKzWlc8Ry9xp1glZ2pRlnwxqb
65Jz+FhFKi2nGDzVYZa08QJHSZQ1GWPu2u0KR/MRHM+XwQkdmnNxr2/KoZq3DUg+7LzUZWVjURDP
GSp6msqPbAbDY2/31ZGNabPRwWw8gGnQDiOaWI2GiGHd0XarDoaAFtJn5nhsvJaNECAt9oFxOQXY
H5bgVHqawDech6gKI/YKStJdF4bblzRy2y3MtuqRuXQcbw06xS/hHCsKacIoxM9WXIC4Bon1NW+m
ch17gKLjnAGWb5qJtxQhcD36ps2sdZN0+tagQT4+dV1tX9iRaHCIdEs3VuE8zdkaqhp51UNT1Rcz
aaqLqxL75RtZmVEFKlXzDfNX+qOu3cWJWcbxMRGtfGLw7t51INIwXYvyx5yK8meht2JDudI9Dqh5
aRt55re+7dDsOlmVP7QIsXejUTj7OiLCgLshU86lHuWXNu+6m9CslH1rpV2QJ2Z8qazaONUd2TqN
2us4QVVxoSnFDSU9/SVxU73cAh+gEMTRIddZ1PePdNHazJdJ1K6jEsWzO1Xmmu1kscEDFO8TFqMj
yRHGI7fFa1vaFA80o7Zh6sl7RXryOrc9vZoR4N1dwQoTr7TZ4A7Ii7i8cz2mFCqNzpVWUl8TodGv
mRmUrwwd6u1QTqiVrVybSMdCPh20defhZW2G4pSXNPlDp7trOpplmjXkV0lS1tosPf3AUBEEpnQN
oloRaz+i/3E2rHGkDHtujT1pytqVJaPouzW4sCr1pELx2gM9s2kyIZRufnBdDXZwQr45g56vpFTU
W9sb5xvJZH+jxTp4usnuziUhZgDZnBafm5pb1HN1RcE1NLdhmCm3qTpfvcS7Nmk43heOKNaWYpOK
zEcl8H3kWYIpa82POTJIeLPOMHR+YsFgCMLBdBtf7+G0zDPzVKXVwhV4CHHfuBC5qsZpVrkblc9F
4rbPrC3DybSn+aySTH6M2QadktKcHyOd95Z0bPGcxY3Oa021g4GR4XdgvNoVcMxr4UU0das43Ag6
MCfdZOTmq7WR9wFXYg66vuiPmhkWlz4djZepi3az4Y4HveGz5lnVNX7Ut/WeBvZ4a5cuEdp5S8Nw
4ahnOfvxFN4sG7LZHvPb1MI+n5qFOBJ6LQZmCaXkPa+IH0pp948sPot8SlpbdmJUYPp8nDS3WqlG
BMyuNF6zfMpdvydSl2FKZjRF0IxTsjN4BW3sOUkzv6zy6klpTO3Ndug76hWDvTHMpw274eHc4Eoj
BSVsfFm05eF/s3cmy3Eja9J9l96jfszDNhM5J2dSpLiBSZSEKTAHEAg8/X+ge691SdVWZb3vjcxK
QyUTmQhEfO5+HCvaRUDo5mvivzpuHxwNZ6KysLQSTDVdy+44d5ND5xgGIRzPrG7HAbXCboxbkXf+
BxGZL2WYZZ+ihjFZTw2GV5ny4FVM/TiW+de2jIIbbrhXKiqBi1F35sJ5nZGqfD5sRuWa8dHCNi1s
HTPOu/BTGjEFpf4OCpYstsE0nhyTtGipgI0LK0YuMB4nmNKXCfwQxv21UTNZj/ujddcOrX6t6Yve
z6GdbgJ4svsAjTUuOwhf9dgfCHj4T7TbnfB0MdqMnIWDK0FMOMF2UL2kSf/SiSU8Fa42T+wtztqZ
341Jrj+7kMZDWoR3omhvVVHTsiquTmO+J0RMw84k2yBOsxU9FnP9UKj+ZimWikvhiGMYJQ8pKYZP
lkO3clZPyZYa1xliNMgi9qr+xlSz+RpVTENHw2U6JB+V37WbyTPMfW/MEAsVUwDRHHzFrlsEfvVB
fWF3XgrtlBvbx75KwiRwv+azChV7rihYK7ybw+B6APObgrr3PaMzfZ4NKCG5GtpXxdJ3WDKPOts8
dF6jHI5Jmi3JFslunUy16lFyS4OfHAHfoJwGzL6H0lk7LovnQYeRYnKfFNfZh3Idzao6ycZDNQ7D
6h1NnHO3GPp953hoRqOPYD+7t7BIxUEK3R4jznbjpnbsH0U78ybMJiHmAcr5oBwKKKwhEw8lj7pb
jq3MhvtI1wfLT5bbibXwMAfVmQfW9Fqs6Z8B5R6qrWTyz+n9ZM9Z8snsfDa4KkJolK7LwYK+QJFv
7JFbDBaa2ltDzUPKmIb2gcqFRh1JP6ZAofqSi9SgxanKOhRA63czJtMxhuM4kNdKFSGR1pT9S0iP
DPClpbxoZ9BXTpTuriVOsa05TkMIzdT4FiE3fiubjHGaphX13dRe8ygSZ0ZiIo/jLJW+MDmuzdjz
Gu9UQRPzuC2y+sYEstFtpTdceVSrF2EM/XXAVfPFN8aBkSCbC6JUlhy+da2czzMu11fMQMOF3q8G
fVjnsCDQpg+16U4O+XGfE+mUU1XZ0pqas1CMWIwnFfK8JcgJINNks8EQhg6TJ0Z108tYT3Duo6Ly
nR2As/qqZ8todqmc7eTcpQ78c2Nx+2qP7F/TwYl2+yTCqThDCKAiJ1QlHoHSOBmaGJgbzNYjUmPH
yKFeDmxFkwsoHepYsM9X58TMW4KskRHeiIQjWV5pO9+VpRt+8jIAwRs0TLphjDprPonFL/cgCdLj
1HU1hmnL8jZK2pwMlsi6YZ/onphzG9nGSRubSwFsl+O8qftoXwkFzkAtzc5VLp4DEdl97MswOJtt
8CxEyDzLy9LitufseskxvO4TA+qLzwk419LlAWuaBz8pgx8Ef/P7RXgKSbhvnTtn5AbcTnSs8330
xSWorRx5SXZ3RcsKiEY37XMKB8gT5XSdKrhxJTokbgHeXq7c6WFKaoTnLO2MXRgo/Vx7Y/PiJ0kK
oV81GxB+cr/4XnJrWkl7TLKHzG7enTp/9TqfyQX5pw28uumpIq94BC5qvblLY99T1UbvWV1O76T7
7YMEYXlt62Gi0s9s/G3bRuJ+kVmOHX1sH6Zw+UoIzVA7poMtA6rSM4l7WVo4GyMvEMcq5dGCay9F
eanr0r/v3DKI4RR0AfnaIPpQuSdOhW4m9HLXQpRgETM60/hh8SESUy2yT5U/a9jPrnNKe9fclhST
ZxvhAOqtZ8u/iYYmw7IQTed2rDiytL31tTWSIEYB9q4mGsO5mab6VlddeEJaTPdpUH/NkvZJJCbV
Cy3nxBW2pPcd5XdM+BouwEgtbDuE2dbtQ3jXVvRjKJfluaBIBGRR/t1pu+FiBGDCOKbrm7DKizum
zOEzUrv5SN3f+KBRgW5ygQU2g5yFFoKStsnMMnqiKbhzN2NQRF/EAlK663KTU56s/IfZrhlMLQuQ
L5taC5Pnkq6PmSJ75enQ+873H4dIK91PA42UR5gCGfMoI9pzDj2CcFmOo1dZLpE8P9hPxpLtHayv
LQwOK9l0GfIRPVU0yIa6ym5rMnMxg3X/Ya3t+smkWQ4BLSXbvIRKsxGdR4+HBTcLph+VXycmXdZ9
VYfN/Vhk463SorkpVOYobkZMASZ0vVMuKhQJVTLREt3wozLz7HU0POhIXMECaUQZ4a4R1cvCeOyV
kR3zta5xrylHyU29tN2uAdyxEylwQcTR4Jo7Qt4Vypj2bV+221B640fSuZSK5CFpPLusr9PSJCcR
CRRMG1SCBOfxOHpLfevoIo87KfOtSQp0AlnB89MB8+jGNjs5tXRQ37rowclcHeeRcB6bttQ3RlsH
W9WG3adA7Tq8DFtoXfd+osi+4W4w29bctnihdoCyXXsr/ImyRi/ikrE/SS714gbxqM153EgnyC/C
nSBlTlLHo5MXWB/Wo/LavJw41Nj13VC/MoDEUpMWKHcNdwrDnDsLlsuBE235siyOvNPkWuDmmtVn
i9PdIYU3+5YMWfjq54b/za36dUNB1hJH21rv7FlxnVnipW+bFzVUjFGc+i7UQ3c2qym4Hc2FqU7a
uTe2K2fgcWN30UNjHJDwbSZEU3OPRsB7tRxgQnGALeDE8Dn5FBTmfChLs81itmEGj+euvRsXlkfK
lBi/eqoe74YuiL5kaRYcLaeTIBSZHTkcwoonp+fz2iCN+TfoH+oYybXeKgh7dbVTe063DWtHv8mj
3PlGQGyMEQduIrBETFzcNMA8wbSmtVfF3Si1dx4n9plyUOg0ymvHjY9A9mxZ2Axco95NRp98LQmZ
sraa+fyNfEFNuGIwQ+jjpiDj0RbdrtbmBkPld0nEbZst+nkyIYb31nTmdZxLyThul2TSxojiN937
gO3lkBjpwpzUtbPHklhOxLF5ZyE038w180HSpI33zctpVmO8USy3vWMVtxN+sR2spg6KcX/qCJWj
ibD/QVt3XTySZeqi8xuhBanG8Ix/IqrYq6H1X+7l1cy7ek4ZypPZInFiEk742XnwJyt2Mwkbtv0S
HRiGD9g0MQrpJBBvQk/uS+APqjomVA089F3SnROPw8LOKUza6GBSVEfDzKNsx3mDRX1AoSU/rZKz
lVnggRtUn9SW83GSKaoYG6lnLaYlNnHQ5v9gnv0dSkyCzmO/vUb+V0w4//Grb1dW5pyzvubHMYEg
pshhNae8sH+yLe1ojzWn37kYLCjxDuxrSGlEuhl7/Ij/kLj7zV3++8/h/wZ0yaFozY2p/IOXkWYp
s0zucmcoDj8t1f/nLv8v2/l7d/nYl9X3Ov+Lv3z9Z//yl/v4wUOKZgDWWCYL7Yr3/Je/3LP/wENO
5ADAGwEVZ0WQ/Mdfbv8RrIG1wCG3sprA/+Qvx6++VhABtfVgOlLH/L+wl/8WjVm5uBDOVpP3irqx
1pf5c/BhSlKnFh6eD7vth71yUXIyYoVbrZR3UF02/gO54fev4/p6K7bB9yHvhSRyfn092x+iOqo8
XKFlh8HSkAn4XSNlNf+Tx//fNvo/2+b/cv/9fCEwueA5QW4EfyEzFSikBqGPnTA5kVP9Pg7i0Ll5
cCvTPLBu4A1gXPGJlDcbq/QT6yyoYFsPjkzY/uGH+dVGz0dIKDrkc7cgK5HKdH+LWzFtDJm++Qkb
9qU8hp2VPsMiry+VXqAq/f0bXy/gfy+fP18LiDNfKRBo4ECC3y7w3Adjh5oVoUXMBnnKzrzHio2B
fYqqV4td1aXOlvzesKfh4+9f2VqXtN9fmm8s5HyGt2v/3q+fbWFmJTnRKdq1gaWuInCzB2n5/Q06
KXZYazIRiZiwz+cpmYa7jOuMOSLh3D17RRWbrZ9cirapXv7hx/r1gfKvK8K6GawLsmXaPyP1f3qg
UNBT0KnhYWBsunZPC1aA91tjP9V2hftoBu/mzNHe6dM8NtpxPsjFqC9snX2Mgxxf/uED+ssdB/Is
pKOU64Ryxa3361WqKxggHpb0XbNoTJBFSXR/mxc9eD9VKXVq0pQn7t9fg7/cdetrcq8TR+G+YI7/
62vKqtK+vRi8Jji3qxBEyXzcwfHfv8pfvnrsCtg8s9TxyAKW8lu4u6KVJgR04+2CrO2d29GaZPbQ
muUIlzozqo8ZzANpfbsO2mMD5rD7h0cdSa3fvoEsKiRjHb5+7B4CAAm/vs8CzK3dJ9awR0Ol/Iu9
PEjrDbkA4hJ9OYxfJohn72h13ntnTfmLC6Wiv0Yae9omoWj+C9gl8V3A5sUIm1VevQNJMi77jIBQ
FCf5gD8k8UnRb6rcyOw70IfiThWdynZp6epnjgNm96Ihwj/YSiN7V0QofjDAnuWdgZpBmZXPBvGl
6OcZY+c8d2a3C2uwai/mpHsP0JQU/XI0snLoT1OPGy8OumlomJCDHGDb6UTXvA0qyfi8HOHaeUxX
SAz68r4o85xLrFN316GHZ+x8TAfB0h4oQlxNQkF1RB3z/bvOFe0nBwvBNdAznw9D64pC0qrxGaAz
tKqdqNz2rRHU92yjop5mn1LhqB0saZJesKcJwCPy2Y/E5E0/Tf3kyeNiDmK4zzpr+VHp1m5iw6uy
D4Jzs7F3MvD2uyEUIecYxaRuMzmVtDbcla6Fu1na78olbripk2x5z206E9mQAqDZs5Aky75Xrfxc
wiyTrBpVRsngbBaf1WKgaTUuR7dNZwdOGmv0Esw6oW2QBM4xk21UywmGkyuL4aai6zO6mNRlyYsN
KAbLuwFAdV8saOfbBRI9PrLM6SpmIZNrHFvPNvZVZY8aH7viCFINNttG5vzs1JKAuGOftAJPnuMT
olwY8XMWlxhzHVrOCCVgi0lOuhlQzZPGn370TZSZjwPLos/pxmvmANuOWIcCZe98tp2EOIO3IFfc
g7lqzJ0j+sp7RCMoshjBLTO/LjhdDbFFhKqfdJsn1gVmgxXdNPAp8uDAxzMXW6KepXoduXrzIfWk
mA6mqZgRbFTD2mBgzgQpe1lU6gzWZglYhIaddlyv3YlBTi6rZCXVtoPq3DBllGCDoJvJYd8w3umg
+rnJRzAZeXkuxdyl8TIZmRebPO3xbINn9eJ5mEIKTUMbcQvtDNM8MWCK9SiVk9lhwZ4mwZAIK7kM
yFxATS2vGra9W+TPVkA+qNIauNxIKh1PouekwRYupb8XVYjbPOlA1MQhska5Y9IDnBU6PTB4ixPe
bUOUqAbKko0nllKD94KZv441MARJ9GkRX9j6+voQdWVf7JdZCNAgVkZ41rYK+zL4S8gdakr9veCX
L2XiWGrDFsGy3/i6+vKqKee1LrI2lobhC/4TwA6cjw4sGMP0njtgqLCEBSr9OtcpZBoPOLZ3XKzG
rw8Tw8PPUUAGAMv5MBsHpKes2CGcYHbQbjuQE0ib2dwtDrgp7JzYLdZ1TF0VRJfkkKZktmOzUrTJ
zFRy2kcg+P7e8wRBnzKoM8yWo2wpu2cs525qDrc44zO4RFs5eoa1EwlXdkvvns30RDTO1p/CHD6K
wNW4MT1y7RuRm+Hbkub5rWCoDNahzU0GLFmoMR/7S9LEne6sb+AG7JPKF5zbRYmHkxKc/j0rSsc5
oDR0y8FzpPHDaCZyIn6vNejSFPEQA3yfqts0tbS3V4UzXWlO8fs3Lw0687h0iIwMSVPahbYLcTg4
QzqvQig7DoM9Jhdd+VQj3X8ZKj+8g0mOxwYn6QSDvGlsqFxMLGTcN27+KbQWnD0J1HYWMlwXzRPD
jaLncsCPvOgllBSkW1ahr0EhZHWOlGqemXtipLEXp3U3qTSwQNbKEvm2ZYwLmzVpW7Ef5oXPJqxx
N10n4mnzwfADcIARlsloN9RCvNYcYHVc6X4i15qiRwhNhSXLMuHpIEmNdt9mtvMtYg6M9AoCb9hb
uYR3nJrO9MbmuwMiUbsOLUKEweQlr506Ofbz0hvHxcUTdVqgnzXnNgt63JC2zXKzCZbMLdH7PVjl
OVQijNyjbaAH+y16X+Q2TnZ1WkN+T02rbh+Z1CjUlLQMHno/AiRUEzMZr/7Q+TdtqDBOC5dj66bn
l6eQTjH7UEFglBtaSIofhtcKuU3WNBkmKy+85EnUhzdm7gaLsbd9DAj03k0Cz9bcL/mwx8g7XVBe
u3JTydajrW7SzkfFcMejH28M9SZn9SPhJRKfiEkIe2CitcDZ6miw8w3OPN5iif58ohUXw6+sG/va
sN+IeHQ1uRnjoxv0XRAw8broBAvIqzRE31w7tzIEnUdUuh1SERl9jHgywTrg2z7U9p0wZrXEbss6
yTw3t4hfudJRURRnvSyoJzXwfoApq9ARh20yK6KkcESKIIy9To7WG08KfPku2D//0vR9SxiViQ3a
Ra/ybHxzKMYuSQFOpARhqdohMymrOlW+2xc7ggdSf+hgCOo7y0+J80nCP2vfbtcoHPa0sVXn2Wrz
8a4lXZjEiq/ta08HBDKUcurqlAc5DFRjLtRTT+e8fpGZV8835FgS47628+E+mFKESdVZTn5uKsO7
YdQkNCmKHONfl1V5+hQZRvqjGpequ/aNH8nYnnuZ7pepFQWmL6xCH4mt4CYTfsmGtx5W2rydsXyo
e79zh3tmM1X2ebTy5DXHB1kcRYdFNaZyYcROguZexk7GLf+K383z3tsSpWYfAvhma5j7j9Kauc4U
fyT0BZV0wnAv1eEdwkZoE5FqU5avNkpx6XTSLu6sXos37FoMOz3oYhgGkiQH8tOlDF2xW4+g7fww
IfeE1Y+w1YQmRzKljT7cvJhe5nJaeThGFN5z59tfA7PILt2y5rjE7OtvdjstD1FblP7GoNX9qeiy
YuFMuHS3ReIH7SWdi1l8d6cmfZSRT1iJ2py0vaox9wl/4VtD4MeC8lXbGXu+sQwEuxDeufVZ1dIv
dwBLZP80eJl5U/jhrLfScIfmYvU2ht+8l5URZ7YA+y2cEkmbBEr1kFMSj6bsBZzNszR4NU1jNnBe
haRjA6f0CPZBK8PgFZp9d/I0z3YsX4FHLLaKzJngIWvB1uj6zNt6UZJZ2yA12yI2gtLAKchSR1cl
UjxiUzBJVP4wycWxLFwc7imTiImoQwVZkQU++yTKmk9XzLl6Nkann0nbZOUPXMVWs+101XxTqC1v
xehH3dbjkYfGIzPL535J+YFSszCxBgX9l6bReEhaaVtvS4MEsw2yJfvKUa2VN3QhFP60aSsV9A+R
hwPvMEH1L2K/I1X9yvdhCL+Vbu+1n02zs8cTe8cISwlQqZSNaoFBq4irwS28E6a7iIQbEX5PH3MB
WfALW6PmFkkdEZ34RTawSRdO9DRlpZ9dnLEMLbn1dGSSh6vqJDks4ZTAlh+F7fUGLrIyj3hG1qn5
3YMCJvZpFcB+LKQwbbrBl/KajZN6NxbyCftcYfMxsPRVtxHb1a9GbvfjvqucsoRuO1dm3CMlvpCm
n504Gpw53ML8JnjisX9t6No0wmwHKcnHeKfleFdgKsExSyMnq6qPoM5fr9pg0xqrJ4xjV/IdMYpc
WTkP0RWJDYYi1i9zJPQVkOg266Q6ag9X/yF3q5Llt6qctwmFNoiX3nXeyb4Zn3nYuGsKMIFGTskX
nrayzaf3wC3IDZheRCYjHHKYk5YePAEoY+Zp4rg1lgMpgl7uA5+MAUC0gvxnFzrzN/S/CjdkUxTe
PlqntzAnRUFQmwjDpnH01G+9RPBUJhloWTuS7DKNW7MLPky+JwMZWe7yQ97JgcLVSMw8oNIlgJXC
04wJdhNd3SQg34sJzVEbKmhx4Rdtbrek2obgIYBa0h51JMN8owJLvjo6DYJ9o5C2Nx5wMH/rVHyb
GgWIY+UqWd9lU7ske2oTc0IzF3iEbXiNGtmUrp+zNAz3M9M+xz0m3Me3mcyCH55N2GdjkQXNtwWW
jXtMBqa9C8uc78fitv51JAw47xfE2Oyk60n/IIzFUjM4+czLpl2UH9Ba7FekIVyroTRGhbUl19F2
Qe+6Lo0VlvsiKCvr7EXOyCleWcq/yWUmglMlQ3wmsnQHe50qD46PUdmhUX5yOzSHWWJW3ZJu1ix4
ZicxAtrQDpacxlVcGYGRMQdxcTsFlpHv7U7BAsjX3NYmpYj0lVFIhiN59lZ+El5BPtg+n9w4aYb0
i1PgVyZ4BrPzgE1++jwVpelsaxq+v9ZzMUUxX9USIJ8uyMh2A+nb2FyWzDloaTIBdPp6HI42cWPx
rfL8tP4wRTiLk+/1pnfMOjczjllBwQFiELvrfe0hhd2xPvmERvgNHzdXCZHz5zzj/4ba/2W7zGb+
33/Gxn9BprwsX7//D8iU9R/9G5ni/MEcLfADppboWz/pJ/8eaXt/rOhw9HPLA2YFTeW/R9reHx6/
wWCIobUJV4w/+g8yJfgD+Ao4S98n92MyRPrfzLTXOdN/zyFXBYkNl8lLrdNtBnu/TdgkDsowc0R2
rJKcEwrpvcNsdOpA8KXc1YMNPjt1xvs/XaH/YeC8znB/fVGfN80sn13/2rHzm87iMF8NCjfIjz78
3yXupohUxSJ9lozGKhMWrMiCLETrDlsLkQ2w7jIx/xNo+tcR3E9gC5ZUnymf5fIhB7//FAo6biPM
ggwr28PGoZOc3FC62Pjk/eq9svEugmn4+7duUTL6l3cf2IzRGP4C2PNAY/46eMshimjDA71heFK9
jDh8dKgd/TiRH1r4HDAHASzm7JWs5qG8gYPAURJfUWCNmlUfX8NHL2flvk99a7+yw27VMS8Wx3/B
OFR4O8SQsY3BHdb9MfMKWzwRFhvtK7tHzFfdUsdOW9W3CPxjjmcYjzx1xv490+Hb7qfBK7FMQP14
Z0gXJasvzNCj81qvhUFeq0NEAMGki8+uK051FTlrseXqOxtTVu71UbY+DUzMRyAgbOzNUVZ/L9uy
sjcL2ed08E8LPZmnelTp98g3EzLN2ORgi3lx0abRwV7K+zYa7yO1WiEkVODVfEcCGEYklOEnJoId
Fm/QMWgEDnPC2vwhDOr99FQ/ITz7T6krjGPS2nILLo+0SsKLFEFB8GWpy0PQ6Z/H0zu/W5QXZ2AE
rA5MSJK8GcLxdopY+iFaLYkGrtmNrcsAk4Lxg9M/GV28e/gBJ5tCr8EP67PnCP+r1OGZ6HPE5pC3
6OOI+t6CZf0Ip7aN0eMn83FK3ddqdVsSq7vAqxiLvTIgZe5IprLe1+yKj6PgrHIzjnVzh2G32+pq
6vDUGvr7gs1rOCnK97DPjhMoEh21KWDB2cBSb5bSvivGyfvRkBFDqxFdWVz4y+pOOdKzICJoQiC0
BrlEw3VIODEci+AMn0gFd9lPy60sS+wNLYhll12NVWJ7Tsaqe7TzRfVPHh/UfBTllH4dI2OYbrou
wGXs/TQcM9rMt1jEJrmT3Gjhdv7pXV5m1Y5Hr7aDG2NuCo4h+TiPl3TEF51AYXrMSkgdoFiYQGyN
BD81ESGZ7jLbjMgr23lFgc9PW3aQ5Zja2q4OHskK+M4xaGRUn2YqBYx92XfWRzQH44tYUP7ZZBoR
rpKmD4mlq8mDgzyNgo1+U6xO9YRM4Z2rQg2sDRQH56KwyhYvxiWop698j1UA3aTnSb6pOU3sE/xT
/aZQzPR2Omvax/Kn7d6mzOqd6mXaxOeiJdCSGG1hHWjF0o+jnxBhEE1ttc+TNLW4tLPm+UtOZ4VZ
jxIYCqE3O1zR9o5HPN3AGVuEmV/v8b026c4a/aE522swgiQAGQk5GuwtKzDXZiwIrNsnhoCM3Bom
H91Tnhap3jtICfumoLFwm0nhMo2qBOQcnN6VeTIlaWzu3BTgRpMSmGZWXuG2qSjJ3IVmYcsdE3/J
ECj0Xf2ZULA/XNXURC+zXzriaV7wRcXI8uFzVyfqk1zDMPjNZo579TiL2GHbwjXOcs8G1dDn5Wdu
aFkw7be99HVyuqnHQ2dgiBj6LIyOVenUN+CBwnmbFrYWLPLF4D+NrYG1mBSdNndmpefgzNPRwQDA
mK260A4/IIsE7GrxfCko6Zo0UexXkTU9J72tP1Zza3bpe87X26oTNeTnyLGxSmkJL9XKomVfCKUu
dE9njx5kK29v+CGBEpcJd7b32p7sAcM2Hdcmx1quZA5gQfZ6fNGF16PGFvb4NNRlKDceQ23zxECo
ZJixVEV94aZ1kqvKmaTtmGgujwC2lOBAuTq/ZT1Hza09VxqMQ2SrM7CJpYhdW/ffI8bcfcy507pj
KONNB8MF8BFrFqAPc3IJR0+53z5rrN3Vt9b2/FvQPYACOiH7gUiko4Jd4AbTFxuGa3juCwBbGz9M
m26TOiaYhKAq9JGQZL3glEFIw3kUVB8BKNmHxgoGLNlmlM3bFhV0k/nB/IWATis3ehC0c5c5sf4J
KQs0Rmg804hg3xuEp6ied8lvlGFVZdvGYZAAkUkDbYHx7cfNrIYjt1C0AgJR8M8T+ZH+0KfFPD4I
jM3NjdWWarnpk6QhRtCSukd3yXHG2/6Q3wVa1eJgdAEOcGyEdBgMvoPJnRpPdzUGtyMfQVHr+xIQ
1Z1BmLwDAwn1+YSGAtvRN/1SbeyZL06cKSDksdHYTnPAG4XQIL25U4zzdXKXFWZ/7clfpPdS58my
o7osP/T8IO+sm+mdTTVfjv0RxgMO98zd9BLUGL2g3VzNxN7wLxL/7mX91sJGa+GnyA57WE+owZvy
5hkeJdCbwQfU1WChJ4gadV+6kfEXh0Crs3YEHpf+AHYsfJRjCyNyZmkXjnm1bau/rcy+nV6jwiYc
ayM2ZXsZNuNLSabznqn36Gz6VPr3I8kG0u4ZydWDcgmYxJ1PoPRgKA1pyjY00UVHj+h1uafHW56n
68Zn8u3gUiJWJvuu0wgBirQ+CL1y7od4agkJ4QkW3zzBkyIWuBvrA2yGxtiCsUzzU4+Ro7+YYT1k
Z6gUmj+U01aFpQ25RhjhbWfp+ZHJUt5fwrAvs72apCP3bumK5dyAhjs02u3IYwqr72+ILyzLtq/7
MLnQiSWG04DdmH2B6zbfxtmcriEN7PNx7FU0xYvVeTc8sVW064Yx+NKWpGBAJi+DwZfcWszbSebJ
9zHEU3YZ82YO46GziOv6/Wh2lLnDOWZ5sNT3QtPXcsUZLbAVkzqhTHdkA7vRmYXSiDImVl1RpNvS
V9/rqas2xJCmDxl4d1lrGZdmDPsdYZPwnTHs1tbWq3SdXeRhVcVZjP3NHolkRpz3GTNTo2PJs0Ke
O2LgtopN1yEr+AwNzS1HUR6JpgEAATGhLa6LGMIv4TgkG8Ux9oedRcm5VFl9ahWQXgZI8kxeDJth
p1qqGaV169SlJP5R9bGeuuTFiET5OcVsQLaE4eal7QjAbgNS/1c3E9Y3mVWUBTp4DYgT86QG6rO3
MZ6+M682X6hCfVR9aKPPlsiTVcIeQVnT4xINt2xIwdi14po4znuzzmlFtd5xRosgW0ocaSOYwkKn
NFjj3wImJKmMsfW5GybzuNKC6QfEXSwwUh4zU+aXQFrFzliLUYLIwFcZMpIWYXXHNqiJ5VD0e9cM
H+miYAcwKOvgpzkxmeimYwgAJqM8e1Z9KLO03WvdeTGVTEfyeEfkh4s7gg4ZXfUWOm5yCzhF4oGH
I+NKlne3GoqdM/fRDZrRuEcomY4sDz/GqCkPTIPehzSKyRYkR5MUsdmB6fGJIc7W1NyVyVDtrDk7
83eSsx769iO1yzdQ3yZqXG0fSp1dQg8NKhv2Q1Q9sEEmJGCYDwkNmEgd3jElaJpvfJfHVGYVZ4TA
EaEaIT5dgUiehn3FD7GF9OOfEyJHsOaK+9YC55XJxrjhE0xIaloFeFtSdii88G03hkpuDHNJcHCo
fsuthASEtWlf9xaztra9Z+M+k6afFLEGW47s/Qzvi6S++mKDmXh2bOV/KZY6u2VI/u4tk3fvZESk
xtBcAXcBvBvXuLedcY4HL3m2PBz3yeQTGyZ9YurgLWBw2/dhdeQUJL+0llufvMo/ZBV20Ia4wxnX
NCqWwnE+lcuhI/3bRdlne/QtuGNQNXr7YEgDa3HSvklakjGRBtHN2C7tAeOwg59a3oAshx0y52hJ
2WNoQFSc2vmUYGdlPBSVN5H5LUQXGQDabiojO7YWkcje50HH/+uMI77cBm516/uTuRlC65WdC55X
ofj2URbiv0lyOwUm6d2KsfHapD34dTrvxpo8tyRrzXSRPYi8OI2fbRlHOxtHVM6jW1XNxQ7dB70E
j2j646FabP+WqExI6g6d5P+zdya7kStpln6XWhcTnIetO+mzZoWmDSEpQhyNRjPOfPr6PDKBqiyg
G+h9L/JuMuJeyZ204fznfGfyl2AHS/vMMzo8+7q6YILBl582l7ww8JSVN43jCpp6WkaWpnA2jASW
YwcV4wgGii7JMXussVAP/bjEep129D0L9uNKIe7U2XRyIwJ/rvto2Mu+Ksbm0AHMPFNtG3wveMXf
wmnMnjNH+5wbo/qNWgH7Ng/mmrTzEri3OTXM26LVOYMo33qAbVYlRjpbW4y/KyYcKJohGZq9sS4U
QDpF8SIKzlJMLMIL0ZFr5atZ7dJ1eqnh6FGM2rYnHBgnCZmEvHQ6PLSEF09Tvj6b5D4OJq6L99lC
Wfc1EkAbyCBpxqDfMYo9uaqyN2ltFKemsp0DYbYsCXBRbCGpZBn3mlx8rq35tKjJfR4ctjuCLT61
PkUa0wz6rAMre4SyQtFIRYEALoY6Ts1+JqtTyHip0hfspmdlFsVuEWXgIWZOXs4biSyA88h/z2w/
vVlZwM9OKLh8tbBisEgUN2LQxQ51fz/x1WzNiZQK7dlmElCThvNZ4cY3NJsyg3P82tYdLieWekle
khhdui+iisnZ4BaMzCwHc/ayNidrYZoO89UYP4Mo6x/KjHyJTwcyMfE+3biOkZ3dpVS7fi5hMBlF
7C2z8Qx+mr5gZ2i8ryCYHyIImZ94FVZqepshC8vbKccAvy04+I7xoIaj5ZsnycvDgRxs6xyZ5pap
iPca8DXfjIFRbmXQNzc5Ti+xbYIQHo2TiZ21kNJSoQ/wE1bRM2DyC2g2Z4u3oMEzXrkYHTgNrGta
PerBb06+8GleUSEDOWSLzYhycOc4o38QJnLt4nElEEbanPOcYaSa+59u4PhgM1BLCKTBTsn7iawd
M5BKFd2NKPxvgF/pZpTmMejdQ2M6+7Utd3PNpXDTjjpK0mhtT4Un7VPd8Lh2M3iNmMYJMSMmOEjP
04jB6inHwN0BBGoR3u8xWYdOdzSYrTP/nk38D48FNMuIpD7+A3fZcz/TSxdbmYagYOrOZmjfYSlX
sL4VqAVuzAyXsDDjIQP8taYFx+dkqu38auZZWvVFFnAYffhptedmWOH73E9cqmjacGc6CIhs5p0k
f7Er+ww5/9uarCy6dzv1q5/I7CSFXXjIwuXKnwpvJtMcsG2a3qgHRnEWZ1Ei0h2ydWQWcgzeGMHZ
Qn9WAzSg5jC3Qef3x6gedMgBqdBNIXYtBihn3q+rZ+GcGH0HzNFGDcwZVpTtjha2E9O+zikH2pNH
c20xDfWzQ3nR30l2ybzT30mrlh9ZRz0ROQ4bExOjACKTOtwxsLJiNYFt79wME3+q95EA0DoUeOyx
YzxpVY6AjbDdJm5hkNh05wm9HSaCF8kf2Y4tqS0+0y5Qv5hgJNBg5WYCUqoH41SSK0rKK2DOVYxh
RgDs0OeIBCrWAIBCpvOOB0YnBPIajh/giUwPLIB26popoTUCox0coHb0xL0JrxMnXkW9y3KG/YUD
yGdasZpYA5NaIiw+nVl+SFjYxNU0eQZMst4/69UtsHQpk/cJj+p2rtlJer9/KIbO4dfp5vY1XEu5
btNew4/rZtdPKDPh7kSerryLmqV6twyqxPqUYJtyA6kSrQyfOf6MPyE2bYvnNcOeUsd0TNTrBiUJ
RWK50tcgdAVESREcOUtYUYvXJI/yvVcQhonbJXBe8wJXVIxFJD/ZfLUxw7dsA6wZ0GAw1b9MBk+b
ItfzBW69H9frcjuDyjr2g/6jhL8pFxtvjh7h5WEMYtSQ5POijk7TTQmG1Bzbklwf3HVKD5JSz7sm
1f0vIzdpU6k5a9RrflsRI+FwMckfoLtZtekmu7vofrQgOBiPRYEVxoC3HXcsQ7upzm8mEhQ7wiex
tszmVBOQ3EcjR9uN1HUQF4OHlAXOJHg0PUiXpjKcbQYl80k5s//JiF6BBKmdYzf6V+bgNQNJaPLU
FfZr60QtbQAM5ZBhf/livVk8rEzXcYzem6V6cCYSWh4hrIu5jj/MZ5otmVJ57ANXJVUXdkfXXQ5l
Y80PcsrCbcGrfgc3wz8WVWTvW79d8BtK6VMM4TgG4echpVkaIeOeyCZwRoY34FJ9PAIYcNXBEI3Y
5q4ZgDkMGGi6QfrMWbE8+kAhMipg5L0a7UdY7GNSW5V4APwdcOBJ51NNMhG/oCyg+PqijQ1K43ag
lDNoFEwaw79uHcOAYIPCmQc34H0AQWPpSE9264b72o2mJQG2H+yndCguWdUZichK76m1qTLbml3J
7zdqkCuNnKBJ6/Hd9IL2Za34K14ZkaQN/pqHvKm6kUbg3YuB87CORvWEB1RvJmJs26iAzYmsYekN
64EVQ/UEhEq7H5IamHFhq6T11U5Hff81mDT/TIi1B3K9XA4MscbenELi4or4m84NfS6HjGo408v3
vckVxLVg4g19Wu+MaGXxr5bhlRv71RCV/9MeBS4Rr5QFE8E84CjBQ0W+lskoYnKSBm13u3DFvkT8
/M9oG3PiccP/6H1ESbis84vXVFG2qQb4mQZ8GFKLM3thDsXS6PP5YKFEj5MFpBk3SbqN8Fy9LCYJ
15r3OOlqQrJgn9x9NysFqIjCyZ7cANxOLr9OVVi/7VX/ZB2HZNTixothTY5PeGweFzODSU2BRExT
3XCTytU5TrCacPhwlGgI6vTZksH9hvJQlu4bAwe5qVZQmXrhkA/zbuAcxw4cFmmwhz1mX0TXr4d0
DkPgsj1OnZWYjcbyvxMYNO/mjIo5J6ytPUJd9LJcnW2B9v4QUG3uAYvU+8C3OIZw1v6mTRCAvWPo
27GG+Vma3ZoETTtv8AZlB5tZ0MOU9m8oUXtQP/gTOdV5YXYCjrlsTEb+cdpopAfdPHpd3RyHv6Y7
i2AV9ucJnynXnpSLT8vr3YS9euyNmUSXCqDlFyo/dJXAAbX278LW8zESYX5BIwU30+b0hXhVe28O
Kd1SKgIelaug2hlk0uDZThXxXk6BUxWAWgwH7XzRcWDshbbgPknpSHol8Wb/Ropav6vK80/44ti8
BduCtWArpsNqSFLfN+5IRYxHAr3VrYl8Jdjg+/wZGaDZ2UwatmveAnDTw0VYQpzRGbGICveA4zC8
LXJYDPizt+GUQys0lmOvuvm+TIv80Cxp9hr+9TtqOnxyWgutdtzMpAke8GtdidM1y6lcRoobVXcU
rKNqtp+QrUF0lvrXkKkACjufzgSJbRnMgWYOtddNwwzC9R6wSfJE596qaOypze4mJ078pWyyDnjg
LIwveDO7aucHAHr56+YHCgKWzeWvfZNDSHtA4we5YqaG3hpgC7YLp3XrjMfUOZGUbrKj99cIWkVT
vOKtQf6EE8/BYvkcvIg9i+5IUvgeTGdA2Uk9zK8jPXWMSS6IIN2WsSPVM03ZXqTj1QllehhPOo+D
8OJIJMm/ZtRccgzeBVGO8dUKuOLYilZII6053ZtfdlY0uzTqgz+LIzr2YkmRYzA3t7is7ecUx+wJ
HDq3p9KBIDUpw3tIu790b8jjNAnNkPJGKqNWzgLbWoyanDEvptfS5ek45fLUtHbLY7NaD/Qn9kkX
GGzAhUydPUaZmh/S7ctH15jDOs6KiVtrX/YHuFl4bqKJkdZsoZLWpivvZ6OWrxb728ZGTb56rzWH
9CF3EtGNWdJb5IyQmPNn9JeB2gjcdZPhkE5fuIJ12Bvpt2B5Z6AUnZbath9pgvEer4oRMNraOxE6
Vqflr5UYbMxwCApwwqB93IeRXe1Z8ntDjaf368BxtY2jlvFHTWv3ox3ZH53fVO8EdvAnT3+9ylZ4
/ViEXqyP9a+ROS8athV+Ii4rvbd89KNeX60KyJU1tlbHoVGL78UHjbWOYcjzwfU0xLCO+tY5B+7Y
gIUyWbinwcmMi9XW4I0td7xUpZO+gr+k0saBj4DLO+DiVFbjcz8Ech+VXYnL0OH9QZKBKTXhwawM
OhY2yz+N2nALluwTw8uNlOHWMBYMWM1fQzfuJTSmTc72xK8uHbft0TvlsO6Lv4Zw8685XKAGplvN
VflnmHsuN4AJS7S30Az782yG7rgD914tG7XahnUWKazBclC4Kv9pPWee5je452njSgZLt0/L0IGl
jQYcqpj8d5l2gnLnI6SAilfNh9OSkNiw/14hsI6y71SFjX3SwRj7oXR20aztWxquOf5jpkFi/+uF
V1db/GRoBgPMXmx8w6UFGscMxlPGmaZPJWC+vp37PyEZZPMRmyyyrhLrs66ApMB3R1u3MdFNrrmP
pHqiJ7vf1D4ZhCW/BRzCfSp6pBIiof8Dr+faPBf6Cjb+XImA3fSTOoSEJjyqkXocNbN7Zm3comxX
p55UujfTQEEjyeN1zrsP0UNR9soT9Aoaluv0spRMn/3M4847nPmFNx7WMaqV8gdtq2VXmouEbEMH
9CC7behfpznSBUoB9hBkznZO8YP3+W3Wyt0wryyTw+wcxsF+nGfmX0r7ObfrdZt32t/4XfkuIlpA
K5+tovAcIgRMH9EqDvAJk0zkZ2Nshx2+V/5//he1yNyMko/2teDDsPZFTgJuMtQ105JOiUM+6ing
FpiU+XxnGsS/w4h6bN6ReKzwuk7tLQT/2zENVjab7idqmvuVm8SWoEn5gC9qqyHc2F55U4N3jJdC
oZznW9XOFaxLM7jPpvBs0b0ep3aLh6r+csLwzltAMI3+bVoLFYMo/SHTi+eOZp5HKiKyB7GYN62Y
v+tMT9uWlRSRBGaJE+xFO6yJguoVhzj/T1DkRLKikm3Shhsvtv0C5gUxE27uGIfqPMAbN+Q3WZQD
CFUOI4xmamMnVfVOIPtBHr2gVhcYJjLne/WQ3uFvVU35IBzUF1DEfCLMo8EyCj7IzKTTUJLrFqJ7
5fM5UHSBm9N5daK8hcvgquCsWUL2nPhS9hSmT/B7i5tw0tMrL0K0iayGVFE38oSu5KvhAPgE+CPl
uVs49jOvIkwoXuXFueP+amlk54WpDzItWRcy5uRegsoyb10ONmi+VoRvUpa4KRriCdaQfhqtgL+H
PrFhxP0BZND5ua5f28EU1XfKBEafqpbkBr865zAIgHifb1IGYzPC4uRPR+1OXOwmZfvuXVAvkuOb
LvInwlPRwuFu8AW5pYjF6wSZq8guzIiutXzeaP4MrKeb//zvMHROMqh+t+1m3KWe6tu3/7sTxf73
cB3+lzDy0BQ9lE9mb+b/7hclTBdpaebZwemj/KF26/5xshSXJ5PrxBzPYWMGAMlHPvFiGNCgFQ4A
eqP7KH1vBokj3GlcY5sadR3sZ9fzpkecivTuYMDA/k501KwT7YwzpTqYK6GoRA0Y6jSf1cXxG/4l
C0hL7t8j7hDQS1bS8u3/K0L4/41p/2F7RKD/z8a0l+JP33yKf2v/uv6Nf7rSLDMiTw1oOILebv/P
oLVl2v8glEqD17V1NrRs/En/Clrbzj+cyObqhv/MpIMpwE32L1da+A+P+D4568AJiGhHfvT/4kqz
sbj9m0uKxlvP97xr6NPyPIac3jWm+T+SqMEgcuqYwvbQ1jnN7bSgVPb6S7ZO2d501HZPd8OMwell
arvZuRVqaSAz2GCoCeHMKMPa2vh9Flh7h7UlOqPA699t6K7iYVxztJCU4fbyEWCVNW6jcFJBnKe6
pFI9srMe/sjkUPe5WdJafplFGQ2JWorZJB/FDSduPLPFU9PqGfhrSV3TKQyb9j5MR0HMozOmPeIP
hVx4TecvhQn1yfMXlsm1GI3pZyhw9SVEjgQiYoCGCLaKGDiRJt9N0W/5Vd8s2Qbjr9YpzIIITSG6
LqkwQIQnlOsIwaZm8wDCYy2ie6ZVXLZHHbkEQnh11YvCP+sdpFOstE+IMW1JqwDePObgEsWegU/+
xAAXwumIxbzYg/gL0ebDa2ADCZXJa0njsAvCqmMJ2qeMzuevwcoCzO1CrXjDZwaFpABJgSckz1xj
N8sA/XS0pxBNxwnHfdBrUybUT/veFuCtCcE9o6kcScBc3cfR9lsr6fIpeHUbO1/PrifLAcGQPqAY
95mxbGmLGtuYjjKIEEPeX9Xq0tU5bqIwgl5F4o5rOExXPuSR9CHyks5z+t1EgMZiZFBuJG5Zzu5y
MehRL/VoyJPw6wF3FoBCynxgLLH+4yaeyU6lgM7wjFnLNhTRCm2HK8r1KtjL/tWQa4tVHCH6OJfd
xM1ksFvibC2ztz2tK1bXwn2xrd+ys8xyZ1lVlMKTI1zAViVd2MmMY2gH4c+kCeottaWcuTE5jE1G
kXwdZWraCrIBn9k4Ltf7gb1+zrlwoU63dH68yJkub3JLc/5SLCoIyRoRfd2Z4NDEOV88OKajW3nv
XTktXxbrc3VkA766xXNR5h8uJ1GeVpKJAPwsKpg34ZoOcqdnXz7lXT7UN33Uzs1v5WZW96dspJBH
LjrZugP4BYIHADqY5VABlAXS6HFGpFms39iwm0qM5tD+k4jF4durwVMzPLTmwGMXwNh8a2jTnV7c
yU3DM9FF5vk0Sq6fqQPTeNfaKrf2HKVhNjoNWviuX0YMK0XtFtZlXbNpuUN/MkH4ai5F98KBqG/u
fJKcixHjrBjlA9EpLIY5kOAmtguXvAV2ams9OFBpkPJcUl4r5RrYFqIQMmVWQizIZe5fo06I+RcH
NRJVxR+vc4Z6zA2FX78W8hnziSQt2/EjEXC+gqXFpge9Kk6N5qZVKdmFz6nrZRxGrGJlJajmrBvw
K3i2FTu1kbcwIBdk2KsbSJ6xmoU0kw6DDYqdGsuNWFuJrQksjf2E3O5+NmuN5YJWA/QRpzcHj1qw
3mxeFgxvN3YASR9AnNFOx7FYAegFKUnsekVg3A8wXbhHp4QLtl00wvNDLBw8/ZthQQljFcjQFTg/
4dpk3CGo0NNDb/1F5qWXWYtsTQoA7+LE+QlvO0suqcjS8USwra9QP34dOhx2qbTl1cQ2luXV+r7g
W8ECRFmIWetoX67S8J8H5UOOXoexF8wwZqeOQ2E6z+uYhit2Oynck+2AYYuzsF2IZJoTtQajKnX+
psNFXb8J26wPgZ3L6sCEzfmjkAe51K2yP6em2RJXEhR/xEWR9t0+oqSj3QUkWJnWGYK7AXEM6jqE
hdi1G+slys9+bTFOy7xByMQAv/qZ+4qvyIUpWCfkU/nQpB21Hw5BjJ7Yx9p8RprGB25Y3PgeAOw0
Y1ItJVlsSwX9rxoHRUPn4EIGN4W7vZDWJOcPN3zqD0NYusW2sqNfYoL/KWExJkOxYNHpSIr24+OQ
t8cMN+KpYprpT4qBgl473EMyCVEWdlo1tIapF8scjEtopEjt8MPq0f9tIfjd2V5j4N6s05sQe82b
moMK6Rj6sOsxB8wrshuep8mhU85RQq+Ny5VbUwKlElIX0Kbqp6RPMeZ8/rE065sT9ofAwxu2KfBI
PpWMOja5My3M9mVND7q/CTz/oWiad4YwWMLKmmYXypdizwBHWrr+T2YGNwsXy6z2h4s79BFpw4U0
s6IHxNDiJr32VgCjfOO8ycwUp+CWFHS2bwLvKVDU8jTEsV26XeYqTDdV1L0qf7zNgiFBKffjgMQO
lTmUbEWNndBieKW1ZTEbeXWCorEHQ9weiOEy2W0ck1I5rBWgn7hTTvd2QVURI7ILVgauhmvf/Ayy
4Q+4em+VgZ/k5P4/pDSKP0JxXTR4LLZrk26Kxf4mHXUmB2vfj4MCuNiRY95ogRbopMvREDT2rKaX
rD1pFGvI0pieTjSxlF1DgbkDnHm2yLPHHuMDbrpOsx048R8hFIpzFppGiwQ6twyXOuwX9uKeO2AC
NeOKjrGP8ggrNXzZJlndUbmxtrMT6iGJNX8d6e4TJ0xPMflCvBf9snfmzriZqR89jLD4u5H/Gq7L
s8R/fxSDsT6qEpVr1JD5rUUmc0kkiq4IhpedC71ynV9aQWULA9AVtwlrU5Ol/TFMuQaUnLgYVI0Z
Xl9d/QCRKpKQBZ/YwvTuToG80LPq/UqjLj22FtaCsbqm+whZ//FHslsY4Ob2Dfdr89tvgJcgkYdj
Yqz2U2St/X40uQS7uBNe+YCLr45UaIxLgGFoYz96E9P8WkwcFQJ9FgauK150NmQDGok9MIaa0Yrn
rK9OTdafya57wHiz6gjLDM4YyuhnCng74Geo+GXJ5zh/kPO9rSktOIaDqs8ALIExSl1SmUAJjgwp
n/PCfCfJDWzxpxQ7JD6MwGv3BxMGGASLaSfLUMQIcumwr6b4k4B2KMa7iJHevMmW4sbUznsxkLvE
nQfkPLWCo6tY0XDF2/ODIpDA41jMOJDy9bhgWMEDRV45wZ/l8p1w++3S9bOnPvajxkpmzJT6rKHN
RhTMLeIgHhCmHy/h6IJAKb+YypARSgMuxHq+63JTngYdHeccbgR6iIynyr2niv4OGEIbZwq6AtJI
9ItsZHHA7tcls0mSGgEuYvPzf8baJ0Tq5OphzvyMGYG6ixjLJ2GN9u24y4VXGfEDySTU701owc9D
foIvz3jW42xAy9BM7tWYf9rQO7EWntidMzyhcog7F09k4J1W+uPG1UkPmSTPTcPEPk31KXPHW6/w
9QfBXfc3At3nZC7rfsZoEdbOIaKvKMYCnEgwIB9UnDQbEC5Yn3wIBPbsWhu3xgdtBKkHO9pS/ICV
vQ0xprFepMd1GfSur/iOORpT8Ab0LjFtGOfacW4aEAbbKhwi+LsMkYX52Svj2ZCZcXQG9TmILHyz
3Xo8u+V6X9XauXiZ9wB9kIMYp1P6yP3DFLDI2mXQ7U3H9rYtFXoUhbZhd+OK1bsMA01ZaQe6zhY4
B0x/8B4kqjS5hQIwst12cRAowStdbFRjyOdMYtfZNmaXxdzg79qVyhcfKeLALlDFvUoPgPx3XJ7p
P8SH8yocPAEEo7eiGvUzPEKQe2k9xBUS3LlT0YjXnV/zPe09BhHd+1SDvBRGy2dfzCfTTanapI4j
WWsSmwL6drWNmJccDIZAGO1cO3vtqvQX++ljoRnV9SsRT06Z/swRTxHQvbrPDK/SSGddLbcOLq+Y
TfIoO/HG+hSellbQaLnOP9IzD9aAdTXFpPq0ZIbzzHzTOvoFls1NWNg+zVRQ/cq5U78kYQMGX9CX
6QqOKAvMo09i2dEdNZLFg+H6oPU0nCAzGdHR72fXNG5HRgFxFJn3uJQ0q5prPmBEfHNLEW741RIf
99bODjnv2UwNDktqY17R4Zkj3hcpLmdbY8q3D1npYKxd75SRPlfUEEW6fsqKKH1FrJ2mfTTp+Zvl
C4+uoXZ+ifViSV0oE5p154ZTTM0godhLei9eqiLjfMPR+RkuUPrDWkA6Y6rNP0s7Po1psZsWm8Eq
pWS8hgNxit2IIKpK63czOgff6T8CETjvocmqWrkQ9W1voAQzN3miGuoj7uiCtDhxhEtSFTPKJ1HG
D7ViN2W6GTE0DfNjNofZdw+SdYtv+kobnb7TzBVnlV6VKYcz48eAvyc23f4JqI8GORnSxds0j4vf
PpQY6LhJ4XOZUE49+AoToiT8DKgVQffcqP7iZONdiSuRc1jb/Sosz76rrMCIZeY8AcBnQeqodlFs
0/xy5r6KiufItzh1tFbIqN8sk65sSKnLKvD9fQUTYW/W3a4c0G5XI+Sobau9r/CXZer6qs/9V18V
1HJlRsI848azOQ+HARVNerw2hHQNgdCrBLf4FR1hQZHO3/PiBUlO6Q/3+5QOIHoZ6q+qs9o3osDc
yoRpkbSYvrKh9M7XXiL8BYomQJjAICr8KwuL9DSfFwyZu6GnoodLNkWofi9vepcJRN/17zNHoX0R
OG/T2uwoKBxx6AYmyQgrT5YORottfUSiamNqEBjQ4njgar/h7Pue0oUjeEop9nggb3tfNNDXEB/f
vHokFWduPdojSi2e/Z40DfPSaCNnLrcBFGaFN/m09Cz89VI1e2hE86mw5gpjqc6fJjXSaZ2ZoPUN
epCynU/4yztjpfBArNO+2kbr2cQpzoB0jrZ09d1lnnmsfevogY7t44YeaOL6iglo+DU2nXhioMKP
XblE7/vubIGNWIPqlWlSgpfzhSTPT8f9liKzBt9FZp7AUAuWJ9gForSa7dzhfwisCAGRn6ycmEMl
QRHQQSp5nwmpyG65YfRzvNqx3gWFkrGBBE274b0pWdsLFwwFrr9Ho/OYuoGv4HHs8mJv5KBkQwJD
W9Xn608KwWfH13eKNPUmlYIgUdiLv8UywpWDccWl8ybx5op+L+igqzKqrhbfOJBPZBrWVXubD3G3
RA1C+/UmqCyQRVu/MOcb5kr5rdJIDV5jHSio3FKc+d4Vqz45dWnS9UDLi6IHI24j6kdia/bJOJN8
+naq7DTk+XdhcnobM/alYNY5HBhCoee0xctP+JlaXCvdwsXhIAGRLKZzaqJAfPHuql6135FRYVjq
i+lTkoA7uyExI5fvOt0EGePsLfIaJdT+mGPo8L3hLBZ2Ynb62yXv6GpwwxrfgI6qPfJWeRRzNx0b
N+8Y75NCcgkhk6jg2o/XqDqrwZbftisvpb9wtSfYGZMbP5dZ1scpstWtyLg10fzSsbo4y1fKpBbN
a6CyjqMqvpRgOkGlHy9kAm50qesPn2UHI1Nzm+GdYvBimN8Dz+2BNehlzOruj+0uaUIefthGBu3M
uvPnt9pZ9rKeSXGHXvdCGIFr/jKZm1Ljouwjg48nN/dqwQJMNV7wYBccnHzYTTGRcHFBOxRM3PhH
beMKMwPmdmTkPnjR3+gz/2lL+Z6y9RWcw8X83OiKZcp0dwz+HoOiXU5cbVkRs6+Aaes9dTtV0pvi
mAcVN1ORsJsUW6HTn0IwDrD6Fo5QVtMGI6QkYxJkF1ybi8Kom604AnCzkthyn1Hyonjs0otbuvmO
Kd5AUyieEQphMPX57S9NlmcPtCOKLSfNnoCYIM8rp5rprXNtbzNey5kdEoVcYXPZBXHDNNrYCM/O
ztDR123dSvnq6NG+B5qrEoxAFwuB6BLma3fyGJwmeE/BNANd3sFi0rez19u3i6vBmTA6ZKJNWKKo
urdZL9dO2ODPAHB3NyhuaPZ4LW8MeBLT5aEOSWCmURrGk8ZRpvE6wCjiKyaVDvshgixcIkwTcS+N
lcd74QjejZSabdosc48zVu/HPJzqRzsPUpeRnsO0plpasm0OLaft0pIwWWt/7g+Mv2e+/OLgtmXv
sa+jPrJ32vLYhDhF5ypvum2mpbFzszDGr76UuzJLw48qleqQBYQsZlzv+PWqa+dq+br40zdMQ/O5
cSf6F9F1ot8D4TIvoT6zvPXs9SOvjMemWtw3aoyIRsnsl2+DbGeWWNxnfcptCXZN6pM5giLggoP4
6DMgQ4P2u41dQadwQBeMwXB0Jwi35GKIbfTelNgcPmlfWLCzkUL+2xH143CAuDOqarjlTOvew7/X
z2Er/hSYDpHGgtnbaDAVR1U0662cLK/ZGjX8athox7Czh0fZT+2W0H+I5AOEoo08OjfrQ9lh66bh
7Msf3cdIlvUtUIBbqfP5yCUtg8PgscjN0vuTudNKh19dET8xzwWQHzRmZ1evjEO5pB1Dvk0lmywp
mr58hoBOexdZrdyNxyA49U3lhds1mov7wGfMtnEwbB6cbqECx1Pu8BtIcQpue3V90C/IBr7NI3kM
hrJ6GMMZbAjBDMbJhRXNW1lSZb9ZFynujfQaRi6Gxv4pyCa/s1nUDkE6xSAwFOPRazqYc7zFO4oe
a2I8VkGgW9Fy7lA/I227iLEc0b+0YBPntXJoDztoabGUqJR3YVN1XEWooOMK4bR5HTdkO+etIFgd
snVO7cPsannOGxTUSpJeKUyqw7u+bo1EzwUbU9UKTqZpaWdbLNH2xpV6JI2EcW1TBYvwEksN/rOw
S9BNuQ8vPZZFQY3HWHn4XzPM5POuHsrsnvaRF9Apim5a4zsUs0fwwK0o89MGjzQnKuOeGZt77W2e
nSe6Cc0X4H3DH9uyqEmy007zhuQjrnfZefrNbs0GM1YNcAgy2Xo9vVs8pSx65XMlPf9ccYG45kzX
B98KCwogVM4RKQMd8xikdvrmm8utYbtw6fyiJYhGVIq5CnuSjMqQAXTU5JuQNTZpUNzkppu6mr5s
O6dQRUqOktR6gakXcZOa7dtoh0vBcNtEASvqrGpitHsqbpa5fKzSAS1rpDYBWMrZxen1wXUjOkgF
INxL89uQ3SOJxtamC5An0azMZ6HCm74uzgbOM55EsUkN9Yinskt4w0nCNK77a12ahX+I/mAE85lp
NflyT8LBRE3O/MH4XZrytfQ6IKgG4ivn5+/rUQl3AZMFoFlqJokS2B2zzLHKKBYh9YwlfSWts8xu
TgFXBxHI8ambbcz2YM/4IWxUGvq2ZXhRDubOK9qAwmWoNEkTRUdjMjhXhFkYvRZR9K7n7KRarQ7X
VCdvhF/HeW2DaxtQBCGAYZeFdxUhcQGy4WRgYUTBlQMAsrpdRZdA3TnZjTPGZLZziskJgro9588y
Wm78lPkHRQn/xd6Z9caNbNn6rxTOO6uDZHACbt+HZM6TlJIsy3ohnJbFeZ756+9Hl6vLFsqlexro
t8YBCuXSsTKTSUbs2Hutb9X4fueuZbbG+1ptMRPcB4N4kjU90k6luE+ZZfFEyfCCtOahBO1+J1Ut
/BRYIW0Mc0qgEufWwilij6uceT4Bi2AbUPdl1YPXTBaSrcnBFVpia0ZEEk3KnewMCH1JH+z0qm8u
sooHzgOw9rm/ihHsEpyCtY4wwUrJcENuGK8qg1Eylt7RXljYRbalXdTeZlQTusmgD/sXYl3wOqGv
xWCJNLOjBYDOL6NRk5FmgnJOt1asP3WHLMiwn7XRqz8qUVNDrgxH+yS7Zh4k+XidFfQ41qIXRrim
5ceLWASGMOkiaxRaAehPwI3wWotEWxrB1HOk17KDJ5OM3p+p8RkMWrwZUnOWZddsMr9bGyTCeWBj
sk1hWw1WSFt9bvG0EgjGeOwx0KX2VGRNeNI6tlIy59pkWzfAEhdNhhEOPXf4ofYRzrlRPYjPRt1/
aZUoWrROxQZHW03hKJjWaXMFz8jOY/a6nDZsfXbj6hR1N3ZkWyg+sPCvRqIWXbRg4KMGParjRddX
6m0S116w05opcuuQyjy08x1Xrr5Uoh8+RqojST826hBfWKGto6qgZizxtRxMzaFRqitGdkWj1d7y
LsOeRixL/SKzANoAuImBvFooiFQ56S5twGWrmT2hBDQ5UZgFOqJ9x0E4EWnBMggnPLR6FU1bk98V
L9poCldDGVw5x+0Je5zhCDVawpiTQrtK6X4j4YDmuTc5nS4VTYClaAJti8sgv+kNiS0soZPkBmDr
xKIbO+XJU734NDZQEobIsk5OPJRrSkLta8t2fOD2cKF2qcfCbm17FlKdm6pFEyn69sFSYHbaKhGj
cAHoDoYjev5B1h9oKKcJ+6omDizA7iRQphqN6UEVnRhpTo3V3CtK6b34BL2RYFIl5N8GCVxS+LWC
39dOzqgclFbFiUYdaV8Fokxvb+qmp6QQjYqmWClZ0tUuGot42ndD391WQ824ygGHuhBRMqzCuM8v
km7GNYirnW+nXGV6Xwsj6Iw7stuNE5HKO/h41qW2nN5NelQZDqMile6HCqGwzA3ey6AIiUfaWAWA
KdxqNMaXDFiYsW7Q+R4jpu8An9OgJ8QqND8kWRpfYVNVDlS/vEEfYpBT1M7g6vxe4ELet81EZrI1
iwAL9gJUtgrDq06v72wDBIJgIH2mYw4RQCNKXYk+YoMU61Fi112IokpOEc84MfZMPx0L/KlFcbDi
AP2E1tjBrKZ3uzjoGXuINFypSQrjpOggQitlldR4uOwPcdHfxdmooeiuwnOciWMUEbYELWVl1sbO
VtEAdMNtrNQhLVbfviWE+qNtReIUM5d260y+CEZ0i7Qera99rn0iJrxhQ6o+O2P/AMH4STWifBVA
7CCDMafjq6QqwnIpHTa0Um7woIhF0fKsCLaqVcLxd1UkBriMPlJohhgzl9KBmMHKf48LWVlNJakq
iypu4iOj8E+q5EwFFOIxT2n7T82knVHMBMuqrGVF7tbMyxnVpsTHSOsbxeoolWJVTfkM3EztkEZf
VN4Ae/kU1ZmxQ+DRkViEk5EecNFahMeW7EEuvV+6f/mg0ihsIlFTlJj6B2XKDrleH3IfLzXYGsAu
9HvrOw6GjD0JBtE/tBVeelpQrxmbqH5Cx0ezWhFC4TfrUfScl8RsjMSqAquEpV1NknI78jxz35Qj
838esa2q+BlUO09lrJ7rOi2jxkAw3KuThYosjwkI5pDCrsvTRnVJhVFV/X2kCpuxV4NkAHzwvVal
nBCDlhvNy+hKMb1sHlVbIcSqqzOdz1DkO0UhFjKJk5PWE0FP7BJeETXRnxrpcJgdaXrYhjVSGilP
lao6jwHR5DquuI5A7zwEMaNHSu+OIw1MErXIiMS7xlLmM0UCDO1OsDJnB9ACJGR0S9Mjpl7SVj5+
9I413jWjzlhTvCOxJYNnzZD+xggLbwk/ilg2ryMTRR9a1wrDZxvQz1prfQMDpM064FSsSYb0PrLL
GDdpOpWuND3SiQetetJNeucWaVrYhA2XY5U4wQ7R7no/dU4A5QT9SCu7qzWjWXMd1N1UGd4TfvqB
JCXVYmbg3aee9qoN1sVT5La1OppKnpa+Msyr7UXf1v0xxPFxMTnvMpyS8IjUZDojwThWhecRtWMn
uzn/hLsA3qOI25EL0bbrCa7TzWB3c2wPRmIeJeHlH6Smh8iYY/Oma9vHRJPxvQAthDF46FJ+woFy
XASB9OSlbIvqiO2cs5qNQK1DGO7b+towms5aEsmLWCFUyV5ZjRyuEgaGEKxd2hrkOoFbQXVT+VNz
39I8IQe3HOKzIeDnLrIeY/qiznPAbFVXswGgMDfK27FIfO3oZbKRDxz1Cp+G1GBpDLKiFig/ZCeF
TSDT04fSG1XEKUnTsACaMMk3A54IaMRgbt1O2HbEGy76njb5QE/Aw29mA4tWp6tuNIgTzUkwr84m
5Dt0DurecFUF5PGBuecEtxgG5qEIVYTxU6IhNpWTUSIC5vFbhZWZSHcaLOVcIEJKlhKxM25zvfYx
Zfpx+gFYeQiSJbd1QmoQZyqjoJnY2w5+Wj2oHolUoEEMJSJeDl6LjNOvkAgA+dM/FWaRpUfH98Su
tgYPbHgVzqhRdBUfGevXcmN77fjV13v9piQTgxwxQjhh/8p2Km87NO27AjMhwttRYCaOQHcWR6E2
VbjVIUly2m2V8pohQBvwkkFCBLOtoC2yC1QhiF8wbEIpxga5qoTKBldRzF9DC9kSRNwUtY6OhWhX
0HyA8OG3HcoDBmGIdRiFOQsOrqCW625AJWUXlvOk9lhM6Cwy+14yOM2f6ipuj40Nd4QNKJ3QCrBB
eGtFy9t+geO4/BSXGs/aGPcvvIuS/iRrzDxJc7LS9b+5ruwWXDGrci5JTiUctF4BW63DVWMFRLQC
VTXiuSeqvqgINsp9ZU95xxvkq14USKKxiPi9mW7G2B78A3c1h22BwgOzilra5yINSoKjVUtjIbFt
BQa6QEG0KlOVSsmP8G+sikwbjUuUVBTXBm2CVyILhge/1QFuUl2jus77sjyNWq4l24Isy7tW1zN7
C7a75jRaadW4YPDbfGGFa45AQNECWMIjJRrVXMF4PMVJIVXGvIsOS+trqQtNfhZ4Y0IWYzIf12XP
4cxNNJIidmjg8HokbQC1Hslc4rbRYIYuYZ7+7cDZ/MmxfC1gVUx7Ev9AahMs1zdDwUVqdeyXuDvw
hooq4pSk4hEhiIxZApq63Nly7REPTRBl6g3zFXTgGrEPATPAVks+0+sKYqagmdrcjb1snBUHdRI2
0YcFwb2nDvhApq5KjS9ZzLJ7VxNPB8oRoWBRfS4dLSSvevSUgCmBnLILRhdWaPy6trpuVNIGVkbV
jpXrkYI1ix4g42JPaUR484M282+QeD9z+Cwuo47RSEOCbJJ4oco3MDoZyBSKeT7ujEO4Z/H3/sib
+F8Z7L+YIAmu5q+FsDd1U+Xdbzscq23x23/8tmryKm/a33Z18jl7+VEf+/1XfVfISvt3GzMl0lMk
75D60E//wW1Upfk7q5M0TaSpFgkakAW/K2Ql3EbDwCdoQAJVCZYBffhdISvl7xLVt+XoumN8E1z/
OwpZ034jkHV0gI28AUsIdhKpaW+CcooxzehrJuaHypgHhDCqTRzpbgVi+JRPjgY5P3oNQHXhXLLO
k5pOa49ubyNAGoRqd2qDUb5Q/7C0h5OTkLerYdrTyktdEw+QjvawYxrR3NHCyja4DI0bEaXGTYIf
fsE0/Vh3pECCrKmXUzv6K/hO46GdvC+J0C9WQQ5DmpVPacBpScOjv7SE/0IXzkcW4JFTaRf36ejv
sJh+Ujv9UhQy3MJ8gj2RdcyHGBVTv+kXP4mubZ48e3BnFqPNwyd6+4FaBimWqsx9rAZhWzIJlBXU
Hs4YPQNUeNRK/4MWpM85x1HaLvZOS5XPwazCaJPXltbvIhLyHE4MgBW92nF4qRa6Vn8cq4L5fVWo
T2kZX0PVfqhHuUXwr7A88+JDzXlFKnvRWspKzwp9EWXBIWhrIjw4fS29shJLNbLJcFWnbCOQpq7b
gHcXqUz5h0E8enNgTZJ6D62Z4JBSQpMMXC5WmSWveDzEsnHEo8BetRm7elbrqM0KL12z6mX0YimI
gxLB5xZAsm48+JiuZ/V0AY3stp6wSI4Nha9Ic8LbQIeiMcnarWSq8NwX1HugIgOG6l17m3RJwFZd
yKWfK8tCLVIKL0R5TsvsBhu33DvNVO0cQqCIHY+LlWoim4lCXt+aRHE1DdJF24I7ILR8zPdTUhAD
i3rRFOELHeiLYyl7tedDQ+5LXSUPXjMleAUt9BoWvUZManak3WujTOAS+RYGv7BqvZ0YRmUbdsqw
4jYJGeb4Yuv3xZ3FGX9RF6qxHSe8OG3FTk8Zzahz4OPzLNBV7bq59UfVSJcPeOXcVNKYItmB3HSw
oReY/atd1IzxHmdDvM7qUP+Y4G5f+AE3mO/Vm0n0j9gZRtequ2CJq/BSS5QkyCv0jS/Ms1J3xjks
ZPklUzJ2coQlNK7khdNfgZJbvcR59IJz7jEqed9EKUynoleGDyiN4OwwmVr4816i46GCN6OtWoAm
Wyp/ht8h6YyVzri3hEE/9HyLzEPrpUPO5CzGevDK6KpMxX3W8u3nEdcgRv7ifrvmWUF3iwXsouBl
QokEWwQW+xwicCv67tSZyVEN1XwJ+xKhMlHseKjmgW/GzY5KEs/VYGwkjfdFlHPrGiiRl4rS+0eM
tTsnE9zceXZbknt5wfVyxpPO+WssnhQirxdKh+pcz5GbNxz66fxvhyl/LuvpEYRsshiF9uix2S5A
uZGsk9rNEgfsMakyuQ59+KNFmHHbSRJmCJfmiQjt+gHQszULzLyHomF9iUp6laSFrRJyAEPJZ69E
e/Lt5DihL3Kt0XmoteI277ifsLmcy4nPJIgy5QCBObXuBSdMv+mXlsbgKDdIZSjaU5nk9ZI+bEpJ
rnVuhJt10VTz7A5z/vO39Y8jnbmQ2Xy08EPTrQR3UeJNjwoSAFdgrZvHCbVrlkh9VZXvuEw4QErB
o2Im4bXW5EUoSMKIu8tvsjSTGB/hVIkQmwEaXdT/iuBEWSaFmyp8I3mlAmTyu1ijG+xxSXKVn/t5
k+ymBk0jynQUYGX1lKnVE9NesmRblnwimezlMGb3Fu25hU5X6i6ev0jo0OhrB22lhKm9ZE19jE3u
nmzWLXfsAoI3s7Cy6qkN2CkK77M0g9fU6KtdntQR6yaN7W+/m5TuGAa1seta68GLJ38FPi1exlN8
RRwtOISl9bImRXvRkx26Dnpq+qbXN1kwPnph9EqvHLuAJ9S90/WnElE5Iyke2SSjD5IHybEc42OZ
8vfZPc9O3Z90IO+rqWJbsmX0jF7zqWpTbd/YgFSEMj0WNdUlDXtWa8MeXb1vIchlpulU6wxwWAn4
W8lGt46m6uSQw7MOwUku+k4L3aGzz3qhX2h/RgvEw/dOmj2XSvQhKuFy+wH3AvI2jGItX630Sn2h
9ixFxgTXhhCZs0rw+xbQaHOvx4W10pqIABGF71JjOxja+ikp+3jfq9FLQWMBkkqjuX2Lo6HHQLNP
UK1vfU0OK/xZ6gMlPvTPHgRoM8lLr8fOxiBpaWeReeajr3D7uuC79cwHSMUM5JASLHqF+6VuqPi7
7H6aDcRG/DzwttzR5/8cGeHVH+exp5Ydo3J8VBrzjKq+3ERaZ21Dm+4EfWfkY371ROC4A8uJK8Eg
56sDt2xJy3aXOckz98FTNnBTW9J6cFLnC0Xyi7CtYaVpE6t3yMRdHyfvzhsy2sjjo58UxNeOnDzw
/Z908q5nhRCbsql8ZadB4pyHr4pAZ1oi1WUTTJ/BnqAIM4lpCvwXxZ8vPcFaLi5rPIOZpiz6gXFz
T/xX6PMeVS5zN3oMTKzxccDViBm3y2lapZgpYxyHmeofTBEoD/0IvrqSFW/BiF+SwX8dB3+NFPcl
blllijxot0qR5NuxQDsHIL3mqM5eRxIJsCRJ60yKSVuVBiFQeskXy4aFvtvv5TLNCTZPlOjVCXna
KoXvTu3ZA0PspXgIwysR4PsUiaPrpMpDa7CUg8GzF5zeeTeozuhsc+/Ti41n1/LC71kNspGOszDp
nPXVfAWDLidswueITl8bh640PBQTnSofVZiARO7MVp++CMalzMOroc++ASW5LUCGLQXqpYo5Pyf2
WR+pDAjPOHcagMGIIsPZrsXeA8iRSxMSL+NMxO/aBg/GVFr6pkqm4uw3Knq6JAhuEicbMAVw5mrr
4TEk7eIz7Xg+TFI/zfVdTUsMOWqfof5nWgN1AXM3vWHMliw5GuKgNfMisaQnhGZKeKgDKQRX8DSP
dap+zscZ+dzlz+TBt2vq5k2DVGGFL+ZlFhpkA8tVHLP6C0DMq5LBPerrLN8aqC5PIrd0gqYrVOHS
qTfYjrJF1PEPreDWtOSQLCLJ2q10TF57rBQcZMVFRBZtN009hhZPTcPFxIo4uox0b7ue90fPAqqe
CQcCsxabAS0Q8DhcbqGH1ypl2UlSNt6hMYgHG/mbdsNy5qsM9xMruO8UrV2PFTcqOkIGyPP+Yur+
CyHUz37PBL6bS+wATuKJGKHCZcmKlwTH0R4CEYEHzX6wA51y2szgA00qAenw38DBTlevoh2A3Ui5
+oLNTBbQTmuFB52IqWH3bTEMAWysCAjdpwFz/qwjESHHRUTR8wjJs9n2g4Zlgo77KuyY2DpG4qyh
cRquJhnp+Bn727ywIH2vF+WA5JtR2gOoKfRbc4BVGZpyGWoD0VYVO1EUDVzGGOgDjfxm8+2M9j9w
YD2FX6q8zl+b/zP/8i95gaPWD5r/+/Mf6z/+7H/NZ4T/T39YMWFrxkv7tRrvvtb0636E/f///vC3
r99+CzlVX//zX1/yNmvm3+aHefbTCdOSJoj9dw+rhzb7jEqt4rj657+Gf3dg/ePX/XlgNefQALSj
pjAlWH1OjH8eWA2Mm6S7aqTHWZxYMVP+eWCVv1PH6kw2+bkFV4NT7p8HVv13k19Cp0MnlVU6mvbv
HFg5Fv/s6MQUqs82Y12ySVgaJ+qfHZ1lbptwEgCUGB3D/UaRVAJg1EwjunJcL3iKQw6NyImuoDKc
dZxZ+ZKt2zyZWlF8JuxkXDVlNq3ZwYwzJoUJnx9VeAb06SQ5oC6guT9K2uGrKs7adVs1rPFBReWD
LG3TDXq4nUAyrQzhYXpw+vwImRYAPo6AzaTlHIVqeYEda657Nf6sW9m4S1HxufiB2nXasc2nJhnp
eUPPDzZesk0tjhETAgd0TuzLMecpwlfIVioK1oUpDw7UxOSSE8hnjfPp1KfQqKlynAm2DhKbin0+
uaqjfrHpuIZV9JLigSDxBw3T3IL1xKMMWLWJw1zb+fSpZhK7qMF9t05yVAQ8PojL4cYcqHexNz5D
1yHNKGfejxe/QE7HKRVlDbmYBUUIeNRXzfb2ElDR3kIvvg2N+BqMxL/UQX7PpPaEco8DXsiZOuw4
OdNgmBf+6GrNO2mAs2FjB7z/ohLRQ0l5swvTMLixG5w1YNGm8eAZuFHMsaM8pjD5drKltUjhNFj2
Zk4KWFTSU49DYZ7buOSQaw63RfksGl4NENBz0nFEgc3OZthzFeb/lJvJM0ige+TKB29iGKoREcq2
nqXY7CM270758u14Y6uic2kDngI6t8sqDSxoVrhYoao/tBnHUpOtGMTYc0lFscacP+yxCYd89wMi
zbGB6pgD+lghrKFynM11QyjYZvh6NIdaaRAB+1rVMRiNo9e5DRCP83tsk2fHQUrk+Cr5PgJg13z+
CKMAWEtWF89F5HA6QmoHKERXj9i58m1vG/I8zrfOoNcnB07wwsm79vitF28h7GCENlHNLGor1e4S
SqurqoryEk7tE1CkjRa29hIAB2KY8FoQIsIZDi8nguBzMWTPtVfdo0JPXT3K7mvebVSym4r0Flfc
nMM4oDCslHgVaenVauOXEdwWWo8EGqvUid7T62Gf5fDb5NzjcAI2sTRQ9gEQE1JAURXhoF6i7XrR
coMaVr1QnoCFTnNG4yFlUByz09FAD8+54GiQa0biop8zHtswoij1LIbEXsy+GY3JrVYZ22ZQZk9a
dl+NPGeY9l6NUcXbaQ+MnhJuuzB7NQqYLUkA1l1qKTehKTJ4LXJkPsaprY7A+zppf4rCADINnRRm
ivk2ibi0Q4EKwQ2kioOk6XPy1kb/aE7MwjrPMFeNP516g3tmMPg+BZrtdUL6INeiQQyAT+cm1ACd
TjXmUif2mPYbNaB7B9kiYG/D7VUOWyLmFxh6STyYHU3kTHD8RJT/BDgG7d9ozhFNtBjK3A9emtz5
AlGr3HtK+OrZcvOt4FUtCIuS2snvSuPWYlnUNaHvzCyVy6SmneT4XIAWE85S83nF0qHPMR+GuJJA
JB1xQm0st7kdi2XHgBZ9kcaIow5eurA/DWn8SkxQ95hE1DwawGPUF9RTcNr9Ze0EqdtHTbZpfY2+
X4LsWGesGNv+tdLEZ1t0sAf1MoSkNxeEXhuvVdpWCxnTeogl2mR7pIaxjY6VNqO1kYNuZuBL6VeM
RrlvkbagicqKG7KXp609eOVTy8lvZdtFdky7rLoWudkuupDzlte1SL65bwxo3vPDFjB05pFyKjRW
yJ3HrcDFDCId3adic66TYci5Sban/y1B/vNfumrOsIVflyD3DD6aZPxebtQ/li/f/+73ekM1f5eW
bgthGt9C1OlAf683VPV3JLGaKXCykaMteb3v9QY/kXhh+UtCtXXCb6BLfK83zN91zQIqBlgCKoWm
2/q/U2+8CbVX5swl/qfrM/bkB3BEFfR6B1jEQmO2r42MQEZzmWreh0xVN0qVu7LIyTC9aQF6/3CV
/maE8zNP5a8XfJPng+utS7Sax2YSOiNu4mtagYl8CjHrF9d/fg315yLqrxehgvvxUwlf7QN4VOMu
bu/6SS5l1ix7w1z6Pjv+cPXgWHVI8St94twCOJANWXrmO59Q/Tm66K9Xn9/VD9c0MVN1DBGd7kRE
SjYzY9iTdKsm3KspxcWtQATMB56naq4ypMcs3b7zuefi8K/IqL9eeX5HP7yy7igISksFKi/LpJ1v
mCLvjA43t8+0QXS3gDsOVmwuK0CLHs2zd152Hrv93cu+qVVjxiKlYZf5bqRRc9Oek5vmI36P7DFH
PP/Oi/ycQ/XXR3sz8lPUQMPrn3s73F24ydH1O/1mrG6YWSzbHNQWDad3Ps4v7p63s6IQd4RT9sOw
6017A12e7iNNII8MRjTriUG56U0blmHOIg+GjlwrrVbvvPQvvkBt/vQ/fIHmpAzBpPbNTkKW7MRt
Q8qvUflbIsdpScDtqLmi8gBOehmY6juX9uegsf+6tNo8bf3hRW1nUPAMTc0u1hBf9c5SF4ihOrlx
eGTk4G28SZvFP3+cWTlVcmz8mxXgDbTmr9d7s+bQVxjtsrHtXfFU3IdfMVCjiWK+g1jnhDwWOdd/
82q+WWuIOY1sPdbLnaNYKKUeUnzM+uh8u33QXi593S2BBKqR/kG8u8Cp39bOv3kctDerj9FTMfVe
BQZ3bRKa/Kg+Zac8OAW4v+x1cJvttH2PHzGeXMBnX5B20ds9Z6eu3g4EHi++eNirAzKm92D9zkbr
1o8R/LbP3VFZEK2L8lk/lZ/zc36X4C9eYh3bGMZJWXEwWVf850sU7ZqTXagfk5JB5Ue6gIsv9qLU
cIcu7Xrb6PtauuQtL8JPzV13V9sndaW6+REZrLWpd9Fq3Bo75YBxf1gPS+nq3nrcVPsc485aLsdd
toXa6dVfglN1rrdhum+21dm5Qx6NeStbDA/pnbJub8pbbKhZeJHeNfqoH/0NoBtcJId8i0YYGAb+
7ZfkAjREVMvuKiULxlnZo08cNtUm21jRod3W/82VUXuzJqt96vgJDtUdlR9S0hngxzCp8VBTdNGt
NR88PZ3UVm1h8+/0v9+7B+d77e9uBu3nh0vR0ZXE+Np3QNoXBUGu2PeYQILb1p4DqK35rL6onkMV
KQjLStcUt2mobUYmac27T7j1q3Xl7QqN+6eetM7DgEKmQc7Q06HMxnIEXbAGGg9MCBdF8jHpxcFL
yUvIDX8/BYarUMUjo0NzWqhADjO02CiLBkA8AYU1aKbFMPYKhXDnYKsp79CtVT6IPCrjbk8QRLim
SF/h51uyJ7bLUsOgo6AO7xUa9BonhhSxHM1Z+OV1h44T7Xbif7RGxEFi/BD56m4IAQzQeUET3Y6f
APHd1AP5NzOXO/Hl7aAaJ/wxSwDO5VonZY6U+OVIb9Oy0nPQoXWO0iXn7nuCvLe+WhNMq6bkksTl
mkgzvPihcSb0G7A4XL7i6tvPavOOWuVXZYj2Zs+KpO4ksiy8nRduo/LJcfyrrYjlELa3VsEVnPBZ
FHfo6m2yHCu+cdbhdzaxX6zp6hu9Qxv4ojNi5AyqV14DXV1mtr4MdUoADya4bx3wUzPA099b03+x
Z6pvNi5Z2UNoCqgBJep9dsoZochNPu+agILvgg4aYngXlCPLuw8R13rnc/6qgFXfbF4THax08AG/
kD5xm8XtIsNzlGBvCpjuOFFxkNOhM0iRuXtnU/nVJ32ze0k97WrdqKI9mUKOs0/q6gNs6+38pUaY
QEE6dlVya6js1KZ2mPy9s/vnV/5FBaS+2c1GYs/jujCjfWc7B3IDmIx2h9oh1tscDwV/nsugf36p
X17VN1tYLvrERh6g7fJR3Aae2NvGwzx1bv36A1xRKiNinpqJ1kbyXukzL4h/s1B+e4h+qEIGFMsZ
YiB113nNQUHc5/V3NhjINMAxqqqHkNXQG62bbx0A3ko8Wu8t0pr9qxd/s0pLwBR6ElLyDR2WLmfr
odCw2RyivEkX6uDg3chpL8JyolvTHLMgPqQAFVKySsrqDLH1MCX9Lim9T4WeA9ChRxhvcC5iOY1c
pUGss7brdazvy3qd54dxYinCrr9W+PbUtdJ4JMzjudG24GWYOE2urcxgvoFVdhvwzXokFqF0RoU6
b9xuMDH6utOnQ19cJYMsisRg03UbMCaIFlFTDNZ2qrbWsBYENtN6XSg0Pino4D6N3mGMn3Tt3Kf4
cZ4MeddqD87wsZCvjXxMs3u128Q6lsvXDthRveuAkBFUo24AaYh0ow7zm66DdUWgc7dVum3g73xj
ZwSMCNe0yBDnLgqP5p5SaMfOHjmIdBGS9EzZRrp+E1ftA2BQAkoiPtbEgDg+OEW5g3q+xdi3oqMC
b6Rbx62z62Dxd+V5GOPdFOn3WCI37bgTYjpL+6NufuhyelrjuE0gD8+T36aQhygx1gGW0cAeQEAx
j7XHewdC16LW7VclU+/G2v4gm7Oao2RKzAdg6yfkyV+geh6scLhTIRvRBdoBHVgFSbX0U6xnUK1V
R1kRSv6lV+y1Q5WT1tWyiLLPk3DAhITBJbRp0E4ja478kJJAPpUZs2IuBvmnTH9scRRB/BCV1g6X
uJF8JQZhIWssfyUNyNfQ3xLfnjjLpBvTRaX3p6BFx07+n8iNaZVkPXJjc1viam5QTQzE0kLt3/e6
tvMxMBC/ezuSoGXTYOqKnsn8HC2Hjz452IV9UYNqmzVIYluy4EsCWgJ38tluMAB1dX6fDNlN1GF5
g6djqWJH2ijsB8wY5XxpbjhTPjTxRz1GAT6h/GPYz5hgHkuk/ZcCK4efibUzFTtLtrukqE9mIlZj
BDlPWiDVQ/ur1AaSKk9Qo+AM8tDkMaxdi6leN241Ee57X97hVDrR+bvvfetqo1ue4oZMPG0bJMl6
NIwjCHtzvC1jEkxK49KJ/qhh2cmw7vai3Rj0K/RU3SpevjOw9HqWvTWDW+C+RBQYB5uEwaiNyUr9
pBQez+9wCXzpLyi3vQjRkIzDz4xFyTKhI0AyjS6eWFkXsWW5WXirmuF7++SvFpo3hZiKMYH+X9vu
ynE31cPWLjvG4wh1AptcCo6br2nkuY1HSWVOeyj7/7ygy1/VA29KEQvVn7RqHEC2zmjZ905+wwOe
dus8EmcdIDW0QVfWzaItzvjGFnl6D1Z46VPwCfMeOgCJ7+Sv+uWySExXFGQfNe3SyhgAYOTI5wgK
Kkh1wMUyLRM7cmO06DJ7qLNPQlDtvIS9BhPbYFok2SNjnktlQw6A21GioQNZtfheeufid4zl72KL
/AHCl6yHtJ/cf74Eb0i+/3XsFG9KoinoJlRv8K50ROCzGTHZJ9pDJj6xw8C2xn4wtMz2FQJjwDGN
tzXCJIeaVdBHFgxEh53ADNhHi8zEe9+ESyiORyo3cKrm6gKg4J3N1/lFi0y8raVUGWD7wZmWjvou
YBO2FEAWfr9BfNTIO+GcK1CdwBUA510qhvOMv3Zx1hw1r1mnveVWYcb3eBtqJ5DRPTeZdkgEcISC
yxxU+DzctiWVM3nSG263K0NEglG9TU1QTwzadYD5UTuI9zEYm15GOkIOcSAgPAfhKJDqTFnVxDwy
ikSpOUNHHlIM7c7kpnrN4P9Lkr7ORwDymdywCVY1ttsYQpY6gnqRJD9UAqInI4nms9I/q36Pf+VY
GIzVlfHS6CNRVgJZ6SVudglmy+hGIpwz8V6rNXehMrhgrY/5x6HAnKPZaxv1URiVbtkTjhXV64xf
X0F4GLwESLnpOs2nrMFdZT1Idm9wRRaLbjtV79xWxlxo/k3dMqurf+yeKFbm69BwODcTtqlu8mwS
m0Qzb0eyOgmJYQK5MzDURI8+mRbl8KkMLkbaubM4ZjTb1dTabtLUD7L113YCHWRZxyG65G+HLMjv
471RgpdGsOVX6ITgTrTxPHNqmft4G4zGN07MkIhcNpa+RWpqu9Tw0NB1S+abS6KE3DmwoCdtLSNv
uPx/5J1HltzYtp6noqU+SvCmITXgES590nSwkg7euwBamoamp5HoA8uReYusVVedp6fLW4vJyIiA
O2efffb+zbyFuMM5CM2CSqkOhWWEhdy5ecW6qiGl2DVenmGoXCfIyqNUQTry8+ln/CBvFl/nzXEv
Ie0V92jjvIsHKP+dfmbxPorzZqvJGNK9unSZdSdP6qdWyB4nMUgNiFk8uCIpL0qPdYze3Ul9pDLM
81W42fSGDmnxNKTqG7kaIj0ZPfBjgIsbB6CIo9X7JnpO2JO804f+tCTXoyk0iJ2qtli+QByGcgGT
IYHVswqBmWOgxmhca+FGQMStXfQowek4Reytm6YQ8qMKCBKFc3u+Nh7dw3OLLsWatZAG46CqQLXx
dyfqNEX1QERUL3/ultzT9x1z8xDnLaKCO4DNhvKEGGgRIPfgXmGqxfTPfn6bpR8Fj1e7BBQfaRrQ
bDrgsuSaVk+ePtxh6UrRcj6u481V4OXSDHDNcbsB3c0Y/QxgTqU03narhWnb35UVlR+UPsRXm4ht
nWOa05BYzRzEEYDdo7jeDGsjUc6k31ds0wecxU6lsTySfkfK9jBGSWEeQUsTf+nxduMdLEY0ATdZ
FaERvlnLpw1IGOxc4lz1oZq2iLL+QbbsXTk/0szxfmua/KAAxJOtcNEidDr+5sb+aPzur3+zPzFa
BMLHpdRRrVSpjaVvFSpare6OElr87pzrx3pMnulBHpvrUVcEdxvBkf2bB9/TiW8OXmwdUF/kcCKM
q+HzyyDgzWPTWi+VOh3TTgYSNx8x8EDIdry18vLY81gFuKN/c/wfVPjFV2lLWYM9kXuwjihG38Bg
PCr4xdLXvI1zSsEIu3ytXS0afg3588+P+YOMRXyVsfQFjpiYFGi43FuYiyuuad7u+/q9clKSmiyp
aANt+fnBflCqQcXw+xsMkXo0dzhOlOvdk05s1jDJarVPMmromvlYZa3baIaLVtStoK1HCLZHjX3Q
z4/+1zt72Xq14M9dLQH2kLVIB56/YPq64Tetg/XjMlEQDGSY0T8/krTPvX9dreTXNgawmdd0G9kn
duuNtChublZPIte431mYhkH/ZeigV0s5S+WgoIqEF6VKaporfzeU/roUifb993e6Bgo2KspmRgWr
ZSWrLjZFjlRQK+d+AiF1x1HCB8t0wBf6Baf1N1f+o+O+CoxlOUv9oq5mtBusF8bbfe528fMgf7V/
Okrcer0W3Gtb3HbN397vHz3aVzHQyvAQ3u3VoytMa4c64FA/781/KDUy2o+GrUugLkg5kR6ekkNt
qqiIvsUO7D2+rLcJ9WilB2sFr/Tnt+GvZxUgs+/vfrmL3WggbCOEOV6Q5fMGzJ4zUQuKeCXpF4/A
eY5SrP3dePvrwIEH0vfH65SKLvLcWtEi5x9MWo8V3Guk8/Z4ZSqph0En4stvMjbDP7/AH3SXZOtV
qBq0JNEEkxGOMFGQqaIr47SiLG/jxHRTebhdVorF7dvOCLCg+bdilWy9ilVVOiFDBO+JjH0+Jhsy
iHTLJmbwHhbN2jiKNCtRYfk376r5KlpNGpDgHieBKKH0tweMhnl63RRW7/Uo96Idq3BA0GHWtPjX
Y/4jpOljU/H/7xGjX1Ggf8JJ/1+CmWLoAsyTe/hjlMdvrMiHNEOf6qUGaPrHj/9KjPzj+/5EmiJo
AjJUNlTgHXvm+zvSFAyqqTH/DUPCcOhbaqTyC44zgD8lSdL+BWlKziPCeFB1VeHTxj9BfryueZIM
AldV+T4ZECx7MsX4fopiDYx4YZ1tTzg1vVFX+QBJ+i7vJfZxZQVBQjlK5m4dpxyBwhseSrWfwUs9
xGbzPCnaWdrxZPlArU84Z1t6H28zCovIqNUL7IzsuWg2hCNhOfh6nKNQlV8BXe4oyiah6Lc+rH1x
Zy31Mz3tyOjW9yYSmyDnH1fAb+xnUNe0NqSVrB193zSfEZGiuZO3SCeM1qOSSw8oXXsZ4pO7JCT7
014CXKl/IZ4jNqqcrhiAmpLx2BjCI2jgm7iiRYDOR4d40GQKIaYk7yo2wXXDdgD1Z6Q/ZQgsyDV9
7uFuIUYC0Gpc6BSpNaQKLcOITqQ3u2Cl4MzN+r6pKSKl1+KdQDJr93mFZvQKqUS6PmAJA+dB0mYH
aoe7zOw/E6V5NhfU79vJvNlX2GHn/hfyeC8MFEilwV8q43mQromTwif0KNH5qhqH+MxRwuwHBRWC
5SEpqI+jCn6w1viLvNAJlrgrwlzGtmVxb68UEakJTp0DpowdssY59yTORTGwUR6FOcBB8A6mKd7F
MPaxqH3ms1S6TSNcdWQ/VxzUShPYmDbysqkaF5Cs+A9m7JfMvOucyuw+5yWnjtBk6cy41NuGCt3o
uhPXcS4dKKN1z3myvVmU2FtF4Yai4LHM2aPWW3cvLOJHrQFaZ17VzpZkCefKob+XEHkTLeT76DYs
62dqurdZkr1DRAOzwqH+nODfRmHIByO62rFZfd6qPnFFE5cKtlQYsZU5LIISDd92QPsM5cg3Vq5g
m3Z9r03JbZMZl9IQLCQAhC9TOgRlsz0kuKkgXzC0wAaFzNNWK1Rxe7Fb3B3IAkFA5909LKxQmsU3
c9k9FxI7DaN5LsXxLt4mRAPqe6lB0mFpqud4Wx9kq0ygBG4P2a4Wiq6ou2Vj6ZRrjroVQlOOnlJs
nWXt7Wz2iNjGcShS1tRS9WQho2PHA7rjXd5/LiSecC8fhbS4m63Yo5juGHj4gcc4TF3/GdnNsDAl
z8yrs5TtjyA2kdpDQ8qce88Y0AI1Zw2lz5Fy/q4DLJ3wBsfEeYpvFPZkDnPsHfJeAadnX7X1iywN
wSwLISpJodiiF4sHXNyK7xcA5yZVmmkp74CBw0BaIGsJk/XYLepHq5Uon2tRO1ZfT20hYa5F4UuR
YhtZGlErcHPURTqpVvphFbVHDCaO61wl7raoh1IsQnQu7ofi+iB2QqjlVbiajAosez5gpn6PCPz7
ZjG/zOzLlw76hIyI6rq9zxs9KrBQXOrq8xVZu0Vj1/dNkL/9NR/+L/VU8eTrcfjv//UVhOu32Ahv
Hco4K4TxursI9i7T0JLYnuodJxp37dtcArdu1rlbtcnH5UrpxdD9La5PyTi8zSt0ixfd/5uz+H7L
+etZQILXLMgHFLKNV0lUBRqp6/pe5Cyq1lMQ1bBxugk75I8SuTwhQfqQt9X7Cj5Xu8aHpgeDnWRQ
Wqpfm3P/aPH/4cr+HZ3kh+/aj/VHmvAfg2ZiiCYoSlblH6//55fyZX2BXdJn5f/+n/9rKPZ/Bf36
8umFXCB8+dBUL79TToZvMaB/fPefuQCLuiazbn/1kyM7/T0X0H4xdRV6A81v6CAG+5PfWSc7tURE
PMH6TVqB5/8n60TRRb7RMGULAzBT/Se5wPebgq9GZKQhZEOoJFpwTl6lsatV9KVci/2THoMpwpuz
UnUX8qjbiJPLTs4vqjbIm/Xv8BGvdt2/HtiyJJ15plqK+S+wN0uSu3FUxic4el5vwIdFeTKzCk/Y
qbUivovCAtdi3eYzUEO8CDCNtfELQR4JRDm5QbDrjQzqcFCvOnok1ft8W72Uylwtz/d5L3plPrkJ
Qjgw226X5oNUaQGSEI6eaHdVWTw27YeUBq3eVSe12byh0h9RFztbOiEFV2TMihqg5RR7tmug5Po7
zKFSW1OtR3FEVxiZ1p52df4hVdtAHMqLtdFnVbMXBVHPaO7Nx6SiGN237ygPPakqZRykqcss+5Sy
0BQpOlH99X7WJ/pZ7JWw3zIvS2lgHbre71+JZEc0Q9+AwLZERW/eLBaS37Ucpz4iGhR+McgduVkF
PiVsOq6TcMjZWI8IbHgUzk+1GH9cW/j89VKHtZB/StMp94Hgq4GxtG+tOPZaZXt/XckHhlRI6Rqj
r77Nnoyo2VfTXRXqkKH0An7ccFE6SpgIPQOZgixDyx6hKJqC5XBo2VPXanVCRwx3EDzCstXD6Obv
9q7fFxS/DhdUTABSa2Qe+r9sYruhq6Yr4ulPkHpc8arhVzf4VreCM9JwfZ5yW9GXG8RiH2c9OaZW
6anojCMoeMlYeIHJP7Sj4XfrdVebHN4m5fW5RHRjbNogFbSQNgo+QLGXSoiCZmoIqeQOKk2QwaVd
2dHaVQNeT+9um/j6XA1kfymPPddPwELeShjYK3hmTxSbO2TahAVA/v500BTxqE2inrXLh0jTvajt
AxzzqSwxMdNKZ6cs2YenYC6RWECT3y5K7dQNLNizUL1fdqWPCTGenfkwre27UusPeAthcquFSJTf
WXp1W8nGCYXDm0S53rRd94AuFd6sAl6x6lOaUfq25Ke5T3yJfGSNq1uDaXJN1Ush9z4c0POcfAQm
7upVdZu0nCvylyWUy05ihEijr5RVZNbTgQF6Srf48E1I/avVVny90BFDZEnBFhENJlWBT/f9VmQu
+r6qF3146kXrsdWtxxxTTKrVGGvDaRdhOy0S/JKr5rVjjpsufbi+uY/noFFx89auN0iFB32XnzIY
4WKT+Aj1QnCVz61Wor/X3qIS+aiuk5uVxqndQB3gmSSW9JYE6Xrsuy7SdnEHuF3VtcYafXZGY/GG
dnwTEwmHuHIQIQ1q5lturMesgHuMHnJcYmh/zV3kOD/E8POXWafBkOYUaZfn3szddlI4I5AYWYWO
IgYj4+iTYgfYSvkymT6yD4iozmTmiH9c91sPvXauw1Wbzq01O9dWZw4XnkEUasYanNpwTpT5plJo
MdBJq4wru/6NzQLWD9Jyriw5QK5ic0YJvYYerOGUU2VBA7J7RnrtJl7asCk+WaYB9Y19w9WwRfNj
L3MJMjytvj9MQxvSBr7NdwIb26moVYj8sXD78yf+CiL760yWAO9JLDekV7t75rd1bXKnSkfSb3ji
XmP6TUhJtCBZNWdQ67CjRmktGnbDyR0UI2AulifkbTAioixcuY0MDuAH76BueZaatfh8NWELI5Ek
2+9VNYx1FT2L4mJW+Bs105vBBHurKE9dnH3cZ4nMvGXT6Pe4AMSrFWFodOlRWv/5RZJIfFNq/fUa
FXb4cD/gaegs0d9do1rKnaEX2/iU5gZagBxzkSeMbheMq+P8b2LjVxTYn4Xd346mahokVaSY4Kp+
f7QZXV5M71hK1WY8wDHzDdtwFfbjRnIcO6ynDDRlZ+2EUKRzxdxAnGCHSXOcsnmof00Xf4jw3sm6
3106pYX9gk0JfotIeeNVnUrR6Psqy7w8LWyEtryLBIvi/b6odrUOOEiH/EmWUapBb6jh3LbhMmIE
pGl+xXwSi8nVG/2Sj8plhGdOvD6kk3FqIIpd8YbO6+TYEVHluY4aa0IWuLnVZOs20/o36pYcIYaB
3pCfKmG+10cus16nN9WUXxRY/n2pnHrcqZI8+VRVXTDTDzPX6YxQrqsU2eeBVVvWrzdDzkFIgSqz
foDBiGJMgmPfanQYbMfrs8R7EEFv3yXoL2GljFVISZyXhcdB1E9XJT22WHL9zUPeR8y3z5gyjaya
Cgxlca8Ofe39fdMNaqUY8m/KbdUFJaSoHShl/Ouj+/8807cMaml7R/rHmf4DnmYvxe96Z8N/czN0
FaaR7P5uqj+9NN8m93983W/JvQw9nAWM5/JHOe+35B4v4K+TUcdbwvjeJVj7Ba63aFiQu/DxhT3+
R3Iva78ABrdMUVZwFzYl/R8l92TS3w2bX4EvJlvWPUB9M1w0dtlGNufKOY+yY3cYLvS3Q8Vuwa/Z
5lk+7P9UL+ZF9xBanX18VcL1ID3A7pRu4rvsgqO2V5/pvoaxd/VRWb7BsfcgO707HPJT8VJGqC8o
lg2Cp42oex9zL3Gvvu7gIeMUruzqnn5Ae9ibQ9WZ+PnqykHrFvfxAdGQ4HpMndXpwu44eKoDW+EI
eDcSQkjhLq3isI+gsvtioB66oAhyd/UEvwn1Q/uQHBRXcovLEGRXezpLLkKXfusTPS4JIi625Cvu
GKLRfN6hF/hknYozougX+WDc6EF3Wc+pq0equx3KSxbNYetXIUUhn7JbOB3MQ3MX3wqX8qE4WJfm
XIXdznTwMkfiOsFjeMJZCwwHUD1oOcOuziiA0MunvU+l7Sm+nYASXj9Aj4iAPHk5X6v4g/058gY3
9h8RpHakQHczT/biL7rDffXbUP96GqonhXyD2wXUjkKcaaPB98Rb3EcPuGMFpI0OEibhFNRu6qMt
GW0eYiTHyZWCPtTf9UdgCr7i6K5yKE6Gt/hGUERSsNzW4cynlvvqLvW3wLqbMnuIIKXcIffkFEF1
ABdUBNQrnTpY3dlBaMPOD+khP5i+8kU6FLewmD9a78ew4TwGt7enRydxFne0DWf2tMNwWnz9polU
P7axAQ3aUPQrNw2nE1K5N+tpdTtX9EVXcXABdPWb/F48VZ+2Z1rYZBrJrgFid7PTX0S397QL+kbn
ISoe2iek4qPrF9EfHS0y3IovyW7T4xzIYR5ocFZGT/IKPz+rZ80tgxjgFE4Lqp09GLdG1HM0lHsC
LOv8rbitD5lLdzXIXPENgnUHakdv6N24QI84WdMbP2b8vLpiqN5XRyWaQitH+NgxL+q9dMtIDGIv
80uvY56IvPZpOpZP0m32gfnDO/M7MJ5BNtj6QQ0EP7spHvJzfpIP5Uk/N0fzPj8bzID+lEfpoT5g
Znn8JmL9RSKNHsUPpvqrfGppMHPRm046I6DkAdm6+qOLd6YzhJNt2C3n0LtfvlDw8w1mZRm10eaq
HmhNZ3SFRzAY9uBVL+ktmucO9qDu6OO04ohOYT/jIetP9uLIDkA+mNCh5PYRM8wvQgkmjZ1/zDx8
up3CQZ/PwdPXN/zCM3neCqN8PKrJoQoKB2idg0eBA4I0uIbNnXYEtOlBzQySIAsyrEVRhjmgbzp8
3j5UT3M4HsHJPKEOfA2zYL3BypfRX2CIdrwXHMMRnhEk5rUxjN+lvh6VRzUqnNhtnsx3yVmOpEuS
nUzG0lm/YUBGSSQ/bvfaPY0Mfz4Y58oIk2g+JCfcLS+xP/jqjRYoza3Ju2MbK2xbOl8DVIsY3td9
Pvizg68ar3+Z7NJ5eVfaHyFEeWgo2Jh+uoMnHkZXsT99yfn84jIneW/sQGxxVhu7TqhPQ6QdlhP2
o0FOYDUveFdAtNL8GfSsLbmLN/HmzK+RKg8txqNwTN4w4tzWedFtMUJ8yIEtx8l9Ioaf1ICHchaO
9QkLX3fywNh609G6LR2Nf2Fy4Y++6Zn3wLnKAPIbQ08ONBcaiAs11cPU16H6Hgk362E/bnlePyQ3
OjastQ0N38m9xk89pkDUhY2nBkkoele3sNHxcvvL6GQuagVe7y6O6khHVI0cFDP9wl/sxe4hjk0s
NYOHtZI92V8SVoTZJerbV7eONBcOHi2EKOddXSjed2EO5tN4l7g9wy972/PtpGORwAokMIxzLg0U
qhvfGxEgXVsOhLDlS9JD+5S4k/PzaURr7vtM688lc3/9myVzMTClUUjoz52nnzeWMhCQAYp3bhdW
bJh4Jji3+b1rOlwBtxIR8lPKk2DTyM1ZeFVwH0As+pOn8SNmhfYzolL+6lX2p9rB3tZu7NSJg5k7
abhtUB7WcDpOTENkFvx9ytJ1cq/uezPQg9lnaYb7l/v061kVB6/3y8Xeh82+SPILF4UFB/URb+bT
eiD5fWQeYgJV75uE8thDdtoW30+HMtq/cAh1xpjoVJer3/FTStDsvIE/k9cDkgsgFtqob399oXjZ
x/MQ0qjn34Aro+Kesn3UwSzAX8aTOUweLc6Vi92/vPOkKGewjO6vF5KTKFBIIRikrumW7saozCM+
dQbj4eDK9TxxdTLDR+diGFoXbhqLuOITvbhy5obfvOSPfD/3VbaRF/Z0TwxGf+N+Sm7lZfzRHbKK
A9/H7WZMCbflEw0Tr+OU1i88Fqd1mYAfIKwlD3Fip0/DsWPsqMHmgnZ1EGxw9KjiOYNaJ3Ze/ZrH
aTFMLR8aHP7XBD4zgEZOrsJAdzHPdFcmzursrMz9d/s9A7bMw0x8mlIhFT8WRrQumAgQ3piNTLqI
OpS/D+XGs/ic5DYcpOYaKhhwJ3wI3diNo/1y9lRp9Kcjbkk+H+JAccAN4h2CvQ89ZFG4eXW0vcXF
9LByOzCm9U2ePflEEAftKY2GQ7cPVFcPhJv9SRvuGqKMwYBF+Mrvg9LrnQd4eFwDol527XyhEmIj
C26nRIWCObvfCzpInDRNn683GfM6kjqst1gHRDIa4FgbA5bTCeXjGOihHo6syvgUeVYoHIlBR+F2
CYcQrQt/P5ZKlrfPkcTNvfTrwJRYKhZONHfaoNcdIYIfz9Fkz2Dm7UOiPhGbwnIfyUQX3Oq8lOAR
e30wcovJO5yWBWvwtrfb2zQCm7m6KVzTBisuYpDBUm8wvtUAr9SSkSeyKncfQIhEvU+lhFfSANtW
ZvE+UhEbCuDe+vSG/TB2lqMVQcIJ9ukw8hbYNzZ+LSwHcJPclFSXEO0IYRqNH1XCsHXaY1UZTNxS
mSG9XyreCW7NHaV7yyEMRpXMvVw97mjAlLozn5Y79UJM41lXrnSu3P1+t5wMjmgh6a/Lt9mFi6Y7
US92yJF8vFrsOij3++FkvAcJGSYkoT5YeC7LReLTe+BX+EwbTcyEmFikcFYzCwXzgjRaDMyz9lFn
+op3a2CyxPTO6rYvyPIT1ho+M3nNMyOArB9DRQLPQgw2GdKgyDmyZRs+eo0kEuSvDmlbGLt4vfv4
PTvAmQkEpme5jUsy55Tc5NHnxrriQfka28SvI/zqS0SsfeXZZ+uKL8jXKIMeMAucQv7ZculQYrCc
ZJAIRE3gBM5sxy5uLB664ym3kXRnX/U4lfmUkltgVGfjNXWffmou+63uDsiUOyW3gejJ71vPIiU3
g/wxJsVub6qgI1FJXYX41AXbcdPP9U11t36+hnuigKqwl5Gu9CGRg6keBxJvsy5WZc9HdiVeyTwu
zsmhBJvgg+hym0PtA68+JIcmKNcTHPf0hoLweTgPnxEDslffCuCwOSRBYNOfSp8tVci5+OjkOVQP
fQaYnbpL0Dko6sHunm2UEcmSmqD1keYigyK5Jc/J2VJkduX0ZEV72iWwP+mcdP/j4234SXAS9gyW
03p73oLXilv763m6XE+6k/twpiBiWwFu1e41hDk58PUyrPLMiyMldqxLGyoBnkik7IUjRu1Ru8SP
WmKP/CA+GE+d/rT2nn4iEfNSqjZ2FZhsJbRAVxx2AXbGbYGH6emPM8EkGo+4Gz9xfxkoqivfYHgR
1Ef5dhGwH7CzJzWSyeCU9+on8xET7oDbw3vzh4TT0d9ln6E+HPXbKgDo6uN6lOFj4CHlmdwJHlZy
YRWwRJJm7nkoPtmalwSC13GduBI4CS/H7Jcqp7Tpgbsw7cewIJPSAl6wO2ewb8lNX9Caa+wRV+BT
dkrwHXLQWgwWv/VI80JU0tUuxLUvi6z3mmanfOyt/BDjksM44YfmkTeT8+2PF6qSj9aHBkuQkWxy
D5to34dZX5+bxRdSr31Rr0fhPekpA1AYTnE4uKadPCqJLUdZH20B9uoODrbvJMbDR7w67Pjj4i7+
1XuhJEZQ6G3TNpmJnKPhGJ5q67bO6BrclrE78q/V3dNQatm2+jVrpODMISgPVxCo2HOxvRRdhFh8
OFS8ugqjPX4ZCKtj56yNvWScjvyxirKo99LLpvnXL6vfezGH27NbSOxXtl8dRyj5fplpa3IkzsK2
KK+Gwp3s6z50a04DZW4q1nbyqbwvL2sSqH7D4randSRBhLWYMd2GbETPhsdoJ6wnfu5VLjVdjiX6
Eu9pWQZYc3hwjF3nZXQUFlpO3tknDWYj/Lc/AFRQ/T3Z3gf3dticpy95sOez++3atyCjzRaag6ws
0a0jvhGIUbo9H+Ca2D1L9n5SBBQbuWmuabVzAhLZORsBbDn5G0FIVp+C1cVygU6SSe9ZnXDMHRY1
NqMYH6G4wJpakElxHdx0tqFB7Y2c7ORunAj60gT5PR2E90eqm3um3z02BH8rKgNkEL7KJADK5Z0s
v871RuMC1NA6MI4eu4j7xaJEg+J586HcE5RN1t7cmwMzRBfMZiEN9vrLGKR7GPb2u8wWgKBMWnCa
ER/4MpAxCj6CzF7uLawtJC42H+CESaT8NBIP2SWP9hybZkHmyzY7ENW9cjHw1732M1ttVph9uyiQ
Vfw8/6Y6/oNt7P76N+k3JJ+sWptWOpOkkmlWyApSWGJd9z6Rp3iwYFfWkFpx2ADwAAwyq4V9BZtO
5jcy6URAFC5Y6mD7k6hsbhKWt3u+dY2wCabCgXQbq4JELYnM1N5u4qf4HJ/7k3XTRyiqRqA1qXBY
ZKyDQ42JpHo5aNSMhufycfWScIxi8j3sBonYNJf3Qk1YHYZz6c9HqJb8R0N0XzTO4xFvUSLi5JsP
875t4wznN9c3V/vWYBGqguFps+ub4Zw/DJ/3ZUB63Nc3dFBR9tBCyW5YAoY743i1P85MbtBaX0MV
ICb+iHucZ7VTGc6pq4X0nTd+TYecEIy+npO7Ke0i8sx9XUH6/igQDSXXPICQI/GlfuS2I0E792tu
HoUlinT7krKxsVxIUTm+Q+XEWf2SQ+TusCet/r4oYWPlLy5hgvfsOVp8d/X37Eaj0EDWbMvPm7vn
Bnv5TvZafyCQ7TeCtTQQAt1HYf3r5aCBRFLYEaZ4IgPLiMrq3ETboVbuBp3pbjeUsmYiOhZaZNJE
8iuGycFEgYiO/QOXThigk+vNz8LdxkRTvKunHDK2+hqr9hyyMAcr8VLxmBzsszIfVxIW/yv5T+/v
eSQEAzLEPcdmt8A1oLfsaOONdduexTf5XQXDRyTVy88L03sPImC3E8epSMLwVUVIhSHYu/uYxPPX
7dlqHRGI9Z9oRDtT1Nu0cokR5d1Vd9JDvweQcN/asrlmzi48RxJzmwl4s6eIE/nPnuIpXofeCkjB
Q+lBdXD2xPDKjZsillZiSUvU2FO6lrSMSg5JXauc9k0JtoyE1D1yEcdOeExcktvFvRKT9pIDkE4i
VUk++/PZStvuB7P1NTypaLWiTE3jHH+WbvBCaGzKEHu+9yTebw/YysND9Dd3T2RNQuOeWkp+fQua
iyrz+E6LsgfttjlSVbvbPiLVebN8oavtKyFrvGce4Cr56Q3GHN6ePcS3oOQf5mN7lALlsH1pqG/C
PnQ2T6bKufpZpJMYjic20KQxbI2jmZSYTZzfh+tNSa6h3/ZH42k7UN9zh4hF0ysODUMkO2HTwRbz
/I7FkdDvihfcOBhXHg4SkXwrvxsP1YlViIRWZi2L/YkiZ0dpQg+HyLozE3f5iM5FF3U+Ek1H66aM
iO9EccrnVN6UG/kyHI2Irbe3b/DzwAq/PoJ/1LT5T4bNBotEM/On2GyXVnUDCuvxpfiMCnD18n2L
5rfP/9aiUaRfTEOhq4KunmmJOmP1txbN/hvwV7JIZ41+i0rJ5zf8lWL8AhrBQLbvTweb3/BX+68w
llExIRJlTeEL/wn+6jXckOaMpprgsE3EhRUN3b/v1z1A2lsjaCXOutUXZASuYg+/cXBBjOEOV3tN
n2AAwNJcElIoctRx/ze96tdIrH85g1fsiRT3CcXqOQNka+wSGv4AE7QBw7Cc10gD82Miqzq9r/TR
2eWJLOHTPx/CP8QOfgsd/B//yQa6xAiCmflTFOLti1Bmwsc0e0F2afp2mP/56V/HuWH9AoZvh/KB
rNgBdX/gDPkNRzJlZC1F89U4V37ZtasNy1B0hY/IdA9+H+fyL+APsWgyJIY6XVTzH41zOpffdrD/
rKu+GuCWvLZ5CwItbBo1w/YdcEstYDq4ylv/3kpAtV1lC2SdsKDR1GQQwaCyevGasaDKpdxGNDg2
uzDN7MWY++bQi9fkWVMb7YBT0Nt8Gd5fp264tItB5amuHvV+vjqa2WMGwRKFwWu1grduW2czBZLe
NC+DsrAOaVoa96lyFajHWSCAmsG8EeJpOZXWWDxrRaG+BZik4jKAiJU9c/JnLIiwwYG8bW6w3oe4
jcHiCfAGFe1B0l7ksuqdWcK/Js0GSnpYrdfyMrjSMORnWvvNuY7TNWzaGD57v3Zwr3YD7pV3hxow
v49aVscPKTQM9Ahwqzgtq66/Twhoh6TYDK/tjA5Y5kbaNKz4VJWYyrs1GjaAF+Lms5KryKwhpR82
gtGDCq7rjxtAc7/f9OQxBmP8bIwS5nKdmKE3U/QHwZKksE4y5a5rVsUj89r8siymQyrVhisZKxtS
S+THIk4Q7GJ8ObpRW4iymNtix2OHbk09sO1TreSyJDV8c0mdo1iLSSyXdvo4gLowkeXSDJxmTLHD
q6FfDh038wDvTPc0a1ACFaXO3B2vZX6e27o9r4Je36LjV4dxtntDlMUo+qleTIHSN/UZo245bHMx
v+iwY99M2dw6jRAb93qeWjcA1YVTnTTz09qU5aFvNCrdsLkRbKzKm61tiot17SgxIR11UmMZtYNW
mnV8E+PYHhNaTkuTpuepRat3zGcKaTpCDOAR8RqAgWWr5iZ5otht2BekOcq6Yi8OCIuOjnlVQJ3E
JKiWuT4vs5J/SJCDPmvZfAeEm2ZIjwhwZmXmjdEDvRlyiOPxyONSZJim8Tp81qqYQrgKAM9I5eXf
SBT+b6Lsf0AQ928RkEboT7AdL3XyF1GTz/wRNVVgGLSBcOsFpW0Rtn7NDgzzF5D3EIABY8gqf3+T
HaDRCzWY/+kgPzRJI4T/HjWlX0BmQwcj00Aeklj8z6Lmnkj/ifv5PWriTfB9WrDEicqCm1F1lK9v
52yitJuMXTD2MSJSCdpGuQrfR9MzGtubmSAzeMX2qhZHZ0oyFIQsdXLaZKfaI0fodtjXu0LVVGyg
6/dZ1Uj2jH/LoTPb6qVP4jnKhLjyJW0bvauo4ilsDnp4RaDCQf3nSu12gG+TF9qT3mQfsZKlGZXI
7YVggZJOYYGlsZb1TIyrHCBbmd92SEzYRq8vH9ZlxOe6RgASfVzxUHdW4/TTzD4Ry75Dq8+qZ3Zt
j26mJVM3qVR0CcUmZ2ZqooRMqKnfWQX2M1ej0Z+7TJ6cqtFaBKNESqrL1rj1tLBeSPH/Ye9MluM2
tnX9Kjv2+EIBJBLd4E4K1ZAUSYkUKUuaIGhJRJvom0w8/f1AybZIH8vhwTlx4sae7B1hiqwqFLBy
rX/9DeNRpBiiseY6zzFf3s1zS5J9NOIDKDeNF1E/eaSxo8sz8xUS83QkHxyQJsQHkDxkPxbDxvQt
C7bdTb1FVLWPFrmsqKy6dgefh7fjT4GzawLUVBKaqrHxVfEctqUezOO0MuGmx5mAGYJ8ilHP31bS
yw4ZhlPLOkV8iA4nwildqjO09RqjkhVcbETIURVpcBsStHLym2W98oSZ99bY68s6H5ZjGTTWMQzn
4QId8Vntiw+hLrODM2TgHXIiGXS04SEkEt8kKQGi8XcXu7Ivg+OkVxZEi74jMfUUathqmNCzEJL9
lV8SwILVbEZAymxhqaWxZtThySXOF/9g+26FwOovRXJughRAc/JYJYSj2qUtEUndHFjI6nR61kGW
Jl532hFw319O2N5Dbh+fjCSBucYq+jS4IwMsnNiLVNNkyrWB+pfY7fsZMvq7eUZDk6VTAGcZ2cau
csdk56yIzEhhBzzUef9+mobpFKwLfCHLV2eREtUv/7Nt6P/eAokw/a8L5OVDO2YP1X9RI/m1bzUy
tF8JklcxMXe/NYI/dpbElYR+EHphyP9R7X6foGzUrIhfIxQHtAaUwj9qpP2KBFDfiZitfEe4tvfP
auQ2oLyskQHpgS8gwyGK3HLuOuskyJaL3aGFXRuWF3WZn9dbqnSrs481t400zkfNCLab1HLZ6fbc
m4eWeAVcrCa3+eigoRqU/ug36QcDXjqRf4hRqyHHuZhuRI8Kc3bUY6LWO0uYD9m63I1OUcdztO5X
e8BHfGz9OB1yCCxudt0k6bm20KoQNHqMxuh6WlhJRkF5wimXBU+AbKU1iD4t8yAznE3qhg6r98nq
68nnmmhUq8eoIFWxyS+T2XyqRuesxR8KI7Y7Mfgk0SPCiP3QPvN5yOhSbut+vk1JvMsG/7Me5Udj
518nzO0MctBdLsQvBR5AE8mb0xj+WnUWeYSbMDHRCOKn4E0RVvsBBlbTZu80pXg3hP5uIB4yFMWy
b5hNmsq5Swk92huv/zq4y23VJBCOmkOdjcCDOPjoetqHa0nEtmquTMTmJ89GPOlqkCmR+cRQzdc2
0VwUeLY0eZ5+abHA33EI7YmdOHVtjrjQos9fV1blHfhgNe5c/gZi2luPohF7pMjvZn+8ISqadbV/
HVmlc+7jW2jZQXZfYkYV5dFHPFUXjJRZqwe4NOZ2eMDeIdqvlikPxhhYbP54lpoSUpI93mGBvRxR
SMzA36g2T12wwiyccn2ZeWN+1g3lyZ6hkptomt+sae990WGXEjL1OdNdeEb9RY+nXesMQQ0btBlU
vLXfRmSHxK0Yc4VfLQi96epDEVRgTmRbnckyZC4ZS/8xK5vDXJjom6PJP8KE/n9r9agef13Ddg9Z
/5C/yJH6rXp5FCIhHCKHQx+tSbi5Q3zr8PiJi4jOj7ZK5PkgQb9XL0HWAj/jSA9tEqPQaP1evaDo
MguD+yBRlltOsfOPqtfzBi9wt7Apx6W8boO7Axz1vNHzLM/l1jAQI7OQYLTA6vZ1UbnIYMLgcu0s
MuoLRN1loQFLs2j9JDLEPLZJ8Kd3F3n+w3X7L2iE8oVy4entkLYJKAaCsFHOX7ydtl4sVjF0i+06
TbhZThF65GnUh6qZYGvqPHmwZDczwIyzite2IvWsxZcOwRmMR2/KPnnGlW9p6X71c7xc8YNy3yVm
Xae4bBf53sGfMbZSaX10+3zIdz3pzNjXlZLEc43k/b1IaV2HYLZOJhhzPKByq492he9bARNaEm0J
PME7s3pQk5JiiQe/zHG2I2ZD7tD+XHlY88q4D4L5axW2o9w5tkTFL/zFPDpugAdmXSpa2jky/ifT
j9FOWXZh/w2q9qRf/ONQ+va9bnEdUnq8ANPC8wtJ5FNVWESo77tgOjiKtGlSfY2OECVtWVBWcjWr
L06L5X81H9zhU63CU5DddjOCQDs9NsG7BBpLcMxb3BAKfd5VEzGJHj6r/TEfhjgp833okEInwzPZ
WN+SXf5SxvEcrPn+7l3UpwKjiA1Oev7u164cm7QYePflnO/ROcN/KvP69PO7bfsrL68RWWxb4Dej
Ft4Wz1/FCejEVY/jamBqCNgeX2md3EwKfzD1aQ0WmE9d3vzN0kI8bxf4bNwKWyiLx8ezPd990Tak
ZEEWrT+y8qk7dWilsi8XZcYtH8TWD54oXIYDiRtS5KTNjVSI1vB4sLPPbaPUpZeb5rIiHxSut60g
cmSZdWkXovil6JzyPjPYF3UIfU7aNx7b4DCVf3drbbPfs8vGB6CaoZoNBYgdMTDPVqUUktUzadnv
s2rW+95dIEiXM/6uKBZ3ovCbY4/ILV7nBDKVPVXH3Lg8c3YbxI0T6nNvyKCmWfg4a4jDu1G0A8Fv
VrlXyPhPBmmb5w9oZMc5VpvYRiFwuHIaa3mzIFw/ER11O66mflMWab2fPM7on98W1Pbnn88j+4Za
jXwKZPJPxlzebCGAnhYsCmfZn4m+x2Y+xD5RyEe0N2yl179zKPxT1eMVSXBEUI0TVxC+tN+sSNpK
ZsUrtn1/ZzocfM20iH1pgVMN7jedzV8+Wy9sirgBebXNXABgFScYTpHn319TlnY/yL7be7aPEaQ3
HlsyteJa5haujC6EAKOwY31LgxcScZLrx59f36ci/uwGYnKmLPFpbW4jUoiev4EpsXozybTbp36U
4oih4HZOGLlXwZrg0+mxsDYCIljdB7up66K4cTsqjRe05OZUGKSU63BpzxEEgwBZozveIUo1BwkC
R/zUiP9SJpnfSxJhXZJSmBIzCM61jxPxgIgqrTCEUPpGhgVKw8Wx3qq67LD487zDMkfp7VBY4d1M
aPipSlo0kAUw6crId/B0ZtRuHMPmnnsSMlkPAU1L1MiVW7zWvLf3edZNF07Tsg8P+Op0iVH30+X7
b2iv3rRf63dj//XrePXQvvRO+l84L/586Rabtp+GHwfF7d9/GxFdZFDczAi/WWJ9R8S+NVmuePXN
WSB0MGGO/JBD4Lclm/fKj1Dqs5zYVm2Bz2P5G4z2JKuSNmZIdGHOBr79ljn6vYvBR+Ivn7iXJV/w
IGGdZFNPHMFG7aVBWENKvDMkRFWqee37XRUtnbOzi7KZ4jmspne9N88EJPfOZdSSXbJwKmW7Rjr9
rxjjYr0R9INAEy7b+8LRSxePVjg+NJ7ffhiSAHehbnIC6FDF2PZxMOdZfaxxdJfHnz+3L45LPgUm
UFR9rpcX0lq8qPt9GyyN3VtO7DkG9l/eQzcbCHgsVsligPzfQUFVKKaP//xlXaDOgP9xJV3q82oR
6dZjyxA5pGfj1ywTzHoB/m31ZtXrRTvPV0vvD39zBGyilR8q1NNH/fE1xfPX1Firue24vaYNfydp
PTRWJJJ0nfj08w8ntr/08pW4mlIIMAyQ3Be10O7zILfaAmieLp0DryE6kUGu3CDWerbuRhPJ1yrb
kgeaqSuge4E76nWCAqnz1H9tWQ1yZc9ecGEvBR7JbeayLVjyCdpfI5wH21MW1sQu7fQuqaLmbesO
bBJYO5TV/ucfBiHonz+NQ0fDNikElgZeeX7dnKmWom6KNS4Ke63irGUtjqsiXh4Rimx9AI2syVSo
p0AfAkUHDircrR9wcg/y07J4KGKW2blKknpdjr0zaaot7htfM2l4YmTVhe9CcuK48QIrwT5pks20
wx6H6ALn6XOK7SPLUpTYsLY4P61TxTUJ20ZD390u1bJdtChdVtiEXElZ406IE8J2fYftUufbRe/w
nUcU9PRdLNYCj9sOE8hLMkzJVG9dcjjxn5JfTdEwyK/Uj+bCc8MGDENPutuHU2PtnXXVj1K36YKE
HwT9kOGjBYoyRu5j2eYr4enKGUP6Hwuu7iwS2cWtOyeamMtFFpdD1mv+OLYAIynXvWYS6wofwY90
AXTIxBTOAVFoxpdrQCz3pSB84B1IwUWX4nhWOBiRXCw13u6Ov+JfULNnaHeqU/qXGjOpHCtvoTg+
0+k24wi+M6U7f+y81rYvMwex8VsCqoBcxqRStzRjzXmGx9d89NZhWb94q1LrYdFFDsM3iLS+1uBZ
6c5brByi9zyY24ZEXCzFfBNxcw9jkp78qnS9XSWLvowNvtwk54wEuMfT1DvzPiQN6By3CTRIKiVd
fIcV/3occm3EcahHTt+MGWqXD1igxW4YeGW8WN5yJxLTX2Dpr9SJ3+I28QOigGJ2GuuMf4s3vGN2
w199SFLxmCU6WnbUY/drk3senOpCuPSg5Tw9QJJY3rdOs6CDyPmiq7RT0JOLhoWlppUnVgMnib2e
565/rfjWiI1grWcOSdYuyalksbktfn3M6aeG6PWtSJOXqTuiVSnd/lbEl6d6Xm+lvRkEVT7cCn6y
lf5hOwQC1xvf/R9lPCYgbBTiNbKiQ5u2/kGnds5nizBLAbbSFt6hg83i2vXL6C4v1Pp3fb7zpyLo
g2pyAPrM45LHenvYf6BELvBGlizgUq4ieEMqw5cQgxpU6YyszZRf6qnnZBLisZ3YNkfjsF9BEaWH
21iSzrcEU5x1MEh+XmJezB7C4z1t6mTIMqHPofqiXP5xYfIh4BOLpw8fliw0vadr4j1dn2q0MIbr
tstmtgv49B7+04D926Epp2T/NdKF8+TXfzWP/7p6eI52ffu9b72YJV+RKsqUC3kjcITk2/oN8eJH
HA20aYFN7mf0zZjyezfmyVcStsdmK7VB+rBBfu/G+NFm5eCxqJfyG4T2ovv6WTf2/BaCbMLelAh2
FgagI5z0L8afvlkasY4pG/GgSM7G5EH3WDvSJlKKqQk3QbotqqLs0LSc+z9cre+d4Y/ubt52f/5x
3D+9uAO2tUEb+H8JVg/PnilbWMwR+BPumrbL40kkwXyGfT807cJPz4fOxuSuX3xof1lKSzjJMgYO
dk6VvQwXA9GCGQh3Oaht7YahpV9Wr8eF/2h79gccGEmvgW5gv+bqin3LBIhKsEze5o7Sn5fFauDM
2g31dbATzKG88ZfeFrnZhYUaz5TJxZfcmRcdN8R2ZEeci9KdtHKBArIyLfNoby4TQMAbZVT+aVxl
htegVbaAcemi3/uuxFG58h4su87Jn3HHKY8rV4E24ysJ+1wEzSMx3t5V6C3R93L1n6fy3/D8frjL
9g/jw7++1mM+musH9fX//vv0sD78izEvb3+cjZ5+6Y/hyOeG/44kP5Gsvg9H8pVwQKQDsK+NCfbj
cOS8gowAjYBNGcStHx9HaItMMYzvMAxgIOAs90+GI/dlB0wdCALQD3/Dunkotuf1h2OmHkY/SNoU
0NWrUKJOxFtczxv1B+gnYRd8YSVuXcUpjs4DeY/pwn8KfK8/60GE9d7JOjeNB8SzV8MsytdeF1nm
SPriTFyIuw67SevizeAaYKmsTpFNaxrBPRiC2uLkLevNYBOYkVQWoSGmzr3iVA8YaCWt78C6F1OK
0UANY6Ey69B8G6n+c9P+Gz7Xz27a86F/+Pp867v9wvcblsEc+8uNMQufEP/i31cmzPmESXBbAtC5
nAbbOPXbNO++4o7EVRgjr21ZvPFsv0/zInqFx58kuZx35f9jKmH0sjF62tiAD/KneCt/mtlkpoY8
CMaebl8XBSE11fqhT1R/E2qxfkiaKXGPbjIPX03gtu9rQmaqY7qIJbgJsqxnVdz4pK2abQ2wXxXJ
El1mDaxUE+VdO2OER0QZqbu5yCFVpIO3tgfYafV7u+xPweIDeo6zS4wHIZnw02Z3HJDfNlbXHJUV
dohlAtDD/eg22r5MC3dBi9JNstjrMrecYx6S+SKdZgBuK8TVWvdTfeYpu7D2i1RFFs+J6dC5Wk33
FbfgYdx5Srf1a/wR6TyVYNNxssaxEXu4JLJ5JwhcTM+hrbXVwQzReGVPGYlYyRDVzpkjxqk/uu40
mjjNo2llI+sQ+jrWATOPn9oWJ2HpOyj2rYaJVU9FiE3DUnS/an+q0CHq2qO3YwGs2ZCGtb2fvcq/
KP15RA5nhrKLMVxPbProfMDtXoWTYt3hlS5zWjXfdH2X4Jui8+VU+FVj9mudRFOs4XNgIY3XG8LH
pXauOhxw3w9tHahTayLzya7rgN2OSwLenK82gEOovEt31Et9jOzFba4Sd3ooMvI5ztg8ZbBIlUes
iiXDAIeXIo/aeLDrqMBZ0S2h9QUQJW/GWlRfSAZeb5VbEf+Ut3QgadoJ9M5uHl42TlsVB9mABseT
Hls8bkwSvp77sUZ6plKBMizJI9YiWTFgx5z7BhOTxksmyKazQv1Ca4GhSdDzuRy7N4aX56Pu2pqJ
NF77PPq6Mpeh1OpTARxVpM2XeW48DEhMaX2ineuKfRU05hT0I+SAKghLvN3oBmK3dqzP0ZgNKPKG
ycYAI1JSnobVCz+0s2wvlmIGT83MkrpwLgvcsiYM/a6Hwl64MycCa2LXKnB1tBPHejQGBiR7Pcec
ZJcZvRunsZ/tnXGjuT+TQVrNZyr0Ggxumm7z/GbrvrxmeRf5OEEmvak/lHY3hftwdrvkoovAhCn4
dWSf2jVI/FNdLpPeF36WogZx1hbeVrrqi9nL7eK2cDFnY8NC8A4PzZih9bbrKjsTogkMYsFW1sWZ
Y5UuTgJLmDKSl3R0ceHl0S1ZtcSnL7UwaxNPq2jrS7dkeP0y2Cua6zH3zvJO1A/e0jVo20ZDK+a3
nbOyRHXQ2nETQAzQ+WXHGZ9ByFj6Uwnj87h2roijOVJ/Y3b653IlPAndhbrJqY116/MDVjVgL9bs
0tZFA4L9JcOBJzLrjofP+Q82TZ91/mXzaeYQ+slg1D90z9qv7Z9/O81kCDEeTHrrpTYe57bM/N5+
QfGMXF9+Y2qCWPxxmAWvwFnp2X77IU3RH4cZ8CvBfFjzyifn3n/SffnIRX6cSHDqDH12QCEGb9wb
Wzf4/O4IxsmDfmfX1BQiUOO+h3mZ1l6D4UA9npMXXZ0lDdV8nwadJGJX90t25q1pkd0H0TLrna0z
L7sJnE6Vd5sOYES8UfftyeGqCHhJDVOUPQxje61GOyqOQW3S9MQ8o1McVPOMMPLaU8GFv0JfQqA+
9G73aeqUNLcJI9jEqrCIqouiLi35XppqGCo2Oimb9dFXTnjKqsz5aGvIy3FTTjbeM71lo3r0lyq5
mlIssQ59JFiupX3F3r2dKog/5NoWb8N+qGAA5F1NKRgrC/sMVhDmPlP8I+hJK1x3O1IN/8ZUY3qI
cFl9hAngYtHi+lNzmm0zYvg4z2XbXXlTIMubbmy1vAfM4xwyHRbDiJKbvCGDmR54QdKZQsLfqZYu
Jy5E7RVs1c0s98Szp8EpMsa5y92KY3GGqZWDdZd40691jZfCVE7APdpkIe85I9eqMvdV6TWIh8u6
eAhbPb8hRWc2UFJLt96VI7tZQhSt5otMFut1NcgCT6AVA9HYcWcPGaLH+IdnKEb7e+h1UNl7L3ey
49D57MLSNi9ahJywJTEYySSk84UPei87p+JAnJvoaq6UwCyrIKH20IbWlD5WKiDcdWzxyT26Y9iG
sZmqRB+6UEFkoymCmDp3JNjBVI3A7lNXlkdvlL3ByL/kdkrTCUMmGiBeWtYpgS3kHdvIP9OhLci1
q9P7PtUWuuvIcdUhdQXr2DaZQ/wArCG55Ui2p7jD+G4+hFEVfklK1hoHFxEIWtLGHbPLbvPPzwoo
EnHQuclXHRrzXpmkZ4cyWSPq/ygyXdwr7ag9rOEG1qenRMZPcXiybazsqp5g2qQOiZbhPIfI5qc+
t5iY5gh9xKxL1K1lyAsAci/H3NfZuq8DTbh4qK0OM7KkXfV+ctaKW6ybo/641FV4axY/uHJ123b7
CPQZnJOjKNtNAM14pSzDkO2Eyqo3ANaFv1uTrvs49fQ8e6c2DRnYsmRVWXiqG086GEOkqTK1p92w
JCIgNcB2zL5J0Kact2puH4QdAGq6Tjo+hvlEDqDnlbqN1Tokv/ijCRKyEtz2nlB2KL6J1zpWXM3j
cl0UPfHErVOVTP5GJlfSSUPvJu8TkAgrG+E+t2CFyc50aYiGQZgCj7dsDh+gNEwZU51eAszXiJDh
cfeHd7ZV9WhRE3rLfQWe0R5nwYo/Llyqx9UCg3HelU2SQxFoLQ93Bb+R91ERiOHghgkStaGPOozh
4E+7xx7gtdxPi9GfE2FnQCK9t7A+1nJ8W+fT+GvpqOhLK7vAxLY9L1c0U+PI1S23hGkrdZqdN6/i
lxKoFmeBUpgMPlBrPvp5F0CLpOvips58/21lZ3OzX/wkgJK3Rgm10GsHgOuqWHAXad3JOa/5ZG3s
94VDPKXKOkzcSKKQR/JECByIZKtw/MnG9TqfFrrFfFtTs1Yr2U24UarJ3BUZrbKRfq/OVJNqrPkY
dT6zC8G6t4OvSeZvMldFHHXpgnCuHRQXPo1qVENUj+tKkkMCDCP65JhbuSJw1he/dvi0IttepPsh
aOCY7cJ1Eq/N4vXubq274VYmgYUOiKLDxqGAELB3FaUwbtkiCGgyoXNbCSKAclK7b5mgET2lLvzr
U6HLkY8qyH/dVpgQP5MiQBhvV1A84bqF7A/ZymT7SqrkgydS8k9qrhrWWqXrZLF0myGFlrDRyt2l
tM4Fcqe4yzdv8CJ7U3NS5UIRYpXQx8DQvG9N7p4H2Jhlq8BoNQ/mS76u9GBG+6b00uVNFmBWVYLx
tVVa3mpfEgrSdW/LsIYeP+RvjArIqrdeN332Lhm5CfocWyHTvk0WJEb5YGETFc5vXbPtULoLv4Sz
vlvS1lYx9Z+s68xF3gVSsl8wwL5JvOZC9vZ5ltIORoPK0507vOeMw8CsSm6DOizuS8OmgankYPMm
fDuLS9r0L6mtT1C13iMYOU/yLMAZHRenNPHfOAn7hcj7dYH8G4yWH/ez4RtJRHs2+yuPrFNerV2R
HMvBOuVr8Wvjl/cDq+HYmsaLTgzya0uMtqGYXI3k4F5oBjtcsWxVfJApVpbkg2DINw8pgXDZXcdf
cMoE05XVhFkaJ4WN+72pud8xdp66s6x3r8sFlmsP0UfZaI9HPGJ8hkIyNsQb1AOYN+bKh0dvyACV
s5fuE6HDmwjxwNm6luTZOpkVs1Z5CAKiZU3QMCUNTXdMCZBOluYCep+KXRwjSEp/U+XqphrLS2s2
I3uz3iu/TL13VVqqIO8eLkdQc6L4ncYdvinxdtHXxZRPd2pu0GYrg9uoKe4XUmqv+NpJpkTMcZmU
g2A1pxfystJ0Z3UhnCJb3mQ1Yd6zB3/qRDzBSdRWcGbJ8r5TFV5ZASdvXmU42RXTayGTu16o6KyT
5VWCAOLdwHYIMbdybpxJYCnluTe67yD5hUv9yRM9r6268G1icZysvm3ieuSoZqy+HonOxDMtyt1h
75FZ925e2vrRC+B7ybBBdjNnBldy278aLd28gcPzRRSpe95Z9b4xNXXHWCWJLJ4Yohh68Nehcd4M
AmrYoZYScaNJm3d+uyCY0eAGaqjrHdvC/G2RamLPc1HN102X4YqSqZLTdWzTXZgvb8sWO3Y3y+56
nf1it6N149CqxnBdMSbN21+SacYpaEk/V9X4ySalsdj5viffWand3PnwS49JV7pfAie5L2y13leK
LGYYSvQvK9bMhs31IvOZqX05uTMhwF1WlWdp636qaCV2epJfJgt0JLB3nUC1l0ep9S4oKk69ufL3
nglZARfJZStsAIQRM6ksoGfNm8uyW7zraq1VLFx9NTg9T3PmRcUpKF33fJTRuVVCHQDiuWnqej03
VoupyhAwrovqyGasejv5qfjiudVtsqwfjMge88kCl7cWcye8sviEKAr7/XP0Nw5bTq9bCSn261ac
CPQb6nN2h94Eq7AbhEOYEtkLvya2gaINsW4ur4QzzSHeNWOpvUeC1lf23QI6KclNSUdAjprkMNz2
pCrYF0L1y+zGMsPM/xGGuqiCHTLFBXMLWoW1xW7cZui+7vowixRmfcEccLyW1tB8JvRnbPNDMxpH
qz09gVuX195qTSwiyo7N6UXTmkmnu0oox4N4Hy6qvCkyd+zeubm29EdPqTRYDouij3IvfGIx8uKU
qaxx5F2vLEe0b0Nf2brEvygHPHkLvZc0p7dziaqqeEi6nmUqdvZz8sjSMoCZ3gQNb2lo/eWTZF+9
60AW1lho32F/Pktfnya39W8LhF07ZfdldfTbcOEg92fE7Ne9VVjufVGTq+e6orUPtcgc+5c2z4hS
OjyNcv9BaZlqf7ruI7fny4tN3/YL31HaCMCVZ2ND7dHRPIlvfl8rRAyaMoAbam8r5Gco7cbxZgPI
/m2bOp8NtvwH1vKCh9+NiIb7J4PtN6r4H6s2TLdt5Ojb6zPEAICIF+vrWefspMU0xlE2O2eeUNNl
sTZUQ9n1ZFAzJRKntqR2cS6HMluPVqD2lWehnx56OZKpGCzng+O+X5TozhfCFG5EN36cGvTO8E2u
6zk395YK3DsBQbxm589B0roFDpLghYTAORBPhnZ8i1E/Jmye8ocLd3EifMQ0Vfkg0JH1x6ilZb3A
+3MUx7B0Ff7BCK5z/E2p71cU+2mc4tDfAt+w607Kr5VXec1DEpI8E+7dQZLrGaVZaO1yOyOMF/Wj
QFw0FoRehvtGplrjHC8HvJ7IstjB2A9eL93sd6/bIAsPa2ugnitwqZ2beGxX7F4pnGwJtLyu+mU5
D5taYKkWlfnOGdf6ijO9J5JCQ2g5IHRyRmDZcVn9a9DXDNtezjrsDSearFtYni2uZQgJMJdAT38+
jBpH3mXNHbvbrRmNPla9QZ6e925Lrt4wJfYSl1wnkjXQ4HevvZIljuVY6iOkFR1cVl1Lfes0dkvp
sM5v9LCQK27G5T60lYMRM0T16bqKWv7uMiIidMEDvQd3Sns+Q6676s72Ta2AGp5K3+oUqUqPFJ6k
iHbwPRWeQXpO5uygyrCI9r3Qyb2DQpGksSJMhgJoFTLJRVRGw4okEzo95rwsHD6nPmyVmLAVj+TN
OaR1ASgfR+BXv9KHKZxqHHxDOFfksBQpk22YFs3RG4rp2BJPaxPE4q/qYZ1mB8jRSThSva4y7ldQ
yZXurFVIYRfj4N2TQ3SKl1LlkPFzr+IvWuvnURS92WuNXDYmLMT+qBePUHUVlLn9TvQVxmcgDsn7
MZzTh0quwH9mJmaIdMGSVWxTZOU7dKEeaH9oAI8r5K52jByPCNnMLkI+W9tMr0Nfc1xbE6otTxIz
AGrgum+GNKhJVLc81AXOTFbO3spUfp4soXwMpKv8ndhg7IQmD0T7Cd2WTVvSl1gyuLSsFvyb2So6
q55Q8axcAMjXwMKPl7MKM0Yto6vSDgsI+WtVk0fk5h1pQYWES9ms5q73elzx8qWcfg1zclqAemTw
JQuGKQLC1vaHfh3Nvds2AnccNoEYak4F1ObERssWy46V+qWoZywSJgN97uQ1DbuOMUvq+nWKHcq4
67Z1yPS0GZmftiQjbB+LmSgd2Z5Adr6Sczqcs72oXjsWup6j1W47l0bIGauq0szsYkJ7xMOnr9nR
COO3zXHN+l4cCFukHxuedjq1H1mckyHwWSnUe6vftj9rMHO3rdtSyN7WQ/4UymvfrtkZ0f3nx7yu
F3KVcwYJjMq2DZP0ENbdwKrT1VFvS6igTwc0eXXkQuCy9Ie8V+UtBK185/Xadc6QLARqR/SKTvch
fyg4dkGA+Vtf4N/u2Zmzd4wDjCMmIjX7k5eQLUoGnR7KoysuObUZ+aZm16vRD49mqNTOngOZ/ucg
/g1edn96EL+elod8fAYwb7/wO8AsSeb4LoF9gpG/ncOSrFd/23myL/0t+u23ban9yuFX/Mjm+Pl+
eP8GMIcYr5DyinoWrDqC1PhPzmHnSc/ywzkMzwc7JfyCEIxh80LC7HOA2ZTBJFUv2r0D5Mv+HtwQ
CJCoLYnjNtNOg+NQg9wLhKnW2LlN/qJ3Vmt33W5KehsXdJ3mKq7TEt5fODYJjh95RpADIRp5XM8J
caJ+pPsE/XfW4r0yZSwLAVxS4N/SL0Hlhnqoz3gl/blPt+xvK7FJkO3LycF9dZz1RWNnkAXDOXRu
SNtIb8M8bJf9WgkeMTCaed2F0xQyrTgVk2vbOrix2QgpYhfQlNCKoKvPQQ40TnVtb19ZCeEaZ/VQ
ZZd9rmRNOLIAiJJa5lte1lqTTb0GmHEjcZr3S92E2GPWyXgoK5O/sdfxeh3L8JqO3roSUerjBRD1
srgpOEY/An56jNQ9g9OZFbhCA/sRTKCj5D2sSBtrdaCo9/WYSA+kdYPReU79t6bsLJRwPg4yX6Kp
sLxDldb43mco7rz/x9yZLEeuJFn2i5ACwDBuegHAB7pznskNhAySmOcZX18H8Uq6SWckXeKtWrKk
Kt9QYQ6DwUxNVe+5O4u2x2CdGrRSrwju8YGYChqDEtPXuAWGU12eB9JUAADsUTtyJNBne9714Wxh
aEdaqKf+RCPToMzUskIRXuWh3ZEPC0SLeJja32VbVwJ+ocjanQhMK9/Goij3Y1Xl2quBfa3qaEqr
fuRkEtmz7fiSlJVBZoNZ9iIjMm5AyKSnTR2DS6nHeeLv9jX9tKUl8nU4j+WvMGkpauWqqT3qAQCT
1K9/77TluS7QOhuQZDBv1SDktXpBA9UOF630wUwof7gEVTQtB2Q5yJfK+qqLVRAzkUaISPkmWmFB
egFJgNtiR7TTc3JUeeDadMTD/U2ayMakcKyPmCosHRCfusVgItnk2anJ8F8IirkTfv10tCK0WSIz
thJBFK2XzONGlX1KqITfGWBCctzQ/4jynEogMXBGOkKdPM+NrT6Icp/HhXlVmjR8zVYZnvm5kt/R
lgmfcwrHI73f2kGV8Z/fivkTrTcq7RnqQZVRaydfTgByeIFcSZjNx8JPLv2osSzedJyMTkzlFio1
uYd6W6rNM+UVedyLUk3slagasPR1Su+v3Whz7VClHD6M1gg+gCMJt5TsfCvB4bhRw4TDJc5qQiEz
jot9qGKSmIf5hxFbZ2Iwi/OCD3GdU8ShDb7pEi9AlPtuT3p8VZZz+5yRogcF1OdIeZCRC9NtQsW/
z3RJep8CHw4ZCJDzzLAL0/ErUXZUr/gj3LQOoVCMPo3MXZZQqg65QGTup6rhHxoElQORxe9p5Hjl
3f8GHhjLP//UDYW+w+yHELeuOIn06yKr+8euMu6SMFK3U5C2J7ocADqqca2syCqv0TuZL6ncNZem
NKBHhwV055Na85K0n/bWYq1oVm2yniS1P/LK//BTadOhnYydHYqXWFbEp59q93lYGhLC+7lWuwey
rKTw43JeF52sbkj0QXDmbOLFYxd9bJr+8GVQHEWvDPSB7mT7YJpsuw6tbGpYbaNunORJbW0VqhK4
ZU7lrSX1yrnIVLrJoiZb07cFdbcoerqp6UQo5nlFg827nwXSKebjGUlYS92NCSm8n1/moe6Hl2lx
wjI5SProeD10N7XifMwKA1uY1IJkMNdp43VB49+UXcfZMU9cKBqYKBBUp071UsPvVn4vZqpXyaMd
NMO2jwztEToQNYVKlc5rX2pWitVnWyOypu1opt0myFVyjaEfBs7fZz1+VJChf/pFXqiOgrD9P/9V
8L9kWf7vv/b/h/uuuvhU/fda/v17/j537+nL53jr9//PP/EW95j/LMV5fOaIoWSUlIQ0/0RcnLf/
EfQ+o1NCUkyZ/hO1SaGrjXZ4+qJthGU0w7Jm/zfkkv9DlAWmzLZJ7S+yd5IVf9HhvFDzPp0bsAQg
BKgG+kq+Tb6PhQ/1+cuklaXLpGLyvfuL2cH+4zlyLiPnInDOQ+f88n1zt/t4fNvdfJqkP2xdv/tI
/l+g933Ug4TLnPm+nvWD7z1Xzv1V4dxyLDmP/MXr+2kAHZ+/ft+snh5ezvf356cvdx83d/u3q8E5
9juOPPzB1iBnKhfihIcvintFfq3Dq5+fcwEk/ji7Bx0T6qi1qr48Z+E83l9xiDjP94/3+9d36NbO
I//zjFzUuX29uD65eL49CZyTa+fy5Pr65PT8+vrUPV+dbq5PNtfXu+W/rXa71f755vzU3d3s3Keb
c/fmZn9x5e4+9jfnuytvv/848vv1JWr44T0dSs5gBVAR7Pj9Z89nj1e77dnzxfP+8XGzud2fPQbO
6vT6dLXZna6ury+uL9YXy0/cXd1c7W9W57vtkblc5uqn30LXzOeVSmdEUgJ0WebydVk2zOXr6+37
ZeDcIkFmGq/fsS27fY1wHLh+L5b/vXm/fWd6b8dlNT/wbz6UzuVT6Hy8PJ1/vD29XIXO7uWK1fV0
+cHqurr5uP94o1Gd/9xffdxXfBCPV6enTy9v+4+b0Ll6OzK/v3UxPz3TYdRGLo+wjmfy1mfe9sxb
/u/acVYn6/XGdVxn5fIXztbbHjmPxTJZPw0svk4mBJkxjfzR93hCluHV28f+9QKimPN6/R441+fM
Ve6cPu3uXy5fzo+8yeWr+mlstsTPL7IdtCCxJh5aMraV8RDJz0FyiRLVaQmgCvn+53WzgJ2+DQf2
iQ5cAb7E+t1U/in20BO4AkES+95M5000nFL6p11wACv3UZkZ14zkeR5fIkms8v5a6x8ogPHPdtL8
MiV30MiC7pZy9T/gm/+u8/3TvmugqdfMhfQrH+p8E2pNsjmEy2q+fcX/z7mOnNfXy5fTy5eny/O3
G9m5fzv2OSsHkpLfm/3nQQ+WGzmkinsAgzYydlH6g4mUMVH243Rj2XjRoAzMrb3S/lVT4YKrgU8j
a/TYIPEhm3+wCRJOdoHUVbNXVAG4YCUiaLcyGhCmtp9//fy2D6cVdo6OPoDkAYIdrF0P1lbdD21d
QMf0QjJhZ80wiZdeG9TrOo6yy38xlLEIkzjYESodPFYRwfWz+xjTqKqdb2hza7FwkijFGemc3f08
1vKzP38yy2NRm2AibQJMgoWvn4xZdHmnAYrxtLbQL2y4ByvCyfTIovzTKETJOuUYHK7VhST0+cPs
a8q2QpHxjNC7eeMPprnJzdn2fn6Wb6tweRhuAyY9ifTmk1r6OkypRyIxJxWXwWY01qEmxMMwpwGm
i7rp76IlAcRti9QsjD3dW0DCv+Kczr5/gtb/+gn+8WlBaSO3t7k9H2rUzS6kEl9MphdLs+GFdq9y
B5xb9+en/TaKtSjgqX1xLUcGYB9EOo0e1mbud8Lrmhq7GYs6djGU4eZvR9E02QaDhPSNK8Th7T+g
oXoIDZPm40rGA83O8b8I7eDIm/v2cSGlhJoA5oA0IJ3AB+GSQf9VrPcGjlcUp3Zhpdhu14oQW+wo
PPJyDsTuZAEPxjr4umw7tenYZKwJIpIIk+uMrr2qwVa0809iE1MBKXsoLNLtPeY5M06eQl9JWCYr
Y7dVjGFrUkzRx/mFplqP+t86FnQMCqHcjfFfbgRISShrsgVotOAS4x/sqqFiDyh/2s7rJBoPXaso
xiuYp6IAEu03/ernV/3Hl4CYSrfZznU6hb9+PbLii3hQmRhBzmbdWuJRcHV3orjOj7zu70uX1w1U
CZTC0ousHSzdpLWyVBQCISB1mbNE1+RTWjTMIx/IYYi8vGg+Da4fPItNp/LX5ymgQ9VjpY0e4Bxz
hRxioCGhV8+XxgEydtTTfp6/byuLPDU3quWOzY1nSV9/HTBqAaUKhRKYclpf6hfdfX5WP9pv2vkY
Oe1DvY/vp8v5PHyZP6JLe4e8xftfwPF/3XkOLvvc2w5+wsEzD5QXpXTgJxT34ka+Ni+08+LD2OAY
fDXQUXJJm4p0J1/Gi11DsxUX4lY7stUfzvrhLzjYg/tQaGEnVRN6H2yWKUzVgbZW9WFXVOb65wk/
XEZ8Hih4TVAmS20BwMHX+ZZiOAFtQzlL6TOS3tZc39RBLj8eGeUPw1CqYksQrFTOlYM5pQnIV0pz
njw0Vycw3QZv6hXgswhhQhA7ea0A/NmF5Z1Qhg3oSaez70y4mmFJ66ZkzY5p7XW7eoQm0VGOV8I9
Ve1tpmFWTGa9AJSLtMeyJUfELzZ92VPz2g4QOZ9GPUMBeKJM02aW31ReoCw9oOEB/EjDDRLZJHor
2vKZ83qNR4F6ZKf8w3ODdjY0qjcqiuhFl/n50C5izU5nn8clW2W/jkmgPRdZemTT+cMgRHBUetj9
SYrrB4PECs0FqjoNHihned3X0AfSYtwdeYX80s9BDguFQYgO8HkwltzG1ycZjYl+XK0ZPDq3IcnR
feekrRX/i0dhvqCJIHEhN3NwjTTsQffNhRaapI04RTiIY+bUWUd2mWVvPHwW4CLsMGjUhbpU4D6/
FTEwcFj1GNvQle+0Q2rf2CJuz8Zq7jYFIHs3mUb1SBJxeQvfBl3M3dne+AYWkcjnQX2qK2mWshT6
xip2Zo0QJVcF7jOpRIG8QfhEh36Ira7fKX+/CmlyI8a3CQ/ooDl4d7rIpDxLcmZVF4lHw4zv0aCu
bv9+hbCXaODUCdu4Nn19QGFhtTDXEvl/WszWsZ7Cz+KMP1ZLOdwcl4VIopgaJKQdDfXM12GktMC9
ocngOWMK5uRpqbvoAILLfpisXeKDzg6TMVs3Rg41TxPKqhmK5ske063WD/TdTbSsx2l2Ww54bGnK
6c+T8DuYO3zNiLQXUjFfIzLVrz8vULsx6TgtPQW6i+r6bZ2/6qNSXtRRsexFiX9tGH2+nbkNc41X
guaqWSSH9B2nauJKs5r/+vknLRNy8IvA0cFHIKxHpSQOtngKZTTcKV3nmUOnQQcQpkOgEK7Tbjj2
+S5/1Neh2BnA0SlAMiGaHt6b9dIKSkXraeiMLCw26RR22mhK6G2mu90v8+h0FvI2HNXrUpbHI7HK
t+dUZAoYVM+NpY7BQv868yDta6uTAdTbWQ6wxtRSzoXa7FN1M4Rprax+ntZv65B1jtCKgj0XJQY9
ONJkKsgineTSg4l/kUrtYymod/smoGXwD0e+4G+bBwUWBPrwyxaZPorpr88mSVk+1paJeW4MIEye
pP4s7+buxGib/roxI3AuxYChXhxY658f89te+XvkJSJhevn0DkZOJYjFdUPnsDGZUCGl8rTuSnqY
yvC5tsttjnnIkff47ThjREJoNKqL0pGug6/PStv0SF7dYKOq6KcqKZY57VwcY1wdvD5jua+jlKN+
T5IfzObBSZPpnZK2Ju22hRLr4jSzorS5NjJjFCiUiOw3RTgm5ZEz4GCJMqhJlmvhxy0qdhJLXx8t
18sgt9o688yybH5FdMJvwGbRb9PpoXj5+cUdTOMyFgW9pXbBWaNxon4dq+da4AskMl7bRsqVH5f+
bTRn5d+9rN+jLJAYaviEICRAvo7iz1OLVGbIPIE8ejNji/NSCxH+7byxHuyl9YVWVPiuh3s+HX+B
UczMm152mbXORJM/qPRfp+uuxrPn54k7vACQ9KCVhn4ZhVWGG4N1sACnWe3QuMSZF8Fvtk7MUiMT
goINLxer1lPtSp4i3UbHVU2zcVEOdf40I5rDykBH4LVKlbzAqBOyQPi8UGlfpQBZ37uVS/VZkdKm
sQrzqAVCrkUqnWUjPSbNHqESfaBBnNhXPz/Nt2VA2C1IZBJ1k6NSFgTJ57BDaoBy1aGP8XIb4qI4
k+LwlWTwfh7lYJcwuK1xXtGGBLmR/NRhCBoERVVIdCG5/VDl16rVRc+VZPVPSqQhewvQZztUy4zb
n0f99my8KKiOZMQ0qmTKYUhVDXYkzSUvSswxcNFURoARF/6RuObbTiHYdrlh04i8cJC+xaSTXfWT
VKeebVcqFj9ai5pr4LpkuS0tEs8KiQX976JtlqCiLExwk74u3JMOnwwuZN/OuFB5pBuxaY1txFvR
eLT6Lnj5n87r38MYCo8GDpJcwu/s/Kfse6IMnQ8oNfMq3D0WvCr+S1aMW3NfzTtlsMqbCm2HG4RR
sG66MVy1VoM7tlKNG8BywXa2J+Xhb9/pEplzxVioSssm+XW9QiXTIugVmWenhGxRrA/rWKrF325b
zC+pSSLVpd0OAfPXUcZxQixRMUqMUPbGArZ0OcRSdeTU/r4+eXW0wC/wExkC9sEWLDWWlItaS70y
Uuc9ipNuo0ZK/i/WCtGOqiLEBqq1uA9+/sKTsNCltLRTYvo+XlsjwGHdlKZ/8yw8ye9GJkP/nTf+
tFRmFFsVMWvKfqWkH4WQ8Q4OKnRtP7/+bxsJLwYuHL1Y7PJ81wdBHDFBI7XLMGlTSFdSnJROHs2V
p7RhuyHnmJzQY3/s5vLtWF4G1QiNyZoqPNrBDM5Ri9iFeMCzLB8JLrIqzBUkOBsAg29/fr7vS4IN
hPiYWI6nZJUfvCxdb3TVHjHcFYJrmJJXOWqGNCm9n8f5/kishQX3RyhP2+ZhNnhAzis3BUlm2i2N
x3LgyoFuqYlUY2XrrSrefx7u+2tTKU3AAQBiziXz8LFShX5DQhGGK3pzh+vTqK+nYbJziCW+tkEm
mWxlXu3mb4ddvmNNWeo8JPJ/MxE+Lcp4ymMBlEdCZZFXw8pQGqna6PR4X7RdPemOwp5FEzns6CNZ
5YOLDhvnsmRYjcLGbJOY/OtrHGulb0cZ4SO6Y38fFmZ2kiy8uXkE1RLkU7WRgIGfV4qIPTnLhyPP
/f1IIp8kK4REJGRkApWvw9OxAkYUuIBrylHUO6o9h9k6QzoBKBPO/OiVqtUrR5bU96XLoKqOiJhu
mAU29nVQi7b6TDN8yN66Ja2kDtT2EMfH+g+/L1xGYX5VGpCFujDJvuxmdtzGtFLR3z/W/TzQdpsv
gIiQNhiEmiysIwfBt+GIKJHHE4ozFqXJg+Mm6EZN76xZckG6yvQDxvepkLUtCqHoyM72bSTWCafA
76spq+ZwJCqStqgXKWnij/kuN1KQpL2SXA01Phw/fxYHt8UlGgPsxvmmcGsz1cMblBHxt2bk4m6o
mvU9aPyxv4LCJNEIHCdCDs640Zrapo3bANW66Od8/NuAnUvHkp8h1cufZB42kUKoqKlVpTrKb44j
qRT5iAVk1t4XlaX97UVnGUtXdUo8/Aey6NcVM0ldnBVWprth3JW7DszDmapFx+6Lf3h9qD3Mxa6X
w5bN++soEFPzTCKzRyOznFQrSQMAuQrIs8qI9wPM3H5+hd+HW74Cmr5U9u4luv463KghGAk4Qdy4
M/p9nKiAG/JRuQAenq3+xVBLsobqPwk18+CLC0CMhCkYXzcDaDHB5apwfqokvVxXnSodCaa/bSIL
YfTTYMs//7RjK1GZ+LQYa24w9MO6VPPBabHPOLI//mn2SIVzplOY57Nb/vmnUdioJnVSe/i/mWmm
btzW5nUQmtapqC29/Rfzhy+0uriccLP/3Wb2abA5SqlOd8xfiPRurbWpvJIjTTpFGjQfea5v+75O
9oADD+AhY1GX+/pcM+6eyMAZCj1XcxXOwvJmK8EWMUonD1fT7Mhn/Ie3RbZCJu+kavSDH1JOOxBe
IiowbSmi1rztMznY2iYIiZ8X4B9Hwd2NDYvc3beUaaPYZTEg43KjSIsvcC1ST7Iujv/6IszckX+n
FL8waw/zdbA51MI2U5a5WYzgSvJwowzzdGQx/OENQbgly8Pmi1f44WWRP3pG9igjTWkD8403WK6Q
ntPIUzVUMLG5Pda8/YelTmWNtmTyL4Tn+sFGUfpBLZHepz9DQhzjynNjarRKVPI7iW5KlT+/quWM
/3Jh1BVYVQzFTLJXHOb4oz419SpgNH0UtotVbhs7eT/YZ8FQxl5t2Bf9IAdHEjJcfZen+DIu0GAu
35wpyG0Xb5WvC7/t41mdE7Wnfl+1t6XiV8O2FVF7SjsPmAW11KvCydUGN6i8SM9kIxvIvU+ltcqk
OTbXib14kJhFG11DUpxsp9GUkWazGJwtAAprwMEvyG5AzVfCMZCANG5r1CJdE8a1JfIbDaQInwK6
GZCJe6sEdOMGUOQhzQBJIIEnjeqdWunNU9bGc+QqQVnC/msLdR3ghkInTatpv1CSFmdJqc0oX4UZ
F06K1ir00EYmVCQ7s+3XMBcncBe9ckJnPJFcoQfFDl8p8x0ANhiaTPgtiHI/XhyEAvKHwrehszd6
fEErS5a7QYUraC0N4DrQNhqvBYSZ3uk6UsXYrybFaVPWSLLCqJLM9VSbKgYFcRw8Vfhodp4eNDxT
I8diP0G1SHeD31lkwvreKl1ExsUD/B8fREfsd+BFlOSp6yHLOxnHYwJTR1Guu6KMJy+ZOO4dMlIR
bBgLyCEZxAKe6zw2b4EiFbEDzCe5ta1UTCdQMqyHGjzWFR1NWoIATNJue1FED2OTttG+Kw2zcOPe
7GunaujdSANUlI6qlBmoAb/FFEAuK+lSb+b4MVBIN7ltWFgd0ooGLoMZ6yPuqxaUJoePZTibGyOr
NiY2YCUNYZA1nQFoFYiSuRxwVC3rEa2UJoZVYITR06QY4ZOQKgnBUjOqOrQJi++4o//hvaH365RY
mEmbmro4k/VqrB1fnoNTKRjaDF6Vab3EspbioxoEZua23D+Fm0IeTZwWXdKrWQ6gMbMo0R76eqpf
hqnRz1IANs8VlW1zX/RlODhdb4K6UbtBdTLbQCMEoK25DnxpCFzoJRWS5mYqR1gkpq8sVOo5xg6r
z6xV35TiRI9mtCQtETS1dFnUuovxExJ5iIfipOnK7DVRx/QSEFzx1oWp/RCmXYxrAQnePTC17Fkp
teaBSpp0F1WK9ivIaUBzfCCUsYt4qapWptnDyok0AjEj6jVsfDCRoNwuOoiFedjLF609D4bb6EK5
tdqp1/EZttvLpo8wlCLAs4x1Bc6UK2NopHvBAvoIpZjW0DGQGtkxBihyjpGI4KZnh7/twXs+Spbc
QRhuugnzh2kcSlwJrBajBrPCKW2CoLXm9hjE64LqaMkkhvNjSqp5QEwiNRtbnXCc6LXERKk+dCUc
AU2b77O0r/YBt8lohX2I9jaZfRG7JpKeZIvvfLWqxaj7bk3sppHc9KFeGkFtX0v46nU7mXTSA9mk
WV/nvZDOqiI1nqU8HltcEaJ8L/tRGXmTIdqrheGqrRu/DU4SsD9wzUYSYO6IDihZS3T39AgMiSjW
czOnZ43Z6++pYY3XRoUzL7TvvladmiloHC1DfO6p6pzeSpUV3ku9pl2oQ4MVcjBl8L/x220Nt00j
63lWxuo8i/kenSnNAhsx8Fjoa6RY2Q685Gi6ZSNN9ioCyQabACpaDKLPx/AmKnrgawrJBJodiUOY
O73XX/s5GGonjOfxnkPIMDddM/WgTBUpH9eKpCJPV1X8L9bYqsaXiNYs2Rs6Xb/tlL6ZPZTcIZbG
bd2dN9hRjLyQBhP4UjUDzV3AJ4mj8dEr7lAuFtVDVimyZ1VtvTfBgr1FrW5ljpmGQB2aprmcRRks
HBjpWeUi/jEbMUixakw7MnBKlnosnCRZydDoJpizfv4eRZUGrb2Y0/CikumGpd40TTdxltEP0pZx
8KscouyjZGkhzSco77fKFEIfGkPknE7Y9vdq2zW7QAfm4sTNGN9qVWO8EMCDCRO4xZ5T/Vc+/DHL
L2Ag6iOOz1PxMlR81AvBULxC5CrHbcets3SSIUmfw7QaZJpbbHMTjFy7vUigbt+1UdT9Er4Ww6BC
/v1Kr9Ior23m+0yPC2BuiNpZtQbd1GvMKhR55Y8Axx0lkAS6WMnGUE7Nov4qjH3piqqs9DLJ83C+
FAeeB3C1nBGZUO5z0Ad4vWRg1lzVmEOxHhHFcmroI1UQDU/ljQ81TtuBUO1+EUy1t8PYsdgMqEw3
chRrv8JQcCKMwwBky06V6iUw+omtMfY5SfTFyZCwBWyjZIHTQUeM/zWaYdW/r2bZzuX9nEecw5u2
TbIrIbd+tiqmRuReOaZlDILVTi5rrWnfepH7J+PYNr/COvFTF4vwDPoOuSo0pbXa3nKwGa92KPSO
7VsZ74NexE8l+l+AxpxEuYuXY/YhjbXxbKeo7dYwxsA7iU4rUdULqX/GshAx1wiNcsV3NdOBXhfp
aWLG0KbAvuLsPRVDzeyYQ2Nx50iSu2S22G/sVopiasKQARy5YudzcTTr7tNwBEpc+vxSR5+B7a31
dBx5pfUcVLshnCpIm7CaZ29amC3r2QgKHEYwyuihByiMake9Gq41o8wGl/1dv/ctvPy2BkSHG1Wi
mW8VSCHgB58Ou5lW/iKA2YgZPDRlFJrPwqp4CgBDRbHBJM5sXK0f7YJNV7MemgYqCb40IXziDjpK
DL7RB7I7RX2GipZ4RKb0ZXd3eKKZbw114dqTAkvBCpNCMWbk8WD9SuHqPlTVaO61foqfyUzVF1IT
zL/GoSh/4eqBny1Fjr6Aj+njRc+5H59VueRjNx+XieTUUxie+xrERXa1LprWPg6S9hpUXSwjFiiT
24QKLRjpWoJLqioD2DEJA8vXrk3V17JVis5rkjpumPjRYtNJtQeI1oRCTZsu9uhJP7AOm8CnpTFN
RrR7PnGl5YFwKTFtJJneRr9UpKqmY49VIq2TviiKJ5v7F25HnC+FJ9NxexPpIrCdWQ/ALE+hgpuN
iJj7TZv3wftgyTXdrbMlwaXpsuyRsBNFExeEdN40Lf5GNP1Q2jo1/SLyt2M/G3x21bIfdkWHNnQU
WomJsWrVv2L4Dd2aGmM6uxxLkE3DLJ6Q0kSZFO96MrCaNw40wRGdsY1ia1c1qb4jkQh1sUljOd53
DQr8iHa7IQ4xZZWgFV/jqaRIKw03UfNxrLLg1kxAw7qkT+tkwRDW+FlQ45Dme0uqK+OipeY2n5R5
Nac7M0/pA01wtphDN7ItNd1LqVFIq64r2nAzwlVNrlCR97sglqbWC4QsybueWFvd6cC92zctJMjs
HaWWEhiblDBTFJ5ZB06ta+NpM3RWRAcgRTLbX0lyJEOB7Ms+2mkJKpWnYJ5Lf9xSaKkWyqjwJxv9
Z5c1p7UyEfixnWjdTUp80+1HsGvalWg5J+GR0GxTr/izRbyeimCw7+YspdlsQBZvbwe2CO1aEPL4
7kCNLr4pyqDO7qxBTaaYy7ecBA9mZ42y05qRJT+iDwWPzXfSpRGHp86VgX9Tt04arcL/Os/CVuZK
QMeQk5QZsGjBOaq4hprUOvyWLJO5IHa9vo5MjstNnbFP3yoVL+60mzPIumYEYABpeuvL3lSBRrxT
FCyuL7WQDGB5EqRjSUPeQE9+ZC5m2WH/bmG+1TlxVEI6r4SUyTSGt6F0D2wzSi8qmouzFTSRTp89
o9R9GaDPJGx8G3Agf25L6t9g+wauLYpral0buniF1veYKmXTKuhoPri1AiF1bpr7QtqEtTFJZ1GP
710FABbrTacPiuKx6RQ+rV4PFQAj/lwT6Rn6ciFrWrY0UeKGtGPTrKKTsuwkwinb9CvFUYgumvNS
zns2VwQeabXuC0z39q1PDuHDlu0pXYkxFuqLkee1dVYYWdtfl1aqiw0WG+kSNTZVf4+WwlyO/wF/
p4dJafscFwgTHsVFNuek7AHCxAWuLWlYc+Wzo6J9kxMrIVRrKfWTkdBxYo/p3HPzQqQnRR/184kK
dUHlzFKabPJCqcqxRg3DJD61mzBqELbEZn+pyCNEDLDC3ZPZI2W4EFiKW46oa7l7Q8ih5ytL7/uH
EeOq2bPMAfM9DaQr1PJ0tq8pEin5SkzAGN1woiF4VcnxkG+6KlRU7FxakxsFxI5aXs9jPZqto0Sj
Fa7i2q9KQrpq7s0Pv4DWdz42GKat+2kWd/7YRwNgIeKbddcmUXCdqaCvvFadR2lPdwASCzkTcubY
kgbMraniXr1teYn5eiCQVDzfj3P5VbFTzdiakEoFzuptaxabuRqL9GpqLKV2Jr1ps7ME1FIEztKn
e2iS1aRftdIwlzfk8kd4t5LQcfnoy7i9G7QC3xzQstzfMHGramVj06MfnQSwklMnEoOQ1u1Qlx++
PjaPCs6tBTZwdWeeQHcMgNQEqh5ve8Cp17YdNpkTaBTv3EoWQ7oPpCop3KgMULF15Lx3lGQFOLGs
4xpFJk1SLpucwo2jqCN31tKKRracfPANrzOIjvg7POIJ1ml8rRCYIk56OzYIMjD5jRb3iKl/Hack
ty8Tuv7812hW8nCHT4Gw9k0/WcnDmJDU2EexPOWnIb59+nnPD5/PJU0dhrOsaHRun3aKhcOKmFZL
wQPStbkt5ZH13wylZlyGmY6BqTPGo8CON4OWeQ8hRSqf57ga3yM4UXq+zX3GuYZPxM6VRWTFV5mS
yTvTqmc2LmIga7oD61FUH1MgiyTYRq3dKJeGnGb3Ss9yWY2d7F9qZc5dHYatv+rKGN0GExZ/BHxS
9iouYkusw3wsa8cMsQbyeHRrnwKXavd2LXN9T6HC7XwsNWwQlXp3auiAnUg+5Fa+qvQwCB1aNdSP
dlBo6yLBwMnQAKT+pfc4Q7iiMcfL2KSTjq8HrKQDA9XXydgVQbjmz6PLTpUC/ZErbjFv5m5M77C9
CedVNlla5lpV1fiOprfa6YQtgljBJ1abTbPonRwuIEjtG4mPh6YRE3Zn3Sfmx1zHm35Si3LTGWV/
WnSKBWXWDrtnzmYAHbMy+PBUyKRIUELiZA/SG8/DDp7asIrUslopVS+/iibK1W0RL995LVeLKxzI
3GhNhXLyIiRbt7wRsgiEDf51G6bk60J9UGs3rqb+lzEoxttoAnNxpX6cr8s2m8ixyUp1ZtbCZMHO
qv7Q1nGnc12m+a8aM8wI2kiNXiowmc26ivrR2nCnzEu4inJpBNDkRjnALzKa3kyzod+V6MQ3cMAz
9ORFn/HCUG2QmK49dra80uW4vyFDUikrLVbqm9QSs4Zv8xyN7qCU3f0sCYytcgweO2+gge6pBpYf
uMag4XE3Rdj2OYoo5Y9qzCdtNSrULNxpkBcUt6SQdpWAKL/z4mBeTpMEyQGpWfBs6SkoXGpGMMkQ
3cePSpSppWuqLYdnYJf5c9EoiViXvQSMWjV66WnI51gCt1skirJt9Q4PxUkERCExl0QsiBrcJZ1+
7BWmeGw0Mth5Ub6aIi4yz5f8cAXVJntv1KjhDlt0j8oQdqYbcV/nB2NvAUOLK8MdOr4hcayGZKjX
5Bor1x6N6FYGkQ1XrNUs3YWR+xHmJHjwvU3mcmPHgfZWiyAP3ZS1cyH8kQ5Gg8iY7CWE0AQmet7t
J1hjb5IeA9cZbLO7VQYay+CL4VShVKT7tmkn27Ord1mp7NT/Ye9MeutGsm39Vy7unAYZ7CdvQPI0
6mXLkiVPCLlj3wWD7a9/H5VZVWqqrOvZe8BNFBIJZ5aoc0hG7Nh7rW+VU1pH/kTKR60KFz5XI7N7
IircgvMORX+kkdNZU8VbS7NLpT8+xF5hdAUnBeoNK0N3DIszGErhnq0mnD74J0meBYlp0DtjYVEc
gCu/eQB3KJvQirV2C08sE85npho5lFaVs0Zy0lhsjZmqNuA99sBqWxMJNrSSJhliScqcMFuX+MdM
xKkDddryK1b1XOMoBGPymmKIarb0QPIHFIf9zy6bubLVVEkVZh77NqI4iWpBKSMpTgpr0rzAqbLc
2UkCU35p1SDs0PZy+34GsNtHcTV0vOzFMGnR0Bg0iLtulOnlOAIZ38UsadNF5pUlq0/llVAJZSuo
u4q2PadW7NIwrWBFhbner18sE7jp3l3kMIYZix6HTDV0kEkwdXlbd8n9mQzxlIYM2itx9G1mqWeW
lFjbsqTpH8GTzPQax9bIQmWplKpCQWeGIg7ZEIPKNK9hSqeFjoxtlTetXi7VpaalXrETqZ995WEs
AWOx5ZJQyqHoYKZtPpyMnaO0nUejv2bhoIZAn2okAj4yLMHD5Dftuotj6On7obcyjju6W9tRoua2
J4ymIzubtvrIUlT7tCyGWTYpFWxjXPqyEqB4EwVUEat7CcaeUVq90zSZqcj1FQDzprBSedTiGsYu
yTP2T+JfNE7uKY2qyPeS5NOkxHzjQ56lDdUBr5UNmsYui4FXNnCQCXsd7EVE+mhUctcKn1QDMTSS
9N/OAk/lFauj70Z7yX5VAJezEPShmZ6UGOwSJ+K0Ms434Oh7SGNI4Wgb9aZ7GZNLMYXIAvWfXhWT
YdBSLp61YGv7g7kqUnRcTl9Enppi/KQG17zl9ZAqlEyJzwvZGHZQaSWESThRh1gDAsSAS9N3jZ23
CXizjNeHrtdtTgotNODc0x9i/ErZzm8WWkIpGCRSgfy8LA+ZQWBPOOe1y0xkzemEG41rz4FMM12L
vDKmtUu3RLuROQBxNvdG/27EkOcDjc5MerJOqpwPGdMPLwBl1F7NNV2AC4a+hB8A2V/AHYjRP8tX
PNpn1URBHnL41etjq2xYkgspvVQ7Xu/dei3IwdCjnsqiFcWeSj4x2Eira8lp4zJzqf4j19LoFMVL
873VwPqFlerKX37XrZ9tplRrMNS9adBby8rzrBgh+BqztVnt7fSejh7G5mKQ9dGNPTtjQ+NLpqe0
9FfzMKxmwJpPgaTPaXEmVdn5u8pzKHvt2T1l5VzvOxsvW7AmLVZparxpPNBS1Y5qNsnDaGZf0rjS
Jpn+pY/7I+rv/5x/czX+lIiDfhKN2fb/tR/qH48qa+r/D1LXmQs/G+a9iRe8ql4RgLf//C8QzsbB
MR2xidMdsL24Gf7BwdmETX+TBoVDlA0sGuaaGwHJ9ZjR/Y29MZwPDIeZrAoc44jO7D8i/j6hsf41
7MO6gY54MxAxQ0W1zAz/5bCPUTMxuDnuckPztvxApuF0w5NMNyN/Xoxrgrw0dcJEauwu6DAjMiuG
mVHn0hBYg9hk2940Ai9+tVrM7q1rbXzJqzzGQVcNhGFshGo62oPhkxbRxvZ3DwPkEpjJ2OoE4HpF
uxFrkTcx4LVvtHoc7/SlS22OEA2uT1eK2oosv4WC5uid/lGRUntfrysNRo/VHPw941q62DzpC3sb
YLSjYXCa5CWGrQvcTc4PVeUbMhKzNFl8fbcjD7nj2LO3bc0pd2x/zbAXUGhP7dTLY1wC2LpCJhTr
eipNtDX4mCiJdn67VlDh7DIr9n2RZeZnvynGs1kVpA6AB8/55znHnJ0ljEu2DG6biIh+WI9rBfI7
sCChaqduE4siKqbUvGGVa5uQZW4F+e/Kd6SqT8K0F7cWqBxqanTiiOZsBCcvb22JdlQfckzfU0xZ
dyQkEkp5PFXVdHTi0vmYl41Pmg3oVCVS91LvdYYWTpk5TmAwzmb6YtbvSPleTuxd/Pib7gCHxDbR
tt3XGgdCx5MqnXzS6gjbuTS0bebaTcDu0lmdii5+z1Dzb66HHBghEe0wz8ey+fIrIEQdR9Lacb25
X/e0GTJqtUZFlWr67wb433c0Iy8FAtvn4yXSuZqOoHyzO7683tD2BQgECxJGwkcrmEqeWsgtwjiL
y/2zBeX6r/v4PBX3pZDj70uxjGxSZ2uD5b68FHrTHhcRohRtyT2gwHPzPaMcfy/Q+s1lWH4QB/N3
JD6m/1r1mU2KZPokc6NEEzS607Xbk9HhviN1EE9Sw2cPq8XxHdKBv0n/uRxPyMuPU0yzNWXrZIUq
hhTg75zZ1sgppeexMCdTWXc7iFK3H0oLtjUwDpH9SuocxUecd40XM/SUtjUzkbRHViFcifPVPBFy
hZN9suKHnMAOciEF0fN1gEdPEPciqikOciQU9ZFAKO0nbYauuvBptI3HYV6dL1TEatmtFKZU3SyS
DFdqyxY9Pd2+MsKVo5AZTt60Vg+pYXUao1B/XSqY5HPCckdQFaxBk1PcDS0V1gg1kjkVIblp/UNG
59/6WGsdKYHVhAqEkBAyUSqCMcdEnkG1A/AU2tqg0XrqRxZgm6BG2zUaekapveC+1OZtsOyQ26DV
9Av3tVE1hFTVzlhdGmtVU5M5Q15XRPyAJD0bmrniSWTQpu8S3VD5fnSztsQsgpszPq+gy2Y7uxvX
8jKeOM/eOhVE7dCrVW5/k4ydyl0HJr07pB4nvjO9qeN7Iji0PvJXFN33M1SO7yvpkB/tosg4dBAr
n6lrOn9aflf5aS4/mguN188Ibdv86GVFQ8OqqLGk92VdlQOmxYm4oChHjmXsrT5ehqNa27E7X4s5
L+6SbLHyT51QHZ44k6LvcuU8Js5WAObLNwLZan4V5XXoYgAuL1FXeTJFVzd6Da2RNkO/lVn2t6Uo
ywvOVjQ7aG/bY0AqQt/+iJOyQNJLy8objhDtfTJ9mEo7NoQeqWm32lD67m3BG0d7Kxu8ct9k6Cd2
loTOetunQ2PdjHiy5rsyz5Iawb43zwdaoeMaGhRu41XZrTUJ2rB3y/jeGqFZnqKBlCpwyE+qv3Iv
0qQ8pmpyjSTqXHsUjyIZXE0dWhIouu+JV7rTFCYwDoFZej7NRZLARi1ALGNwRgFNfkPmJQlE3qZI
icjEGOuz0ow92KeSseWxcDVC4Yh9cg99OpnOoaUXOATtvEULKW6ud+jHwaPTrmmmu1P83oDV6zWl
qy3XQRxJNWkeFsEzGa1DMSXBoPx6jgirhPZTMt+Jd1kx2Lxi08KA351krE5xmYwA/FsQuzsLhvAU
ODGtMW+Jk3O9tkqPwQuSCQC2mvI314vhoFex5AliotYiiWomSG87FsmQ9qFI6ZGYc3GgAgaZSmYo
ioA6TWkpOi1623PT6gjJ0+HGL8cUsdIZNbqoibbs/K9Z4ybtHoC4m0SaEDmySxr8zgkKlZRe9UoL
8hRRlElwqKthMvNg7l7QTPWTq5FC1v6c4qfVjo056GNocDK47EfbbVmP2qaIZBUnn62Rz4swSGNz
8dhniIUxhtys1ovFIjNdi/rVN5m7Iyrg5vKbly7X2eLb0ow2+eVMPwT+IJNk4R9n9g1WIGuFzX5I
htERzCw7U3QEMzAvLEvww17W9czI1rayDtlUx8Z7HtEnVNTztXlLpsdnhqeArQZP86tCgiWEw0cR
T1E65+DQA48eoXXJYbwraFm6fns3I/ShVU+IS3bQtUR8Vbwm/nnddKM67wpbNw5dPeteaChn8S/T
vPPH29/vh6+2XgsDBkUsOzBoLUt/I/mu6xjnlMzTKJ1q68qf9QrkezwF5mpo72y9xkuF3GaA267A
hrht9BThrzYrqsmWhYHMWl2O9Z7xYhVk3gQTQjT23WL72afWbGP+TCScn7fDLqBp0Nlpe/L7D/2q
vtl+EVyG2yECMScq/leKep+plameIg+txXWObDXJN5rx5FdkMW7Lc0/GlvOOiv9VRYCLnzKA4eAm
IXXwgbySMOcQkS3NsqCYdNMSqZrVtaTRsvv9J3t7FYpEXEKQy3BYgHJ+WQ+MhGUAK9mi96bRIlUR
v8fowx3546sI8N6Cs8VWk76GU3RYq+jGZ4Q/MjT8KHtLnExa737//VVeCjk3vy4/fPMHeQiyEX2/
uktmLzbOTZlHQ1e6O9AqVmi3pbH3G58dYkvKTTUr++s2/dFJ/D/yZZ/jZf/Pb8/r/w+SaNHOP/v+
35y9Pz6qR/mcQvv03/99+BYfOHZz4sWmBYcW09s/D9/6Byzcuo3oVYfq8mRE/tdh/Ml+BLfMx43D
e//Pw7iwPtD42s4XWHIdYAx/hP1/9cybOPC3K4NVgJLLdV49867FKmq0cR/1srUuDLfKTzNdfHz2
ZfwPzg18Sg6D9C94gVkxnk6NzxT0A8dNDXQaLKcShL0tDfvYdUv8ZwsTbQV+/IaARl+JreK1hjj3
GIOyckm4ArF+trXxUwIA99moUTfpmvGO0+HVG/bX5WAq8dV5lu5td+i5B4Guv4a/d5ZRrIrHwe3h
lwNMiFZvMQKNsU+YG0v2zvn6pS1t65xsSyBvNa+17TpvcEPIAxYKDq5ZjuV53iX+iaI3vxPKHKN1
U9vACDvalrWc5Ha/vLMKv9runq7ucml8y8DWQK69/MTjQtRgVXJ1v0PoMGGRjuio9GHqMXP9/RPz
9lJoxLkGDAeO7Tw9Ly+VJfFQjj3JcQn5BmGjU0F1fi9DWy1L9PtL0Q7ghz2rNfhcWDs2VoRtblax
1yj3ilMFzklaSyWRwFPYNUN1miFOvCFi16FfHtfyq6cnRJplnUnzf/GmgQ72UH0tu9g8IH4AO5WX
uX3BmC++g5mYNpFciuwX0Wpb2/RJeVM0kdUi5ouxiOXCY7uUpp4HbcMZDNxG398vcBi/0DQfv2pG
mn2OHYDloV2sgxHGsVLIP/FdxWEfp8LepRZKq72XkMVW4Us7T2nZxqGzxuqcM6ZT05fvLEngHsKe
zVv8HXHGYO1GHw4GfyrYr8dU+L/mJvPxV3b9Qlsfz7cK0tqJz9zcQCY6+t6Fn5vJYzxI/071Iv7l
NsmICK9s6x+0qzrjZMp7m2OfKqvbLCX2J/I4DpLNOay3GZnznxd7sW5TibqCOHhn5rTtCsStCTv6
Q+4Zy3cGbEYWVfaUG1S5VX6ZORP25ip3iWJdGKPWyLS1BO26N6Y2P2QTe5sziVb12vcqspVDOWs5
a08CwKhnjz1FNY0+J9U7inpHOxt8zlNR3arle+vUyU/d1bqLsci74aDLLr3X7ZyZ35T1JFFJ2/m8
KsTC0ZC75Q+CFU1IDo6vX2wG8kuRL+tOuTpjsiQjTWxd0/RKKl8/rVphDYQraVoZSOlx5qe8JUdq
clZGwkzZJiQaAwLGhfnEGiIFjwbUh0fSKp1LZAUY7ys/93/4Vdl/zHQ9aw+6SHPCWUtJHzSl5b8p
R+ohTNs1v4vRzBPM1CKYgR9AzgDDozp7ZHZgwTDoZvusMEHm7I1lhLKy1O18JfoRdOO4CYP0LBHr
MXWsJkrizo2AkA/FUTHC+rFU+SZ9XVbVh3imgd7Dkpp/EU3Y3JVTvjz2ZB180XSJRIMwRhsphcdQ
K4SB5Nx7dieWTT45kqvrjuILx+4yNIkgrvZob5yTsZUeGdXZ+G3wlPlJ6m0fZc06/lKqx8k7GYjc
OsatH8Vg9PU78KbXHR/edN/Y9jp6k5vt7jW+sR1WcqXprKKxIkWk94Nu8Rix3dYJWpth3uUk4vY2
X8fgMCq5QbIwmWeEJIWdf2n753N1NcEfWswLL/5Mm6YU2h4Dw+FpQfrfKuq/t2nDf8b5XzZSpT9l
zWRGZo/143+d9OVj/aN/XldtP+Gvsgqf0geOQSANt4PIUxn0N9sfC9gH/sgxwKFR0jibYfQfZZX+
wcYwT4UNCdFzTMFW8I8Zh/WBY5zgpGlSN4P5t/6E7P+yOMA3BeMCeBQnQ8qqt2QIQyvqZmahui5g
W0QUH1/dghIcaZUbdLw1IXK09yJJXpZy2zVdQZ1peNgS2M62r+p5QdL2nlubtTFdr+Mw7okRXJnC
VdU7VdYTCOJfu+XTZTgh4Yr3OKPDod1+jWfFnMELTdKiMV5LI0XslFfHNcUlXq4WPDYNtUHai+QC
kfvJXHs3Du33v96P/wjwNN58uRR3eONpPHIuJDjr1dmm8cZhWddFXtNWH49WW/j7qbXtPUBopsZI
rU4RXIqIpI0srLpR4Ocptjw7vzwWzGkC25HLGSqp4sJAhnDGWCj5ZkLmfueb2h6mZ3UF3xSWUXqz
psvcjbLttcdXX1PQbEzcr3OzTvdOjerYpht3mOrKPuJ3Q4zv4yYMfbO7zDSYEfraPhhpmoeVtf5Q
xHl8r6nsLpltd6fMweeLlPzDIxqPYa8m0zy0iQcQxAPTZenD9eQs0z0biRfAQ164DcaIwkGvvzr5
fPPsxfw3Bf3bh4BHm6+fk+XGufBfRxPUJDUvaGjLaxsB9WlXE+TlrnZ2rk9JHyIL0MMBtc+lFVcb
DWnR9zW4l3cKt7dfL+ocTutgUeDbMGt5+SA2vYM0BZHG9VQrcVaW9pc8EUgqJ2fYL+6VvyaIoRz5
Hu357WfnwLThcgHDGUCDnvBSz14ABedidOoquZ5cEufxAXwpkX3gTrc18G29j+YuvXFj4pWrpKBN
JmmX/v7rf0XR5cmymYrwwTlRPp0sX72DteFvesrav8Jj2B/cRGPT7FY80HU27bzYLQ/GckNaL7HS
tJwXQh97FE17YxBw4LOuoTbogEWN5fKxIJGHLuCWnk0BrIx75PXIWwKJYv8dn+ebBQq2BAsyBhqH
e4ar/+UNK5TVTrMmfFCJvnuz2BOC0aWL3+nivOqU8eXw08mT3ZZwWC9vWCVibpqkcb31iinzyZwM
2mE2eEg9lLdDYed7Q8n5EdvXt2xwWbYcSs2BCeo7t+hlv+7pt+DSwLo5+eOwfn1U0wqJg6hZxVVt
xvqljepQX+fyYVS+d63iltK8g952Lqqcei3Xx2+23TkppkPX48FB0Ppg2xdp7xPJpArdH3aeLcUJ
450ev0mORSlV3baXWPLrOsj3eC9v11goNoAdNrEAG5n+BnPZ4FGXha9fIUs9l1qWPPQmz1aO1WUh
93TBcTYOWDryrm8u3Mxi7D6TyHqChU0391aKjMbCLfGV+ru/8HQ3VsFoLslFjXXyvf3gZUdy+6qF
aTMFxTS/9TOsVxsfSuqCkPRRXZl51X0Stq0OUxdjekkK4j21RJMBhrazGvvkLT4svsDKaBjIjx5L
LQLoPiysuuUoVuXqiuQgxo117Y9/vbT/W9b9N63GZy/Hm+bYbSEfs/rn8zLu6f/xVx1n6R+YKNNH
YUVjXWNr+kd7TIgPhLrR8WWx26azG5Lj7zrOFh/4N4axPZj8S0CS/6zjKP6QsVARbhM7fKL8vD9I
aHq5ZPFIcTKGAoScYZuzYwV5uWRVKTpHMUhgtAi8TxNevFMijeU76/m/vYpFawWnA5Bu+1VBw0gU
ZWW7TkycskUL9LxQxxl18LdnX/u/2bVfbpjbh4E1ZxLG4oMeodB99WHQk7Wm6aRjhNl6QCWjN4xm
E+3oSzc7dZGG3eLuXM+Q3ObvcQWMVw2dp2uTI27Q0OSFZYb16ouM8SrpoH2JrOZk9q1kgE6mrcLK
KgMNbzmH6iVr50OOF2SOmIIkd8qQxkMtqi6O0qqH10MWdDmHieYKApMlw+BLxmap/R6i7O3dAPMC
T5eLQEMCVP/yV7VwrRUOw7bISE31SWzh0yebVd58B77xsozdbsemqbIBahk2R5LtwX9eSOe9YH7j
rHOkYBD0qA7FbF8JVXXThddMjmRIOoz43YmSyJTzp48czS6ix1xj+x/V07amPitiBqVyozPJT3F7
zUFOuLhnZqfk/vdP3Ju7DjKSvhq3HTT81jd8eZXOXPI4MTojyt28fxgdpsKjbbZ3jF7vf3+ll3sA
X6aHhNIBEETKG2wp8eqm2Qs6aDBFRoR7HUMSLSybcIrYjZiIa2clYos/A+Y9XdHf0gJpGcKGoYf4
8rNlw2ANwsnNiP4WJRSKhnDGGvdOy+LNQ8KCyEkLyZzDfsym/PIqdm1bAJ65iqm38afcSYp96WZ6
lM+ZeSL07s5slvL699/le9d89WBWWW0tTPTMSHiIr0UVrzDzuu9t5ThflFeYgZe47jsN37fXZEni
s5LCSAeW2vrl53STWdIAGgXX1OJTcCDq2jDX+RTak1UGdj4VFBBlNr1XLb59boCdIG5kaeIBJfX4
5XXBHGhe3ikBIbMrP43kkz8C9Hdwq1fuEIxOVfxRHhOPDSsgf219AXPL/WNTe/7iNQXx9GVnI35U
XnsFGgdR9aBXuRN1Xq6d/P5OQm57tejTe9gwdhyQSEeh4Wi++mKNpmsXtyvGqEeANx4GHFj1aZtr
av0CNqlMDwkfMt4nFWDyg1ClU8L1phMdEKLrH21DdsbjjAnd1oOkKEZ52rell5wCFlm0PVLmzg0b
c2kryr8WLbosc6vZccqOHRK9mno8sKwZnEHcfjaP5NFj8x9lBqN9g8jKsJJLBTu9r1brbBld4JkT
bnTzi7fObheppAz71Tzxy9Q3dmZlIP0mz3cVqPf8WX2zMnz/wUKeWXM+NU7nHJFV+wbWrFj7bsgK
i32Wae19Q9iwfeLk46owKqSQLWx6JCDLVUPGfKI3dLCXEeoKrUt/PGSlRCsdVy3tQLNsh+IipwLv
A/LNEnFIcHVcTx0ojQCHkTdea5uyct8Jt71vmXRp+IGJ3djPqrO8c8vVRBaUUscVb0g9vdp4f+bR
SfT+LuaY6YYeVgjat24NCvs7q6M1WwjpEzAKtP37jq+2xZfK9EGurnWr9Jmc6rZZEMQJVedrgGlU
iKdsVLDdQ63uFjgEyQGvu8AQ1ZTE6ybCLeXZyjHlKNByYwdGneUFq2nFH/1WTfpBXwz/a+y5akDX
v4ydc6bj7HdlYJWzZ9xMbBfGR6uz8/5QLUslDmtnqXYKtJXT1o7EXzUd5xUH0z6dx1E7n9LZwbCt
VaP47DawIYJmTcweHYeXTLtGKUfbmUZeDkEslFNcC7q9K14IhcPL0Ev+OZYOToNhSlxwCnltfMlz
zQOQPhX2Wd9z37GXrlrbn8d55n9OFtUYQQK1xgxK9Ft3GCZwP6R4aPxwhqhQcAbL22VPYkR8gmtY
8SSkaVlGpIM4NxK/D3B3s+BszLpOsVG1fsKMXvaC1HJZ24+y7imYOs+DelCgtfDuOwxCP+M6zZaw
Ii/H2Osag/1QVFCDNx9fdzcqU/ssRDdjjjU1WGgNCtk2WJDeI8pK0AtvPQLEmttj84snv8lCp8EG
FWAzjO+KAT9NMDsDgi1ChzKmiy12V5T5SXbarDZelXlU7cd6MFB/oRaLu0jjJTJ5rfzBPLh1k3xp
ylryQwoN/3rSC7MPtWHpvqGGNvxLEAwjx02ByT/EO0ezPx/GTXG8wjoIpyk2fvjaIKvQar0FXMyA
dpzhT6y+27jG9NBzSzaj3mIYCCJJLk1UTSZEAe5dsRyzlCCBPVAHrd0vJv4FwrzFOly1FFZT5KZl
a+30hffmM1NovCZsgnm2xxuBeZ39rbtcYh9nC5K+6mFIJv1eG7v8iqarbR2GbLYJAc9RRZ9IvcQ0
6PvIRW9RyOqnvLr6g5rGJcFXpImbGjKB/7UQeMb3XWrZm7MMH6v/1UzSKr02e31r12AmW/k5lV70
FelHsd2lhw7gBipyfZJfmJvI/tp0B9mfZaUx3IxmYqcneiOxb6FKi9MFsnLBprz3llIkJybqUQJo
6iHNz9uSKm8vxdKL6w5ta/+JBGxhdSG4eLSf1dqZwCjqrJA/8qIwZigvWb6ZQCY0kJPVW97PxFmz
eF9Sm8ICGuJUD4aFrmGoTRN8y6Zu+/qT62vObpGVVe5np2ZEhuqsOqyZq3/NPM2qQ1hHBb+z3Rcf
UewxLDfitvhEEa3fpasFz6jzWjsCAicBm05ld0q4s/7QVMb8E8Lk8qumCjAPNlOzq3b2sva60qvu
W67V7Ve7MaePomh9aBNJ593qg7LvsOXYRuC6ib7DZ79iftNc71Ne+tqP1m/W+37CrBotHBHzHY6X
3j1t4rk7GCyeY+TqFJA4Le0K07uZ5IRbkCR4NNuyvdRw5ESYBMWKpSqfxr1c+gaWRJH6btBmfs9X
OIvN5unF7XnhpxLwQcKKNXasjNj8ViQ+ejoxmrPt6m7SJ5bV0lVrfFCVcPvIa6CwBnY5Dj/hkPdG
KHyp3SVdIa5x5OF/B1tRJugmTPETz6hd7wXaHnWaAyY8ekkKt2hIGt72WHnlsSmyWAJiUs7jVHha
Goh0Hu57g0wQiONariKgWvPlYLXrR9hRGrrDNMEzlNhOqgVtYur4XyELYWiuS8FInPyxn1Vp549m
kS+bJrHPeyZnLb95if0MbMgqpH5Ajm8m+0bLvY+mUXbyM2ZNeGLGYI6P2639Dm+IyaytJkcPTI1P
GhhONmWHxS6Gi8nVZyjo5WwdAICZatfkfXKtWxWbT14vmIZsPn/keXmP2x0jaBpieehElBbSRDYa
18X1qq0dmoxeLd4RqDqLcuxbHTu4C26MHPBM+ybrGFbHpDW+EY0pWXo7fJL1VyXc2L9c5i2svrPY
Qz7ry2hpjEnH8qKeBsOgt+y1uxqaWXx0+zr7mYJ9yUHluT1yXeIYvtMk9ft9MeSaj/40cX/lXi7p
0y5LMbGy1hZ31JTjznaAhR3msuHntWK5ir3Jng+d6zOq9peFuXNTOeUXMedZv69j3x4jO57w+nkF
/GoIlJTMQb4adro37KmtQg1LcY7btcmuZ9maKb7cxnjsEx2vogHoYg6QLDtTIFbNeyyBLNw3usJw
WUwN1tjYms3bdTKYg2cQ+YcARXjzqGlgZSPgsHiwZylGDB9Y2cGBgC37CpwjTvbSzyQIPHdNI84u
7RB6hd9Mh3ryerI22paUQtvGC7grELXstV4ogCxe3J06vQn4gZlO2QQWJc+3jEXxk8fmXEeVFcs1
GD16eXtZ4+IPFNWX2qmV/jthXQ0gBNydrrnvrVXHuqMpQGiDV1gPpTf2ZlQMawxsIBH5sENj7fuQ
xcZ+40MM6Otc6KfHuVDy80JHTj+JicX2Qgar+hz52drql1PS1VoEW5S7WiiVfnKpSzVMJkVbhLOQ
yxi1Q9buTKRFzn4t7fFb7o0FJWuDTw4zdO74gaOwdGKLcEACWenqV+ECIYCyCg7KZW563nRUyGbL
qMebgBLbao2TrG4FNWRbpFmYYnZ+KFMLrFZaVel4nBxXfYoTq1anyEMxBfqTld614IfIKpst1Jia
SM2rrgWUdtAnJ4GogL5BwYzrKIAzo8/I3ozHR0luGX4KI/PAbo0ZXIcqb7GRm3GahiPL9K/Rrn1m
aYN/qk/M/aMZyN/daOrFnRIJdiiRxjzP6VoZBwz/th6CwoyRKDSO04bWsMg7chswQM/u0H6bm7S5
qbNxvEX0tZLpINv2CDuRDy3bzHbCwvZkEbhT4ufRYmGdwYRUsCUXTv2xnse8DzuzRbzcVUb3pS/G
VgT2rNenjeashHkOBvZhbWzdOy0tkNrT9/UksRmrP+1ENfIbcdqjNrVpb+gM7ETX7pC0O5ivF99o
Ird2sF4lNNfPRMUBKUjJOEC2r9lNRH8L0OM6G/YSji5H4UBSxsUB8ph+CgFutP7pgplz3Bmx49zU
7mwVaNnt+sL24vWeEJMu35lzRZmo9z4FnYBlpYfm2k0nrkrrL/ESE3ZaNVV1ye3sREDIrMIF7qbi
o6P65Wu61oQ91mNZ3YCt1G+EWOpbdiDYSeak4p9jNncKccgyXPv4oKug8wqp8awt3qUXqx6AkpyT
O3/tsg7NNoaokBJ7/j6mVX1poWvhzMGNxbW9YtjYjbOWUgAncBaoFVOPVYuZ3gkQC8UBwG5I2Gsd
zew4Yc3ii2YNGK4GWzYJ1XHOlz/mTX1i5w6vTkzB+nHdwFg8EhDv9r6fxTeLNbCJEMaQYNm3RLfL
jKH9ZfDHWdgkc/eNIIdxDJzUlKgfYo4Es+tXHpzGFdmTUn57Y4iq3WMys/SgHFC77LK5R+2XJkrP
wmx2pocksds18OvOvtCIBa4JSZuam5xoYhbnNmMaYiVYQ4MutpLqNDYFOv+ZpegWfEj6zfORrxzL
Krauarwi6RlLZPXQL2YFhmmavZsSbxmO27kZvirpQGfABWUepp50wMhqmvjO40EoTtBKV198kO5m
oOIc8oau4Pi2W7wYcqPJ/1QyjUGmhSMEgXGm25wHqaepmgoc+0E2Y7gL8ItkPVsMpnpOu4lx7/Rp
f2KXLst92kqiYWQpsQIvHBZ/5pKT1kbJjIcdKBwfiYlROT3pYE1LTaPBWVNFq5po1DjKBrhjkOkj
kkJyYrhzpYcrUtCDBYqtDxu46Vk4DYjADzLRsDvWiC0/G1bD4mxPnv1A3cIQ3sDlfNXEUJMDOSrs
97Sta9i0VAJnHYK9TfkC5CXIENvEH4e21CtESsP0MJp+/bngsLRBO/L6cpCG013SFvRZYKRO7SFb
UVFRzY0D9pYjKugwKDwrTwGYDtpCTfc1EzMmdbSRU8YyqYZlN+aTQrk3eNVnqKnWZ33QNRwuyjNv
0oIwctRoI0eozqNo5HTe+w6joyF7TN3C6YItYPGxWn2OZ14FC5mHmycdrbmv4mCIRf4L21bKncuG
dB+PSfF/2Tuz5bqVK9v+SoXf4UDfPFRFXGC37Ck2oviCkCgSbaLNRPf1NaBy+R5t6oqWn6/D4ZBD
5xDE3kDmyrXmHPO5dbLhtTHVyiNMM7Ymvg/N2U99hrlzwAgWh7VTkGwxSt19Azc219cVBB7yPocF
dGxtq9LbxBxaSScGMy12652+plqObyrNU4arTl2nZ3FFUdvTQVppn/BKo8ye89dMG2k1ClgSBNgb
5jKDn7MLNwLOUXShOc7lBRKk+kmp0roAxuppkdAbDpzQYDHfGEK7GLpJfhlgz2qh17GchDXhhZ9a
ickx9Bs9xUVlGlDSCscp+SDnpK52rmzib5QHqooo9rGnxEDhwMHXyYw3reN9CCG5+1eeV3h3mlNp
D8or268x7np2ditL7pVYTzN5XKsx0rrYvZsoolIoOlkbX4qqDKx9gCkFWo4q6FrMHEq+m72dPjWO
3jzEuOPo5xNrLw9JYa5+nn4xmvX81Fs703cXeeSQSnnZmV3BfRRUHftmlOIeK2sholw4zqFIars9
G+wgxXImE3kOME9tUn2qzhlKOA3ITz0bD6yoCzpNqP9alJiN9Wl0C5AmmSxhYMyV034qilFQzgPH
Y01x8NGFoMSSZeMpGzLt3CYUoKhCultQSUEQcWgDtAZn1p+2ml9nDfyAwUn2yumbayR95pdASnOM
zEajeGRdhrziK0V7qaGHcqHEXGv7GO7UslE2KCyKh4oYU9HhtTrEQZz5XzFPOeYG2tesA02s7c+I
5FbeaTD6KhoNPTXC0QLyOyk0dFuaWAvet0CiCkHDExyzWQbupqtw6W8IVx4epZfTqrHlYHxV1Kca
p6B5SUPV8GyeVQYUwQNaz7oPzUErdmriwYsICAhcyGVCNqAG5o5/wuGECjJefxqnJgG9kYE0PTod
FOhthYHwa7sUXKYqBhGcd31Qa4eunlIB+8HlwSIKkCvgu/J5M6rUdQ4wwPhoFckgAi1lILMdJ8L+
MtMNgmHHoLeQIijBHkc4QRNA30xnLerbdlx2UClq3FoJQSAbEVjJJuHrG3Y5Lsdy4/Y8K1uU337z
pNOsyneiSlmZJ22SfjgJp3EjYqI9FXmt0e+NvMdS7IJcjVm0kNxucF5OD7zBUFuBdjS3aa0gSnUc
ocj+EnEXhJ3T6HDxHHd6LYzaeuKwgcGrduTyYkvXwaTlTgbbXuI+OVhfPne52b0kwg6KaLDToISM
MMJvXeKScgTvZ7ehE+PNO2801ffRm5wfhXr7Jahc49qXTTJRfCT+A7tWjZm74DndY7qsb5lx6N6l
39nNg7QEk/Neb4Ob0quKJ/oacbHxNLhM277texiIRp+2Yeut+742IdKEAGl0Wug0WYVtitPFC+BD
WjJ5yhizb3IQLvFUz2S7y1VWPfiJ/c3K9fgOuXWHMdSLdedy8fu63OWxMT971qyXmKhA1LAuDNZ4
KLqizG76jF7hpluQ9sKQ7T0T3UsLCMZlmd0gT2qglCwxWNwNLcvqxgRulCHAcJu3qu7VcMCIQxXB
lgpSb6jTDLSPvgziQSvy+mFumeWE2SKn+6aTdgq+26NqkA6H0MPgSQ8IHUAsb4P7vbkA581ybo9D
wKowMGGg79c0fNyoUamA6H5eKJvQZ9omBA5jK54SgC9elt12aIsCpNIJmENpxMXXtIxNtcOQ6Mw7
LXMgGE2N63/WRQD7BXI0HluFApoLgwqgJOiFez0vOAQOpU3ng4coTT4HGs2dSM21WYf09Gi5QYO2
vzNr6AzyXwHWhDl2CyTJdZl/ydo0o8Dsc58w98lAJVbDQvcPLM3Dky8qF2fh7KD7nXRaT2EiHADQ
5VSpOHRgwX0mmq1+tWPduMsJH4y3rkpHvkzaV/AR+/aBFXO4MgfPkZzkS8LpcxboN6vsi28mOekU
AuWkJftZcOzZ2mtuc+wkUx4p1RHHMoyZunRa9O9RVgStux2LtXUCcS7j5zG0nPm97Dg+Qntc45ZF
rUEdm4smjWbNSp4sq2pvAvLiu4iWQHwLRs1CnGZM+U0AGg8gYABTK7EwPO5sQqqvtGIWPZlgRhyE
sx37D16OVzjseqv1o57uFQgcNEr+rnbjPoXpYixUNJ6a/R2nqvgi1SslIidJZH+Wi6Z+immztiB0
zPRNDxKz3FWmlqbhFJTNvc3MlS8N6dZzLJ0YPTcfQr0DN58CcxlLI191g9UNtG3/ZQyswcDtkIjP
ugupaoNZrHjIhroTW8OsmBf10yA8iF2a9zBMRcuuz/ow7UrLKF4YNtNEWikxWtR1pbNc1EUBObkD
NfhczbNFjZTpVvttgB8fb1H30GhmpQySmxpRDWzCURtfLUfJ70ZrQ5Nlp+nUWQZxCjezNmrBrk5L
49q2wBFGRL/18L4U5nOkYYHDQYeuxWXHOqGxLqr5APTRkhcQpfrPumFiJLcpV47WqAbJ4tHZL6WV
+G3UtjF9Ww3u7+dcz/x4gwXFv87dxvk00+l50WmF0U+aPO1b2teclGAwZP7eJYWKFofhNW99ylh0
wygguZrYMKzQ6S3wSklWNvAXXP88mVXb03AnP5a6XDSvQbBorE9KExea1nig7gCd1hzgl+JbMnZw
y3uQLnT3Vc1Ap27B64SkN1Jpj7nFMovlwBuiEU+CD8IOtmrY+UYtcRe43hn8jfZ77uhpxjrK7IBV
c8xsWDZ8SzsbFE4FLbKC9mt2sZGdzyvMdDMsXvbF8FseFk5saLIo4nmLvbiX10hA5+cJqTJHPSvg
9aUUxVpMF78nJophLbnr+tzdpxgEXs1qIcw1b/rpqmwtA659bIHWMrPaQo1eaMYnKyVQIoztBUeR
NqcDLY+ExyKyWDiG7cA4k/hzDtr5kSmbcz1acug5qloD3Y6RzuLW7Xw6BBYtG3NL7QA9d4AS7POr
pLDkdbUE9wA5khiwPo370KVmdM8bt8ucjVpFk0fZ+84VGF/9xlifbUosNtxNKxuDlmxp0XhOGAqP
jIYa52KcSsnIqHIW7drSBMQ9NCYxrNJi5o0uu9rUt3BeeGstcqn9fZoypoRoHccsT9UEX6/p4fNi
TKQnE9Z+DaqPmFuruSCKimahNNkeLwv6otqmpvu2bAR48i+ghwhwwxuOdSTmsHlLPaLVW8pNqi+4
+OVDiQcCXObsxOuB2vWyrcGbUu/7ZfHKm9FsV6mkQHkUeTSD9XCOGxogcUlrZ4foA12u8pvEjfKk
y+PI5wtOwvVFyWiTIj6KUHErhh4jLa+Ifyt4C4LZ9ffS0wRj0LrzjrG1ntQHzqaXRp2ZKJLRGLF6
NTMsUmEOwKmIt2YbGIJ4OFdF46qjTE3tmt6JoKMGGSaJOt2K6yhos/TVJiEVtwQjwXIHS43QUk6e
LsmfKXllkVHnBE7IrpvveW+FtjVgiFKKwaQpd42nx9dZadlXem3V34hv1gBe07PxIljjDSe7eCKi
AnuJiCOjzN164/DOxWHZMpPaBXGjzaxxc/wJ5kHQ7UGrFesqntdW6CUWR1cdq+yBanjydpQynKL1
Ulu0M8pgz9hDmdbTe52GtnzJdMqx3cqE5/kWWJXp73DV4rpuKrfbU+zTpMeUZIjzMdWZfjqokAvO
umVth83MsWzXjH137st0+MyeKU0GAi37bZW5er9jml/mB6su1TX6WaWuOCbE7SedGEWKOdYtrEeJ
NzwhCaCLvDAGU5yNS98AEJQXWbop2aXtXcbMwd8utbJ2lPsTTDlMuyZpd5r8hGoJmlsNkSFcStq1
Ib6pkdU8o1pVTiDuhAyCSyQv6B3txG6atZxNtR1RFUS0CuxR5IC3FQmz8wTjAJ8QYIPNxBFORn0e
lDGLkWkHoVEOw3SwUkG8yGRB/NBAPOqbWpkaQ/RlcL90zaBIn8wzXUYD8TdNpOcEBRy5cvklGDT9
fECfmWwBiuVvwVwXTxPoAQO2fKleAkc13XdOMYixdqmeOfaXmtUKKsBo0kBuo1oKUW6JU2CLWICg
JBu3xOUDALzu5jN6Y7Xadq5igBh7Fa4yl3A3mKFTwwphlUwTQ9KF/OGtFWnK4tZ3NF6tokrie0YR
qeRMNZKGYXusH6BK2iQ089i1CfNmLhNy1vQ1fDfx4kT4mO0D3P7EoJMcZP5W7xAvbXN2yrvKz6l/
6Tqp4xR4VR/CuCwfl1T11QY9XN2f+wz8rW2wGG0WtWwQy92cGda0t1Of1x44eb5s7EXTZ3r2bpOe
1R2zyI2kCCIuoHHTctMRnFXsIIta2rEZneDGp9iDrqyBjRB0xgCCHujLDC1RHQkl1tcgkGp5bBIj
6461i1+rQFhA45Q63Ww4vse+uM7aXAG29Xg31jb1imIMupiO67AIOmFdX0GGbzxA20jD3B/egRrK
uJGNKl1bTO54No54lqpBYICIGzYz5kS2BHlcuBwaJpn2ICq1oK5NZoTwRPmfinmyX05eV4UOTRE+
uNmwqFtSu16X6QH8FB8XWtjSSMBrIIxgnMIUx+fVa9z+u2SbutOWkVyVSrNmgBTpBEmynG3naMej
9LaabBX9xYowhI1Br7ejkaubDgNtQxKTVNDIJ2JtYobqVJ0/nmsOWNpoDGSz7A2V5cGZwZD7ktxp
M/Rw4Bm7CtRkCtNRtMHezHF2RHarMGzhNpwl58ic9rvqzGyP+Mblh9tFvTw0xL3kh7R2LTTVRht0
NJ15LqdjW5TuS+3VwYvRyjUYBs3CGNB502r3krMDYd0S7QL4kkb3xINDjz+9SYqpbN58xNb7Avqz
uALzg7NmoF8KvXhiJrCVtpde02Lq5ZY+Cox2A2r5lIQIalT1OHN8rWmSL713lCgtp0+xOWGRKY1B
2nt2c93dZR3yAZiqxItEUjlMdu0s0M0LI7Eo5Rf6W/reYqKYXgPqsAMcoF7bPJlsitWNpQWtRmgT
0g9i3ga6gFbmtv+jC/v/Cua/mavI8//tTLv7qr5n//F/uq/fsq8/yZjXf+0fLn/n7y7/8ZCQmdhi
oDv8r4zZwq9PbNeq/CICCdcMf/MPGbOFwnn1B+FEpDXhoM79p4wZ5J61Bs4FgYNbjRzSP1Exw+VA
VfZ/TVt4VHBMYbtA82nR5fshv/6r6iyZvaTscdyynxtrqypJxCvP0OijcPGcs8mhjDK7hXGMyYR2
DA1Lzo94rIRxHLC9BhGJW+VbJ7CVJEkg6OjZMj8o38z3kJkJcNF0hjAwKImOyoKkPTS4T9jMZhrp
IM+S7xif2qNPulDFzBBQp16dG2KGmm9RqH4Gx+ptzCrTvseMJT95TWXsmL/mER/0F06NebQQuxUG
PpvVIW0rqz82TO2+TmbpfiEli5CWzCs/sYlXbEaciI5Fgk+Br+SC35tjOfpUUD60r523ROJFCstu
GDctg7kblGqA8DXqvYZS/BaTQY46RCVeFlF5DYCl1zPLEKT2fu4lgMuUEQ0kErmI/Ni0q3At7ifP
OiuKkpQoBM35HdYtE+XbOM0NAtu4kJfQwbI9nQDzElhusYRZ5TlPOiTE6cF0YG4elzgvz4kB6F9j
4pHYnEBob1Kf0i4szbZ8mKjD8K0aUIvvRJ5AZj9UVRsXL0iWCvzPYoCkLh6rvp2DAZVULNwWVPRi
x/cDTILE2TgNdu10aw+Daoc3BFqMJXLGAn7Td0nkCBUb2ivOIk3dmAgUhRvwhSVmsK2yGKKrthFd
R/v5kmabT8M2WWBO4VtTJcBZHm+tHq1NYrqqIOnPNKrAuMx9n1Ri7IiwtHVlx2yPFXD8EXs3vzBP
0CWm+b47EpRDX3Ig4ca/8Jc108hzIfxuNWNyPwPbhmBFnYsgpF1AlEMe8IOvimADY23kB+c0yR25
KmzshYZSV3VqF6dS6LthUuyqJQgxmhmocS7J47KHT64tBh4tgnRtTDaEcJDRIigOVTcEn4Og8O99
/DdXKAlStdNTWdx67uQPn/DSV86Rva/rH5GNuo/0jvPv9Bss+7olxet5ZcRn+8XTQC1N7OhROwW0
pKZaODc+Y1tgzo0msg3MtyJ96EevmPe0miTzF68aX9zOYUpXgKsCQVN6/ktPFwIeZWPK9Jz9gp63
0XR4x6Wj9cFZORbLk0TzeUlkQJ+cs4815J+By+JgOkEN33aVtoCOrpLx2k8NasmhgVi54JsKdnQm
u9tGKPPBgd+LIiJr5y+VYhKzGQiKr6O+IKNqGEWwdQpfGmeGj96gWgBxEhA8WPdtNse0h9B+P+Tp
Yubbtp7TY1ejAtmMWsP50knGlsCyhObuV90fu3HbWUvClMybk+YszYu2P/QiSyf6UisKoUpkg7or
1tvNtGjFcl+lDTxNepXCDUdk5Pa1gPrG2G62vO/dVJVupJWIvDYm0QH3qswTuQ5G3SXqlEiJbmiZ
p21F4WKH/XFyi0VAqqsEkcwYg9S3r00h7EMNHPyadMLBpqmsFV/QEOYzxL3A1npa8+Y6OqWdQk6a
zeuf43Z6XdzGumnMyTwLnBGGKfk7+Zvn06HbjWUNsVgG5kwveqGuhrRTZvXZTOm8gcrfuUzvPXEQ
umrqDeEkFcErs/m0AOcSJFP59WfTM50vk6GkTknoZgkx4vPYho0Tw0keGeGgTmMIucYSJQkH7okq
h+OPXezmll4m7j66nEuStNfQxYLPGgtrQ6HDO7RLEVgea6+BWu+3hqS1srLhQjEGAdVpDrm9DunS
VGLXCpm5oZnRDImYiSfWDqZazeBbwmY8tzhWeEezpcBOQy0j5y7qkd+RvjFUMY/P3lJjTMBCptGu
3EmY3YTaxEJH2piNM86OEGvjAuVZ0/XBvWhqQhkzlg/UzBDFk358FtBNYO+3lpvRx9R70oQ2Iid7
kGKyTWYtbm7orJNoNKwTnnbABzK2fKY9L8m42C7hQuhIDU6mlc7T0XZmz7yFXF/0VAUfrk/+GYgH
sZk8uy8jBnbTRAPHabsCeIq2Bu6xLRoXlV5N9DDIFuPnbtNkgDy3m0kwY7rqqHRjclJEpVYWiZj2
vg2YiyyoTsXesEmSZFJqqzh/jOfCSWOSSjKrcKfiRqPH5zthQ9eo3ea9ob04kBhJsBoZuV/YOV+o
VlWrfw54zt3s4cyBf8FcZYOWorrL2oATr5sqXYajcGY30mMOfre5XyfqIrZsbzzkDmTIA3ka/Vvp
VD1yOMZJW4mxikZG14hXpI/A3GLD7WXEuKmdUXJP5jNMwHS5R1W4hk26HrqSQTMLZy+Aj3jXZmFl
zXliM8WL8kmPad81IChDsnbEOlMtcURG/ios2nMqrvlkeAd7d9MLf3CeBgY1iN/mjnngNUNjowyZ
O+rMlHMx9jsPTkQG35L4O8bWOcsxwQ9QI6xldgWdXZUc54yF5GIUSndoSPAzl71eZaV9BUlzMm8W
nQRNAva6tNgRUuCCnAWnjpWBQK3npLc8EgQ5YASR1SFauxrdoDj4Ix1NyR0Fj4AYa59FxR6cq7KM
B/us1Ad2KEYeGkpUzMh6dS1prs6hP+rONQ2UgtpcEb4X5mtF9tIbcVJHvmCeTpoEKVhCTcmVQ7LB
ndPE8c5LbZbNbs5SG64I5xmJpM9U5jNnxZRTVWDb9XPtqeypNLCARw2HryWcc+CgR6ElbYZgO63u
DAJXnEctn7xZJ06iKM0zVg7YkGXrjrKMEiPo3uyam3qsmSEEKPfEkG56X7Z0dXj6+/i8Kz1b3+fN
WC47vy/6AhBqD9WHCbLdkwhRtnZrnXF8y1+akqPc1h+YooYpz+J8M4gpTZ6VXMrnnAm8FS25yy9K
VPf6nZZo77aA0ol4ma2hd+4TBBP0chjySiIbV502vEFFK0emRnyhgthdPhk+3cf7bE71fLu0KJg4
EQet+VyZnOZvBDOQG9lM3nNe2nq7nfrCtPZItXlUKsNsuq0z2gheRtiYhAuuUl5mYQZheM8qxzvK
6kBHazf7AcOnlLOWFRENQvcJGuvMOCi3yieolhQ4IhWds7doPaRHTBozM3a3YStwFy9HiVoOklu0
2hUSgloB8SA6YCMNM222d9Rd6aUxjebnqpzya9PQxL1fEwcYMbUhSUC2ozUzxhiowqXBFqzX1MN9
OsNRcv0B3GvL1BpFbBF0n3VOxci3UkUAxDw6nrYtl8ItrgsHZ8I1MmiisxSxNIcF22B/Ngcl6ADI
PtluQvd5Fve6/zVGFjxEHPX95xaq0rghTGxy77ShF8VGJ7oOxk4xAxQgIOuNFlRyiJUGBShXdv9W
o2p7wIVm7AfYfinoAdF8WnhV55019zyiCJlLFOu+c0zModySyqDf0nhW151m9N+9NBv1Ve2oTEYe
GCDoCOoOT71lSxSsNs+LNqY89X4Cd3xDSw1lIJZn3dwi0lsSD8Z2nLg73KP2OTQFAIthP1jpd0Ez
wCFUr4iZbxOlw04rRB8c28Fyn2omiOeQIXAbJLE+yqggxZRxQKFPXxEuo9O0PEZuiFZsBuZGX7qC
ujruvAvfrdNLBk8Ab+u+Q7fcO4LZZ1Ur74YqPfgKyLbeEfTJIyGtGJ3LbCKXj6zcnsYNVe5wny6j
pw6LTOcbd1AsPHNi5wfgBfR6RBq7wdbDfv6NflxQH8U612F2g3yL/jehDaHujKo+k5MyxHZsvLQO
24mF/QPz32pq+utpEIuc4wA5CViugEr6q3f9L+Y/9EJl3VYN03O0tWNYEG7H7DDG/1+ma+qcWznR
QKV6YzGSPyxs7OMHv8GJx9LkN/C8wODcDcfFxaT082/AZomwgFSNiFCH+KrXhL2L+7l/+8sp/ReG
1xNT2ap2YkUG6gIeBpDoKWqxsI3JZDwo8HcHrAkFJdPb5Ix85hx++G5AOaCH7Tu5DPvfX/kEQuCt
NwiyFQyg4aL9fMcUo7/KMWgkr4GeD4gjr+1FEyk3Cy7o+9Qa8Vs104N4YQCyVnEsKEbrEkKZYnK8
t316hh8ACd5/4hiMOfrjyMRJ6JonHmOZa3Vc2lkdkQJn7wyX43sVz8nt7+/7V1cBDaOvHzZ+7tOr
FGiBBy/l9ECWx3LkYETfkAjW899f5cRWyoeLHTzALo2DFcaefmqKnAiIYVxOGrrLuZ0F3ETgMVTt
/EDjO6k/+C7f35Pn2VzRM+jRoAc4uRquxdiV8VhRkAU8OjPM760eNyiHf39XJ1ZE7grrl2njeHcM
xA+nxAiUeYrtjreSYL+BRGPkrpgHiKsJEXJX2wIi+UfIxFNzIJf0dAA6pEK4LkOwk9cwMEgnVz1B
gL5b9W9d5lo3TpoO5zozyHt9GcUL280U6RrP6QfP47vvkFuFV+9xs1iteU1+XgFqV28Y2eH2Sopy
ZKWGvU6rqBdMY7okN59//9meQFt4H23TYTTKpwqzyDNPH0yzyRqRGT61zWCx7aBfZ2PIy3l+cAZG
8iiSHe+WMBfn0W/9uMLh4sVX6L6zp9//Iu++ZH4Pll24UAHUAhPK1E9L79zruWlpDno35HzUJAwR
UX101FKRTt+e4Xjpfvhk/WIdxF3rWbAMWJDgVf58UVIwBYKSkcVIOs6jqIF9GxGtdtSxZaUPeAUT
f8nTsCCaSXwAfXn3PcP70KFVEsGwwppOP3gjRyGkZ6mIygEgvO6gh+FQ6PdvCf3r+oOH6uTTtWB7
QHzRXcN0XS536jefe3z7k20w9uB8eq7UQAZ767tf0Lrkmw719UdP8cnasF6QzYsFj4Yvd3h6wYaJ
V0rcEUpp9HgHlWMLIXz2o1X13W25GMzZxdZ2sG6x7P38/Tl+VqaE/zAWKESz7QICpBa7T3HeMqk7
uPr0hxsnfWouuF6OhxVexOmS54pkIE6lyaIuscznkgPrZ9y9WzomaAQS+kApKMPsg/Xv5EnhohaS
fojawD6oTU5XBLh7xNbOK2dfG78T3DpHQa2+l6Y7ffCU/OJCzg80F3QuVnb7ZCtMGf81Zsdsfea1
CAGaz0wYkSTmZvGnyNQVYAqOiOMFFwzsU6T0qI8IVjkEEMfW5JsfN1VSnm6C9fZ+v7K8y17hWpB8
2dyBlnhr3fPzU1LGLu5cXBRRY3FHcNoqn4bnKAcgPURXncWLl9xadR9fYRNhDYRCKROEDQLL22Az
p7psjKkct7//td5/2PaKDHd4bG2dCcnJh13JgcSqHnUfdtF8G+sYS4Sv8m2w/unPL2Xx5HBEZqt+
92FnOAOmivRJAvaGB0+ND4NQDzp//vPLULyydxkGQIbTO8oxjOB0p2UukSRz9CxLwhQZkAbY6f+N
D89nDITRkSeVh+jnrzRTuoeNiaDjsRdzlGZLfIUIfCIMgj/9/q5O9gjePnwcjKBYqIE+sVf8fCka
LGWBKYesR6wRB7rNvN/ToJajKFhjmG8klw5RSS+/v+rJSeTHVaGYwQVjMMXNnKxsA0EdcW5h1mOF
C9B8c9a8GlFtXAe95DlN0/HzknXQdn3GOeRsiA/q1V88nRCrkKOvNAY2jpOnk8Py6LergC2Zhsa8
8fTSfK7LtTYQLnGJH7yi76/GrTKEJiMnCLjuyeaPmqJRZEFpYdvND8Rw0vh25cO/sBa8vxCjPo/K
CjQSu6Bz8mUaOYR34rBpdC7TjzeBwdm/9Sa4K6P5R1Hs60CFfn5mZFNPGRob5hzuMmwyvqPHdlID
Yyv+9PsH5Rd3RHVs8+lxO+9LGLR8pFEbhEu2fQ6raHwQenb277zbPAg25SLEdlZs7+SDKx2HM2LL
nNS30/qcfut3YdnVeZ7K77+/n3eFg+txIqUMXKlXHE5PPjoUAgRHIBMKc9vID7YzDpuP7+YXF/FI
WnPBFNr++4tgwpwz0nxRcVlVdWc7af/GG2Xv/vhW/PUUv5K4mI6eVidirGG591McFhjib9lfqvNW
qo9qoPcPgLd+Xkh2qCf54/r3f+lZUN9mmZ3i+TFrcHAbm3uDZmLnlM9B0VPB//6mfnk5ey1bPUoR
UE0/Xy6e+4qAYlqlZj3ODyVg5GM706ooXXAUf36plXJGuUXL7t3LarXLbDAa0MJOFDEgVVwb53rB
8Rlhq/9R6tW7R4ImgEHEDwd0HRTC6YmPSKkAnHOghXms2zuNDskWE/yw+f0tvbsKVaONGILTMs8D
GMSfPz1tKbrB5jJodHjcejqum2bGW/P7q7z7jrgKHxrdv3U7Zs/6+SokVw+a2xVxmHB0Hg9qzd/h
rCy8T9SSdvtB0+FdEc7VEHGwCFHwc4Y7eWMnZfW+m4CI8bIie7SsGu0CutxPszEwb8/d5AM82K8+
Q6im6EnYKajrTq6n57nfMlIPwh8tZQ0T5mYK/Pzw+8/wF1fhvsjr5mnQrXc1U8zRpibNLA7TUovn
c11MHAfJ720JJv3TK63gN5xeSFrg4eprKfCXF3iWC5YHAE4ApVpVMFwzZR3mvgg+oun9IG/9pb1p
rY/EWpkF9IlYL06fiz4Zx4oEhnXZY+0egmK6zNASfxOoES6a1VWNhKCpr5uAYSexMla5MZI5R9/R
EXKOY6Mg25gBCS7mytK1cx2f+AX6hp5ethToiL1ZXSk5OCAvXEuLCpK+rzxDLI9pMNM7oPE5P7i2
rJvzNlYMorwWsDiDWzu7ZaRN308mkJrCFH9jcix6Jg0H5pef23i0ckC/DrBN1PPIkNdT1sNEotUV
PfUe12rr4EhxdFB949L4yVUvMcWig9ctqCKmv2x6BA0XAcQlyAR2EudbG9E7fWXfDF6XYUKuyFo+
mmRVuNNhSebav5LALZ5zD6EgTjBFW/SPv3faDhzJ6aCtfZiT57gv/Z4IJy+AhkEN2xdaxeDpw+f4
/dvp/9hLmS7SbiU74ueni4jzRndNtgcbdh5a83KKr1DYUkOOWnxlzM1y/LPbssBtOyaiKmCGa+7i
yQURiZa0iDBT1Kro36aAJKyyGj7KwTh9PbkKCyldTjpkdMtPoylyXyNDAblH2CEAPgoUxoT1aeLu
9/dyupByFYSEAR1AFgJacifLNenxpupTHbdzperzvG+Shny8mBMAoeAfHTR+cUuc0HhBOXBQCJ+W
C0UOqaGulYZ0XrOharAtJAwu/2e1+SOt4n0t+O9psi+c8ZcaiT0aLPlf/1pa0f61vvpKWvzpj1p/
m3/+rP6/fvx18lqvBNSf/s8WypScb9VrN3967VUp/5dIuv6T/+pf/sfrj59yPzev//m3l1pVcv1p
CUaXnySJJiXrb5SM3PfXd//8P0isK1R17bzAMlwhnSujc3zt5X/+zXL+zjzDpE1LkY9V4q8SRu/v
Ft1Mnxa5TcwIR8h/ShhRN/JXHkw/2jqWzg/+Ew0jj8ZafP9lXTcpmF1+hXUpodRkAvDzO96DNZhy
4smjzMJMFC0WOjqZxrr1WpUzAKrKEmYeNVlviq+GANcV2X2udpaf5PWudDCfY2ySBBnGblH7oUWe
/bRFi6wYEQp0A+AO+AXOx0JDY+yljf/iT0UV76auYHkJlZK+dhYoLZN5lDpD5hwtPY4faOkXwWYi
ZmMsV/1O06HycFOPzGulu2uOumzRnm9nQ7bViysq9siw6fw0EDtDBrKCYypwY91lnpzsHEO3nOTW
lK5bggiQdSLeLNGNg4ULJCi2Lbat6SBKT/WfJpAOiHfy1LE2bdeZk6ALUUzOm2UojJ0RdJepuFTB
1Ok3PoPNbzkVjkEqyszgbAqxyOfysS2Fqo5uNbXmfpYeWFYD46cZlcHQYQDTlI9UBUP0nD+jZ5nv
cYf0160iXBjFYGSOU3LwKiN96TX3sY6tK5msnsvJuTBLuZ91Pcwni1z59LYtR0SVhHqSaaoQhlat
ge1GAmLx8/pSw6H7sBDdTMe27y4o+KytUyMpEYF2wa/1OS6QWIdZ01724LyHHHK/lF+n8Yqe4a6q
0vNCuJuixQKs+/F8zJDvhZ2dep9c6VwESRXR57yw12xDaYM7QR/Su8gWiuZxXtrLhk/YvNRE3Z6N
XX+9zKk9bGasr3BQ0tuR4Ncd6Su5FdZSnU1Tf7XEprPrPahRMQ2LrY3472mx6+mKJql9xcz8Qpck
F/JgcJA4pIVzN/JLIr1IHt00tQ5dqhW3qwsoHObBDBOKALxt3V5MUMsmmKoRnecHqaFcH/CSAGlL
6dM1Gh1tGZ+VeQ7VGprYJdJ0QI30+PULL6nu6FRvzE48NoVMNsyTCM/ulPPf7J3HcuVYm11fRaGx
jgLeTC+A6x29mSCYZBLeHXg8vRb6/1tqdSg61ENFaFKDqmQleQmc85m91wYr1081tLGljl8GqVVH
y8LyrM4AeFFTxSfF/WvZTuSXlmkXG4NZmpeN8jwKGCWLTaUrtGAMjygZrlFppWZQ6brxXEWuwF2i
oMD11RF/g8uDAKeh3iemfEwwLG1sOyy3mB8IqM9AKfHbB5NUXWHX1B6/ez9OXa+ScbU3rflxaKq9
XSedPy5duWN//aLm4xZGcbcpiBK4ryICrgzVwHcALibBoLsmXknMpzVT6aaY+0tOKc2/nI8xLJJT
WFpQiXr+gUWZkhAgzr1n5iQOSqNedZbeQGciHIXkYv9Ryw4VcpP8kROGM4/82B8b2kEND3/5altT
P3djPflryXlM3Cw52VZtXMBlKdi3pz364SYnR6ZpoS4tGgbY0Kg3Sz3KbQsEDg2zfkkpXTZWKsJL
2xuup6Fq8fmp3DtWcGMIGO1b1dZop69MzX9GXS1RyBTqlRyGvNwblZjPCE3VXZojMPXmmK9mkW/7
46iIYIR1rh3tSOui3WJBLGKtbrJi6g6p1o1B2TPe22o6Q2J/LBsMv+BOwWn2oDtQchM4vLiIdTbo
HYf+TCmaFreiEb+q6G9tXP9aoYWQVk8EW8K56p4xuzo+4aTPmY1KRe1RBnUdU6YqX5GW9Vkxw2Mk
jfcZc5D4U+iNFm+gtEinOqQqGvPEUQoq6rDUv1uXXkAZS4coUuleCJ+4JhVHYZa4OVvyStwNKz7K
pL4mZWucOM83cEuMWz7giwGn1nOirQb8geACofDbjFZIXq2rv2DSXGxLGMj0ofkrxyL8lbH9CX8u
0AcY766eFZtFqZ3tPIVv4TBfiFgVB/Cvy4tWokRWQrc5pIN+JbVJz7y4oqD22rrIvqpQlDfwH8gz
TUS90iDTuUzvRDlf5yySCFfRzW4xlgCh71WerFVaRlybg3gTk6oGjQpJp/TrbDzhQbogNMemJCL+
kzUpb2qDX8lw21g8qFFjnmjqc44aqHJ1Wj3ZXeiv9iX0jiRJm5kHptHvnRhoY4tNxKjNKwHGyGEh
DvmWBTdoXzccGdYokEA0HmcO9vyWCyOqSKJJZvsp1OMPmGbvtlnZ55m4r7LZV06znVYIZZu35yUM
vTldDoi1+/eCAcLGdvtDKc/mgveqgs/b3LJm5jYdyYPSTZ79qnmNpNKdohCOnMoUJIi1+oR0a/L6
5JuTrodLEJkXgpyNR30yoh99+JvXeYC6gk9QtG12TzgcCFB+wC6GoXjadWF2ptOIfaVubgmLsE1e
WMqn2dKLu+U5j/VHy/kCJjicI2VFZcm9XMIbJr2LUvXtXsx4HK2qyfGbx9UfNwJIiQdijNULYrzj
nOYPmXZQxISKKoFIdMQKBUIUmgykg1gZLyLpz9Gs9l6pipd5NlGKi1vTseOMSnkotOgvh+8YHWxi
2DzNjG9MrnLIbOnZEb+1+tCvAu0231IcvA1YnQkHT+uNTpCXS5bNOl/YGUWSJ/7YZN8152RVP2v6
Hwfc0hCTzJH+oBxmY17dqA22UCc8RV5CdJMTURJ1GT0zKOM1UzmK0HGJyGsxnos42VvdVYqnQsi3
pj8kjPXZ5XEkQ0RY/uKnxR+BmMsWfj812zwd90XZX62Fw+dzaRHhcqKgyweKbHuQZGj1Lryyd+pJ
L1/tqtLZNwtyun7kGuAwTlI/a+tdlAzHVpv2ndrsLPs7l+bNSfR7XFRBhqO/INucOF/qiw9TnAsd
N63aKColQU+ioXsB0cap+JaB5LEK6AluoBk/UoHroGnJvUeUaSfRcUIX7MnFCmRIZJ5oA2ylZwz+
cHCiEXpV1bnVw9JWiOmMI13dNgbNUE7uDQoNPWmx76170xLhwuuAgThOtQuqL4TGIyG66Fzqh9Rd
kUHUyI43muiWrdSRPshzfY/y9rDAxJxLFib6jmGAr9Y8LYhBa1ARx7HPQXaE0w6R0m2c4KZZjRp2
/LJrruFoaR+WRmgH0xhXgpqZ7KOZutRBSQ7g41KlHe9+2b23s6Ef0JiiirRsEs5JtE7kgzYmj4W8
2XFaQVdUG79vlpvmtCdVDietC6TuzL5mV8qwyQp7dfRlj6Ze1K+T7g5QiPkN4B5BD5s2hV8Zv/ac
3V13OkR8yWY0XH8siidk2YY3m2a/H8oZEN6sbotMnqSroMuv57OjxE+Nniu+yX3H+3fI813VpXrn
GSNoN9iOZla+G+UYY1lsebqxgiDzsCh7Uvb1nqPFX7FmHWw7fauimPJw1J/COQ7ixN3pTbLSow+G
mT9r/M2lTKDLWQhXNefVSHrfJSNws2hXo3totPWJZ55T49vFYuNxFyN4hJpVzWc1AaNB7qDko6jS
Q2zDeSNSu6idfZJU83aJuiCkOJ6hcbgjD2sCc8xSfJw4uCkp8RBE+3FYbGuhvGOv81GRA5Ksnwqj
uqYTQTvC1l9aRb6tX2XJ/FWZsqckFZ+umV3soXsUqvLbieFldBvYYZQEG4zfXtfAQ+qopG7LSObc
HG5xMG+LqbkouXoUenG0E5W7XkG2PWlPqtG+YNz2sXG3Oa8XiKEN+d0nJYd+XVifajt9uKiP4TFe
ol4JrKXU8Si6W6FFuzKp4c2EVzBxezgm1jbtwRbU8I2DqFP0l9HGXmJZIgxMCCh8bcOZC6tSkKvo
mXGWHzRYCTZifkX0+G6j2pp9wFH8IvHemEu0pSnAZjthr3Xdz25I5CnWpmYfQj6pqeibkdi8OQn6
rkGKnj9E4dEt9Q8mjqeMZ6WbiHbAAIWpVuGbRQeaS3eLL+gYARQSRY1L2J32Zk87lcYfi2PNUHPn
dl/Wypem6P4EbLvC+uFwOqYhsZB4ENa1R2ccMX36WNm+SDx4dkP7OQKHblXqpoQB5A3W9MfMTiHx
ROAvwXFrakxCs3sDGj7h3y5Y3i+n1IV9sJjmkbD79GRNVNeGWe8x/nEK6VTKpPJkWrPR8XYB1SYn
PtDgh9lIOY9xNW5te35M7OQAXYDlZnkO8eGGVCqcMgFG7U/gvgGJjv7IqlyD5GoPA0zD/AyL+Bgv
t0qpN7bxzqI90LvfqBJBv5QPCTbcpO43UDgp/jp/4jMyypuCm6AoQcuZVMbhSFUVKQ+LZu1Nk9A0
brcMCI7IOh/4PDtPeRGWeAVnYZfTU2PGF+BfGzX6Gqkn/Wl2t5FlXTLCQ9JufK0GgBSYByCgZyJ7
ZrbP/aDLRfVaUJpwVsFsil9LnwLgGwWAyQV5ZzSfLBVos5/H9FU0L03+nUWugV/BBrO7UbKKDieU
7Uw3pDvpm91nK/sbHjrSyaUKv/M4IVwTjf60PMbEuZEAWtausbP1kK5nRWv9tdtU+1bHLnqUMTEG
GxAe1hdYvuLTVdrCgKLRFb8yLDnWgUNxvRS6Oz8Zc24DhIzmubnEo5se9I4Jki+iuQTu5JrgSTRF
pKwFi0y9DfRwAh2g2kKHsHSJijXs5JdCj0iVFwMS8WywoGxf4bczIMSitLZaEew0nob4M3cqHJSt
IZWjbs4D3o2+x5TvwgIGcpe2QiG2ru+ira33dqAARN7allRKuJwlSAstVq+WNVVvuCL0S6/Fyqfe
uBHmskKh58+BV+SbScyzDHBABLGkSPb12IAx5xRMrDcJlj0AskJAZQc0EQalsMr6hEsop7oacAT6
AinXS9QuNkc3C94rSD3ycXtdpQQczVm+G0UPx7OQeYgDRu9ba5sNSXRenHHq/LBJkyvf2PiMab8+
j5rQUdcQUPZUQIIeSF4qs+d0qrPnDDTNy+KG468w1RG+uSJdYFNxmSWeoirFuMG2SmcxTgrXK7i7
tNw20BGBl1QGbM2FGfcC4AZBtxcNeBgBlEgKkpWiujbK0noMoZQ8O+kycLLMA3mqam2O4py2BK16
3YTkc9ta5Ug4tbIUWaAv5eT4ppWY48ZmYnozjDrn7Se64OY0kNc2ZV31JypLR/MWFb+4l01clp4B
9Hs9x0dzpX+q6ZPasUWiJHCB/NRknEI+w0DxlWSFeFVlPke73M4S5WkcTXCRzPGVD9aMKm4AHLOz
P4rlu0rQuGNTKBJU86qCdX5ezVP/2HX+p2al/3eD0P/XYtuR5/1H09A3ppv/ZfNVZv/bRHT9mn9M
RJl7moRuswJGE0Na7KrW/OdEdI0YZc/APsthl/gvdu//ZepmlbuKWpmVqgRlMqb8Z8aorv53nT+r
IHdZtwer8P5fJ8H/VLMzRGamzAz5/6BuR5nw7weibOwYr7LfRwSNtnWd6/+blZrFwr2OIWx4qpsd
h9B47XSrv9fJZPg9rOS91SyYt0Ybsx2exBOZGncNIg+8OwUUsGXAcuWJ7DfIY869IoEUC4f7NdOX
e2UZ037Cl41JadKMHaojH5zNfBqUXtkmhQWVjvTrTdtNSQBljNudkM2gLwk4di1BwIahn+Scd74O
Fh3mXtyJ67iABO5dJxBDIrbdYKW/IWnIhB6p5VsmZvUOb0U8aIsl7/2YKEfbGouzOSB7hDA0rxNQ
jIRvahG3n3btxzTaS5DKXev0F5h2gW2BX3eHv83a1Mc9eYiKAButLj86MKmNVQxACceZ+Zb81JJ3
rU+emNOeiYk/aHlBBU+VGR+yL6afiJ2mu1mVX6HVfJZL80dKqnOtD3LbPWEBPlf2tE1GPIiRdQds
ecc5CjdLX/ZkJjzT2PrCqndWGIz2HUTJUyxrYMSy2MAJu2pREXBEbJpZDfBen7J8uo/Oe5rYYBvC
lQ62cyas6+10HsaGYU0PVq8Sn01nwerQioeujZ7cmTmzbaaf3dQ84qp6w351jjObGJXwAwTG29jm
h1BlBFu1iJy1IOrtLULyhzmS3CchjlFAOBu7+mjxmkw6D4kIb/AHoZdSGY/Kh56fo+YvSdB+1aRn
fOaPWsXkpS6ik1252wmDqOdE2gm9Dt9J4lxitfjFr0kCR7qxhHtlEr5vWuemNfyNTuUvGCX3ZJYe
yEfxyMb2u/QGEZS9/a2PzKCR4VeRlT+lvfiiexBaekvjLJgXSsMMR9ve1O6wM0jU3C7Lx1AecMe/
xuqymnGAKM20tor2VVfaPuPYVulUFoAdrpvvuFJLqvPuXeRiK6GotFH1YobPlU4vkj9KlfTCftr1
WrqDKpXGyT0R0UFQWkiMze6oXfXOvCJlvGolmLnqdWnfwrI/GFJ+LjYgOAJdyaENqKgv87Ac7cL4
TGR0h8q9m5T8NguVPMSKv6mxJCQtogn1nFjaz3ZQj1gJ9iYcc7Ct3kS2ygaZ7WZwdo2mXVitRFdn
UkkXjz9N7Ysn6LTIdqsOykemkZ/+qMb8nhq8HCG82WH85RJ/ULLxCY6nPzrE+2QNbYN+sMv3UoCz
ZsB7MhwROHV31kf3mNr1S9KbPkxMb7IvrW4yvOy3Un1EtfGmpuCcyCOjzjBPrCmxEdvzzp2nM3vt
k7SwLqdHJcq3etbCDoxIsdF3WtIFbRt9ujlGaLOE+ZePT/b68sWO+6wO+6Z/NJq/xWz4eroFKuGX
xHJOHZvtivmBc7AkERpKe9ZhVFu1e6ksd9pkkEdLb0zB4aImpbIBsmUHpGpsLL24mUK+57a5n7Xw
xS5F0Nb1WWQFwwThPgy1eRLWwwCCwi61XeVGB22MgnHZlYUM5nLYt2YbmPEnGJt727WtH5HqTc3x
GjbDFUXSG9q0b3XFcdVQwwCAM+zqAjo006oSfuZo1wF4wam/N6IjC39jWEtpY9NrkKWZLjP1NNwX
xVXuuith8vT49Nuk9ECegk1SCetQ/5BitJusxY9ce7vIXcPjKxUrwOz9qikRIDAZ/sbh4rnKEnpd
lZ3cNDvgVCftIgpPdVn+1GxbOdBD9im0d6QEHCVEKgsaJAPQ0YdxNQSorxMvq3P3zSEwhJO//nTD
WJ6NOK0vsssbr7WVEypRYG7LGRUI7dAo0tMsBufWh7yttq3HOyMBfNAPt1DNzyBsc+QSfXrC+/iw
Vk6bSlV5OOx9wZduahA6wDW1j6xcnjoz/+qr4QrzLT412DADkBrK3szU4dzVmumtnpCrwc3zaBat
dgcWrl41BYhjYLaAqfF2+GOqeFHyEkdW4tdtBLCfBdvOSext615IsCBOgd1GVhcLox6EEFG7ZwXz
0BVMo9K5Qnm5BBmtcw4I91TuRMZcJi2zQ0eMBzQzRhOtDOEPhuPJzRV3704K9rwGulyUvHHm514x
P2k47PFzEbBRnbSUMKB4eKmMUGxiab9ImMkwtBdmK9nMSKY/F+U9KQis0ZKQJsQkmrktpiPMrh/G
U99Lrz9Tp5/KdGy8MMKSXCpwh7HWY4J6r606/Koliy1Ug0Q+8HZMxxLBIN4xurTSq6j5vbivI8Zj
LGG6khdk7OWb7GnTlEJO0BOsQFHSN0aO3UHoJBo66nRJly/mqO/jzJ/SIGekuwIkKz3O4pep+CHL
JigGRFxi2YFuH/0s0uctQh7gRmZ+Ja+KwoNm01r752F5V3r9V8x43BcV5EoHTY0LMQo31oSHqZ+M
Mzvfc5aHz+oSfmawQHEyX4fSfR+N8Wt0tbtpckMZ3U8Mpkl7jCpIEvG6/ONSeh4bo9ylEJ993RwU
prXCQZunJLuxsmCy1PjDadDUTZr1tPnTqHN85096Hk1c+UzSBzQ6cliandGazTZcP7FcsdnAwFvb
VsT5XLrY4Z2eu9eyMXQfRXx4ZrMK386wo3MSZ5fE4v5mrVq/myHJL8Johr8GURdbp+RpmHrIDvQa
ziZzk+5od/EPOQYh5dRyRgzKGHFJ6ILUYjiUoZmdY1im18KalV1iqB1Av55lQwvMeGYYHPVyrxXk
NvUqn7JjUy0tbCssZ2IlYLS70Sp3uS50Wsf3evpoEuMc4az3CjckoQinD8zII+UF7MfOeRade2tz
SRgy5gpl3EvQEdUEqw1vxDXK/rjQnGGARX2gmfPVGZunZmZjMgoG1UomHliCR4FeF89KVh5hL/tO
HEpvaIYYjl/51EzxeSlTlYMNwOyKtj2iCnZOZYf5x+uEbl9rRECXzpnyO/QCTs/V6oQFinSoCmbP
A8IWPjX9WCvmgxPNzmGM6/eOddZWT/ZYpsTjgobtBb0uuWy6W6cKd9rYQ4iOwmDK+Y2PTVfsmiJv
d3Gjv7ESs4OhFb//raiIsBeDjmZet3E9d4cZjdvGER3DXZhxDemXsIJomOv5okmN2JPC1wbtp6fQ
JMIDMmf5Dz/h/2+3/iudzX/Ubu37MvqS879ttv7lK/7RbBH3i2IP5Qm9FjgsHFz/2mzBwkIozb9n
4UuiAdm+/5OgZTj/nUHkqgxBKMl/WDUh/2y2jFW0gmcTNwP65/9ss6W65r+TmK0CSTBexHmvkmpE
UquD4t90WxXZRz1pQtyQDrRgxvlN/sSF3O1BZQM+Z0HLQhvqEI+6r2jhdTBjZW+T7EX6KfmANgtE
wsAqhyzh4iXUZou5ICTlHqgANnh2yGFZ6dspXcaAPDf9Uutat69N60t3kvQOC4/XaiFUhsxCRq0r
+Go0fwZ7B7jpS7ZaHlS1w2CiCpc7slKSuwZ2IZpEGKElQgToYlRIgzQWR6xm0X2KqsmjrNV2Sxoe
uprUVLrauyncz3RGqFDXyzkZpzMQJvBeWid2sSXqIOxVsR2wrF8mYkcCRTSgcuNyqaCbhvYWaEYB
w7PNHicrgi3fu6nzHMUAmJWuRbzCiOqVvXG4B7NlqL7eJsPIJiDRNd/C7vJMWhtzy64Sz7WjJ4VH
mhRpPVo0vGXtxHKBfAE2x0DT9tDKofo7gM02U0OM0KEm/AwIEBwSPk50PsEEUiXolc5UgnICRQ5y
agxPiYiB2VohLkFVYSZGAxch9EjGgqqPNhcWZVm9u/GwK20mrGBD688lm6KtYITXbnD/CGo2nIVP
RjQYZPxUSDMD0i2046ykMGsEP2i6WZiAnnX2t5uQqBhSIJYkCcibdBBXWMRY2DKiVe7hriSb2lEJ
I+pt7W2Yp/6QxnMBp7CZ91Odf+uz/pfu/QLowgpgoM6/ee6amywWPYjONG0u47Kc1Jot8Z5ME3g2
hNx7rDcHL87gFTG5SqnL435+R2fenibUWl+iV05srREnTB21VKuveY4Ys2bjaY2TOLSD+d00Nd2Q
+Jjs5UAS158qi26ZpGaelH2hFo/M2fgBMM5RF82oKpC3/4X1zIKyWuRRmvz2LEye/tSxQHByZClR
VgdWw14qdfJdrxbu3Sg636GEmEzq8HDvJjar1Vovdo4qGtoC+Qc52p4NhvI1uYLSFYp9RJCMBr8o
GaDr4gRz2VGWsHvyXptfZ63nf0d+jti6Wpmf8S7KQMmah7bJa88Za+d5btriYZp7yysHbmt1GMW+
M7Lh6spV+oKkOIhQGnmlFc+nrIQqPeGQtaV2wLkfBamWKEGe5tOLbCIudLNLzogR7EA2Sniw2pzm
Isyd90FU+mWE87FmKtYDeRb1S1rKD7uHIT/VREh4XUp11LNP9Uuc7F6TYUk20vd6LCCXSGpal1gq
0rdQTTG4fRkW2VwVuvZDr5H0mOWko1adRiCPbiZnuxm+57yfoEJJvq8wnaHmzwpHRasMjkdtSjXJ
e039iFctJ6qNQDLFB6trXfSO9MWlraezSau8z3uzPBOkZ32AEnwSsWZ7bQXVLi6PoqbHiNBee4TF
OJwfQ/w45qZC1kFNzpBp3arS3VUxP3UG7zPMNK/uwOxC2wYNbGGpGZtLARczcZ8qCVwsNSxwOGAD
SYz8xaaobTQxln7GGHoL+a26hY3CcGq0djQ0EyQg235M0B1u1mP6WHP28wwaEZCywr7QWcPjtDhn
gawzuw/QeXvp4Oytil5aTXaNQ92UVJwQ1nBwSv0Sdrxv7fiNWV2ntIIPM6Y00gQChB7RXH5px2eT
tAiCldiUy2DpkeBFCZR34jItFjimr8/q38YZV/+GexwIX/TcVRQyEG/5IsEeUtVZjwX28we3JH0i
V7P8WIfOsgXbVf2YE0OYvM7GOyKSdK8MZf1sKjJIyslPMthXsdTR4BWvs1ECix/UDXIPqv+cNlT9
mJmRHxqCsrpcGJ5SsRrVDEAoEz5ptlBW8hwXE3kUZal0BzBZx8lhjF6mTqCNCAuo58KOZb7Bjniw
XyaIU8hpEvJhAQL4WYaSBsVEzOdfXrR2pHOkfMettBC2Mf+0+Mx2ELeKHS/dtE/05W0Yeo3bwYx8
mor+zWRvNujg65lCEs9VmO5wT2XxZUZ9tEVDVMPw7RJy5EBCDuN0JGKt2dh5sVnjvNFSatd5Vved
Hom7OgMdCpsEtI9a3orFeXJCJH9qxTemsF9vkztIsI9RZx4JVIjdJYTvdzOihDUSsrkIjWfEAoRD
swsUNj0Pj952w80SFMPx3PjGgiCBD/uKHFvfzaO+XFBjTa9MDbo9k4wD+otsZ8ZsEIBPkUqj1f0R
GHqg5som68/swCxCEVeRTewg0SLmTtvEbPWQZMSrZGkfIygHkFS/D+uKS3RsjlvpHMvZRjqlcm9G
cgoPo0zaXdWz4qgaEjvylMw10hUxKXXHSC93RdXmgPxa5djNi/HcqddBS6HPLIPlm/nSwYVNlaAC
0XFuUzakBOdhXLIJbKy6R70T5j6cebZkJ97iNot9HkJ1bzeKe++zeW0vu/rAHUGgBUcIkljN3Spl
TUfJj2DtLDJh0YRKvBGmiFK+ethQmhXI0vuLAtv61tP/6mmy060uaIwW5ajaML6Nb7AFfqRm+2CY
uDdi1nl8Fhvwhx95VPNn01XIwkWzXXNO3xsxjI+Rw8UXQm/yrGJWd2sK1LlTagiAA2PZuJKEYBUL
GyybQiwJUo4bf3ES4lQj3YtHRjJuxdM0Rf2WY/2NJoH2Vd3NiTgtdXqesveo4MJM390uv1pmfmtm
xlhTtTNTMvzkqiRSS6/V3whMeSpT82FtlgoAQm6+jdhvF1Ax1exCwI9v64es6pkpc7kOrT901c3o
9X1TYH2CvcCTMMGtZmm9AeTxOIYT/Vlp+ZEK4DOxJeHU0ZuhCGyUivVIZ9XtWURWG0fq92qKuKoq
pua6EtAMt0FS75jdkYCRH43kfYaF1CtQ2REofCEHvSmtRieqPRHC9U5e1NE0epwixk1Wzb3jgVnG
ZIQU71Y+eTxt0NqJDAizBPuqmAdB2YqyaYarPxDBAQIvuuZxtF9qrfbJmUBdO9QofspP8h2RyiTO
JwHYGhM/Hhen43oYKod4ON41hnaKXWy5yZiXZW0YhJCyDmljafsxK3dZqXwsDcAT8Lkw9Kfw3tgi
2RtWqfpoNBfYR8YTGas6TMy5D2w9aR5ryf/Laurom4zUT1glLMq1nBtbZuaJuItyh+iJ1Idy9qxY
hkCV40sxi7+xa1+kOfJwCaQTjfyZY/cys6p3SVhyu3ibQeGcG90I9AQ6v75+W3Yj3ynY+H8wb6qJ
XXaomEjcnVc0G7/HdCjeedCKTS7qN0BK196xvsteQRCiqVeh5H+pzuojObLauy71h0Lp+K5ybQPz
ivn4E4EbD86AECzShvCmtuMjIM/HHgeR5DBoGcTzIeog5adyN/MX7RUlqr5mcqOfXOYahyT921ew
VgtnG85deVlyqh4JFBN01/ypGHFxwT2ubWRdu7ciz5BSL0XzyDt1dwrUpWoaVAZsgkoUCizrbAoQ
/7JgHxCH+9LRrbMOD46cEYPZvBKdKtR4C6Fa9lNHoIOyMbN5fiED2P6zbs+QRo7ZmdVvDPeQC76Z
2cBajdOxp0G70VVNj0Z4gnBiEzhLPYXyNksgZ1jWTZmXOQiziBIjig8D8X7nqsq0K51SHzDr/CAu
4tFyrOQjlPHZ5qbv6gEtYU0VDqC9ORVqS+A6QYuekfE9Et8UA8fojS+9qjXGkBZRaqEmDpUDahO6
scpxGMGiJFumOSG9eRaawb3Ppq04MREaTkmVpRi9qoIOyuyP1VjLpwnS8Q3EmbVRsJ8+s6/KfMuG
k0kmDx9HaUfugduyObHEjrYJlh62/sINGEIlfeBm7qdTJ9G2i8jvbTnTd8toVN5QkKfJOTkQ31FV
PnGt/bHOk3zTGNoXyEn3Z+b9QLMUpY9l3ihBinCBUT1wUPJ2P2In07fCIrYDA3B5LKoeLG5k9/Ig
ZaS+TCoj5d4oyTMUrvzWwqHZZu18KutI5uR6QW+VPffwQHC0ZwAkPuool32YgXMAPXjeMLefvZ7v
6lVgi4TU3pj2bYo5krRRtfeZ3RqI50YGY7Uair1D1CHJK/PbOKOOiuya0QoD7v6WIoYhGW76IKQ0
L/0GKyO52g2CC+iV4U1mDBsBEs67mZMy6GqxXLK+dX1gjUiV20X/dIlaIBy8G48qeFbOGoOTGLiv
QqAmM1uRkXEzWCORwiU5DICQjy2R4Ed3oCvW2uXFRtn7hshf9cy2H18Xyu1XFnWqNy49Tr+U+C3V
KYs9KvreI5Aqf1Qmc4C9GDXKKWx6ZH1lOQW4vtpLPhPDNfWpemsAva7PkfwdCDX3cGhoF6l3u0Qt
Hyf3LS9joW264tW2q+qLELQwyCAAcJOH2l4TebmByf/tomrejQzbV+ATySp1FNc7m7XNec0vISJV
Ne6I3T8aV5gv1YACYFoQ0ne8Z2+zVtPYmBZqopVAGiJ22USWMBHrNM+pNAeYotD5Ab0UPK3FR1fw
fIVy8meZtkfo9AylW0p5zI/OSVvfyClzXzO1zh56XZm2YIlY7hrJXY/a33LCVQBhsWT/aU4XuvPp
3gyqGwC1fx+Y0O8GI4rP9YCuqNTWULc8Gk82CSXnFIz3AIzXDFFoLemLUs3LNZ8Z5cmYWr8V9ch0
3ltil0S6QTOuoyrDd3iczR68M5miQ0huTMWVo4DA3ds0hp5txyqBnGT7mk53FCo/SziwBB7geR3C
IbMe9Mid9409FLtqptr1y2Yx38HWzg+VmmqPFGrmH92R3XVSerSExqKPt4YznZMoNn5EKT22S8OB
PJomaMKweCis77jZR0l9bzr1Oxpdv2jg4KJH6qBo7fWu/DNzpx+LBcW/W9XF3rVb8H42Ep0NOb/i
7DameCDDGy0igTSvBE8m6NKi8psncmKQIMUeVmp0Fn3ikwy+PKYFOVp88Olp0u2MqC8IILMAUUm2
c/6cmzMHa4qetVGWZ60raRfykMVoobrv5djRt/wP9s6kN24l29Z/pVBzHpBBBptBDV4yG6X61pY0
ISTLZt8Fe/7699E+914p5ZLgGj08XKAKVfA5MpXMYHDH3mutD9jNw9jHxX4igeZRWZ1LKRUYbDsY
M5SvOTkK6w64RumEK9LBs5fSS1gIrbR0orkGA7il6ibEhFpUIhoIXHOOHnITm6xlh+0JGLAQqZ6r
6eCHVWOlPpot7XqkqOVc16vw3gLvmlL/Z90D+bagGSN9LK8LuygvUz7jLiN82/FlOKWnxNMNzkZi
DrqoKP32sZnjqpjI/kCKIBFpi7Eyv0KZy8/HTIxUD4alecT4gMPyiyEYbrqxGOa1ySXBg9X2OeTS
7ItWGdY+N7T5Om8aTqaGk1V71LHYA8aoDm6jwaR0GerSubTmVH7HuIsXn5KYl5hbItFrUrsBH5o4
J44lyXIX3VT5dR25aw6i4hkArKApHWjbtA45Qtei2kiiRYiWnB0OCyVHpgSv8+CU7TE5J8h46WjU
6YkN8VtDXy6959CbL/OgFndlytkiL+rmBAgVLRuOVhi0aw8sKb0wGwYZY2QCuzlVG9nc7ETgPsmo
3PfdEqLSId3NNPxsFo2A46hD5GpmZXUWVsm4B7p8PCYcmBLtpIjMW6UM36rFxCSp3rYcR7pwocIG
yyyT2suvofX5XQNvp5tHfmWl1pM775R1VuU6zFNItSIAjZwOeyHbe8t2VvFkbRK8COvOJvNfFT4U
UpbBfT30fgINKCcTvQtICY7dVTucg8VV15OL3FFKuIXJzMQJQ0PKa72szQQqWsYrZogLsdYhBW3Q
s/n6+AWOx1WFNgHb2Dae3FtLzzeM3Qj6HI+G7HuKHQ0u4wCP0L6WSL9vORn2O3j2P3THRLe52ER6
Vy5TWjOmNdLX84kd2TYOP3CtcZIwgg6/DWH03TSm6dSK0yM5ycE3cej4kyDBHlX/F7oXKYoIrpME
qO49hrhyZGQgXe+k0EGE5ZE8cU35DT85NV0PYIjcU4KtK51xCUdPPAj5VRrNjEMK/fuEms93yji/
5g28caoJY1JCI9AZ0GrKin4H+lYihAXawOwiXzY8mZErH3hAF93CsFa2TZ2nS/fJrNJ1nIgt3b0N
JvsIFuRCjWdAU4oaqmGw7lDJAAa4lswSE1ooOYRHQk1fxOhczK5x5nGM7yrvDkZq4muJFV0rjoBb
FuhTqSxztaxHJr0QrZgaAZrlbIJ8yELGEGdFwsAFLywqjgkFATDGdKH6MMDaZGa58Wz9xpLlBt47
bx95Mnrho4N/IO78ue5XiGxuZ3g2mBhPjGWG1ol1Cn5JOdXJ7PbJWkbuXVDJ61ozwpVSCLxb8GNL
HnA5PunM6sKET9wKJu+OjTBhfLRjhBXJhCyf2LQoP0+CU4V5adXEwTFW7msq1fOUqErkmnayIcOc
oZoc1uQisaeH1zijazKuPXMFTXQ/TSXuTmB4MWo/fHrzOqu1XUGSEW47w1t5HGFWpaqtPW/9L0lQ
+QGdx3U/NqeJXl2PTPkzsTc493NGXJOyixmhBwQeM+FYkRhKixv5lB0hE+qdY1o1mC2Vw/ajEI5p
RXoEG/fY9kreZ3pAqHBVEpqWsF/3/uSWR9AETm09P5rMSzqPlP0DQcvEq0PoIXsbG+Kq4NbQA2uP
s5Tzrd1Uq7ZxbD8bivFITdVqqnQ6WIgjfZp/aJOybZO2PGsSuuFim6IHAWuv3vdM4Oi2X8+mvrNr
bR3aT8PgctBTAS9z78Upsx1YrZZ49O+VwkYaWnN7phdCv0LnC04O1hAlJcDCMXHDL14uLFwIIsZL
1xWsZfwEnIOeMtHx2OB9QQV1ZudseIQrI3Xo1yrcQJxd6V1xHNXEJnvWg1JfDHSwvedd6J7w69jb
OjUS4h6ewQzMCYm/ad0E8SkkqXXZqxifQ7C2q2NvMJgjfq2M725sPFGcM143arUB5HMJtTLYh3I8
KbOaB77GWjj2FrYO/TJva2x9tFzZ5J8LfbzgBLLPh+FrM6pTffrqiea6qJmw0mFyNgPesaPGTL+S
I7aLOKbYFV9KBd87C9Rx3CEICUftThNnhPYz0xhRgXTkchBCnc/rOQFiqrdrmZ/CmthrsXtUwEg+
Ufx7Q7c3DQicvEPCaQu5REPWQZ+KIsg6BqG+C7I7+g6oku/q4bzHiqc5840hOjr97RanRU9ftIIq
H0w2Z0aa1KgEg9w9Y6SCmu4kqb+yFTGn5YTYM9aIEH1h8qQiHa1hPdkTEW/mpS3v3I4MfvEgp+e0
uWPcwmGP4yDvg4Z9t5zHE9X6hVNtG/e+0TUfriCK3xYfDW+JtjhvNXpuDMMx002LlPjrCGfLd8vs
ZNY71C6xN9421mSSRFimG8G0Bs2ze9tHTJOJ6r+2nG46q5Fw+IMALTW3363ROSa5eWOJ7iLjiLf1
YpUeWxWzBuqXtRa5xkkZDLdV1ZzXWENVHS+ruuArw6TNoRHBVuSU86kVqDXIOHNNoMVRpHMMhaG4
0if3KplhQNnaNKDUA1noT3Z4IozusZCwtemXdc4ZueS3+mCFR24rp1PaWVZ2hRz9O68guh8OlQxJ
36hpsK8m6bKTt8TSB0k77oYGstuc0vhg+2WicQ+/p8cyNTdXg34HG+A8xbSUDSbPcmTamOI8e4+A
nRZud2MhCWxtjjX4CVcOAmOovOE94dfTqTPILbU187r+voIMwkwUDU1ZngqC9IGaKrFL43Q6agbs
IwS4DRtjdIi45lXjmSd6ol9U1ZcBPw3S+tsU0WfTI4BfqJuFbhwPCXHoaASBhvxsmoopPI4HuDUy
c4MtrfDkKMcDRQtwrs4sfbT3aVtBipY0cxF36tF1RSOXNguKca/wrvIZWaEa5MjPUopBPCXspzpy
gpyekgfaEiKfRK/AnKMhlp0ecpKdIY1KBMalBRPCOSSojzxYNleG5yC3DON909QJ+auxd1E4QXCM
ahxrPycL6VTOmVfnZG6UF1D7ajNnWmq4zyU/tpIi03ek7uOHJON+xP3rGEcFvdWd4Q32iqBgdVSi
TupsFqETQwEOQZWZNh43asOUKM8jiod2ozlwRpgfZP7o9eO2dimOfmKusy9u156HFM23k104vKoT
6lAnvx4TUsgHa2eI/nSwXWgzVvF1ytDWWuVdKtMjTY5HRuVezUloEXDd0bGCByR6eTxH7pVJWdc1
zGph2WHXNeNNXrd3eZ1flsLF5j23Fs1fyL55Wg9nRtOKjbSGfiP68UdECb2Cg6uO5jJ9juBlMgng
fdWn1FWdHj8l7hPYwCtHxiktBx4nfTrD1XznclLEfJTuYohxvAEsY8tZfl9ntdzno8B7VkF4VlV9
EyA5wWToztlxg+h3h/v1W+YyysM0Vxi8CUP9ZnajfTEzhi9zKmF9YrUlJaTrkdUdgJ0M01N8WLhQ
i2EBDmhFdGz3yTEttmA7lP2062s8QV5GcH1omTt0+X5kK/6dqcT51A37uASlNmezfhfmrrEaB/u8
13WqG6SI/nJC6aOAaPgCvACQX+nH7jJyq69408YIkUTsYwG3d3UxfK86WhQdaBM/SKHLzg1QLJUa
9SacpDpPM/MiToYWRChrVhFHsW9VlR+HNcToqBo7XAcop0yoFUe20T4G0VxtaViggFPYLrQm346a
ccPDd6liWjX0sSKqK2Fs6rlltjvTCQv0dLy3M8pHNUwDJzVVnwyZnrzYyir3Lgq847lEI0XUo0UH
bxKQcmJtLVPwGvHcxVuFfnBfj7LZwwBeDP556pepWsq7xIDtlXSk+nvIvMlEICkftYMe03zt4qLe
qFB/gXv1VQPPgm012cGTBXpuDthMlRavgSvch4yMLgXHjbVLM+raHa1iQ9sI+kqdaShYO+3MnBGf
q7LX4b+MoKC85Gbq1O3kBA9Zp2tbS83eKaUhHtqW0XdMVpJP0ACHE90+KzkAx65SJ1qoqT3B28ld
OffuadNVcq86+tmG7dBhnvRLfKHe+VxlFyTMFbsYT/pLSy7H0SiUfirA0TxPQ6N9LdNivI/1Yt5Z
JdRpPwrp/uf1o6EV+IHK+Rxm5MUUiWutF0tTll/ALefyZqxNzHQOE4vEXMyntVp7hveSViYqt77Y
OELVPm1oih9I20gUKBlyanGouImV7a3MRTUgBvs6jOH75eh2bY96Bhsk6gIr6DfN6M5HYeFNty2E
wCMgXc2d0JqzHALDI0MUdTRiUF4ZajzLbe5haSa7Po6rvRMH0k9UctYVKFkCJ+5XqL22NKEwqebm
Jm+LfB+1QICVOcT7MiKdPIBOTdfrjFR5dTEM3VMAMHaD9IEdrZkJChgiygbs6c3aq9Sxp5/CPnpq
6R5EiyG+idatWSy9KZ6eyJpHSBYd/F1GsDeN3nS7MsvKI2K7zV8xbn+kvvrQxvI60+ff5wP9vxj9
Y8Nx+PfRPw/f8+9vo4KWf/+X9kpaf0kTYRUxrAf0Qsv4y8XLYuj635lA/MzfRpdXWisDkCGRQQRh
GUzoXFP8ia/lV25oieEJYcnLv/5J9iz/IePB5e/04BZ6S4TUK6VV1fajpAVgr0p2NI0DBO6Jyzm1
aHdUYetRD2TZuJgUwrrR4lMhw1zuyC2ZLxzYzuHediYOwa4ltHon4M+zAyRzW63Bl+ATdPIif5gI
XnH8ha/2NcVm+OCW6UxgRpCWX12OUnLVESJnVLjWSs2hXRGWrYud1VxsXIFyLXoQStGkImOFKQh/
SRT0/Z1hU5KSE1NHZuXHjUq0H1BjrZyxRB8ZpkODKIqp41ItESQNaLFosD+E8LH9wazK9NQNEpzL
dVNEzDnZnM4y+h7Res50gXuUbik4ZHN2m0upx7a1DyeSZIrVNCvyTqoJat2T2+outozINkOa2rgy
IsYYGmxn5aRQqyfocJHYJUM+BKdR17aceAM9xm8GeUQ+BaV09Vtk3nLU/RRcG+PdWMa8RE/YH0r4
gqZb94/TyNnmjlgkwMiVGnO8eUMR5LweolSQbu2VwKx8Z7LN6RywlIiuvDnwHsc8H6s9Tp0+Ohtj
Bj8cIqVtJgpNrzbR3g35CInwE/4ykogJpaezssvdGBd3EOI72SrcRAjE1uVCOmdUlVQqzLHCGImF
MpQpd0nK9ErMM6aKHzpEHvyS3jx1HCuNooqiO400RcCIpN23lEU0eguHRAPZjmZ7CgcZLzxOowWr
CM4GYJ4kRZuOS065nB8ltqviHyQfaeKGcy/zGwa3EXEDXnoXMJV+KhybdhV+8WLtFS1acH2BOtZZ
VyX7ss1UfgaCXUcztMAfPctW5hEtP06exZCj3moiANt+OdM/RWaSXQ2kkK5by6O0QMPFHAUEJLXt
YBtXSH/bfSv6YVODmroTjInuWz2vnomSuBCqcr7qYaJNKzs1ravSVPk34YaEOVlmZ4FZ0Dt1j68+
VhcjrxZmxKN+U4cYnQuiAB7mUIRnYSicAmakIZVfS69UpFkV2yHWbsyKoQhJPdnJFGf4wKxJto+U
5dVVFg3Wo7AUnTWB3xTZSbfA67LZ3LoDpVSroUzOBxEjq+K9jdTIN8HQ7INoZHzWcD5xx0VelMsf
OHdK+kkCY8qs3/ZZS6RDJ+xTuCX8FZZQaAOK676BvScya/xB/oM6oS0jNmWBwp6HIyWVW+/Smybn
RON7o0w4p4iaoXSQJjlSuiLVbYxMAO156wZJelzDKvdO4tjwzLWrhtbdAmZv0vNMN8ZkY8KGzu9Z
B8nwImxseX7eDIF+3vd5Vq9zGWr2Q5g09IuTaUSxRcqHRBcfITxcF3OWa+fzGDRQ8Ihocy48dOM2
IV8DBrtyTqMfqWmTraEFdnXd2713CcVJPbtGynmcnEjkaO7YCoYqc1zeeZqrbPIPtJ5fQhFEeQ/W
sCg2Su8NfSPo1FTrcrIScdkMbQRqCV1g4+uhLu4Ho1cE+RuMwJlGVKRqU8ulzjayyrh4ypsoVceA
a8rkSKugcW3IuyXxIJ+jkJpl9AaY6yatshFfEWNa3+zCJDqtKxcDbDCqZm5XKqjt7LszFCK5tKq6
qratWSqlH82kXs83yLFbjSSzWmQnqiC+slg39EfR7PU9eodXb7jfWCR/lzVIThy8RMszXN5Mb18k
JA8ArnO6gOKzBZ9QOIlerqtKtd/+g+uY9PldE4YBUrG315GDMc6OiRhlRuzyXEXD9GyoqP/l0/23
hs/DiHZTR5VseSjdLQ+CzyKDfv1anMkoz2xKf4p1YkfMPImZh2XFNUYCyIVV2pxNAQ/Fxx/tkJzC
1IP0TlK+iWcH2PTT6fr6qrQEPZdvaMltLYTfaqNJ50EnK8Ny5mRDAnO8I3iBWLKy9lD5lhXT/YoB
+ZePf4/Fy/q6Jlh+DTjGtkldwNZoH9xiolod2qskeIVFiB0rCU951WJWdSe1//hK7xeN0A2LTyyA
pSyYlre32WXfRBlJLE9LLX0LG3Y5uE3G6cdXef95CE2B+yUQU0BkOURsFE6e9EwlcMd4PA8NTcJ1
FBbBKeF/1R8/BfigTdAa3DnixQ4hFPMkk5D5cLCSKiDUfDJeokGE2z/+PAQzgpdyLAtDtLWo51/V
bJktdQw0iYerIqD4CS2SAtrAbS9FmjFu+/hiv/mKbE5jy5NNR9w1DgpEEibsPvR0b0XBcK/p/UI7
TeNP1sFvviGbOtSwljWAyfrgE1WyNgGbwoafzYR2v951bXqS9sVMXVU20Ij//DOZwtMJt3eWYAEK
7dc30J5wP/AQYlyzm24rVOttAm3+jCix/NKvHyNBQS1pIS47IhexDtJ4HW/wBquwvFUkcS42PS5O
u+PhVlqPyqXQXz7+UL+5HMcCfPA/M9QZbL39UE6LiL9qmAlmiRZ/HTFWnWiZJ04Ug8pzc5qsT0K6
32+Ruif1xagBjoezzMFNDOch0etmwtbsESKTteGTEISm2L1xPtkojkSff3LF96uEKxom41lETlDt
Dm5oGIcmcRZcsRZluZ2dGr8Z94GuPWDQj2/mbz/csmmYNn4XWx6semkVTZ9B/FxRfRPfkg7DljT5
7tZx8fSHRhLfOQ2y1U+etd99QBY/TwH8JnpzBxuvsrOQHYTGu2sYzBSwkWxEldbbpsJs9fEHXD7A
68W57PEc+XhjgyXkpH9wL7FeFoDLJ/ikDAAwatD66Oum/yTy/HBNLlcxbd21df6HJ+GgKChal/g5
B0qvyvroeSG77jziYjftlPUXOSb47cef6rfXcyzoY7TIlw347TOQBGE2uQlZCZ7DQCOyVLrrYmu6
79lWuhXmwvyT2/h+nVAbEFvh2cAC2SaXb/TVVhx3s9YvPqaVMdBhEYVN6S0iJ721wJ0cK5DkKfOJ
GsfRxx/0t9dlV9GXz2mZzsEHbUeESRNSMVLTcus2qybDLzJy1wol228o1fsburufpb2/XzMCYB5w
Po8XHBCKg+VpxR5wZIReCJcVDvMm081nAUB4/fFne/8UCNsjIZ8UbhhcRHu8vafILXtjoa2g2yTf
TE7hC3tQuUs8uBf/wZX4Smi4cDFXP/j2+kRXeGgZIpe60TxwnMYFas2o7CS5Q58hk96vTWpjGiEG
DwIVz2GKOR4t1Rl2w8WCjKEqun6tcRA9mPgozer440/2/qsiynyJb7YQW0uaPG/vYeKUKpiZjdBb
6XUkHHTrYRx6n9y/nxvS211kuQyzKp0y2ZTOwQ2M6JxnUeFgpA3mAZWDPSCr6zAGTWtbKwuP7EuX
e5oAqrzH1a7ID9LJZ12ZWsRQcuLxkEhaIisnsb7QnU8W0m9vwlJS4CeUzs+AmtcPp+SkGTQmn9qp
7Nq3A9JU0D+On9yE948iiAp0SLztLdalfbCTutUQRG6HmRuJv3ZazlN5GepmujbcprqZnLa+jy3b
/ENiBa/dpWaWcD8wcPL53n6/g+YEXQ9ocNVwW3eRnPJ142XRJ7vbsj2/+XrJ+eciELF4wnCKHnw0
ZFtaqo14LdRUqG8ynlKQ8llKJyqGLFGvFbnM2nlUJ7l1Cs7HtD+5te8eGdTBDPooDUHHYVg9WF7O
3GAnsatlRJ6rU4xCtC0sZZCWU0xkbcxtnG8+fm6Wv/HgE+NgXbgtFNEwAA72HuDY2C/Y5pGDR1Zx
ZwVYPJl5daG1n7HgeJ+8H9+tUAMsFwefhY7HdZdA+dcrVFQEo1uOLVdGCyjCC5jgluX4xy+p5Srs
qBTxDDKMQ+ZARty2W0WmRBmSNluzKI2dTC2EA6UwfPJ7qpc6QLv68Z18f5g12A+IESBiXXJ57/Dd
P7cBZJrQRcVAzm5hMMixjS+F55y7UXMr8/4Zm5xvOf1tVJK188nVl+rz7RcJ6hjSKvH1JhXO4QPS
tnM7GFMmyV7D76hZmFajkAEaAObx0q5pozl1m1zVyJN3WiOao86X5B68fPxrHHy/1I8G3N0F+Mp5
fimE3n6/iVEWhWdCRU6cgiziFtgZvfDPIIu/uwpkNzYCIq/wZx9sBhCepxmpxgJArhGE1REDvjk1
PrmlB5uBxfqRvE2oAChRYTkebAZoAgc2okH5HlmxpMAHtvfUNrGb+Zow1UR6kxySLZp8aW6Gbsrm
p4/v5cGjuVwfRuZS8lCOc1Zc9uFXpZYUYeUylW3RdobaNW+Onthn0x7FFskHLdo/vRoYBZ060qFG
5tW23PNXV7NpkYXFaLd+GzKGSLn1KOrShBm/jUAwWX98tZ914qvlyoezGPrwtBB/ZrLZHex0IzEd
KjYW66rpasiVjR5j48pWjTPseuST7XGXOJ5YN4ayp9tF+Y4IuKAzv7O9TKvPLeXNizONyYj9pPTA
cNZWT1bLGi+ecdvbZb5IiGIHpXlaDOTATpHROWuiAfTHKWPoukEHU3lbvNoA1VctlXNJEIxuJb++
xT+aCf7/GYBnUG4Z9O1effMLc+RvlsgCNfnXP2+74vkf+yZ7Kl6at9kM//Wzfw8J5V9s2SBiljbc
8o7nYfyVhiflX7wvfq5MHgECgFiYfw8Jhf3X8o6m/epQNvM+4Yeasmujf/1z+UcmTCCPOoi5oUHg
wkH63UdpeAc7AbRDm2M4RztJicnB/2AnMESOJkR2SPJ0AshxQK2GMrpPzPQ57yJSwEpj3Gb1J008
4+D5/3lVWrHWzyYRJqeDq/IHsY2nT66NigT71nXkKjKz42SKc0wI8fmk0NSBINgleXYZSpC90LYZ
f6gIL7hHdjFAZF8vUEr9/Ab/d0WTMfJzVVKU/PtR9/957v5x1jXsAr+YOctU+X9+7r9XM+Uq4eSg
BGnAvsp2ZDXrOvhhOosYcun9san/12qWS0aJSd3yswKyX9FuBP+Iv8bSl+MNzxzT8T9YzT9fHK/2
XhbWwnylhHeIdeRiB1u9Rt4tWqgIrEsbHqMQ88g7DkifNue1PqPwwYeMu11GNx5hr9psD0c9PXnm
qISPkdO8lbNBfERoI5XieWik+zfL9H9X2D8XyNa/X1t79X3ZKV8vreUHfi0qTf5F2ezotIupSHht
Lu/MX3sk2d5/UeY6ro7GCGED06L/XlasODB/EFshXC4b63Km+HuTlMZfFn1F/nTJveHn5Z8sq7dn
F86BNITo/xvWkmnKHr5soq8KCCN0mqaZIMrUQjzYAKC3HnGJm2TOtZ1kJPFJBXGwin9dj998ebw4
s9kOT+3r66UQ6SAycz3UWNTbeHpzvxIhEQGEc2xbu293+JDKFbWOAiViy/tE1tYqadGmVU0xHbfD
eD0SjngcZ/iTtE6kmyRriuSTMvLtNv7z90TjwlcGABkG58/on1f3Bb3CTIAVASEM9B+hLkbHkVkj
x5/q+pMeyPtvYAFicY7ji2YnOewjGV1j6HNTkZ7lRTURg6O9Iw2FsKrELR+dkWCXV4vz8teO8Y+i
Q58ZF22DeIY7/D/7yPLJOKnx3qXmJ25WHpI4Y5HFObgf5Qs82gu9A5VfWhDWHaXTWTcgBwOm5X7y
vf/mQ0I952rGcmQV5kHXn3CUvMmsGDuW6Wi40bD5V02arlU31Udmqf34+DP+PJEefkiWCIcZICj0
jg82y5YMVTOL6bdbcxEx1YjT/i4y0kVtDirxHq0NiZosILQLTmV462BW9k2dufLF0csMwqYJSpRZ
kjKKDVN+6WwI10GCyGeYR9ieln2bGb35LRoK/RFbCFVwJUigSPLSqI8+/jC/u3csEAYJ9BigCy5L
9dVSJDnQyGRU4dDpdfe0UHSL82acT/MQATsIH3vz8fXeL30a4cydlgXCK+eQGi+TssKe6RU+iqL6
RCsDhyxcAiRUDcPl40stX8Pbr8l1dAmhndYc/12qxNcfjTfV6DZ5WfnDBEeLBkRy5LpwuT6+ikFx
+/YybLEGeyZDSEjwdALfXoYzqbakHJNuQmzoJqm8ZAGauc/AOYxNunSg5cLZLSI5b2RWtjtoKoDk
RGD/EVKdZ8/VORLajF0pewHWHOx+IaHtWieJHNFI4sKtwgIlplOeZKMiSSEezTXuVOOTM+Kyhb+5
yVyUqaUHy5EszPczFOT4day0ktY73jkitLBr1jDzrBaHSiPskKNb666zuIr/gxsvyGLj1E9N74IU
fXvjjSlHxhXzeSOGAyvdCFB2J5FYBVouTpW2OK0Zh58nthInHUrgtZtgDHEDMX6y/7zb9LgHrDGO
FNx0EoCWFfLqGTK6QGtBfFQ+wemNr8UlQY4op6KmIcUElfTxrKNi/3jZvb/vjORoObPd0tpBpPH2
mnbh6igNIdnDMqh2EN1qnCc6ST1EguHuwETpliZSc07wn3zjv1nw9B6WtznaPMFB6mDBIzRz6iHC
lVjaTuJ7xEaetJ0R7cwijL8Q85iuwScVqK/SaBPbSpEEbeXrTsED+fgevNtLGMRQMFOuLA09VCpv
7wEWrjRXOaXmgCMfwMkw+pIBHno+N//kvfZuL+FSOC2XaSHHR3nYxMrwjIlWOoTvF256VBM7t5Em
Iv2PP9D7q7CKFkUs2hPKL+/gA5GXFlndOBR+retqJ+I8vh612v5kub6/bTY7FnsVkKtlwr8srVfL
tSUVwwUDVPhVBV2oj/J0F1npRMhNIT75QO+fDN4pkm4OEo1lPnjwZAQJyTKdyaU0FekQbSqLZNHY
tTd5Yvc00ejV+FnYpJ9MBt4/HLzQCA0mjU2yFx52sONaaU0hemIvkKJuJ6mZJ6RSFae9MUynmEz0
FbkVcJHaz3ZDhv7cvDf7If0InXKb6of+gzzU2czSbk2i31K/0ZzmOCDECK9ILTryFPQqWqdGg5eb
PKdi1XQj0mEzM+9pTXl4j8OO78DC5n5uTW4vQdwkBb1+gpN7X2h2fKwloT1tYgfW3qqGefUdq7q8
XwSi+R6BaHQWNTmRgWNKJteuivCcpThAzI2ajOILz19LLJB0o3EXoSxb7ChSnhWpKpuNg0HzuDJV
eJUEXo+xyrGJi7Zc4CLYdxdbvTuVyfWIdeqianr9qSa6j6rEyBRkEk/FIy7sxrtuZ8kaIpSAoHxR
tqD5en0U7mq02vqLR0mpSI1MQ5J/yrjf1rxP6CiqioQ6QiFrQs27SvsWxKP8QsUOdIxSqr7Pqrm5
JJyDNJCa9t0SHmXhN9KHZNMP+Jua5Wh7Go959lCS8SXwzer1Mz4B946WIOHueRQCljJNzBy5E7RE
BJJx062JltK/DWYtHiyCo7NLdMMm1vlpodQNZTppPvbURoCCnEv4Z3m87Om2Ih2qd+EDrpQBQwTH
f4LBxqiihTCKt/LMKRxxp/LKmVYaaZMTqvLMgGZUmOm0mbB0EPyTSReLEhCn1dynkYMJOCRGqusr
zVmjRCcfyUqIwyICzunuBlFxOIhGDFGrro2th2YAvEIAij41/tRUvdxMTa8ec528RT8Oy4bjy+gl
m6h3ygCNiIUTOhYGb6M5qqvzqnDBxOSCNhCZQ0sSaFjMlrVtzLYdtknbAGJm+h1mCC9MifHHwMzs
MyMuvhDk1Ie8R2E14mCFd43XtzT5/5ZefMVcNw9r5SntIaPZFJHBHGIEMotuHnzPScFZ5l234B+S
8auqBniUpeuhljcnfXgY+plVBLVufHIq7HALSLK+jGQz2RWU2cqdye6aw2hrWfV8Dp7KI2K6JZYZ
c+SY7SLM/60P/7zsfcKwmm5tT2FwZJP0Y2+7ZGgaH4WVAyIsbgywFF4Yb9K+RUCGGQoCKrS54Swe
svRHTwIMucVGnwHWksOljQ2UYNB+Nl0/gbR4TvIqQPmJdT1sw6DM0ci3dXZR5cK80wmK7jaTK6p9
lJt4VsJGh4vUD16/9exxSNYDQtzniD7cbVpZTJyYiDcNdJ8ifnF68jlJO2zah9TtAhR62Vi2W7Kc
4t4n5zzGfwZRSqwatx73yyjQ47kcZbGJIXePJL9H+g9uOaVW21YS++40GD+mNIp1X5m91m7aLps8
uAgzameJBBjjkjS0k6h1jWKNLTkknazQsajlUSw95EsFT3kkiXu2ZQr7ru8Kcmk0yx5h2eSZVeNU
0LV2nU+tTmiY1Ii5L7RM4mRuq+k5MeVgovWq40sinNpx1XbN0K7IPIbHScyFfY+mOFX4TzPMo0Up
ho2T1TV66r72Xjqj45cNgDDdFm06XeVgrfRdX5Hy6eO1O6p0PbhenmdrZ09FbfvsTP2DZlXe12bm
IQInhbCSUXxBkqDDvoZzocq9757bRjOHQ304qUcDKXDkTgKqfVTHrLpB0DRowrC8idsOlF/claXG
EhUNWeI4aekKgD5bIe+yr5piWLLixiIlU7KJyjvRzoQcJJBcXiTTt8eWs3C5G/pGtvuAR3ptkEog
/dbsOSW0zjQSw0CM27VdxAUixrYYwfD1eABWmev0oT8ABej3UVMHF6kV02Tuq8QjUMiJdNKjSCUA
LxQNGLudwITERXbZV6ZT7i1UN70FMCK6Rw+NWAZgCrjjxgCBfj9FpbAReefMBPGnzMUqjLr6rJ0U
GSHF3KTfYUl7ZzyJ1WOES/GbnYhmWMumFB07vjNA1BJ5jx990KYTOgLRhQ6pKN3odgFDky1ZvgCN
Xyx7WiUeO5rPoR9hKb5I2trsgL6DufINGlhnRucC4oo4vqfb3pYNIKvJIjGDr3Moroc2lRDvLNtq
SWOwJjJDyLJ6WQROSzIlDOBR5s5do2nZ4xw5+rzG6jVi7c+GTge/5lqtn7WRl5KHlAz3nP0w0NbO
LC8gKhC0Tmo3QTRBDxh2FetTn/n8aaPzalXj6RKil/sGJLRvvYuzdxNMPAyrlCRfsY4rQcTp4BL8
wrOdh87ezUsleYlpaIRhR2n7GrAJOfj1ONsr8ujMEoelJiJyUufiNLGHhiDH0IkzfqGITIPemSOA
TXWhaTthlekF2TzB/2XvTHrjxtKs/VcKvW4anIdlB4MxaB5tWRtCsmXO5CUv58b337+HclalFFJJ
nYVe9KKABBKZks0I8vIO73vOc6Z13SS5QmIwsd8TdRfpj2VdQSKwjPwbixb0XXuwRCAogcTYWsP5
0c5KGQeM0Om66GAp+SOJW9Fq0npSq2e7wj1cV6oJaaPNyYYYC7tqVz32WzyJLVaV9YSJZ1+E0p5h
cWXOo+vgJWUNGASQV3NgWtfihnYgz1Y/qexYb3yZL1+BmkjztTbrKl4nJE1lqyTGekNQ7MRLGcGF
h/lQzXcGUGneJzNXgd9OjvGrIEFCYuAQCCsqMrHQwcCp+k7XBcREllfuD82LYpDvgyPu0SQRHIm9
2bwyZ74CMiwjPWFv1eABCXvth1M76hPQPYPGDBuolSr78FfUu5VDu0QnVTEvqvBbw0kavI9hCGs9
FFl4krid8dOYMUPnsKXvi26yzrGJeAgsMqO5gHRHWHc1Yh2yzfy7Y5PW44IaoIwBIbom71AlYJOY
sU2RNiwsqgHhz4kqzL0QZj2nSkF14T8E3VYp3VMlkvm7ZcXmjVKZw7HuAACgRiqbOCidTn4f5FRY
uMVwHhUhWNVT0yhNuUtna/g2oMEgytox1NNqdHQyEVK3+9azSXoYO09q+7ies5uwKgH1pnqDOWtQ
CSEP8X/XJ8DU0jvTCqlWENUtN3qd9dzDMoMKHfXsc9EgJbxYKjayI2w9Apd7R+1p7S6/47PoTr/C
rgCNUmgGHIW0rwtqGWmvXc8VtKc1kdjzt7pC+LSWI5iWFJU+0pVs5KTaMYQ8iq1Afa5G0kfxM4eV
c1MPgplZR2JjLawZMth9qUWSGEZgseOamlj40NFd/ylhIt3YtPbgcmudLlZqStRQES+FnVA21h2D
FlyAGMQR61zkrLzCGQFmji5BmmwHa29t0j9DOptXCV1hrKDaCosONMYwFSIMUi2PLDxleRIfqaTm
7WupjsmWnAcjwfaj63fK5LAg2gVYYr9WZljNk9DjEyg6xhKOlOmPFAhEt9JULP4BcoT0EfOKtPD3
TDjUanqKFH2LOjk2J3XMIdDl3pWKfdvbmVKvMBeplrxuQ/6g73nxcKst2IJO7ad0Jc0UH2FlQZzg
MPwTHNJ0ozlAWdd9mqgjDIQkY/slnHni8KGG38O8703cdqSsrIwcR/wu8YbyUibEWKxzpyBcJVVj
47yOpan54NSXmAOACfkaHNhwm5R2hwcnntintemCudbZCOCDtzzlokkjtmh2rZfgEyOmJENRsp9m
prLhm9tJXE5aqCPDhhtwJBpB/qLT9WQ8sCOA/DE66bJNwxNYBzjGXG9demK+IKYcSGAiHfGTrlzM
0UPTSfeEEYTbXEQ9zMHItoErowQeM1cPzN+BiRrQHHzXGk+m6/qLcVrC2sNeCgqyI3gw8PhyOlfs
gXjLSacgc0lLDeFyOMeABEnp0J5MtojQxJUG4IerLy6zqKZqPhIDXwLHGTJoUTR4h12FCTGQhBtC
ryT3RfhOV3cwYJyJcIxe5Z7iVK6fajdyyPTogL+INJvLtesUcI7Jkk/sjd13sbNGfEyPgqTaqfFb
PSsZS/glHno2Q2iFw4yjsWcwM/tlo6E4yckRP01rCX7R6ceReWBJvmmg9k2+gsc6o8y8lOCUSVUv
zSScLLQONeHhs9vRwMinlvyjAfTKKbQCHOuR17CMZhLSo8F6z66c38ZrCrSUChqx2Da4AiyvhQWS
1tAIu4TmNOPproYmXwMuhqtn9Y4Gf9Xux5vULYYThOGZgW3LyfYoKbCm9RyU93VJmisvoDCvuh5F
MK5e7VuvqVjRwNiTFuu19XgfklWJeNhV6w1guryheSD0DeEpbcMBjqU6EIo5XoYOsr9Va2cOpApb
6Vdj5WoVxa5uDgONVor0rYI5B2GpQlVSTfvxypxKZrY5MbWLqJqtpxalGfqnEBhUYxTFL89o5Y8s
JquAMNFZfAdY3bEfdNKIolaYtA1oZMh6l50sjLuumRIHGGRM4KbraW0JAIDu7ooQAt6cqMIDGMSs
uYC3jFSt16EU8zfZNuZ4rDcjvSiZjsaZlpdWjtCFcrifO0q9m5uJ09zIsCcaJcdfH0CkmPAwJkWx
GdxGJ3J9nFMoSuPUfIUqip2Uh6+d5402ZdS9mh58nEzntVCldUS7zwbVmvYxX7z04hOPCDJtjcoM
cAl/HQ6uAWHWTWbFNsh3ooh+1LnmnY5p2RKMVA39qq4be8bLJ/Lvg9OMl0MUKk+pS9bmalKsMDsy
+mxw/KEgVQgT69idztEyp8BdHEBC2OFyUMlcgJwcOt2tXjvyu+eUudyRrZnsW0OOPz1vMqYtnqrO
xpan4N6chUZJAQ1H9AirSuWBIR8jy2Yhlo21myMeywlZCpwQsI9ea4rDUblWU98kfIAU+J7QoA0r
ogdqHptYumk9y93FZh2Cs7HM7GHmLbbWE4jzk1yJuNtAfZMz3ezNX2kzmU8y0YHPJY5DbthIQidA
Di/5qs+OdauXEfOFHRZ4jURcpucTmwXP58HlsCjqMt43LTbjlZ3a5q86k0SKmw4Rw9+n0gIp4aKd
N9e9JIeV2gRRAE0VYe4hmICtI1lQ076qR7KZI2mrgHJg+YJDT2Sab1lZ83zdDnggVzHAaReoZ6MQ
rZCgAuE4lDL3JD3nZMVluWQLJ360epzWa6uKhrPMyOb7sW3bE5lMpPphZb/PqSy7YBMrnVWdGHsD
CkiNj8pj5Wx9BfxsfYTSa4o2nBjFA87JEB9IM08LX78iCAAMe+SemVqpXpdJ6kxBT9gBZYaiUX+2
I6zUVestx2TIuOFVLmVFUqyWO90CLEtvrXYw7/AROuMenJX5RBzGfFWbrh75HmBFzO4yIu8VIynp
ppUVutRfak4gqDcn5ThjEuZ/Z5V7i0a48Eg0MrWKhOqOKSXmLYBdo3ExfzCnPtsPBvwNj4hX7ngf
x3ujQY/qm2ZcsyUtO+MRGzVtC70yZblHKGHBCRNNeiQzghCZfSuYS2WVk01bg9EmPKH1NBhfw8Ii
k2lKQyf37MLvUrsr1k2h1mc0v2KFdl4xWdu6neXX0JHNeZ0YFKfVTMRwfHK7NDdwSigpl4Xe/Ewm
NppYvyw7XRXAQcEPwZNc2zA77+j4cDJNhtYz9g0vM2tMhSopgIWf1UdxKtlKognmfLmypGbV7A6L
BCEcZ5j2fEgr6zHRaNOgvZwUFsOyS7/pcVsShoDtecm5D/NhFUWTUjEklSrbahT6ftE1c09mtvZy
xWtdPLLEjSdSK+wY8p+gGFCqCEIY9ynhZXS8iPRGAVOuzbYq4GMScugsvmgo203OziYCHFIfUT8h
ty0zJoBKHQdKv5amPZ8oyTwY/tRTU1hlwOZb3xOkWhG10ntadj3y3TCDd2QOaD1cuqY1yAGvDReI
TGT08RDYABYeWX+7FvSpjt0/C0F/FxWa032KM5odkGNXVoDnkUGZYjI6z6t0vPtPqyg1FZQSD5cq
4oUAy3g1uFF79p9lmE2zXZCQZualnq9VFu0dAcRRsfm46v+mSO5QLDYMWucoS3XdXur1L+rxdt1I
nAMVCdeZApaXGssJeTfdWqZOdlYXSngdpgCoPr7o2y4OV0VWhLAdKauBae71VXs7iWTUJbWf9wNe
awumAWmHeQNqs07J2cnDvUakwSanFLwmHULfGPlih60s86/2I/gktCxV+lgmvYJDS41iubIC1A5y
bOz0o6TuFmK+O17bajt/0iJ902BZLoUrFXkgRWEatq+/tE5mmgJKUtC5N9xjM4uh2BJkt//43r57
FUzMNCEW2YWxPPAXD1RasdRqAkpIRdPmICdd6LqEYfSJtOPtVdiIEvVOg4On98Z3Qu2QKuzSee3q
mYxdAM/oXmg66H/58dD7Wu6YgeEJw+1Bm7WM89AY4rbyR35pB7OiOarAKvpFC0j44xv3zpvAlsWw
aGla9Nv0g3bRlIVUPUgi8oVqR0fzTIaHEuXpsQbcfx/PWFQ7B27vxxd9r2NjUKDGpbf03MyD72eA
IRUaiwEVbg5xXc8GHdSkvQW38liH2rSWtFgBajmfeWPfewW5qShmDDSrGjqF1+NExblMWTFddi36
AEU9H/IFWUp6qCaILlRGnRKZnQqsH00HDt+xVb+eXWLLlUh8che0924DumvcujQ4kdEvP38xaC1Z
0K5puA2qk4kr0q/ytd5TUyMj/Knrh/6kUMCEyRkw3Ky0/b43m3znmRICZLwc4PpEbEQk9LVTOfUF
Ghx9H0Ya3Q+jtD+ZMN+MfNwwz++Vo6Ni0xc93MuPquWDitObJHRHH8ebfIlUmAw12308Lt67yqKE
RFmAgYJW4uurWOEohS2KyjcL3T0tK+duTBVx+S9cxNGWb4FQ641Hre94p9Qu5wBjZOZuIOPtop8r
95M27IFueJGGoOdDq8S/8RChUnn9XTpjxKxYhvAanc48M4aeeiuTC7xOA8AZnYCV5jXqxpZmfNmp
eurPssNcpFupvo7TtNwVFhQVV0IKrazeffj4Jjz75181Tfl4HkpqfdFyq2+4GXo/Jjqo8MoXoFjU
JKq/d6K+soe5OibANj3KJbA8El+ogjiD0526LtQ2zemGMxsk0aoyR6qmWJO+ffy53rwSzx8LmQXq
KEQ+6oHauvE6AnqduPILoYEnqxKKWr0Ggqmws6OZNM4oL4uNBnf24+su7/3B7cBFt0wKlkGZ0z2Y
FziAwG/QGBSZzdazD132jiEl10EtPtMCHDiUnkcG11qknpZqmjTNXo8Miru9gqWM1mpW0E8VOdS7
fILBltM4bqdM9fso8c4qSY645c2Ej3iz8sn7/GxEOvzCSHmwtiAdXHZDrz9E7k3stFu6Ar2phz6q
Sz3IkfesHFU2nGqndK9N5AhS0hkfhNLq94Y3/mpaW0PmQ8Wo1pX4PHNJLYLJ61ygOQUdjjnPvo4n
SliRaBRQcp0YofNOqUUJIyGnzK7VzwSo7wwYC70rNkhXRShy+OCopU6q0Dr0G5rZPVlR4l7BtioC
q7XKK4K7lW8a/ZXTEbbPJ9P38pgO7iDuuWUzgADSwg/9+g7GRGkIlWKKX3DlR5DI6lZF+HqFWEe9
qifvs1fjnckRNTqWdtd69iYeTCglzVZdjfXCzxEQXqFl686n0jQ++VbvvAgYx3VoBxi70CofTPTo
OJJU8+i+ljzYa7U0amasKDl3M6Gdf/zOHdh4n18Ex0F7s6hVQF9YB2NwbC2TGYY0taZdohqNIucM
MnXHWq/QviINAXa8qlHQV3lXEl1sm6H4qiXhCbuU8Fjv608mn7d3GAMmShJde950HRraRE7aX9cX
UPUVLd2aJCfR3wRJ9vHXfjtuUOYgVmH/yDSAKOj1uPH0aCLXt0EMkgPOLJcc6r7xhl2JTPcMtNVn
hKS3T5TrwSRgooEq4Ry6aU0F0Cc0rdw39TLZSBATG6rw4SaupPqXBw+XwgXEeqfj1jlU6SaUQ/Oa
REvf6UinsRYVEmZhEgkSN/3kUu88q0WIhpx+kUIiiTu4ixndLGLkULsQ9rexCtvcxr2mfHKVd5+V
Z7NI6kipaHu+voqrxcBVlzhwUuIrHpPVHJfUgvx2JKQktLPPwBXvPqsX1ztYhpyxViGZ1nyrppuv
a5vIINTk6SYei8+kuu9dCvLTstAaFqG3B9NJ40lQvBpfjbnaXUH80XwJwO5YWUzHH4/49y7FQgcD
CZEdhdnlLr/Y50ZQyEatp5mVCuDDfZuFK2MstLNKbZX1x5d6Rm28npUX+g3SNxzAZDmpBwfBwirp
GrfoCUrgQo+1XaGGNVP3QuAog2laNWRnFWZ3m+kzLW7ZTJtlu39hExDip5Ygxw42oLtuEZjTF2nJ
BMNN8Zmn9e3gXT4kg0pDuEaSrfH6hqgt+0bRMcnaYybWowa3OKK8/MlE8/a2Y8vD8QDOYvEyHUob
Kdgj0O5JcNXRYGzjsMj3dU1WlJkRj/7xbX9zigSLxqKBd+WZ0XFoKK+SjtCzDOivlcxlRm5p6Hwl
q8ujCd6O5UrNHWCPvTt9tot9+35CtqDEtdiP0cUecq9CD62RyWYa4MNgAyOMIiD7jtbuei085sZX
Vzx8ecRQn8/03uyPp8yptnEso0A4CMMxSPfJ7ahlFyqNlRutHv4aW2dZ4xA820BaVGoTVJsPXrPI
A/ZFBjFCB93trhXi3U4BGiNNiJTPZPFvb4bHwYwxhdafuco52JDURaZymCc+kxww717XwTT0NK2X
IEjgEETJTJ+8bG+HsccZgqGsMUEutuXXwzgVdGhqgSC5qk156w7GdAVrw24+mYSXz/36lWZjZ8Br
I7UFZ9Oh10RYoVW52YjUnVLr0TySHm10VDzRlbnjolOjg9gP7rBXqNCSe0t7/OPR/c73pBrDTtl0
LJUD8PLzF/NXJmfN0wuKdWyjvYD0tpQY0TG6/vgqb19X6F/UAdh3gXJ7doi9vApzZIMeoU0peRv9
VTv1hDroxZ2Vs9R8fKX3vg8UMri7BpwwRsrr7zPVkZIMCnzbTPXCTShgIjiqJ24+vso7J2D04dgU
UOlT5dEPuVlzJTDk5B1JdjjlCVVu6ZxkrTuunSlMSb71ooAs5Wlt6i2Nppz8x9EefrSWdLcCddOG
9jhSwRTOu4ab5F8YVAyr5QAGzZHDw+t7gJAlZNMlad4msTyXKKZ8ovKq9SyBvlPqNzmK22G5EXaO
4g5DxCfXf/MMuC+MGmZlQE48iYN5gcmxCTsLLFua9tltDGD21CE/6JOrvD3ms7Vmf0QVYvFrsOF8
/TUzZcglC3JMcLBFApTdxjFk4BCNXplT1SdJyN15KYDuSEOeFhTx/EBcUU8oRNsFClklQaPkzi0o
XW39PDz+7S79D5A/qmlR46eaAIPLRPX/4s15Y87/76vgOrj6Gqz/39++Pcn2qSn/dg0glqXwT2vz
u3/lb0OqgSEVLzzVORVsHA1WHvFvPyo/ob2xVPk5WmFcWfZKf7icDWPxnHquB+kKhz5e5H/YUQ39
C9UqjrPw/J7d/OZfsaP+5vH9OXu/+8FfTmtN2xlNXjSaHxUh4gnL2kV49YKkEvMuQVpNk62Pt5S4
Tq1cuUzN/mtIZ7oj7VJaZnqErCtbNR2Z3o111pF05MA4QnR1lhEyfO+6Y+j3ikkDD8TSSuf8ve1H
+5uBNBRkUFodTVpCkDhd5nM188gPTuZfuRV9NxGSbabZHU7ougyg+idfzYsr5K6gTyF9X3YUYnyn
r8w9ivulSUv8CrlK6wGNEFoRL0GV15P/dNXoS0Ob/S2y1WQkVboYCLcipUcr2W+OhMaX3aksXHOD
WO1blsbiwkyMySfOMEEg0dxUpvEQN8lZWdhXagyd2lIb0mldmMVpfFYZztlcJV9bL7lMFe2E2fY0
TnRK5ej9i0x2JxQH8ZpaxoBIXMy+pdMDbxxva6qdHpRSPQX0/wtMdeg3UUoTdtRPim4+mWZ1XBsm
5JaidzsKXSpinPxB4pGL4pGIIldR+DmZfu7YWJuxHXD5SHefC6ujEDhFJ6WwxkAjOxQC1bEhCN8O
S+86C/N95bnnnR7NWwrc41Mj61/MwAReWGi9aCfvWy1fywxVROk+iHDchxmIcn0NbZjk0wKlohcM
oXNeJvmvbmogIYmu9e2ygGvtNOLcpvkSdfTTmTxzZ23EKrpRGbVyr0/qRB9UMc/KJitwQqQNEQ5Y
1TppEoCsjrtKas71oD0SH5wSUS2ToymJr+NIn0liLrGxWi2yjpFn3BFh+S1JZuRuzlYmEXeZsJeg
JhXkYgKmfNI2w3CB6tle9STVHM2l/I79zNtSuly5Tv6jp3iyAX+8amM9DGgeOUeuNadrEjXLY6kR
zqOoJRkz4+2i3PYBQbvoRwS+UFS/FcowoVPud4rzLJU3AFICgrvXAK9XJJGC3d4kEJ9To93WtMOw
thh+V8aUE0koicS+ihK/me5r9CxZV68rxfblVF62pbZtgKX1hTiuI90nn7mv5AoLQGARB6SEETmF
PIyyXtepxcvhXYxuvnWaCwI+t0N7lHogic+yzl3liB9s46uZ4GghkT0kS2+lKNo55X3iUFGlqw72
4L7fNrf/iyvHsv78qEg+SqK4hS7yx3q0zLqv/iMouVvTZffUTFeE1OXt31EOy2/+T3/4xwx9Mwkg
Kz+go7fL34bE/VUKA9PuP4cN/Ff++FC+nuz5/d9Tu659UYlKprihMkWrICf+PrVr3hcd1ylYLTZY
TP9LYeKPqd3UvzDX48Znn8q/X03t3hebxchl70fr+6+SBl7vVzm7LnhNqnYctheS8uEOpu7qpEaj
EvlhGvfgfRbNo9OnKO5ywZnvxU25+L1evDS5Q85jp/JyHYEYir/MBI1kLw3Lw014bRUEGGKs8Num
Mu/Io0keVaeO61Uuu+rUVUx0CINb4v2tCn14lEaBYScnd/tsSifb2BVlDlMt6az0HJk3Tpsolp23
9nCBX5odrr113Nq4NkLDK45RG9KFKjAXEbipooZKPAuy1Yhb8Q6ZA0xnkzCDER2e3kx+BOCANome
Fl+tGBvSSmtS4zKzifLz0GrxWRYFF/hip8ekm5s9dg43uWtCEe3JjVbKlWV10OaRm3L+DBMhCLlq
SmKTKJXo956B+xPJkxN/lTARNV/VchLaxrIg+9CyFEX1aQ9iCYLpo6CTy0R/RvRzRTpdWBxXg0iv
otJp0l1qTCbmP2ISOl7QuguRT5KggSykri/6HmZToBEB0z+hgqjtoIXJdB9VnnUek0tkbCbWgTtX
dspESmGOocHL9QHVH/HGX9VBG5MdeUXYN2bAYJcO2rBiXU5YynxXKPV3lAHhN4LdcgKcLDd3VlaJ
fG8VqTNLkKEOwz1KYblgTDX3G9mbo7GaxrZ4LAqUSpvKnFguu1oiapaq6/b+iLH6clCiwtiZnBmI
FJu17jIdiOBa1UNXtJDrExfEt2P2KhgGdKp+iVHjmFEr1GVL4N3AF44F44VpGUOWAKVqK459H4+c
51dFq5sPSiFxVudzanBYyaa42ZSwOy+moe0f02ZAs9h5M/E/VEBGi9QCieaHE4d+SzmsmcG+jUQM
1PUcb9tomFQSy4fpthVLQKNVmvSZkTT0JI7HCENlXxAPFMaVtSZwwtmUNkSjrQEU64ks0aoMOCgN
60wfnBzZZzx4Pl0r+ycpEMQ0TfRBbsqItBEiVJtmDibRS3WnqY0MYi3vuztzWJYqndgipMNMjjR8
Mme4Z7Ef61U42gYin6oBJRNh+SPkE56mtdgPiMcrJkk8ETL8KfYZJsqjm+JBWesK8abLqGNjJ9sk
5snGpNmtM3eSaFLZN1WrLlbqa6OxFkF0M7Lp0ozRxOaWQarFNI28DwvGMD66g0coRk1iN9mLlt5k
Ae4v1LG1kuAHVFG2Zsj2MlmsqHMPv7wuFVgG3Zy3mY9xQ0TbUO9sznJOQBXGNIi8nwSmJXXyFN8p
8lbb6N7Q3SALNcDX0ueoAvJyOHVZ8OxX8Cbds2IsideKZ6v+SSpKN/taqHU2XlKvmggFT9oHQYF9
UfdHxDzG7pDfD9NyqtU74rbXYZI4UWDOkfE0GFbRnqZicuRmFI2stnOsJdaRp8zRTZwPYgjINW7K
jZXU7Y88niG+0XlQDTxBEjFGNaLtYyMTd6QmyBnJomnn9v2MlAYCUNro5y0JOF+dRKo3Iu/Lq4hY
FoRu8I4vLC+3tGCuXR0xIkLjPzpu/z64AZBi0fnnS/Xu6aH5+QdG7W8Agv52+mNdlQ/53/+ffHli
e/67fi/jjvFlgfvQ6aXvs7SROev/PqE5+hcLdQ/edrDblLYWa/Mfy7hi6V+WcAIy+eBKWPSL+VNI
iBesmmIZX+gbAdLWOMUtYKu/dEZ73UJdLs367VFbo8BF1+9Qlmab0RDS9VL2itURnIlPPLCr8Htd
ThbLY2hsOmu6Haru9zbun2ZdPNce/lzRnxVONpxKXkaUQPA6lxX/RVnNa9HVVF6YHvXU4S/QUBMO
Qrp39Y2Gb/GQl7FyVWmiCnoMh0ThmOOEPB8qDdVeG8F3WfXkfQrtOKU8E/nISbTjJC5zjUR6tboz
NCeK19RexJPRdYTD0oxOT6cu6X/F9qDeTBhzfylpR0YnIjifN33CjZJ1p7bQoh9lU9w2Jr4Sv5hd
BYNFoit3k1ImF7mXbMsSM3lObDzWOn1oW45sNTrxWAnVcydP0t936t9v3H8wFP/5+/Zf5U9SY17V
Qfj93++U9gXMlkH9YiFAA59ahF6/36mFpkVpY4F0LcVHEgL+8U4tW2PGN7tph+G+SMD+8UrxIygT
vEvwjPj/QAz+StXjue/w59Cmx0rLcFll6LqAe9B5P18Nbd0rlYVlmeJ0rtTHpE+dC4TfIxbWGVXN
Etkp2aDtw9Zxb+nQtLuwq5XbsBYntaFGW9iagddOFEWrfVpMPWcqTD4mmp2v6HJ7P4ECFeBFdjfM
EoSvj/2PQm3u5yjv170yXYasCVuHfnqAPw0Lul5l+9zGgaLKxQIWmc19oyXI0t3vYuBEWlbG8TSG
t6odG5uyneJtWDfHmlsoPmfVW2Fr3Rm5C08h2866QpGCGnGt5kPxrZ76PpD1RHAn8IGtobdToBWa
E6REKq9abWx/mMgh+CjFaU8Q9VANTeAN1BdKkzhPbEr6eYS8flNQ4yUgCh80ZRp2u4Pdr0Olstfo
zo/bRlOIxezKYHbtedMOZEKLyvhZmfMS0E1oZWYVW/Lo+xsQX1dGJH6GmfLN7EMMLjKxfimjdkR8
aHwTZo25Y9uz85Dh75SMkFFRiPmIvMjyX4ghvKkK/nk+hP7jUPp80Pzzv/5nVNLtU7WgPOXhX/V/
8LiLhOKjt3r/4w1d7/lP/H6vFY3KJAZ4lMl0eujJLkvy7xdb0ZcIQyrvL0Gjf6yWtvOFCEPzWVP6
fLT98822jS/07lElLEx/lN6so38/6v9x7vyIQXrY6OSkzUmX+QW2Cuv5oTJ3aiZLXYAHgVPF501V
RUAb63G7OA7XNCNzP1fFZ7rxw74etVvYUqgVIddxrn9G8L1YJ1ndYoAJQrIFlclDP4xsogftsuQU
dNHjhv/kqL0su3/OXRDduNwipFrQdVD2DxXBrdqGWMpqiS/WM7fSFIhhdVJI1VR8JoV791JUI6iU
czV6iK+nybDLhbps6oNIU7BTkuhiLecO2j5qRbrbi2H2TgnhsI34/L1Q2mLVRMzwXEx5ud2QRVMx
M0FeISwvO4uNptsm5PPe12lWXJNbZ6851IqBtk/XnC5lj0+u/95jXIQWqrpwufm+r79sDzoBhoMC
m8l2i2PRyXlFE6g5aecOREWtGJ88x3evR0OR1AePdehw2HjhIPD3GU0wh2F95c51fWqPRn+MX9Q9
ZoX5ly7n0W5g6UPSwBv48vbWRQcbm5WFxjpEFU8hMQ9Tm+5Lhtpu8Nx89/HjfO/r0XYDxLUgAYl5
eX09OYmkTIapgfwx2ps2srULdci900KP6vNBNz6L2Docq3SfVWKVbHWZgRBSHTw+8DEdsY1jE5RY
eC4ySUKu1PN4nYsy+f7xV3ujUj+8FluYl/fSo6ySUjxugq4s5T6zkTdGuWwwMiXlSomijtxw/WLU
qvHSDZXuTIDWPgnFYv/7+JO896UZsOy0aBORLcYu6+UHGVIQDWQfcpNJH1wTwzJUmLWT476rh8eP
L7WMj5fTDt8ZvSE1PiZ92lWH4jtEjyKy2JMHVuxNqyQh3h3C7XiNdiGnNNYOPyL+YIGdqP4svudw
ZuBkZrHkkLgE+pqS6sE0JDS2ATTFaX9+TQLlzNT97k7ZEiYyX3/8Hd9ciJmOxY3vwpGOGeRgWxiZ
baeECnmt2YA4o+I9IkCNIqbvOAr6X2+hWmSxESh5L+9Em3fbj6//5h4vxE6mAySXNOQt/aDxj8/C
SJSKzZOZ98mxEdtENlrdeOLGNG/qSPs5xGa7j+bS+WTue+eLs1iCm2Uswbxc2o0vx1GXm6VW014K
+rxssIa2WPc9Nz2a6kldJ8iI/b5S+m3dlzbExPAz4ubby4PZJKAMrSlTLwah15eHW+/hlgPSAaRm
3ugRRnQjhHljCATNgZ5TU3WNycLY2bburuKc/pkI8+2dR4FFtBDLD3o74t9efwKZl4kat7UIcDjU
vnTTnwl9KegEcbnVGrSFwMW8zUC5bvNXH/lyYVddev8uOMyDOy8SOql2JURgpwjqweB6QQbrYzvD
MjwjmcK85Vh95cbYxT++8OFOCWA6R7RFXsg+TmV9f/2N1SnUtGRyq8BJXfhF4yQ2qKWpURUY+8D3
kEtRzZ/lb7xzm6mJLJoKhLUOEUuvLzrYStr2zQRGtR6jkyH2rI209X4Pg8jxAYtpGA2le116VvLJ
CH97ZfafLrtDvI4uiQoHQ8wYBmeU9CEDowBYxOmj+h6p2VcxmcYOz6RBjos8zbFrfmKvO1wGkWgj
5OG54ltAxHn4Sg96reQVS0Jg1di0wDBqgTpbBhmQxqUGd2H/8VN9o6/keotLjEeLboCYk4OBnFSK
7tWppDWcavMD2fKkbeNsFZAPBnVHO745AVYZJSvRExsbzV5y6mCtfGw7twlqUnxWvTnRVB+EvFHM
pt8llGU/eRZvhh7vOIUxlhHEYngOD+bzbEqaGHPssIb0G4NmtaO16Q3VjgI2obcjqa3MRe32kztD
kCOj69UShtKGatzznmsBghyMAccNQbnnmr0OHZozPpLCZr7XjMrIf2GVL+ozx8O0f1KMiaIeR22C
3QPk3Gxve4tIga2YBz3djhCj82uIITMW9TmiIYYNNtST+44gKfUMvY+pXYdxV3i+2Uj86lTJLeMo
g8Itd6FZl9Z9r09VuVOjbIYLinxVackSIhs4KBx6YEcuyd35rqPvOMDmELLdKGmeF3iUDPdB1nNh
fwtbGUenwuzB2IaVMSV+FiUIYlOlbR/VEevvkRJH/dd5krrqC6Wh0l8y1BMfuMt8FRkjlt94NBgH
hZ5lZjAaOS2VkDTUi9qI88gHElzpm9LTaFt07mA+ZaIad6VVTndTRGnch1BQWhTFveiWnb0KTqwA
alv1YnD9JvSU8mKOjaHbK3ENeEDkhU0hAs7RSc0kEG2UtpAPntkbYhNbzbAtPLYV+zpKHVzUcy+7
7ezE0x1aYPWyqaEBrZrZCu+nYaj7o6hRABL2Y+Ocje6oROuBs1CxmtzQEtuMsKaGCY0osRUYXLA7
lYtbeaX2/G4wJnq2bfQpMXywBvKBQmKjBaajtF/drpG631DQMXylbaJxnwKmeBjdsj/rKsceNoPS
hnSD+hGIVNKJuNskSYGofaIQSavMdpV93ibWiTbXLQi1jnaRDmH3rJzj6hflrbbc0hLyrP1kKy3J
Qs2QYPEd4jnahW6i752wAYVFgQwpaBerAic7LLlALTJPQVFitdH/Z+9MliRHliv7L9yDgtmALRwO
n2KeMzaQjIhMGObBMBjw9Txe3S1sskWawj03T0qyKl9muANmqlevnpuQinsVYgChujtvXH2XtK3M
vxNVyC/4w9jnMXKQVezD4Mq/IGZWsHsjZWAni68FGHe3AAMsjVUlXPoOiB+KuuwA9EMvsQUJDWqZ
WhdICtkk90ZfZOPJV3Uz7yard/OooqydTqHV+nmCcTn9E4YGS2fKZDJVhOWw7APHALhbim1+cbqB
LEkGphTipI4zDS5HI63j1J/b94oZU753WS5pYslp1iSsdJQvV2YuX8NwHV2vKgX2t8F0eLKnwqhi
a7Sz4tFcHCIwvVLXF3Pd8vpQ28UY3I/tFswnhx7yDpClk116yq1nJmeGEck2ZCZkrqxJPndjM9x0
m+6dfSjFPzjBZcVTXsyTtQPrkjUREHOHve/VWg5XOEB7mDzW9t1qUPWRCqIAuwCwnNepVz2FcN2Z
c9Rw7dW8VcXIBVOZxaulwvSN+6zIok2aAa76MA0fJp3CfPdH32+iuqocZ+d39mRGRba2X36muKOo
UA2Xvb5wzZPGLPr5QVqgiB5tuHD9HpGjenTtzDcOTmt2iW2aTb2v8qEd+TjMKXxYO78PH2h8rvKZ
yp3udhFCP7edbZXnsDanm3wAWba317L51iWQJDYmJjJ8CalIT01O7hAmFxeESJhbgl8mVwggGyns
VyWvn4xdmjq6BVEEFWxfAxNYmP0usxE1HOY/xWibG/pnACCsctswzrdQHuf1GhfMUMG8HyHhpYXK
H6QcoKzlKUhNThOaJ1mDB8Hq1XghewCFNbzjhQVdNHaqmZO57EghCnoxyvups/J8T8Z3J89lvXTj
qW1JPOeLRlxO1gbbzC6zKxJavbWzzLiqQwxquOrW13Iu3ZkSBBLtoRhZRn5yvR7EBSsr2HvX1Qv+
1CQaT1Hu0yLvc7g4DkxWDe6nYAgMq7DbnsfSAN7kE2CWbKXCI6BZw7STfoBEGpWo3OBsm3BLo07I
zjzZAELvm7VrQAVC2nTuJ9Od3oQ5CPOYmdPyGEJ0e0mD1f+om5oOa24U4D26ovRYWhWOI39ODVge
bCSEMDYmN48XVkf7vS/0gvdNN5sfzzW4vx38PoxmDhxTNhjWvHkts9SDkps2xYM/kHpDUDhrgFFQ
jwI9oA/qZ5BBLBeuq289i6bJvlU4d92OAhHdzB/w1wDeccWp9VW7nkrec5K+snAtDxh1Z3VywzJI
gEEJ7nSFz25XBnn2B2B+DygIjFIG88MSryES7xiz2F06HIwg/ODppTN78942AVKs1oNWY3P2p7TZ
kJjS8bnTLdYMKFTLhQBOAGdksFSKY0DjXltTu2KRpBXGB7n329+mdnSxtwoWT46wj4KdUpPt7fJG
dhkGxEEbEQJSnSc8UhxLeMqK2y0cFhXZCyAfS3rjY93Va3da57SDZi0g9RRWd8XyFYS2MUAy7TOc
BBwieanSKnacNOhBpaW8GItyPL2jOuMmmpqWYdiiLabwwTLANJW+Q/y3W8/GFGU5RQfvx2p/LbJS
NyYoyC9PekT6Sk3WO6Cuqk/WbtBFrNva7cjKy7evjL07ADAdK09xdt0EjkvcEPe93a9bFLY+0Fth
loHkX64dCWUsVaRQS9VZtu1PBrnY2Ttsot9BrVcvo67L31NWyTNshsaMoW24APe44L88yHk1ZZmb
3XILqjkuWVP4at2eQX/YW12wA0oBnW+ES7NFawkqKdJbUJo3+QiRZl+sg7p1rXx7yViY+gVmC0+c
3FQwPK9iSUPc4wHBmyKzsh+2mQL/YExscr3Ww1bet1tbgcZ17Q0cisfSCua9qvxeMZicBj+b/H3q
p059ALEWvuDxgeBFVoLnQVK8ii9bCapv8OfyO4W0XQPnnCRImsAvl3OLZ4U616H0YT2jL6OFEu6y
sgtXnWpXqypZtrA8m0xFfi0MPo5dUJLbWzAIcVjqxNsQd2vTGPvZCrLXTIs5gfS9dvtFptafdDSX
ddcamEdixDV8eXnuyeMmZgsRqjJZhVCGNAUBBGKtYiqmgLRvY8QcNJjZY8eYM6XxBFu2E9Y2WLe+
5SuVVFMX8GNhisj2NsXEBHrFarKDRQquiPWV13gxLNUAJNlm+3frlfjha605vSritt1jjwO52Ye8
0GZkb/MqE3vKuvXcZ1X4trSAhAlmoJp0nVtICHnLVYVM5YyGw/+jKXee7iCTMdlq4CjBrIHQVKIc
ClVEMzPfV8OcGPNCDH1ptqIf4rBP1+Usqb9/MPWsCEIAMV8aY85e8OeqlgK/qt83eFog7RCCD6E7
Yl4KCdSub0kPLKpoDhfckVtlXwlubdZDadpkcTONyuvuZw8OE2ESM2wFcXVKBZAHlxNW4eKKN1zr
42bUPqC8Es0oqmZHj6CEZ785DzCr5c4XHcqCsVyDAtjGqYZEpqNR3w2zOcskMJTcdouv5unYgSrt
ImzMpTyuGc6liPR0t8ZhG7C/ltVLBe1xnZdfIBKvKCjZ4F6i5B3zY0HuHkZhpvkb071g/B2uYLYj
N52bOspBHF6ue+7qUGZDTWUTpNkRawGobYJp8OsuWjpHAwYN1zqERwhRlqW+AOBY392YAcGF4+zv
ttwbnHiZrsCtmbDcbHddan8xizxnk2AzDHhLo+QV3cz8ut7lstC60wIPgfD65e6KTcYyNwQ8sCLs
lzBi3Ze/nrTBR2LN3RSnT0mVu7PHMpj3ek2DCTkVP17Rj5yJdm81R1txMR47Lbs5ovXkz8RTFvxg
HBcrj+eqvw3pThDohp6TjznpmMeyW5nGA6BtqThl3ufHMbsyo/vZwDPsVmIZQZDaJj5uUTifDjSt
33OJGHRQq8pHcmTC5jav0nDY607keIlm4K8FCksTj+XAGwq7VJQoVYt9GjpnpOxkTxXElLLYG0GY
wBc2DqAwQcn3fZgwCyVhwC5KyXphqImutki2LU7BZokDvgeQ2A5beeP9GmxsyrrdmHdH11UGVciy
UGV7OT0sY43uijM3TI/MsLZ8n7m7NFxAC3+zq0mHuO5zAsMNi3yCA0ededYVFr+9TakHOp7qNZqd
EsR3PYmXTJvqDCttMJJySWn0fFNfjXaeYe4nXu2BSUg+mRRnzLKJcdbNHjJEdWzILZ0Bxk7TW4km
IiIhugnndmf486G1yCbb2XysPJhibWUk9Nb5+w4j5k+xoD6eXQNT+qXIe+X8BMG4Ht2ZlSpCn/Lm
i7Wf3k2mVNffBU8pb4p7XZM0GuF0TIIZ/UWuwU0X963VEHbiigpAsDNuBxGOONp8Pifj0MjMAh/e
6CJp7Kky4m4Z25Ox+tV2nEVtfPOZzlvkiaYYGEHT+7INM4fntdXrE13sxAUO7D5i85+3zDJsXdwb
WzifBrsOm8jqs+3Se8F6NSQ6xnI0QAkv+6rQ7RMkLdiFweKFMvImvo+IfJJliEXtbvftcI2/pf1a
XueCOoHfvgJSncU8PTD+Tt8Mv/Lw8jMqMqMriPNxck2QXk3PjbnPt55ouIZcUKyrODtvJsQDZ8cq
rHgta2B0MYcsxx/6LjTU0c5tAKoV3ZnmtR2OYQVyMdqWkZJOdg1o1NlsqFisYMaJN2o/SNTIlYOx
0J5iURErtRs8vPFXtmMA4D83X6ugzuK5z6ClTPDvt4ObKpd/7A12LKGXh6cg54BsA4hsu8zTuU5G
QhGSKdMAiE092t4e/x/zelKbkZyZxC0YZ50Ff6sry+1Y1L7qea/cKohJLLK+/EnLJemlLZ4DNTc3
uTuu9aNZyyDdSVkQzS7aNQQ9YQWjHTsi59Zj+aPL7plH+S/uBI+dJIzMuXXVJMgfzewxhLgb1GLv
GwgXFwP2Rhu5ckpBUlcGYLN2HYcZ/Wrs7mQopvXUdfaSJQza+Ohy5YMNFY0dZLAQpZgOHPrbvGtY
C3APeKfgelYZoHw+0TR9DryCbee8a70cWl3tqsTrtm64n3xD5X+wCmVeyYPCWR1P/FTMeWyHZmuq
154HrVRleOqJ0FmjoS+K9eht4wBpvnDNfl/ZpLsdspbyGt2tC17wG0/bSz+nRB+0wbS+BWa52Iln
pcsJOLGUgCwp6HZ6yfXnZnfGUZN+Al0RiD0RlXk3/XHZdbzJiCbkGHG9fLnJN1+yGC5tDKtVyfJE
nFN26BsSKuppx6CADTHTUgy+24BjOAZ5mRqnLmAJZe+Uc//IzoWadi23h7pvDG7wyHMmJ78bDQio
ScBFZoBrtUV2bKaMkWhfGmGfVNTGc0xGh8ghLw0YZ1PFelqKV81JZkjRfWw4uv7rVoa47UJ7A5WW
Xb8Sc3Cxz7gzCS4+LRbk7AyFGioYImXEY6B+QXEcg31whaXueDVnK3bCcbHPRMn3n8EmqNC0Kw3/
FRLl5NF629YZNl9GEgEz6kegs5l81tLF941pOxcx4URQ85qgRXEmb8D+buvBTSOO4oI9HqvFJIYV
NnPITBqgnI8egI2dbrnMo3AxQjvhtqrpfomNp6MYu+zVpAIzdm4zDxBNR9XxuoAVZAi3LYE8sA4t
FdRH+NAQGg04tVttGkO8rakU+7Kih6S1IPrnuLDdh6Wb0vNUOvzWuCiW6RYtQZBSpNMljxsMgTq2
umYAvxvYtb0zp3yj2xNG/lvbarqTFLW8qCQeN1TNs5OBNOS+pJG+smytdcverDqnV08trW+GKisJ
BWCN6WZzSWgC+9elf3NO3q969INXQmIIAa77NOcncGcmLngAh2f+SG89k+7avjmtHHTk+DL9kUSr
bscuXA37KOkkuVGUl1a7puvFPRXith79Oa/1gxq2DEorxWYXF24drLsSCYSzZwsGwbk8KiCzmVx2
9dQOX8LK8fDWVGZ/jLUSX+bYt/fupiZUCw2xnrbah/JeVaguuOdXxnWO9LybImPGfBx9e8vZo+/M
t4ErB48RMLNoBRT6qkRu/gCh0/Zd1zdIZLPMRyeG/E5I51Yt2aEl5sJPZNUXR9fLbMbWaGVj5Gzu
NyPDQ8d1YwP/cfyMWK0+P0zKoYdtBwp7AsWt7cFfCvfEPkP54/TSCrkZDOuL42Pqn6ihpX9U6Srg
7AgKiBidoeR5px2Te+yqVCNIQ2y10SP3P5kyUr2ja8aUhUJm7okCQLFRYuOLdjEaf7IIW9MwhwH/
K9bBbS/5VvUm9vZ5cuJwoYjqEExUzEW+ObSnynCPqynNfTflXRGbTqWREx0QC15eozWgPc5qT2YH
axBLuc3jjmiZ8aN2SmPeGQ63cTJbs/k1hS43BBImYzEMzP0zbNcyuKSDxgRnu+x7R1ZRgSN1QxrJ
i09mVpL1U8MkYszY8TAzMULqda7v7GoM85mLqS4TngVmeywla9abnPK+cjZNHdOyT4I2puz0YAdA
7BNZhJNBV+bTRWHck58cdWVzfR6yu5Kl5T8Chq1F0auKbo8OXfCV9YCxDiTRhMQcZbwOu8nd8Mob
PYBP5vc1L8xMhUEcU8FwquRr3LWTUfdHq3fop9jQS6t9P7NlC6yVpWla7L6fke9YoVpBj/wy8sLd
iMmelydCPOcVcw6L9pHKSBHZCan1yRohIHMg+HV9LBU6Hn+C4hwqm7J7y0xmX6dw5tB/RrAZwn29
uT5lDzKmm8zb5JGmkY0SpToE8pqUllzzA0oInTsnhTVQn7atgG4/Zmzi4VakcWm6zGEiMM/QcgXY
U7OlIba8KqQ1zK0eKui24VpMu1nFuG0Vym2wtWRusrQxEkfk13eym6Alz9Lb3tByGJ4FZgu8eEvR
NUxRLB/KJWJmtH35PoXT7O28wp9ZAaIP6aMM1jD5IpDK+LZRjVMC+NYZRTLrnJ+CAwtRSbjrIWV7
gwBSLyCNsxz6Vz6dKyjSqOSF8J8sZGtpGy+ipQSKlN14Bw4EOpl5ufqCuxoqfRy0mwEmtWelYF91
Ia+j0flDyrzFFu2RysKktNj6yUo0MdEsmlA+09EERaAhPWw4CqwNV+SOCeg83YxlDhs9T9MwWSvL
UwkH/dzemC2H+iHY2Bk/Eg1ZU9VkY1ASuZEPYwLkvv+FnlvSAW0QqeJsbvrjKnhciGZpMXwavV29
jMUq66PnZeIosf9YrCVNwa8SNdfdAaZSjz7LGO2lqMzsls8e2n+BheQexIIzRiGXApzlUkK6Bb9E
iKipUvcmX9PMjnwvp/uy3T4v96hcZGeM7K71EUvJPhsVdp26CcZrR5KHlJVPYVZLupAqWH7LvK29
KG9SYUTV4sxvmsUconI2tXHLMg2KuzEYPoyspd1e0R3SfcYc8kpw9xoVF+sCNrzzvWo6jjwfnwNE
FtqhWTXN7Viwb0He02Z/23MHOG4FaP7tl7394m6hX8IeabyJ7VLN1mOR2SWkFen8AQ5cQaZvpv7d
H5zg4PcBUmKYGgbzDVGzG8oSUMqOpYShs2eW7WicTMsH3ob5Sy8LOkmap21sqKWvDnUPhgSZnRzR
U4oE4kSSx5L4hbCq/H3btLLcjwYTrkNr1Pm59EXp7cKrgfdYq9V7CumMCs7RyVcPkk7ZQg5S2SMC
9/bkhaqQ+86VbX5YwQ3at1R/dCwVglx6cZ12Tp9y5hMqxjFvLn97TK3VwFcplHhl3BJ6MatBHq1Z
z/t6MVZdyEe7FrVzN2k9r/dES3XhU8vKjbhxSz8fP70ydEo0gQJ1mSmlerC8snYiBo/QGf8Lh9H/
M79mQosngkUAwmHga/wnW5VbdytrTqC6ob4vJw1l+N7UdrjnkHMSe+Oh/GdM+z9e+n+5sh/+P2b6
ic2m/7hnev0N/9tNj33WNzES4I0hR+1K9/xfntsQxy0kTtKMwXdgq7gmrf6fPdPwXyEK/OPURdC4
Inj+3Uzv/yvfJkAYh2/Vxjfn/Hcstxhdr76ofx+sC6wG5hUbZSFoXUPeveu//78csEWWj5Kc6WJn
hnN6VigCIfkqDEQ+0kyKxBH9ORzUwXQOTmcec+2Oe1d/ipy3dMbdc115lC+ht5L2x+J/+Qqgm8kj
LnPKxkW+rDaMASm9Q0pmUFg7GYMJz9+FJbvUiIQMYV/U6rhU+uOJCmU/sF7mt+i+FjuJQTafJhpk
u/xAP2xvnPBrGKYzIhVDvrSMXE06p8ta3lXXzMW5lPf2FJ60zzgdp/Ft09iseeonRRfeuO9ordEY
rjB8SHGoNxKKze3e9YFnOUX+bqeEji4kgVGg743hlv6BssqI6xJSQrX+0hZlUTGUB2T0pCfMZ0Bw
c1X6Ma/G0S4Zbmkas9xL4yH7bBsVyeVsdZ8jPXGXBx+s1bhkDk3Or6n56Vhjb/Q7AwWbdFHbOTIC
B6WPYq58dR4m87Wv6kOjltepdL9JC7iOEcrXdjvbDDtzPFdJUI43FZWfUzSIU46+hKVxFDMFJjT3
yS2z82JT1oeFPLrLk6PT8yIb/SaY2angRYT3oh/4Ob2AWd21Z9L3QyEd0F71dCgbSfiTkI994SNa
mEcqyAO30I2pydAqwkeyFcy3FpLMiwXI5NZM2zckoogNus+MH5SB8oeFb6Uyr7up5NeUcF+G50Kq
Xc22P9aLpYpqKIQA4RnTpEN7rAhSF+EXC0G39MmXsdJz3OkO28Fy9mw3iMvVOV2bzjno8zdC5nb9
UkMjKsxhbwbtA7Pqt4XohC8qheVP0L2T6xN5ev3NpkicpcHDVFQPg73sqv6RDRXC1IcIPEUcOjqL
65pNWiIOBwSTervBkc0OifsCSUy96al5XauSHEpme8e8XYsERDx5sKZZUeFaB+1YJJsQ0MSY3Wte
oRDtF+uWev7R9ruLn1KA12ymXAEElL93KREjKVIPsYTHuvAeO+bMbctHiuJdlme3usZMVGYU+oel
rU9pXSAi3Hb+CXl959Rk2kj3qHFGICVgHq9fAx5uT/wUWU0reSlhGqgaEDiiXuBdPHtKWCO52D7m
0lC9oA8/59X3ll2ytXi1uwv/6a3vlNPent3Ynz+3+iukkIEO4siJCdZhCrtYWqTxlZd/NOep5e9v
rRf8FF8w8VGeeo3A9Jja/LpDWlw/QMNQA18yBaRxTZLIX/vVfBhAPqyELJibm2w2SW/+zlkpyqXu
d4E4V0FT3TAqi3poSb3PVEWcHF3hq5jtmNQWbvPW32U6AB5ElkRkz0hxnaNZjDb+atrOixcUD1Y5
3Dr99HfJ8896wASxrcUHuRQCMJlJF+DchdgNUFhJTGoKb/3G7pF9bF0XPC5VCwklbUYiBUj9bBzr
RbrzDBQrUPf1Fk7J0BOZBt6FV4t1WzQLNN8mHB5s5T0P8NDIWLstw+FQVEXzt9xW7w05HBI21D9q
uJRF2pL/nkGm3nW5esL2k3hKnmkgjrM0bqfSjAdyIVlF+GRnhlK8piTw7C9iSY9VOl6G1XhOR0Rs
UfwiLm1XZM1IITwzz2VRf2cEq0U4cbDEruFKPKf7rP+damaWbSN27WzfN87fhbyxpfD1x+ReWjaC
qm6a3wNnzPZM/+XPki4oBIQo2syt1nA9alI+8V2onSOGBsV1Mz+XiWqG4T0qIcoMqt047gW4q4Nq
eEz7QDDzUJ4Rq/5K11jjAqNVFqUjhiWn/4A+/SKtwTwUoaG4KTbze+4DZxe2lQuPu1/3eMD2ff9O
jNhHISr2pNOPoT4bQxg89flPp+jgUtIwyp5GlpcMkZeXoyMxyo8NcZ+bZ3fMoik8jM53SxYRngbw
4obTX1ZWvups/iQfQ8YQsI4oR2TKmgkWVhyTPLLOb7acYXwgx+crHQUCOCk46XW5XLu31ZJHOmWQ
JoiHNtcPxXlmC+OXyZqX6NGZVO2WB2/DrFIxrMXTtDxZabAvluHGDrabri6epOc/4w5jRmZWbXXp
6uBOdDmCgCaZ8moX5seDABDNKDf2Dav3cFGYoZ9xZcRb8Bi42S+SW+OMmUeaB/Gkblz3ued87TGL
STP7hMkX2yUDnbFEwNSESYf3ISkc5H+p4UZlHwS8fRqKl7o/z8BNrtvjE3khM4tlYU0UkhiYTWd3
dMwH0Rq3nq5+5QSb+P1rXQ0fQbfiIG/XC7i2Kloyh3YZGAk55GAaAHolMhzFnd8RaukOeELmgcy5
0WITHea6sZSPNn/2yd0YctdZhgTFIKLGZZUtB0RL2ht5V7n4t2e+5TX8cdcB/cGOgwBJr8BEtZNV
dYBqf9FFf5oQHrOOQgMG/M5r5/kUNiq7wonWuHPLX6R/vKRL8+VW3UUPgqlxncY1ogJJgDfG5idk
+s7PqBuJLIMfRpZ+bGfuz+iH76NFT7NkI5YBem4kDEZx9eAnq03AaGrQ/DfkIkRhE+yQ/LhKfmli
+rBybJjNma+6S/VhZas+afyQhOExQqYvg6XED2POL70uTm0Y0n8beYKpel+I4cNz6hfDSh+tfrOS
fsRd17OuM+dAHLqtyg8uR5Uct4Q07KSk2Wf2eul8naT6MBGVRbQdmuD0NvrziZkIH35HGu2WQ482
bSqTDXUksC4kEN1PxQlCPHGCi20eesGn0zN2bMpzQ04Q6IIrm+CSNweqgxZF+cQlZu9wTSQwgQ5b
Hca+zhm52BG8xT+zM0RdyF7Kmj9adf/cOfUjgUT3tq+fDNniT0zrX8zgmP35z2U//jLNv3XtHKb2
r7U650VdrOx35k076TSnxZxg2i2kIleHknEPmnlnDhAkbmV3Owfkap3N+c3ijU4bglXrPfF43vre
hM2+N9djWRxDNNYG5WaVsEDCNwdVjj4ZShQUHp3Y5V3Ob5w1Nkl4pVi7Y216rDZ6mFE0yHrJdVF/
FtcCbzQb+32ovNhOPeYpDGoQybxAr0ebTBVGeOJioc6DuYxMY3rGIOzvscdGbVr8NQNepam8ZC5C
f4vnXQzzXSFPOHEI717jxq/NO+gQcT6538PUE4dluvugaI/WaCQmSAwz7Y5dxQqq3eVx7zWAj9pH
v2TrJ9Bf6LTHZWNTepiNnRXYZzv3T1XG6NzcdOL57WuAVD0G/RPWaHvgMZD245T/xWQSb2x5h615
ZvJwdrbmAW8/k4A6QMRHVXbE9Ma6AvXHuKcNt0BLpPvGW5IuD9/ceTjllE53RpXjM1Ep84uSg/M6
2OTZT8t9NteayKiV4AVgf5rvogjaILnaSGp1drzbiTggDh3nr59ury0T8Ig99h2ZrYJW3blGHMM9
qQr7gfQoIJv1o9cNX35gjnGo+U58jVZaGE9EMn/qddxvlnFvD9Y9SLHT0v54LRFlHq1DDUXqXJms
nHHbKq94nrbXhoSjcOADbdXJKcNYbrbDjCu4NSt1tobhbXThpoXruyeXt1LYt0htF+6J3cKqKy7f
CwvEcW7LW1Jwjzajy8japotWPSlS7rxwZqOU4yNkMuomTNBsDmKbONNCXnof6dYliXrz16gfLDy6
0wvpbMeQCCNanZeVj9xY6ljVV2IUTlLS64MYanCFeWx8DWpNrTuZEpVzOxRuR7Z65sVdMf5WgCoi
ImK/KV2HX37D+V9qy7zL4DZzeMzNIVdEXeCPdJvYQBmPWfO3hp0hgBYaRn8RaZcfM3s99J2FoR7v
96kqsjgf02cWm7OHSoNTJeerex02iGy49OpF3CN2lPf/RLj5uKwSF3dEHHpdtG3odXV3SKG2YYMJ
Yp/lCzERKcbR14EWMN41TsUHw6bZmx2igbdRJ0SCnTDKdEcxeS/aMO4CyCA88AFPJOblIBmMhaBg
058J1duOLZFv+JWnfSCk8Y5bF1pXI9JPww8fCgY2RD1QsVt2eb8Wgq0UAg9PFQywqCNsi7Q7wYpz
e8Zt/CQGh3lwyzgSah6TxuZhmFMoCM1PXnj7amDy6budg70ecbCom98gjYsHZovqhxGhOgYV0fO2
iU6YU7r1DrP5RRTGIWgNdQMfh7A3xcBP5TmY9Sm88UcusiEjbE+bxtmb3RcbsTRmKa7dVXRaXtPE
Qtu/Z1s5SYuGdsxd22CHEY/HppCVxTw4J+qfQ2cNHH4dpkeTZEgVbgFfUsK4ycJAcj/25SkXw6My
w/ua8k/mjM3K+UdsfbSQNYsnMovFZv9xmvIG0fOe4EdqTV4WexI7u6Z6HC2D7q8lpntbGnlPHW/E
Oc3uYRz52tKtYRrl1SpZBwcN1sODOJrqsxvsj2WwnpzOPq5K3LR9vx+d5l7zZF/K/G/vBr8Gczou
ofjLsCtGQ/8zzEiYKv0diPBo199B+JYt1ptjqeehcl88XctzuspvBqy/vUF9tjWjF2N6whwLY9S1
72s5ED66+b+7jFfBzFmpk5TMejwpuyNIjUTb/Kemib9Iv83jILWYCc6OH8E2Ivt6KnEcFXy8FBLF
tBGn62VJa8BP7JlTFEF3hx8HhtD2aGOWOTrVJ9Y07FQm+XU5zhISYvy9V5Fp50/q1vAM785mSrCr
gzYhzWW3teYTq5q4Y8qzrbtznU9fmAUXRt1bxyHj67hnD4/UY1qDkTii7B298bltqrvUU3edXcYe
ieKYTH5m3CcOF+8OZ0rKQFfiVuG61j5F27qwr2nCDigOdOVPVTcnYwn4ZxXrb5C02CqVcSOC7G9O
mWMRXFZhTm7M+SccCUpu3YKmX8D12poPZrUJwALYjMKhaG/2TFQ/cNfzAZkATZsuLMAFZjuBVF5Y
n3kxPhCPzAjdj5zrRWL7zNADYqbBYdKsZkRsb+fKDQ+D8njyrTPudZZlJxTk6dWzazzetTikWiRz
YMWltTAKB0eJd8+jlIxCTqrSX48DbkWB2w0VxX7fCvhGuYu8YSnabDapl/EkMRkWQvx28/ZYB+o8
5dyEY3eaHCQNnTJoCK9JMGtY3WSUqCsD/YdhkHfM47EGG2/g52aMgKDJe68IzIjJynzMVDfd4IWQ
lKL6RCoGKC1ZMKCkIppuwt7+BkARjcjuFtTbKJCgb8058+4gZ2sgQ50mxphFj7tFXIsTg+XAJdq6
gIn3kqHQL56/POJOllc149npGUoXprN+jJ19JmQYUQqeaDTOWBimQn31vrcP9U+hXXLExxeZ67s5
d/60jTtyYi79XeZ0mE09xuiveM2WEkGqRmjquXmvjhJznbiAB1wXRd8eC0OZT33aXPhrswVgqueG
sey/sXcmy7EjWZL9lf4BpACGeesDfB7onLmBkI8kZsAAGMavr+MZLV2ZKVKSkuvqbUS84KMPMLt6
VY+yOw6NtRo07KHmeOkrtcbUvKwUFe38x5ecd17zC5gT9Yl8W5BRvL3RlcdeQeeEsdT9NSfY7g2Y
VRIwWXn8wh5kjZEBh+3AytdGzDlTDqQvCdzzvZveZO7h+JqsgHJo8EpysPZYlm9NlyXHbhqntZvQ
mgdfBPTluJ9NDuVsZPNKv2n2VDcER8B54Cwa4mylURbIt4pkB0vsPwXJdJvl0ZUKyIBueZZzrsUk
sh2Uuwr7PjAKPQr0kD3ZOsEOt1Q9uQwe8tmrJxD2UmYBntfv3aSKRTRwf1FOsbk7eBbQD6czK77x
eSqS6VNj9/ObsecKu3vX3Tapoz+AO5INezOwl5kNsS1m2OJhus9Ztmaas+/zF9tgjq5C+gKgsHqd
/di5YIXVCE7DIcJk7ljt/5oJ2geFkevCTh4wOQRmOgd9GDGQ+fV8ovjtVTP1XaE1t4Ev8aKv41uL
UWOBg/xXxdA6uaOYzgCr8xinOE/1VcXmyrJbYpL5k2f+MRUIuyRfq9y8+WU/rYraPLF+/RZDzSla
V7u+yQ4JyK+tmMNbatUnLKobQkucQj3/tFd89PP760Lr9I3yyFPh+mOgR7210Gozec3Dd3I5R6Fu
fnGrnXIbDXYAJMS4IEyBGkLnJKyVjrT9urXxMWMaXLapXa7Bja5knZ9p6Dol4Zc0MTYAWc5mNLnG
fMPJC0BPoMuh6Y1YPL0+PSejtpw5ljQVayuthBNatz13kfkN0WMPMmFrGEggbNr2LmWb1DszDBj1
I2Z9BrjEftd0DCZlxqbL4YaOUA9VwLslIART5XxMow0wzPHXTiOSJTtiF2WlPqT2U0tbss3DDAs2
tF2enlFyyCswKQ5qT4IC1OopyQGajrntiQL6qxDWLmLsmXyxFEM/LdTkvY4hHjraQheDZuHt5LSR
Ggy8Ur3jXmxRpado4UmceZw8kw0fF8uWg/PTcmeeR3PoRys9Goe3OHqgI7XCw4eJF40k+r1/wZxe
LvWy3miN/qZynsXtkCHXT+chehxdb09P3M6JdZzcCcXom95/zfj8jKH+0BXVRwaEDzdduBYy3/mK
R/KgHiseF+H0lDrhimLi5cBrn47q1PfWptbvD2h/U45/cOx8tH68msM3B2Gi6wOMID8pU46GAJrR
OlrMeH0nfeO4HeE7FcTFuuzWmXiMxx8Bvsp7m/J+EcbfCtqDzzbYwCTpZO9t8oyqoRcJdg+iUNbd
0jec25ykasvYYBhny8eRieOPh0Z7KKJfWXGyGMWpCUfAO/rG68CiT1OziGuygRZtsrW/JMixCGXq
BVr86jpZwKDLK2dFexF/EH7alXmx0/orm+97x1W3bQprm2jZoradq10+euZn3pkL6IDrvhK3AvPr
orEIwYsen0WTXdokO4TMbQvABGvDIcJrNqtyRqXGd/vgzMNXYUXf8Lrwn7bymnu0mNXW1S70I363
VU39cO7NLCcwue0bXbxKg+K9+rXuzyWbkHB4McwkkNHvyD6B+FsjXsvhMijK4YuXahp5cdslfszi
Omudvh+scqeN2C1ZR1Bjv3FGBc7Q21tJf9SbClEYo6L5lsxql8jhKRcf+TAt0t699a21Sady4VBh
R0lEZL9bibelXZW2Id997uxqAPScH8s23SR1fqjUJfS76slIYjQnbYsdD+8C9uLWX7nhY5LSRGQ6
S6yUG1NMQWpH65m8E4kmDn5vqcorLsHlrIUchLfBeio7uB9s5k9Oso7UR4fzDMFX7TSA0m6jlhne
kF7fs+cxGpIba8s4FPI067x0CJRkkbxdm8w7LdqX3JBjqgi4LCbrsnzJ50vuFIGtf2gc4+lRVvsR
GwCV2iyzn6w+PQ3JOtcnDpGQz87eh3uYZCzS63qV85G5j4aWVm2T+Zv01Qom8ENe4ZoeXz0LyKmg
Fy1vT2jM1XCXnuezYTNGDmagl9FV+PcCMXOTmtvYSs5NfbIztlhVNi5Ti6sS6lriEYGySSHW9oVq
e3CgHAELGJBrvT7Y5cHOT47+0moUyyMXBWZiLCr5M5YvZsvia50IzkDp3uqC/9SoTmGCJALEKe+d
QJuzeFFoLxQdQ0lm2dHjrq0tsfZI8UhzSxhg6eVgOptzI/jcRkCTh3czfZixppRYU11E81Qey3Lj
JZg+nJ0yebAkPKZEYPl0pozGlzF7jzHEykVTXO/8XZYVrEA8myI/96AJrV5FRXF3KIG6yrF0Yx59
nabBXJNz32aMYFyh1lk17+ifWrAtWLWkemLeRD0+yzEkClToYCVFkj315CkZEjqXeZ2LULwLw9xY
1NhHdtbUMqDlR2kg2uYd0QVV4cmWFxWHn4NTfZgaA67qXgHh1K8pwIU9nDSuhUYmT5PfvGfj24z5
fqG37Z8qT45NQZary1B7unvodI1PUOleUGiXLFSLu0juT9OmcTWews5CTpdQ51eePjTsJy5twF1d
Jc/ULCBx4FnvcJW2m5EA7GJia3uXfJ8y5osa7966SJN10bFWk0fID59DuS78l8l4qdOzKbDJsvWY
tXpd8fmcTAogIJWb/dVo/wymRg1YsxPeJ+DfW4oKK5JrSCTUI2GGE5C7TB00KMlZtYvzHV0Scfgm
hkNpP94jSU1hcv9W81LYBA1tHRGqrdXjnKeYtJT57hMWz/13r5dH6WBuo4uaK2SycGuPR0mxS/P5
pE/md0lFOuLxqkOn9AXc1Dh0k6B2S3LClYkWRR6b7N+x1/lLtoSWy8GmyLHNLmXYZO/OHDpBNokr
3y1F9hsjKmRYD0XC196Zs/k6uWyB2u49m0u6iWcKgM0HjDRyoTvJT9jWGGrEye+jeZ/gx1dZtMV9
h3Fl5JbiadgfSSksagN1Gjl0pU0u7nINn6CVseFttK9K80kLs8clCXHOM987eInqn/rZ+oR8A5XN
H29Uvwaj3/x2qsZrGGpEsCLF2gvF30eexC7ITmQcSRSm+qeyNVyHc+ftHUYUd1bL2v6cWLUvfMsY
kYqQWKLeKXauP52AlNdruIzOqgwjCPleXD/Qa3+bO6aPzo6fKUczcRKjcsSh1Pk+tRGecMN8KIwg
9M2Y6/VliAlrT9owYK03P/14TpBRcUibrD8uNc+jBaGCYVsBHOappSchHWuez0fInw+pEamNN/ja
vsCsZdNhHWWBi/S+sopmK93xNRp5N+rBGgkOvw6Dt9Vi+xOqVJDRZ4sLTuClmxnBRNDS4E2L1MXp
6x0b4iAiqde08U4K/ah8/ezG/SJPNWdRiXHcpzM8d2B8xzFrCIvOmr4hka6urjMdjCrq4anTXrQr
MzsPdOlOINoJ5b+KTlrpWqCSbNrWErjiROp2jEmm0HieRE8JCRqxcNsY8TKL+bnYpdLN4OTrlmDK
XjNtSstz+H6dxe/UsnVAowUrHS5JhNtBGGJKavXyZpuivFUGC1J/Ar1PXqPemGWqMCsm4tlt5Skb
CnPNqAnA0B2wYEpmm15SIlBUSBUEkNVjjepCuKA2rkOux6DkJ0dtzTlnV92NBSZRRyTTQ93X7Mhh
ARmBFMzGcN28RWEaVAfIP50HEOxchsJEbIgq830o3Pq3v4u8kTCGpRxQmnJyn79zomcLTFTdD99B
4hyh2V3mCsOvmTWoK0XKMlhq9angz+FkmHrGqlnjf8E2xiLWYfjjmlXmdy9pRs/jXFwbx33pfSQy
S4bbFPNGEHel+c7KncU03jQ6DWZtDWmGp0c5GCtd6nlgz4n/FmUx99xcDTRSiJ+4rC21LZ3BPtbt
YH42EUvvCL/DjyzJfSxwdO5dnUKJeNC2fqiKcuHPNUqbE3dYsOZyO+hWeXQ0RKcq3PJeKJ6No70v
6+ZH9Ya8EC9hcmQdyXk7EvnjaELrIVLJvW7Qd7HGvUxvh+5s5JP91pc4q5dG2/q/ejLihbR0YDuC
aBqyx2Cvk7SaCE2l40bGGrpvGNetSwGE1zAH51P+01hu9khjjrz15diyQCEbmgzzhwopY9WLOf/x
0yppVi1iEavYXpqcxkmZPrRd5C60masbPDafN5kYktl7VFQBaV8SChPvRtmJS62H4l0x1+wkJMeT
GOYakoEtzgXzAzccyY2qwsxJxCM1DPwytcWpOITsP/OwdvheG9UxTX3kwSGmPqimkMDySpy9Pp77
IMyksyn1U+ZNGpvE0fK+pd0XGLQ1vVk5uFswr5b+F80RxiadNZcahcY+hdRBBTr3gz0KNZcoztJL
22vjq9vTFyIa4VypcWgDBwIzYqW0nUPTmP7Zy0jaEQTCCWMyUpik1sC110PNOOH0XzjB7WaDmZKZ
hRz/sjGbUt83rWcdJxEZN0NFxYLLmVutQ591LgPYtKqITmFPzWCNRwR5TlhCLFD31RRdOwTgdWcZ
/TVzRn4/5WlspQ13CHxwwifbuMcqzSxBnsJ2j9yvNhnl79FSk/qrF4ZzE9R4lrcWVtePPiMACGis
mOsVp5h2Exm2H/hU33pYjMgMU/hNvgE8esnSiVpUY51gpyqRKEL/7EeoJg0O4JVKXY+3JbF3Rmtf
qRgvODVLg54ImUVIGw5xZwkB69Wi6/yKwAPvq3VkbpzpJLr7r8OQZApqP+QRjSoizUsNvrOiOqJt
oH+n5OnBGa88UcGimVLvwZURdvVwSAmBpP26GrAMRa7jbr2qUbeQss0HyXxRC7c4E7q+x6oGsgkQ
JIZFWEfeSVbJFZfotInxxBsl5cydC5alC2dUYinEMull9DZkrrVPB/t1qMr6YqlyvAqhZh7Xwlzz
awle6zDcIiKpQ52Fxtv9URjYPjOUkOX0POg9bwKfiVuUCXszNZI/OyZ8iqxG31lWNT05xO+QjQrj
jrrgm4Y+8aA3ontAqZIaq3eI+AtP730H/kbaYMvWLFuuclU8x2wSQnAqWMeL4RBmk9p7Q1vzjYi0
1egZ3o+VpGxpaJ8JKsnWl+8QS5Xa4uNhcM0noxdPJwS5r6pjY956cuPPPZtklSHH5ONcnt2K7uBF
Sr6Q72Fh7eIm07fkXvgID+Zm8nHOtL63c90Kxd8j2VXp9b5mzn6QpdWdWFpagVGP08mETbPWVM53
LG3KFWgd5wa7wjkJb6DbtrfHbVHV2YtXpShOpHwsUoLD2J1NtiQg6xM95L7TZ9dRjUkQ39VYJeLb
VDTmZeK9peTABqvGOsnd5vH4kqRe/gBbujv2lhu+Aogn9WBkbwbqwrLQyDbN41htmwpOVm8NgdHf
6TfcGp99u3vzhe6t5XAXR6sp716ou4tdQAeRMy5qB/o9wrSS26YecamPGTbd1GLzH1V6wPWHPVLO
VsKzWFTOLEgvAKywZRWoQGySDyPZxnNbU53XZPMHQg/6TDWMX2AwdALZI96LwSFH5AiDSGpDKlGx
SWdiAFGwlmOB4KnphPEbWBkId26ydoe8XHFhUBwaXETKrJXB1PW7AjUvXxD4wDwTfogoMywe2A6m
IZ8ZZBVVfvZplLx1IebzvQnUQl9kyd1/UVOEis0Lz4mqi/CnjAzvOCH71XhrVrOp4eRJoYSCQVnq
+qDv+YBmW1CG7leR+ZgzWUpeMHGY/KDG3eRz7LDlMYR21kXM711l21B1DQpMNDo7fehZAgEQYnSe
VEhB28RcnrR1jtcpTG4KYyNXTA8EeCoFAV/uHwt+rPeaw1DZ1jjrJjKLPW8LEQmyZG1772lCFhwv
IusUkhEutrNL1OraDCUoHhGmWD47qP8W2fNXyYyA54va4RU88PF3KOrkQobeWVZOz0hGAWCLauGP
e/yvbHRi/n8J9+O5N46eJ+trRkPIVzu6vHSV0+mXKdfq7wmEzG+W59Xen/UpW7uRxqbAJJfBuxh9
4MCwLxpP8kAgQO1F39MSPvh2/KABBljPhIUOQ4dMPsTK2BJfad9VNEeryIcMYZigj/2uTk5oWNUa
HA636HgkPY7ksmgrDcFQYfJ4Il5LCVaWFic/DPugymeIEkJocDBssnLkEKPVXEG6nGAv3Hxh447N
42leNXONj7UYKEenfWM7Ak4F/5LB7/FKYy9cTvgMOu2pbmW5StJpuowVdp4mcW8h+8lgdM30Pfbo
FlnajK0HMsQ46Edn3Wjx/FGHo6SewceelVasXN1RvegtH6rFmOgNAp1yD2A5MSgODySk3lDgMSPo
U3MmT2VuFFHfy6iH7KeTzPWfG6eT28rJh01fGPVaIw3zQGCEg2Hsc04hcsCrXs10vDce5Ix2nrwz
8XRaLWKlHWPTsL6aiBczNkXE+RnVrNnvoQ6P1dAijObhYU7TlvfO0SkPkQA7l6PLIyKzU+OVh8lX
x1Zxx1rYxzhPUmgYtCkAfZOewinlOxJGKd+FwZ6HT8ef/AcvOuUhq4+Y3tJrWMTF3omi5rsoTU6n
8Fhn8wY9e+E6iitAE84BOTYOklmjxwmd0gKO7Y8Hu8d1SJhPNywstcXBKumMUo1vM06G88iX3jOj
hj1Q6G65oNh/2ElY75wc4QavIpHfoXLtP36thS9dUcbbHCFjZLuf9OMib3SNi33qrFxpWHAxcmDi
ukVuQhBLLIxmS8XNC3lPqPkk26OrZ+5dq9lC6xoD2Qwsj6tm3uUu4n0SNSupW4dsbgnG2jRHZfOR
/P+LVvFvzJifJlDy7ennP7f//2+EcgtIiP9zOGDxk9MzVPxjf8X9D/wVDnD+hpHfA2R/R17/3eb/
VzaA7goSH4SRdAGU2sbq//+yAbbxN5L/juHbvkeVKazR/84G+PC9zTt/X2dfQKDgP6qu+GfS3708
2QV9CDCc9giHrMG/BAN0Kx3zunBsqFEc5tjoGEa7V3Cjh7C/Z6bm9t9Q/u4vwz9FEf7+Ex3cSpZH
wMH61yhCUkXVkHqWzXkoni0jw4yJrqylT6xZH4XPHU12koPBfPU7+49uNrc0kV9TUdOuo5lB09k/
MXdk2pGWTt2+VebEpI6tdW213r9BQ/L2/MtfFtos8X/cvo5t8yba95fvH3IT3R3jgdgrOFMHRL6C
6GMLmAYfCd4DonpGya0zTrfKU+KpYfJ8gNW1aWJ4eek8P0MRdAizQ4LoSecsMVbxvBtZDcGhbM+5
Gb+D1CJVZTKHtWZtfrCZeCAcwcKJNj2zw7s1e5co8dS6zsyghVKMfcs1130X9c8lUs3KJmu1qsJk
K3SfZzOLwq9RqPPIDY25525j1QyeB/c8tECTI7U63gSPrGXXmPVmJhu1aMQd9SlTd6Vzb142bvVB
Z0e36ucc7amNSVOWTgtPgAfzQ6167SGCaBf4oqTJrkQc7u7Dcz1DB8g7nUSnOrt4goKw4OKEAXsy
f8B5Zj8t7gNIBtq4UoI9CHQHTP3a3ReePMIewlValK+xsvyd67lvsyUfbRzmFWf2sh1xVWTcvDfY
o7KNW8/zkS4Kf0cV64sxRj0OdR6z9cgLpPs8AMlis3tpEpipFST2qNf2fl8/R1Oh32YQiMQ3+3Jt
aD1JhCEXX77VpZtwMultzfxtXVXdJdLhCjOY2idQfrsiTr+hbxTUl4TJkeqtzoCuZsabhOF/kRVx
tmG5tcEMQL2mqnV7Z8PtYfb0Q+vgEZPGsDrHj7XAdV6FoKhrNg+KuWORiBAXOPoV30DrOckKtitQ
CwjkfeI7p5SsAvY2oSsCqoFsYOTmFckEtLWay1XZIm8ncVOdbY3NUZ9VqL/yPhFBQ1nFwIlOOVVg
y9ILf0ErRN/Ic5/tpHLWenmRLkG3qa10iuphJoSwKiLoZPirGB89unxrjFPLyLDSVdPHUWB77h9i
s8knOd8XwFjmxWSrdZxjo90IqZmHGI+nCx/qrXZa/TED6IVb2UWngb/TriRYilPTcdEVf7dI2BBK
lqUrWWeF8uxjhfyoR45VJm8Qk15098m52U5LuAxpk0G0psHA0UjnEqeG+aQSN+XFsWnXavA+ybpK
z2GIoTbLffvLJZuB8XyyCeSPTWCN8bWyczzsADLZE5AQ5dkXPdf6eMNNSbrYjPKgAaaSIxglMUYs
6TTDqjFUu4LtQttdFG+bphjXHpPRDRhndrY7aW9EaVVnTffn9wlKzDtYM+shn+62rSZmhzL1Mblo
fJTwmh/asu0OjcPmsbCn4YS+apGsjD2cM264UR05roWpdV85t1jHwMQoc4IvKq4YJqZTMrjPFhq6
ZbbW0S8HSjWhVKzt7L6MIPCgHvoiNMnlysBsPGujOzhZwerW9cI0RLtuE5B0WTfW3/2IpB01lvMe
hu1LQTPcdoohVEXJHV1nS9xgVBpVL1bZfc6ikGcj86yt2zivqSnSZ0a29qE1u/BctUZ04hEEL6Nv
jXUWeeW6NWxCCMqvGElQ6omdeR8U/7AM5LP6IGvJiiAp8ys0n35JCwSNbQ7wO7Y2OPKS0liKUH6i
8rWbKq3UL1qasUgmN7rYliQ8n7gdVk1VvdUy/piKkdeyUzc16cYmbm3rUNg9NB8NhmE0PFGJ8Tra
+ovNwtlhVJfRCfxWvM0stCd4Qr2BZ0sf93DMjB3REjKgPCB/jLHE9csXeCuNEHsJ1zVEghIIMoYL
iAM7JFU+iX2XHCAdhtPKxVuxNV3J97oteiCcbW1udbNEGaBzVrAKyRKbsbeWF1nbeswpUMsVgdLu
3VU0yQR5SOB9AQYU9lkJqeypgqXDK9uUv5bsQGYpxBGdKE56BMu2UTAfvTDJv4WaxCqpvepgSQC9
Ix1wSF9u6H7ZRlQFJiHpVe/7sViMOdpRocxmj3hmLMvcUXd2l33yzFQ+hE2eMZ3l0zYaLW0XMTab
i6gTf+Ykqak29brwqXVJSlPbC/GjmuRwDusx3qu5LR/AYBusApqd4flphodcmgvdhlug6dUMKHUU
QeSYjJqF7dqrwkcEVrHtX6sm5PLbFvm+S4cVhjMbSy8GDNPHTdzTs3fKSE791pXVXxs0FT8wAEgS
Fe4CvdMY4kXKFkNY7Fcw93VseUh1+ccujH8HBLEXwA/+GuiV9al6tzqIzmICr5FTDyKOM3mWnSM3
XMjR56i2yPFH98VFpqH1BX31nnQa5u1o9Y+iLsN9DIiObbdprSUK0Fr63U9cRPm5HYsKxuNg3Bca
e3I92TpFYLm27E+C1i5eG0ZzlIcKO6/mV6DKklKnjoCdSUnA/ZTresQOtXd4TABgw7Xl6w9Qotkc
jBrOsgzG08qUIHxAWIzvdoVObuvzsst9usbqS9zOyTmDJrHrs/DocQIRiYQKJEcbXRxowi7t0jRb
5U0+PDK1SdC+CX4xr5/bc+hnNwVbjxyHCI+a8s1Xk3sHUYSyvBD4B0jRsYDrM+rdUzXgblCaHrMO
dr1jnZvGDm5X+NtBuFx4nBgH6GzN1rBkw/oo/U1az9yRBK0Aveb+S9LyIeWRrY1DTDRuqps9nSj9
eGM8xZrvRTpim2l5W1L1HbWocI6Xedmih0GXg7zmjCerRp8Vzi/au4U/r5r9IAdgMtltebf2tC6r
1+jUxAZerlz4q9bB+KUVKbnVv4ui0iagpzv2GeYjS/tOk29zMobbGvTctrWG8ACtoTlG/Zi+Ajad
g5b84zLj+Ds0/Ui1Yu13Y+DVTbrHsCAJnSThYcic9kcb74LrUETVWhTVcBqiydmY1JneLIx/auhA
0ZTR49Aa5a5HoFvOli42vnm3IhIVRHe39ZWJtrz1ePysu0jVKzet0kNlaOaFUIKz9JRpHS0Hx2Pp
T2oz2+6VtQ5rnrHCI+BlP7ZFtYOtISe6ccnGHENIRwpuESmcp/Ru8gU0pmrVmYAQh74ut32aGGdj
zHH92Mkxttgklo37NLBxJXnE5tvqxXdZDdWeQlcABoX5ItERHqJ+viuCFdJk891ECicQjmTgGqTe
9Yzre5w+uGxT1onsuwdWUtRZmrPnnTlJ05e+4/Bszaji6VjXB+XerZBDdCz91PkJTVZl7diIlySJ
/FdPscu208lfkifF7SfT0rlCUxquA6GPhC4ubCiz4/okMoYOnS5J5cH2ERaqJH1zm5DLoyDeZaJE
oRrnzdmYIi6EWp7y7K6uoVE8WS0JRmGU4GPpbN6Ynb0X2pQ8svQ41XmL70A0a+Vq+dHEsJm26GCk
h/JdamBrqhq4cb7ew6VysS5hEivcxF/DRsNEEae/sulmpFnzO+uczyJUT1MlH2ZmsRN2mz8syz/J
QsRP1b0V3YgEK5biSXLJxkAcv+XWqBykdBIJvpGtkOeSJc0w3CYLPnwQY6Igq/thlyZhvcT8KJdQ
VrptEioMd9NUrKpUANMEk3iZi/mxqUoviGKV0vk7kouJWOsl1pV38q6ENidJ+dINoR7PbMEJanVS
Lqwq/NacBB59S4rr7qaYPGyl2RRjt9SjdFlzgGGVw0SNbo/Ht2zlE7yZ+JgRi93Y+GIi7Bp2VPc7
HBPFKbdxUkWS0uy5g9FlkqfjMuqJq57AokPztYJB9fjtZ0XTPUuYVA5egAhn34ZRfuPFw5c+gWJL
TZf0TtovRpuM1eCYmCyVfqb4kT56lqWIg+6HK7V2OzbJeLEAR6RDroIo9eZDSVADh6jWxMeJPUw5
WAxcbWMvM3B30eQaWHd4Rlbwu12SlkfZmMU1TuBGGBCu773pao842eEXy2gKVi0lwmUyH7Nx9PBa
V69zXn7p9TyszJoBZ2EinC4IYvVfd6o86Dwzf4QF08GphvX15o52g4eq8TqsF5W1rBDjVlOu7iZB
eHrk0KJu29X+FrTOdirpblu4esfSDEij5KPHiDmH6jfKdABxGCuQeuF/L2fFMl7QaLdqWv29bn+H
CNJNX3g4fGUCRXXo/csYC/8P8tGMzlWxJuSGtPBb0skGum0wZlWxSWzr1hZ0rKJCPjSZ/8Vy5xF2
ZbS3qrsqPDNGqsl9THBMbwVLrbexdJJNzUg+Fs6z8r0KpY60bl5PZ/3+pHMhe2C+ItXmg4hbF4Xl
FUuqClGduepXR78wdt4k82UKH33li+q77ebiMQNAwu7Y1jdWBIGIL9+Kk2XGl2QTDSo6iJQJf7O6
8/f8nd6d6SWfImRDo7owrItb41LC7uTQiwtQhXaFUwP+e/teiYwp2YsctlUZuU9anPEz3UfN0b77
2ljQNzPzEn+/PtDhYmKy4Asr8bmsRKIKvnj8AusmSveyyIqAD9DaidNs449cgfXxOIicviPm8KUb
3nzKeE9DGXJk+RgvHOE8V26+tSLFmx46M9Q4JtdZ9/F681yce816hOulvXDnZvliOtOOnHr4xyUS
sHTwZe2pgVvNMmtfm6zbuxlGNFnF05K+BHMF1M4DPznIfeqg9S8tU+rPLbs4+ES6dqLdSuxYireB
21Q2kLoi/pnNSf6BPJUGTUpo8P9LiCV9z9O/q7EH8PE/S4irioV+8uez/D+3H8mIl/z5RzXR4c/+
pSZqjvc3U9hA8RATXeo5PRS2vwRFwlx/ox4Iygf+R9cGDAMs5v/SRii8903dMlAiURoNz+RftX+1
4Rru33DhcRulB9clEWoY/xFt5F9gI7bNivbe3WFCCvCEC8v7n0UzqeUCzScf1rZCMaBdtsEyWSln
nIMsy9MnkQGmIiTQAnSbwzbtg5YhiAUZy6lDa+gVJgUti7hz2DlxF1S7ftNRhFndh4/kc+5EZK5m
LDnfUL9kscqAVAKS5oH+XKaOI5YwrNl183RlYVPVSVPuqL6lCRMYmPfMhFnlS0wJ8Ad7ZSqCzqVH
brUlKAGr3IVmwJ6/pdgaxy8546YfyAb7nRuilqTWFDF1p662LKbMPHNds18IiylQ7J3HuG8UoxYv
m7l15Tqs3P4HEdNdSFsrx6dGZ3vGrczDGyotx+rPNRzZiMV/K+ul5sf6F2Df8Dst0W0WVqyEteoF
juuWYcE5lUYraW3Qq+40+KDQ9qmaicxMsiWsUzRjUQSQhoWLTDiQ8oEXORVL7FqiCZThJcU5Sirq
z1u/ix45NTR7axDM2Rju2EPPLbvm2tvcsVaDmtNPrqBZed+VCARBC8/K2rHsylianOmC/u6kHFbV
qDq80arULxoyqeQY8GD635/k/XmYGLY2bTI0ry0jOakrv1SgXzTyDQhsUmZPwh8zjv7EL45mErMf
CRMI06Hb65+MF+kFxpP7lZWRxZ7QnjIdfkkHuIBQE1f/qZvSC2Ej9SJr2PZLU3p6Am4FltZ/UXcm
zZEb6xX9KwrvocCYCSy8qZlVLM5sNrlBcGqMiTGBBPDrfUrvxbOkcNjhhReOt3uSuossIPMb7j13
k8aW97HIiaO1n/Llme0ebaKR8cSdJroBwWGb1hQt1oKEZK7B8TJWcptll3htIO9zjk3k++MyBvvF
qlvv6PtpytIQzC/VupA49NrA6R+IfZFg2twgPiOHwUVI4yO/wxIj940fSPdBj1iprnOqaHFo8DPh
y/UXGgo4YYXa4PcsE1p/KdWpDl1hrqhHuhbkzuzCKOfd0JhDpyZZlzpBD5o7rcaDMLZIBOx2xu8w
qKAsNk3hlTH0stA/w6TLCaDX/cL3ZoWBt8cl6qodwLQaZmXdDw+9kwJv6GNpPh1lJgycHDk+Rrc0
Ha+Z27SvQOrmFmPzBOAw0ilFoHS7MFhbxbhcDT6b4PUgjC03HU29syEehOH2MFVttMGyWT9euPYI
V6tLygj9EL0Y8083fB0CC1CCI2aoc2z4LaqmLkUKFkwIj7PRoHJWMkAYYOyXaMTGT1PvAot1qP18
Xq2424KelCsvnNrPqG5REnNHo9ur8gywiurGD1kV4x3aSqJx0auhonJ6pX6x1R+jNSologoSkh4f
jVbfc9x1w34Sy8xkNUNoskK6hqsuwyDCIdopaukpYJqRJv2nHrHErZFbh9cNsQoENBD6AfguzaYn
ZjbBjc8MH907QjEHzTO6bon7PadpmWW77esmuVIEEKKY19ptVgMNLsV5U6B5VrnV1Bs36CJvZzm6
aNaKg5qFnt9FiAp8TFwcP5hkWLyW8tzZ6Nfw9QY92/YpEpBzx2ya8Bwr453chNqqVbb9qdx4IDwH
xf8WSRcYh9Avff8SoDygm2B2+uznOW4vtwqcx4CHsLkRJs3QkuPSf7HF4vX0jSifcRLMkw0CykMi
k408unhL8T3zBxo2ocTV2M4mSJLkI4lT/2zrIjAre3A9i7MT7RM4F2FDuYPTkOAgppTbhYNX5P/D
YumviKvLrQMsy0fDwniRGMK/J+QJL2EXHWiMT0vjbGMX/4WDMnvzpzv57h/IrN+qQd3VGWDYf/+3
SxTvn9ZX//hrYLpKkM8Od9vfF2ZuZ6cD3anZTqTLa6hGnUUjpXkZUD7k5xRz31q4efxmijSAHFCx
SIGf3+z++8/B9f+3j4FN14MqJthkuKH4W0JXyrbItAIxsKgVlqMhH1+DJu+fW7gHFBb/KkP+ix/5
Err1n+ywy09MCl0oyAoPg0vO49/+qqqKI6eHBLAt6yEDeu1PREjg3uRbjnQTOtcdvlZ89gqaM6gI
/oeZq87s7R8f4/+COzd+dwhdvn87vzf9b1x6X+8aS+f/g+TnCwLuX1/N5l2///b9R2F5Sa7+939b
1aREvP/2Xn39dvjulu+kZhz+/ucq8fLf/xNIF/3O9tjxiLGBLUeAIJvLfxSJTvA7Zy1RyNSOFBnE
aP6rRvSD3ykbA4LfXF+iuvGo3P5ZIxLvHgjPlSEByq5PYRf+b2pEVN1/eaik60gv4JlyWX4Hvgth
ln/+p8UqvC1c5aMPqp+d6LKCOMfoIEY/eXbshTEAe0WkOUwBi9UCihM/cbcMArpAcjHhTtrku5zV
OL6SfjDviTbOc5/KMQfjs5B6BkG6y7fTYiQO95FROAQlPXHruGUbXkGwMcPGHVkZbnCsI30GVdl3
N4E9VcDC+tn+hUTZoLIYRTxth7EssVoVVvnDYs7IOEq4ybKughyrQMyy/ihdTd+dcVj+iCw/e+mS
tLjuoiFCcVmGwaMxqeDHC5iiruplAvgFkYmTKpCgj+vEdQ5ONroALKsI2RdEoe6sI4X1Rrl9dwpH
3Bsg0SBhJnLoTplfRo+2iuCPzUTcCDZFLBSqkKJriDFEUnu3eIhHdk6LNypUoANqYF3Y7pZPX4D8
S7pTqdAzobube3jGhQnilb3MhIvUZEY0uJfz9gEag/7VpzSap9Ln9765oMXtTaSyKNt4puxCWFt9
5B0Wv7fj66IrMoigxHtvndZm4BiLLmX/3ETZm/FtOa4w4ka3XloQcNBqCP+4HcvkbOW9eLM6FRJR
BV7tsy5s+Wn5zUJ9XhWMB4NoAs+ECOqQQPimVg0VS6OxjNNnUl+DjsqumtAL20Vxo4hMuund3gbA
FY5w/mQa85SloTYj9ZPjXouiQbbXDfGl8M/cH25n2QQmNc3FkwODSwlJhAC//EGvl6IaBIWHnz1j
SGIswnvRPOdSJR8V9m5E+dT44aqFUfeiwo4hgUoaZW3l7P/xV9vceyXsA8Tyth3cLcC22Z00xFCy
UUeftUOC7MYnIQZQaUyg0d6HsXBOKL9QwzcdpHjY7nnKAow97SMmEz5aKwfiX8g9uCqZ6OZXzdzS
TubK3EixFB/ZZLP+FwIdoxoT53phvQ3CJxDxo466RPyRW+XgoM2ZPHN0Z96GnC7106AVqraWsi4o
HVHtk7he7mbJl8hU2si3Prm49JYJVjhkdTU76yXs00f464TBDgSVfmb5aL2EXC0e7pLReucjzfeV
dOPxEMwdEyeLBCRrPbB8ODUoyp2zZ0b4vp4V4/utqXOizZQI50fQ0nisirHXT65J1YVtvXThOoBn
DTfRRQy4bj1MNtgYaNpuIgIfPSL+Iv8LLALoDwLvljtI09VLNpXuZxSr7hutROsgdVT82uaCTawx
P7GQmZ+l7RYPnsG6vx/xccCRwRtu9vVYhDapCHH4EI+kZGKzc3qK0GBCWz45Mz5Brwy7CCSJrVlE
haW5jzKb2ST2cW8ttVh13sWs3evlM+1lwVLSzjpADQ7uFBgiS/IUTQFDaU0swhFIfQkAC/bcFzAA
/9XR4+JteixDC3+2kQHbRmKHM5QJ3tqkCUnA4DDZKPd4JjdxY7yGUMcKJtqISLDdRw7MnTJjoG9z
hPGtoEZdTWMMvNJCVC1X5cwIddtNup2veVupGiPZTN+LZcr7BU1zuQpsSwNbSysBFoEdOtPLy/Il
x5z5yS1hVZuABSYQfxvCoBXhHFnzCkCGd4kIIpiQNcZLXzOpR9SZ2Zf54FAvK5K2M5wGDKcA+E4e
Wl9ryi2CVzFoqhuVdBVkkJDqcjZmuI8j1tJreMvBgytb+7ufioued1mcfCPoozFA0wQzOoio/TYZ
GvjiKEmAJqIJlrAFEKVOvVVlL+xgwwaXxjpiyciJTjbfoZfUcWsyelBjp0ni/nCiCORKStnnHyov
CR8JtuowXaCqD3YWEcE3PFgqWotOszJtM2CNG9nzJdFmJ84vdnhuCZFPASJaaAHLYzcvlvWMnIJ/
PeW6itbSarWzla7U4Ym2NGk2pnEiaztwZb9F5MUBtDGsuFeFlFrurMFyb2xRLA913VsOqfAglMDR
iemDZPPyRQx+PcBkj+Up9p0SaEfWD586zcztyLd3cYVKCI0MebE3VWioLV4nVMAFKNV4SNO3P9Uj
/0Wp+NcM38ut7oc+oyWPOlGiJvtbfquPWY9zHMltpIEeKzDvV9zaEjc66EE3ryApj1F1mnNW9P9n
1WHzXT3q7vtbUx7+f6gJ+SX+NzXhd/kOB/UvRSD/wT+KQM/9nasksENGcR7J7CE90z+lh97vgIop
v3whpfR8j2/yn4PCQPCPXIfpBHDwP8DE/yoCUSXS8YhQ8mo51G0i+t8UgXQpf20tJOo/4dj8LVSc
waW9+FsVOCJPL7LYDfCRu2Tcctqx4Z9axO3Dwm3P7pW2Vu5RHzibbrDCq6BMbkfTZvDB46U8cXvJ
feVXb60NlMaJIAosdQDgZLbQT3EFuw1mZZcfhOGifV8lwwwwpi4fEcWBbwSRdGEXHtsCunqYW0xF
bK5gCGT42frB2gSsCo+4oPZCLdNzHFrEBGJD9GLRb/i3aMANmB1yR5iTlHA6ENI05J1p9FdKOpjL
GQTcTwzVDqNqXhu/RzmXp5tx6Hn9Lnku5YI0xVwiYlP72nGxDLXcvyv2fOnWlppFc9PshddwiM0g
9BSxg+uGIMpdzTdEVkFiTgBJSJ2vwm0tqycCxBi5lObs2lV/x33csidJJPuPrj5WSeVdAXz1dhUx
rgcRqfrEM5JsOrvFv9GW1qGIe5SEWKXWFX0urorBg9ovU3LX0ALtaxODBiMYwlojKRFsA9v8h0Nq
M8WjWZ7KthanzGrITEgRppP1zK7J+4PTsVyThjP80kN40PBfH6pkPPpCt+tUwWvu6CLzFpjEVLvX
nnDmY65i2F78+ek2MRIuTRF+txgmyYmRIC2GGhQod8P03Bb+V1RkHVvkHhBT14nj0gDVi5foPbCW
W1CR4xouobsb8XhjpStQTLC9woBLeApN7AJIC+exdrq7yRuLs4X80bcR55MqyGPgldHV3NZo6fqc
BPQYeFW2DFcM3FBuWSycxzozTOCKAAJr2VDYZieyW9+itLW2DTD8Gn41CLlLYYCyfrFSCwwcKCUq
2e6NCewCDrMtD6lpYSm0NPGUZimTpHBkCyXec6ZRF6Tc7FjXRGMTgdpuigINyMT3GDQ9Ge2kQjri
Oq2DY1KpF4GkkIeN7wLVKai7vHOep76CdRIwk1MpbuQWzVTiH0bfv2DD8KM4nbMcIOa0WzvAoldN
GSiLeiDQeIWnKOL19PsfeioDEnckUMEyM+0J8Er3PFIllwsSLl4tUI6Q0PjtY+JjLSYXB9M67oN8
cPcjWrq0x4yGpCQ80OeGtwgAvM/cIoTHQlS27pOh3/r20Ox82zC+T9tZr2vX0teOPXnsAtpLMlzX
ym2NAXqrLr5Zbag+CpCffpU7R5/12qr3xuycx564L3WPjStKxZcp5ptI6S1cpX2decTiltylZCyN
GzvIbciPtFZQ8NSzX+OqUyjowTIl+Z1qGgZXLtE6BpQ5sa34bIw3TPtiGRAtDAMkImZO0x0P97Xs
3eFxoY4AbW7BIkJaC6umv6Bt9EHnA/DjiFq7nuM9KhY4QG0It2McyuA4xA5QkQVrJ3G4+xRJwwrE
kMYwmWMhku9StPI0ji26jqygwEJYeWZ4CYx7liHgPR+F5OB0uHnFYt2Tmo1za8w5iRBKXMIK422X
iWeRzq9Ln9IruuE+KlR8lYzkHTGhWokweiBFYMRPeVlt4HYgNEOR0hvaHLA5+uCstyBlhHF0bLE8
XzKvnOCmbmL8jSnHRZoH8V3dYGDHUMGXAgEpExYszOhXww5bNbBwx6x4CxgZnxdm/TPnx9mWJqAM
I08+j8fg2kLSRrK34smlEw9W/jgMtyPQqWvgQPqQThmIwhbzIfKIDaDr9iYNg/IZd1JIch9hv1Os
JSKpBhkW1ey27bxm73k9TZAbkBPIfQPZAVradlR6oCD3IaGlpb/1cw8FwTjLnhVCXV+ALWPJYL6H
KIqzh8DnInVuVaRe53m4SpflqeCeSDp5nBp7iyJl7UTj1h8kV9hMyLZAKzWvcXtC6xP9ilSKD8Gs
AF84Hzu7jhmbDr57U07hXRJlxyCAtTEOvJX1PVVriz4aumHgwGfEOkVbPAbkfQ6vKrNu9fjC9JWB
7QUlN9/7Q6c/kVmWyAgsKMr8gFNU3iWypo5E1QXUkX6CrmOgOcobJCsfYx6eZ8QV+H81MmxgAOm9
TD37NqK3uKZu7S/U4rlee+6gN/MEgzqaapAQwkRPTRJ+1WpSyKyCZ3jMZh+00ciHNdSVlXHhEwXt
eBqdEY3EaJi+2OkvnrDwEBHk5m6CtskA7dlqi0YhhxdNACWgrcl6weKDG7Ho4lunBCSV9HzyfkIQ
SN92mit9dtNYeMzzTXIoCYA5u3D7CpqjQO1TAk420rThQ1OHybslCueHIK+dAy+Xeu93KkPNhy7n
PHmXgG027+fFs52fGtrKpGfvI5Vzsk76XHx0BVuDHi3hHq81NYNH5Nu2125wsDBEEa9tm+gKEsR8
aKuyfTJVFd3M0m5u+z7ntEiRS/Aa0kAXjWp55i7/H/Oi77rDuJ5hzuqGCLmXDlNxV+TgrKyebb4g
xY7z4Jgy8n2tyR0i7WC6qHKJgBElutkOm+u2txHwgqD7XBZ8cZxMLCmmdFDXKLAZsnD07yDYPtZw
FKET6I+4SgCCVCCMVVnMCEEW5yrBW7eTNdGclhDqYxzT6MyD9VYzuFnxFSVMOaLAvmqzEj9eF4QP
LCnlTcm2l3jORRwwNd/EYfqqYldfTc3yWgXqgmHseCEGQqo6OjvDuu7J5JN9pQlTOQyY73ZVMNUv
StXBuuRy5ktP27NlRo+IiGyJaRRMeD3RJW2thisNTr+1Qw+p6Y/TZNtUmlw9xnp7s2DGQ7d5m0dE
MwDwsKGeDkasfKQU65yJSQ5M9qAxcr5gfcHYcrHNk/QGIDEb4/q1AsSx85twOsaazm4T9kw8+hSO
Vu5ByxiioNy6XnhfaJnuul4V+wGAO3rPCPBMWREq5hj1QzksDQPN7cWiKtxmYxdv+rZR+6grN+DJ
KfG6c5/QMKMAHjbGD86WnuFPaqZWNkECbvDY1uoNi8RjWZCcaEMS0/ClemaVqYjvEicGyRzCb8Iq
xt4Iet02teenhai3l4G+Wc3ZvI/KOv8MEWRvVDBUx75Kx7u6D2/FzAYzLwgwI6hNfxBEY26W3rEM
u1un3AZkFkMiTe40K5oXifv52YNCcSsadtihQ1aP2wBM6rKkfir5LV5Hias3WcA8qx5lsRnGGTOJ
axCXBdFIeckuUo/x9FXEIQTd0NoRyeasdAriI4/VZ+JNWIthHwZRs5OFuekiF9QvJDNhANEIWK88
pEHTPJB2euUXM3zm5EoMXko14G97ERIS7h/dPPzJruvFBA1gPhvUYkBxNyVI3UePNxP8YzhfTMOA
4UnuGQ8qTn/kkBRnAgBA5Q33ZgAXFAMpDrLo6Mw2KmoTbwz2vP2yDA9hI/AflqzQrW1bfdqD3PSp
fSoq5iF8mO5NWeHbUMcgcsCxjmH9PIbqVzi7RIwLTAu8rZUJb0CWou/srXM1Tnsv1Ec0a9u0BmxV
1Y85O2dG93BVFweKtPuQmER9j6YUbNTldGyHIbhuCpw0OHzzE9F19U1v4JmUob9B6PcH2ISiKZEU
STLtz1YishWi1luZ2K9Wz/07Kcz2vs9gpOas4yNl5aFO/JcqQ2bRO5xiCxZ0LmTwuE69B1VgozCb
gQADUZ2IY2jgYdnE0Bdpn2yKfC7PDCy8w9hkzl2DxPKAbQPb+JLi5yGoGE6Hl0TOqwPc5E0H/g0q
M9bVZnL3GDELnqPK7FkgJg8Kusa7mTH7LITUb3N7+PZSiEUMcC8E/GTYON0As5zt9C0umHkb5S25
iUvg3SIRu/HC4X7CbAnXKnfeZVY2Owqo9JtEZUz8k51/VIiap2rk/JK8OuP4Yld59RyR5kJwCJji
dE+UzQWrteJSQHXLImsti2a6QdL/JSqn2Xpep0H8cJN6No54prfougLxnTqYaucRJLvdBDvTouCc
6zJEIYmknwyO2DtmVf0dD4iQl3l2z5GXPPcu8/rYv0hX+g8CSPURfBP8t2YGYOEUZ1fnyXsEfTZd
abCiC0GfJGvETgiWmBnjO0OnHk9ql+3GcNkWXma2lJ4E5hVlCm1X7oxUrBa49tSBiMEDATpnIRfz
CN7uXoQ43GXV3tdB+sjM8Kcs9ZnhFUqLJPvAlUwEXJJtycA5WHl95Hojlo38yiPRXv4ZuGJzxXGU
nVKPGVLYMw20lS1IwCmv457KLWorEmxHOFqQAbwX8gXtjfJr8V61nn5FoL3xNIoHz9rkI+h4CtZt
DeY+bYIfSml3TRt08I13KFkIoD+JDh33z74MeKkNUZmr4WJrMMnz2MJ2mcL53i2zD+HH7KhVWOxh
G76PyDhiLIFhULxrA2OxmTwJ08e1d0FAGd03HEWAj1b+ACDYgRN6zThNANUt7yzOyTi2JUoh7+BY
76OykNUi5DW+OGRuc5yUdRcwqH/X08g4183LK3beVLNWyX2SBKhaFyz6mQm8p0DyADtBF+6ER4hH
j0F3JYneA8Bhr1mEfQ5Zd+URIHFybTu/8Zdy2kayGJgfD+GJFJ/HqKCtwSeFtkA2b6GJo0M4huLA
HLuk1WGD3+YOZ2u03HmWekbOCGXFb1gC4c7n5zl6WfuDeSDzUmsEjIyildUOTd1pwa+z9anxKzx9
Plw8Xs9VhLoP2L2tKJaV/4xqrIRS5PSUX651pfuyhywiq2uUBi3qUSZ2Wip9r5HtA3taFkCbYwqC
MLsANS8hfOtKueld1mD2bp2sxmJPyaGDaryuuea/I4BCCPsZBAs7m69VIJ7BfjUHzy3VR1w73RNg
BXfbLln13SkPYqo/Vzs5+cVmdmM4yx7W8ggswcZzvZgzxyt2NWkGP1sc1q+Np4Z31pcMN7PgO3cH
djphyQYHbPOO8SszlZCxSapCNmmpfdH6E4EkJ26d2qTN0Q7neheXXrFFJ718FGlj7VtLELqD0yVe
xaXVPPDVgEEoo2adxBnk1llM43oYWuh31SgfcRAyHccOeg/OxXvQngTo01mTOmhm8rAjJoJCrbmD
2RsMd97YNnd04+F1XdnoJQjUOCEdg/g3E1VVhMOwnnOM8u3UU4DU2GistEm21YKrppQiIyjasp8A
KWfnuHQJvLBkcc5h/M8Kv2QY5/0xjxPyZTpLjT/bka9BT9F85du1fUWcHQFB7T4beFqSUY87lK8N
7w66GDRUxEIMlXvrdvjwghHTKeJ3HCQre9a0zWiaP3zZNntKmIoQBuwgEmzgw5AuPz1bnRMztDd2
2YRbry54MpOL5LbWzlcbd7EheZTrXwTgwkjWZGOxrqe+fJzK6QM1DFFWrHgfy967JIPIiIl3Er8S
VEPuCIkEZuPSW196eoAsqaW2qqpnZoTIzDaAa+TN7KN3dYvk1c1C3BiZJFaIBuccMYHGhGh5F+JP
7r7GoOoPiSDl1NMNvzc/I2unARIV2x9ozeqVy6/nRL1JMq2P4VE35SM+r1fCgq9hPjgMjka1aUeA
b4mYj6SeLhu7lx6l6Oj49FTw5WYVXuBxOYigwmKBBAGRHVhn+dNVa0i4XhlMHauYbLaN0xPHOM1M
Li46o4Ooh/LFG5z0ULEw5DfmLKeOh/sUM9m/LRIfxwwxXi9had92bYNWqG9iDuZ2YcUd9jYjyaTK
tlbQxP2qAQJo7GXkKVzmmwBRHT1dld7XhI0e7QVgsZ/gq07R5SBLj3KfF0J/M6WJyZCYliN5b+4h
HshHzuGsiNyz9nbrOrczgS7QNtYtlgLPKyCrTlP81FT1L5w/IdsF6oR1TkztqotIhusWNwdLDROf
oSLcN7u3rjqHxveP6TREW69du1YCA6KPG9DuDo0kgBCk1hlJZRdyd6ZDQzhctIs7QfgU5lwiSkE6
SurtglihNvJga1jN9Fg6cXLdT7G7G6w4uVrckmAL+pBXQVxGqb3l0FVpd2I9SRnlB3fCdm6KVJZP
TdDTLzUZ45PGhFcEZlJ4sk+D59OirfJjrs+pt49azwCKS0JI65lCkibUxQBL5nHuJgw/QTbgTkNZ
CgtiFwBX2zhqfLdd+RXPTObSjAoXs4kiOA03r3VoImxociL2i0xi5hJ9DJA1H6ERl0WJG85P3yY3
wBdJcEy2iZdjYuoNqgaEkcgbnXt/qi8JNMsOWGi4QoYX7VEA11R6LTtJzVha34JhPttLc2siKuHZ
xi7fakoiRi2wKlzOrWbYCjX84JGmd0yDe8UCaRVH9k8as2NkKMKx7nHckIPJhucXMwykpNZjpWRC
3domXzFM2wyRwq5KfWIMlg4AJ0f4i2NHRz36D3aAKxCO4i9CMyL87Kr6AZdRrnz4xBuxYDVvvenD
qfJ4F5viAcAh+6oyNi+Ql4sb7bKlXOclXLURvIpw0teGcYpp/AcrxEWijrUFuMriFxmVEZCqesds
BMniconkFrgG0/4khdfR1jfjjdCO2AS2VEevI/87DK4hdgM7ywdr3Q7z47w4ejsn80+/C8DW2tUv
p+shvdjxPmtkeV3OLsQaE+4N4+hDllftaWoqa0uC6hEU/3Cee2UOOOk4U4BDn4pIvkph4i+XKach
FAU2UvuUiBK+ToaP7oTf9YPWnMX8BXDXF5K7ZM5ICArmNeGs4Ef8EasOKBD+McKAlMgDK6jm636w
i47hbQ76bzAWLhayq2/tbOHI6WbH6894Y+tdD/SKWGH20AziigGgy9yMqfqAPFOAfFdsZAm6Q6K6
Jp89FPzli7wMpPFXge3KFqIdA4uuwMRBvF7asvkSOvJv6jyximNMBOqwxe4evjoj/i3SvJz6EwRm
FG5at8s+dF5NR7dPzHq0SEZmeO3S0xeV/gHpEt/HMr0Rl4ta045ebLbNF19Snh5Dy8Ojsayok7AT
2T2zNpbl1zatyWMl22TtT569hy1g867q6CZJevVoqiI9LYhUNHbLgEV0GtubMR4HhAY+25uqyJ3d
AAyPTBzavNBO0pPd6BycdC6uIg8xY5oDNCAa4n6ADhNI/61Jg5KJynLEk4EznKDEWX5popqQAtTM
wubvIcvVy8BI+VZeQqMti2LcGyq5ayAtrcQMgzua0f/GC9brpeM8i9KGeG0ytPZ2b96AFN2jj86v
lgY7aTKb5AHqHZEQNDYBAt21VS3FcxznFCMNm+GYLZlLBcbpanKsgEjyJEb6wi+PY0Gn5+DtGtp8
3CASm7dOTF7E5LLnKBUT7lzH4SZA4uO0gplbeu9MdvQ5otJ+72cLCdHC/cemPxhX80LUp6h45VyE
4WT1VPFwr4b5ji03x4Z3KVYKcTNrJJF+bXiLTV0aajl372VLetUn+TP9zTMPqbvuAD/Wnv2aQiMm
o+JpCJerroruq9R4vxh6tXxlAcR6xM3DOa2Kcjvg3UxRTnVP4TyRFWjbX4lBCl2OKI1XxssPtZ/x
U8XguCYkrEAev/2F2xiotneLcGDlC9zsBhoV8/sFBN+KzNL1EAbLG1N3EBATJu2YbMRNTTWy6l10
DWJIWdkUTnAYIGHXogdjQKI7yhWCCix9Ffcxu6KIppnjHgT0CJ2smVIfqITM95ZZMvThdSjutDLD
WsVq2IkxIdOtSdDWTF2x8ycpfkZWLThjbPyzmM64xJX10ybikvuE63xeoaWoHop2KH+ydqs2CwUt
LXKFOTL7tTQIgUrrExp5sPXCKntF+gIBKh72TV19hTzdXOv4o63V0hIa5WZsT4qqbg9xTR+tlzba
0/o/RQ7Tf7+j9Kmz8Ivrr8SyCQfNWYj2iKtz7gUzsPsK0qfdd48+5LXz5RvUEih20Hk+RKzywbbR
3g/t4gOxZyxpyhiIn1USWYouk9S45VblTbVv+r7fyBFu90Lmay9QY9eq+ARV8iym6mjSZVVaxSHx
AsbZKUZ2Te7OrlXdj5DtEHQBQIdwONqdF8XsZlvrTvpgMHkhfHXrTmqk1c4OpNXMK/JDZsINQ/PW
I1R/dDxt/zB5LpA0t3Lj0iA8VAqk71QU/mV0nm9BvaXXrBrTh3bOUXSworq3XQ8+tK4lMUSYFkjw
3FVTcgmXtkkwJ9elfOopFDeKCLfNpCLrKtRR/kh6Y7/juRv0JfJiWqOonHcK5/WGc8/DxSmIDBOt
3lDYfnJbuvhgDfd7xzLzwvrPgaWCg2izRy+0xMlTqE9EV1w36QjxrUmpZ8v+R7Jcpm9E30Ck+XYd
feUQsrSbVdY8d2l4JqbHw79I/QIIxIV6WMeE0Afu+yCEh/AnRHieODduYtefBHzD48GSuAZhBe1F
0gvqxq6veBirm1BkwSme/wBOkQKmkoeYD35M+ouk/rLD6mEqb2x2x7SXlX8iPZsEV8xyDGleNOB6
llmS+8vT53qy/GMrWnNoIKZak66eaAvh0hv3ySIlb9UE9R1GFzJEgGKukqgP1pigCR6Y2ValYHD9
DtGP58XMdtWwpUWqSMdxY3oka/pER5ehgal0fC9qYP+NVdn7jplvIawva4AoUvGnsdnMgcHnbXR2
q679gybvsyNuL/Zy9riEk/3Qw/CtDX7vuqJH70tagrr+GSbTzLXPJNYtPZLGl2k9dekxis1W9/EW
BEa6UYyM1zXp6Zh71pXOT20rIoxBuVnukyUXN1z69XZxIavkNgGNhYFx62SrzOE8jbuLkVIlcLqH
eCMFT1mh2UegUeTm9Hp8eiW92XAfjaI4Zn19nY1EwbQiO2cysNmKKmw7MDasnTGKRbD0n0eWJSRw
WPltjCVjA4yX0a1VdExFKy886omZckR7NGXzq2JlkfCGXvEbwnPuO2tJ2gtNibfOXBWBnGf157Ok
ORhy7fdOmg9fcw4/vZ8S/VBEC0amEiHhNsersBrcWG+DqiY60Tj5hD9IvgUMBE8OwCZGGmLXg02c
eGQYbHuItag+wrrzH8M6zdleT83B17UgobG6JNcM+U2bOZoKCc0q/OecEXjlrOyW2a+G0XpolHOH
hLY7DTP3VUqo5SaCusOX2Nsh0b2+/gBX6R+wmb+ay1FXxKR2CTmwsBDsG1XlgodHiLiVjpucYtkd
EfBb+yplQFmErz3ANz4VckzUtbDD42HbZpyyxLV4ZwNvhkiLQ5J2Xz3AzB7CrZ7afa7LBykQdI0n
Bmzr1J2fvJZXPGPd6wj4mM1Phy8IxyfVZ3kOwBaAI/5ZNsyTw/bRIgUA/AnPp9XTnzH91QJJIPpn
4zJdbd29RukpRudGT6HZ1eN/UHdmu3Fj6ZZ+lUbfM0Fyk9xk46AuIsgYFKHZkmzdEJYscx4356fv
j3adKluVZZ9s4ACngUQCmbZEKTj9w1rfAi9teiMhvO3FqENod3uSkGrzmCmHgdoQ6PPgF7CPUu6j
ssmCGprtNOrr7c8yGOFe2WUzUT+CSQLvMVXzlF6wKTeFeawJKkw040WmUFq4U1KX5SDGoU2ruCnB
gTewfsgZIxmmAy41AhX18KcAgaAdYLygXcTG6t/hY3bI1gLeuzcoNI9LZRnXJhwXrpkCGH4lJ0K0
wVQEkB71LYPSm4FmeY99cLqKO/JIxro/pDbbIcZKfIa6/rCM2j6upvIGbEO3uvHg41lufG2C1/dr
DwAB2pvZN7se2GrILCpjrHhpjOazlAnCkMrIjtwbVnZOoqK5geBhbTvCKY5d01P5V7zNsK+/TI6t
7Xk0Xi+Ih32NpSjvbeuhc1mc1Emcf+RtgUigxG1FJ+Pt45aEUsVOEIBHTnhEvSAZ1N/c0pqvE4kb
N5lUT/OYzL5F3hgja+k8LUXPDZyz12OWTqzyHnjIpgXQlWrik6BFId5z75kk4NFflC4DCDHWft+Q
k8TgeZvxWAzsyjiEsvEtB9s2/r8v9C1B21R7iXb4ECXqAoRvE7jZtMD96RHBq5DQVEcQuS6Yi330
ZuMoEtg1w+inFZrjxa09BHy0jm2Gf2Z9LqZvc+PtYvLHxsGJedQmy3bRxaUkudYFxlgoJMKoUMAk
Qb4iQTUZLh3H2tk6k31iUqShGbeKro7uxr3LyHzRLEjV+cRUFn3iFvRyzz6PkrVNvBvOhHZd0yh8
Eoai0e7C1t33EBqRxKvEvEI4yU/BAKvWe1+i+Kq/Cto6VojF5B6GQVdbbZ4t1N5AOu2Yyf/kESHG
AviBTfhJRSzxTYPXWirW/IPcjc7AFu69MSxOfWhDWHDISGY4Q28WJhpVDIkjIj9FdPhVGm711Llx
yEyVSXO3aMkjQT77SUV7t3VuEkvemUkhNgtDP4LD4IBGhncfraaZCJ9BYKRgohM7Bk1gNeicdM4X
ZINY/yoNF8iBocn2yahIydGNGLa7Ldz0AS8r3LIhjqN0xyK69xDAM/VeGoHLXkchFsnbSoFSAbJd
1D0DGYO3HobaiIhJMoyhejqkvMW2zhBaNlWMwtn0SFQYuCN9lLWL88FDH+tXMWD+doj0hwkCZ+rT
59sezvKU29muEEnjQ+RO1x1gBN1S3UKxiC6oJJGeeWKdYek8lwaAAm8xCY7Qyt3N3C5+1eXmkaaU
OOTGKgK5DjZJwCGQdqYg0rDI2krmW6Ub17ICPYEKpwbaQKaVF654jvURKyB8WGZ0lHHUXsaoHck4
ILhggkGLNi4mmaV7Qj5GSyD65Vi1RXQ7k9tXumwdUrJTEHe96UQlLaOZEN/izoFQDUP+RYDb94Y6
cJ0UeJ6qdRCdNviO+EbnMYQH5TblggML2l7UeXWlT0CJs+phnX/iaDaqo4WbZitGGPe6YDvgAYAH
I5t4D/M0tQRAaldtZvJQcBgxkAUGlaRt75CZsc5cgolx+6bCH2pFy7WbRdvFWVfDqyy8MsSdoc2Q
jcCg2nr+ISuRK+h2RTZTuLAlJmpYEgsB76RhxEXL3vIOZ2AGRFG7qlUX77XY6zXIvsBT4mp+KRBh
+4QmeIRPQN4RMZO1tGvOg6ReLZuFyFeFBnGUc3VHPemcJDYv3j6ldoZlb+9xfK+3FCHltdWYRFqm
0bb3pvtypnvrdCbN7jQFMtQxpsTguwHgDFRnETvwAVU0vl4UTwa6fikSONzEvu3mhPg3Tzanuq60
PbbS7swnAkZP5MWnCDTiVpKudy4TKr6mHj9CUhkPqaXjjQxV5esRiTX90i57tnXuVaKat4FlAhCv
aAzAhSc32qDMjc3zmdwjPVBe+FqUPTVdHBGuodRBG7xxVwxr5WpRlTGgCc+ePj6zeFUHNJ28PrGf
+JoYPMg+ekRUr8Nsfhmjm555rJ+S5+dnPfuWsLL0K8R0qzOwnj4oqpYLjvWQiARqQzwTFDO7oBeY
IoWkM1ltYKc8Hwja0XeOHLIPVPrTdmZ0DN9KeDdtnLS3TQVAA/M3C/4GYFXU6uMJKf5yCYYad5ID
izbw3NA+Wk5NaeT1RB0YPbg4LBC3IrfNE2aF8bJGpSk2E/oWcs9m2fmuA5KLydd8W6is+zIWdk3/
nIbuB3swbygjgUmUHaBBCsaOJSmYZyBKc4yVIMgQtuU+gQe6r7EUZl3BDtTX+On9oYWjMQPq/1rV
Ztw81yFRAtscUfBXc2hsHmpIuTaxN6Phq20LJW8cT8ZJCVVRH9Xqsu3iIdl186r6gHETuRBORHST
mdVyW5slYxnsbhRjFWTleBs1cb2GsRBNQLmBv4V6q9CJ8U4dtKttE9Siljvu59bHO/Ba2/CU7CUe
Nm2BRB/KHFUbJld1ICKEsBr3xizhU0r6laRfvNveMZSP8FU/WS37scBKSkDemTUaHt0kehCN+Z7v
ZdMpFOaHuvLy63ikHJqH7DxaXn1rDGZPznb/uWqsazKjxCaFXI/tyGwu4IeQARSypi4qEsnNiLFZ
bPGdHYaI8K+NS6NLCJKrwAK6xo1IyaoeqioQpbwuXUbvcvgYU9OSuhUIyMGqG046ZydJm8+VFz2l
uFYweyufScA5dLzj1OeBjomdlRaDjHTCfGMMWrbreTvivcdae9FEPbC+yU5ocmbttICV9tMutvZU
QS7ZdFiPo9TmmCh4153R8GyqeVdXekik+ih3RgzJzFltK5Cr9AuSue27hnwnavM4ND4DXwD6OtTh
8LjgBlnZKOnnDleWH88Arf1WhGS/CqylHcVtjGSkDc9GXncfKcBuYTvhdkEHQthMpIZ9RucC47FK
ebP16ZtTJCDZnPquEhbZpvZ8HZv6W2VDwq61IwChs55WZIZPV009bNXYouKzzlrV3oel/QIzg1d0
adE34tAm8tkNtd2EZ/vBMdkNb9BwX2VpgpG6ASEDVAhGaWEHYM14aSOyx+vVu1Pufs5byWJAQOCD
D1ESaoLn7RNUixrzSQLEvDUHaAhafhRjaQemSS5CVRrX/dj2I4FKsX12RkbPG5r76FNMzBNRs5Xz
iHdv2WRTmR+ZmBAJkQjqYd6Jcuyui1g3H4osp7CPE8Q+DXBsGXvktw1GuBOaZn5izHqnswu6kDm3
Bw2C9qXAp4/yOam8h6LmMsmqubgwazc9THaJra8Qy8c4MRl7sDN+Q0FRXVrFnH5IkMuyltC0Y2k2
fB618Xmwzdfao/p1CTO5JrnxU5/31iXtyvykm2Z4QELd3s6If/YKFcuLQ49w7Oumudb12rpBXW+e
sBOlZ8WHe81Tmd1FmwMvzTiTWVuOR5lm2Qt8bhTBKDO8CWOQ1TPlE3Pbn0tzia9wtBVBVLT+7ERp
0LaGRz6apz+lk3xJ46E7DSPzZidH1U3epnGV2rNHsKN1W3RRNh4yMHfPUakmX2Imuud+3bIlBUmU
OPoRdfQ5K8avRKcfly7qTjNRnKhKhhSQaF9DO7et6W0sUYAlOfY6i4C7Kuxb3+7nL5ocOqCcdXXr
9TWS/gy4Q78Y+a0cZmaLuktkUwUMkDZtdu7Tim9M8Am56XqlfFNmIKaU/dxZWTb7NYmQqnP7L5IH
XLOBWqFopbm9GPIzpFKLUe8TaZpXNRDbwBDpSxVpLBJGy71wYvWGwTvsDgygil2l9fKeDsyE1BDB
N4PtyFK9fk4HVoyjlnDbuCQQ18X8UGHMQ+yYYOWy7aOpudUV8yDrJOh8kBZw78/p8on0bsI19dlT
KBbLe3iwvApU7swHNTrPce9552Jdc7hTWT4UuWNtlgjTwDJwUssM6YmUEc/vZHirHIEp1Cxw2VYM
gZdSN3dM9pBi9cAd9iLsEr8U2rIblY7qvohzeegqm/HLJFQZoBYrDmKA6tET1EQ1s8hP9B5sjDvn
aIj+1DUmOqs6tPqDo9vhySAmZy87jZRtGlmmH0Z4nAv8pP1Kfmu8lBw96V6ZFW4uN66LLUbJvSpd
aLQ6Yx07ywgVTWP3Jly6FUgjtT13xMIKagk/mJCEX0vXg3kYI6ukXMgPy+KmRIsjutYpuD6jAUQJ
aTLrlUzVqfsMzHropQIbtixgaeNpCJ2I2EQPNe/IlJHnth49MzOhMHJa/R6+h7WNVg6Hchx1lyvv
whOiglQ2XVYyfk2Wut+yjEzPLEPJwCRFI0hRS5BTUdLvCJCvB0IgoF0ii9gOU/Zq5+NjndAHY81G
Jtf0R4U/99BpZItMi23sKkX+iuHOj1OsXaPAZiBNmECfmESeVPqnAaMgdG/CcxJ9FQ833tEpy6sy
t+49OAPomRQM8qwgyx4TELN1G/+ciPZgCPRgaKo7k9f07agytS80C6txTMqq0JxK37hIociIzMcH
s6xvURvY25QJIqrZdQM7M43V4QiSLpNBp0H21BA73ny7OMrSvhOoNnDGzUtQxVRqpskEykuZNG46
110jZtXo6+ScaDrtawJ3zOsFaBJD745oOJMDtTaPHWdxH3FiWbzLGsZ5ldYcGkLjt56TkZockiUQ
a5B37Da1z3HHNelG2AtQ3ILS2chWlK/oZ+QhwQIaFYqWqcoudS3Rr/peM8gptUI+F3PGGF5C4MbX
uK1sKhpkIbTlXc/zBgnuJJrMjzBEcpXS48JihrRm1Dej2Yhr5aK0F9G8Oi8x2D8iGx8P7VBPZ0qv
lo2a9roM8TobMgQxxvV1rRpqnTktmCuttVZUwGxbxHgmhXb+Tlz/S5CH618Z9F6n//MKKBXhadz9
7TJ5bZmdfO3+P7DxiV+jHfo8+twmP8Ec1q/47uMz3T8cHZMet+Y32x3whf/08Zl/CFsalmfAPQFL
ov/Tx2dZf5iGgyVzhX4ZNj7Af/j4LHx8wnb4Kt1dwwWMv+TjA6/yDuYARIJrWoAEJsoAKNk74Jc1
JiHkAS61MYrS6wGIqW9r1PD4gSsdWHuMTqrGdMzKQVrOG2Me3C+Z6DHDJzptuuM2jsHq3M6uWisJ
1XZGS0UAylIYIfy/bvloWNoaE8/VwCSdzFpebvxvuc0m26yoCacWTT5BZneLoBPg3RxZ0I2/rVLi
2HBve82W2saYTIcIWLDUyHTNHLm48CJ0SQYnh5ptekzjOTx34cJh2XtnwATrWupHaeeSBOGQLQvE
0T6LIK3LrEEdPpZPA9wtPI7XpiiuY7v7CLZpM43upWazsmbo7RUKfXG2WxfQNp4wM5qg0xRBXE+H
sMTAoIwDfw9hfyqGAOIQ0lWXBg7dnehuoMyIF9t8bL2KZawek4rEYBMJ+7aGhoRT88CU63PTyatQ
g6Dspqe68Vi2ThRVTrXR0i5YDL6ylyOK4RoARM7HQB80kYumUGOu/wrQaLWkIbs6kAQx8yWANULG
VDXuZ9mLj9hJdnNZHNsGFNiuYE0rcOB0LnTkhJdOHtvPZjN5n3Je0rukS9k1VmqabL+qaH8dzY2e
mFBGH42mQhcci1x7G82ZNbnBZPtyaOk0efCwq5x002BLJVrsKQZsJSAIdcEczAPu8JBgK7tKXa1i
WRIJ6zzzeie1ppanHAAWuWx4rMZsaHHjO3Fy1zlI7RO8BLOfYSYneVU1TCMcwBi71oDOjmCRyhvX
uEjuIq/mzY9ViAxvLuZ9yOuSjXpX3OoOcfKsJ/TduKLh9Ha6B52bs08gKoc4QA/egDOEh8woCUXN
yYUJbNMqv84x6TFc+bwbI3JMM5sVoYsa8tjJSh0aldNqlCp+nbsSpbxmI0+lssmuIxZFQUSQY2SB
CEmnsP8Kqo6s3MYC7RYWSLo8o5jdCzlVAHjdqcK+gB8voU7qwHkybQirLx1N3Md47OonVHw9eYgt
iTtYgoRH75+OSPMrxQn2HAN+L1LQx2nx8idkEKRmY8WybyYGchBaAcw8M3OEKzkX9stccugNj+eZ
OitV5dkWKdP/JluRqMiZbPS06Wyzvyi9V0FJwTUWm8y7vGIwtkUh17jiPFYvKlp6d0vkI4HKadia
VYBkzkt2OdXSsE1qbyTGsYMSOE06wRGWXNPT64kspNEKYVGpnl990OeZKqjGV3Cucqt4Y2szvkoB
ounKKEi7fcnSDFZWPKpy32AqREAttbrfx6Cw8MC0zC0PqEjQr5Yz436sNVbYniY1i49cPPyOPJ0Y
ezeMfjfzZEGhSXiN0wiMQ1Gd86JPkyPSIEcdq05moGvKwgYLs2TAY/sW8xTUd97hJjcAmkCpgNfN
LFc06hV4AeclxSO3H6euwPQftmg/Y/qSEJ8GBRx7RF2zgglVTIhXmOp83VpT6TIOxNfUGwOzxTIf
UYbEBNiamxJbkfKL2GN0V05jFF9FBre1z0fVyM0IKOKQCi67C8uoKcOsSl+bfhNOU215a/vsuD2a
9Ey67d4S2jTu+pH6H9llL5wdJESk8THjtTrAywJSggHCeJ1ABDBQqhfz5POEdQj1JYRPHNwFaalv
jCzAThM17qux4DThZ6lRVJLrxaKP3a/q/DE3WKKmjs7wA7GY15wbD57hse7Dzth6eZnGu2ry5Eev
wn9ziGG6MRgb3VDtmiYfjCNGZzQ9RGg0GXKfEtyt7doasq6ZSdkFmW7leC6iviSxCoPMPuqV299M
FP1XcwXjHQFOC5sgZ49XHZxxRIo7GWwldm3TsURxjbA2A5P0FmNPnKRaOyE9N3FmRMSX2gC66vPU
dckbIotWsVVVxDtLpypgZgymEQfsTNIjxkMAasZQoKCTUe1aATNDx94hq6BSTNsMdvtIb/0Z79Bw
Dhui2zamB9UVvLxD3JsuUGXyhYPBAEmhPV8mRjrMRelECO/kllR6l0zbrqWPOsLo6fNV+IbjsHAm
QDI0MNZzW6ZWFKTRoJMxp88tq5wSH59IB+fUTzXCsVHLnPOo7Dz19TDG38xLHRW+ZvQZKv4BQzQJ
si07eDZQKNttnq1q6/He4f/gsKr9ZpIdsePuaEoYJa276sSh/m9gBKnnuZd4Ar06HAkGTLDlbd00
zKTPZIUEvdBCcbdBGhIjpBAxEwMndFghy4oMkiDKl+pLoZrhpRfMoFDo9c5Kjg7tc0Lv/KaaCIfX
QNTSjE9oCEGuMZ9ShnnfeHxzo4iZ4ulpTCaJLXpW+HleHODn24LJUj6fmeaOTxbKBsLHuwndKwAz
X6Wj+WIzwirYHI6ryXs0EsRVkTrlA5IHVFFhme8LuK4JuYS2djubxYJRI6qiT7Z8jIi4w95u9V8I
qZhzOmNreuD1JOg3I0SgG9eJvFcLeahF29DN1/OsdcU27kcTz5LRhiy64QdstLxn18UH7NzL2hKv
oupQbZujDSwY6Xj96pauagOSFCqxL0IWMZtRDyFGsTfSjzEC8gUrasGoDHWk3OKpA4fgoX+k0HbF
VzsciRSREaNfrZnEszkKm2QaSwKuq2YHKyYs75FHH4loEHcc1/jKaJ0Bm6jhVO5o/DOcCUtFimON
iB1isd0wol2ySt5VCtEz0byZesWC3jsbOfacvq5xBgQYlc5JEo7J24jsoi6AZIOsnhQBnAZ5fifa
BiAr0x50KxVRvbAC5BJyNUkPAQMiHRaQZrH2xaqcGiACi2FdDLVAEI7mIHLwV2fjbq4lzHRe0MQO
jaJqbmM2d2jB+zR+5p71vixqGRHDLc7KmQdtPtI0AoXgeTgO6Y5Z9XSXEyZ82yUCx5FnM6r1FhxV
ASttmvpJd8M5IEmwuUA4QO2BIMVgQVvUeCzCKiXzWxa45TCmq8UKFp0BEnTtxXxBLcnkin/D68R1
Lbd50aIG9aDlWNv/vTJB/lJb9W+bpZ9aql82X+vx/tF9qX8cfwXV/fQfSASgId/2b+1896b6vPvb
f/CVWFzXv/lf/cP/9fZfYSqb0Ah/RUdpi/7LT13V+gXfuyrNsf5wLAkvHhAekLxvHdLfQcr8kesC
szEwxVjgytfm6e98FKAqgsYJCphuuSt9+Z/RbPwR4DzuDAu3jC4t0/wrfJQV0fcTeFHoUjck+DaI
OgSQ8d1+YuQ1faExD+0ImUaaENvZvkarNxI8buFzNHE8rFAkxx+gG0RudiiGbs8PtemWAW2pcZnK
bF+xMmrmx2HJtoZqtrxvtnEGIaRTh5BEL1fTLuoIlQxPgO7ZY7g8Nf3BjaOnOmsf+r5EZuoQGJAe
DCYfJU45BuVYfv0OtrwWskBMu33cxU+RBRAFUthCFRunBSTflfYl9ukkztkxFVi7HHTLLm5PL+GN
ZBcRaQxl+kHo9sfQG+6WON6vk8nM604OEQwZkp4Cnynfh1L9NxBPUNe//GDFzx8suEsCZUPV7rqm
uqjZEI3ODR0n4yX7N5jO91DS96dw/fMfMIcIsWBRoQCGEXzDsH0wTj9czn8CXLL+9VcBta07Bunf
ZAFCX/r5AI3USmWmY4uB5xLIFguk+yXbZTSwjFHxYEe0x15NOAuhdXV8EkTzZhCS0/S6Q8rQdkUg
8Ea1eXyhNNt3hqdeKF83HtHpka7CupqVdcTXo/Hart+rAxcGtmrjQBqT4pYEYFTjKbgD8m6JF5nr
KlDQc3pKDYZZzKGzQ4mvRNDowidpKu37k+374+JPPgDjXz9hPgA0CdwjnmCAvX5AP3zCuuFI6GdD
u2tp7WPMItNriiXc6596/L80ZVssTRbCGKwEm5IPBbPULuTH+/WJ+NPz8MOP8S4oEFskUP6I85B6
mJpZRs7I7w05bMBt/uaa4tHz7ur9+Td+B02qamvwQITwWEDmbBqADRinM/b9zW+0Phj/5DgOi0WH
h52jv+O+ejFZLR31yk6ZH7BsHlP4ADmiTK2okQ88td7ZIZiusy5avUfuclVVQ6CWJ5PZxEJrXxLW
VYVBGL7AN/9O+/q3Z/1nbpRtA83mpP/zR3s/cKKnGVTat+vgZRvDfsSnvMExzdAyQqnQ7AdHC7Qh
uvt/Ocn/POy7B7KnTXNYD5zkBquLzfoVp9NW1cNKCvnNdf3nl/U/D/XuEYXhCSMlq78dXq2NwkEQ
Fb9htf3uCO+eHHHf6pnXcoRxfibyR/W/eTT9+R3B/p5BoyE8+92NyUCT1kfykO2N625+pfoPFPI2
dh6/Pil/ejsIYVMXCSAq34aTPzwAEtl5EzIzTgqQVm/Y1/2jvtz/+hiAj/7sZnBdW5IqDv/AeHd/
KztC415wxRXoRegMdlA3N3HiHs1F90GrMnoLNy5ZyH0x7hLnpGzIQBHSSSkeJ7ZXUS2/mnZynYxQ
eVoM+MiVUeb2auMkNI40RPQDmEIyYJlabp+L6SElxsnKy11sEAkXx9daTnvfo1apbTQtX2De7mj0
VvThVSdf9eaLZvH1sr7Qav3CiK8AxgLdxsEJJcnKN0yVNPFFWQ+ghpb22NkE6OCtbRbvOJAvVCJQ
yhlPathTYGPvoiXcjQWg9qU+htO0RVTkr+uLdnlsNONCDOkh1/tDN+5rEDiVyq/M8k2/SIzqJWnl
V9saHh17uXfD6a5jSreK86bbPpdf0x5WNByKgYjEMNXv44EPLo1PeCV2KpYnOJI+tH1sU1gmUVq7
tfSd8aZFqauNzy2qUxK/9/Zo7yswa4StbLPoymy8gEvkpuiyq0yZ56z50lNCLAd52zWvJD9DGP32
K7Ba34UGe0ntrq8+l85rhA/EIjUFrlH12U6Km5Cu05npICfPz8aFVJXWJ7E26DwvmCeH1WJ6uUwu
PbO5H+OHsWl2TYZ53tubhQv3vNkSJ3mZzuOOkMLzerloyZcmKXbQCfbSiu84Pejy2SHypihmm8R4
m1Gm+cUlWAzX5f04RTnLMYm11MjOwsRwYVkO09vxSgzjfY14vpdqPzX3YZyjfz0BCcaVmwS9CUtD
d04F5iVLy6i2Djpgu3F9PYAyS9mISugrhIvArW39CUau3b1gsPHBxXSWtk2aLwjTNgmxcW05++5L
B5nSQS9F+NSx6ayjjE4Vd5kt42OafhYipTjTd3zmJQCSobu09O8VQQ4ASesPknSoFp69iRe+qAUb
erhBg/ehGK6VvXp5fW9WvqLs6/oXMw5Qpm8886rqd6N+o8PxWBptS9zWXVUMeEwtfyLtA73VxzSy
ePvhVCXQYSFIoUJM3EbljkBHZKMez2PoC2TPNrm5s6v8CuXF50xPnxMLIJxTXVXLeKfAzRSUsrr1
ypb1Ai42NP943/WvPfbFomwfBVqmUD4MTJaqGNN39dLNb8CXtjoyEcbVh1bi7AL0pLXq3lxKhHcL
iqbWj28w+29U+gVuGuAm3oeGEST8+Aw9KJz21ohDl/gdw6GS9pKrSdNYvWI6nrekEfipoQV5vJzr
PDu0ZncqmgrZeH05ReVzvWoETDNwq2vYaPwEm9RIN27UXVcZgh4mxi5rTMdhDK/F/pw+5uQixQ3T
Dq3ggrR3Wf2MCfWGoV4QI8StRqKhonrbdeml696PTGJDnc0gG+gBPMtsm4HS2s1aTLJ0caL8ti3s
44itCcz0MWOXQbwKY9uV+RU+CgQumOh8l6sfwgg8lABKTYCz4uzN8prhOCWaDuelYMu+hq4W6ujh
DkChcWCCQLO/bNffMHO7e1xX+8F8XhlSaXmPNoxYJly5V6oqb5IiOcKlfnZbaGdde4Fn+GxCJE6j
cT9pZzgC23XUr5bnFMud4CzgFgJA2waDPSJMvu/qaoeIamvU4OaK8WiFhL8qHHshIpAEedQy7Kze
Q+xE/mLlYRK8odAkygsnA/L7hAyUFWcQaT6jozP6o8C1rD3jrFPcRk8eDygt686F+VWfPIZzN6gt
TyTBEq3LJDk620l0K83hSjTPthndtT2cxOGydpWPNjsgUGwzm+WO0QdkAcQ0NTrQbC943I3pdKWl
6SOoX6S8ZBI6w7Uhi8slyw49gqYQgZaJhChR9200HH79FjR+3vNRdtHUoj2QaB9cdoruu1e6NkOP
Y67bsv+uLrA68+7iYWDWZGF5G93Md0VJSwjHfJqtjdZnPunlARr8UzbolxO1UusSzhEjWZK/+dH+
5fX87id793pm+F7mFGTtzilcX8AQ08F7m+mysdVjzrn0VAFdKfd//YH8S+nx7qjvKnGBSaadVd3u
tIklkPXYocW2QLH9+ijeWuv9GMDw7WM3LIcHs+mSTrL+8j9UOCwOGOSRT4YWFF1G7xyQWPGQ7G56
vQ0qDXPa5AXGOF6vBUCKjHg2GTEt/Wlo3I8RpwLgTG1CTGdRRISpSViRDQty7dHXwR6kdego1oPV
CJpGoE/2jLVY+o3+xY5t7hrnODqP3V2XfOgMpKJeRMCrgd0jGIB3sIYhyzKEagHnR6+ywLA+1mEg
LKoTchb72trU+FJmEADKma9adpqWXHaueEuy6CbW1M16zznG8GhHxUc8LoziIihYXpB7hAEN5c6L
xseY/bDrjbeqNp/Hglyz+N5BI7SZWtaR83KvkITHQ38o5/CR+eZH8nLuFloT3Wz3GiyknG6slunX
qaFg6l0fh8e2I99PsY5IeJEInA9zLLa/PnPGb87ctxbrhzPHIzBsZz1fL8srnWdijINS261jHJcg
mYHPeHnsQYVVe569off668P/y/zIAFT9bRhFAoRlO+vl+8PRVeNOdkt8DOYVgpj6XX2Mr5LCPnfE
Bn470n/DfHH/Vq1hFuq9YuPHyeLfPlQF/7z/K/8Dp49rtNm/nz76b2Xxuc1+ZDOvX/B9+mjYf5DT
BjzVMTxGiZ7k7H0fPrp/6NI10QhBmTWk56xqj/9kM8s/JHNAcM4mcG3CbuhA/x7QYVt/8O3I01g5
Ph5ikL8U4vbzk435hCs4Mkdinsk19O1N8MOlg+kRQwAOte1Ytcy7GwIfSFaHGZA01V96dH87FIl1
FkfRDUOQZ/fzVZolMlysHos1gUGEYbRI/xNCKc6THMpzrEcENLdF/pDWeH3qZIiPP5ySPxkgiZ/7
4O/HlwhY1hASj2nvuz4Y58FM/O7SbRMri+Ibw4zdwJwYy+/QYxAqrCXklPARzHG6jQxArAjTI+Ne
ikG+RqkMb0zLa4Fb5TOLIoh7DewLo4U6FGZaYezMJS3KvcT++ZXEHhLrSyfGiQHGiT2mlhd4UIbK
HDdx25RfJzIXiG0wU4l1Z2ziD1w/brRtifV9gV84PKFdNB9Ap5SX3sC2KBjLPH749QfC5PCn983f
PxGeF8Ki2RXsMH8+I3OtQ1jB1bkdE4/tfq9b5udysAkxnWu7YCEF5OiJLajxOVcO/hBCY5IRBBke
exZZovmyFHgTNyyu8S3HOa2BSqL6VRnTNyUHoX1bu0xdMghgaKV79ujiFWmObexZmXUfwo7QBz9O
8/zF7uMm32l4/aeDS832cepd1IuJE5LdiS+cyaUbTz3xLSSxEbILCzXtZxwWmVRFoPFbjFcI/+iF
J9WYZBijor5ms5lmOx0/tjoiWSjZcKZTAbHbq52eKbYJyTIbcQ6AsrRiqvkimeTWA1bxWc/x1zJF
nDH3qJ7h+yWJd1LzlRLuc2iwcDqgqhxZlA8QlXdJO0kJPNlLWHMuPTWtDY37RgDUpVRr3PizbKXp
ANw27QmSCA52sgUkmgOlyqUJsm7ludYKW76vLwlSmrhN9MxP7QRBASIde2X+DFbfM2D1ems7D5MO
PXYZM3EetNCTJxWGzP1Dy8nvEmzIeoDrqDR8E2wfLa6LJv2QGJNnvvILO/YJv7eDCYd1YHILylGO
l2GkeeFuSdw62SXIxsHiclWgdNVRUB1DIfCLhwM9d9BhJSmvaUdWw22BbAuOxpgLP0+N9tp0yqXy
RS5HbzsSogM6jbFg+NIvVpzsrE7ICHkp6ktC+fCHY8bygF7KzMPGr5dkw2CmSNs6sHpYPloWTgma
HFcfflPR/VxHfr/00Wy7xBMB/dHtd4NFhfabWhWmdVRJb+/ESEOUo5rrDNonsx30DMEyaNVugKW7
cfM+/Prrm+/nodm343tskHQKY+cbmv/nW68ztCiBeYBcLo3KgDhe6wTMObkwrcLYV4aXnn99PONP
HvSebbjffAi8Oey1gvnhQe8AHKpqw+pxrGJo6iy8ou1UwixsK/dz30yQZczF8jsbf9jcDPoxb2rx
Uo14AnbTTK5zgYn3/1J3JktyI1l0/RWZ9t7mgAPuwEKbGHMmmRyS5AZGskjM84yv1wGrpWZEZmdY
LbTQrrqsOhEYfHrv3nMPiyvUrRJJ+O9Yh/9a6F2baX/sfdcH4kjbc3wXz5q0HXVWhLZz6U8IPeDo
iaB8W/oz2m3UEPtRpoAHQOSuh74JUBbiCsB5k01EZedAQspFd2x7IS+sVs9XC9Zq6YJoYx9uqEOf
Pq9CtIVEKS63mH5rMIzJCMjLrOLYCy/m+STssj9wWI98+pCuezYJW1XqjkDpJJmN4/A2wvOe7JnO
KLnkTmt+CmRfqNoT6vZI0qLG2pDexFLt6Ag7uNWPWJ3TZh4/1+6iwN3opiZzWTjoFQQisl1f5hD7
Xv/Nzz9e19IIQfEE8mTYhJw+m7V4aoZg/cnDUn23VNkegynID7Epovcxvrbj69c7y+IzUjquZ2sb
a5ItadrJs9EK8Y7Cj7BXNELmfMIF5xNFTaOx3yKgVDtdj+A+c9SdsILT9NM4NmijRjyQh9d/yOlH
wb6FnYtUFIbZyEhMWOu7/GMQRYtbWZWV1FvHE+O7jK7xRtKV/fD6Vc5aXX9fhgiaVeWrPcPQOL0M
J7zKSYa43pZM/AX6SChIeZ3rx7jPKLA7VXDo2mbBtLOqiMKCc88E/VQSkqnTlGxJD0s4qK5vYY95
/e8jwH8dqacz5/rjHF+ybaTpTZkckv3pj8MdZMM9IperIbfzunY9sZ8yKzqCT/0Y9mlCgYSo0KCG
zYTLrH3/+rN56eocgj3pak1r3jnbRMYNbCkHKDSe0I6wty4rR7JDY0Ghl/TO3TKV4h7ZMAEMiN/6
fQMh9UI75XS8/n3/tm1j5FVM3O7vqJM/vgHPyIhNHt/AAG+WtlgVWOOmS2pMXMTNgfnLsAjM7bB/
/cbPJsj1uugQwAf7LrMkEsSzb08RuWE3FV5XGPZljLIYFEIW1myNBsJV7tmrmb1oQTu7uU5QJ07E
ARxiF2LernQzcikp9kTT7vVfdToT/P5RRpv17OK7vmP7Z7M234hUgO367RJkmODINb/uJV4DEkiX
W0IUvKfXr7d++f+pkPy+HikMoCN+7+HV+R5eTYtNp5lVzCoUVXscFvvUooomGgqJ6IcJnSVwCjeV
ry88/+dDnynIVat+hNODfS59x61VZB5S9rXe2OxCN0j3gSF45vX7O1um/75BjkhMcj7PFXHJ6egC
DqYzt26GbVZF+VWIWeteNSpFCGcVH+iqNOta971vLUM5sxV0pkz40Ud4fO+Qi3bT5iUqDHKcv7mD
610Ye4483UT8/nUWDgMmAHQqxJ6efYNg4zB7+rqmFzq+DWvY6bGYWoz65EsT1MyDMVg18S53a0jC
g9vne+InAJCJoxel1M5w+KW3pN+5De4cRe4aCnCWN7XAXSRBsdM/cjxWMZR2rLI7kjmUAZxjRZ91
BLFyjw1uOhL6kh358BfAV/4TGoDwjkKmFexT4WFdJ3zNsIy6ZGSx7e1/uZEffXbEhJSsgKq5kHxS
AUrISQACVT9V8w+4caTPdKNnX4+9myMLzAG5oumFttoUGpGc54FzdOpRvhGV5eX4zfRAmRnzO8hw
eM2A7XyLKo/sgviNLdZU7ray7GtZwiMByGJX1Px9G4SIl1akRJaQJrb9COZ30zgEtm2LeR6gyxoN
r4XTAfDCAgBOezPPU3dA4WxltMpi79cSepIQy7HzP2qr98dNzcFt2oVtCkLT7ermJwJZk2+Vm7vL
rspEfIN8m910CFUOpEfffZhcVX7Ogrj96YWUuaFG5cR1uW2T/ETP5gfXfJuOh+ZyJoyC/JHxO9s2
uhwLO6IP0sEUdNBIyDG4ZgqsKWKBNDwkno1IyCqt+U3RZ9ZPjLDTd8+KogcOx4P6wM34n4a2SDkC
xK1zj8ep4FhcEimC0LYsRzaj+Cq2uejx8AUogtKtTb5hutcGq+amondGZ7Na+GWsDLX3kFUq/oyH
0If0Ys28UNIDUpg5eC7r3WRH/nHRBjBpWcEymaxiXoBtu+q6aDL6ECASqbmTI5H+Nffp8skJmE83
A+mY1ygMabSIEQTuNq3mAfyaK3zeX9YmnzwcJd+SASDiFkG8/GKzL/2LYwQp2j18hF86NeHnKCUq
HZTkZE3Xcza7ZFjBjf3QiLQm8YGoidK2/Hcigxexw2+Q3GBgDiugbTzzFelDWGmhl+kBjivmToHQ
0VxzX+bH6pxH0ZmblDFWOurGTT0dgHezVzJPqfpmb1duONyGzsDxUBBubx/bCQ36YeAktIrGUx3Q
v0sJqoRnWnLwTKfpOsH95W4y4EbcRk+8+o3ShHySAZ3CiCBDw4GvTOQzQGld1t90nnbt1l3lOIg4
Y5zrE+JZa4u1rP7lZFP0zSsVVkZ3WrX/cww6DF4VSU6bcKAExZPsaZamkN68m7nRDlF6aSquh9nG
qJBGGeEJHev89wCK47QxKK6rG+4cdHs/u6F1TKOZjVePooxqTDWR69Ph10RUvCjO7tiG2EMfnapd
1fauW8lt2mlkaz2oveIYt3wnm1S0oTpkNukYm6Ur7c8c2MeEKJtAPaR8rKiIZKfzK1sPklZ4h6mc
uGkZ2DsHyNEHv8cyjFA79ekwksJAEHgosbUzuGmCQmK9q8Xapgs1tABo3o7HH8xD+3OIFJQIGMIR
as5Sif40QlQbdrrrKRVleOE/O4pIlo0RXi+uSbQwX6uyEytjorR+YPWo3omhxmrQi9noo4gF8R72
HBS3DYyafE/5BTGubmJ04R7moQ0QXP+LLZT3i7Z2QBBmsVCRzfr1uU7rsFN++2GeF3o7NpSNFZMI
S3ND34oVpjWe+GK5KzG6U2B1N+BiFXkV+LUOLINuhxfSsu+7kJCNvV54NEAnMiTh1VBTRKhgwZKx
gTvINF4LA4YDHnrGtKe3PbO8kDBhEXbuzEmPsN92Gz6QZcjv4thywf17BNJvuG95q2S9vAXlkb2X
cizmTZVBCYCX1riUcQi3KAF9IVTd9mD8kPK7FcaLrqAL107aeqjKRNE8IMv1yqJ9RnpNm4R/UUin
+z6lE1IGvgh/l2eN5dxbgKXptXe5329NMAhx8DrNRqvNUFaEabu8E+Oqf1hU8sRfcH612CbAJk11
8cXLmxEqxJLGGEqCWKLlUUjnd7PngClBmY6SPZLEoMQtNlTMFZG6nQYJNgDQefHGs6su2JY1+POt
bHz9OAUoOuGpDmbLsX56GrJyqm7mlo/lymkxQu9dYBvDlugQy9thSMiyq8laNPUYEBM9Lftx+cXM
aT34ScAJvm69MSRjaPVCLYnqyCaqJAS4cTJsqJoaYCSNHezxSB/KFOsbqZWp/aYfnX68iyLdvs0i
gMWo5kvC6FeYE6rtZiL4qyqq/GuxLAavWYba3mznaRHJDumHMx9jkjLVvQWwbUVclwlKiNgxYq9s
vAZ0Y1yiYT2QEMGhlP3QbZ3Kipg3rAiyuUO29C7Hd/UuLd3+gC1Pf8K7LR6XEqfJ9ZLlRCtMLSth
ZEdyJUX3fX8k/G2fjaW4w9hQxVdOkNbot5pHgjzRKoK6xXRet/e5X7Q/8yyrnqwa4cnAWYs9DUJZ
0GSXNnbPDy4aE6aSFiYOS3FAPd3YZSXDM24ycszsFDhqAQ4i3JKPUZX06Jr0R+wmvd7aSbK8SewJ
pwc5GWwMqmi2u00uoAlv57mYxaaPxj7ZLibqv6Lbq1q4nMIhotWXhGa1ckZfRKUm6y/s9F84f3AA
X386Vd7Vo3p2Bq8nq8qzCVC+X8uWaGYFR3fO8WD2ldX9JU393old8HGomJprikoS1oozfYjVRLV4
kMQrXXqkUj07DVCFcCgOoOu2193p6TPtIo4KRYo7wPeZlW8GSSP9ahpL9U17msqrX8U+kCEbQpeR
HlzYqklrb0vuavIplwpK1uhZwzu/KNlUjaGkXspA1t6Gmszv3Dor+uliMcx3ftbhFPAjr5k54dkD
8bJ+MbPdFSL6a+ywGu7J8iMUz+5txkOoqux73YARuFmwOq3Zs0Zc9ZL3tRksgS1hGObgPb5YYFlj
OYcfAj73b4RrTwqke69+UaWVX7IldOJN6iMQ/43QB0wHyHvaRYvTRVsn8PwUhz1f3BXkFQyNOsz1
xyye4KlFgWq+wJJx3pODhVktL4YaOymZC0doZzb7u64DCudQXBeIhRN8oG7YAxjROg032TSnv+I2
qfFSxuwFNiP7CXfnKAdeWQuBHjIzS5M3NMs3CBgJyBZwW+XGtL4UO9vpQsq+7O1y6DsmmZlnGrZv
7H1KrFDEu2AhRDGahX391Pukae9611QKtTo12W3R+tnXEIgnG0E0PcCv3ME6eqZNfxEJEjjwNgbn
0LFpZCoivYWYO65dbeOEwO8ttInujb+spD/KQtkdSxj65xo7G8L1FHzahmNsdc/+1LVwUIpUbEY/
Kv0LVZLnB2OtEWuBjObxuxyOTz/NJgS3K9tgABvqoUD5zS5MFGsBYfJMl42+cL3nJzNqEVRPsYHT
LNTnskXYTdIdUV1sW7twb/1OxE/Q/fODBao5vHCt51OZSxONa1CttM2zUm1fCmCbQdltUwtzFHdK
5FOysAOvjLilpl3s7Q4wVJok8kEX3SVZ9PNHu+o/XZ4qRnkqxeus8EcBxiIDD7qzQNQOROphiQJU
yiTiAHPuoWhpMoteP5M/L/i4iiIHc7dZbfnmbJappsUb05btBeaj8LNXgegsLCR8HhuWjziURnaG
Qfbu9Yu+9IxRulMCtKXvOtbZckFbqBkw7JEp6cfVXeaTm5e0crhZYgnAFZjONQHRAS4zXIsQJq1/
fs8rs470M9pSPlPs6TMWMJEpPeD6a0uQeC0E170/jsPV4IBvMRFeWznDYn/9ntULN803bP8uJuHK
OW/KpM5gCKIZ2q3K2uGvgk/AwUzZsMaMMblwh05AigI1jZ/3WOiJ2Cdiw+dvUUckE3WZLoadXdlN
AVJvCQ+15cKrCbK+v/dtAE5b2zScShzSODrUcZb4IlXLvtgG7rzMFSCNKHHg8qTzHiWYuvddMocg
oMECA6/boFpz26HEN194U7WBDpOR8mUX4c6jZU2afD0HehfSOWyPUGta2nBSTJtRxqRyYhsO1IVh
+EJFyihknnQfUQXROzh9R0lOvA3HiXHbN0XwxLqfEriXFcQsvv5aXqi54U1CqkDZF+2zOiv6CK5M
CnqAEBBVEHVWz+EcYaHTIazmXeCMTL1s4xtsPs146R6fj3XNTgJyBS0AD3fC2aZjCX3b1RNOcW1H
1tF3p3EfOom3rfyVhZr444VdzgvXc9BdIC5nRyGd866PHJpycZq8I+YWtTXLOGrbsZiCNx0jPgbT
NsfiwuN9/hppAPo8YUXrS2t7HRR/TGemJ4/RVB1NeA0wLOo8pAh8z8RCvP4anw8uyjZm3TBZq87j
XFxm9SXaeYdZ28xt/JYxnxxg6xXM34343OdUOFw24tfUJYe9ykXy9vXLv7BAuQ51W+rXbL44F57e
psRovMgB9cUwdd6h76EbWn01bXMpy8+vX+qFl+hSk6aBwipFzfZs7pQw5DOmZe7ULPP7qA/tYFNC
ttiDYCLANErbT//8gqDd15dHlwp1zum9ZZ2QoinXNCaAVwecpfkViZP5h9poME56TC5cz16XnNMy
ONBVjeWHhu7aNTwbkmUx61ZLvpkm51C1TetCcUjIgZXVhL0frdbyl2M69vOHCooxiLca0aIg3g+w
tKlRyOs0iapD4A79Q4vpHlg4Sutm67lT/5h0wsUYjl0OdWrpI2Ifw9a61M944XPEycGnz0xhKKif
PbO8j1prVhSWQirANwhjU3L/YuoAtSuRr7theDONQsExSRSpBhCnLoyH58s6k5qzquXWhgLdldOX
FlJK6wuCframDQjP8nJ1nORc/eqCVFM+CCfiy5BjvP6lvDDYmUltibHJoZl5PmdXPokxbUME8QQT
b7PQubpRUbLc//OroLSiSctYX3sJZ7dWms4COoYGHSL7u4YdEohIU13w/ZyJHtfzljZY8QxNSsU0
bZ8NacaVoagCGJzyxVdKyc0t4BWK4Jw1ruOqgyoGyvgt9V8K5tgJ90kc2Q9DkQMdlxrGXThkjbzw
Vp+1ivlRmHkZ/Zzo0DW59um9D0vj13E6wY8MRfCGMPvqypuT8lNnVXO/1XLUGE2CXG7AnSdf+AgK
TipksL3+Bl46LUMhpV3H2oyexpwtzkUXqoi4EI6mPTiXTUU79WOb5nAK5rA19Kta8cWkZJdRcZmm
n14z+KRyxpH1g70z2I8y9bxLRr8XvniPlrK1NhBtHtHZo2mH1suNapGAiOBb4YTztWq1upHDtOz9
mJMh+BR54UE83zysWhNaRdTvaJ05Z5t1LxNeNoUR7LliSa7DAA+y5RDHQW243hrWgv0CbvAuIpLm
x+uv4IW7xS7KsqrYuvMLziaYENdLk/hQ6ccyRZdPd/WNsMHIhMBOrma36b7DHCm/vX5R+/lVPfD5
mLiRcrDOnQ+9Ms7DtUbG0NNlQ5aP29vdA/saYMct6ys+27TrF/huPg2bgL1hT9IR0MY7qOndEyzG
ZKBl4UTFdoYBRXxxiBUY/VafATRNizGhnFlZD8jOsOWnnvMz6lymL2UFFGVCd3IPS+3kYrUVaH2M
xtgmry1s5/t8CdoL6+zzJR2BA4u6RAjDUD8vv4iMTNTSo3Yo+oHcN4cUHzZWUIuCuLx+/bk+u9Tv
46Zhb+YbFK+rUvbPTVIaJKQDlR58C7v7gFloOpIRCH4oitx/+sGyijO1rZ1r2ibe+SCJvZxcxZEy
FxX9eDdadXANaKzYSmGR6tJaAXTxqn1UdtEeXr/H57IPPlYP+T99X+U6/IbTmwwSzI8B9CZgTZl8
T9QyuJWZengD4OtqmRf9NitQAIqFVh6NFPWAAbt8Z8EK3PRdaKDd1y2umXX6eP2XPVu1NL+M2jlj
eBUe67P1RPq5IrsRDzDE4OA+8np964apunn9KkDruMGTbQ07fOTQqx7ZUP931sH1x1bYTXsbC5RN
1kqJ5u8QW77Ar2YqODwQr7zP0ELKz3JyV1WWOxG/HRQ44o+FKsORc4kms2WkTZlBRaA0swEk3Xz1
p9T7XpJSYu2jYiy8e5vTerEfUynfC1EPb3Kv7WqMLjLBAZTMNUA0GwQrZcMVVWSRDRpdO2Ntk6lW
hh1Bc8iY6ThReYr2U5vXzcEaeu+e+GKsOouhyr2RKQYx8iRj2W9agFxqmy4txUKSFL60loXs084b
1EyOwWiKdXNefvZ1T3pVGWWRvG0iwl1vQsyG+WZs+harGwez9npMwRngOc+S+bryRUDLjrle7KpR
9e1VT1vUPObeTD75EvJB/FL16H7062n4y/XKpbiK8jyB1mpUhc6waeaI6IGpUgcOrjTMGjTJADmH
gTR5bHVf6SS1/mYQYc7WEhs2HKAhr992OWEMG15UgNjZiPCna0ISplsJWInWbO38iGvHLuFf1f2X
tAycXzSc7dtlslGLCkyC/l6TVV0Q6ZIV9zSArORmSVJAMrAPJAoeFXbvafxBypec8iiJz79ThtC3
9Bup50whE205HZlYa7GbRgW3vXWq5n3hgkYnFAuS/84dOmSsY1csn4qqkB/LzvEIWwLPA0yWj8Hb
0NWBmI/KtA52fTtWb0JnGn+ArZ3knmSZ+Wu3BGsmRl3lH0VfEy0epZ0ntpFOFQFbHOlyQjRtGSCC
Gwm8GFH4ko+6WCkJRXZYXEkESM0VxQOSrdK6IuzMSSRAPSPYcJNVGq1sm3QGb4Z2xf4FiLxpsdeQ
usYRiSmOxCrhAWiXVkPQEYihjY9p7x5RHvE88M9peOZ5OoaQh4q1XZCXosK7WZEdi4BtnNEJ9b0D
3a+QZD0EoVFHQtqn7xXdXnVHMJt/kL1unX0/N3VCdK8m+TeJneZzwyz3ttSRV5IcX/f3CI6KpyQi
6ainOw/3IYNVt+th/cIpthv/0ScP+EPiTz78eGqw3yXtxO/tMowQhNEZf87Zq+nNXFsYeRhh6DlF
DIV2U3u1u0ZNEoe7wdkndo1F2RelqbA/grWs9k2z1D84APTXeaoU9KscrvougiT8g4oqKVLtQLhl
4SwFnX/X4cEMLahTaMfGqw8R3WBe8SzKjMAKeqkb30MOTS4gQ3IT5bX/l1vq+nO2UO7edJFyULLY
VnVrgSL/OY9DyFygo4EB3eooxXTp1T0O2wKINbVfkrYUiihSkzx3kAfy71yYgmw+H9j+B9irRIkw
j9pwaF9Yo57Px+vm20agCszGIRz3dJ6MO9i38UixF/jVsMLsMEyIarm0Hj3bu1F2wYLiU3lB5Inm
7PQyXYCMiq4lTeIe2iId8V5/heJGGH0gvBu+pfatnXnwyZxqPmZRWX9Ba8A3Q1Y66OpVFLbY9dU0
I5iB25kc6SR/IeJBfCx5Dc2FNeql1dMY28LO4tERenYIb6m7DXR35RZYvcHWbhfmY6E9GhYJbbZb
Gn+4BI2epkcmnuCxpr18TSxS/G4swrS/XXVPmhaF1TzRBkn+bZz6r6rJFzYwHHKlcfl1cDbU2QaG
PWhWYArBt50n6nu3cj1Lp2i/lGV0YQv6/ATEa2PDi24ZONHadDx9bagoSvy3LVECtHt3doBon12n
l/ykKqLf9JNfH8t+9vD45uE96M3ydqDDe+Fw+HwpN5TPqEysWxmLtufpj4CmhjGwpt2Z57Y4jjM5
gV49fVFu5zwMfWXtX987vHg52h80I0BQcNw4vdw0UIX0DLXQIRrUQyjz/PvkLCnE6dXa5MfBhbHx
rHrBM6bXgimH7Rq+n7OeQMoqI8jtwcskACF5aV414FKK+b6QUbgP/MBckf3qPbZ0ovYNuYjphc/9
2Tlj/QHUt1Ci2j7P92yvWHoEhy4TZipZmnIX97kh33Yx39wk+Tkk+fiZlEr36fWH/Pwb5ppsy6jX
ODbqmrObliKLIBCU0zaIU0zkU1xdT8hCkKKG5sIM9xsacroVNNZK2UFtyQHONutv+WMrGPiziBya
rluaWnG8jRGvTJu+cchzG328rYZwmS/UHTJM9olLlZas+fhuCQKWdka28wgOtn+KRWK/7wib7jY4
Tpb+OLiV9VELK6gJNXEf1oDpd5JOOwE8kKr0TpUNBQGxVPI7yQ0OPDk0hseMUtvHovKjb6SPhqiz
OCffjkPh3y/x4EUH2xkg785dkr8lj30eNhoIntlVVr0cJ9fP4l2SkbW7r5uk+DYbeLf7XKjqu0uu
MnE40+hwYHNQyHRYvitM57m0tyPJk+7RqHD4Re15xOXcwv7edqPfhPcg06f63ZBHXr6lSmV8Gl9D
zIqKmfBS2eCFsWXxlWmOtTYv4/xYQuuh066qORFNGbmB2r6bcu5ODCNSLBQexYVP+4XrMWdQ2OSg
RxPqd5foj1fvKT9e0CaxgfFx7vNgAoEwywDdF8xsOz5seWnKfOHLBj/oUMPir2O9Pput8G25wmI8
obpdloeJBQ2OiyofUMq038ouSg8RSNCd0dZ8oCTWoDJGbG5S/bny5XyFbs3bD4lUxLblSXNhbnvx
x7HQ4+zltA0P6XQoiHr0/MLhVFRbU/ykIpr+STcYKlhaLxfO2S9MK6huGdvIPOitnjsPOqA2kVCG
a/kQNuK6ru+qfpG3qExr/mcZHQP01Rdu8De662ywK07aip4f+wzjnU0scMWiWLjc4RD5WKLqWevg
tkh15BwqxyZBsm8B4x7MmNlPUS2wTxJPKTcWLF4w+6CoCccuMGIQQkFBC0AIWbOVF6iMRmBSPyHR
6t6TSQ6nvGmdejosee294W86Bvu63e8HN0lr8DZJ+QtpMD3CXgydd2FKe14S5GBv25aH7eu3xf9s
yh4YuFNAhW/r6b75FFOROlDAzYnHAqIMCLrJ8eMpsQ0HlGtRBpwTmWIHbAKu/11T+83V69P5C7tI
fo8HFJ4zt5TnZpbGqgIf8TS6zaJKY3ax9Gc2tI7CC+d6DMnnx/rV0cXeh64PXufzJl6D/9Sv2nHc
ynCOr3pLliSuI5R9N5sCJKguEHHS/Uqib5BsybC19DRCz+hzYO0TAoZNFqjomiAgmL9OqfNHyd7C
3NQO228O5a1F1piZp3dUjqanOBOSnPcYuM7GgXwdI7iKCNcIaDLepmG6OARs6/IvTr7Wz9SeDIdx
6RaPWHiTOzP70ds0Q0q80YKg14MnJRrtZAzqJ2up0G2lBh0brJta/4JCny3wDuqQoWEn7qXG4O/6
+cmwQNVHK5I1nk6Wg1P8dOCHnQGcG1fkBUc+4eNa4IsFOq9GJDHLgPLQWE8U5+xHkh18RH8g3PIb
9MT5hyQw+jEdnCJ8x9ajdQ4BXbb+TgRT/q2YcULvKkLEkRLz6/u9aYGuvjcmqc2eFTVu/vYe/j+A
Bvz/BiVdtSD/HQuwB99dnEY9rP+H/xv1QP8OdYdk8aTxuyp2/sYC2Na/jKEIBnsU6YfNGvgfLID/
L8rp+C8YtRjiLGP/Bwtg/sV5kJFEpR3H2Fo8+z8w1rd/f1RwXP/rceXZaYomFQsB12ePua4FZ1My
B3jc0XGC/gFR7a1Z2s9VqNujsBawEsvsw//Ki1tmFv/oWdD5aeJhmDYG1+gmWgy5SqQf3RQFofB/
PMJ//9L/UfQ5uaJF1/6v/3m+O+CHQdhhRHC+ob1yvlaYIBHJmDlyV09VfVuwYoXsjGB0r6f6rUu7
4cJ25HyaRPXD5GjRtlt9mkxAp6PQkWMTtxO512bVQMjGa24aJbpPr9/WekD5c6yz5FJ2BrfjorhZ
99dnVyHJKvSqxtvFqpd3U7DQ0KWWQNq6UPZHHH4h5rraflvNhKK9fulnfTz1W0PCmRkIxHqnZ3cY
eKoeiIEK92rR6VfEr9lNW1SwYhx34NifqeKIAGg8+Brgq2g9dtNL1NvHHHvzQ2Za/aZDE/Plwq9a
r3r6RFatALwG7H6sg+ezn6nYeasghIk/KXHgwG+uaqtsicEVqwTcX6LHZAJMX/ftbTUTgBUhobxi
Gyyf0gI9t7t6LPo8iHaNMvnFcsP6Qp79PM7xv12wlv17tf9zl7oYbwmp1u1IIfQgo/nEvSdO820q
++nKzKn1RBuGAAsdk4xiWUAW/MZl+zTpkjYpAWKvP67zYcE7ROTNnMFYxaj2+x3/8XP0QvE7apuI
QEmPgZhEZKZXDYQLU0nxGfPU/Ob1C7701bicCIAWs1NE63j21dimzmjocvLyCag8LFPPSpqWRFFR
Wab2UED4DosRGAavAFRw2z0AlUj3eF8AF5I58lGO03JhrJ5vX3kKdG/oudJbZxu7wpz/PDVObevW
dqZxRyLoe9d0wbRvJP4KJwymqyJGWWaa3L/w6M8nCDSBq0wOTT3CofVQfnpRu68UhL842ZcmIAJY
kUu4uFl54Xm/cBVnnfeo6Htoa88pm4UWjR+nuA6nFL0CNLqEfLhe5Y+vv9ZnTxACNjOsoYnJVpzG
9enNFDHTBMJN4rUotd/jz3KuC42GDuhqFxwXmhRHzjj67etX/W2aPRlNXJb1jlujWIREaf28//h8
O6fw3VpCzivzRQRXnHzFL8eaouJQzsTv5CMx0NuZMFPEKKIB7xYUJclhzTKCQiS1qynBBTokt1l+
071PRQ3gr1Sj2XozfgO6RZBGsNrN1SMov7V5gLPoMUnc8G41fb5JxsR6V7uqdfdVR7EalHbQ3mEt
t4is6N05Az8p185XUE7HHs/LsZWJXT7wGKEJsl+f9l2hqkMt7AGnz2SXaMD9Ftk2ZInuEwlA+kGK
fCwOQ2SXN3wnNJsm4xN2kjqRqrdpnGJktnuTvW+9OCPizKpDe1eMfTWgfsGZ8G4aCtJdNcXVo7Iw
b9FTGrKvnesuwR54RvYJuEccIEESYthZSWRB8pEdnjolRvNdkHLW7CgsJIDF6uu2IlaZNKf6U+Yk
RAXkTdHuXn+nL31JTEcKUgC7FSan01eKW26xA9RSOxoWYleiGD4iTtB7jZp9p5ZseCB3u9i/ftFn
i8b6HaHEWgESqyzlbMsMMz3sVVi5OyyUer/QKtnXBWGVNnv+fzrXMPfBquBKUGLV383MPz5ZEirh
a1OG3eWMCloGRPgGUZRuK1U5N3znMyUZcckf/MJDpQ2mNKgMhHj44M8eahgOwbSkemeVfndP9+gN
dk+8oaTK7KRhf6K7Rv7zZ0rtgeIDTWDU7Gta2Z9jE59hJIDLcaNx7Bx8Xvi2ir3ioAiTunr99T1b
xSxm71U+odeTIhuh00u1iZOXCBVdWCwklrBqNdeS3GckEv5yb+X5dOF66yb7dBWnpIWOfdUjogTD
SHJ6wcy4ddmnkdnlGsqun3v+L28Zs+9xtMQfevQ6nx2v6MejLMH8kNRTL48S2zcZ3OSLmC2OufKo
aY6UZPY08i0RQ/i9qOvP120hvEvqsRe+bjRNFJ1dXE+svesa8ccnF7QA3kVXwhiiy3zX93G+rStS
knRFaOnrb+KlS7EfBb5twSWT5xrKAT2OXxchUCPai5vRE/F1IgR9HWblCy/hpXdAbYARizx09fOc
3hVE3JbY+8Ts2sUN7np0KpuFEhXYnTaG4tFlyS12pEuMyxduENbMirKAqrBWtU+vSshQTG7lYna9
SQtSc6n1NnaLVSUE9/v6s3z+VXOCUMg0HYItKXKdFfCiaTEZQAhNYilangTN4b5eiGByElwSVtpl
/1D+x3SEeIRakUYEyD+ffdRBpFIcc0Rk0tx0D62YuzufFfbCF/LSXcEMo0a7zu76HMddx52ofKd1
d7EmUFRYcX/Eudg/gO8v0ZfW3oXr8Sd5JaebBOYWhEDYIigosds9fWVZ6vucw0BYd3ogjz2JpwJT
hgUl/4Bjl7p9USoytNo5qm7aqV7wOmLNIogMpemw8aCUPxo8U82+peFJIVkj0S3jgQBCnM9Buh0h
L2yJs2MbIZFLXaVhMnxi116vkQdV9iMOyvkYxWr81WLJf4PGAupwjYB73GQKVx6MXdbWTeshXt0T
Gwjvd8mbrxiU2bYgo+fMW5FfvCncNvtSJ9OkN44MaXgnsul/RmWJy34gpSPejMoevwcl2y9il1Bz
cqRO6lsOafKHQ7Fs2vLq849t39cfU972L6j4wUNgTxh+h2EJIEI3nVwLtqIA4FUb4JdeaznJxpVT
+d0tnS64IQSEVKQkDua3roDcswUdlgWHNo1phs951Dw4opnonpISTIpcitVyI7rY3Ko+JejBn8Lp
p93VZk211vk3jeAz3099ZX/gsDA8Zek8ww/NRiu86zMiuyk2zRMRAQ2QlLbCErup9ZKSnzoifIsG
U1SHblGc4wgWz5FMxDVxRlY0L+kRLJvL1mlSHdwjwrQLcKBZ/oOkVvFYpX6S7Mo64IeMbsoj7JsZ
3nGQhfwbtoTuj7wJol/aHkbuK43D/tDEY/hIeD26WLtG+tFQWvvE1q3rCEGLMcERhFt4qA1qvO0Y
5GADj6lQIUH0djJtQ8dCwpAsbSc2QzfhKKW5LM0dOgIIp732uo8ZwWAUcXv83xtVz8VNZxcQndLF
Qy2hito/1pMebyVUEcwllkMkXOX7LY81bkm+jJMiuOUNTtaW3Se8rnnJ0wKgsCDdkXfLf2gqbNjb
JFD9Q++VHUJTAdw/kYWodvGqHr0fvby8Fm4R/WWXtp8ek1IFZFePGn9LUhfXsSoKKDZKhu8Gvdgf
uJDEEd025adxKhaw6WNMgm9UDT9r2mL9Mf3f7J3JcuTIFWX/pfeQYR62AGKOYASTc25gSSbTAThm
wDF9fZ+Q2rpNVdaS9b6XKlUlkxGA+xvuPbcmtxnpEpcc2WtJe8Vn7hWb/3xY3g/Dv73kAcJ2eGCu
b//1sMyw5RWEoJhxy4B81zKqjbmCzYtyNfDkPjohS5+m2EumjtGE/V/2H3/vainm2EBgccV3RWv7
l00Q8o+2NcvajJtKS0EvlWsL8dFcY3/B9FQOGNPhLwkKFK2KG6Tc18CuvavJFx77Dj5pfEXLf6k0
/35V8TqzZr5XKfct0F+uqkGDisd42o1bn+7Ctg1503zoky3bksf//On/be7H3UHZdf/lQZKyr/jL
zwokFAnbG6yY8eNETPq4wBavqzOhNPZpYa/5K3W8KsabhqiouwPdHaeOFp9QgdZFiOqphYMK2fX2
P//F/l4kAGJD/Un7y3Sfkfi/n/1Z4U4oxVg76l09nHU14fi2kOBsax/gDJL96lUbxum/PIx/29lQ
FnLf8EM5s0xWVH+pt9e80TPghoQ0JqN4aDIOfMaAzaFSbCYJrlPbFYkmywLp3bxs8A6453tSkfSs
/4kip3z/z5+C9U8L3L+9HgyMWZB5DlZsZsB/7c+Nbp7h4luCCmJURzstVkjvLm0hznWs7sS9Lpm5
6zylHojopR0xGx6fEMmidRQ8w7/HhZlpRLCZd5ilofNMF6nkpVpRpLKgpr6ELS675kDLzFlXsXc/
isYPFOKstmiiRljOq1S6DhtDIvCqjBaBVNkb3d7MU8H2mij7OlS5wTUKUrDH2LQ47lvqiMrFNbgY
PZsK00p4mVT2UJgmiS6jyUI1LH2p9xFjM/erqbCbEwzVTvPBctGt4AjpphefnGGLjfCA4rCxJ3Ew
+B7ercaCG0jsbN3HXYsCkn8568uvVtR49MpF6aiVlrngXss030A04c1GUdtbK/PMq4Oc98Vdp3XY
GjBNr4pz14rw7xhia+eLvsbZ7HbPvccoYaPMuTT2kII0lvWOfinrzq1uI2cKrszZs0jpTvXitVXC
Iq4GYdVumCsGXmmDozNuiQe1wjobWhHNRJoS0aDa4TbXg/M7r/1K23EvFuU3MXL68Jyt6Hxe1iB1
zH27kM0aiqXL9Q0BjJ46cnH3h5XF1AMAJnc8Iy4CSiMt9j3xUsy1fcAB1Xa7JR2A7niQIoxHU/oK
UKt9x7x0Pik/c+Z3LMhU04J2L/r0mo1tgOebQNZnXcyOz/yChQPfpgDVuagO53qdoWuIET7q5raz
9P4rTZIJFfIivjweIvSVMnM+KXrvgZaY5M2wtrXmHQ8OF2WV6sg2Ug3UQZF3CVEddYbCmhiBbAjd
fhqZ1ZWSSUEwZHmYyZ5kVPC4w3Pfu/ejf16K3bDUfo8rr/Se63byENZ3xbxtwAjlUe3Bf0Cul0i5
GbQZQ/Ba8ZhC3JANkj8Mptd8yXyTlN68hPuaDCl6QHPoX6kaeh1AbEA0ZN1l5RKvvH0GbP6sfBms
Wis3BFo6lHfa2HyjXqzTPToBhcKpMkzMka6EKATZpuh2BNQ45xwnClj/TPjmOYA8NYUescL7arZT
FTr1Yi4c5b0LzmoArg/KdVQxD+FMzigO+5fUqHgAmZBrnxjIPC+sSH2Fd7P2DuxZkhrfUftPe62E
G7zJkmCG+mgU1vuKN+xDDQpSxKAS145MyTIhXvqOsnCYSTW9d61aC01CJyoB7e78c9IYJMbWXMzv
q4ZmLxIBTxr+J7vetd18r2yE/67VGpnOqpdBFeuBfZdCNr3+ovpB9DCVrfY4r3aOHrjXHgVe5Tun
JRs/DTclUm7yCv1DtoH2DMcFwDBVpfZYDhaO0YwxzROvOsG3kzsWHzL33ffRDNSzY+TyzzS644Xk
itxk99DgbgWLub7g4RefxYACOVS6UmWUI4OcI6dLSSvgPYM8tgA6LQh8NXzqZ9BEMBt8BwMgOnFE
t0myeESmoGkhvotF08a0BemnZlIYGa9lYVyJL05AE6F6KHcVZf9P5DaS8EbZLkd/nBpeC0fk5uGu
Iq82aqiQw5p+5n/1s0OUynRnK50wNNvjdqWzJG+mRZZV3qPJgOT6L7CVnGPftgYxocU4owZOV3Ex
RnwAMIw8Y4nQz/kF8u7exActS69lL7NYzp6LhVDrqYZEcxDFrGek6HpE+sixzB4INAE40Q10gJHl
F76xITBtLePKQOvUNHX9CpZLh58Z2MDQTHPsf1uaxnnmi1y7jpySgpF+pUaIWrBUIkRLIEUIPtBf
p0ELIEfwVna7AG8uX7tpp69gkSw092tXkSgEUG1XZ4RfxpBbWV8Jv5by6tlDRVpIMMzLbg0CtOlL
i81uqpVGjpjqWvYCFlkhbTpRZjuk4Y7oqo0MuCFO1ndFjxA2rcjlJvdzRgNFmbspbDnlvoxJxZ0l
VF38zoxVr5h3evJtIHL0sdVZNMSGqqpzu2SrRZT6ajthr+w5iQYbolqs24PWbSarQofR+fX8KVwT
j7dJ3fwO53n97FKNpKa0Bk0cDiTeYzE3e3We7bZmx0RgvB4ONTAmVHBjPHkdeB9/uFdnwPKM97Ib
mm6fVtY9ltYsR0BOSTYhQUChyQS4ZHnwr23e/1+2/4+7BvD/vmyP1u+v9C/Ldv6D/8Xg9//h3+fC
TLOYwSBqpqz917LdMP/BBIiNOocZVlp8jP9n2W78g20O+1j89QB6GYP972W77cPgZy8JwBkdOrNR
6/9l2c6M868lvslUxKeyR3fFD+OP/ffydhHS13ATVtEdx/xUV/m1J6d9TxLiSw6K+NAuAYqYnOl9
R32FINv7xevik4+je5tCC/K48z91Wz5mLOTETNPf2P15RIVLz25f1tqpHkAvnDyCviI5E+7nVt6D
p1Iyevr6sFIT2aOF6q2fT0XX75vUcMI12ORODg2r5vytL1qVs1fEgeCUP91S/6qnZG8PHTqU4OL1
1lEHPZaa41bZm7R4TYPvej6Nweuw6nsnOYoJEmF2Njj3Wgvnkr6ELeQ3nV1usuwC8s5by/kKmk/+
dtEoLjoB7CEBXpuSqC6S33h9JJFH9MbsLMbqsEhIX2rLhvjUAzj27CXK16e1uJiMAAaZTKGjfZGs
9rIikpsw8/tBQ+hpudeC54l5CJuJa959rBUuMt7hhrtw5QwQ6VHM9QXGR+dmO8/9BE6+qFdBFCKf
5aRwYWSX2Xowh2NLCBRufXKKnW9NaM8VoPioDPKwsG8LyDZD65878ct37vaLSBRPSOeiwiRiFQna
QofLYu02pevGSc3Y7/RLajf7VRfQcYiqvXgMPjSn+0pmceytMQ1HQGrLPJ09fbqmSxey8N2PWfZJ
Xswsf9UNMWgSXjsUMFbkWWyaO2hwj0tl7INR41S82mAcIjGVw4E9Zv4o+LEpdaq0CHm7dWRRMz5i
3BA1060YjnclajWOW8rnKiyAaB5SVZ9HYIOR1ETkJN0PRlWRZ9ySCnOMB/+9627CHZ86X6qwdZZd
b1UOPlv+F7lPH3MtIAS5y6Oo/ZNFOjkWHj+s/HWrD2sQzTpqv0n/0ZMFQA0p3yn2hsiku7RX44+h
f9vo/WIO58uSv+p9ucM+HPWwLrvxraGBPgyNjHJHsoan4GsX/LZIhseEEfI9LnXxGKIcgoGgzqE6
gdjPo7Gvr+5ysVz1J/fmB7BDcdXhRxnqXaKy0JEfyLrjEbwbxtlTpvrQrk5L+sT9is9+AFr0C4zk
SyeCvcgJ1WOv5ejjrc8bcpz8c0+f5ROe4/YZsX6/U3ICbKN4G0z1lGTVgTsfYqEfL8vwECzP9Uo9
mDmPvQdOoykOha3tJ2u6LLX+FRTOB+qGr7x7D9Z9z4QnGVY4kN3Brl/xHR3HKvbL6to53pOymNPN
QQpiicfQHfe+TB6TsfyTCodvZVgyCCiGwVOuuMmcB7WOwy/P7L6Crj6m//wycNSkePAzAt1Jh73v
MNsjHuoPbsK3wOcl0RzrD6SnbwyUiET9kQgfpHHswDfMKU/EUm1UJ+JclDdUGht99h9npbVbkKRN
tJInsDWm+QniwEfgyDXG6OZdtcWivlv9Q1oj01zEwtzB18R2Tosri9I6hgPzsvAedTNng17sdaZi
VfWxNpvMcd5lUu1bEhA4RJ6y4ctIyBcYyjVG/w+cMv00/PYh9dBQU2UzlluhahUe+RIaGzo9ISyu
UM78g3N0ig1vORsVrzUrv9+T7pPAVmAcMU9m4bVPdaqdM4wPdKWBvWuXF1VJUlDNkd2PR8VQtuFY
208SMYS3srmyB+x7pC+0oZ70TwuWztJdzMeyr65EBu9WXUWQbPyjXzA/dkWz7pPOKze1obnbNeXV
9CC8U0tmP4llOxG/BXUFW/tYa6Emz35tL89Oqb91xXJjbX/KPefBqPCR2SelYV9qxux7SKHlTUSj
ZYH73WFuhHqYwwtc8nQfLCYNVuHnx84GfFs6821UjvZhDQEjTixgMlqwx4f9omCWdXm7dVs39hbe
JltLzsm0dg+ohCnKR9GHjQ1vy0la6BcLaNiGUcPD0NrZJSvxf8hAbXxoYqFuaePB9IlV1RvrxQO3
d8hhih18atYnrQPq6HUzeWOafkmWJHkfFF5b152zV6qpaesw33/kAcnR34ns7JHaAfCURazo7Xrv
FtAxK58Im0JobYieeY0RFCfcijkYZWO9eF2wBVbAl6f5sabSnUB0y7H25egT0MQcxJsifONJMOLc
dDTKG5E29QH9ZwF19XcziCcQbnsLxOd2MX/0WW2dE5BnMXhuiOOcWLfOy3htxsCtyMGyh62VDuNn
qjEkWAtgTYcFWT9S24B8RsesHrzJX+n9xvbaW6vaLO6z5syYK3KP85GuO5opmO/XnzB/2pVOApZv
xsFklUfZDDNAt5gPuaExagnym6U8DF5lb1xF1Z8u8mOYU33rTMzJvCB9KwRYD906i7lRB3vxnjK5
VBfby+XXwPQ4bMAXHxMm1WR7OD5YpbmJF4Nm2W4p/snpNnYTLPItnztlgWt+lsDQQ1sYPLDuPcSl
7m+OrY0bpypIMG8IryEGEIpxe//TULeF7ADKa1WZvyyjmHdOQ8fWp+keUfYzi4+ro5MzZtVOe1Y6
hYL3il4Omq9YrKjL5zXS6uXTzBvFKTFnJ98Bpaz3/rIvqbt2PV91pLWXZd5hwe2y9Y8YMiNmOK6D
huve1qr6PbrikfgefYN7gtPALKB+5i9W1h96sVzS0nhcNW9rWdV+cNSz2cGSt7lRkvVr9uTPGv1v
pjW7jo89y4odcMKd66swm0mbPrPUYTd/r5mcY9Y7u0DC9KGNyY0JbUsSTX16XEs/Y8agdkVyV5q0
l9qRR7JtrwLoaDFd297ZVxXJb02zSyyXfGOYsQmFW28bZAbyathG88BnTwWBVTYPjk1ReR910o+n
dVyFwP/M85/qI02shg+vLye8b7gwkZuUXcAEQLeTAx5DfyeFOW+7Ctz1kNYaWeyTXWWboV318h7N
gqN/7Zs2RNTk7IXHlkjL6iynzwY2TkCId6JIdj/B6d6DYxOsZJ0ro1QM+o7Q1vQRCSs3I5qXYtuP
yECQL+s7wiWDrVna3M7j4Gys3jSinlQLho3tCjXe1n4YaZDv1LQ6ewX++wyWKf9JB9f+qOu+3rC3
pUrqszV5AlpaMQle6M58PbdAs+F3vjqmJw9t4+j7vJjbt85GaWZPd5ChPmZjtGhVtW/0ZnnO18W4
dIGjjr09OH9KI62jepiGRziGv5ypQsdTABZ78IElhrOoqWdKusqHnFHAVvlV9swoWj9Y/OohOC7v
kbQ+L85H4RwKw2v2mO1obTUg0msCx1O3UtIqptmJJmMqj11mcnt4rbVsOT8sa88kcz8XrjiOQfZu
9v1ss9nUnTejMMkWHY007j2V3wJ3ZtbAPMhSnNFeGua4HV7cUQUHG843XyocTtEllCkMQSIDUDx2
CixEax5YbwjEAXhZfXG0rGnCiF2ulIpIKH8B301DrTXE/XDqFUFFpbrMlZa/M8ryD7PhsMYjW4G5
VlU04++1aOz9PGr0s+nw03EHnQPRAiakKfti1v6PLHB2DuPNUICc7Vx/23bQbnXt2IqxipxsLnd8
klpoCe2CouuB+KdXW87xRJyTyQyTR2mc5xPlex8zZGHftZD0oGTyEwfAtkC0e4dinDPdOAOCu8nF
Lw66qp/9qXyxEOfnA6lK9szxVD9zrx6t3t/o1TjExAkWG6Y3H5oycCBoxpapVLNp9XrdTDm+VlWI
qFVVRFpsxuZSt8I8Ty4Aoy+NkR4C1iDaitVVEgEVuOK1ljMSseTaowCjAMSsj7EzPeY+qBNpAsDB
2QVzXthv66SbGzWafPheF0nT/wxmd+QeYNvkLll2zBe7eTbNFn8L87TntchU5Lhk3rgTnZ+dG+a2
JmgpbvLuZS3W4IeU4MArsfrRULhH0nFiRSjANknQILadYgwnefB9IWHNwOzezI12FJ69NZvgx2L8
rIHkWc3d3d8RnsxcnegjD22dXcFdd/NZJ6m3CUmx3uGSxt/NpzeairRd9ustclzB2JooAvEQGONv
1eNaYcpWxWmhdyRI8agbjk4KNFR/nGIuvzA9wCRP+qrGeB5r5iKexE1OHco9oZVIusXRN8wHofUI
yHV1a9LJCDPP8XdFgCo661Pczh3EeptdP2MgFvxVP2+KEf5VSM7VPR248UgBcaivTJHtncyy3vSO
I6FPXbbPhuxd0hN056FgKrUp+6K9plY24pvHqlcmwj/RyvESGIlJlq4ocsDEhb0HdJMetayoXsjx
veedGumtMIscx7HlvVmFWnau3nW7gUUM9v11Dt5a8mluUBvGlxw95ZPnKHOvAyfYKkbPWeTDSn4z
HRQg6djml6LSgqeqAHqBpNYmHAzSEe3M1B4MPSvfpmbpnkVBFuHsFcPnSH1xHFalHXVUhv1Wtcbw
EoyeuipZ5Uct9YufrpBkVIxyHHc2RMkFZEEZPASTO7wPjpk8yS4XPwyVcRER0kWdayZZ+aysxfq5
ujaed1wzBut2E0qCFTTznkS1JDLxVj87XWtu/UrOD9Jp9NNqZLRgHg+m65XGU2K2d9Ffp13+CRoq
O68lCiAjuRbjPEc9hsjhTtFo3TOH/npabZuuzXe66g13e8JDsyzRqHf2E5i39B1kAvJFK136NxU4
IEXRb5qvDBDmQydIiULzXG/AlrHfRqk0i6wbgHh35o/ZgAVNH6uc2KwWyUczcjH7fRAxqk1fi9y2
N61biVtgjukfhZbECEmYkYB161XxaHkpslenHSMzMY3tqjw6Q09rlpMMBHdCIH20JiSbz3W1qdre
2uQTaYY8tVkwH4w5j6x+ZWXN1kvODCXswX0ute7GPdtD1aU6SJwkzJX9pJcpLYwEPJJM2R4mAuPb
FnuoVa3G76CE/EHcbdxKK4sYFpffi8qGh7HID1lSjpuKBn2jHNIE8eZvZCDf68QsdqaXbglY2+QW
Zza8qcccz2mIMZyyS35U9UzI+mK+d2X50Nx1LkrTxbNvdywuwAqFY9Up6gY0tk21jqcCEW2Z/lmZ
ldgMz0elv6k0OQSq2Ey2oUKzv/sFzBX5Y5LEQ2EdZxz2YTat/HfFdK5JDh6lB0iZBswi4ptu9N4/
PmLddvmHAEZdUr3jZXx015ccIcZSMG1gnuQTYF+r9FnPBoYDVl2TzrEedK/eOx2RWAqVCQ2f0VzM
5nswr2tNpcV6JCzy8oGph8f43HXYyOl1pE1MMrwWPLAfB8Epa7eW2Ra8Q2ygel1850a1zUvvu4E3
/1KV2qWfp27jtQiQgxL6sGH2VNkm/ZTMmyud1IGP8jeEfTO0VKJtRA9dVMy/XNO9cchxxg9gL6zm
98KWQG/eE20l/ZtxSZ6MU4RkSUDwvjdl+ehzIEhn5xI0QIGgOC417ZXtygYlCj1p0JxUR9qvLl1j
e1c494kbbDofRzLZ6IAgSoaEDmR8vWN16Z+tYivy/KN1jauQDTEn4DIzxZ0pNLlETKD9uKxqe8et
46OlqCQU51JtYSpJCod/xbi3e0QoGtilun8UK8EYbe9ztJSYFvtnBCHnRIFXlrJ+7UQbB43/i5wz
VgdVle0MXV5GuQ8UUwmWcZD/EXF2OuSNMkrz4CIS3YpIUpD7Nmcj2iTIr3urYdwSLDBo9DOyeveB
MxvoZ9WfbFQ5aA4I6a4Ck0B6O4gKJz3rzIHIrrfzX2LNeQjdtn5b6/mPMRGCvt4bT7Dg+YY13AMr
omMgArQc+a+CTdjZFu5ZEbLJ4Mwwrqpyg8s8WfNV9p23AykQm+lyqkk5VpkyuZWcP7qLBKbwgovL
c4Df6SmA4P5qTdj8bVhyoNUGEgybYgrnMe9CPW1YGxCBcNaYOD2BbRgj0WLhGfBDdHLduQSEl2Q1
hdZovi702iz2gwfLFHxeVbnqjGR6SeFfbctR8rSIFxQaxS6oYDC5YEIJoUkP/VpvfQQxmy6db0ZR
Os8l48XMxzcjynWN7CL1dnXdeluzXvIdMoo7gaX2H7VUfrWTuJH8d+Rv8sqdeLmrnUrP/xUUFXOt
xeQozLkbMeAenIx1ooFScoaps3G0+tYmAeNFB1EbuRY7lmcokKuB+FjbPwVUPG01Lz+5rAxq+2wz
Mgo6K+J8KCn0nAXR0t3GzGiulAYXY+hPdz5UDI0C+cmUP8pA8444f7+NMZUbNEpfrgOSh8W8/zQX
cEgQoj1qVsch2c1qC96ifkR4CCCmqBW4cWP0kbOt5rFxGue8FIG41pqZ7aFjkk4xIdUDAVRH+Egj
Lq5b4aIHyxr3FYEbxArUu6bXNDcunl3V6gHhEb5zHRyWtRVnsOfkV8Mtn3yHxfho/R6b9Z+3Et9I
QhoMj6gEguLJuMrbF8eb5V6QmgYkYAu9BMSNGQ+qfbXcnxmgyCu0OuuaKgB5deyZj2PK4lL/pTGH
e/JrZ2JD6bdHo1vBl3aG/cTyWO78YR2fq6Svw9Wf1TWvLA1fujx0iD0uTqqWTZb7HzBrKAyz7rVl
JMaYnYOXfRgt01TAeQ8QdBB4y2/K3jnXZxkHCf+nMlN5SpskrvTrSGTpMb9jLjrpQY8aN+aoMSht
N7pb2yhneSFyl9jtQVsKChWGshgMJEFCuqFdJijuo1WHDRkPZvZyZz1EY4egodPyjeMMm3ylIWbs
+oaev7+kPUHkdulh2WiVEUq8NB1nrsxRgyS230Ym3b5V7jtAXHPjsq94ly2QH2TczqmqexUnmbL3
lR2kTAwou+qh7y9cl07ojwv3YN78STUCgmrZoiYjMEI2a751TdXT6aWac2RpyUbC8QD6DOUXZIsT
dNXz7ArrIJV87xYin0ZSFo9SToeyFM0+J2E2VMmK/5xAvpidBTQo1Rvfvl4Mu8lU5+L+sbOpF/TR
7XHMimFjLMtmNC0+y+4zMJK8RnnIUrJypvPk85BniXdkTdNtS98eCbo3xbE0+i8SwHrcve53SmbT
KOyjYoI8pZW2HVXKjSQCcNC54pKsBt0AeF/2n63v/JJNG0QyGK3nxp+eeQxuqnSzuLHEN9WPeW6C
4WhN5MLOjnYSIymXumAEHKDL2GBsuUe2Jhu9kOiVcztMlTYdACQQd7DSQNake8h8vhGadnWFeNPU
wsjBLncEvOe7NjePpciqsGupBchBPpv5dLRLd4o0E9EucUNlyKSTcN/c4qhyNmDKjrInSsXKL6k6
euXek8+VvLBKvdKmIk3ztmzvXe5+t9h6LSLguowqT/PCtkO6V9L9MjPc4qe82Hp6HW3jEUd/QfQy
qpBuJWjLCa4WLKBwneZ5GxTfGrFSJQ9+rdcaO+xSRnXW7y19uEEQeHKGUhwQ912Nrj125DVEtrk8
KMnaqNV/JyDnmZZnqBWzQUQ5/8LVu3OmpDuQM0ISMPLgJS68n3qn/6HU3pPuc9cco8VZ/KcA+Fa1
ZFcSnn5Xdmad/d4OUJqWzcYUznRdNHFC0SrDxlvfBuHgDWpqLu6HUiseAzGA0uTYWoOjZi37arDz
eA36nTsHxynog5iPP4uMqQr7dnkcff2Kj/c86S8tIoyxIjClnHalJMLIKcSm7PonvtaQQqmMkpEi
qU+C2yLvLzAGx5EQGUEY89Wu15NasMTybQrBQKxauTW8BKlpioQB+yWmepMBcFEfhBO8eVyb4cAO
0ut0dAY3Yp25yrU35WTuhsiS61jnCBAsXn6V1+sVc7GHCBoKn1Sec2Cm8o7L8LEe+V3mOUB+xzJK
7NpVQ308a7vSCT4s/kjFMz1ZcOYG9XtEVwbrOO6cbeE+BEG5FW66BZ92aZM2Ig93W9A1Nor33vgg
4xoUtfs5pclPwd3mNhNwd9QRxvPSXdxKu9izOrIPjnydIA9kRFmWnOrEb7mK85wSEDg4nMxNx6zt
CZPWsLNr0wfz1jJ+c2mVC319CljsPrfIQ54akmQjFMXGs1X/My3OEQkgCEevTzTLR7vyITUHSYmu
gf4O880U4815zOk/mFATZmW2iI+NVTuIWhMYY/3voOJoNFjeomdai7ioibnKx2UK87ZDj18akWkv
SHagpxPV6RwbVRWHtszjYFRXdNNUVDpMNiJUAJPW2qNU3VErxGOXp8zT7WuqFfLYpeVOkzrResFw
Ai6RHgNbm7azL95kk16XTh4MAZixKWZvw/jOCwWDpCjvwXqU+nwqmSG+5HX7R9cZqS7I8dFR8wO0
KXjyOAGRLg8MuarC3uHna06aOexzmwTLcf1RmjCk6FQex97OH9MhZYEWaPxOTUYxZQbauUn7Ldlk
17U1cQMT4patqMW+BqTKuvOjqpO9InjbQV1OXc5GuKi3Zm/u7KX64XdNaA4QEeTvfki3lPX7wZec
LBxdhyzPtwhidjpO34xxG8QHttzuNkCpU9/xfHdGNoovY4y8+jRUTZzaz67srxbHuUjbh8yEVDjQ
gVlTc//W7A9E4P0GLZUdDUqaaFddgahf0MtMmNhwFil+Oz0wt5n7nIolkh2ZmgRbOvIhtcVWdId8
jIv57HjpzhZfAW044WgR0WA0dAgqOzN0ij+4+LltZ36rYIM2/t0d5q01fMFV0a3mHQXer2TRbvp0
1xZYsYA7skKebWS56YZzIc1Iz35VaRE1tJs5xzCwvdztN0POVcdQpnDhARUcF2NGjHuA9zA7ooiJ
Gw97RetkyXODvYotPpM7aRte5KpCP6w+rXaYNK7+Iy888dSJvr2hv+EHr+146Dst2CHlMCPT6rJP
PUjsXaV4ojXFORR1/WRs2NRjQWgZLbB/zHT/JP3EvmsJ+FWXdLk0jeqPiVVNu2F0mk1dVvZrlZk0
b3PPUZ8jS40DgLWbOW2udl4ZH47HG+w0y8DgthB/egLdDrrkiM5tvX5TxoAQetLxeXa53/yYi8SN
1iK/FsLwQ5nld8u1TSTB7GGRz83+hjlTPs8U9Zigi9gyehZ5znsbJHuvrJ/yTnvxBhRAjFI/8JZs
yM9j61VwiNameuwBq3FZvbIwr3c1iWSk/FRJWNImVJkWwR3GkMDjfASg1cYyKb7M3L2xrHs1R/tg
pukfnBC0GETjDF3BWJBOXrk/Bt8/Bglz3WZ2rgGGf3aS1lXPeFt6NFn4xXmXkndO+SwmcJmZMNFb
9C8kiTKlTqY5bHXelgnhI1sMIJ8TcILhcZkwsvh1eeumYb8G4NcK+9o63k+Ce35Yk3bMreG8IovM
HTT7sBokX+Wq7YXMb0XtetSF4mnWiUG0hnfiJBZSJ9d7RHmK0q3QtsxHp5CQ+Kd2tm6lnsa+xlS6
tqxomtk3KtY0hrwAK9SZEqpPR/7pDKVFOsV9RJeKkoQRr3UPyKQT/TMgrOTj5GoTiNY8oL5EHBfk
lVGcFiReplr6YFvq0R9QeIOK3Vmz/KnIpCeDsvlWSfpp6TXltZsd8flWO6vS9olwhnBKsZhrxs6y
2623imPgsvYhwIiNtjjlSfBKYfhgGVpOhZDdZh10Tbo8EEERLokzh9n/ZO7MduQ2snX9Khv7ngaD
M4HT5yKTzKmyBpWkUkk3REkqcZ5nPv3+WHajlazcmUd3Bw0b7bbdkSQjVqzhH9L0GKlcp7lqcfpQ
+jLMOSaL1AFX73j9OK4yALK7vORBIYI/F5OJq2p3QPVmHih62ArZjpxjjlrolCxe820s0vvIq7n7
reAjBnTSuiyB9HbeY6tOazlRvmEds9ea9h4r041PrwK2xy9Fk2TkE+1PYQ52oi6xXUHDDsqAo7Xl
1sJpa2fiRLZp0kFFvVux1wFczhWiHChnIVCWqg9dWu+NKEUst/ZfYBBaKLdK30Q7Qvepxa9IwBjL
orepN01kq30IBnEPhvVOkf17qfcco26eFam+z7pqI5njo2l/t9sNxOg7xoWYP2MMqhtA7RK8YRKE
oBtqn1judkgSvOqMQwV4eMGZlDt/rcAKl8RtwoBaq2mxpMoeCvsaCPjj2H60zD2I+R3Ekg9D+lGJ
JadpjBkKoPuMyfQKyHpF2ebFe98ebkqEJtygV/TVEOjMXbJw1kZJ3FJ491GYUwkJulbTlDNGorKl
o0xyKzc1+OTS3EamjZtoTOVuJ3j8RcDpcez6KU3pEejHR70NXWlCyzVvO1Ru6dY1tcpAJho3wUDf
vONOWwu/eU6K8QCu9KdfNQckIR4ZrWHgYN3S4zhQro7Mw5hrUl+usILMEZRKEWgpR8fM8i0iDNvW
ri1mQRV2Zw06HuCXabADa2bLMYEkDUtWZd4dW0v+iYjsCtD6Z2Rwv3tmejPa3SuauT8lydvKrec7
BjCCtdJWPxor+iDpGr2otnrErpNbwcAGoAdp5R/tqGYMBbuojZjo/ZLharia+Yos5edqiO8g6M0d
r1S5q5Ly2DTNfdBP8jqtOhAMdrq2c+JoO+U3eUALMh+AuBRR8kySu5fL6iVpg+e+9lTmEObN0Iun
sSt/ZQxyVwoNPNrf0ieZoy1oQG2n8XXSa/QMcqKkr1jr1jJeaB/PgsJa66Jo8cBdfFCs8cGyoN9h
Zj+jMsxEbBjq98DTA6DheMaiZ2lu9VE5Rll6T8vOXOP7miPSWxylFORSEKOFGojxV4jeOwEfOkNv
tU4iM5lN6sLxJf9Y1QVkXjpmq1ppRkYbMHrNlg5ePkp7q+zklQFChq08HEJ0WdadRucWbIrYFIZ9
L6BJHr04CNa8I+iAWBzlivR9ahoAUcGnVsIJBA8CZPajwFVjK7gJg5HXVzAV8xU1Zz+KG3zhonUF
VWLdVGi+eJxVrgeYCGB7tpXRaWtPCX/pkf1x1Fqa05FC3y7d2n73rTFax9KOWcEIZqx40UEUOmZX
fcuq4ahRJwTIt43eSiuAZBj6E5h+hyGpTpcDe3QMjxH3y4IXZPo/66DibzIUDJxYSfTvqiT/QhaM
mCpeeqS6KayLr0oYHUNoHEwj/Hkg9b2pla+5XK51JqdRo68lzgJoopII9zyhmO30CUmUqqRHoNcA
GcI9IlsPfK4byQaKxkjpIUo0p5DZTQoziQTMA5xAnOQRh7u1g7uheQrNSHMaw9hHSnHwp2pXlt2j
hWXkXi44WrrwPumNATiiBQQzCkCNdn8w1OFZj0o0HwYFBnUjf5yKEUGI9EYM3R0cyk9wzLa2Cpko
QOKfjtiqTw1p20hkOb761cs/VBJYt8KeNjBTZSaRzLPS4LGkN01LbqUF9gcBrhGXki++kXwrp0Dd
Nn30sZbiHx2AQ898VUkbaoa8va4y/9APSrOV+m0R70e9AK3A1DVObudjEeWbJJjWKDW1zPXs9jGk
H9C7seaMFXWtzJCjiFaQUTbqCNRwpGfUpKFyyPRWPmCNdgxMIGGW7H4O7DX28/OEHTCaH38oAyP4
FJaB91jJPCiQVPmgjE34CuV62qWtKr3GZoJVZ9BlHyfgj7/UwOKGUaDixNxEaR8Gd2Gq93g849fK
qHVsvsD37O9A0QLKt+QRREEb3YxSY+3HqVQ3VpDVRyRwg2Oqx8F3LwsqrnTqVtWDRCQYZ25SD11u
CXM7LB9j7xk7iBcEIG8rPXoxS2ZJSpPjb1nBTlpJpuICByyOXTBVtwl8qjtTTeW9qLsnJJJgmnh0
QV1Vyp5MPCMZjiutehA4LDLQjH9WfrUm5rqBL20moTlDazhBJu7zOvgyWh0gNuOpDkGYijAr5yLq
wUTpyZEy4hsKGcWnMjKkD61N41N9QVC3RHjBRIlFvo2K+KGM9ZXfIpZCA2JHH0naMlFO3VKb1F3Y
NQ9laD5WgRU+9kbhwMEEL4W6+aECKI1rbh2szKS9yw3xHIbNTa78wIV3HXZUIExmIOP0DfP4KN7G
I0B1ZlRw2p4t+bb3bCi7R2H4G5OZi2885Ga3Yyi+KknsTPEq9cwWA2kXtZIzquU3NfoO4p8e8hPn
Fg89akzNn75JqDZuWolunz/b2KMBwEUzTi+qOTNfgZzqBo5rHgN2skXzgFwgrITozo9mZhpD3NEH
MKiEXzDZbObqpSSq+Nja1q4GlQKqIHAs6SFHw7wi8Cmhoyn7PE0fypmPYYWtq+Ii+ByDb9yoOYm1
BNixTwJnmPIvQbbtivAmD8cP0dxMGqDjur1k1fuxtqlwh9luu/uYtPbR6yx75TdQYiYrHPbKFPmu
j5yMU8GqW2fgZh88WbKe6AwGG3WyyfsLWHl2L2+6bJ4DgFuLC9S1O001HZiprojnnKXCDaC0uFqx
XDXx1IXRoQe3yBduukF8mZrqpm7A5mb6Nhx9wMqR/dNWCJG0VzCWERCH8dX1byOjpDUvTTdS3m/h
dmxjCUK8hCU3HOMB4+lagf8EbxlomPczUJgANuBcJbu7LdvgaDavYS0DzNFIkTQdD/V2SF64cjk6
eHmO+fCcTbmbZ0BcLa50RuV4hdo4fcMjc5JU/DCjH1VRg0JX7NveJP9v+QsdyOhKJ8lOiqpZFzKy
CzjWRgSS3nJDHD3vQNKtiM0QC2E+4bCcu77tfxobHxMvSzVf06qAhES/zYGMfGD8f1uF8hMT7mDd
akkP4lpPoTnjUMyvYEz7xiz4I47FRalCdPZ+5EzjQz9o/u9t+KMClfSr+T/zAv/530//EnW+f9Z3
XpqXk79wM8yrxw/tazU+vtZt0vxbyG/+J/9f/+Z/vb79v3wai9d//fePvM2a+f/NJyeFJPH2t/Y/
//XfFnzn/51jsXmp8tf/2tfJS/azXv5rfzMtJOMvRYcqMYud0w6BPPFvpoVk/mUYCJ8iJG+j0a5b
cDCyHA+Of/23ofylctvBfLB0Rcbu7j9MC0PwtzQZsRtUYdD0wVvt30//8Dcv9qKs4Sm7HH4F9Gko
GxB5TQayiAWd8ixgMgdCw/ZrDQet/lBHtthrFe67VsN0CkvevV2Ftau0E6CBQtK3CoyDO+yUlQPu
suCWq96xCiP46Muxtpu4nazebI6ks/GHQZhXVLEWfph//1reiynQX8QU5U016ze9l94qGAxImboe
PFE/eRmQsnWBrdAntImpiXOtoBEQ2XtFKUBD9+QgjwHYymHVmBFgjBAtARdFknQTBaq1U3W8M5Ig
aUhS7TYCYBtOLYF55BYewLjJZdrcoQFKITnCL1wpWjR9CAxaV20+0bK0PK4zzZbwgIy8FKkMSfF+
1j4yTCtrsF+xCxgeg1KnoarAh34QColLmJi0oLLKS77ZMa7aV5jxbyJS/6FDz2+IPxQD4TAAB8jq
Luj6TZ9A6EKmYe3nuDtQ1xyDmMqlEwg37wIaNuuAK5MundWr+9BX8P1CJK9/LAozp7mahQDz+AcY
to2BcDOjUGDQwLQE4q6nzgip8covfvMCXPxiuET8WF1Fa5Fve7oD0T+rrRotv3UF6O1jk3kg1nJd
+dEghoWiAWzzg6wU3udQn5sKFvwW/I79Xxp+u3icwgKowM5Ut2bU+nSx/RICZK/K4xOk5ebJI08O
1y23JrbgXh08wtAcUA5r2wGttFHAGenGYq0T7Ml+1CH6hvWKUZH1JjD5FQHeWG96OppsmOBnixxk
t4bpr2crGeucdTs2Y+LUw1B8mPqmcT2paHHxkuDiQH0LPiHn6z0jjwa1AtPsRxLd4qWVeQygHAw8
J7to4b/6AQY/KddUQNm4G4VV/6yTArrqkAT8+DytRqebGMWrmGY/oPZe3OeYxQDDa0R4Re9gjm+k
OiNIzTncvW0gnQaPIfOf+aAtCP5SmVYVF7RY92oZwpuHmbEyI16JmlgewwYfPKvbK0xuURCzXDi5
9sZsW+0x6lGjW0sShjy1TGFWdQ/UCiZQJMA+n8rOB3KaoKx5T1EOUdJQG4YbGDJEt/ZYcOmWk4da
Yy+K8bb1cghXWdWvqiLkIwHOxTe6bvGHF90RJbo4WOtJO2OQEWBBHpvpMEpjROlMaiFD5VDXQWAA
2K794DarEuA2Pg6PH6lbVGs1eGO1VuUI/m/d+XnMQ40j+L5eGo8mIzlRaOT3lge9HXgq/HIZxEFc
K5RJflrfmm2uGxslUYq7SYJljMpCcMj7niwrpKcdO0Day2OQ8g+smb+oD6Fi3KMSikx+m7VgmuIP
SltSY8EF2YC59TdZ4ZlfDOjvoPpzHT6NNXs5maF0I+c+VF6hF/cRndSvwMnnQlJNHpXJZoD82931
z+Xwu5Ls/GmXn94GO47FAEJXiI2enkREPWJDFo2ybhM2V4iA2zFWbeOuxJpqO4EWRtAjqb/nUyBf
EWhaqGz8vets7ki0DhHrVeRZ7eK3wJ4C1vTAZCvrWilygBTF8DUirbmpdOWmpjCYe3LlVtcBjsok
iYkN5UcJ2+BWskvNtQu2Sl/L2RUhS+XMYTAEaA3OAU+OCP/pzxID5vJWMgrS01B1A83stlFRVyuP
vir9on7aqDCtoCdRF2YCNoAp+clnP8dEMw/I6wxYXVuQjRCafVUGKmkatEE8n3ljMqSrJFN/kB5Q
iuPedSWumsr7r4ksFIkFuYItq0uDlbF9azhghuqBiD8aWTQOrieUMdt5sfiYeUFTr6Oosp/lJIUv
HMXVfVwABkijmZqiB12xMvvWZBrI1IU/p6l8r8WiBBxAV9ONciW8G+WyPKSowwROD7CBOVnWQxER
As5GONV3aoZKgofKpKvzHr8kujmuhc28os8Z8a/CQi5u8mocf9JbqYDhDVN/w7iDHm1/PxkVKFnZ
MMNPCg0oPnxsV/cp5/prL8QUrcOoGG6Zg3DRY8d1o6Ij9qgnyQDhGyTTjFrQCFbwCnxxIxkjU26G
ataNjapoBGITOyxk1qZdFROpNLUen5WGrnDiRbCUQ6HQgVZwYaSJMqmPWkzHxqz0AT2T0TjKTfi5
NFJ4YoBoHDHWhuO93RvdGNA5uHwsz93ps/ubochokJL9LLiwbaRlMQpAAkUPJkhKK7QdKknoj2RJ
B+XHrNf6VIOX4xq9KaOp3AgZGmvsT+U2bFuaGan8MjYi2uCxpa2qVAN6DlBsVTDdcS7/VnX+LYsY
YsIPRkvYVHRZf9uVvx3k2u9GFRIt10eXxl/KUrVuJIniHYmoTRYZxobdpG4ByuCWHTDiAwPxtezi
/mADcNoqE5YdiTzjj6R5ygqmbN+0XQmY1qLZ70cbYQXaZ5A7KCKatoRCnqhwNokk1wYJ9BXdweiu
QWlqm5otoBiplK59jPnInzyghu0RxBnB2papK+ppSJAYc1uosPCAIlbQLxPWOs+n/osyNPaxSmMT
yBGdL1lz1GTV2QNGLEbHj2/BKfit8VPmWrt21sW7OMWPQuOcixRXQrzPF1l8YWE+JxtMtEWmRQ8a
lvGuNFbtWpjdPkaOfAeeDDyS9YzMm0vCfxjQC7oiSHTK2CaEa2CAUFvXkIki3BiLxCEMo2YokRdc
F0X/A2CcsevsTmxSxZ+uhGX1zOOiyaRSBSiUVBQup99ggKknJXICScYfEmYrpv3Eg5F/I9m/VcCc
fgsnMm5Al3rxQI+n/oYMiv+Elp5foZ4NTrHTgfXAigfiatqJ+M50b2dPsOdWZaKBLJ5GRvpTmkyz
SBhQjRyhg2ibEjNvFWOG7qi1VqwqWn9AJfPqJUtMptmA0suDyVjEcjU1uqJ3/CZovNh52Arj745K
jmqg5Xr61BRxnUxbDOkQsh6HvlEK6sbIjj0k1c9MkuAt+mb/WCGIu6frEoHe7bX7vMNU0an9kn9c
j6rbFMtu3cmsbPxYJlLow7EQ0ne/D2tIfMWN3Fb5p1n8Fo/sost1hO+s6oUWmvVE3qBvsD+EvSKS
mGRb79pVLzwENaIeDQ9shluEVwt7jXtJf6+mU/GzryTpJ3aZ4Vc/N6znpI+tG1VSzO99o5FVF7au
H+NSQa1JygFwMhIGVlcHtJSmJoGsmJkt4iDW11TpkudiEFni2vlnqrRObAE35FtNRKwke64e1Er4
95b+o7bG/9qsOGldXGx+nHQ5/v9oa8xdiAttjTCbOxq/NzTmf+HvhoYq/kL9y0QPDY8GivBZkO5v
6QhF/guxbxVtT2HKJHMasfOfhoYpoyrBYUU0TKgzRYJ/qYb6Ra9Dt//iviB6ETnI/mRO+x80NE6j
0GzuASLWfDOE4Jqwl7rZqooEu53pgQs7tuVKSKz+QPYQfLZztdn/9lKu5svzWrMQBhJsxD7ew5t0
3m93HWLZScxQPHTp32jf0dypDdIkQ3P6VJjwhySwtNME63kF8zO+kjKfJuv/LG4Y5Oro2xmoxJ5G
A1nzmyjzRUB7WwpvMimGgGmXqqN1IGZRhGR8RUp9QCrp6m1zmln+s7RFBEYBTuMXLJJ1qI/cqyiL
uoUaIjKB0qk7VqNEqCz6u6EvmH4YA8oABJ1gO6aoF/jQv/dKHhtr/JQgS1z+Dovr758fZNM94OZD
IXGZdEhg6GMw0IFLW7o7JloOgjbSmx1bctp4U5n/Sm2lmgmRbQ0HJ443ih7bH8icxd/OLpx1/zU/
syUWhczbTzFxxZgvYbYfWcLpZ5k8UaUMu2GMjlJ0G2Ug6NeMUO29IQdAsFuYAg9SD/xgA/49/2on
7fSrUUPfWKEQgEiByXT9CHtJtp0IKs01K7F3XojsWdOifzjL+M0nbpFLDqhVwwiGKl5affioYXUO
dmjmX1SW7lazkWdSYw6pJlW2gbsXOgxC67s//16YmQlBOEBKmWBx+pIs1OzRSLMiKqpquC/DgmRp
qpI7FCWkPY4ppjPqPrJro1/FxziIGTwNCIe+mAYU48u/5X28MMmpEVuml8rO0RY1L5VTa5NYxm5W
R8pP9DPjDSzzZtvAFt1eXmr+9P+5v//eGr8tpS+euvBwXQIDFruKXKKBMEIKPZSS532jMz8+ILBl
XsnI5hCwWHB+u4Rqg/rBXArOh8ImTSrqiC4GaVmtltmNpmXqlSg4n/Z3qxgaWtVz0mcsG0aZjp+l
3MjsqB58fBOrSFpMOsUXgAz8ZfUXM9bMK19NnPlsc107o94IQWS9pzsokkYpRG83co00STdtGo8P
UU0wTBOp+YYSW7DRiwHAM8kqeAY6muve5zAxOTcfaLsqW4FdBNNJuHOfp24AJHj5W7//fQQAugb0
54VK6bbIUIlTeNWgwOXWeQOepCwsJoxhD+hE864s9X5bzR4RBD6Vi0DB7+P0VeDm0PRVrs1fWada
RfYPfKEpf/LLpHMm0/Sv5aHvvjfr4dimYrrBM+rzo/9266VDjuKeYUfMw8GFZqWhIw4jD3ujkG33
z98iJjwaz8ZFS+JwulQbV0TR3E9cxmPQiSrIBGoUJJuhH675a74Tvp/rJi6PeQiCpaNhLS61WKvN
EE8/Tmdsw9FNNWk85B3M9JWNKsE66ouReSwylneCjgWkHa249SWwuR6I8F9lKtovEC1shsxj/5zQ
xoLl3gyGqzHVv+If9/7EsfdlodMQkBWF4HX6WsxeETZ8wtj1CpFv+oZ5qGj9ZEN4w3NnJp03GQzF
y9/i/KK8IBwcGGSZi0AJn84TOYRRN6zpqq7UNLY+6Bwqiuwp+wULIbjDkVr6fnnVc+eIYca/V12a
W5WWMmEK1gIxQ7D9ZmZGMq8xdtKEq+nlld4HS14qkzp2GZYO6tLo0TJwKPL4k6vmkcYlaGu3EVXP
ldL1TOA6XWbxGntw8ZWwoF3EmOUd8G5EcVKFki18sPKWClNlXZo5Uh4WQoCF7gGeC4chbVcmE6iD
HMTlB2nAZCnv2+IIDuTaiO1cNMFbijuRmSUTmbn0/u10dyhQjV2Qwy4jud2pLSZYRWMZH9vAzr/0
9P13l1/7mYSJF6Jj+QZfHSsAdbGZc7lAkT4TsQun2PzeoE33OnbzjKwbGh379Nrun5suyB6yXrcA
oWrtsMfKBZR7YscTbAemai894xGgYaGmXzNtOfc+bILCfHbwHpyt535/H71vs9WCLnX1tuk/jlMv
SWiVltITwTa+yYwx/+Pr1CKNNQ2F0EobfpnXt32jmr05pG7kC1hHKf34bYh6x5fG5L81mMoz78Jp
98Pl7zDvu9Nb3BK0bSAr4qPHH4t9GQdC9GPapG7MpgMgMXpuiWvPRkYD8l4X8GEnRSRrofrDKvdN
cWUbnDnnLE8t8RbWtGUSoSD6ktZpnrqKlQUOzdAKoDXyZfCErk05zi2FnBs7joY+G25xX+o5eXHC
nNStzZwGYt7VN1FTmyDq+sa/ElTOBE2hagzq2dcao/o56Px2mkAuGrQ1YpoWHqQDKxPWJk4wjpmo
HMA4eXgntYB1L3/KMw+oU/mamq7DnER163TRDn69B1rHd4OqDR5rz/QcCOfjDfSsanN5qXn3L3YN
lhq8SxszD8AMi2gRW7oveoQhXK+NVORQmMgBDWgdPQhw66PKQSq6Sffodv3684Xpw77lPXPD6v12
7T1CueQohj88JyKon7NACbbqzJjCBkJBFtWKP8/Z77US6kxEIFNAcFwlY9A0efF6E02rNCSffVeC
U3mflP6vCVuWTTv6gJ2x2HIvP+m55ViNpgbRgFR+8Yops6lRPCE5aASBdxKj+SWepuKpDLLkUXie
cuXNnl0PRVBZYKaJ4NYisy4NqVQVqZecYmjqY8ZltaoZmLh+NyvXAYi4/Hjvd5DNd6RzzWLz95x/
zm8nBHk2SDZtF7gTKulz9dscmhj8+JTI7VYKqocYxm8W6OWV1/omVH+6dVkYB0t6yFjKMiA7XTjE
PmJocXF2axEhVGskKaQvGLTD1owG+0OuYu3gDj6nGqMUuOEMgBnr3xSQJPdmRAq4rnUZHJ08+O2q
Qh7wZ5J7uK71amQ/mchL3Lf+DHIF+NAD6/Ub6ApBmckA5WNdfhjhIiIxit2F5ITMBr9hPgwRDTwD
gLfC9rUrkehM4sEc08C3iKkMvXN78aIrrUVYbYK9WjYwkpNiKFxhagWUqSFymBF4624CsIaYWuJ0
M/kJAVZQHwjGM+ouxVqK0/FmBo7itStVV0LWmQ4Ov409jrsr4APNXPw6JeyjsLexgUcjS1k3+qQ8
4nslIwck9J0sApCqihEhHICku9L37XZsBwnaHqCIy/vxffC0Dfp5NJNmYJayLCxTVYyoIOu+awjM
8hCOzdYNwj77tEPZ6fJS5z6JoczdUB6Z2fIy16rtBh0AkDluDfS7XolRrQ6dCgA+RBdGIAnQgAOv
Z2JMiTzUD0kKUPvph95y8Dm3DkbZlEC0U4CTpm5uUJe8Cid6f3/R4KWbamJmgba7uTgkHQp/QdH4
gQvSV1nnpRKDVw+rI/oBlqtIfrBCPu1aLnB20fmtkI3jt6EuFvWZ98OF9Hy3HTibtMyKYBfLeD2u
qimLn2GD01Zl5nPly78vAOZm9n+WXcR1Q5L7AfkHghxo1T1Ildk4B1bP5Y9+7uEgppLbCW5MCrXT
sONDEsP6gLATMlfa6xN6N23cd67lBTqgVYRjhwE578uLnun62WxnoBUmPpmcsOXxmoIpEbkWuAxQ
EOnK/Hit+m3iGLo0Pdrw7zfWnNrHTA8hug3oUFIgX9vu83dbRFx+BO151WREgDPp6aPbhUfhMv+I
PEzVe00b/J2JRMWdkTTNBz5t98WsQNLoRBqgemhg5omeH/s4kw6Gqii3uj5m9ZU38z7ttbl06GeQ
cGOtu7xdhUGFWZk0jkjEC7ceqgwqhNlvwsEyYdQUzbGJ0nTbhOBwW9qyzpUPo5x5J/glzj7VXIL0
rk/fSSsGv5M81q+Nst50FNibFH2now0mbz1JynCTwyaU175Iou81c8FbiOVm5UxeoNFgKNQr1/G5
8AeGkDxDRRmcjvrp78G1o+zKChwWo9BxJ5D63Qy+9WT5iL5dfvSzb55d+daZxJJtsRuo8FJ1lAcO
Qhzru7HStK8dnbRtYY81eE0JVS2UBNUdrg/BndcNytfL659JPJgSgThS0I4W8NYXT6oibAJhmtCm
0f0bS+8V96f201D17Q5EerRnzhut+wrB6ssLn4szgHqZncyuSpQ8pwunUzCYqMSysFzM3CU7uUGE
Truys+bXtzxszOKw6ZmndFign65i5IyrLFEjgTUr04QyqodBrVeOnZv+J7WC8nP5qc7FNbz1SIhx
qkRmcP77v+Vx0lTPzCrWm0JlPOhTJUOy8Ur02Qs8Lj6T2yQbOQWoeWUbnVvX4C0CWNSBWS/fJsK9
kxwFUgjqYgy3HZPlQBrle6MPf6lSKHalof66/KTnNg63hGZRPfKwSwxyIMHR90n53UqTQ8ee8KuJ
g9FsEQEUxheowh1DrsR+qNPq6qE5dzyNOWGmJ6pa+vI+Dk3k5Uw7DtF9z1KnTXPVyfMq2IEb0q5E
gnMb6PelFtdhlgFQ69oUAuYscG0Zlb6eXX1gOmXNpgYvd2XDnv2QlDKg4ck4THlxLGiySKEtEOv3
EvLgasKvrcBGA34FciZhjDcPkNd+e/lbnnufLMVshNSTLbQIv1pd1z2ShqE7aUgKwEkM1z4O5xtq
9P7KRj137AmrxFRsl4W1hBLG6ATapE0MBmmxbRSfyeRY+JF7+YEWWLF5yMQNi+4WaRvBjT7A6TnE
YqVsNF4hipVhdRiVytswuZ6ZW2FZ7OBhHTsZlX9wv8WjqcGbtMui+YW8bbtVsF7ZkQSirNGhdRZL
gvkU8oeOpqa9C9yruBKCz31y5oCWSfEn6GMvEj0TCz+8PsvInZC8QaMYBZ+i0lWo1aG1xqphgr5q
qB+vvKG5gF1ERnBKcAcMOl6co0WBOw5mnsVVFbogYbIj/LQvahNOTyMydGtpZIeLtkx2lYCUZE3N
vjOU/sqQ+MxzM6oGNKCpQB4YhJ5+I6luEh937MBVwqx1NXmYHG2owp2tShrKymaIUnM+XHnZ50os
mjSA8hj9KoDX5l/1W4SuEZD2g4pqo+isahugaZE7nRmgQTFl6L8mXTxT8lJkx5ruThLZrI5bhtEm
ZFSrXjkMZ84dv0W38YBViWXLyqfVlHRA+9WHYODLG43YfW92vuqoeMddGVfNG375uWezEhphMzhu
2df3/USx3yx8RBMDfEsxuPqqpmDl3JIZyzbzg/g1Us16G/hI4qz7rKr2l3fcuc9NC5APR4oHuHQZ
2XBHbIY2D1xGT9pN1ubqvjfacI9Uxq8S5wBo7F27ubzmmehNV4zHJuFWlHcQDTFQHkPOZFqDZdBW
jfxuL4WttUd3KNm1RRw8XV7vzKVoc/vLKE1xM1rLboo5aF6R6QgmhuAXXD8Ps43RIJOIdM2PFsHh
Y4wR0ZUb48wm4q7gANEWMwBbLDY0RmBDNGSMUriMsYbSen2bqHK4UQc9/nD58d69TgoWmQufCTeQ
Vsqo07NTMmebqOIxW5KgxFOh1RhgEy0zTULC25PLK4/2/rCyVbmYBAmiDc9xmb4hGqekZYL2QqC1
KEeIXodbggDhqpDjEoF6Me4bvNhd3wBiGbdZ/gm5GaiuqM9cOT9nHp1BNiQ0nI0VBo6LYFX3etnJ
DV2qXMasQpPrzEXTHgi3lVfp5vJrfndHzk+tQLbhMqYVZC1OSlQStXwk9x0AfR1yz0Y6GuuxgLt/
Jf6cfSjwS28Lqday3eSjqEtR1khOFKN+M/roX0mZjj2jgIcZoC22vvxg769lKhy2KpsUJ1eTduPp
BsqhVbTjrAGrtVWx1SurcKq+Cm9BxgWvZc0EN1Ii7WaQh+EruLHmXsMs8WsqF/rGrzto8ZmNnrYf
omxVWtnXMjOrY5xL+WvXVe2Vzf7uLM+/lYSIcTiTIGUZr2wwtfYs2Ixy4JAdFEkNvk+d3H4Vse9P
6wJ92a/5mBUu0lPX0NXvjvS8NKRGa47WFEnK6WuCuNZBq2JgITfNuO+iUvmEmZK+qezo2n14Zq+B
NiQjwzHQYr43b5HfrkPMpGKjx7KDSeroH9oEa0+67OHT5Q9/bhWmWW+zPHOuGE5Xmbw+B3ETSY7l
KfmeYqG9acFHX9leZ1ZhyMQABtcsDpA934G/PUskPDWnwew5Q6qpNyV8vZXS6dcaOOdWeetaUbXD
RFj2KkKMIPk2aNGgsWftslKKNhZ6yFfqjjNbgNKK+hhWLEPopcEsLogtPaxmnlmF6R46sbpBbilx
qqIVV6LAu6Voh4NfnKccOoiG2c7s99dmFKaV0hPCJ2UcKnfQ1PBLHEwZbbjU/3F5H7w7U7ObGucJ
RgRu7WK5D3oNTnfi9yxVReKAYqnnVnBsSMiFsa4R+bxH8+hT2jeKc3nhM8+IYxsFDuU+h1pb3FwV
YmpNBCzSAXkd3icZkgBa0VqojCrWlTznzFIGCZZO9T+zuJZws8KXfcuvBSaAqNquo6ZDLlinMr5p
7Sge3cvPdeaFMt9j8Ad0z4LBvIgUnQGPHx9ipIvxvEdDKLKGm8oDw4MnZm2+YJBTfNER1JrZ735y
5byde1LaRnDkZJA277AiMUJqRSpQJq8a61vo0bRMffxRLQ98yp8/pvEG+OcSnn31TrfoBKkJV8sR
MOigGLgONcPo0KQLHrUWB9I1AmgayqF29sX3iujr5bXPPSWsEkAgNAMpVhZrh3qH+WtnzLIFFAAI
1puu2jU62m3BNTzfu9AC2RQwmW0w2Wcub6unj+kBPFUxx7GduoeAPshTd2glo77yQO9u/XnEBOxU
pcOgqchhna5iDcLHqkOdVc7T7GBAisV0WM3uQGspO3+ojT/fJiZJPyhijGMgZS+uGB1EQZVXiF6m
IcJzZgASk2m5tEMOQr9yz5x7NBD3s2CATNq4RMrFPVw1WWqxb6LXfGhytAlR4YWSkivk7I7WN124
u7w93jnDg0Gjep+Hp/SJLP776etsM5pjM0jQMRvaQatuzFMYvmMi3Hz0u8dUGD1aOsk4OWOpWpAm
U8k6SPYkMNhDwt42ctWFKhx+vvy7zmxbfpYNdImigGHnIqp3UqXWPL/FxR5k32Su+M7xoaVtR2uY
Hv54LTAA83unl6yw5ukr0HPNG4cMAfUwhipT5yiWpFmKv4+aKpvLS50JeG+oPzJCUKUY358uVQWm
56cNCvVV3aWbYBZ2J4aLHP1VLHMCteqerHb6UNtp/np55TMvlJW5tWAevcXa05XbHPcQa+Qhp6gR
q7LDzqwA9IsdYFde21PzCzup1unByeTjfDoKZswAT9dCZRR1A382IoD0fiy1WuwrDUHeGDuFPZLf
6WZUO29baoAxFRMdON/Wsj+/xyzK5hkDQVTC6fT0N0QTdsBFI2YjQmBP3dRrhyQTwtGzTnu+/GrP
fVTgM/TpqPMMwNqnS/m93eP4UFqOoplYDYcjkgJMn/HNirCBiSKd2hYJGi2C9frnyQ+QWlCv0Fc4
JkuiTKU0AM3+h7Pz2JHbaNfwFRFgDttudpjRaDS2JdvShpBsmTkVM6/+PKUfOJjmFJqQDFsbAa6u
YoUvvCEQfohEwvdy9SZc3xiZRsu6U+5S7R+pYgJcGPABJdDbScIJbJd46H0CDzw3VkT6r2Nef3On
Kdj5cm9vQVAAME+5/+h9uP4mKJgA5iFiiJVfVgIgrFOvCp1J2NgN1u5Tv0Ajv//53s6M8WwPrAy5
cfBGK2Fw63xppDBZP3XfReQX13FIP8CCnC8/PxCFFVD2YDiglWyuWhzWPKdvHJzUQMJc9Zg7tZK2
d62395CopsT1SUeMw67Tabj9WNUSWKg+4bLjFgaawamDy1lbzrIupv3CpHizSPk9wsVg23tFwT5b
kGdGAQwdpgd6DTnwRtT50h7NxZ9fPwJS+SDwHlPEuZ0VpCxZF23c0IqyJMw7OzniWNQBZjDd008P
BamAbAwRFrKYbZbUaC1l57VwQ6eln3AYhsi4NmZVf0CNePp2fyzFfpdFNzr6clpA0m6nNSC2hmAk
PuLN6P0NdHb+MMYGLqaaNFYBcrJzO7+N0kCHgvVjXrJ1+YOg+irNLLwKZXNjclHl6qITUqLYIXtF
+rMFJy5+PtX/kFmcrM2kAlLYhRI0jPqUpmXZRRJzIrqHKOvrKzQIehn3V1GmQLdvzu2Amy0PJQZ5
YZt9aOSIQRo2dkEUOVo001f7OZ2s9NQFVbOzlvLEbgcFAgFXnu/Hid5EDgiMRbPAdiocqtJ9HwQz
cjP2Ulz9OUnPaC5Wx3advQdYSPZDWS3Tn/fnrNo5EDWpexBK6D/sv1+nvqSBA/KPthtq8yqFRnOU
Mu2+PJd81SuYX2MHXCM/2pvp+vB1KByQBbvbmxn+dJRZCwdQF87nLOqRidHayXn0S7/eq+4pBwsg
grpwI2B1bXZQS4KaWx2Tm6uCns4Uo9rg1csVGGX2s21vNitnwqOH5jI9fXMxQ0/GOnvFAXbCiAn2
kWXKgKEL9cIXv/OAI+jc1r/wzEn6jXx4eHcol94e+z7WRpQrOCHt0uVXekV9GMwxAt6zMI5jn+k/
f3uS/VEloaFIWWYb5do+d7OZMsmmL5vz6Hot2Edbewj0OtnJd98WvuWCSuIUBWCqM9s7prLagroo
G8W1tWA+jsZQIOY3rtGjDaT52fNa7dMsCIx0YBvX2RD9CWVALJvIMHamrbru2Dz8HMBvPkHF7TKT
r+bROKJ6g05GRscWy4HaS6yd6Eh1+zicCYl7JG0JNidDa7sEtMToYIcR+yEZVX7IE2vEWXsZz27k
jGGXVt7O0/s27pQYR7rDtGoIPrcYBrtF3d+JXHL5BsdJOzNBqCNafsYvSjv2C45TMQ55D0GCz+rP
Xzwyk/BA2oFK3PZ8l5K3UbSWEzp+UmIWVrUoYC+Izx3oMo+obFJlzHfGVH1IUlSavuRqLhvs9kNi
Ca3hDLo4IYij+LyYOJrgwKTvsLJUt87rUTa3TgQyO8VelxIfHo2nRevGQz8G6zGNxz1wj2ooyvMA
CQg0TPp7txNCmUv319RwKJNbYMH0aMVhFsB/1Tjp6f73egsdZL1gNJN1cr9BTZH799Wjv86o//u9
7oTCTQY9nGdpWBk7kf83xntV9pDliXkpByMo8NimGhy5E8iNSXqw3f8lqq9IIwy+vRQKIES4/SFp
ZQ21YVBCdSwoE2PfezgT++tf90dRvcsyRKR5Ckya0PR2FFFGURzosRvWfWPah2J0o3fQ7BDZnvoJ
H0q7TYZvmPgV1TFbo+5xRgGk3omA5Bjbx5K4QJL6odijy3z7G3gXiyZHiytE5qoKq35ez643TiIE
eNVcMAdGftqtrHLnmKhiAnBC/5M0AI+8WWArc+o+9imHzzNS44LG0hHX4ZbK1Wgh125GOLDdX2zV
iEDTwBXrvJ9AQG4nWtXmnLoY8IVVrbsvna7ph6nmHo8R1j71KdTPnQFVe0jCimGROVw+Pzb7q82s
aWM0iLR3Q9Lc7LjYcf08BXP05f60VMfTlzcNlQwoY97mvmmL2PYQ+nVDQI3WsbBj/zQin3X06zz4
eH8o1QpSsQwArUMZIo69XUHLxGpqnLjI3SSCketoJjxcDfG6BgS/mMtl5000TMXefD2g/PtXK4jS
l4FtI5ukb/PxneGjamuhNHZ0B7/ATAFTLTuY8rOOqOP7tsm/+JNwT24Q4d6AfvTl/uxVv4b3mUI8
SBqqke7mtKIQhq6RS7K1tlX7JQUli8OCaNANSzWn/F5PiEafkJnKoVzlRqmxi9PyCdkKjUJEhcrc
dVmxFNjZZYrvL+WQiOplDGrY2zXqrMHwZ2L7BWrjae6phfbCfVrm2tu5nRX7+WakzQFCnNuMXMFI
+Dn81Yi8usyr5u6kKurpEKLIdjAT2rw2OBGsuoXqchgJp7jaAtEwKNGYUmIqu7O9lEOBbzQhGZNF
m5uTszpVjTSnzveskC/K6bI8Nnn7cbUw47u/dRQHhwue1oonU3XShNt9PGVBDXOeioAn7P5cTDio
6cDerr5f2SfLybKd8RR3OnAcWhzcc7TW7c2XGjLNb6ySm2fyIN2knWcdF6PSr0nmt+gZ1nn+ycNN
Z6/Kp5wmzDFEskiNIXjeTtOYgt6bK8Jp3KnxP7VcTBwMg+QyX6NnWzjrzolUPJ+0G2ndy4oOOp6b
D5i1i8CDaCX1MrKJGgvu4Y4YEOLhRFRHvxrKi4gX//2U2t0xQf1kZ3zlMr8aX26wV9dTNg59s3Ih
hpNtr1fMS/JTV5j+Yy8A9VtgyY/Oku2RCBTRNG1dWBVEJ7QdtjGDr8dzZc8FNvd111wTD0fHvNbB
E7RBcu2irniwjLw5IkFt7px/1XSJiYjjuWp4AOTfv5rukjWi8LhWQsjhyYWXKMLMMrWO6VKL5zUf
Wvy92p/GXdG/JjyhYEb/k4+9ud4AcCCtKjikmU9hkGQB2+Kiyp64SPcUTFT3ASUSCCNsYZN0/nZ+
5SIKa1yoe65uDAN5dPrjgn7PeaSLsLOUqpPyeqjNLbeMrjE6hUfgt7KUfpsZ18KIjMPS2OizEwid
719Ab9lfEgbAYtnyOaUKurmBvDhBE7ZySS+jSPveoqD2GOQiwFg5ohoTrUnZHHXReZjFLeP4rrY0
eF/5ksbhmOFsq6W2+CuPHbzqh2z9w5o07+/7v1DxuLCtEAeXqiIgWDZn2beWFklYwwvjMhqQNoz+
meK2fbg/iOIL86zwhP+oQlGzv/3Ctt4OjZQZxc8Jfh/mEdllzhuc/1Jvj6z8VmqAQunrsTZ1k3Tp
52CIUBdyF+HVx0CsnhFqbrX8YyZB9z1t5974AGnAK09g7PPP7tTZuDDHba4dc8yikHelveCdynnA
w7jRXPHTL63UIaIZRJ2aB3B7kSBoiYMQqJjQzbT+cdLEfCwEpknJ1Po72erbj0t2wYsE5YmqDjH/
7brjN5brflbgmao55vOU4Z2CuUq/Ewm9vRmpMhM1yGxfBiqb8FRzeytZtYxElSDt7M8N5l8u+ojH
vJgXaI9N9bGbJtRx6Tj8LI6I9IkMjvCL1iytxM3xEj08FTp5Thj1vASdYTZoE7XzeZEKzT+7hxmK
ZhnXP1kbycXtWkZtVFhZ0TqhF1TF+zzJ9OsaIdtMBvPnL4xERiEpS74c9HYkicee0V/hqwVaD3ga
/yHY0oS1s2HthGJvnxb+/8RHxAxELG+IBHpdAyMvIjv0oiq7xl36mfusP3tzlhHx59OhaPM99sLb
O/hmTHvzzdpFQ9OjY8zJ0cZQ9+MU3XSzPaZzk5zTfCp35qg6BK/muN2e6xz0E70cxkPP7rR6ZnuO
EyvYOdXKWfFKy0o7eedWnW4V3mpVkQO0f5zy4xRgP420JsLE+TpfNdePL/c3iXI8ajVw24hrYdjd
bpJpKtwRWSY7TDBU+x1xYv/sm+gYtfgGhbHT7dUNlIectiQ1GWJM0Ni34w19WaTUSdkpuV+edadD
gCpZ5g9wzDFCMwdfisIXF1NY2c7joZqppG8Sc9EBe5OZuKLLJiwr7NDJ+/gqspk8VOurq5h18WAs
2uf7C6uohcFdpWXOk82NQjJ0O9NWjGYLxNwJzUSLHoDb1I+R0+P+kE0oU6FIf4rQPMQkMdG++Vb1
t5EjA3z/N6imDGhVEmZcqX62ubd5SRdheDP5d4PxXutkXnxIfc156BCgeFi0fA/m8/aBZs4GADCP
jjoJwmbOQxPg49iiWYIhOE7KPpzv3m2Wk4jqr78wNQajGiTlh7YpUluk7tA21DIQFmtO+ojM7ugh
9DW4c/GuNsx4Z/coeg2MRp6OOQtXN3oXt5/TMsU81ciocG9LaFY8YoVVuhm11ME8mEHaPBRajLr7
gowugmfdpQwS/Wi5ebDzUeVAtwU/fgj1L1kw0gFoyXvqVRhvAg7t6TY6RNReRAoa80ePW/nYSoBP
C6v7CnsH0d/7C67ez7K468uWP/Dk23GLfEDH1xz4tqIPKCSLzvx9cqzioadM8o81oN3rLOgsFDgB
vpheNFzmSRv3inLKHQa6QVLjUFzYMnHdtLPmNW6oOwb5cC3rPPkcFcMfcbEa5/sTVo4kywtA13zY
DJsPDkOVakBEOFL2vvV7tAzB02Br3cNKgWNnbVVDEdTLE0q5kW757dK2uhsvms5Q5mIv1xQ5AXwM
ca9f0mLvpVYOJW9fWPAE6ltefdxodjel3EoZWdgxgVn995rnWRi5Y/rP/QWUG3G7USUAhdgD4AtS
v7ezKoreFyuWQiFcKfHVHFLeFzvZo4Iq7jhkdUC7AgeVGKXN2onV6I2BnnyYTYk4uYPwPmOIMT5p
rvl7P8TLzqQU64cclETyQkijYrsZziymeTQ02w6LpYEQlrteyDH0v6JIjXLL/QVUjiVNGUBGkjxv
TzqE08nGnoBtAQ8EzrLpPfaO/c0K1vzT/ZEUrzLvMekbCbpEJm4+VV/RP/Q8YqliaCz7PDhW/Jtr
4Jd2QHJWWGgU+ymwxUB7hNs77ex+1c1iA8+WVVk+I83c243SObnZdAsxwaR72XnKbPG+S3s71Hyt
/1jkBZIKXtZlWEAazmOVjTgZ1mic3V8C1WLLQ8EuQjeJ/urtj5jraPHFTLTca3aPZ6SZNo+ZD8kE
FELT7dwtqk0rtVb/V92jTno7GI1pc9JxgQqxqSDMyugtHCZn6s9iGMc8dNZWW35hM70eUm6BV8/G
nCyj3y+dEwb22D90RjmfeiPxP0RGuiePqdxNMPzQr/XITbe4TGuu9aRoSRfnukJMlXSrvczwlDBR
9zFcotCdf4pmT/ypuZOxE3apxkbJwJcNIvlgb6ZJh2OqWy6MsMaW4ykIUEuJTQMPXFdYJ2qb02mI
y69p3BQ7n1S1f9g8PE30WamuBZv1Xft1pD5rh5Xw9IuX4gI8FpZ9qedlPf38VoVYDjXsByV5a9tV
2aierC7laLfu/6283Hkp3aK7QHxxdial2qe2QXGdUD1AOHaTY2nUtlHAq92w5HINx260X8ZZwGJc
dKm44327PzFVkAVChkY/PG9at9sCzwx0OCskQsZvowRjYtE8JG3mvJsjs/oWUKz9uMDSC7Uawlmq
Tc5v5ULrOK/Tbqerqij/wL7lOpQlfzn5zXWQBqM5uIL40idbOGgCt6emBr6+CuNz06wNpXk3fddi
f/dQRYA6A73U2WRuQ40zRyEsLmiIYtJ4vL9C8mLYvKlckbARICEBrtsS0aLacYZo4vnONdRWAIl4
oa7H1gEjOes4zpDTkKDck+BWPOQ3g25uq6ZA9jCixiu5OuOx9szuEoE833kGVHtNongs/LIJMbcV
xDIKonSaUjdMG/PPwUudy9qDE3D07MmI9Oq3+wspj+N2IalXyEo4A1LeuT2ui2ZOUOQMN9Sj2jjo
mNvhdeNOz6kxltdYb2bpQ6ofrITa3xSV6cv94VW3hYP9ngVmCK7HVsLSCbLRAz8DKitFwjLqcEMa
BAavTop76q8MBQwCyDhxyzaKWFH66mwJ0m3qZL4ipl6dyPjbD5lh7wXnyk8Iq4SKU/CDl3m7qE6U
NyWao/Syp5SGThWbH9phMkKE+pCPauo9rI5yFV+Nt9mYyDc23YRCfRg0WnFeYZ8cSeHWU4DZ7M7z
qZwanXMpu0THcZv9+P6Szh0FvTBGBOQddYpiPmRtU8T4crXje8dOf1p6FK0Dimkw8biGoMzIyb96
sN2Sgl3SU/KH2+0dyyE1D22E/WyAfeT5/hZRHfDXQ8nJvxqq7YJ0YEogHdbJPaTGMIRdW407VWTV
kaPARPedKjJVEfkrXo3SdaMhMg5UaGlBJ2Xm8SzOIyN4LMxYvzgJAWDRBBHGwWvz1Qzmbt35hsof
IMGQss6LEunmNeuiaOkQt3dDhET86ZDlAC6scQy+l7WtYQfBeceDTTtr+LKFhp/uCQOotisWHDTD
eErR5Nm8KbWNLjIBnrzhhmrBF7wpp4Of+NYf85pm0c5ToZytZBqx2qhZbMGRUEeLyokYzeyM+eBF
0/BhRVozTHpEq9w0LZFq1OInrzHc96sz7/VqVIEYnQJK3fStKAht9hTtQAMbK65zI8Al7oAD5udB
z7Q/DCfqz+bEx83Hpj+Ksut2LjxlPiHl/ql8kTy98QecvW7QhXQLD4xh/We05/5MIb6++vUYXFtU
1J48rRaYHLs+2FQoH1RTmr1uhupMSZMDvjTfHLej291uaR3E+IXmMjWsD20RoY8ZR/t2Jqp7iZYn
mq9S1AJ66e0wRYZWSKaDR3f07j+76Ixz0uBHORd2f6JSsce5V87qx0MCPJJezXYLV4WfRj3oyM4W
2XGd6Ty5OKPu3EeqrSsjAGptELsJBm8npcX4hM8DiW9rxrN11HqxvBcFOpfnBTG09NB1ZtycOOjo
rZIiG/jFewXmafdvReU+oiyD1BPSIdRlNpNFFBjbE4NKW2Ss8d86L81hnKbqUau9Iqzj2cNoZGjO
ul9bB7ss6qvVDNEOFl71fV//hu2lqWdtmnegN1PMAi/amognoyvNaz4Y+UEHEH+9P2nVB+aGwtcT
8AlbarP07jBjvxtTMrbrerrWTm9eA0wK/rg/iuompNSAli80G8bZPNyYkMURDUcnnHDb+CfqW7s8
+GUx4lI7RuMerkV1FeFwTC0elg2qRps1NAavX6qV+FWzMgHLFIPrxybFrv7oJxY2TBjjQiuo3D6L
Dz0C0nsVW+VsiRuQJ+UyQMPwdjvbYhoLrROUFpzJPzdlt1xXMEvQGeZpJ2+RC7cNa9mWkk6ELgaI
stuh8mlxq5XeTbg6ehkfjLwPpMNwFfZgOU8pyqxhvpR7HArlqD86wyb9lTebpq0QLSpl5zZ3i/qh
dvOPNayzi44owzttQj6wijmpP7+FKMJRCP4BMNm2v2ubZPRHcSyp5+G9iPX1kzGm/RXG6a5nlOpQ
yICWsrtlUIfbfkATmlvsoThWiKw+18jqvJ+MOt45eqptKjM2sFBSXHY7o7EQ9oCgsBMmtWn951Rd
NYUC8fnLklZ2CK8wfezRXgMuVEw7zBTVDuWqBWTPfxy8zWNtD7GZOBDfwnlIxocuKcxDxGo8xiLe
kx9RDwWFgQgIja2tH1hgtOD2YsrAaMmVp8Xrv3ZzNJ4QRuh3AiDFSOST2Eah3c9LvL1kxDTjKZWD
9/SG1D6iFRM9jhOmxAfbHazLT+9GdNfpfsMEpni4vWK62BhnvEDcsF/iNOxtQ0Ok1V/e46e+J0Si
eBEYCoyTdBQFMrz5Vq4NIcrKqJHE9aB9z3B7OFimmXwZROsBqi33AKqKx5h2l7w/0bwlrNq8CJ4x
5Sl2oU5o1H6lfZhKTf/YRMikHYqpa6bHLG0K/zz7woa1uHrFQZun5e/7y6s4gD+skaiEgw4hA7u9
1vwitgiWqfwMtpt9GoNhPXXQNL/fH0W1YSjsQ++ksEJLYfPei5XsFQ1EghsjwiWvn9J/2kGrDxFh
yE4upBoKnhB1B3Jl7rDNohZ10GE+ONuhHyTiavmt+1LFRDauvqvuphyKFwEHbDCHNEtv127RqS7P
EMRCb2zWUxxEyUM+QOUevDjdCVYUn0n2KbAFlwcB9NTtUK4rBuik+AqNVjqfk7TwLqlHVeP+Z1Ic
AIIxrn46WFL1Z5PG2YMPpES+NqTI/ckwh+Yvf5zKfwKt++abab9TlFSsn9Tk4N5HC59JbT6V8L0i
qimtomzSNR/wSkKHNximk2lMe4GKav2QHJGtLDyzjC0Micend4yV5lIqTOPqt+NwauPc3lk/9SiY
64K4Bc28HSVq876hhWsTCdTVlZDEfPJhzl3vfyXlstH1A+IBZJE08HYv5EGP21pLPyXGZe2speNK
dj/q70cv+/rzI0F84ZLneUYcf7MfKl3UPaozVN47237Wq8W8zkuSHnNszHeWTnEX4nQPC5e+MLTD
rRdhWVX0cjoiycooDHyqG+tgRFpy1RLvb0srEvuAn4p+FcOMvLDTEc/+/FRRF4RgyV0sW9O3i0qM
BfGqIjqHB6xfoHB+qu2a0mVircuf94dS7RLGwIIVohDVw02BVI+qvCyRDAjtVnRSbH5BWqINzGJn
SqolfT2OeTulvDGnFiIcp3nphs8e9pYP6+K3MByz4tx6a38Zy8Y5JVodHeap27P2UG1TKI0wx3VZ
d95eJn3WuFPfceevU1U8mfhY/OHp63JwIuPj/QVVjYSFpgwj4Z68kaub15WuSYqdcjDk+RUr3OD3
pCNLRzTX3VlTRTzOfJAJIZaU0D/5bV9V2mY8peuio9eH4kTxbzDY+qPT6/nXGEDDI+pm5bMzW+Mv
HHiaEvRv8XaGkb8JkjtgEkWGnGa4ZLl1SHqaImMV9dcApEF4fynllbvJcuT7IisrCD+yRTfzs4xG
rBZMybafSWbyaOgvaV0X7xLLi86id5oXFOO1/wI93yvrqB4fXjcaQ4CqoB5vhham2YxaktDbzE2o
jDUNn8pb8wNvhHXq8GvfCSxVUyXMo5YhSWiwi2+nqqVuv7gE54D2TedhRNnnYM6RCCsr7mRv0TzU
fSVOadIPp/uLrLoAIDfSBZE6bejv3o48wkdoV45eyHjtMZjnpDzoQdXu3N6qYYhlZa2OgtsbNa+2
tLO0bGTfPS/trzX+CpemMJadyER1IggZpCYr3QlmdDsZkUAkiSP0yFa7fanL3Lk0XaldvEarQGs7
zTGLtHrnQChnxnPEPkWs5421Vt9YnWmnzIyuYBFOJuzzcQ3+vf+VVBPjMULvDY136nHbr1RrSUAn
CVUZU6flUk/9AZHO7kh83h3SomwOQ50OO/eLYmby8ZNoX4j3bwR8Eb7Wa33RoD84wzAevExv3ok5
nXdQ2ephJJyYkB9E4WZuaRJjHV1Qr8ebQPveLE7xyWi8vW66chS6xuC+uU7ALNxujaS0aErkMPe9
xtWubqwt2aEdBntnB8ofu7mz0PGWbn1U1YCTbSZjl2OtZwNtOMfL7OfK0L5FaPkiW289FiCyPvRi
/KLP+DuYo79Xn1E8PWg60kuSsvVIEW6maDSAIsooluJrcfCu6loUZe3cnQ/CmG1vZ3MoB0OOV/K6
eIO2ndUWtWphp7LNUy7Bix713sl0StrF+tDU8+n+9lcOxmry9WDqEgHefryxi+MFjKUX1m3zncux
/QPvUcwO1nSPXaTaJgbkAKR+0QVE4ex2JLvTKuKIiH5G2YozmiTTeljw7NrraSqU8oDQUmSSRF0u
ji3Zoph0anctH0sXKFY2i5k8jU3VndLFG69FDX8vLKbVCls3xWNxHmPzZUSg/5xSm4+PYipayJAu
Kt7h/aVWbmCwxBRSsHqhpHC7AAaK/9o6wPAxeVq/5CIZHkmRm+HQzkN0Zj38AGkatOgOraXn6dHN
y6bdib9Vn5sSIygbWcmF7n77G+qshe6eC+AWJALvofYPT5lw57OYzN1YW3GzgsNHNwVcJnWxbaxt
pE40WBQ0qNom/kPd19plcQZxdNlyf6EWOB/NOO1+YT+To0sQGpH8G60NPXM7TysBFeadu/xpTjjX
BkYxfClJaH7hnFKPpgLn490GVOp2LQUg5wL1aC4FE3XuQ2RG3n+5WZTVZWiFbp/v7x7V8UGgF0Kr
NNABjHA72ohlRhbH7J4EcHb+UvgNatV26y2/QNMg4USLAQARG2R7IwzIv2hkUHDE1uaDJwz/nxZ5
n//uz0b+2u1ljvaB5Df/qD9vZhP3biCiiDtOpxb8Dil74yWCDnhMUnPAOHxO97Ik1ca3qSvK+gO1
mq3OFf7NcQBoEPGDQLhnqwRGl+X9cB6qaE9+XDkUJRwCaxqg1AduvxSt6dHASQMGt4bpWNdb+VWM
7Xiq/WQPzaS6UmhQ//9Qm+NsCdurRRsg6mbBT+hd+hTu3H/ucdNE0XkODtNqrKfEFv2hzLxmp1ei
2pKA9dBCAw/IhbtJpus+c0yHdldod7bzWw7j5FxOZb8TBaqWk1yMUInSJZ9QXjOvc7GCHHrKwFbk
SyyuS7Rguw5E8Qk58el8f1cqnw5IxZJE9yOl3Xy6LK7BzLcxqKLWiJwHUZDFHk19FMFBQ5QT2dU2
5n6eY8rHz+4a45yCtUbdHtzFNT6D6J8vZtVO/069rdU7P0612nDaAQPAayKD2nzrDhJTYViy7m+X
zaelBuMByPcXQDOYzFNCA+ok80PrdrXjpIn83IA5PwgjOnl297XWW+0aG+uvXJ+SEkngCAKJ8vjt
SETkszOZQCPRH8bKwi0FAgeFbmBMmlND2lEEUO4iSnWGgbAWWZn8+1e7yByruTFyKTvntMmXgDLh
NSt082MeFe5OaVr17km5EyoHCBAgrXo7lA6vIulLiZKBSXoyyXjDyp+oT5tLfJi8aX7U3ET7dH/r
yv/p9kKVMk84gkizv21N0liqxIZIw1kUffI0O4134GptqkMbdHrYdOMeKk45INEIidMPiMhmQSMM
FvyyntG0w0wdARAj+NZ6EHvGzkr+Smprr0GkXNUfysfsDDnu7aoikKMFi06HLcbA8LmweueToZXD
eVytAs2TNtWPPaJ3e9Gk8tS9GnZzIzgwW3s8m7hhJ908irRoaIQ1e6Q+9WLyNgF3oamxrfuXlquZ
iRRyqEg0yDgdA/9aB43pI9QWLM7IDdE/v79jVCdCqmUbP3I2bpTbBc1F3o2gfGhZJrb73C2ldYon
23uf+366E3WqFhEsKLQAAiV6s5uhYh2DkZn2U+gMaZ4cSh0c1wGthN08TbVJqGthukT8ChloM9BC
t6kySvjt3Vjj8lG7/XqOjKltTrNZYbReBP4pGNr+7/tLqXqGPTCwHuAELEe2TKcBTE+ck1uFCVSW
S+b3/ddVZGAxktR651iae3bBTRzRlBfwXu1g58JRob7pOnO3wcukXvImA68LY1pB4NBhbJG1g2BT
vzgJVn0HXNYNEYp1nJ56u8EV3R4mgJcT0Pjp0Ay+jUyI39Z7PWrVdwCEznUkgzxs5m73FkrZfNxC
Rlt1YT2B547PpMx5GPR6lR1WrzVCVIHqnXVQjgp2g3+4AQGZ3o4Ky36chp6gMrN0WVGsre9ZPmfv
EHBcn+uU8hv0yj1pUeXi865IqTtdEhs3FxOdKFyl0NQLExBfZ1TaumNXieQF9RfvmIAd/hyA0Xuq
eOzwgdBdYoUo/cvvkN+6vwtVp0zSj9gJQK7sbYBgeok74rLDoo9JdCFXQKJOt/YySPUoUO/REKac
umU6aXMBdHcgjXenNXuwzKl4cjNH27mc5LW6fc6koA17iIY5mI7bTzlnmmUJmR8EU9FRdXHdSzbn
82XKzPWhH7z6UEdI37tZo1/ur6JC5Uq2yCFRkZsA0dumrd5goETb5D6j5sOL6Wv6MSrK5U/04Kfh
pMH2Hi55bpnNYXT86Qln0xwNN/nBy9l5sVsj24PdKheDjgciZzrSmFsBwjpqkXXoPI/YJVq+WbNu
poC9fBxazAZp20fbiNHAEZb9hCTpnsaQ6mkiD6Q0ShWb3v7mKOMUbFjxKr0OonLInrWmK8KkMrUP
sZ2342c9ie29+arOscwqTJ0KjrSLvP34xFap003Md4qiwHlv9p73m4lfof6bObfmS7704tQ5rbWT
zihmCsCfCwvQrSToyp3/KkTkelwyOGUop3tG9qEwOb7GWpb/dkL7a3XGamc4xaOBmwHpKP4YhlQG
vh1uyeu8pQDFPhss96VYBIZCEEu/uFFlLcdlDOx3KNYYH4NKesSv2p6+tGq6lGZ+EA3Y5ludzqUQ
sWYWti9bsVFz0EZkCw45BdQvqxgCGVL56787Z0tmhJtjTfaNxIWUN3PenC1RLgiuiN4L565J/uza
0bx4Ux6/wL5x/03zoTwsbt/Uh9TRvlmL1YdI85s716TiNPEbAOMg5gu6e9vt7twMd4V5oeLpVetF
uA3aAvDRrtHqlQfXhXoHG90rz7kos51bTRFykb7R04c3Q5K1VcAYSscFKM3QS5kuv7d94/8Jc9V/
MNbA/29nqeVufbPUYKfpaMh+zRYgU1qUPBLETcIxaLJnwoDgu4f36nwMEhOL2SgzzJpoIBfP3hRr
zWHRK908pzG/71DpWVefUppKCCp2ZcJVJ8xm70OofyE7gdIBD+e2c+xqQ1IOeYoMb+QtBZY3fflE
9di63l8J1TCUyyQihH/xKrg9Z61Tl3qdsueMKEnqcElr0HJtsRZ/3B9HdZ5YbRBeoAtIMzfRhzPU
WR9Y6JIB98rjozFk7Ue9M6NDT7KCrkv8+/3xlPOC2oKCA7bW3Je38zKsvFp8n6A69Zfqb9AG+r+e
O+xhXZSzksAnwMbMaat+3TWVrS8eKk7luk7Pdp3R80CCO2w1r/8NuYq9I6K4+9EmsDmXlDmATWzu
/tqn55dlsxc206AVRx3NjepsOUkfH5N1KONLbQBeP2EGnfx1fz2VI1OnJp/15B+bh85tfGcJOnIH
X8uzj4sdxR95K9iYZuPy7pcGFcNaW8L7o6peAfo8UjqGPuCbYuHYEoRrGUF7MwbWADBq7d43uRl/
gMAH69bILK09p6mVfE9EGiRHWq/LL1RikKUGdiBleMG3bdbcXY0KoW9q5nZntDSb9Cr+HFR5sBzs
ud1j1ag2FGUsIEAgZTFR2ByTLnAGgjjCq75I8jN+m/khcpf2qYqjbysJ/c76qr4q6l4Umgmd6D5t
XlnfmiaTpq4Px9V6WiNLXKtB/+AsVXsJFkDrYmj38J7qIcl1kQMgH9gSV6JCc0sKhHgHIS8Gvmlq
YcP3/oJK4xp8qd2sfIdDkrODQFaNKlWBgFSwrJzV2+vALHxs3xKd7pJFeaLUEu2kOXH/EK9Z8M3F
zeSIL9SuqIvqa74adRssu0gKI2ZGV0JbOv0lQAHsPJf68mWp7EY/EvpM5mEYTOoYbuo+a+Zgn1t0
G0Ojn1YXYSZQjm6iW59Yxu6POKuXZ0wE+pf7Z0x1U6KtJZ2OsAPkzb9dGktb4q4GBB8mc7xe6qCK
nrthbi73R1E97uh2y8Ps89RsEyOxRHru0AMKcUAAwVxW9lHPXT0khuvPPz8UbAwqjLTXqIvLr/Iq
UjV0XJqCnkjVCEbMpLXMPmRUwC6IT6U750e1dkAUJNIRQdM3zhmlS5BW5T6Q3qzIz9hRaefC9Mad
zataO0nA+gHcBEEgf8WrCc1ZjiG2Jats5fIdQF58NcX6hVrwHqRENRDpJFGVKS2Gty57jW4MTdGC
VtMEjbMot6ajXaHnlMdE+z/9kTApgo1Ay460adtHq9Y8K0YJdawhhb5DET8/meDOj1AVxU5Iq5gV
MR7hDUtI5rLVM7DN3IbDDnh+TdMIXfohP9eU1r+t6Mf/wlBk5GDiaELQJth8qXhENWCCyEuU4zUX
CvvJyUtRNegyY6/iq+rGkP9JHo7EriCEc7sryIMSI88aLywyvb4YZqsdU+wlT8sYD4eKGvNxzr32
1PnjcoiWGDpdabSXZJ2rQ6IPy0NXOcUOokZx39HwwsVUSoDT/N08J4tfFcKsmL4+pG3YuyMMrNog
Pjbd9OhMw57krHI8NEDg6LiQo7fBK082Bmkt8Ixk0jTwo4aznhYxW38uVmRdo0SYO1GsaisF1Bhs
3MxhaW8NMobOQvZwJArSpmb6nmX/x9mZ7bptNFv4iQhwHm5JUdraHrenOLkh7DhpzvP89Odr/ziA
RREinARILhyk1M3u6hrWWlWJ60QkEE6F1xwAen52eDYpCkUkUxaFNZkJbzYzm/II0B5PlqJVox1U
PVv7VtHaDhUueusvjIu2/030rh1OCu408lcia9Re0Kxq4Aum8+gvFgnjiXkpUI+nzqk/EAtrThiv
baH6neWt7+sJjGNQr/r4OYUFUfqryGG4w9eJWz8nlo+DwlTKt2kuFUdUdeh1XwjGhPyotFm1fCba
D/Y5JqgXEG6bkZpe07Qv+VoP/+hzmyt+X9vImC1LqTaB2vbVEhhxk71MazXUF6T0DDVM605XTnZb
tB/TVLf+XpvK/hAXwvvQxlG7njrkxo56CveRpezhaeSq4CH4pwwYfvGp5oD4iKWNwBNcvf7aNQsT
cxKrvzSWVV48B13O2iO67dNI4zlUPz32fvcHV1rndSIEkkIrmydqYORRVGfy7naReMPchr7zSUet
N7Y1dmYwxbr74z9YBFnEEDDUi3mBb9ebLZwbzYG07OKQ39qgQILFNqr3mhPXYVf37oEnvA+4qLOS
qKAey0opatzaqzwr1peRNl/PfDc0TOL+bOhuH1TMBiCD1pZzCm/qYFvvrydG6RChMA69F5jGrVEv
S0Vh4PVOdmfnX/o10alFjtbbCOTwwZssPfnt7cQU+j8UHikmg/y8NSXSQZmWiPwy5jIGRaJE70Sq
Wgc1+71z8qsV+St+OaXJYsxJaVM9r1fFec6bcnjtZEYexKNqpb6B/tF/+Wz0oIDzQbTh2bw1GLla
rkx4eDLYvg8rfc0DgOXzJU9b8J6wXK8pkyh/OxZgLyUIU4LfZI/o1ijsTcOC0kNfqo+7D7aZRP4Q
jcX7qTkkp+ydEKTA4FggSUo1YpPMVc3Qd4rFtR/MErUSc2wCtCRtH3WYI1XjvRvAUHcpjIKSEk/1
7arILKTwBQAv0TMzuRwtL6ApF31Gor1+Y6+T5dtucURt3zswiL7QagHkR/Vj8/2StTHaVWcrE8CD
02XWkvZlzF09RCug6YPGKNEjeOxZdtcpVUR4FVHkcjeeVEXPo+9cAIVNk+hXJsCOJ7iKzetigfRj
MIDjgi5BdfkvRknJJUGXWunm+pm9m6CBBOyly9UK8n7/1+ARd8eK0gfKkk1BVmpHC93uLaxnSYwh
tIPpjdvenB1EZmAoZtkaUoktT10mGF8elXFQF/V80gtvPSjNbZ+on/YIWqEC4D+JXW8PUJR1nrqM
yRpOWd++yJ7TJc2m4a8sWppnsIPupU6F+uI1VRToWoPGz+M93lsvS+Z1lIo7d97UqQc6GfbMep34
Lydt55cEWrlvm9O1MOLpn8fW9lZLkYd5mPhvwMSb3a1JTdeY5lIoIp1ZR0sTP6d1qZbnuluaj6pS
w8XTlvbPaJjz1/3s6n89tr+7WnrE8GuhxhHB3+42o/+Use3GNaRA4SI9YWUnM+7zN/agab6yDEcU
zTv5B/l5EQREj4xCHm35zVWdGLM4Riacyawvtad1Wp0fMim7dEOvheZSTCelVvRwWBr1lall8ccY
zNpBVLB1h/wG7o4DIACZW2ComwdzpqvR8ZHX0My95TQBowhSK82DFI5S+Hh/d01xksgPQGhRt7/d
33UShV7RNAnRRhnemnGunvtSrT+Pc3nEc9wxxXXhkpJf0nHeohnXPrHcrmPcB7BG+4NtFKQGU5a+
KjLlYP+2vo/9o2KCIhVvCbii7djYUaQK8A2hhnpuxydFXdH/mxfluyCsf5siNWn4pVl0B1HB3vps
knRCU/7i2bzdSoMKqF4ybix0OtUJIlRo/Igu6LVJD+cO7p1SEEXcC9ATcBK3K4x6lmhpyhqOnmR7
zM68UBhI7aeCxsefi5Hlf6/u4iDGa+lnba1dFTEcFBkPfNHORks9VEnLBSNzx9Vg8sfgtr2ihn02
fVGEqTxb1NAQZS2Xc7yONGh6OFsHRnf2mfhVFpEQQoSPIv/8l+hrLaxcV3OhhaQn2kUTQjnH1px8
mMl8D96zHe9HMkUfAcgAtd8tpa4oqbxrdqaFkda4ocs/Lq6G6HRS6EvYGPXw2nORSGQQR3mqhjk7
SNzvVyqFNWANMtFc+oHN5TSUalYVq9TCltkmp7kQ8Vfh5e1pEet6fewH7v2sZDuTdMmpEtQtNm4v
Kdq0ZYaIFhbAkQKnyIfnQdXX57r2at9ou/7zY3v3O6upDCgAE44/kByV24/oui1sQoTSwxkemN+q
0/jUOf3fxlBn7y2tql8pnac9q3xpf63L/PTY+s7GSnlLok24+JS7N6+aHuWRqMxxClGGL18pSfxv
YTXivdNl6vmxpZ11Ep2gRkWVQ5MthNt1LvawuIuLK5pbfQ4rT88+IL6/XIVVUvBe+u5VJZhsqehp
dTLTyTsoV/zkZ/yaENEAw9cizsJJBbO6xaQMDZ35rhyX0M702LgYdpSpPhmfjmi5LeI3HcUIL2BM
l/63W2vddJYtwTRI1D59yUmdinct0zhTP9aFVwe9lTDPR7JNllc9sXr9arCLnhoWYlXJNe/SqPWb
xqXSlTlDdMmLqawPPt29y6E5QYeYNhZro1txu6F0xxtN9BW3P3Kri9m6c6jVqtw86ia5qBO8YVTZ
/zz+jPtWuYG6lFO8G2hUtDma1ipWk2LQL7Dspku/DPNbbyn7f9uZtL0Yy/jbY6M7pxSssSs1P1HS
pjBxu1R7UkpvYZpCaOVR7zNQw7g6VjmHc+faB8d015RDK81FdlClcnlrCnyf0dq9o4ZJV5uXGgR0
gA9WAnQki4MPKJ3W9kQSPZOTYAdszsYUQstFWcWZGha2mwVGki4XO3ITX1Vc+50XeUpoJ+0r6vdt
+PvbSTxHdAfODnTBJqqamKK21OD+QnWGTmjrfE0tdhjqplni4NrtvM/cNh5o+UTRv9nOYKjx6IBn
UiIQSDVX4HV/LqvXnouSXkemzs1T3/bt82yAivfLNm0C8Jb9wXp3XDo3nuwdTDx50dbFJo6woVG2
HB+VGdfpUAzPyZjGf7dAwl5XDeIuBw/zjkGpoiKFfAEIAZK/PUSGK4RuNM0SDuZcfRJVSoVbiPKa
MAkuVEhBD+zdX0rJbKShRORCr3Q7ayOzqcfReVdD107EK6V0B+BsRoQcQ2x35yqfx09L5+ifHh+j
+/NLsCOH5TnEPXQupcf/Jfwwh95w44ptHQAcBbKwxQR6pfwSl235ClLJ97KSwDNLOWgI3l9RfAFd
JjaXz0n6eWvXyAjqlpYXU7c67yXrMxq0WZI/J1keH1zRnY29MbW5omIezDSr8AaemxYA2lCpzIXl
vlNbYzqvUV0HmrH2BxHI7vqAGamwtaWg2AYaolbMQ41rvqZWmelXkNfFD8fiPZniwju4GfemyCdx
clIXDi7zNnqealtYfbe04UDcFywUit6sevzBrB3lt/0qRR+OC8huriHKhrcfDQGNxO7aFehf1OZB
gTLnuepc03cSRfnw+FzeRxoSioGv4c5LWYvNa1EnSCLCW8OUow/Xehp7X3Ha4qzNKcUQzqO/lAzH
QzMH8vvy+4NW0RpSTTRrqfwAg4GNd7vUaSjWipHWXaiuSXPty9n+Eo+O4VMs0t5Wel8GBEndU5nX
wwuP6HruIVKeRuAGeSBmOh4H3mHvI4Nt12RcK2HdG2/kIuzcRiikh0W9Tgi2FOpnmiN0vTT3aCjb
/X1xNd5NUlqcAiXTzdG1mQBdGGtUhsIyygAhyx+TXXvP6dh3YTUa64d46Y/Q6vduSNokspTxq4wv
b7dbzZ2oyQnuwkyJhBwDrfu2Mi5vliwfTomcBNgsi372uvhoouy9m0cHA5l9vjbUNhq4t5ZXMI6i
KPUqrPLYInLVtGuduvNFGZiFuBIovTw+2Hu7S3qJrydkkDjXW3t5WkZVr5lVaBWTGyaqkwVIgSWh
u3bmU9pmf1DNPGq5762RoiLkcimJieO9tZkRtBPyqVUYVbMepE4TgzOKuUzqnAaicu3fdn7cnF/s
bfzEZDmdVyVaFc5mnfh6UztvqqUvL6pb2wexye7SKHIxo4GHk9zgdmmVknV11E1VaDbm6CP6SRGh
rJV3GWIZqBN7v1/BY2mkP4jyEohAF7q1t1RdHpOjsJVzJp7crPpnzCqmELdIU7aD5R3s5N69+Ikq
YBQEcfPW43a63RqZO5QhQmfWF0HHP/CcJDlVzP46dY3mvLG6Nguy1CgOXhW5kNvAliYdGv0sBoE3
Wgu3CzXhOec5lJ0wjuLuHdz05bVdjNlBlekOYICf/cUMiJBbM6KujUVbrDKkrZ+g5tyLk2G23Ws3
Ei8Ro4mfY6eIwxiQdNAKeFlxym6b0zC9Zo5cT1g/mwc0xb0TRX+I0I/eG9L6my/cujW5du+gML8u
U9ikfROuHcPM1Wadzm7cH9Usd+15hAgQo2WpdHOCu8FmlCmknLDV3exHoY7O11rXJzUYl67I/Dip
xr8fu6B9iyQtvOCysLhxQXba9aTpfNq56Uy/pbYXDknUnDVzEUDR3SM6+87bhciQJctqyIaQ5t5+
434xwf/aZhlqhaufGILsBu7qlde6bvqD87TnXWWZlMeEZhF8q1tT7lDNCJG4fDw39t6Y0zKdmrJy
PkZdMb1G/guftwyA3x5v6I5VdLdoS6GsKsWcNhs6Uox05tGoQlRyu2s1j8pTMQKXrQj4g6GytSCl
W3VgVF7AzQWVOhboFP7sUG2VHlPQuenq5U3Ya85IRcOM3mSl+cMajeHEGJXpObZ08XNQzatu0vKD
W7KzZIScKDjxmpDRb9UsO9SI1slAykyboiEoG3gDkycQRNfH7JNjt1qQmPrRoMc7ohevNCpEFIEM
qWF7t9FlSWXNNmr3BFC4tkM6KSuywM1ofSc2Nq+iN6IlLBgd966YwQ2/WtI++upVIqlPs60oB2/P
dg/kr5HeEXkpIIAMcrs9bItJu7PIdFfOmFyuaTcM4do2aWj1bUc/DRXTqCqOaFlbv4xRYm8molK5
ARKwlQ9BDVax4iyPTk4cl1/Y7fKPpT1khm8P108rAJBA7FJCvQPpaZFHDWwsIgRwCuO1rijmn4Xn
dafIEMN1bsf83Bm15fdJUr0qR/fAQW0dhrRORVPWiE2pOyA3/pek1BgGi9HwpncSQ72+jkvj2RDq
+FxPFKsf39w9S0RE1G0AIkhCzK2lua2MCVEKsN9kPZNvlZSkfOiYzZ9quZYHcI5dY2BxJHn6J8lp
Y6zxrGlddeDt1pp1gRnZbTDRGU0DQ1+XT49XtndOJP32/41t3u/OW4dFGUCUt31dA3l224sDTOby
H6zIbJDmCGHRtqVQ2ouhRaNE3MKsOetJZz3Fbu98eGxld+MAhNCh5p3g/N9unDPVzFcFN39C5rB4
iSbxGTzccF6YyHuwnrtSlzx6UhwTbA8J6F0rCqULR09rAwIrKFUKokb+V2OWXsAjMryq21gLmgjV
bGRou4vRju57AqXfRa///A0/8Rxgm6iZbiKCqW6KxO3A56MXmTzPeqb5qtbYV4Stl5MmlPVZ6c3p
4OXcBgUYJfqC8AGAXWI7Nneut1MzVpMUZ2bXw6lQ224K0hJPGkV6e1FIaQ8+6p5BQmjZXKRwikrD
7UeF1hIlGapPdKAj+E4N1FK2Wz+5q608a+nhzNGdQ4Q1YFQIgRJqbeUZRpHX6WB6iAb3WvXk1MX4
HJuLfXaI2g/2ctcULxTVH1wLkzdvl1ZGY+6Vk+ueIn0qT5pRq35DOfrcmLD8fvtqUA+Vgt2SZwZU
89ZUN9tkAfnIqtJmusa1+F5DBnjROhKhx5Z2ngQAPyjdoCbFKJRtkNOnyqgx+wUFgTa3X5ZRb/+g
H5xAZrPKT6Sx9qsyWkWgiimi5j2JA/N7e8qIZ94jII2guTc+IGqXBtg2SNWCytpZ69rmMrlZd2qX
+fvjhe54TopplGCpO6FhvwWJxMwmcuYZn+YV8JsbU/H+1DOvPngM9o4/UDTuHJReiS66/XC1XdpW
iyTLqW+n4mPfFvE1EekYmN3gPmm07oLHq9r7fKBAZZcCXjXqHbf2BgaMOqtF4zXvxuGy1EL5USx2
/qJqpZkywSfuLvbolm8ie2j+KJ1OHI1duUv1pIeR+piS78oFvCs1J5NnU+j1TlDwVXGerDYKombI
vwMtVz+3cV2eU01M3amvbXNmoE3Xhww79D7Szi2Y/uMlzpfEE+N/OFgOqTWDA2Q+dCeUENHg68vV
Q/N1Nc7wZxbfNVAeaugIHlxW6UN/Ddl/7gBgK+ZGUVS8AzuZQnVTVCm809qgPYCnq72XJR5czbeE
Nbyt084Ih8Y6OtC7Ow/cCZyzbP2D6Lj99vhZw+0gXZ/yKk4+p40ePyFaVb9rYmFfyIyqyTdmXc5K
r1XhC9UqPyc909pB/Y8r5V11qL6rVhEdYWh29oOLRlETfBCvz7a6kQszH4ao8U5uq1V+z749rR0G
44VCZ631VeK3THU9P74JO54E38yEEVnglFWc292w6iYTGd38E6zKlWzB6MPJskYGCc/r6bGpnUtH
8QR0h82cGL6+/Cm/BLKTBVpdK3jjpkRpQ8Zsg3uwuxpyddYHPWnC1c7Lz2ZT5GGxomX52PqOI+OY
QaPEj5GYbjtYlej61PZi7wRg0XhqmeFOrjjFB45lbzsZ4onYh1SXIS+4XaM52qsRZbyrUOe/lVYp
PgvO4CvGpB4RoXZcJoArCROUGrgEareWmqQRc1mwhyPItaBqULCpUFcNnLWTs7yb9Onx/u3ZgyjP
A06qCR1187aqSVO0qtF5YFX6Aq569qlj2v1FaaoyqPP8qJX8s8O3cQ+Me5UdQGT6KTxt1teNIuMj
td5pKOPynMTJiCSz0wWNrtfPS6esT3Hjjn7LOElfjvn1E0Rz3+QGx9abOvtpsOwfCOzpwWxTRGf2
3nSwIXufGvfhcHf4AvRlbj+APoBN9bzcg1aZGBxnYb+0hZn7ABej8PHeH5na7EXOq9kVJaamXC2u
qeYUNO2M5L2FFMXBJd25JsT6hLzQBun3br1QLOIhnVD+ODVmJi7mWtLyXZXq4JrsHCZyJJQjkR9A
rWurqCGA/PY1A0JReVX4ruXqCt8RnRbW5gRvqXftfx/v4LZ0LN0N+IefBTcVKMQmAaTzuka2jWZV
xKTdz5pLPcqJ8jdKnSxfF8p/bxFb6P1yTfKDle58OqI0ynw/ETrQijanpLIL3ZssVionGLhoHfge
zfS3pmiKgyrU7hql3hIG5YBAuem/+Nd4WSid6iI6jYju/AMBA7W1WFHLBhXpJv26WEJ/67RKdG2b
vj0/3t/dZTJQWFLjQJlsyS5yuI3hoBFCkJ/qX5oFnNHiWlHue9V4RCTas4Xfk+ALtI/B8t6us0od
Y7FnG8/gFrrPJFT3Oc2yZ3eF3vT7q6LwIjNBesqEareWGMwwk2vWETJoSaOElHuAJg5jUQ1BnI3J
cvBE7eXbgB7knBAUf6SC06091UoYROzG0WkaK8qVXmH1f9p6OjDxy1V9Zc2g9ET2l7VvcoaxFGZQ
ll19cGB3HAC/QUIuoKjLQvztb4gjYUIEK1kzM3P+QPm5+dyQXxwsdSfYobpPe5ji3U9u360VHk6l
siuHwt1YqGnoFnEFsw6GTTNoJxNxIeusaJ32u3NRcQMUTTijlDSIOLeqi6peZVliqtFp1VrrT0ud
7E/pJD799qm5MbL5il4al2utYWQ2ugjKCZdNr2JxLppp+vexqb1gFluSY4tyO8KHG/eSdUWUOcYQ
IUK+FM+ZmL3WH5w+/6zr2fpNU+zkeVHm7NJMRvpF6OkcALGr4+fObavC71XA8OO4VEeHSC5x83gT
KFA9oRAMJnzb5FCm2BjMVYtOQ6ylF0q485kheXLwUtT4eXMkqbJ3mqTCGDmq7NRvsxZ30UaLEQOY
00UcZX4L5WjwKZOt45WOmft+HqlWvQVC0R3FKTvOCAAfgTv3hcrNXTe5NGcPpoZyciMTYBLS9x+T
Jm8YmpUt5u9HHD/75EiIS9zJtvKnKE4+TUbPtPZcq4Iua1TKwUkTTlqRXB8frL0PKFvy/29q4wU0
yPVu1U0K0lqFccpnbzgjTzqePWXog5Ik7cDe3jZaKJyBM0EcA/zhrT/QvCaaGmtRkMNp6JRHmvlD
T+Y/Cm2wvzxe2e6VkaV0RHV59u8w5qMTi17T+WKLVy3fVgN9UN9Q229DgzTxrNv6R5m2o+mbxz7C
Gc4VzRPTb1TQsR2VJOqQZnN6/Jv2dlsCXqnFGdBUt8PDjahXckdRlVPneFC4YB6O7xqms/kl+g5X
aLvD785ml47QkZgesk3y/S3QY8nrRlGXSqEgnvVE0k733RzGOmQa1tvVs4r/4BKpdqBCRBGXatLm
8yZDRENBS9lztyye0mJgnowL/yWR868f7+XeSXJg+XAnQRHfNT0JybNsSvGIkMajz3lafQXA4p01
R/yXMwsGE3IEXTjirY3v1bx0LRJ7Vk7rrDtflzF+ac12OiWJfkRelv+nrTsFXQGYHlQQ2FO55l8i
u8WJs3rxOB/ZrHenOjM7P1Lmo53bO4WUgqEmsXHunX48KeZKlYc7aNpLe3G7afoDeGDkK3mfnUUG
Yfrxl9pdFTVhKBiAhp1tRq6ozrBMUqpxyCr1NDtp8zIsKYD0x2buDwSJDGgCIE2Que7qKuqKWmGJ
pFFoxXb1R94CIA7qcqlesnitu4PoaccYURNEKB4j/rU9E3Ovz4zdrES4asUaGL3nXVQrcoLR0aeD
cF8Gn7eHAokypi8AzpB661uwSI3cAAwMkzs1Gc532GviUtaT2vnMjRyuMTjeJ62xBstfLdOb/chY
poNbff8B+QWSPAOH5Ser7fZYMvJEj6fGU07aPOWv5r7QntMS0fzH3+/+WEorkmIrue13vHZj7Jcu
bXMB9kYgQKUkxZ/IiuZpGDe18knRykQ/Pba4+xGJS5E/lpiQbaEqWmrGMmW9oAzVetd0TSK0IBoz
jOlx/PaTzuJ+MSUX/8vNHhYxVZ7ZirCtsvzUW2X/uo5Im3RhRx8er2r3a9lI1nNodOKITRGBEQO6
m8aDCLvZZfC01nUfVeEV/2FBdJakr5dFkS2vaWhMr7RjpF6rpPUusVX/LQoxnhOHgdCP17P3lei/
0GaVse8d6KKNjNUw5kjA10zE1dYi9UNZJ0Xlqwkl3N+3BdJfUnJ5NXnDbj+T5iapOveKcmpsdTjF
gOqeuqWbQxtk32+3y1BWkUkn3wg5gK0cpFkYdbwofSxLIcXTKgzx1GoN46as+Qg0s3cieJAB9f4s
UGwHwKj2JLRq0OMQSmof9t2sSTW75vz7eyflDWSdH8D0loZqitIxo6SJw6nNHGj/du/bzDS4Go04
8r47rkLCSCkxU2OWTNHbzzTOXjzR4U9C2v3idc9UnbOhTE7YFEV+AZVkv3+8tJ0NhAhCJYsmIFyM
LVAXAHqm2Y0VA3Ixp3eM0RFvmeVsHDjA++xGcpMYaQGVTgK5NoVGU1FEY7ReElZaZARDa4yBDWgY
wn2qvNdTkYQJ4fPB67KzlTdGN95CZEUjxthJQrutKsAF5fg+m7P2lVOs03e3nvsDPuTOVqKvDO+C
54x29HZ2xzDpna4LvHrRdUbAl/SuiDsejTzaqbBI1T05ugNVOo795oSklZSdQIM7XNVVCSPP7YLZ
aaOwwpsEdqro17EsxaWHHfrMB2dqtp5N4eNTs+O4IH+Tezjorsr5pren1PvfeDyRhYtVx6d8rcaL
2ysRHcfS+/r7psiu8cW8z8AZNl8x72i/wQ9Iw0gt2ms9K4m/avUadK3rHpxSl1+9CUfkyC5qnbBM
6RzKP//lJYPUpxdVnDM4Y3SXZ45J+8IgkuzS85q+a1RZehirPCHOK1BPeLzMncOKbcBB/M3go+1X
RTzX0YRVZKEiFDs01rnykZXXAqPhEdfr6UgUdO8L/mpP3thf1tqIqFgsE3sQhrvATacqcIXZvtIH
Iz9IjHcuP9UdCUMB2kg4p9+acqeiV3PDS0N9jdVvc0GTfzbz9KVJTKf0cyqBf5HdFZfHG7q7QBJE
2oI4nTsS7cCdt1KkN8LGAjvJf5c/ARjRnr1miA8WuGcK9yk1i+g4k0bdLlDtZDLSeHy7KZlOkUiT
L7oCnqFFfvnA1N5eEvvAuqY4Dk5L+qBfPlvVFnnb0W0MGfRQwpRtqrNQGYkSL6P5bp2y6mJDVjgI
u/bO5q9G5fp/Mer0lqEwEYR74aj1s90LLaiTvHquhiF5dsf+d0VwuOkSzyPzKQj0UPdv7Zkxkj5Z
FOchRL03RTHxpg/xhfDLvkRwlIPKc4/iiL195XminS6fDLK5W5Ojvqh2401JuIA2ZpwG2RiDXK3o
BA/biv0KF3RJWvf3e60INcMBAkghZ/Zsb72dqULx9CUJ+7IbwrFlqIPiOf3rfrB+/P51AIQpuYFS
s3k7JVpJK3CJkZqE0OatpxQh6yCZjSGoK6X7DzcPdXuAYEBD7jGY+hC1o9N0SZi3iXhniTK/giVf
npbROGr93z+55I/ASonJJIbJ3ny2IXXpia9OGgJIK98Dfa1em31zNNr3/vyzawZVPcB0psRb3B4O
9CXGaJAEKoOZt4gBDGfbHaClV+r3ZkmM0+MvJQPx21eIhjFK6qQglJ7R8b611mlr6SU1SGynjItL
s+buGXDPO2vIGt+Jx+mp8/ocDb0+uhjmfNTAub8IIMIowqMSKEmW22p8PEzFoM0ww7IoshDzG5dn
ZlFUH01v6FEVbjqQk1778njJ9w4UTUqdkhf4ZJSvto1yN0sds3S9LiQFGoMs67oLY5KVgGlyvzsC
nn4bZBCSIOyB798KbM2RF4+KNxYhpEjGxKaDQE5cdKVX+brtpAeI8vuIAms/uSBSEQB/vfmWHo7M
bjP0NSOjeZ6AnZ1WtB0C3QE0VLjlhyIyjCtAlafHG7pnF/CznAoACY75XLd2yxYuZ6+DQjHSwnkz
qnn6brKZhSQm5WNc6P2lTJGq1xeO8mPDO18S5JXkviCyRTNnYzhRmYvDxuahaNvpqo3ZetWdYQCQ
5ubq0XSW3VW6FFYgUqLXvpWA6425sYduzsMO3gTdikHrfKcr1HM2LO+yZmo+lV6xBNloH2Hf9pZJ
p+R/k1R4qDbf1ZxHnfK7koW1pRIPFqNxaaJ1vpatWhwcoV1TEDMghuC/uCK3n5KBgHjRpJM76hp0
wuCOWUor3plNXR5cw739BFwEERiYJDiDredpUi9PlSoPMxeuJDTC7lIrYwU7WNe+jEatXxbdGk5Q
Qo7mtMtsk3Xcuj0efUmIpVJGLLXVK+7GqRNZNDO6gNlCo+GTe2jMdquZJud3sVYg1hapURxExrzg
hDgNzWkQTWWelDnVT4JZWLNv9Ots+02qNB81+hERGs5GU/nTNJnXAvR8E5TwUmvfgcnzb6vw/obl
YorviwPHKHC82Sv8rvKaBsoqM0r82nR6xpAy0XIKlmThZdGLOMFOEs/TE2SGsia+7I2/xjxrius8
Ru500vvB6IOh5r/EUIbGbFyAVPants6eVCsruqCohf41Qba7PfV9vLxFU0Kkl0EMyl/WYnlPpS2y
ztfmJHEvglWH+pDAmOuredADqlFxF5rSt5w8Jm6eaiXtIEd2rQZkiC28ql0lCh+lE0QRJw/NFL9D
NexNl8Tmvymqq23Qp4xugHw31g2HVtdi320UJfXzRF1fjUmsGKjspKl6VcDSgPcYyfj8paJ0eYkW
N/84Cg0VxEQI55KZPfM+O7f2fpi60v0NyCqTxcA+fx7S3jFf1Y2bxP6k2+MURKYyXrPaaLS37mKr
rzNbnYxX8byKL2QD+su4JtO3skjyP5Gsbr8BpalHX+lc1aPbYmSvvYqeVhh1FpCtyFLsb5pDUhG0
jjuJs9qSX3SaurzjmWnrC49z8qJ2MJCDLBqbJxMdKsSp+8TOg1Efi+Y0NihV+yqSCLG/Fq3yd6OU
6eDHfR3pYPym9drURt76HtIGdaAMqv6+N8AWPa1rlE9Bnw+GE86GU9IBYKAm4wzMGdhfh3aQ66Ok
03/R4i56qy1Zn5za2uy/prEyS+xr5ojAncf8TUOe8o+eEgX6SQ1L4GkE3vldHaY4C5pqNow3+iBS
Rm+JHOFOy83K4aQlVfEHEzSjKli8dXxuO9HXJzQJqutolLbpK2oEUbdeh/JzPgqEtbommvsg6hu+
hMgbJpUBnDD/obKVgxmCS9z69iDmP+yoyaLnAmN/w6MxioD5EACNyJWJBkDeLN8n5J1eZWVj/0Be
i1cs86K1DosClcEwQzUpCw1nqN53nqE4fqd6reoLu4/PHWVux08ja/hXp+r5I1a96Xmyoiy/qMqq
f+qdgpFLSlXaHXsSqUSmjFI7c4hRl0lNkSyBU+eeQPteSbqziMe5PU1FoSXnRR3LCslhPSsCJM6q
5WVN0tUO80nYBXJflf26zafB9alDqd/EpJb014HXXidDz3gG6yz7e2yY0ekvRaG8io1RfEfpZflo
9To1FTOdFy3IKe2/7jogAAEM3sT8W3USz3m/ZKj/1dTgx5PpND1UfrOem2CNViMtT3NW1fF5SVFG
5muQcgelGIHADIPNrGiAMt6fZq1o5kukzwZjQLoelKDfO9OUX0ddq9HvU7om7n3YKta3YmBs07l2
7Lz6F8gQ0N4WoQs1rInt3w1aOqhlYOZxZAb8iKh6Fgg/Z37i9PH0VmTaOvqgYqbXTpspJhLLFRDD
SWnb9KulmAAsZq0sJ66S4lzR1WlHf9DUrgucPIq6T+NsGsulasWQ+ZOyWv8w71O8QZHPjg3EnbXl
vcgIgYJm6hThu/U0C8LVvMi+eZDKWh896SF91zMIw239qnFi7UPmUgoIVjtNPteDpni+YyZjxoQ/
bQT5gLIQeka1MgGQ7Oa+OsUiNwzfXeIluXjGOPxhWSKyfScTrv40rwoRHG++E5+LJZm187qirnFe
0LvXXy/o+BT/jKsmoo9GG5fdhyqqzP9j7suaI7fRbP9Kh985wxUkJ8b9AC65K7VLpReGtiJIguAC
gNuvvyfd7jtWSlG6nqcb0eF2WaVkEgQ/fMtZbhbA02HsELqqufBK2y4OKoBW5hs3MkvsIHAQsgvf
nLj9CEE7OzgEQ1tZMTpsxnXbspYjIOQuAbBTQl3XIZPtRO5clcVKmqR6D7mv995YjWrdWQg3qd9C
Q3Yd+k2HtL7QrINUVdcskSAlwUMsDAlnCzKqlcOysUy9qoUCRZ35+p1ZhekcRlLXP6ei8RZQbIjq
ENSEtg9lvfC71phUtiU5uM5xS4rg2temVSeYpdV9Oru6+Um0LwgAWGy+M5QeeKSRDBZ7poqJpCG+
jxMvOoT/nDtbbb41STYEdOKdUay54UJuXwdQ7IHkkpQ7xy28/HlWQ1PGvfCWJXY5b1tqKlnZ17Ir
BLvEBuyqiCiHG11Um9huFz4yMYjOFz6oJnzmdrgibUU6Wvauo8Bbzn3/GrgGw+wiInWdpY0qjCke
oAQLETJZ9bNMOW6mO7QyByLWLHSl6gg6FqNDi16THdqlQ70Oh8UP08KsZ4RNY9LoomVw2HOTIO8K
9VY4S/5DOV4po1x0gZ802nPuuG+O/b7M7aAA5A8GTjeAeJMyFi6BVQxkjLUD/kJgM71MkCsK5YLs
JGA4TQ+D39YGqAbw3A5ziPGxKfxpOZyZR84tc3iwMiNnSckXcLInjBs9JyWiXoK0l2TkJ3Aq6RNI
s0IkQ6oc4Ip0rK25ezRzCHwalAGKVKWGNAZIegkXdvMrVZZVS13g7ct3JI3QPsX5jK52B0O9boVh
9KhuiWH2cyTbjiEqQjLUikdfNEDJs6XCmefMOsQrbzVOWgba7wDV6/uWNsBjjdRf/NZ8CougbOhJ
r8qBuvjUhugTgmYeIXqJkeaBM7XRBD8ENKDhN+VHpl0hAigTnlynFoqa96DBQKJnHjJ21AOp54Tp
bGYHe2qbXW9wXsZF3/G9FVZGva6h7W1G1sjzl6HEM4TMW1BxYOsBiIrKorPRJuFKhxQAUG+Oma7D
aatcBDm62Pm4RBOf5OMMSZPjIOYQiOnen7JIi0KbNAOPaTPl+ehChLdQCG6DrR70wEINOxGSO7Sc
1HwUg/IMFJ+mnUczQup9OPbwZ4KvDj9C9RwhtwY+isUWQkFFPe3axWVhKpQ2llvVNa1yVYQxKBLa
6xDDlO1GvWsvdaqk2VSxMkZhp3PGUUxX0BDjsePM81FOonciC+20gjaMTC7EzhUfIvSciY3NuAz5
RQ6qDHuTdakmHjVDVgGzjq6ciDweICG2SmhrUrwQQZnyZvLmfRt40t1Ilzn2moupmNaetFS7yo1M
4bsDWlLPsM7o65Dcdu1MugopkJZZCJB65+fULT0RHjq34erQlszV+G4t6K3U9pfZDejs+kb3iHS1
ax/8rm2yY1aHOWKgiTx+zKnhVbrdDaO9oJVtT0qtrYzUFzmgG3nsdxVTGzcLZN7H+IdRvPcsrz10
voUc4gGSkiIhBhwYaVkGyM4QHGqX5r2FATpEQWRB57CGkt806KBZozHTGjG0953xGhbK7p2FT1tW
C7AZOZ0Mu++TGu9Bm9rmHDw3ZGkzCkfuxl93ModHAUrJQiZOmGXDbnRDeesvaHMmrj/6YNGIHM4H
pSdVf2wVN0w6Ef8PtL6CF42PAMFoyT2JSGRAtfswIX2GJCGOliG2+qx49SY/mPG+lN6TPWZeF41+
mF9J5CR2DBSGuzaICTWymYcYvKG8YQquI1Zmw+bMlXvsv8xYOSVYrDTEgOIonbCZVkLiZyJgbhVX
wEz/hDcKPCxbzEqvC3ecfqixLi867qBNXFTgzu+rlrvIP7os99DPHHW3ZqbMQSZpwEy1M5YNMbEq
hyVQJXN5EraDdedVzO+pcmcg2kASF0dYdYBHanC3DyMQGOzLbgLDgYJpFaoVSrDubVlUvQt1ELTr
qebjI1QCw0M5hzDU0QMw7MgeLPwGGcJZrovKT2XlGEfhCo0QzJxgo+FH+lbB0VVcBaO2j9iYTo/C
ITdugHfwGVI8Xm0Becju3NqoJa1QTVxnVZabsVv0zS1uy2U7n4kclykC8zgZc2hFwrDUISSTaSPh
lUu2I83kPkgTWSxuJZvVupxJ48TS8SDWgepteYBjBt54J9Szu5I97CQ3XdBxn041nk8cNFl/LOeu
92mlyxyqCc2A1TZx1u3M0TZfhZtXOGehx/gCTy77zWhyiELOKiwPk+pwsgV6MAvKB4SfBK+C+1jy
TomkAzk+iGrleTwqUPF4dC5KcPzcQC3UygtrE/T2qYs0BjkEzxwuo3AyBztyXKX9pHIGa98U2KOQ
3faympaSL3WEpmwm1uHougJaA1DOTjy7NLaoJ4w8JU1PXpk2gPNZhr4uUE8vvMIJ0+IMWRwRygtk
YlrQXEjPSiVOAHDsMYR4V3MzwWlwgBDSqvKq7EUtukStoEvHS4DXJ4Q2NqBKDurcHEwfZp/KKYPM
N44MLOSbENvYtbbEZwP1ZnJoHwtBomqZ+WrR2ThRUdROea0Hy3yFKSPRUd75lUhrb8L736OULvH+
QsgM5wKxXis/5HnceBaS/CojwkJB7wFN0aBvOUWKcJvHJRy1K2qBPDdSNonBjXgDnDGaRwOarGQc
AVA3hAsaTifJ88B0PyU4tnOJg5l3FrVCs3NXTenZVSKmrhwS7fnQPykaFUaGGLIZDxhtljUrSVNS
q+91EBE3Z/3FlPH2ooY+lqLQygmDQ4Zidz3w2nkAKCvTtBllI+GoEjo3JQO6Gd2eYokZP50Njrbh
Y2qaPdJ6u0RfLJq0r6+JK21GNWFuuRUdBowU5G/3Fq6Mcl7LtgwfQLR19mWfW0+m5ILvlwLqYzhT
l66NRsGdK1vAL/2yFKR9Ll2Di3RBVvs+LTiMI46v+LMBoQaRZF78w1hj4kSRJapiPduNxno6RtFQ
gJptBfWOpgipDE5SBXbhImMRC3lqxTTkWy4FbBzJGLhDBJ6dh2GZ69U+dJ0miW0K028cYUTy8EKL
cfbRzkG75Qj51kpTUA3klZ3X2ZKO5tS819U0D1HgTSGyqSnz0BOyXPZyqkhwuCFijynK3eENB4FV
QPBQFJCY4xoLQoKpSL1ugqM4+gFLXOeNEe5cxewjwM/WjWhDk0XmMOsNJpoMVZPvl1fC9eaBtjZk
zCiBbrRLA4/LOytzixfb6d13NakQs+msbVaTggZZhJINpbiL6tfDKxh22ypYBkmVCKCoWTQtzxDP
rfkdsT9oYDasxyenMQ2Otdc5hr6qCo71SVsSUCpWvzbuqMaVW4eyi7GmcEQhObGvs6WxLTpNi1NT
o4Hu+8rhyAUo1rh/bs1SaFoORE8UsIzm1g8atfdAGGiowE449k3JHwpIsb0XzMvWyGSNEQq1dYnc
Q5JNNS7d4ziAKELbLkSTQDhdjX45nFAxufWVUSNhrKytKnhRrJzaztFb69HipjB3nCCjFeYIc+XY
j8WGwL28jTAXAo6mUSYqAbNu7AtV+zMMf5geety4a62xGCKHfY/jtgk+Y7iBmx1GcGXtdFWcz2OD
XR+yfkIaoNoXNFx8E7lIPl2XSN4FbIWgTkTLkZhvHkbbOWVtyQMwlrh8qcEII7Tte9SsUz8FF33f
N9CSrUvrxjFM6ynkbLSiSfX2q+Jhc1Viwy+R19nDNpjz1o8MhQxkQzQUidGb9JotPOrCIDJK5aZs
Rl0L01fTH2llBRNJ/DYbDSRoYz0jOLXFIxR8+EMXWtWjLE20HqQ5516qsnZ8kQNrrsOyQf9ShkTa
sdd65EfGJo5FQ7NpwWDZMV8Kt3L2I2BwY2QyAzZZiz/kb8HYIB/UqJ0QB2zP/EEc1qKllQ85Uqex
k3sC+TYDhXq17OHCvLBoCBfgsuywIbeWLN2NXQ3Vo/AgypUw6ZF3pFsz3kajIzfShzJhzMy5ekAL
t3yxuDdrsMGa4dkCy9VGW2FBDkTgR89AyNBAecHJvHmZLSC0qVLhdA8AZ60iaLMQ7FL4CNlJ3jYW
sqesRu3WymlY1Rm8dKHa57nrzi9yk/KqmdETCbTB4irrTxEbXrrHjltTjl6ZF7xOrJPvA5hhkoog
gO+Lo9Asj3woFV2DxOrzaJZd92pKRN0E28p7nxGW7wETb+4LT9roPhQeMojMaBBAOe/aPvKLyhiT
xbHgHtX4Jb511UszQBMC0zroCYaDEU8h6U5HYdBu2mFEKBi1UxxDI4eWJfHVGFcDlCOjwS1wCI0o
iN4thSQKrE7hbWpdw/cXZY57r0oAdy68CoVhhANb+Xg9VA0FdcX4BPFWKFRuzKKY7Evh+thDywDD
yYiNo3fE2BNaVI5mRbDu0e1FddcQl20dNBl5oljJt60zDUNam4YKqVWb3hRpMrRWFMAXA5OLySUD
tSXxnwG+6PFY5kzbaNkIyOBZaDGvwtIanSjHXANCOhWrdhwGacbBKVHlx4MTGi0NlIO+TZh7LtAO
lWMhKx+CBj1xWXY342BWRawbd1JU1aFmR/Tu8ydlQ60bDJpKXaraswClWwQ51qLl+YbjlL9uGjaA
rcCQ/CegtjeaSrDYJNjsE9JVYTVuH8E+wFopqUuedPNQ3/TKR6mqJx/JfIasowdSh4SHBgrY0BNV
arwAoQ99ohB844XamuBc87jnd0ienaWitRy7llroNt7YYjTYOpRl+QP5EOpAI2t9CIqHaMqA4VlL
BCTMpK9y4TQ/isDN7vQ8jeTURYYwvMJcIojGEhVNtEjpbX1RtUNU5x2GYiEUsxs6IUGrV1PtBdOm
QafuB3yS3Kvc8Ksi6nDahzTHu89jc7QsDT/pTB9yZ/KhfoXmi0WhOYIOmwg848eE8uLIFk/ddsNc
XTZVi+RKBE1wi9cKD6kNsmrXjBmqezCkAvvaDA2j2MAL1wE+V7XiVFeQAX/HGHYyx7xltjikGqRy
URO6KCLKAVnc7KGqjLNgAGIPLsFtGWFO5K3cfLBh8iQqt8ERSZorRA9x2Qg+lTgVQKCK+8yzEsfr
hIM+1mAdkL4NeJVAqPKCfd+iR7rvUbNBExCSXmtvnIYrb7TmJy20KrahkgiDuZb2WtaE+dF4sj6J
mswL3o3Os445Qg1e4TZXVcL9KbyD0I6FPmwh/B9z1gFkOIYqwAbLtH9TyV6UcKEgYOiJum99WoTQ
q6FB1fpsVYy2tlIzQD8Ap1uXA3ApeJ2hn+flFXV6X8tTGhuseIP2XTyVnXWrXZffebl2L2BHO8NZ
qzfR+W3yaV4Bl+BiDuWIsoUaqBFCWStk7LFXOpNr4GFzuOKE/HUuQIqg3eKjIAKXwKzToM+4mRAR
ekehNF4ONpUY4pDcndDYRK5pxgNh7ZWPsdhP1+6GEgrESIQQ2dFnpUFeA5jAl9x74a4qX2Bk1+Ww
KCj1OoeHY7VvhEalaeMIQOlC/GmL1huUtvvcl8WVcE4EN0/0zTcg088AihBQxRMtCkkvxuBnAKnM
7PoOkt4YR2sXqVfIzLQ1pQVzSebdlrmc7n49hf4CI4kLujBwCE4ym9Ae+zg0lVxBdAA2HDDSFPOF
k8kpqiRCZy7hqpVZFdppKCo2NZdjzIwhTHVdfieu/IW4Hb4EsJEnwPpJeO0MnILNrsDvZzXQ3Vm/
W7BHbnSoqrdiaX2VQFcdmSTLoZJNh4Xh/AHfq8tjDwJ8WyiqoEP760X5jJXBgBWAKviYoSMIfu7H
NVG21dSsg9cn+NVijxK+ue2cuvgGdPt5jIuxEGDzwYlDAl3p85WfXYm5yFInZg4pOUwtRwQA4u1y
sbDV370hIH/A8ncBzkEWfL6rGIajHc9DkYR8CKlm7bjDlMP8Zv7+BSDmxEqFPgHAOLBePO3tv4Df
mlotTjDVuCHZIwbUPn9vlq6/9TICJuoCX7ve6KabX9/aV6uIAYdnAeR78iI4/fwvF0U/egRuKqiT
hXVj1ASTs3bDJksla8Q3iMIv3xXA7U5EdCA3PpEQDBiiLUDQi8Rl+X2rAeV1hkFGmOSJPYw4srUN
wcQUopfyvnGWPuLcbr5TFP28N7Ep//IdzvZmbhu5M6oQ9ztBPAjpFBd7ZnD77wMcTl7sUGsG0AAi
KmdxyPRhiTyjF5LgWmhLSLN8QZ8YprPL4L5gGIN0oKwG9gOYmu8klL8KgVjgk4IfjJ8hRPvxiYIU
uSAelSIR3NX7wu+AoZxZD1QB1PyUgQHyr3fQl9eDDA8BbhryKvYJ6/GXHVS04OYbvIcKrcnnBJ36
MfKMiqSDh2GcPsny/vp6X3BS8QihSXPyRvURek+P+C8XBEMzN2ePiySrecs21YwrRY3tZft5JOVF
PznqWkqM5wS8beDbPGJq7FTGQqjtDkGSN7W3rXVlP/z6e325s6BuBllPiJGTcxk8LTynyKAzmcBg
uXoyNCjlBqSe6a+v8uVqw2Qb6G0AZ1CTf7x5pieFCtAGqmxBD6AIjeZYWSMm06jyDj2yim9i+RdB
CU4vCLQQeUKD+BwUz0jXeQNKggSmqOHG1lqlGGt66JoB82Vmyrta/L4Z/u5dnnwPoO4HvR7oKNvn
UqVLV1kuslaRSNFm775XVvcgRc0XrTUtm9kFIfeb2/wcm/64IjjVcEMCMPCcNcpqiAEUM2sS31Ml
hHg999blIVpnweJHBTDekeDY3vOs0LazfEAoauBhfv1sP6GiTt8BiqkE6FngIs8h16of3LKcDWxs
0yeQslqCbeWemG4D+u2C53YamG0QlR3Xf1dSDlcGQwNLDp0HfIGzXYUxmqOyUkKbHK7ba626PAEQ
RdJ2HuENNbjfSYR/2sWn64GwBVt6xKlPWRNO0Dmfl7qB941dPgeMtDz2UUa9LNBb7SJ76b9z1fi0
j3HFE/X4ZJECPNe5yMJUhxgCAuUNGssAPzqfyOPAAE4pYMOzA7TBvwB+wv8mJHw6XE8XBQzehy4T
cLbnftyFHkQAMbgm0W0gaBgu4EZicgmcIP8uRfnq/k7HN65ywit8Fl03bBdTEpEUvsk76hl1V68h
G2YF1FlMtULhUD0JLO7q13v2jxfjA5oO9whJYUDo8aJCNuhs6zQDgCSAA7WJAcrYtUIZi55YCEdw
Xo4ORNKgV3uPXl+ZdG0ePACPLDBtGrJ8z4DFwkgCwK6EAc9xw5iVBZTbGHj+L6IJqFKnHBFjiE/k
X+SezsBI1iRB24i1gWZaAtxxuwpC9H7YMg/HX6/JV7sb/VRg7ZHOnY7hjzE6DztVu6jyk3bs5sib
OUsng7k7aNZV0L4qv+PF/rF5z58BTsMT4Q2EBvzfxwu2pMYktFZtko0u2s5mtlwiucinXQYDq6M/
k0Ul/cycH8qw/YvSFPUlsYc+o3W/uFetBOj97y85lDYRvnFShRCuOW3Xv5zRg2q7QYqsTeCCWyeh
bNo1+i4sgTCXlfpAO3wTv7940yzIb8CkAoZAYDWd5VvoVjgiN0cseekUa92rF28meRJAMSf99cP9
dMwjnQMvHmUWhN1ABTi70uJmzM1tTEtKJMuSErNw3qGU953A4eez4LR/oMKFR3qCN59VN/kI3xZ4
f3VJJVozBcIH4tKOY2yDhUNy0QM+o8t8Z4OK4Tt1qs/V5IkmAnAuIgnoYZD9/Pjs4IAeNv7odImD
SSTK5wqYDN9nsYKe1ZC02iUb1Yw6sRnyHFeF7ZF1Wj6iQvrOdPfzU4U5ogNAu+VZeJPONbarEWWk
CTwGBAKCbG1M4/QzBGPnclRep7/ZsV9eC3kling0/KHw+PGuMXMMgH/GtYLOVJRPDkR3rXKh0zxX
ya+30FeXAqkyhJm4BQjyub6a0F7bLIHXJeYs3RhbjG/srL6rrK78Jjp/3qyntxDUS2gJQ7DyPBJh
VOIA5xriUU7VIim6woCEMpm3+Ter94lKgj0DTXkLywc3MJwHH1cPbLFudHUJJ6l+vpeK3BpgP8TL
UMrEI/CfXhy0n/wT9qAzuuqbV/Kr9cQtovVx0uDBgfvx4rIxnZktuMvR4GHaY0KzARipWFf90n5z
qc/H7B+ugHAux/uPXOLsPsE6sFqgY/rELz2V8tYklzMyp8T0sxa4GtRIHkZtYf9Nr+PLd9LH3Ozf
1z2jAdikY2YFi1UgyBATxm7IN3UdWKktWpkKuFHGEDrsN3UZhjhhVH+zuH3wLOBZ/V1k/2KxUeih
Q4ScEM2QcwbN4uYQHK5EDwsQTSIg0s2tX4Oa2/Xhd1S5L3Yvtiy2L3SbCR7t2WLXMEdgqM/7ZMZQ
NUa3Se0atLef/vbbeFJfOBFHcSH0XT7uHmiQWjgfuz6BZ5dYtcPMEjjX2XQS1vTNKfU5MQC5GBUN
qjcwyBBiP16qgXJeHnQ23pKO90nA4dGZS0e8T3ipaDBBIeeb1/LLC8IC2sQ92CAcnx3DLJgs4EH8
HlMmyDmOYFPHvPLegCYA+8Cr+Ddvx1d7A8ETqmKQjwGs+exshBszgwdMI6GRkDtRITyTQtbQjGYs
6jdvxFd7w4ONK5iGOB2gAfxxKQGX9icewi2jx2pfWSMcwOKQlCB1/Xp3fHUdZNWoG6DaQqAl9vE6
8IdrWVXlkOBVQZCEmboAEeQ737Sv1u0Pl0y8Vj4IhmcX0ShojTwb+2RkIeRiMSxIc18vsSfwnv/6
fr4IYLDyOnlWILXAjZ0FEml5auinFm5wrnOy/YXUXlZIYFyGYjpAe55Euhj+tjQktj14Regvnjqw
/rlzGay2WDuUo0ysGpV72I/9GjSVy3aW1jcH3hcriThgBicrZeRP53IBFliFYgyFTIISth9jBYu7
ErThaAwwdPv1Sn6xM7CMUAbyT9oEIBR+3BnyRPlG/iQTDjOXS0yhfOoqb/hmn3/xBuNYs5CYoGsa
eufenkRA9GtaXOxzXs1JyRq2Fpi9wWsBYz+0kv8XaRAIoWgHQ1UWwfCcgWpn0rH4rFXSMDC+NSxi
aSeQBpY1m/7VdPjP1+m/8vfm8l8Fivznf+PPr007Yx7O1Nkf/3ls38WN6t/f1eG5/e/Tr/7fv/rx
F/95KF77RjY/1fnf+vBL+Pw/rx8/q+cPf0iEKtR8pd/7+fpdovH4xwXwTU9/8//1h/94/+NTbuf2
/fffXhst1OnTMGAQv/35o83b77+d0p///OvH//mzi+cav7YqXvpnrp778195f5bq998M7z+w7n/E
NhN+jdhcqA3G93//CGrgaKji8EXGgxHLb/8QTa/Y77855D+g1I3muoM6ACV5gDdbNvrfPzqpE2Af
oemOLWv99u8v9+Ep/c9T+4fQ9WVTCCV//+1P1b//qTc9SNKdxABP0fdEH/7kIAyzBlYih/1pWZRt
lk17W19bj6qhoQLTiLYxSd6qbb1l0bIHUayjzWpcVWt/F+7md28/vKlNeykvxC3fGEf+Vr5Zsbfm
twtL/NfxXmW0e4Z7ZiQ2c9Ql4dqO2k2+dpNwt2yGNwbMuE27CBivuLvqtuSZXbo/i3Vz8Pb2MwDT
IPJagBvc97dqL7dGKpPwqGKeiphFfFPd21ftfkyyq3LjpM21HdkJv4SJ/VUP8j0Q2rd1UqzdPApT
cWyuxrsRPt+MyqtlH6ymvb5Xm+7aODqv9taNWAqA/J6sqgsv7VZZrNZVgnQoBTbjZ3nZbPEtL5yd
v87u6+sTeuE1+Gk0aClCFCnK15pAj5d2hHIZB9tuC/IYGo79MUy9tXmXT8du24aXL/pQbDET2uYX
7HLehsf5Hku4xz38tBORZpuFFlsSwd14J44+9Wmb8pvs1t7AFDxikYxugQ9L6qTdm1tnz+IhMlN2
gbn9VqRV0kRurGi9Gt9FlvY6YY/eutlaaZhC8X2tD9lVD7SDscue/HW1ApGFx9PVCcbs0SyFXbuM
WhUVBF7OeMPWmh0g5pm/cGsH/89x5210RCKRTjsH32tCfz6qo+CHupmRzrkRoAze47Kv18VVu+tW
yEnKTbf2YhKVuC8UYViWcsM2flqvm1W+s7fiVj4ZF/UhuMQVHiBUmFEzYRsTxgtY9mpVrEjsXzvA
WtPyLQdC8qHaDcdxFfycD72iw0N4DZT2g7NTN/0xINRiK3CVXHMd4ovCw3NtXhSplZhxu9KRlern
YDtv4diK1CKpd9bRuMH+HKKCiWNRr/3Uos0Bvx8XkU0Bbd3xmpqpjyey4nH7A7xK2l0Nl0UHnh91
LrBo8Jwl8bRmgJOasXU7ZSn02o06NYuo3Q/pCBYcrV+8eIq7FSpueGweLuuIulFzXaYL5am/5m+p
us1zSu5tEeflYYSn2fYJrqBgViYgIURIvxIDInr4Ft1TfVh2IlXHBu4MIA3gI95KbCMzmjYI7a4F
0HMOgsC+igB16nVqkUcNIHaofqJVBOT7T57tvJoSD8yL9eQcFL18lSmAcVPCdzB4iGgG2w3gg+6G
q/nGu6tBwBa0rXf4bx5IMXPU8Ei+QgeMTneARlkRQEQYvkWzHRHsRb4HOVKAhgXojvCoHEAj3XJg
uea1+Tq5Miqwd80kW7k9nZ+77fIggJAPt3nSxTDHK7fZa3OrLzFnwVwRAJNo2oJnmlT+Mxyhj95t
B6Vksp7h43fhIy6pdN6KvbuCNrT57t11yFRjedQ3bSz8yHJSdIUPMwU3bDl4924KL7qIx+BZwlRF
pI2VCqBpy55yF04M4AO7FS0BHmWbnEejwg0fyHLrtn6M0eYtfM2PGBbcmTYIF3RoroYh9sEH4ZwG
4Ccemkv3LQCCNplSkN/sbVekbNr4/MCfixtjQ1ahnQpqdKvpJ3QL4SKZPDRNFFLgMasrI8FLvQHZ
z5OJcp6xvuYjvAxs94HEYRbV723/YCSVG1erFuQkAIqWNYxGwS1zeCJeRgPw17UPBAcwH/1uQjnw
AzhHioHldRfBysmKCds51jpcEgDHsSMgng8UV2U9zDWmP80TA0gOgKcx5tlrVvDUSZ0bvaxrdjlZ
aPBu7aS6Bz7W+uHuYCst7kBarh/0Q7F4FN2HYI0xIVCe48rE1IpETz5ZnZhX9xVLCbmHhmZoPgBS
2axHBrJXBDkRCZySiJdHHcbesmrQRd/M4TPWGvjuCh843ow3/j32VCSwuy/UtTlEsqUGof1WXVXx
DcRpvUjTRWDMnc7jGwv2eQg0VDw+yAfzyvTokJp2oo0UMO+VNqI1/BDFnXEZXMv1G0T+Ba3NGBzx
9mC4z/7BNHSkH7sjSFBUpl42Hqz8WqTOUedAjFLx5Os7DYpT0fkrGx3PZjCi6RVa7ysBGBP1NyjG
IhUX12MyJyQD6/RQxuDGsFt8ziOP2BXzQaAYU7wcVmywLerG9mCHB/ICy0RaxGUyQI2AbRA3KBxN
BXlwTtDtVUeGxOqSZgbJmgZAUbsx4lsNluQQG/ec0PpH6AJaTO36UDya4tE69uoJaFMfZPJ8L386
aqJd++r1d+HRq3Z6W4d711zFXaIpXiodD1N0NyTJ+FpDSaMEJSkq6dRR9yFf3oaDBaZv2wJQhUCZ
tAcwDBDcMc2nk4/AWuEHVzpVpQ0IH0CyRWFe4sQSlLzKgC6BuHcLNyVV/QBB5fEAEnJ1k5URMIDh
kIgVUMPlVm/GGGDVl+A6uPBLLIU6gAIooVP0gn+oA9/O++zoRXXcvQBSuMGl8FDbCEzdfVBRCRDU
ut0QnC7uE9vol7ajoB2+OJfj2t15QFkOYN5Q4Nz2QRcDl+xdWmsS69hOca8jEOWpP63wL8yl5hoQ
+YxhozWpYGvs1bbAwJD649oLEh9q4u2mLLbZAnziWnkPI2j1b3qT9fG0QKo+EfUWDPBqSht/tWVb
bDLs5uEABUjAx/S6iJ8B7p9AIUhJkI5km6lLs9mCEj6p+M3sI9P9Vwn1t9Ly26bG/84z7Q/Z+eq9
OaWz8vwv/f+YjqM58It0HBWBkO/zh2wcv/FnNm4jrf4/7J3ZbuTalW1/xah3Jtg3r2R0CrWpCKWU
+UIoG5Gbfd99/R2Mk/ZRhFQKpAsF1AX8YMAHtg6D7V57rTnHZN/FTk8GXYhKhtbn72pc/UQxTluK
upqJLbGT/NXvalx3Pln0XCBgUW7D65r3Ub+rcf4nuI5zfBe+A7QCxh8V4/N+/VUpzgHQQIAFAWgh
E4Ngz3OEV4MW0kKaYbICHpAqdC5NyY+/SGUb3Vi5FF62TL4WjTAszw8KLEmYrLeV4XRubgjrTO9H
Oe4sAFnnl8BDnpE3XAm4kse/pPHTDN1rNrA6x7lYdOKbb2riSsMz/wJCm2+erYbf7NEIb/WYHqUL
0cBYV0aPRbaWDOrGETWBPoeZN11HK6w0FXEvFeN0Zjz3zg8lhIbuO/OVefN+0m3pzFrze41LVnZt
tJIiSVtX5dai/J7nDV5q++cS206GpIdrYxNCCUyW0RRz6Ll9/uouSWVqd76q4w0SVHgTIVpyHu4k
RZZc2Rwhq5GGuZD89knEJpYiVLM4UgYNc4vAGmWPBYi+WKz72KgWh2f9j972/3ZrffTCf7hV/z/4
1vNKfPTab5/TZ/Hj+fVbf/iL36+9xXYagOA8wZ23uTRf/vXaW/YnlJbMRJHNWbOYgLv5+7VX7E8Q
wkgCYnvOyJ+3+1+vvWJ9QhDJzIDuKJPaOSzoTzbhh07WqxefrT4tVowAdEDnef9hYvDqkcKzg0G5
UNgVKHKJUahXxTOwCK12e75VuGhydO40eR1k7oqMrUmps5KRTCx11AXyWDYorLtB89K0LgZXhg0x
IG2c/OssCa2rhsFcusCxG8H512wKAzORNpZIcM/1bTc+YLacfNcvSjgxI262x6KxcNLSzd+S+57e
j3Omjkd4pTkiKraTyOuNBL9xOiFmxuk1jKzWs/1iOcFE810MF9qXtHJkjQAZXbtKfDVnpljg8CoQ
QLq8W/6tneRZ52ZxpxtryWydaF1iNb6rezl1NqGWDl9MW0pyL3SaqXTLWG5T6p5ep9qtR4udmmTf
5IESY/VXleFXoDgDhXyZDg9KZMubQYkT4tonJb7gH9OW8cqoPAZxqX636AE1GM8s8dyqZtW7pRpD
JyR9bzaL4zqOlhDh5S9jK+mPcS1Ssemn2PluibK81PvesFBmZFLhyUVSwsTQIizp7WRLe8XwqTVF
bsZP8zerv8iikX3t1IbcnFqzo6fCwgDrjiE5P/jP5Zr2h+L7zNOII8Xk5ijSN2eIOsX1BQP/VTCh
cqtQkj/nkspmLJVE86Ti8fjh+zyfbm4W/q3a53go/FGttAWzM8q/kpagO6Hn5dlhyZmuuj6OniQa
Sl5tdna3EEpMuk6YN8awEJ0kvlU69g78V7i/PWE42q+ubAe2whquObcTVcS+xhBPnYpxdGkGEtAV
fdRMXF+Em670JiaRqJKcHv+KH1bhym87/TNf5yFdh03Yb/URI9ps8Jqw/7961383tV43sY77xAyv
5mA2/kM/DMEVEP/jD3IEkUTm34tEfNajCm6iy4utrhrHOCdNmL/tRy8qr6eMBIgp/kGhfdInxk6Z
YCa3olVhlHeSNUWLxMKrxbRZWtYhuQ6gcujn8F/vlEju/xIV/29837tfuAKqX/+gE1v/Y9VmP58b
+pr/H9R3lGWv7v7czj3qt25/VSfl3eEP/lXfIdGS6ZgCRlcZAsp/f+jVT4h3ICCjg4DRfpgM/l3e
qSaUbofKkAXAnmXTf5d3yH2JvwKazN8xefuT7/whXPXV0zMXkOSOWPTiERRBoJvnA68+85HfxmKs
dNA00OlUd5JyXv9EQm/FyyHTTMiz+Gs+5e0G2ujkuGOj4ENBuRC4ct8PP+u4L78OVYTvI5TivU/a
duUWbZQ9VjKdmShPAAPF4IXs1lefagZpL30pPeuh5f/4T6XRjHO7f67hP9hgbJ8z3qnx19GI4PA3
/6w1PlEvGzi5kP1DxMRL8q9aw/k0fzrmREe6+jMp+u9aw1I+QbDjD5kLEc47P2j/fAYt+RPDvZn0
f3g0/6DOOMiZXj9/syAVOSyPIHlRvCZzMf3q+RP48mt4bXiXZ/OcV+djcMFSo6+w88WbkJRJ2w06
kXfLSqram5I0WnEpT/IidbsgCpINNjCy3wKf4bvblIaGTRZgxORKeogAje2WeOzAq0EaEVb/LVFC
diZh4xPYgkAfQM6gyEngRmoAWkUzOrYN+SS7hVpod2ivhhflsmRtHJSkdrWCEQRhxWI9IQUt8fcX
2XM0gW31ZD9qdw0slwYPsPBiUcsPvW4E6boTTnrZS/JULbRQGlf1VKqlK2Vxry3Tqg63PT6uH4jI
L6B5Q96I1CHYYmkcOm8k7/zLXCCmIKPKcl2LfmBBkZVknTnN3gEnkKxsdVqUQxludN+MV6AhcrFE
q+GvJky1z2qlOKNLMmnsjmWtPg9F1HzLwD9t8l5HxtmkvzMn/jcWhOKD2dz/xYJ/HsH+9/v8q+em
E8f1/vwHf72Dqv0J0w3JRKRJwING7P7PV1CVP80hQoQxIY9m2quzPvxeBQz7Ez0Bsgdh45xU+4bx
iXm3iZya9UPh0/1H1b5+eM3+fg1xmDE7J0mDo/OJYF8xtwFevYbxYI2ZBRNpAYA8e4F45HzNUh1c
Qx6060STgl9xBmIQHMFgf/UBarRLe2yHa7msS9rYDhZgs5ogOUmKVBEsEZlBtBy1YlpHE+4QrwLm
PHgGlBR5qWDzx38EaCtb+E6Zf/VR7bbLiOff3DpwIBSvgmlULlMrtniXDH9s3XaU85ViWL56qTWx
2dMZDuM9V62BgJdMA738vJLWqaE3jQuOrgbWx74Ewkvfj4kH4UlArzQgVS7zUiirONRlOncDIGkP
n0f0pCW2DirI7Ghf1KBQ8HRoIWorrZO050QMJfiOwcQgOqHPkDdqH0tbX9FGGuT9dNc5fvZS88pt
Y4iGCxiNw72VTNVn34CPuJAntSZ1T1OT5zTO7fZxVFoM1VorO9eQIcYbQ0UGSBddH7+M40CIxdBi
PSE+S6QrUdnK1zEzusozCx2LX0mc/VMFlgc3uZMVz3CrKtNtYgk3ckzoUrPg0w2TAT5wpaBUaKyf
FYS0wJuakDEHwSzGtdWaYL/KMtGDhciq9iU0AvEl0DnMEuSjGXtZbUmWB2CBcVwi99K1EsJv2kZj
FTyMhQ7PyEn76bGDn164WRsabO/sekoXIlDIpUuaOvjSyNEQeFUKiHRddTb4RisyKwoEE67XVtAo
YZeIo57pHmAquJy43grPnzLroh+xjXpBFyk/29bRtlohpZAolSqIva6L25sac466LlGoEeWqaUbu
6r0/GKti6trtmKpt4VV+C8Ah9kUPSFBNOyaotWUEi6wCe7Hp8lZ5wlZbOjSOK41po9rRRJVGa6kU
LaCkUS9zZyFDdLkC+BNnC8pZfkNnlQHIVNMav2sIx550Rpg8M3Y+fNcLOelcRW/I1MZUG9I4bnXI
XbhleZSqUUyap7ZZdlXJkh8uQlGXn3Xs0o+RMoE8BBkQ/+z9TGo8linzARalGcKwjeSCWwU7c9n1
WeP2uB6emi6eezdBwkRitOZbD70mLWbGT1Uuh7yVHoEdxSZEljZ4gT/WMxegOjMXvVaL+HaQYwYv
QOgz5mNDMa7x56WOB6wJBKCpVuEXxvBO7UV65FfroILw4kaNNn0pqijCGTSqpfBIg1KgiVYV2d3Q
mPFESbHeJhAsFTh4AFcZkUdJH3lx0AOhBUzffBvaUnv07aryF0CU9NArisqvrzU7xgKsaLGVrmMQ
UOkWh2KmXwRB3lYXiI1StnsJvBsvVeFlrJOoEdEtKbutvOktZVK8up6454oUQkPQKx/zepU4k4Ex
zQr6RVUiyl1LNhWFVzjOkHmlWk/DdlBCf2+NOW+yPOVYvUUhus92ZefKFvNGYmzga+j9bkCorHwT
9A7SpUUPgGkW+IYCXeJUP1U8CITD533HiKvCFO+phKcB/7MVzPpeYUYxUWpFzQ26FTF8ks9BrzKP
Cn0JRpjaVE5/RXKSpqwRZevhTaw54qUxB5AtYezgCc2GBCCJJmKtXhNrLn/RKOXQi8VF9COuB6uh
dY/EbGFpuRZ816VO/1blU/CzaxsNcAyYnmWYtXp/hWdkcryOXuKXrFH1Ba6UoEDkpkjG2lb1+BGM
HpMbIwRcB7HCDB6tVK3LKwiawlpmhdE8ZqmfjItWr3RcSkDz8iXh50rmGkZkx56e0zpaar5qBp/V
ER+ZSfQxQTLl9N3pFAkMBraNkCDwvm0XkN0m1dUyoe0nqEK1B+uxzReJDJDNzaOuitdqIvvbJlcy
zeWw9WOpgz/R+rjxIfOWteU2fs7shpBKQLp1AziGGPLWthf+4LfK0iJnTqzaScbD3yZKdCHJkvVC
zTmYnoh8TYEpw1f8wjdDR1saPUQOT/ghaJa6jjvZtfXSWtpOp/GRKQqmbQFMRDbzoQkNs8p0+0mw
AChrif3V90ou/IqPBxTMRaVCf97S72oIRxcx2WVdXjQ/6opQXYbR5URamu/va8u2601q218lK/dd
PdWjaZ2Egbmd/Kr/DvE4uASxCrAjqlu/o4vQeW0+5PsKhtZ1X9fpS1uOjr2Ww2zcNBLAX8/nED8K
FDQvgzTItQu60WIx6RPAWmhRWcl6wDr0p5Ng+MbnGzOYxSP6ZDS60u+lSLHvJ9tsHu1SqXMP4V57
R8Omgoo7+f1jLKQc/IDeynyIq9hYWyn3xQ3FmFxMwAokb5QByKyq0iRPMrOiAQZqPKrqgu2GmUGr
6xi2J8YO3tIA2rCLc580twS3LAxjE5yDLDtfO7BlFmhoP3yOa/pYEPsikFq0vPJ6ZfsMCryuGMgC
5XM0vXA+XXXpS2SarMeos/UrP5OjcjFmYd9ARayGWxpAI7GDsQLZAMQAvUu5yrAzkuMkAzGC50S3
TQrJBQ97f/ydm/efqvi/ZrXXR1WxAHj0nJ0WxvzN78LY/GRTemJWIAWGvMt5q/vX+GsujDHhqnNc
2ewvmFWd/yyMzU8UqoSbMBdDdMxf/WtramifQBTT/T4Mxf5w+qXOZe/rspgJGpUx0uZ5uAIH4KSN
p/tGwnfXKBYW+nt4tIC5iLTLdPVZsmF1LPK0Gx+pQ7p9NQzfErn26e4KK4b/NCXKclRCq17E7LIu
uzpKi+VUpxaf8VyypaXaBRDyWlF2zl0WRGN9OQyKNC6q2hy+vLrk73QjadqfnIiOmYivxGFuoBrM
pY7re7vGijNJFWDEfgodkuzKsF3bU6hP27Kv2DRbcSJ+CrVyLq1ULn8JlnsTPB0oe48FMUjcyhLz
22aQ4ElzuwgewPuIO9MnI8+jPUTkJEE/0aIZApQRsEMNyiDHFBcAPO14hUdODT2J7IRgI1nmUG5q
tRmZissyCBiKTOhOoBmTJ7/t5W2fdhXKgrqPQlerol69c4I+/aKDQwaxVstJ5YWQC0pK/Cb5QUh7
2i37AME2dLnR971ezqE4VcBRQfIOzBLhR5mRscx6OwXDiiwg9ODcKsBkUENanh5LENgg1xd3odb0
iecUOBDc2ursYgWgF0hczE2+Yp21P0P/EoidLK3v2GgLpwfQU9dI1lLAAhsTThiKChsCb8aH2d6y
n/KLtVKrLHSmlRQ/bWGV25Jc38uoslMvjqKsukio7r9GZFfrrojmmEFJKsvKtUNQ4x7Gw2lTVm3w
1Zj65q4LG61dJYMqOpI37O4GCzFrigxpLlyoEgzepQIDOEAlNbc5pDFoUXP5SnSbig6ae+dk00+/
qRCspWGvvZQsTvWcB9bvFbBFkgdqU/0VqCUMKNBFjB9GKbpRQhQVt/mQqVdlb/YMWpKcN6DnF6da
UMGZtCIZUYHcT/tYC7T+3jIDKI+iTkdtNTBHuZVTgQBR6aHEuLnWqdpCK4VxZcNhVLzQz8lCsmFK
BSul0o0vWa7aP8ThW2wevsvR4RtNCc73Wjl8u8PDd9w8fNPF4fvuzJ/66fDVlw4rwHRYDaTDyjAc
VonysGAc1g7i51hH5MOawpPI+pIc1hq968Pn/rAC0dh1vo4mtEVEWRMA2OywXgVK0QcLoKz6TmU9
owPMykbKOKucNfR962p+wupH2cFKKB9WRdpUyQXPH2tlPy+b0mEFTQ6rKUDl/pHNOWtsldrtnXNY
eaWuaUj9ZTlWNACGe02tI8Ca83ot7KH/ppddgt1KkpivFezhVM8AOBleEDLPqu/kRfHCrF750R6q
gmkuEFJY9AQxTHbykhljc80WO9/j1QQqM1cX3aHSSHiJL+W5/EjnQsQ41CQAP32ITKgrDxUL9G1/
j1mdmx1KPH39XNzgVyqcCyCj9cT7Pdc/6qEWqg91kWVlyvexpd5ag4K3n5y27Yi7PtRTzqG2cg51
Vh0M1hIyF9VXdKjEmGD1gTcjPbVlfKjWxqqgcqP3QBUXKBR06LGp7bq5zMPtPVd8EtOrZX2oBKFM
UhUygKRCDGXVLwBpzpXj5AQ1VeRcUKpGXD8aGSQsV5sLzqDLiMtLD3VoC4w0X3Q4iUHIs1btGynm
ZR4PFWw2BVSzgK2pbNWeLWHMXBGHPVkuJCHowedcU2qy6TheTC9irpPF0Ef5sjvUzxHRK+Nisqvm
MebT6ngxpElYSX7LBkUyQgtJoegIlpAtwC21GFAm8s/s7U0/BnfY01E0h4SUkWEowR8VbRLcM52M
OjSBglpWqe0su3TkEQlSaGAlc/XS8YU7CFKRvFwDxOlW5lADvUMOodwFFNLBKkwFzR5kKSmyIPYY
0yJjdmatmph0+xVNl+BGVFPZbKRK90sIzL1lX6V0KwCOAwN+Vtk/7m2t1gF2J7H5U20dfVhCAuq6
K5MPevrTFOHkhbzjpmtTI6scTKP/ApXXmbb0dMl7ryMTZVnBjPSS3ZKdLnpbHp5j0g2uxdAUNAew
I/9AQM5wjae6cQEY8skCP0fzBz6RunMg0V32ZTI+hKOWJDzkdfYZE4B9S4i3+ln1h/qFjZ76ve+y
oVrFMQYTl7c3JmACwgfjbSdWyeuQaKewz2iAmyd8uOFQ9mFwSyARSwVQ2wyxG08X0H4/UK7soqmf
2enHbJeAqyNL0djZeVVRNKMnGqt5EDqhSe5QT3BF6s4iUMynAy7zrxJtubLHrvmGHY/0jpHOQuSq
oNkHrNdG/CNk8jggZ7XJISrz2o8WgIPgo/oj/+8kbTp727SjFng678edycAah1RAOoxb9qM9epJK
ogu4VqMjPINHbGH1fU2vphX15HaYueMrtcqdO4Jbm/2QyvCbs6b378aKiQ+9pTBhB4Ffw14eCpT/
lMf/BfTiVa32ZnZ486v/h/ec/PqZn5bI89/9VSJjr6UPzIROsX73gf9ZImO3oK3MdBHz2ExRmT0Z
v0tkCakIaxOSEIaOms14h8ne7xGipKqf+FDZc9E9U6fmqc8fzHCow18VyWBb5oBkHGxkrDH3Rrhy
XFvmttUEjHH8+7T4TrqnKT+G+RmX0rGk6vchOE9+MUnu+FOOD8HkJxlDGmn3mpCXUfEEn5a94bMS
7BsAi69uwDvF8okX9q+DQYLCcsW+BOXbfL6veuE+JR0TW0W670c39MYbjL9DubYVl2Z0qm+ytWqd
OeR7p4cpara7IurBSHN8RDlqlELPdem+fcm/5Q/6Lgxg0585yHyN/t7L/HVasz4IXhQf7jdMFKOI
elvLDP++iOYeJvx/0pN0A4FPcM4W+s75wBXAMU3LCcf7qVvbZ9gdMGr27xuampL+UCRPZlG4qgPP
QChnzut4a3M4L7gb6KhsZIqzivL44lnVkBd52YhdaHdLs7rVYOl8/EScPuAzsYeOOSFpNsogJjLH
R+ibOMwGuge7wpevbPVGDoyF1J5LIp5/5+v7c3qUk0moXqp2RyJRsPO7pU+vlCbpLZQru3Kt7MwJ
nV6y+VDz4F9FRYCHzzg5IaUOWlJpgnBXFwwVYAiWOHbPHONwVU7PB1u1MnufVUM21eOrNvTaDI1M
w131044XI46MYlVlF8P3/EL9HlKNIKOiZnqcBfghrozVxzft9HE/nCOoAIbXzKzUUxUm89uMBicq
yC55oJG/C/t8kyvxjx5uysdHOmE72fbpoU4+GEQdRZbSl+GO0dEUuta9vEpvy5V6NVynZ0BK7965
V2d1cufqqjMsarNwp5jdRUUJFVA6fXw6py8vZwM8zwAwhoB1Vv4e3zew9ErrJBVnwxYSOe2lgco+
YqfaKMomJPnq48O9fbnm+zMzhfgAYvw7ka6i4ALdoKnBbgixdDh8XJuFoy3+/CC8t7BiWA1nm+vx
OSE7xC1f8Y3Iwxjj0WYyogfR92ce+bc3B4WFyoB3Vv4ykj05CoZdJrzwL3dlY0R7XSH3DJkLIOuP
T+bdw+DipiKgg/JmMZSHOcLNNsKdjYh5nJhzKBbjiI8P8t5tofk1lxa02hB6HF+xGi5uR5oDX1Vs
421yEyaCxsOf8UPmNwd5Kd09R4NxSh1ysvCl5WROhtGLnZJ4RGwy+NWl8cyZHLiWxx+i44OcnEpT
psXg2BxkcX271zaq7jqP3a220PFIfr+/m7xxIS/yRbHVL6vBzXfq5eh+/vhqvnPLgBQh6SWzFR3O
m/F6ZeYh+WdipwW0u5o4vwmy5sxn6NwxTt7bsE6EQyubO6YnG3scllW//Z+dhXb8TIyw4xrmC2LX
NzbAAnw6NJHOxbm/fxoz6MuBCShbJ1+4vu5yunSt2BEqtIlAT4fZ5t85jb+PcLLQNkOUp4CGOQIf
uFoO2IaeuVCHEvHNI3eglf11Eqc1iYV0uBeD2FUrdT2szPW0EO4eb+pC/KL9YN2Lh7sf1rpf3BCW
870n1One9vSbf+M8NRVaAaURKMeTL6sR9l1T0Y7etYS3BxORA5iD/0eHOKyMr0rlQJTYQMQods6t
bZMWl51DDx/onm+upK4hRSecGpPMydpKNqwV4abg5f2eLNp1uqEhu86v42vjhrHt8sfX7cZacB/N
++Q6Xqkb5k5rgn/cn//Gib76GSdPJbGndSBiRexsc5dB0DaFsfj4CCezht/fwleHOHksE0WZ+gzB
y270/LW/HX/RNipNNBtusLQ80x0X2TJZFusEwxqiayZit8HqnJj43bcPA75JDTBXbifnOTWRRHvK
ELvALNckK6XPklr6vz4+1flf8uae4uPBqTDrjmbrw+sNFq2bkDreFDuR3/ha5CXS5dhqXo5D+OMD
vXs2rw508vAoGeLvvOOS2sCNNbtw07OHePcBJYIbBRX/wS5x8lEcQjJHwf9Fu+vv6TZZKZcI+ge3
28BdX0we9odF5qE/WraXAXZMhEzu534TbuXLzb+xxlDQAyUndZ1fc3KyhMNRE0xptNPz+oa07JtB
yZcfX8955HZy52apsubYXFSwmqcsXjNvxRRZcb0Lss76VU9St1NImyMHU9NI0zLmuK6uNKaXYuiT
pxGe/zOhWIQ66l10bWqDei+CWGwrbcRgXo2Sls1Tfv+HPZQlX8cpJxmNXLjyuvUj+WUIlPEHYXvo
VAB4hte9jJWBikchyhRBWUQXtOoIbknUWt8TBZvjB0+k7LMJGOga3jP/bFTkeXl1OuSMcJICGWQp
jyjRHKcGrucIJbvxK3QzGCYm/X4q0/DarglfcqcBVDUYRwPzrZ1U2LJVoP0p4YxqLxYYzAAROO1g
+GSK+VPqgjzJn0YalKSw8n7Ruk4lSPog/OyXj2/Cm/ocmSytIAjXvD7zYOH47Uln1akQUbeDSHwz
Fve5brw4yQg9/4a14E/XEAXF+sxds2bOOuai44NNArVKPwQyB5NdvICuVP36+HQOJKWjrwHTVZ5a
nisqc1yOJ18DuSDjhKA7sbfRnSFTbZLiq2n32s989JvaIzpXvpe0CsS8MWiV4pqEXWwRnEcvqYiD
u9YpKanQnMyBEdKYVA9twLDVE4NuffEbn50mIuf8p4+C6I7E4uKlaUnUQfvTfkMl1uN391F3QJwY
YOujlC3g5hE3jKYtMuJ7JEtGiTtWU0a3RhxyiSEn/WzHzvBgk+McelZESCh6EC1LlpKfqZlbxUV2
HVRZw8goVZj0DIJtsNtSoJ2DpR02Y8cXj84fmEi4R/R06Ogd3x9kMnXYlJ3YS3YxXst2gWFYaSts
1sQ7uKJPmm8m7p6t7eey15C7c08G4I+gL/tl6BBc9PG9PHCTT38O1N15Y2LAHnzzc4rcacsyj/ex
HBcrMiyCxeD79kYaAVrmjQJjgwgsDzW4tqMhbiHr1PIHDakGmhi9rZfMhbqbiujvrV8XMoPlRNo5
RRCuHOKiacP1gBb8ZCURpHqNxqhdEVShEKVqgF3orHxR9+103SWWg7UbU4OOYu3cN3DekxyfI8p3
unU2/HV5dkwdX/K+kYPKaRR571jJ/BHI9eYF+xLhGuQAqZcil/SvadFNF5pSYSYndFL/3GuoUjaV
3GS3AZvdfWaP1TMKzPFuirPwC+uKsq/HguCrMVDM0RvzviBTJmVVHCkJyP8oulzZj1FffkZESx1n
QRgnhaTCZDWVPiHTrRPYvxSoZU9hVVdAI7JMkCiEugsVWtjKXshEObllFjDHncsSUXe8A8Ev0m2d
RymOnLuwbhkUyBFxom7HYPBJ7UT5YxwknyzoopC/oK6Xdz0JUddq3Lb6PC2UFn4SW9gBP36Q3vRg
Z66rRdOG4AsVOtppT3m0TFH6Xe/s29ohKqcxcVRd186cBV4zo963YzyKRRmSCYeTjf6c15a1ra8n
Rqut5xMA9OXjX/SmlECHguHaQGoNnojv4fFdn2JyqFu9i/ck9aCfYNa2aDLLuvv4KAcE9/HDhTwc
Ixide5oIb3Y/MglvErTFbO/7BQPOvjWvfNI1FkUgb+JWRlnpLNMxMNe+KoAhTc1w26d+hn5pZKgX
AhKoeQdXH/+qd86dUSXgOHM2abBdPz73HOyekWp9tkc/QdRvkxvLacJi8fFR3lZSzCt0iE/mLHln
2TnZpxOhrYSmUuT7BF/EZWjK/o0tBebGnrfLQEZ2DYE1V0pg6cs+IZd0kgQWisAg2p3Q7+XYzlQJ
UlcRZuKw6H053WCAJgw6je/tWoV20A/pxjR9Y9PWoBQ6qSPlyCjhkURzfLelKkvWeGZy+AnPNCHe
FE7zubFiM8RkXsNn4/gSBnZglFZd5vu+DIiEMy3Jq3X4JFZsnCN1z5/8o0eIQ3HxaKbxFDFNOFkS
CK3UO72c8j0SvujSQYq/tAqZeWOk0U5O0JMQcRnvHcV3kN6O1cXHt/HNwzIf3oGQh8yIHpVxUg+b
RLojn2uKPSUhPBICDW/kULRnBkKq+s5ZMliYKxP4jMzFji9oUQi5Lpym3BcYWWHjhIgyY6w4y7g0
wzX5a81Kp/10H6S+yQqvXFdapHgYi6SNCmifgIYxBRlF4h9qB3xvsbBehOSgVJ71kRn1KzFqaYrq
U4aLP5D6uPj4Os13/OQ2KTzodNcUiydLPXkiJCnNpEx05R7Hw+QpBjoatvBkedXGrimALalSc+ai
vZkwsI1mH/3XYXGIn9yaUAMt7aAy2McSc26VYN4NOazaEtEr10hq8W0Ugo1mnChnHv/3TtaCZEhV
AJCYRfP4bjVkzalBOVV7J04V1/Yb23fraUqWepUVwL30dkeo1zkT7juPIteWdhtjL85Wm1/KV90J
uUp1spm0ak/yQOONSB5IwQqNM9+tt682G1k2fph9NarY0wQLpQ30puDh2gdDFKH+Cb83zbwe9RBR
//SRAdDLPbRZhNiBnbJC26DuCjM0tD0yFYktTIRutqqn9SilpgcQlqRFSQvOPDQncSj0JTQeUcC1
sytoZoafPKhqYLey2efSPhLEG+iScVF3ULgcuFxm028bx74Ei7mv1JL4R7skx9oA068jyY7DM7XX
2xvKvpZ2tHp4jrGsHt/QSqt1oZmDtAeWGi+UyHoZBHLxj6/y/Cwev5jERsBA1A1oJ3S+5x/x6qlJ
NDmFAR4FD5VVOkuTWFjy0gKx0HJI813kB+uPj/e2hqfWOQzj2dfhztFODmiPui3JRmPta2F+y0tt
HfggfyI9/Dz4O6MHJ0S/B+uGSwajgohHRahyLp/k7UkDoeEFJWZhNnyeFrU0hNhy4vfcE5BseJk6
TtuR8oR+fE4GXG7JZ1aJdws802HezYo/41xOvghpxvLFamnvQyGPCogAVf2aoWK4QygZ4UZmmHKv
jxP80UQjJR3lCt4MULKJ/rNh3T/XyHw7w+MmOGw+MYFwGyg/j+96V5NmPAyRsyevu1mRtVkvS+ot
cjJLR7puK0u/pREmXaZhNF2DEMhxc6TO48ePwtvnm3kpazYOPG6EYp68ammZDMiBCmdvDmQnyoEk
eciIXz4+iPF26WSYjXGc9hsTYCqE41MdK7mCyqanD8KHRg2LKuXpxiW2KapJISM26ZoLeQwVKHY6
lhEvLi28aWmd5cxSRQTvDNrMd5R+qDZ15HvBwtZ7J4FLpc6hrXZxKye5sWLPHj9NJA4TxNcW9LhD
BSmSG5i+fccWMXsswqqHfFeZlbPoVWIxR2OI7yK2RrfqlMEvbADFsg2XREcwUBRiZIh96QsbeTUj
8bl2vgpd0nrXUawC7xQc+HQhxaV0r1eT+pAT3UaPyclg4NShn/HL/KLF+yVHRr2qI4Hhp4gdeJcI
XQePL4FkemGR3ydyKf/8+JK/87RbyNR5pPGA4tk0Ti55qAEF6sqmeAhQj63IHyZMcdIkPAh8Dzw9
clIPkHW+sQAOGt0Injkq4ofSb86N9d4+YRi3UQXNc0pYrrPI6PXHLS9Jti8wqDyQIBZcEmFRuKg4
qnOftDd7ZMaG7P/hUyHW4X6cvN2yUctKFfvRA6rsaFMK2b4MLAJzLSWK6RL68ca3Rb0UKFPvlbYH
FNnq9eLji/72k2az5NHCRpoESsGeL8Wr73iOAFefclM8yE7lwKYKhod+qOQbzIh7bRxwIf7x8eiZ
E51ls1yyUzyprgoSHON8GsRDGisSOL2g20zqvB4aMq7tAN7Ix8d7K7CgGsAfDDecDxfDxZOvBY0G
aajJMH0YiPbbjDXg0LbW8bhoJkb6rCTZfOp5+QhGhjbnJKvct2cKVKeCfMqxYBEpuetJqrkIkd8T
fa5rZ37i24Jz/oWsJuzn2D2eXhKifkO8m2X0YCvcAqNykFNxeI+CEwhXDKVz6NryIUOoeuZmvPOc
M2V1UDqxZUc5d/oAlkYZaZMdPdA4Czc9pe6K/ua5gf87SzeALzBONvsQqr/T6RR53oPe2SZiAlJj
16bcKASljePKoGGxDlqhrYrO0tw4Nqur0WjjrRHgsc5CIEQ9yo0zT/x8w48rF3ZdFuIN2v9obk7Z
2iXWpkrKsvhBpM7tEI8vJjnpph989a3ops677x8/gG8LX6pR3aAQRd8zG2SOX7D/x955LMmRXFn0
V+YHoi202IZInaUFqjZhVRChtYfw+Po5iWaTjWoOwF7SbGhGLthAZ2YI9+fv3Xuuy07pZE1TPM6r
1YKGS6w7xV0/0UjVfvHD/nqkvQTiqNRlFApUZh9eZZHEFhQpvX60Vu+1SFRx481OeZXPpgx6bZgj
LTbmfSW0IczczP5F1flvfufFiITY0sMPBGftw+8cXYj5TDofndVRD1VPI7JV7S5yKjyfP7+k0LT/
cg+JbcAQhYzkohf4GI5jt3qTr17cP7a8ou1OnTIjVF2ITkaTD1CWTaUgOLg25tfVkoa6xfNGdQiR
r3mrmzIfj05clvCWs0mvwnZtq8LX28a619wuuZGasiaRbaz6xrCbklFFNvcPs64gR1fH1IgUsy6v
7Iw7Eeq9rb5p02x+y0s6JpPW9ubBTsYUu3ksoFoRSYJvsKJcwuQ31jHvMhVBmPRu9uI1oxy3zoz2
b+Zs/u7qo8kwhBDVm2WU5nudFF4WEECXk9Bm9H0gYBadMIp686XQkHekxY9wcmk03Hl1bjyUHHZG
3yvj7nEgnRGUrwVX6qJjO6iEP2NY5acNfmdaoH4NqxV2MM2lcz80Vnd2rNFyN2k+YKddRmhRZ0LP
K8W3aITsZMtt8C+DDvpnlHh7Zxz1Q0K/9aHplPgbx/BiZpowqg4Cb2X6tGojM6eVdItobEZ1RT/n
LBVpFA3/j4pkZvZb9SItUEfSUbYFTpE2wKiUjoEqZwqaVciUMreZna2nMGziLjCkyLUCEiHuduWl
cwWYz9rUJnBYTmcQCXtxUZGLnuvMeyyjs0LmbSlx9ai/1ZBGWEHSctw+r2S56pGcOOYGC/fNvlG6
hqlNO+S67teeOhITfTE3hYOBgyAsUhsHSTz19TMrNS4HQGOl47sYdSH00xFzfUHG2DGuE+89o638
HhPWd5YyIffF9frGjiwlqTtYQHDX4DzrcRaOppXtM29UkJnCkHhkj9ChtZQuWnbPmYwrj+KyJp+9
4YTMg1G/lCugRNHQM1eJR49YAqxD0ivZw+ppIkisbAn1FZpKsKTxKkN9Xq54+dT22h6K3vAd5hEX
c75TEKeOK+3OY6R3r6tpjnwdzAEu3Lo6I3WS0FoK0yb/b6ncXW5hC/YHxTFyxPBS2wxaXX11rQqT
xEKX/6H3Yo/b6CbpreDFexmL2HlpRxfMlpDl13Esy1Nv2uBn0sRsjova6V6o2EPy3gE/eGZkqdih
29bqzYqoGYjvkD2as1lstRKrW9gbSPkCTn/Vk9OY47GzZbolRwJ4t6nPqUuHRM2qoBta+dRIegpc
omK1wcWbQ+Enem0fpCeZLJFb1T/nQ9vdNYWuvnZD7wGzXrP+rut7Z/ChzLDBrvFknYnW7kWQ4/zb
tKZNFGQuzKiXoniUujmRf5lBblbqROBTx1Of+xbSMj7BnrPXGlbbdbLWyXud2SPvvmIb5aHED3zx
lF2TRWh/ipmG95Q8ikYrRFmXV6aodA5WFw7ebCcYBPuytD0aalrThbFSTLafLI380rmeOE5Lru+w
/XEZZJdi1yjwWE2Zeipm1f6S9lhZkI2OxrNqrDNc5JgnL6H1Z0ULZiNMZUljPGX8syH01MZzg6y0
x4d1ocx/KOYVoO4gvPULGD7tenS98kuie43il3bb3ntJ6Tyo8bC+O9ZiMvcD2RWIeiq3MnGSKDGN
mkZx167fJsv2h0q5wiG/99RK7gozHr7YTE9CsyqYRaIGeE7Mwu7ILx/1xjeEa5yVhJMN+vG4O1SF
KVSOdxkmRwEhoPGXZDJEoLtS/aZPXXxDtTbfJ7EinyqtA8pfU637yhwDHVroEtLMSjv5NXc9QmeT
bjRjLjmrftvoi4JHySCDe4nLzMQg2XWqT/2SJ6G58uyxxmWwIlgn89vaLbKTihlJC7l3tYurTJjP
PXYr+Ysm0l8FURw4aNJSkSMo5QD0oVY1zSLXvVHrH3W9jQFDSPt2FuZb5Rn9leV1atT0mLOMrs62
uYFlu6+qBVyqQ8Z3k3Mf7As6uhPGyZwnlu9Slrt2cDwfHbt+hQdj2rYIt7cAV/VoNld3j4WtvaN7
kRxMuqy/qEf+WhF8t9ICxvKI0KBx8GNFkF8Ss6UHvprws9IvZONBor7Quis49j+vCC6lzY813Z8/
6i9FlqcTPpYoTv8oxzSJjGy2Qm+Fw/bzT/k3PwgQHYp9na4XTfUPBdaimqmsVat+jJX2bZ688Tpx
3S4wFMX69vNP+je/B4EKKnp4ZAhlPw5CWmTZY5LZzWMv8PIuNDl9qzDLXxxA/82nUEFdCnKKKTqf
H87bWZy7nT0l7WO6sMQKmB9+YYOT//lv+evxhtQcCmCPlvZ3n82PjwFByYrWFbJ7jAF3HZLB0gN8
aJiQPWQheal44ThPcjcm1q/Omt87nR8eCzJR6Ycx/bex4H+ovfvFNopEluNjQcsIGgPF5C416yQq
Rt2aQ7Vx3IqxhyiLS8AghVo756RjKEbVBmU9DNdDTJ6zbuZ66c8WbVy1cNY3KrhhL53BmTb1rCWm
z9yib7ZlZYlrj+LDCbkgI2KZuc8eS+zrMtB1TlWDBrjVZ6BE7CyZYDbI+2koi0BfmNBgnNOSW/Cu
gGp+fv0/3mUbsqKFAIYOBSsY1+LH6y9h6DAzn7qngp0iaEaTkAuBDOTnn/IBrnzJteEMySNLw4y5
FtOLHz9mBUgqpB5PT43/Gnb+4K9+EwCR8b+R5Bb8UtLx8V38+HEfnl3bbrN4sfk4Ai58PaBUI6NC
iVjL+aw8Oqh+tvn5L7wcYP78MF0+kbECMmxw4zzRHwavFAKoe8xkfrJbomxAzwRGm7/D+PqqDM0v
Gr9/vWc/fpb+48Uk+7MkDlaZnqbqZFqfs/zh57/luzLgZz/mcsD6U9tH12a6iAuX7+j5ne/5Ihyj
Kdy/mwGxGL4W3KXBlq0F1H7qF6Hq/8Kg8bElwOlNZeCED+5yPUn6/vC0YAVp7Fo3lseiI9I8iItG
0uaTJFUHbaEPB61okZS1dS7UCI653iImkxjirUUtzYgzg3UNR2Kto59fl++oij9dl+/fi/WdWphx
KQz1D6dYtc+ADTWdfIyrbPk0amL0C4ujrKOk637szDioGyO+cxq8qritBBmseuwnyjBfy7q1N6PX
99ddN93O2lCehOxFKDsVeJhZFHc//64fnpHvX5W8s8ucS8MxoX24hCvnS6o6e3n0VkcJR9mhcVk4
Wv78Uz489bzKKPIvSXXw9TR2og9P4mBOhlJNo/MoqbVvs0pRg6IdxqCg7baL7fkfeW7/73EFAcMa
9hMwYvb1cyq+1oP4mv3IKL38vd89rt5vaKo0UOgYxahPqRP/8LiSZuBgbKXpw7N76Y3wtPxByXV+
Qy6GSQWDCrGs+GT/aXE1oaHjKqJbw2t4yVJ1/pbD9cc1mbYumhRa8VjmLvGv5sdG5qjOoFP7jm1U
r/pwtIG1rMK8boocAkYsxk1ilcZVavUjctBuIQ53BaVYSxYYdbQfnMIQxLuY43ltBhO82RToInlX
zOyTe3Fh6iAWAmrHa88m8KbAIZCL4jThJeNk3z8XNirFvnT1fdE6re/mLT2XEht91DLVgtadxQRS
IaIE4leynjTTEC5VGQeZMq6PSoX32C90Z9/mCF3R+Nh+nbj1hlLFvIYKSmNmqoYwV9MbRYFk53Ik
IIhnnnzDyLOtqGvkd1qdbuMud+5Mjhu/v4l/6834DxJB/rMYgf+i3BDCLH763ozL1+odul3CW/I9
FvA7DPjyl35/aWzCAOiuE/vAcIkX4TK0/J2dZJEOcsGO8x+UCZcX4J8vjaVeggegjTLapqz5Xs78
wxd+SQ5BfwU8CR70ZVF0/85LY3y3kf5ry+Gt4U3hXblwnS6Dio8NYomKJTGQRyA0FOSTjYuMRJXU
SCbL/nPXtl6wtHO1S/NKu5Vo+wKrU4woV3N4t1qVB1OxwryIOSWDwNS3tIXcJ08v361hFVtO83No
tAkYykS8ZZX91jrxU9ObLzR3grQznI1rZd8QbDyosp59Oy1hj6UtQu6e4ABRn0RqeQdHJneO4n4h
0mD0B7Pt9svaESaXpuRRUcpS4GJPqD3Z+10av3eLN78IrZfBsqbZ/TJnMmiTnNSnRHXOgj40HA3S
5wiLp+UFhJLYuobQsHZofVkP68ZNNDVM0blfq7HqXfaZ5URg6RAk6ZCHg6i3jiEf3Tp+TapJHAq9
uE2Ro9GG4lsGnjV129ySxWFUaE0hWrKRLGuvYLRu9TRftmBLPjvpUh48Uea0Upto0eKjmy69j/jX
3dQN6W/ZbGwzAfOn7pNuw8E89ufBXjfqShOCm0OyQTshiIP9GjT02fhJ7tssbN2f5kyEMCnFYVmq
5DgI97UdevpyTq+/N8A+QZ/2jrUzWSaPTMoZ2aoN0XWz81hfyJi1UslzKYUStLqaB7mB7RhgLN2q
ct1XrnKaswE5b9d3V3ODLEC4OfwpKecQTuUdBAAS3FZvAMTFMJFGxrm0kHqvDbJw6hvb7xYIylbb
PxkS/3wMf4n/odIhovzRyCnEzESSdDZaT/bYPKhT7MLJX9awTKenthViU2jybM2DFsztMl7Rzez8
XkgXoDMLb5lKzc8Uucti7AtmzHw51aZnMTduaOrd/aB1sU9WxZm5ufCbum4iNEg8vS0x97WxsS7f
IHfLt5geCKeik9UJk8YvR9SuS6/WKS7DIdbfVQSe0djlXL22oU+nvoz07FnCFV+r0gpGr3EsGZ/5
CZE2dHUBD04gqcp6vaYZ+wi7b1NcAFg0g4Q/WM8lfWy0OfaykZbbRWICkNm0Sx/0eq1HlTEyA2jV
HWp2x+9j80tCkgYzhvnZHkwThLuq7NNhWfzSJW7d68cXgGEPbXpRpyjdtMuS3IiMlKYd0+9QmvpB
H9wdmzxEpLi1903n6OQHVVB3ybioI2DBsLXaZdirteb5bta/wFohFIsaGeSJExPeK6HGEvKmTuOy
m4SxV3PX3XnS2LZWnW8nnq9nVfTvwlbRARGnHTaXm5CkxryxlU5ussl9Vcfkszt1jxPsMTqYiQzd
Eh7BwHfyK2/1tqAmGfk7fM9yKq9abyFQ1ORCN4NzLEYNYqPerqcFCfVhqMFs157thbnVeL5xIXMS
cAGnJYb+43Jf00UncdEunnu3LzdUxVroDPO9YeUvWTZHYm3X0NUnA1JkX4YEepHCpUGEYm3Ut+YA
cLKx3DXwqo5ge8oRd+Mq4gr/SiSx6AZidXFj162xs7Ix23QtW3mC2I6rVph3nNmtB6eu3RDQKj45
VCNY0Vn9Q02Tx8oQewYAPa+aDRy8TFdfLwbYc1N2S8F11OuZVUXJtKB+M+d1ueuSch8bLXkapdOH
cQUp2FuZf8y6uPIS+d7Hc7FVxGq7yBbiL2mSGSwZ/DdzHpGlQebpkE/qSSz8jApkrJ13vDOn8hLH
1jWJjemnMzZx3D2Xs1eEcMt2deElUdWp7ysC+W3p0DyF9hpvYthDJb0iv1FGecwdxQpnGlS8Pnwf
sqmSXZw5X4t+pKFaFh2wnem86AvmEYBMeVb6xswZ1kiAlzrx7PrfN+T/r1x+EUDMeelnlctNJj6/
ZX39P/uhfKu/DD/UL5e/+nv9oqB+/Q3xK2ew74U9uqc/ChhFM9TfOAyY/yTU/KvsV3SDQIOLSNzU
KIDoWnLG/yfaxiLR4OLxB2tDh97V/04J8+MRES8dxB0S09Gx4H/CCUXl9edeAqdgNsKxXq+spVGi
ahxhhrLy10t2MdMqvzJffugdXD6Pbp6B75LOKE3rj/a63qyWTPNS/QplME0DjNyRnqHUGCb7ap31
V8j/DSoOkW+V+KaqPilJZ/h9p8vtn+7Wze8l2p/Ta75rOv9VuV1MhBdN68XsgIiCtKkPZ+NmrZB2
Dk1z1Rqp36366sc1W6FWLemxG96Gqo63RkZUckOQx67vrW8Jax0EeVz1y2hd1c5wOzZevcU28OA0
A7wxkNB3uhnvRA7IPWlIZe16o48mgRZCkPCwX190uwUYm83NL3oyv+swfvg9hGkxerDA+TnokD+2
S0nGSStr6fRzlVJoBWOP8cg3Pls22Y7Dhh0LiLRZHsxin4hNL3blcMuG2t94ZCsStWjuLCWwvzZM
bvy+3w7t2+BGqx4R3LwUAb+3K1BpnpuzbE55tnFxfLLxKszF/cQMrSjZ211oOEFi3lWc5OCu575d
b/QvJNgWyoater3izNXWu/RZeyXTVjrbjFaRPJuIZbo9QSry2qufbAbPRvO51g62vRudvbNEFgz9
XTMGDtVzGXoTg6+tVm1Hd2v0m4q06hFjQ+jMIWR0kjll5nPUTJlXZGF7N970pAq7fnnbPjovxosH
hBMUKOoKX6UizTfV8Fy4vpeHTYzc1leIELa370lE7amw/D43t8ozXHDVC1R7s1SbWInk8HkR0aSH
TXqGdi4+Z1TOJDCZYXVsw/i1U3eWhxfTl5ZfVFvqakvz9XN+dvZW6NxDszDgBX8dKN9JXWXdPyZg
CAPrfuBX5STtBh06sgfq7C2hvdt0m4OSOWfPaxLGEmPOnjxp73p+2sRn7zQesUg6vvXQHMWmPC2f
PM03z3UdiCSckjB5X2ffDeSh31j7+I4aZOHky+i8PQ/kOC9b42ai5kJiGFJvFtfeS7lVTutL9V6f
XWtbtSHKwWQTB/p2/oYdNb4tT3Pgnbx9SsbzMNGybV/l3t0sT9QzQUw+KL9xX/BO4S6IitxPK7+p
gvZb/s1ju/pWSz9X9xPb6qEn8Lk5zowTwUje5GezCbmgL/XWCrJ9J8I2D0hTDoovxR7jab717tzT
uvXOkFD33tfpqrzybqk9wWmUV+sbr20fcVbqcFH2fnajRfVtfWsWgTeGhKZlBZx3tsrAhuP5jxHW
39ok/7Oz+39dBOBFW/t/N77OTfmlmd5+2P0uf+P33Y8NjiAnh4XJxK/DBOmPvU+3f6O+Y8WiJ3+R
jV62iT86Xu5vxH0QGagZlmN+P6H/sfOZ1m+4HC4tNHAPDIasv8V0I4CEDfZPUwFUZOx3l22ARiyi
MgYgP25+i1cafZeaWaja03GalWqOzEGK2/yigkE1rHXKlvP3jaKbrAAQkKKsGKfAmW1xXZhqle8g
MarDph8ztwkKNxX6zpLxclfb8gBQkWhMd/pi9OAUhci7jTqkBfoQ0uuTYbGeVI0DStO3R72Vyqek
miF7Y2a6WwHkhwQDnC1b8bZlkQwHdXDJO6+Ub3o7L2fNlvf20H4hD3MyNplKj4EzkpgxMQ7jRIhd
163mIeXU4qemPj5iOk+uTAs7gwO1Vr2xMsTJocaWVNATi3UK8W5WxOcGIUL6UKxamW7msbZ3RScR
s5Im97BW86vetKxWQue871/kHlXodbEkwn3y1B0nDQQQtWRGrCdWgwFzlV4AFUaeJ717ErJS+q2u
S+BszZCs0YSxHO2P4pjsh0u215TLjN/O7QGCeQd6chCPepXqz24ymqfFHnpSEz2Nf5iwgCeI+BnH
DR0uFGNMyTMkfGCe3spCWpnfN+rE6bJ2rsupKrGgLbEdFYxMrocUgp9b9GiwzMuRqbVRaVpKfI3f
JJ0OPeLlR6uiFQvCuauUCLjR8uApmnU7mCVuZ4GR/DNTZBiAkpvjm7iTyRM2DRoNhZ5HpeqRGj+O
8/hmMdo/pYNiHSYzIT7R6liWSs/Mo85tJziXPRGJVBB0fvr6tYjZMtykQENj9ZeWh61Yx0kUFj2G
XrkWRWuT2OzF09GZKyJMaY4xk+XLjyhhRTLQlh1k0UU9A4E76d2gE0lQf9eTFxagml51FDLBJaai
HAr9XEwLe5PTdhnhFV62W6DcBzlNWARrrJiWsgAAqCuUFy7uxInXEWR9afndULBzDZm3ET1wAXNs
SHuqxuPSuM+JjbiqhMTsk2ODWq2e8TBn4wbbV5h08mwX0qBLQYJ64+Th3M4W2rAYgVZMDSFcJ0AB
4vd2vjEl0i7cjHPQKfZtHOu39pI4Jx6v0Oh1A4m8k8PpzzSQqERZkjsVh1a9viTLqiOR4mlIVym3
LX6fsDOnzWoDsIa5iDUQjEG4rpYZEnWR7elqnWYRH7zidi5raw/DuPJV3IW+MVhWWMdCHNAlXuSE
o3IQ5OGwi3j3Vir7LTAaxr5jqYelt4idtZRPGupkU7CXgc0qo6Y1MXEq1E/MXdD5iaHFKW5rMKvL
ZMIV6eTcZHlU3OZ6kNm1XOJTjHzZbyYxb1RTJRimD6wGlJNSPnpqnT3OTZntZzMPIQQ/YliwT1MH
k7l2G16IXifJzrGIVTGyb2u+VvAj5ve1dexNOSFK6TUouJ1zyyDuU+JN5RmgIE9ItbZ92LukqozL
cpu2a3pTd1Luk6qglyDVTWbb9ruYiGxIjOpSFPW02ltF7DrFVZ+cyuANrGvrkQSfimqgdQIdXEAw
8Lp9s4goAMJoI8+rxmnRd1WiNnNoF3kd0ICZNu1AktAcZ1eYbVM94OWNke/ki5mSvXSh2q2tjrpz
HFqLDn4hrmvKb6EVp7KZ4pMtZ4DOQ0X1ibxiMaqCwkq/XSdlvYURjjZqTr6Oc0vWd2rNO0XL7G2p
2gqxN9ThuzZx5JWWwfI1iGc6dk23KxG0BbrTwjLBFNWcs3k1VL/mgX+yWnstw1wpi3vhkJWEhGzB
O1MDAt+Aye18ozO1CMhyfsuDol80kPqLyVR03/BwR8vcmbcV8jjuumhh2JZ9+9QqqD3R1aiGtbFY
Rd2oIrzMd3X6k7riYgdZHJItornvl+28Ev/e8m5smibV9iXdXFomCxThVF66XRhSGl8M9htKd6LR
WkatBHNaO6eh5o1dcM4r8Rs1Sxac+miwNAzzJYMT+gxetVWnFvLvtMRsfrDUp8LRr9rOa09KtQxB
SivuLpkU80ROURx5KotcO83JCTVejx7WJJUGuKdxl6UOOGB6xibmcbA0r7ZcnetuGb2NalXFObGK
OAAR74+8hmekjZ9muZ9Kvrll9ztDq6MUP8O5te2bZuyaqFf5s3E5rUein8prdwZErPQxclqjWYqw
JK4j6GyzCt3R1kM9yW2xqXlWhUk0UieU5zpOlEOqDs1NmWjWRstlfLMOrGeZUUc2T5M+0qBEKnzK
OotntaqvqwmyNQfV9npsu00xKaExoTcpOXt0ihJCYkwimU5GRPbQcorx1mzqEca0mg9doGjiYA8Q
qmObfcex7hH+v2euNIJsmpQdgq5+C4aDk8VqTRWAGNQCESlPN57BoyfT9op5+42heu3BKE2xHxfF
vM/L7ttQaN8mTWtOrTI1nyX4jtDRIMpcgsrdJd3iN7J3WOn0u07hR/uWst7XEweNdRHpKanhVjkD
EhriiKsTGTrqDQ3m/EBveNyXJRder5LuOq+r9kYpL7btodLekVTTyarjaaPC2ui83Dxnjkcsn2xe
dI1EPtqnPI+j/tQr6+qbDZpH6P5SZ84AU8RI491YwF0el7a77RgD3ZdrnjxJoNQIpVHPIJ0OlmaO
r7K26DYpow+/q8bZF7Z9Ny2clU3W8x1+n2xri8og6asv3yeDPnu7KP2hE7MadOYwnGsrPRnV7EI/
b2VAq/YtVfr2XlWn/L4oZsT7AE5472sEuC2FUq3l89mwxirielgbhp8vwOXIMpwUhopkFrNkL7p7
wuXZInZeDo3q5CcE/OQg0yPd20U17Ru5lp+HWTf9ppAQzrT5sW2cpzypN2VvzIdJI5xssLz6xpni
JYKM3USIXB0U4958XVMYXzOyedRcWiGwpEKyKgYayrZ5p8A6iNRkAuipes2xZ1m5d91kOa4tDeqs
QVCKlpLEAZ+ogeylM0yFUQJvh7WFVdYeFcLa7oVQlIhJilUHFXa5I9LXqgFoV8xHXiTGqDYK+bfC
wrweNr33tvZe80mb1exM4qI77wUzg0gxyvUNRSKHZAI8xtdqwARhL7DWcJU3TxUOgRs5ckLGtjsQ
BYHYQCjWzmA3P2ou62K/pOottH/6+O2QpnAt0uRlttPpW7GQdg1KnGTMvtI6v/WU4modq26HmHb+
1mr1dDeRDnEsOoa0seLJKOUff6mcsTuohpZ+I/Pia16NCDtme9z1iBM3iSzESU1m+04YliAcyZoD
02kbGU5zVRNaZYLDK4l13klzghS+Wq5yRorRKOEFu/OQl5cbns8sgqqBf0CSFxdOg+dt6gFXQyQs
jgxYyfN8H1vuclyEZRycIb3Cp9vvbJeVUfEUhJ6NWLHGFMbVSvvqc2G3eIaNpnqoxTp84x0h5cwE
5r/JOocMEIED6mD3y/NCmzzv8+KrsFibm9Kwn0RH8g/PX3szu+I9d6ZkvySUC+hwBlyjdhN2CiMo
isXxsWW4BRYge4F0tERY18aNO02MDdzHZJKbxlT3QA0Ols0J3G2ceEuUWLtt5zGs1+JUjVicE6kO
D0gY7zvRBFAdz+x3vsjzG3UYMe0qazCuw5WL2J1ho3C2iY5KdY1Te7vUw03tquOuQ2nXuMpVVg4g
iwTi0VbnnG/1VRya1JQBURRMhKBRKOZAfa070WCiZK8g27Vrtq+ZMPWEn2/zYRr2TWpiK5JFdV3P
xrzrCM4ONP78EY06GYh9qW0UqdUh/gX3Nk3KOgKTr2yqNU/PTVoxsMq8YSPX2ttl9pSH5GgQb7Vo
LHLp8mTNSK4pdeiGFNOJ9DQdq672uVjoXeDkupW5RbhXJ8doWYywtEukD3PUqZbcqFQbNcHwEeFT
xaEY4m9a3h46Mjv2MYeIQJFGdZ8Cr9nLWXP9xUv6sCqm8iBQ8yExjL0DttFkU+SZQjMpLoN1rdtg
0eM4wi2S7bB8HJSF59tAMbGbrLU+JQ0sKNOyyLNQ+3ctlaYPnwyFqTFEvVUTtbbOxakbAeqIPoe2
w/s8UDe4diDF/EY3ND9XimJcsxI/16Lr74FAxVtd6FRacBEYF5s7UkCWkD/Ehl6KjjenrE8tRz0f
LBAyUGja7iVStneWm3FwvUvS6kOZ6nSeVm/Xe07YGGMwu8se2UbKvDRfNl3hPQnWE89Q7BPT5UuX
DmW8hdGCdmEyRozSjX1vLMNmXhUW0GbMQytV1l3r1e9KZwuuspJBH6jdE113kuxd+eLaabVTWZ6Z
fIRpb0Rs+SSpnC3ZDzvCFwmNqywnmBej2ZLcHqy2keLn0NZNb6rdbqHkD3vd63elbB8ZjI1k3Svz
zhvExvXS9LFUivLVS87IxnlcWnt2+aRpOtYFA1thD3oQ5ynpAh50S2lMGzDMJ23mXwx2mt0m3nlg
5EJtIszdUaJubLileLy6nC2OkRI1SrdrmAxG6jxult4j444/x9GaRNJCbvrCeCrznNjffKZxCyzn
qIxIWWNh1b5dIBgQVBhOT4SoNhwWEtL1wkkjEtLrTZKulN1e+VAnSqSolPlxFe96bODMdQWDeODR
kcbgL5vzIVRmVL2q3hdhJ3XoU8qYbtd8JELY5Muz5u910o2MWtTEY9qWP6mZtVvrAbV+jnpB1+ob
Wbb9rlhHZ5dWotnJfIh38IoFKzdZkboEz1U61MprNCS13OdLccmng/GTKfmXJTVuBpNurJ3fJJaa
72ZAdbtiEJ/6VlMCozJeO35bWGoF8Y4sDSevuh6nrzNnVV8xrJmrre29XA07jJAU158Ke1oCu3ot
8rbBptrs5nKmkzO1gVrbXxpRvSqOPvFXOAnrFTLjpkPczBmiGEx82ud59K4y1342Fvc9TqDxSyKQ
wtKyjwJNlD/ly3mm1xN4qbb4NvZxRc9JJ6l7sFgtb6XS5mQ48UKEKR7KY64tAjYN0wyGIm0gmYL6
ysgQfU0uFC+roSU+9W2AnUInzm2qjqmqynC0xC3JPGOQi+lKW8WLowN69DrSGuPajNi8Jk6VmB68
LPdrtZt9FJdDYE3uLXdn2HAVEl/SNxnTIolKd92vthUVqGd2jiYE/QMyHAeaYJQTKfDrpsFt40hS
jeiJfeKNuLokYzXLuBO6Q6oe2SVUlK0RtNSptGtEF8VTPQV5NTCwf/pf9s5jOW6ka9P3MuvBF/Bm
WyhDIzaNKFKsDYKUgfdAGlz9PNAfEx9ZVJDRs57oRW8kZSGROHnMa8KoLLdCjPLGpm9FxMMT2rXa
S/h1ftxntNnNXi/nuoWb1tt1e8m8BUJRZpDOwOnBoqUYmZamkXuridSNyYig78Odxl1yq4wegebx
uu7kdVrNVH3cmyHQSWQrZJwkgbwg3qSMAtSfdt2lWAEi0ezv8GslQYmc+9yxrzL6NRvfy+atQc9v
s+hex1NmhTtoKu5ZWHtdbIv6DnPgDd9JG49SfHE7WZ7BGrmOog4jwDHsXjq7GDaO6PJ/cJzOzpiV
/c4DitjZ6brzfikzkOQLPQoAZzEE6XDjaEImuo2M5lVzFJmk1CjYunxyjQvLMP2LGvUPeizGDwu4
HoP6dtkELWP4pnPx9Grt+tBa2o5zb3Fwx7HGXeEABplzJLKSxYy2kUQViqKjvCKNXytS5ysn9zYM
570GcXoVLItB6yNd1feZz9Sq6GLHsu+DLrmSlb9LWu8HOLuDVxh3NRX5GZ4Dd2BFaD2a1d2QTQzS
K32u6/Q2bBuTYVl9oacBaGD6gIzjT7Oeyj0DPGc7AFiJ3bqZN7WN9kFvEw5tLLrP/eR2CODx5BrO
VVLXt3Yz8GuIEnBkbF6xecgy5jHOVFBQhVdYre4kdnMYHjd3hV3fp4PvbLqQnyJBJ2wraoRydg+R
UI8Clg32QH6+VY1CPzNlGB70/TYLqusoy/0t9s6wOt0ZkKNyr52suMDX41sgxWFZUYF+k95UGUgC
d2FIAGDzd5OqrcjwpEUMk/RCPNGtPQMacL2YAgs4I9ga7a+yls9jMGu6U4AEzNQEXyiKuzDPvsIK
e3HHwDzUrQYtiU3OWQ6EZD+L9Llyqr3M2AXb7S+GAdxHAVRIuMKmf1dSyGTgH2ozvcXKluszNJ5E
WB3BLd/QnHa37GLOgGfe11DxNVZ9mOjUMcp1t8YkHmhLYP3cdRDVsFDfuH7KV42T3QYTZq4r8MeH
UjfXk/AANj3qtv2NmyyxKHCqTZLVN5Hf5DGJXXWDaJyxd6DzHTKXbstiM1bKTcbEGpHiDu9myIDR
3tcWNQYZXjbgVG8Ml2Y+Xc0VLrpW2f9S9vSQDuMe7tuzRgRtYych5ZKLCp+XM1ylG7N1aITF3Ob9
FgvZJRY6vMaS+sgQ4CVrFUNBvHzpQxQ/RNAFHN2lg18uUOuMSDHBcJR4guJw19jTPvWrcIMp7blU
geDKn2+rlAFkZvbprnU4+BjrfsWntoijxm53WvvzxsBPih5nP8fKojGMZi9K7aDJ0eLsvxnSPJYu
yVSisHGtnO6Bsg2vxNlHhLAs/kEi+mu7uMdpan4EyGilVoQxroNTrqVzsSlpyOAdB21DOMHPAJL+
Jpy6muy52A+yvoZfXG1VyrmlZZ3HudXcGvzFWHvS3MrBPk/M5qLxBC1SX3exYLm4aQp0TVyV7kyt
rR1CJB65emnGzmKk20WHqAgaCeemN366SRsAJUNFrgkVc1Sn4bHgWseioZ2S2Rhz2S6pgENhnqSx
3dFt8FnNyLnVqio8S/noNgBl7DiV+rYaAN2A/D/QYvqaNMijd1HkQD7G6XosUITVOuq3sjN+B4U4
N/ryV4h7G8JxN4kqz4dgfk5DiDr2ApExsNvYdbJrXSAqamRns5ouLRuRyEWCFKom9pHm9nxdtm1y
5oWm4vIu8J4Qc70N6kzvMzOMdpBY6zhAcxCkGZdpoMo7ehYbs812lWGd4eftPxRZdak784XqWh7g
WwolDlk03OSp+w0hAfdSiHRtHycXigR7rH5pK/+BjMhF5onvc8rb6p9zO3pEuP0o3MR/qKeh3QYQ
5i8sk7uodZPzqc+K2B1BYGV6Lg8llmSb3nOd7Rg0Z1a4HNTkPyDm8DJN1kMJWfuMGdOW3QrPFtyA
iSUheVaHG3nqVCX8dH2chpH7orC/U0oyFFY2viz9EqLcSgU+pc0Qc/S30ncuRr/70XE1bs2gnC8q
J+AHYEhx7vbSRiow8s58S15LGn1QhMkG+3q41bNBf766R4v2NuyM754ThEjGQJa3zYlBBdz62POW
n5mJYHEiDN7DfAzbVsShWOFIaK7GQZaUuyxHzm0wNCPyJQSiZLjDJe31S1VFl64TfcFF2IrzYHlq
FwRD8SyJNm3A7VgH9ar0bfS/gkUqvUmGbD+AEkd1pdiMSXmr5onZjGttECG7bxP3pp4h2BcEaqtU
OzHCIArlctbU3vXUAmxrPEAcI4q7cSV8zJvlVJ+FpBwbowCigRoypZK0bgUqzyyO96bMii3eYFsv
IW0yQcFuig7AVjYiagEnuIrNcIzuMvoV9Llle13148ufien/Hx7/L2a0Hw2PV2ew46/nFT/1ZoC8
/q3/C58K/P9YHlNfNMN45/4KwP4f/DeqJ/9BzAvLE4QzEG6z/4v/NuwIzzB4qzAwLQj8yEz9Fz3l
2f8BKw6AyifnAgeOuPS/MAY7xTMhhAOnFOYc/xb0PNs/4cnaqGFrAdPpqQpUiAZOqh+lZZGhNJ0R
G/5kf/dBPFv0lipxlQDkuwMRhvPm5BGhvaicn17t4F9wTTz1q5H2KsyDViQ0DgDxPuqYp3a++ZLR
hRxz94lpTHgp87y/APJcxaokcny81PporxBHIZK9AMdWrScTcBuyXm+n5zldYLMOVHHskkNYny/o
9YdUhuGMKo/aKTyqqvwzkdG/ron00B87Nmac4AZew9XokulGhaw5QlJsD3hnxMUu3X7myXCiZsU2
rs/2ah1O5Ot1vEAIOoC6OE57zAj36UW668+fzY2x/UzBcT2L77fx1VInIIQ+sNBgy1mKxiEP5cO7
TDbmNo9/9NszuQEFBKLm4zcXrK/m9atDLYpEMYB1ZK8EvuhkGysYxTRlCvtlHgpgUEUD8SYtBpeW
cAPH/RCYA9PKoBbeLrE6o4t7v21J/ED0Ret4PxxjNArTJe6cFrIsIOsO/JM3kGU1QefUMQ7GpUMC
KWt7n4yy6uMiI9fGZ7Isr52gSQZu+DZ8CScJWwKktPKoj6y62S55ylU4dJ7/lNTCP0OQRjCjUhGJ
vgJpchjzRTjxzAfUb6rELpeDQV/a3lUqwBK+HeFAUBZNP0ewGfjfYF0w7FRYMFhsZFLcd8psE6Qr
K602I/HlXmkUeRHObeh7NUtOn7uyfeahDh4R0SFPnCWK6y4BzFx0cx2hczKXjOqjkULVmppivHR6
C86FU1vFlzGa4ApMhjuHW4GLr4oRk2B4Wfs5xrrLqO0rWdATwiG1oPpd6oTRHcQw8NLpPNV3GqGp
zzCX6wE6edlrhFzZ4oREZolvz3KURRG537C8ZPQPDoPVLF/ErI1PAJWngQcWmuXCpzF9VoIUc/LF
aCcAowDh46ULujoWGY4GlG1tHA0Qtz4+vu++zj9rEeNCJM+gBDknQZd7m57TWFkvpiQGsljHnEsw
KjCpnhnU7Sa/r5m8Zfm9P0XJr4pWjL1hSFEe5wD3193Hv+cvj74idVGlgNzH5XLyc8ZhoGOFsMVL
16Q+g1zcsRNrolDUwfKJ3Njb+MeHSlD3eY1/nOFtVO7evsssTIrUnpv6iSuz2pf5aDAADMtY6xxH
1CQp4sAH7MaYPfoC/73+9m+edF1+XRj8ArBksFmnJmOLHuYRx1znCfG+FY6Dc1+rxAwox8v2Hy/1
9tT+Wcpf+ZLgs1DfYhL79klDqcOsoM/71OezcyPLxWWQQXn28Spvg+//rLIeWa6vlR/rnjDRx9Sx
dTB1/lO7pu5wjYYrG0eFOFlyfRl1rvH48XphuAKq//s1siKsaaRXA4Yi0NpQB337XMz+q1ogcPQs
8qJ8qS1IDwdckAtsxKdBNF9cBCipwQ1/JslnClPukJBqqLxCDOs3zZI5/aH2+4qulxXUw17IoH2x
GUw7GxFORbZrPVzZzmd7Wri7iqR5UYDJKRG6AmRkXWjnp1cN2qdzBjfqysW87VziYhxuUouIeQCF
Xvxc0h5wVuGmPbOYADrHIdOepZFdmqZjkhe4t4ceN8POClz6r4sj1UOXVEV/yKOM8tYfjOQfsF9J
CXY1K8P94gZVdF+LwL2yEXRi3A+qDUxw40t6qQjoyG7nop7yE0m7piOdqANx3jgCIJFu1XSNLlRX
xuMgve4gTe2Zeyy4rYgRuOs8KLcLv2EDwB8uZrsCiUfbRMQpjipnIlrQR+eGtdSZF6TAL3SYRO5V
m4wK6FWa+mvT0w6WqzlMloK5JVneDUOotDyrrBrMb5J74pqjKKo48a2qPOvdIbtAdIN63pHMmMAx
O2BQsNeuOrpGWUUR3plDslVMmr1DhwN3tIlwAOGV2VVj3URNvopUFX0yHIKxkwrRCoUKFJ3gMo1r
3ove1q6UKfCzMP09Bi2tVNz9uHXd3hp2UWamER+6b3GtmnUvIcjBaAUyYk/TNvdKjA9SSQQoEzd9
WPw0vCvLul72WWNDsfFmRIoQV/Kj+8VL5UPdmroCfTV4tzReh3pXtFFNzxeEDmi/JHAfxTK26HGN
tG91sQyApKq56LcBjHUcfwYcnR1GlNWt1cFsoUmRBON5RbNXbJeggphIy6ueD3hdZw9zH/WPw7Kk
P0odpc5F7xT9pVRumezKamzDnZil8VMotUq+OVhH7My8jb4tg539VjWWKLukRxckjtTocJyNLuNa
LZzsoZsyqkTQDGmwCWq7vAFZOKFXg37ifq4zxL7mvPcBMY3Lg+9OQBjRB2gJmpZCT78zbQzVJwf9
bO0GKNO2me/TPRejEueACqNbmYz2BcpEGMl3ATbWsQEvuYtHJns36F9BYnI8kqDRH3x377RLXzAR
8yPrSCoV5j+xkC/Df6Yqza7TuTG+eeNocWeZupRfGtsuwBbg1zNd5p6UahOOuqgAU0bmJc205k/h
r8p9HdGr3C1TQuuqGQt5T6fLLHbRpNyrWprhNxSro6fOKEhfYJeU35nqc0pLp0eAyV4S464vQhCH
iK9V17m2rBGSaBPeFihK/MK8MPrtFJP1OCIPRpnsDal9Dq6Dv+ABlCzO6KdW2bZEQv5uKSsPtF7g
urcW/2Qdt2mjdnPTKhk7lMgkWzpS/c6zgxSwunS7a48O4BUNq6ZkA5lPkppV/U/0waS3K0KvujfM
merbgQmyI5qJW2eYE4Tikho5/2Swb71Q5w8CeMi9XkD/bPogFXfGGBbHbJIej5Ktru+oVGKIyssC
eFeFqNCGZuID2imtZaPnQFyFzMqTjWFIA2tJmirkfo0YwKILd/whJEqjmygUdOnN0gteOtqk3abt
tYEZyLhCsHQyjr+DAEhQP5U62daLUV31vjF9zXElyOKu0vImsRp33BAzEAAFf9HcZHOGTFZZBLyJ
prLGW6fVGdY6DsbnG/YS+cPGEOlP7VWg+xXwiSjO8ITusT9NzZ5zXDk3vUdco9ljmN9Ts6SAxKPH
PRh16dO2RGK+iivUgPQ/Qdpb8xni4VZCjx66GhuYAk2W5H3MzdRIimoDgNmi6xfJC0KW7WwbQEHD
DtR1pWilFl23ExVEF6hArf/oK2/yNhK9ruueJCCHUlmD+WI6uqB6ljfVU0kP8ZsX4M8Vj8ZQYbhb
WXrZ4hwUPU2IWkOrHGG30iGMUGSepD8DRUtDGnyuMhZCI+T+635ZNabGUaUSbkZSIwTTp8BuVdVA
GRR0t9fmaqKJcmDpENgD34hCM34lSKmBM0HzZLHkReHortlJJjTfdMG/u0OK2/hZWS03+2jIeor9
uUawb0nlzDlqMRmB3cqEl/3z8yYWrT8Deluiut2YNb2lWPjz7OzyrjKRcJz6J9UYi96Enq7P5azp
eSfOMNj7Kgu68ByUhyBoRkyGN6ayONSMTcFAuh1olL2yA9rdSRrWaNbOQ1QAqfAjiBNC+3doX6Y/
6kZR8iRdNl3aRZffNaXK71eYDiKLeTJ8oakBg0HP85qDoQYIAJHUSG3cYezpd2clzA7bKJLbWXjj
tVNWbc5nZQW/aVYsJm7VSXC0S4RvdmIalmeBuv/CnFyrr4WXim+hEp1BC2/Q87azgWIHuev/bEgj
xo2TQnrdDj109jIb/R/jkiy/afzrfWgkxMDK73vkGabQr0HjTVRyIE/UvVnL1DrMwICJK2PESHKU
uht3tj1Ukrk2hOPFhs+q24JazDVLeV/laCrveAqPFh8AsJF2fLXcuLJzf6RotSZQbhpqPV3J8aWY
9Xg9NS0UFkPkVbbDEy95Ub2iXZ7CijKBADGHbxrdM26Gzv3TCKrp51TzZzcUy+VvMlh9mVaFu5va
28at8KFp+wQJiZES5HEEyMv9ugSFd1jnoAA1hIFSfdH6wZVX5xmgAjQUkbgkMn2Zw5AhobHMqUGM
wKeUIYHnv7QNfG8E6BiQl6Of9Js2gm2wot9TpgsrvjeToG7rQI93I4pQ/UYkIKm33JjZEdhY+VT0
o8+JLP36mWSp+FELOyBwtbNCRGmaixtPp3g/90gVlPsWgXF46ZmIHq0CPVmnVirbcSsWbpwrR53X
2Si/LHb+gP1Xe902af4wNtDLNhLo0rAP2iFYULxy3GNfNaWI+xQk6b4BqXCnmzDItoqsM2EUY0hk
B0CYdsRQH/i1ZSmF/mE/TFPsFEV+Zc9exCzLtWS96xXofoIaYSq3cmS7QstBkFUYY3/hjhD9dnBx
FZ0WpqrTjlMLujozTLDDGtYtJzG5WvB/Z2xWdNNXu29IIz3lEQVzV27SJGvgJgB4Fy09XuCYtXK3
HZBO6OiVrx5dvlNgwnbf0mRRRGCbicUXp4rMr+UyWTAz/ELacedV+QTXHizU1ldT2l8UQ1rtE7wo
rLifqjq5xouvfu7M1kcmVAkn3GQR+iUb0OgrAl0mvUJfqknpO9TSVmC5ojlv5kNiObXY2XOwMso9
g8lIJeboMWv69gZRi+mqtPJ0it0QebFNVBrCPqbpGG6Z6vs+fXTMbWb02zEKUKAn78sBiHRstC1u
QRa07GvDJb/Y0IEozta4Aht/Zjy98aZWNoekwBanEP3aUSmZXxzAexE+TLn4Ywx8A6xcklkSnQRD
By+N1tXNNDsgCwqu9nMjDwWRxLTMW39Ro7owBxF+SxJvSs91X48drOwmdy9t6SS13qVd0SUMh0Dr
jbeT2TD3SwHFp4BLWvo4ZQ0PBOZZl/yAVQOki8LcuUZjtUQmcpiL8cyegvG6glfBRNYmbMI0NGmd
ND0iurHlahviOAD7DLyWrxoM8vR4Q2tKmPsA6bfLYdTW97qtox9mRziIrbQ1693gWCXcSJMcJE6B
4y6xrGrH2gdug3Ats1ZxleL7q1aaA8Aw21/y6z5iAG0kC5QG1fQFmfowdBrxDMrhjVe38DMmc2HY
FqGxw00C6ScsJGMcCzONZlXGNeYzrIrkBv04n8KmG0uEu+gyNhugIs3RGhAdTlKzO/eo4fx9L3oG
yCkkdxx/csLlRP1y0wvB5CcX2snjINLBr+iPCUnFLPCRyi+5Jo2BeKdtcDhuAYfIBnHrbioiFnE4
dcyXCFIIcsBDedfzqe3AwJHnhJTGdxyK8MUvgy9Lnm1NjCkUpwwlBz/8RhULXzORg5CXXMbzM5IK
cwVyKxHX4WCADvCTDGQW4Pn2wSakJVd6Sso8j12sKwFRZBJDKAZK6UM6WvnwRXR1jtCjWB9M+dWY
YVU029dhkgXtpQbahshdXogng3Yb3oVUyCbb4GUXKcqz3ZYA1P6ch5rgj0cSMGNgHDl6Y7ThBX21
FK2PgaHdY0Yf48WGTED6TA3rbdx59i7yPNOPHATmS6WTO+5B2C22XxbdI4A6BZqcGTLxhDLgfLd1
hJ+V3/UdsEVoaZc4tYHhSKahvl1ys/pKVVofTVdC1E/8CrS52fAdTmk5PFCcZw9G2zVHr3dnDJAr
+SCSyVlRZIPxpavKrr0RIUgAttI3BlB2lj1fo/O+3LtC1C+aD0duSAq8J6GDedpHQCwhNopJ5eD5
o3R8SdXY/NBJECUXjm0n5qUJsVwiJeriadFGRfmdHzE81obwvxaqU3deqglEgQ/QsXQMzEObQEfg
cjOfpn2Q6BaKgoOQrqqzcGD+CGPiPAvyDPxCip2XPzEQDlvpqE3kLnrli72YKZ8/FnlOcTnTayY3
aMJlOwOjBfkZ5hQzelphLXpcvG9DN9NNBb4MgcgygZUyVoGpm5h20Gw7uFmc01abjPFKmVLjZ874
faRFQ5dfMmG98lFAsQ4YYWbTFzdMgw6CaUnnS6pIPRaBMxvfEOaoG+SbuwClEb2M4KiAF/gANlMv
2IXzIO4CNYDxBSwsx3NRO8J+TJcM7i/4DYQbArDR/s4qG/E7B0Dv7mFzN/keploOhDIblyLukCyS
516Copyb0FzFy8Vsv7lQVpqblE0789KmG86j9fOKdRdGL3IZ5uDSyOVsYWg0NBde283Wmdm0kIq4
eUW5z+DygNZvVdKRKYUQaSiaufwcu5DevgVclu+txVXTRaqcpdjJ3nFQ4WkU4IC0d6PyCGyyH0Bi
uZohsZ8OSFSHUC/g8lh1f4m8eFJ+pQHRuA+59uiKsyHBcsZ7CeS+MtY3nmAvxv1W2NnNNDnlGCso
D1aszFrcd7blfKc+QmcH+9vqIXNseBd81uT6SUeJExUkPjE6W+jYla7rXlWIrib8m2NfH1bFHmuL
sgZDg4qsb80s2vZrCaLjUXCsoPr6AXIwPop9fApd3oLfdEvq7GSQJFZWP7s9A+1cf2s8iwa8oi1z
WzA4bDam0fWPVuXOaZxUHIrLIIrW+tIpaw/AUoJsB/5C3vcQKy4ZS+G19zXUJm9HPx+Fg/9Nz932
OpwoEaHx219dlGvgVmbu/Py4+feupRnAefUdqGauubZx12bkK93GZVE9wDodPaHZLHcgjsNdW1mf
LPKuo/lnEfq0IWrARLiTvmlZ+TRo6Kg+qTkYtyJ04M57g9qAtCBfnQv1SfP7RCF27WfSaGKDIkSP
bf+0g4rDxjSFMk+eEC1CV4b8nOIuN69ogTZ78NMPWZjrvaGW4pMpwPsHtdG+oOVONsterkJ7r3dz
kJOb+1PZHKMASalcJ8OlQY4RD/XKByzn6fZfvj3uOttBrgOVhTBg4bfreb1lzRW92GMkM5AcJYxF
sxz7T7Zz/dVv2sNvVsFo8O0qQetJnSJKd8xqo720W+47tKjA0mVG94lmxLvjyPicE0I6YloOx2Xt
VL86joaYSLqDtDkiSx+RpFb9tfaa+f7jbXv/QDhuwYvBPYRVrPDkNdH/mRK1VM3RNPhUM4pEysPs
ZaYN+0kv/2/P83qlk89LqT7y4Ek2RwM03Dnw6WjrRN3vjx/n3albMQcmUFGMhWxmEyfvp5dmaOZC
NsdKpuV+aEPsblO7f0Jk0PkHzJJx/vF6Jxx15gUhmryBBf0DskZkngq0QJFDG2jpx6PGoO4pNboG
Zifuhl9xAaiAoBfdWaPS+wQ2DgSNVO2NwcGzF7a9f7v4Ewj7RPbflTuZn4yi/vJiA8yA+HH459kY
Ar09PpZOB9HxwR09ouZhtBg7zaNnnC/d/OPjPfjLi0XNlS8P4W5KO//kCA0MLbguVX+c5ADOq7VL
/CCc5JN48rfnQQuHLxxJAjrS66949TlUk9V10q2nY1FFNs2f+udSGcjsMRn+ZKUT0Mifd8rMhVjJ
GXIxwT2ZOoFdRFI6HcdjZYgE0Z3WPqO33lxTbFhnRp/AcamW7GrEO+ChGgbQI5PsrhZrtH95Ik0/
iQP2u6EiOBi6u7xJgjmRzX775KpzlzlstDwirw3sMYGs1gBrL2DLkhyAGaX8sXcQHYOzvGcKsfXH
sYv2Bd/ZjRSt+91PphU77yJ9DAk/UvMuouRPmFlE+ryxC3eIS7+x0Gap5vSs6536ygia9Gfl1MZ1
6El0wxbMxb8ZIBPB/g60SmPtLO6tIPxfG2WCZ9u/PFLrLQmIen0HaPCexr6kLtuiR9zrKUez7Utb
KOvRoTOx/3iVd3fjurHcwsBkLKKFfbKxmLfOUSIDRmZdlsc+vcl4JnPcowWxbLPQy76z6PTMoGz5
ZOW/HOYQRQsTeUpEKRGIfftKg7YPcYWy5qNDY+FIdttfCd+q9y6Uwe3HD/mXpVCHt0KG0YCurD+n
69V3EzhWHULDnY6VV+MlaJIl10HzWPRD88lDvRudgi5Yj6gFWZEVzZPPpjO8FEWPZjnKIdgthh/u
yHvVDh3XX36RF7hHf2bS/e7ZIhBkEfqe6y2J0u5JMpXPGC20oTMd04mi0ausr2TVJkK12fj1X+4i
K/EJhuvDgaL4g9h5tYsitI2m6lNxhMgMNDov5R4XISsO7eAzj9X34Ye11jQUu2uG0GAoTg4H1EOM
AsP56CYZeopTm9xYo6dgg9tL3C4i23W9sdYa0xPCGdV3o5rnMyPPvK2ZK//h4wf/k5C+yXj4NThM
ID6PVgy6L/7bX6MBYptG3oljQWG5EVHgnykRiT0TU8bEygrvEkjbWCAO/l0gOnNHme894J5h0m+J
DoU9mk8f/6S/vfUVJ4MZ6Jpdmif7YwSjZErgiOM8m/kXDE/MXTZ7/QUN7c8O2J8QcPL0nm2vSm5A
a5GqPblFG7+TQtqzgozkw4RjsI+7E/0tB8bDGCCJFYUUXOFsq4cwmukVOJUXHQYPKQgaO7X8B+MM
tWxGWzNICEQFAssMxua3m/1pYNJDuKCXR3E7sFEvPk2SB0saBqyyzLz/eNvWbXn3KKu0NZFgtb04
eRRbIa9R5Y46yqVpDroQ+P+ESfPJbWX95e2smB8TOBNl9rsoUDGZtXTd6GNjZcPO6AOE47ql2/dO
V99lDrTLvp4CZKd665+gyIcb3MLZMY1klx7DdB9MCJYAckPxrKvV2cd7sB7W0z1wcJF1eanIy51+
WhYEuilfCn1UFqI/ZEj1LuvTpx5lj5tMyPbfXmMRH06A+DA7gZPvH5G7V1EjYpSxwgj0kXkF885E
FbsuVd0ncfcvDwU8hgYXdxnCyqdxd3BQoszRCT0avrm2XHOYHxqqS2suxpU9Wv8PT0V25BAQCbzc
HycRwZ4NACZRq4/SN+G/2kgPIKRf7j5+VX85rtimwrmx+eoQJDy5nOsuRZglBWIPOpyXUwnjpW5b
+5M3ZL1LrgAaw5GBvk90X9/U2/CmPFuGCCdYx6QIhou59xSu9SUCDZPLGKmma3eYIK6fW70P6mB0
k2NL13Tjj071Jfeanm4XGYOmWXblhDBGjTAn2Y+sy7lk3NnIovnkCL/fF5Jg1JRJWVz+OzWW8eG/
NYlhWceuTPN918OGaWY3++Qzfv8VswrxznWxEw0c7yRBGYzQmX1M649FEyWHQpj1VkNB2qJi5Xzy
QO+PL6A5VDnc9Zrhk1x/yquPpDCdKcJVzjuGHh1+jehYLILBv4qQsYftDFvt44P1Lk3hzLKU6fPB
EAr+VHSv1tNYhQNnMqMjz20dgtITFcMq34fnvPQWTfkccSK6Ut8/XvYvF2nAB8NTYkNFDDpFRdoI
6tjtMBlH4Fj2GVFhMpBw8VVy2XK6/zFEmV61uuxmqB7tODK9zrzviV33yEujZXUcXabhMRY39F8/
/mnvj9T6y9ZGjUe1CDL/7RvIpB+1ke0lxwnAylc+7exbHeTlJ6v8Zd9dLlGyem/ViPuT9rza98Tu
7AQal3EspVXuzMrut35qwYhNs6H/J/fz/ODIJv3kA//Lqhwt3iTXNzDFU9yr1TsJ7oCMb6hgjPPU
stxfJU5gT0U1ZQdrbiDbRlX5idnY+yMNKNJfDUlJuXnakw0ddb9EFe7PzwPJLxRmBZa5GujQjy1q
kaaeH/71C4xME9A9b4n/vet62AY6Kr1qnjljpIjca1c5kL5PYsL7Y4I8rLX2OgKk/7BGf3tMGDf2
9jD53bMP5QitmXFrjvVnl9lp4KG+R3gWnzYUYAFKnL4vplZ2B47Ke+6S4IrA5F8G2Uqn9Vrv8O82
zbFgrFA/kNSTZEfO+rivzmPjUFV25KnPNSTlSw9Mb6zSNLn+eBV73ZXXKce6DKePQo8wR4fyJLwF
Fjpc9sxZWHJZg8iUkS3PO1sU+ZceLekvOGAjrRnqCEVDqIsMZEOgM5CThTcgccqMf5GTvV8ay0Gk
DiUgeE+A9w4qQszi0OTmiMS1BDoP19USt9ESRg+DaVgkmvVQ2ZTrJpoVHz/U6fn+80yca74WjKbf
A7wFPDNqa7ZOIhEiK0iatewvpgVDkgmp7o9XOz13J6u5J18TkEzUciJWmyer2jrT5G1RRik/eaZ3
B299T+s1RM6BbcVpLUmuMVm1G9TPfVEacVWhkJFE/bCvpPj18fO8X4nMk++ItMMDjX7adsjGOV1g
tWfPacW7k4ZPQddRli+QDbb/eilUPKFfYX9NH+X0rqubHkRspfLnxlT2ZdVKJlj95F0Q3f1P3tK7
spVEEA4DzBVuckLfaXiQqLqPKGOWz80EL3foEIxpwfQDLp46c+u5uUHpE3bmxtVN8ks4EHGdwZFf
Mp1B7i6YJn2SWLw/N29/0MkHbqSjX0LuLp9B9jAOtGrjLK1sUruP9/hvy7hrrFrVUjG2Wm+gV3Fk
sMIaYQinRI48NbdDVJs3oSPbl49XOc1T2V3fc9cLek0eqH1PVmlzQGpyap9NAcvWq8z5C10RdQkk
PnpEeosa04my3aK7ZTcnWfHJdOX9F096TBOAQGmGOLSFb5cPXDC6AAPbZ2ZvaD3abXBeYBeEuEHR
AoLIyJ4+ft6/7OqbBdf9eLWriZ39H/bObLlxJMu2v9JW7+jGPJh13wcAHEVqlkLSC4yaMM8zvr4X
IqtvBymZeLOer1lWVmRGKpwAHQ73c/Zeu0T2Z+aHJm7Tle6TD9BCSjozRb5syrit1FQxHHJNrGf6
yW3V9AFVvZcXhyAugqd8Bl7KPhZ0bZRA3iTIsAJJpaHPHG1Xvi7oTgQzZWatUfOcWPOpqGnW4udr
/+ZmGxiCDPkvd+QM7P3z2qMasRch0dVBRfS9SwRDezTnHDyFduS+bfxzCZ/fjEd4D8VIcd6ZStbJ
iz1OWiMkfKE+oIKcrgYcAtdlaQzQRTNxX6jgRH++PnkuNRy/E6GPqHSbeCsiOjBOBlSKMjcUZKgH
z6ig/kVQymQ7rBvkUE1nBm9C3JOzM4nCexMPEDiQa68D8C5Y8HovvayG2bRd8s7caGyPdTvUewuy
DD4t0W7zWEv5w2DZVAWOYFsdTONTbxCEnHljfDNFaf5QEOTpx2V52iZQyRhOpKauD1bSSihgzPoi
lzzvzM36OgpnU0R2MjsVWsbaSdmmDXtaHMHUAKyth4UvhOI6L+Hq/vyVfDuKxUNAlAEFIvPkcYOy
qTcqWr6DPtWJI5lgYtA4K3/3ocYhDGiEzR39MhwRJ997zXIfhko8HVKOeksxnLwFgtnwzOPzZalU
eJJ537Fgzqe82ZP85+MzOzkqMbDaA+0boV4EgYqHRUkiaeH5TbWPlEHcINHrgcDSCcdlaCVndspf
Hig+AQpQ3FHz/ogJfvwJ0mnknKOI3aEJBPVi7PoR+TO0dxkuxhqx6rky5fEhh3cu/SGFXDiZwzFT
8nQmSvAta8KeJ5qQxS9Ennlh6+0Ezj3RlDWAgAgAwAii/+c58zuz4H8f47+GZc2gDIuj8Gs1DSlM
0xaaNL00o5LfpkbeKBhbOlS5MTnMEth/I9wahk+uIRCJTtzomLDZwUVEdJ95So73VL8/imawnMxd
SHWOUzy+43KIsCxTqYGRUpOi1c4mRwophBWD1f6txurvobhWjvG4WWdE+clQDULdJKt0nCM4aFY5
TheUQJA0kZeeO5ifLJS/x+J0wGzmNGkRhzE/tn+8BRVPgI89JOKLVYS+4WjTGF/nkYeSlm15Fy56
2a/uuwidm8tez9KQGXe+4sCJK3cklHuqm6NuW6MexK+i+IWoAOXLStiWlidcW37sb9EtCfeCRNPf
zphd96Za1g8/T5TjB/Kvq2BdwYWvUDWEHn98FWMIOJG2CdMTKJKBfaORrlSpbpxy6MfbaejFHZ6Z
8hVYcbcfIyM7cwb7ZnLM0pC5PsrqQ7/tePxwrIWE+KrppZP02q0F5G0hmyWcH1X+9+chzyH9IQqX
fG2ne/tuyKB6NqX4ooa4tVtTmDaWl6A1q3GG/HxX5y3XydPHS5TnHV3PbCY7uatKIo9KRhLsS4qs
1A1RWX1A5JCdWjRhsccUNZpSsIDrBtHfKm/89X0a+Igtyo8ssPLJApsXkdHlGEpeBnLS3mD6qiC4
VXWuggabKamBxfx8qd99gVQ1lPlYQYH7S+siz4iVnAQeOfyVLhYlc1sTmeoGmlSdebqPl+752mbb
Li91E1QDbZ/TudIRNdqFpfKipiypTqyG0VKxyvIJ0zm2qTDIgl8/X9yJXfqvISFnUFhhh899PRkS
j2njdeEkvkDP7YxlZ5IBuMBrFdz2Vt2/ZBDBMKTHYXzTqYD1WHOznaH5kVPyJ565018nlczrikhx
Ohcc4U7f0Gg5O/Z7c90XCQcBLWbExmyC9Q1/Lg4xYUbJfVgNCDuzQn77+UYc70F+34e5XMa7c6Zk
fBE8wfiCF9soygsE0m6bTGTRiRZ65J9H+TqXUOrQ0KMQyWMqnkZ2A9+YAqyN1osskPQiDsCSgqo7
+GMTn5lKX0dCeMOcZfVmO08X8XjZkYe6b1jrogNdXsmVIjVdapXQuqYQNufOMV/vHVteUTIw1Orq
7Ko9HiugK1+2VhMfCt/KnuOBlhpSTXnh+0iNq87P9xKetwUWXvVR6HWVZb8RHS/NEJVia3GMFuFx
KJTndkLf3AMVRZY6i7KorpxWv8AmFabQGsmhN6PItWqg6PlY+ys5pCv68xf73S2gg0AYF5BUQnrn
3//jXYmweQg0zU8PWT0ATJ/IPoRMK21+HuXrVktD8GWRTqpRM0TydDxK49XADTLyl6CQKzvYpAQ4
GWKPH0cDlTkNxjMyh8b9edBvLs3ggMYhTSHOlFbf8aBFIycDrp+CfXMnO42qZpsRwtTffndR5BRn
hAHPP38/uTQjEIVhGKOSM8Cc3BuUCAoEQV5msRed2SD/brQev7xIwtJFBHoim2TWvuMr0hFytRWQ
9AMoIGIOSEfR30xfCC4ULx6umOklzXZda7BsSRoAhQQlTmibo0H2Rm8GZE/Rq4gxeiQCQBD417Tb
iwm/Kbtf3DnQrSW7V6b6Xh6CKl6KkS5ttVBUIkcn9aLAXGzUit2CZI3Yjw7iZ4bBAgTwkGgPAyUH
wGCsPbjE5vOQ3RgKFg6Ex0+5l7bPaaHxGZFDtE4lGdY9EtvuvW1jarXg5rKCqFDaDhvEocLrJKaF
aqdFoS6BnfulQzmhw6NslsVblYO8g3Qf4CBGY95PdlA18kVt4Fena+BF70ZXyhhyMmW47vuM2lnu
VaB/zVrCktlkMJNnvqsmXDS4kkQnhTBHjEgh+p4b4WUWHDlu5Def2txt4wfDZ65hrab34mGuJ7ug
PGiTCbygakTzNVPaBJ+5H+Z7HRAd8K8mJqlrMJooc0F14njNJiXF0jdM0EJlrBF47lCFNIvUnAkf
GP7Mx26oSHL+efp/sw1m0pMDxELJ32l9Hs+WZJA7pkVWHXQcdwEg8ta/iJXxI0z94prUTEzNoTCs
Q6lFiyETe1bChb+vVK1dwsAI3FICfDm2Wr5RWf83Ux2Yizqj5uCLzbDlAIg5s0jkDeQF9cxL4JtH
l3KyKP8GFgH1PjkKBrgOBzkcq0PWV4RqJxWibz2XFj/foW+WWYv3JpoLSq9z7PLxDYJb2+vjQBQi
EH95OVq95Y5ThzPAH7V/YSjeoAq8PqoRtM2Ph/JVpcefrrCiW5OxTnVfdyVAgBsIROOZA+Y3ay3o
LpOiPA3oef07HspTsAt2WpIeBCjotkJrg7eHX2UXJIgAea9IxrhtimG8/fs38/dpC50MFZHT1RZO
Bjgiw8sOrVbJrqIoOT0OT3Gm0AzObEa+7jYp6LLdZHrQiUbFcXyFkpJF1qBb2SFXIHsaE9aqIAji
da+2gq30VXRmif/myK6LgGFEAlupKnFUPh5QKNqkV5OEMjIdvkVZUg2Poz50a5m0i1A0vF8kqASL
ik3BVlWVcKHShT7zop4n49HaT7lAVudkbpMaDT3L48+gtDPGUgj5WiNcSw0dLZIeGu8yJQHmSgSD
ukz5iMAAx3hRjspwZjX5Mqs4tnMHOJ4xgWlGz8/SH/sE1Yh8+CGpRCVdqp+YxB+SquZLfDzRpkDO
tbbInTzzPX+9ZN51sLxoN7K/ppp3PGYG2z7iPSgf/HrKtyXGYuIUxBSqVJbX13HS46Sv23RvlFW9
MKf6nNL1yyrENbN34MYz+qzOOh6/14mKaDpFPqhe1UDPVoddNGnndqG/ld5/frPscZEJ0tRiMuMn
OH1yeorkCMNS7UAltpZsPwt5O2OPtS7yAiL0zM0QEldFIvek1hjcAIT4YFREjue5E+RxcxkIpv7c
WALwgjytcCqlykh2whB2WmdXfS/eQh0xL1oA9vsug8PfYDOpHTnBfprTLZ2dRN4n4Uv5m5dNVK/1
Oo1cidmmOHU5RoELqEcirhJiho2YDzuMr3TTsyD3pO4gtcT3PZTB9KbAq0Eum8gTqFhgYA+mRwwY
YWxWsoZcZW6ksasJutQ7UDYZL2TyKGprhGrq5ZIGN5ecdPRCuM4XjRpoOyX0O1Icpaq4guFNJEmV
ZeKl0Gp8+iEalK2vqenbEIcqBDImrpNmAS5XouFKKLym3L3U+M9WlqGC8/MGMqvOLQ3zWnP85eET
YpmVUZzyqjVOHsvBx15cDoNKzojnjQCNutSJ41zV2YhJ+oadCOJFqc/Da6+OrW6DbRSbaSmwySPK
IEhDd/Tl8EYRBOOxkKnB2vB91duxDyGjc0/abZZYwpkHC4Xx6cdW8a9Q+NNUznL0Wk5esCADpD4u
sL0qeKqx+7Y4Uyvy5iwyvMzIJTEHeAh2fmz+slJaldN6kngfTFF+UKMBEjENNbJFdcP31FXSFPUO
om3zmgSRcGe1glZth0yGESEpbaURLlMNF40wNJOT5WJorLq2A2KSeGb0hhtcJ0unxA4CEhxXYdf0
8queYKe1K2AbHikcRN0th6SPEcD0Hb5viDbg2HKZuFpOR1Bgl9M0ReRnJHXxBtVHqNw4F9J7vScS
boUEmhCr3vL00TGEQouYdF5s3UHpIrczTkwAXF7QJHewxQZSOiuAqBy5/H2ECLwljy+fni1vGC9k
M0w9Jyhqf9/GDaQSi7Bq1RareLoxwjYWXD8uhHXb6zkU1ziN9r7YDp4bWBpw4tAELOJKcWs96Xkr
3YVNncSLsBnN18TPp32KIVFegssSarujxn7IKlW8GrRmfKY+CV6gEzVWvHjsjA81bjG+sQB7N1mc
mh3arzy2Lpok91/yGlCTHcmkbjggONhjx0EP4EQhTFBXm+pWy9OC4Ne6ytHrJa32FvekeXDzc61Y
YC4VgBSFYXRfJmUu7tMGfoIbWfIQrQqL/HW3L7NcchMv7YXHUUBW7Aai5JduVDbDuE+gxHOkQ4lx
GIq8GC8tLRaiG8zJXvSiF54moB4r2x7HrBQK9a0ieokJ0yDy82jdThCMA/LSRz3Z94GIKgJlpqCv
DdrEArGSfv4QYfoj+yMWYtWN/Fis6ZpTlbDzNGlXNOxhbXAe8OAQjXrxYehN88vsJn5EIuOuRy4i
1/eeAgdJL+JKWU6eV+9SQQiIREPixNGAJuqWw5xENLDfemAOx44dRlrKVnRJNgLUekgYUr/Km7iE
WNVG7bpX6qJx+rgqZgq9CbNcbIUxvkhJFPmgzKDvRjXSCK70ZJIckXLpe6po1Zuq1Grp0BDQL8Cr
RbgMB+DDFsFShQsUCMQW6pSQLAhBTH2nHVtzWM2qT/4Ngo5goVA+njZ07TJx26rRKCwo08g7ox4C
cnuFEnorcYa5vIGKVN76Qydkm6xJi3jX6YEVXlW9YqD+p6Cxkdo63+Jczci5Iw4neQsCz7g0PVPn
Ziu9UGB/UfzKlorU2HOdykQ+TcZ65XV6eQkxU/hsmwJN9hgKCqSmIfXgLhAFv+9VMCTbIZd8f42M
2FpLAXskh0mfACcmPkh2Abu38nLohzC7VAs9IWpP8up0KeUdVAS6kFAGIgIRjE0ZBK2yRpYGiswT
fYy3U88zhMK/BrmQ88Ht3ByKNwOCA9pEmc7fUuaLfrKwFDeO6ScQskc59G87sUlLQrIF6Zm2sqct
JAFk9iIOPJjXwEUMEkWM5I28VOT5chBMopuOFcsWcWQEi1l8DhjhfnihhXw+aGdSHNqBUQZvSh1q
ymo+PxJxnBb6jR/DM9tCx8wvaCbADahMAiJhSlm9xttSGIF+qpMxL5Ry8mB4nLntGlTV/cRr9rNs
46qx4Qr6iK9h4ljwy8bwxatNCGc4iC2inYJpCFdmK/m/hqlCViB3Zq2zPjWS7Chewvk/Sxp134LR
RmVSTaHqlpQqiOxQwfdwIFd0cam3Iz2wBghqaEO74vTgQeHyOajK0z0CHwsVOkD9x5FItE+zzpQX
1nKYVbniq7/iaCxfi7Jhe6YLIeHOpWIEOTnRhXHgy50Kp2iMgZdeHsT3QhEStMr+opVBw4Xdu0r+
peQGXCS7+EaC/R5WoFDVMCB/VQvIoLApFJCQxquFgISs6ymxSmAWnClKcnHR4CMcbaO1ErioKR1m
d+pNZZX7nMmcshK9BznX64zeiRA94P7WHka9KYkWNOpQXjQgi56pupFhKw9WfNUPKTeC7AZpVylC
A1Z9kO+iLNMPhhfyUwBG2p2pZ43vSLkQvrJwqKlTW7AGbEWhgrAyvEm9JHoXAoJHOEFis5OkuNKY
BUhDNM4WFQyoQhQ2wNiv9ZG2hKt6ItEClSIGJJAnemPaPXlyyzgpOKVnOYusPRap+KyGifVIS5h0
bZ0PQnpXHhnrRgk03g6FJH8GUa0nTiXG4VseDk0KZyBKLtQmIQlIUHMR8smQ97ILwGp4rmpCO9hH
5yT+5dkYw9mM4U8BuCAtkiUxVG7Y2gEUKyzdf5qEMGm3Md1wyBN56cv2WFnkbxeT0BULVhpSTtni
8GDV2QSRTFSC9qXMhPStDIXJX4MGE1fRGIJ0xKxOnnCXhjqsO4A+5NWQtaKpfvNSQC8hzFwKynWr
tqrP68eQ79XMLG6RRhXXWRogtGX6siNMOHYvM0/ORRtbf3ylm8KbXipNRhciZUXtB6GNkP6EJP40
0WBKi0GyBIhbuWQNGyrRE0gHYLsX7EzI9dTDLnwH15dC4KJs6q+8Vs4iuIaFqjyweqskz5cTMa7s
zXQOn41CDh41awXYwDipK/JqaXj0SUvKQaqHykcWN4l8lfiKtw8bsacxoA5A8mosZQ+s6rxlhjpS
gQo2sXQ7mqlF9jdEpgcqH6JxEZpmFq8kuCWJTVfLM+8yltqeiOGwH5979v3kug6QNFZtDStoSTG3
bum30BNcDZM65wePUDZ60JXNig0HT1MO0WTcWtEkei8qFaiJXHOpyF8zUYfAJ07l1C5bEnIPlSlE
o00qXnCrqKUMvaivtWTdcgL8RecV4PCAwl3Y6mBGyY6wDKptFqlpYjB2uquaQ/4Cmj4BcQaurF8A
uJBx0JCgtsXEp7HRApOY3gzSGPSXiVcV2iffXys+xx4qJhCboShuS5YZf9FYlUzsMIsG0OZGVm7T
koiJtaBFaUWi5BD4y76IG/2xgNu6A16u34eS2ipLmv/SJ0CIsSII3m8IF2Aq1m7a4y9a1q3Sxu6Q
5GpBE6ktJxxqSnuBSMmSF1HDVqNjVX4BxFK0rkhFKnRx8JEHLLe5SlHNEsrnTprkAbWj2A17WUom
45oAvnhY5ZNcDa4Rmr3vmDzAoku3aiD7p5PH1lGauP9oo9EgA8oy85dU8oSCBJqKTUSlI9206fUo
WBTUNH1TGn3kXUEuZ7xURwKIdhA5wn2UUc10JWJ/QugA0JiWRkdd1fHaHN8QxUzxGqFuz07dNOrH
rgn6csMxBpQPV5y+F4VoXBZjJwhLAWv+aNdVY/SEZ0ih7GgsRNeaBoZyBcauI8fObwioGeOq/uCk
LN5D7mkOLNFCvsxFDBWW2qc+2iJd3sSSoI5Ol3TKL8ETpppbzmFiWYWtuIs4rLJijEHsuWZXGbXN
n1jfDGJUcuYgpKxYAbqpLvWqFIflIHFic5VUHomM9WLRuyhiqdil6DOgFPR+QhJYP8nyQoqSdJ+k
KPBtsdTl1yEoeXt3BoAix+tKaeHXAir2HET3UvUnUSXjuAuzZ3Zg0cIc6tzBRgZ0uNAwcEBLAvrl
WH7JO41gGd65UTX5Tt2h3CNXJK4Jfk4JApJCSymdDqoaxwo99sn4HdMpBM0IHGKFwa2vVmItiysj
gfWzK3IWnTisJHFHFrl8TYRTqTlq5ZPA0s4dTk47oqC7Sd1GL4MmDk+iNMYZTNcB/W5e1Vbl5rVg
DEDZBM1zSE4RiSWmHbBrdf7BzkM6SjxUav8W17L6aZmTdTuSCxFtEkEHjicEUcRpLvWexLKdiGkS
1NDuG1E7dEApid2KSatZstwOCDKjVGoui8rTqku5GKY3zSvzaluNPaxvr5sJzQBzOY/zwvnslUrv
Ft1oFaLTpDPRTzZH9S7JhkjhqpBwL/p6JK5i0MZJt2VYwNbOhLA1uV1b9r3b9316mbS4Y/HA97z4
JORHA4mlUR6udSMLngQ27K+G50+NA+ZTxMEO2Iqnntw9yY2IVP+Ajpsq981A+wCfUd3vUc2O3dqz
6GqsKIUOnyWsNzam2aC9QkOzCjcHO625he5bYNBnxhYhOkhd7xMgaIGTFzSnWLXIOODecuLkYsPq
kEexGXBckcOM9kM8vFsQyOF3RUD8F63QqlccGI2RAzK1Cd47qnGPA56I+VqWfRBDVEcbh8Yj+J8c
nwXIXMEjbMf0DGED7iCFugicUtpWUjrCoVU6Cu6KELQPYT8zG1U9NbAhe3G6VCJ6znNPhi4L/j98
V74Wkq6tAswhF7rLlIXc06rFuZwCbYSoF17XRTXfg0qTHoeBIGibF2J7GIJ+vKR/3F+FUTp6GxUu
QcmGqxAuIZ74o6MqefeM86ej2TIM+V6MRxLVENaUCFMGRXnrgrAmc5z8410yGrW+LlOj/Jg82KoL
GdumQDayGqSEeaX5PejF6iJQKEzZuQ4lzE7KpLoD2NviiG2akVKmYIn1OtGiWrsC9jGnivd5ylkc
PcG6kwc2vnRz1QuMZ3BQPQXUvpNWIxRHtRWj/ThJ6mGoDIP0o1iaE6YpzxIGF3CKtI1Bq3u71bvm
mURIOAS5YaQcJYPQJPK9s7wLWVGpe7TsqER7CPT6fo6KeJggtO8spejJmc6JFXC1yDCuvEDVL6Ow
mN7TWmhUhz+r/AySWH/vS7bNtsX9egFlWMO/DQ35gI00lhkyGAjiJAj1iTKefxd3cJ84nYdyZ3ds
/GvQc1ZxjRHcx81FOGbMgZcsAJYekN6LRlQH8T7lcVLhGkOgpKDReqwjBS9k9gN1Rox4QemE1OGk
Xil6ReLgEIWfP5f8T8Tr2OLRXcjUJtH+o2uha3tcIC1iVrrMb7J3ViS79T/T1FzCfJ3M+yznGJux
HmebPHqNw1sJVt2Z0U/Ls6ejn9SwpKywRMNos3cOUXv2ncVbfqfumyf9huWxIJmnXRWG26x+Hva0
KH066knzIVPMwlcFRiXE9sKYtDdYmFtBIJOMOCnwS/qoOm3dbX4e9UuZ8eROz5/qj/J7rEPK8ohC
fu8huhkG9/cRiE7CbW9gwhKB9vNw8xd3VNU8Go4K4fFwAFVFMfa4SH2Q3SRJnVH8FIwY+GJwpjH2
84XRoj4eqRfa3pO7LnsfhO6KFgIjKY5udhxq5qispWzd/3xpP88aJu/xgEUG+L0mvea9iOmBczez
8PrnEU7biscz5IsaSMsKMvTGOnunrkZ8lEP0YT+cGeNL/Xb+glDjIJVFuII68PgqaMZrNPmk7D3b
1CvVNVbC5u8lbPzz4f5jiJMbNUy11piDnL2jI19U6XsgnROonfgIvg5x0uDBQijBUeIqOPfyls1I
WLeTR8JrF9PWuvGvJyf4V57ePy5qnh1/PEcabtkaxn/2HpjtSg1XZUvNcaXm2Srx15nwC9fWmUfp
2/n2x4gnjTO5GuvKiBlRx0bkEStZn2v4fvuw/jHCySpM7Zj9AJXLd1EQl6qgbnQo0J5HdPMZ/cmX
Pujvmf3HSCcrrofrNzTaMXvHTbFBEeqMRsWOJnHbag+w2xGlehllH5V0Fhj17TKBQgvmzKwg1k7m
O4X6qaAZnL0bdwg5tuljuM1JdbDjlXpHQSZ2oz3w+7txN9rnYpO+XfD/GPrkOaApM+qhbGbvnXVo
hwfOf35fuabyLvqXQhKsVOXlX1g//hjw5KlA2JwpY2Vk7ylPnNU8Yup3RPDiP4/y/Zf5xzAnj8JE
M9dIwZexhEjL2+trsNsuSKMzw3w7/f8Y5WT649EIlJZSGfn2JEiwow3D5c8Xcm5qnEx/eVQFJPTc
rgJmbrOgMCTNfApnIE3rnL/q22X3j6s5eQAENSZWSWKs3HSMpfZivIBMTs/cMunLKKaO9JEePyJI
wsX0k2+mnHJfladBepf1ob9G9AWottN9DO3R5I7BrK0tG39PM1IhZilLHPbl8WtEMoDbDiqa9ahO
BzKCdQJVc6FzJPRxKEML89wHnWfil23CLMKYiVOzm+F4NTVKGr/p/KYzozXgc40EzkP97D9YN9RQ
N0F+SXDLuZfGl5tztDX5wvVKo7QJJYUNQ2pG7OhfJu9qND+RitEyPxcp9tvp+eUC/9jgnjyKSLaN
MUvZB6WH8DLcxjfmRr9G5mZQgNiREeYDmP5IzyyzP+8foEkc31VP6moNNQVbovFusn4VhQN77Odn
5ts17Y/rOnkqx7yOUlquvJQQodmCdCOggBOa67jqnlWK6ll7sIK3n8eUv8wWC2iYps76FcQUmO6P
r0uR22JmS3qv6IvRyFCIGGKHqFGGpvkRhm5TKnyTc4GJwOMIQAqOFVJ1OqU2bqTBIkDV0Kbswhq9
6TXGR4IKp1f6xmZ33BRbNEEGYT6mRZOlFQLfTmfBit3JE4HLpgJD2pMxRf6+qP8fc/kPBKJ/fL/u
oTn820fW0Eq7PKQf//WPfZ4d3vKjhMv5B/5KuDT+Hc8rHDy0UpBCRGRv/xNwye+IeH7RdiMSw4cx
+y+gNjbBf/1DVf4dYTC8CbyUnCh5zf3ffMv5t2aLOec5dgCz9OvvxFuS7nW0bqHUxXiIbgiFHOoi
Vf4CkgtEiAkdspNSvqkhprvtxY3mjg5hQk7kdus9udatSH3nDq37tl9kLtneK+NqGpcTCcP9aF88
+miK09xZKatm0VX2+ATRatsuqXFEy/5pXGtbzjDb3l9r+lZs3cG068vHelHb6Tpdw2xeTtVurBA0
KYtUX8vpoziuUzKW4BLYOQF7drrvtNsitDs+2OgMy86dexdLD/THi+a2zk3Lp7ihwrmw3GQVbPQF
oU1ubOcXwQ28bH3ctRdhYLf2Y2sHO/FSvkk2Ipej2d1S3hY7fSWvCld7vhBcQqAWgiv+UtfVNlnI
r+HSW7Trx94R7hRbsecRPFs1rmKSoXfekoc3NGzxtnuW94QR2TcEkCykKz22Nftxe/P4aNn7i/kf
RqfaJZt68aI6uW3Y1a7a5fa4jRM+1QXZCfbT8v7et18HF4OG2y7SW8RNdvxYFsjDMwfX04W4kkmn
MdxwcsCmt49kNYSuwZ9t2C+hfc+9sqNN4zb8O+rtbxZxk4RNmvZr9ay48S1uejvbsVBfghJzwgdJ
zm6BBoSrqGmoWPQuxUVbuSnfppW4KdbNhRqBeaajuZQYhJ/baTfhte8Uq3pN+emqmToW/UWQLuQr
VPltveUv3bzqjevqaVomrumGO3/DPHgcFqOtufpLsi0zWymWVHFrju5O1l+XnKmvQxo9tRPfFK8z
1xzO6EdxJcWO+qEtyxv6OStAqG+EqlSxfZGFfG2KtnkhEUATHKl0R75rorinj25PCzleKbz0V7Ft
/coKIjZs8UHharhx+87x5EX14m+GxI2DDd3aYHOdBZvnCpf2J2KpCNS9akdL2iwX4kZx0ec/Q6mi
5s5xjDgklmF8xPS9sGICRUf4UIqusavFRdf9ojCuJZfWTTSHiK7MX8U+2Ml75a7a9av2QTeuhVfr
lXKCK6LxoMfHHpBfiNv4MnCFK2I/0Brs+34hgn/dgW4XtWXK302HX1eyzTZGJxttZ2zgHkyaIwUL
FZEu7Xdpr9SbdjYx2+1nFlLStCU4ndqyuG8PAVb0XXNFI67KN/24bVs3D9aK622D62gT7bSWH/Ju
+CPd14m7dX292/L5S0e8K12BJYCmNs4+ys4Q+O+zjqYuhXWn/tRf9D3s9ZW18cwlMUbCQtnGS4EJ
VpEMKSy0N3JHmQPSyg0WRuCkjpcv/Zt8wqFt670rtPbwxKwrafX/kq4BO2vPLo1r7058i5Z2Y2d2
t2rX6p4w0M6F+qa9cWGWnS2DZbu8HteyZTt+fCHyvchE47A4+JfKlfcgLGN3foJF5WH8FcRujYDg
lc9FIYwcsCeNdcNwuifvJrr2L4Z3KJPlh/DaxtQgHZlmrbIsiZJbZf4vhEbyeE90krQe9/RLnCUv
1QURGc1mcq+KpXbxSqLrnscmvIje40t9i1pAP2QuZu4PRA0CGi3HfE5eU8Gu1vLztb+3aBU5dFmj
a/lWuQ6tByXadPLzNG4aR7pR9vKzuSuQOIBG5Iz8Jm6kaW9eLSbHWJlPpFrt013n0GN+la83yu3K
cKTL4FO5NK87R1mMd8r2stxE63wplbbo3xrxprA99VGtuKDqsqjtYE0AjRstDodgHVWOtRHtu2Cd
X2+jheL8WhR2YF+O7kK7Qcz4JruyS7fnXd7xKyJr1afs8KywmCOoRMW/JHLN7ZfBoXUzmzBDG7n4
Ylgka82ZFv3uUl5KziWx74914KpX05ZLIN3ASTck6LjNwrzKNyL/ScHPFnbn6K7h2xb/jbVKdDu5
1La9ywfir187yUnsJIdOa1vKRqWfvdef443qbZtPTbP5ZfL5bKx+f4pLRBmSU18kq4ICikEqnA0d
JO3selfugG7KTHKSO7rPSN7WbkaGB1G1zrhEzdnyf3gRNvxyZ62geikar6pmS2nRu0pSFx8HIUfj
snX5GcDLq0RbIkedTGdgeop7gotE4h+0pbLwr7XVs7CXuAZLdcnsIBp3xaykPCUtcvegHB6QHmzv
nPWnsMlaV77QL8zlw2U2ofx0PNPWDpoTbyrem8Zeuox7Z7yGMOu2y9ItXWU1/69ZCDcGGV0vvGP5
+MYKkpt/nx3iWX+xqnd8KPMp4072OwRdSAt6O9hb5cvoOSTwUSlr4GfRg7/yFjeWq/W8vpLVGF51
/lpF4sT7kG6RK5CUS1S7uUTOp3Rri0xc3Nj5VreEv85Qf2sDeZ+n/PWf88+8oYgjkCFofsd3/+8/
rT7yed9Vn/5HRz9T/5/fv+1/cC+bw9E/LH5v3W7aj2q8/ajb5K8//5//5f/rb/5zA3g/FmwA3/I2
a+Y/DWtLdrQPnCFA//E/8eNfN46HpPlv9s5kyW0szdKv0tbrRhhmXCxqg4Eg6fPs0gYmuUuYp4sZ
T98fFFFVkkdWyMq6N23WlpvMiJRIgiDuP5zznS9/+///WTdq5h/4xHZMNWUetf1ugPorGN38Y+cC
oMXe/cGasTtC/qobDfsP6jmMyg7MQ1yo+yy0b8a9pDRIU4fOYbnICXSCtQ3x36kbf1SgP/W7/P0q
fC3IFXjmQeH9TTXLzhnpdaEgLcY5lQmH/ZoZwIQmHXK8q1uYG+sXrJi3WvllS2/F+DQ2JGshu1zT
O3XMIyOnl8svsQiFff8wxxRr/VGqz9SqR4QxXlaxq+4aX+YlCRNHod1tLAtt63Vrr2w0ZvtLzy3u
rGigUpguFFYeaeAqobYekyd7uVPLyJHca0E1OX661CdCnqg9iOhk9ohet2mOW1dGnKl2nJALJ88N
/8gpyYPKTuSTBlJHHAvJJZPfSiTg0uIw7m9b9k+D+c1sbkm7RP8iH4ilCYr2+8bqJXZfkSUxdOm+
EmJ3M6jrScGWYRYG0XpHaRlXhVodsn1DUr2K4qtj6XtYik/yiKfwZLIzvDCx38xuyAaP+IE3vW0v
G+sB2XiUoiI1mmdyyMIlng/sj7G0zM2xip/dqT6QzXmomvQi6ThujeSgLdpJaSYuIpoXbTo0iREO
pPiwyjzOzRpoy/dlriIkpq1zh4bO7E5Tio2p+YQ3Ku0Ir3fgLRXSX+V1xYlvuEkYxyg74zeeM4TJ
eZZ+LNVv2vYmtkfF/aIRUjhII9Sq0U/Xr9amE5ST3ZJq8ziKNCycI4GToSwKpAAU8c4r+I7TqhB9
2M6hYrIWtYYr9ul+qUVxk4bk9fYLkSIMdZKtiKZkvFn2oxaVKCvEQ2EA206NaJ06v7XHcNebOkt7
bdCs9Hqg6Q02tRl4Rw8hS/c10TEJ+1KXCQtrbp3M9NWLeUrPWdpH+db7aA2Cac1QJer+1jwYyPjz
99pE55cnhKfOgTmcFsGaX35Wd/lLg9XNWr2SU1Th4TonRoR6ybOtMqydxLcNcAj8VUbSn+w+UhrE
Jm4dmbNzaVfThZMYXh2blCRZtImbdrB8wwmTbGbyX54T+3maPgG99aryquyJM095D/wS9ldMrM/a
iI+pZhOMU3c/7Ej0UY1Tnr05yxy2pMtOmF46fm3Y6vwEFvnEuURuINmWKFpM5dB3xsHMtmPNMrxy
UQInjNS0JcjIX6yNt6rIjjWRft5Sr0EJUnFIV6oijbptCcAO+aVza0s+uHo5aQ8thsvqdxDrH26B
/5w3/fWAASejQxTaMaUfRyRQC9x0yEY0Et8zmpO+eiqoxMH3HKgeN/0WqY7nKqgbpbg0u/y0OlWo
7WxrgrqUGE1yiVLebg8T4V8TuT+JeVvF6YHIVv6Yw1b0a73co5HdRDB8S3VaIv6MhgzRJbhyxTre
HNAKonRAjjeB2LzfukODTKnSUzKG0SXNhecYn1cKbvKShPrsKk2o82u2p9SfBL/xzhPbpW2+p+x0
8lq5sPsL5DLIWk55+oXtSr+m3lREyvxI7kiAB8RniIBZ4qZP7/dJp7X8OaLhsOT4uv3z6v2Peqxu
d5hX/2//88OW6e8X9cOUcnRWwPgmF3Urn9ShuDWbPEhJvt8WUuzqzyur4lp9tR0uSqStMiT1Lfjp
hPsXb4H5xM+D0j/fgrkv7PaZB8bGD/vUGpmVmPti9ArNCQ3Mz6yrCzSI/S3Zs7n9dTO8Cilr6oSW
DOl+LP3etE+18to5p4UQ4eaGR4WqP0Pu5levrKfFukhEVLpBYZM3ZR9bdeRh+hsCyH5hPtyNeDBZ
7+9kSdwy++T9p2UZMkkn08A0edL9Og5seQh+2pzLtdh+c31+HeH/uDy8EDBVIjcI3fioIxixxIzq
jL6DX5lOD116qN2RumfiiK/gn78LyD4fPxbzRfhZ1BGqDUpLp8j4+WPNQl0UHXkrLpxLUdv3Tqyd
sn4+kql6nGwCNc0tqF1cO7nxOrcl568RadapaEKrQmE7X5U4pgbcaXgx8idBq6UV5SHJ99jO6kUl
H5MgeT9VmIeo1bGsmwf0j8FsEC7FkZgN74Qfhzz/fbfsTtnETGZ/mjNVbpPruX/TWEsO1nq7aUEv
5qvFxktzY6p3nRhDg24wWe9kqnmOZgWu/X21DF8arp/ww2RDj1CVpnBtSWx0fTduPxMFdmrU5XJB
LQc9xpvnJXRkedST55L+cky7UyuTQEl3zF+Yk3uq3JISd5ZpJHrYOUL38ngJBtxIiGlwUSSVHmQa
kZ8ciIJkriF+VEsyudBLD0envmuMlad6e5jxgWso/CSXwfk0JRKJ5otiPe/HsCOLyKJPxSVldCw3
qu3ophIt3UPrrD5UIm9Vr+aFZnl93/VyAujtXsgrjysun658Ryd7JvbQzq3zOk4kBn8X2rvDJTBI
V8XAMGNDLXCFOjeOdp9XN9OAbPVUDPcTJ4eNiqlTXpJiCtTuxwlQNS+EWqBftFhhZsGoEIGtX84a
JvfCRxvskYbolWL05nSNNoOQRDRuNr9Wk6JtEOciWYIeh7nasH60Z9+k7TJJVAB+PQCU6jbjNGzV
oyiHKE0E52dmBSZZy6VjHhcTH+mQ+3lzXPnwRtGiqEq8bRy5pd70jt99qV1sNFAo2d3smMoIHqOf
x1CY17c8xXdDwWPwO2l0nvecfSMasOSyTNygMZmXUJvxcnVqh640T/mExko+I6Y/z/ZZ76PaiHrM
qjUDl9h+1uKEsPLu6NhkZJo8yp3jfqQac84sBsoqhYxSy6Oq1MA+bd+1r63sHe3R3VKEcWnxmxmA
SLgHlVxv/VUQT61b/DECUgxCnROLKDXrYsJhVqzp2cp3FJ3jzcL2it0dsyF/j9HS9febbj2UxhP+
xSvDHJk92metjeLkSaS4k3aVJsCmPiVjm6mWnnlVfF/wSYRym8aar4133YjoAoyXRNOK4N1UzxPB
zRNZ2rNzmEV/Rq1PDZMHevUdwxb1iB2KRr+vTRmW7XzSGJ3o7fdGJeLyvpWgNo1g5rcVGyASyGQv
UI+4ySv8Ae7VPMCj5+0+m9S9pfybxbfNrnyRUtfhENo4IrXnTtyMlhZY29Gg4iKdM9gql4NaebSy
l5E4YUM9KYJvZ04fChC024S7AMuK1G9iVQkd8i/H/k1p+L7M13k0/dRNg3Wez2mcPOwl5Zz3AHDq
sOonz0ynQ9q+1f1LW7RHnVpzLW5MPB7D+EnN0idzIW6oV327S0LqO6M/KvFV74YJLAKHk1KmfpZ8
11tKTWv1sXkQOusLwTKmPqwUpOsAVcGit6ggSywOt+otYo7AQNVmAKeiHBXji6OTOorUfXqJQT6a
uzZRMwFxbCHmJ+yfS7Dqr4167pUQNgS55WOQNqeaeRvI64Oh32rHIh0D08R+89wpRGWSjr02xbNL
YPwcl77IrHBvJUatvIGYFtrdejDqLeqqyrPqITRW5mkjTqi0DBSyJZYSXWbc33Sa8BN7OeYE+Jb2
ifRcIjvB09v8jBmVyvXgVt2Jb8tb5ucxf9Lq7wT+7B41D9F/wE7hFK/UTvkzpNRwww2XP5TLu0Xb
0zXjcYFYzFVQFDsa1u2ckoltxa2vpvIOw1tXbKdYp+bF02JL07czXFFzACHWS8YBferqbcYSivqB
o6GHSFwO5aM6X6SSu7Q8TeKiU75o5Dftb2UgSllTbou5RGzOJiNZQ1vyTtEnC6v3TOttni1faPxs
VRkY3K0MMlZIRCjjMVAoB26kA9mNfqLV/sg5RHyoR+IuMYqWpzsv1vpQmTXoDMKhi+aci3dgl/sj
Dz/oBQd7lLBiSBmUd77zVWznycW/wxDHumLtchEPT4WKH5LJk4yK6Tipn2ZyfIvhssM41jr1yTJv
FCsi6bmY76QSZNMxUaM2PpvDpbE8rJg84mNJVSC0S0e2gY6ZhfXSsWcE3Svf+uU1pvei9tlFKDiW
eBYgErc8Up5mEoLq53Z/naq8rmT+WcGlPFndZ0CLqORrP3/umj4g5ofHi37ol0fpJJfZSiPBTeuq
i6fiMaoBhIzLDQ42VMqj76DFIIXzWqH/HubusKVIvKbms8iOxaQHytJdDHMeQuoz6WGLMFGXR605
Nfb1VHyanM8a/i5N2r6pETBOGbgd2rxhp294JZHOFQuoFMOrSmOS6sH2eZlQZGwHxqoxDVGanbBr
kNkbCtF7IxAisiqJfGTMzwO84EnUIhi52/jCcoToEMODxeTU5lZdxt7baF1b28unYMEj6WJ1FHI4
kOLhO4z2UyTHPEytNqoG4zhpT5tr3umNFS7InaHGROyGD4tw8QEpLx2PetLIDyj5vbR9WPrLcSRr
FRo3EQCXGlZaTuVBmT2BWtZ1Xmnurw2y8eruKV6+Kcp63RvVSWHxQYoMKarFdzWzvG5oadhOtYuR
qOGL+aQYoze4blhn/PDKBel3feVWsReza4uLMbBi2vnH2Rh8WKiMF8awN+hXuK1bG+P7Yvn75xcr
/RH7YM2sPVsdiEBPorHOH7Om42myH3LFGSTOntLAyDQO80UJiStSaj0gncRfar/i+hCBHUpu9hxf
8sLVNfiEVswKcauvdL0NbeLSS46YcmIfM3GetzgR3Sqo1WNa5Wcku5izVlYwWUhgWGg0F1PN4dv4
ZWFSnDDrzCy/UpdryOBBylxliL93+B96vTymNeGPzu3inlsbVosBUa3gsxh+ZW4RatTAYeRT6FaE
+Z8oW8vbqu3SoONHWv4N27A/TcIrqjaSbIXMvjxUqrhO9yrF6G/ybGFZpAaZeSSC5rD2U9BiwLTV
9spMmqCJTZr2JijG5yWu2HjloR1zp7IPUozAzpfrsqDsLKqrdripCsqPCgve3rVC1tfz7nqUyUmX
BWLkdAgKNPbV+N7zyJzs8jxO2imxk4MwZ9pV6S/d7bZmIfSBQ24DAaQQTV0a+iR07OodQ+Fh4rHf
1RpDl8/9shzAhXkF32NTWkHscDrg2yp0qk+ukbAqf1IOPIwH9cJQt2BRoPMq2cG0P1XiYUStTe4c
D9pX7mZSb7VVjeDXefmQBpjSgyJJcTl/7vG0pkp1NFda5Qb7c/Ms9e1QG3zfzdNWP9EU6G1/UDfr
YJYbzzAQulDKGc1PV9WmvCaywJyrXXT5ayJeq4KScp6ieb0ylgYPeV/eKLO8xkJ82oYuyvQ5Yghn
meV5onSq6uz+RwP0f3vifJW9yaZvvg8fR86/TKn/X5pL743gfz2Xvv42pN9k+aV+73+ZTu9/6t9V
DSAjXQMoiIXkFqQ3/+bP6bTxB+FtoP/2ZlkjMmOno/w1nbaMP6z93/AHTRLzgNb8x3TaUhE87HEx
jLMZbgP3/W9Np/mLfu7WVXwQ8PkcF7IkkD7m4b+2tRoAlAWHFhOWtqNR6i1mvgPTWNyIccfmGX8c
R6/ZD2HvpARqmGpehXvQlmfNuuHpKiqjFGPMWWBt+7TlS/0C2KKcfWtQREmUQgr9Pmnd+NEE6nDC
7APCg5bl8NNV/xezkl+lSZDNXJOgSovhOjIh+H8fRiWquYrOEFLQyW7GoTWmYWSrZzL2JXM16Muq
u28WMz3OilucVITq/j+/vrG/wE9Tjz/fAPxYm53BjsX7MB5Yza6p5LyyBMO9fkkIdnFF9i9d7NAN
eDZiY0zpPqb4jIBcOTpjsQZpojyUNkPPumVVukmHwfFGZ5f2N9tUdDc6uNsIL7AbtaKXJyh8mhk2
Pb7StG6VJ1c1FD8zbfdTPvabeWVKLSdi2+Hkt+YBW82PS11t028+6geh4Y9rbbNRYcADB5HJy4dx
Y5046gSMIfbGrGjviz53r/tFtXpwGrh9D2mzLcS/urDCi0VAmRjb3U1cmGCdSuGmL+40l18cGXMo
qYvh9mg3EvgKTGtHS6Fdyrnj/vnbQTH2t68HCjJJWpAEdX6HFj/CX6Y3hjnBDyfPYxi78lrTlm9D
Ab1f4QNCKCimi6qZWZG6y4O+mNvRqWZa9GSwvq7VxCDAWGrcdDXnpYZNMIqlU7bXWeGOFyapM08b
LqC3pG/XIWw2maG8kVX3ZG41/X/uzmcSwsYDOmT1VqzNIY9rHL913h2UarCDuu2Zh2dF97VYQGaD
jJdYCI31e2O4yn2nVSUREu54iONWv24VTHRmY9LZTejgNIlcu11650asNRHaBLQ+ONbkvjfx9iQL
sT03Y1e/NGldPytOyVJU44izk7K7yBIat3js1ts+rct9ftLUnIrVcuaUtjF5tv1VQ3rdjdS71Jcx
zkxD6vElDOoFUU1x70xbfx0P2VxgTCKbhnTe+cEwlLwIUiU+dYsFv46SYs/iWzHWOczNdDYDYJmy
6yXvb6bSPSzSQqJjss0e1U9626UMjoQYAqopxhm1og+hWbrqHWHn9C5LPdnRslhJUC0CTkqaEAk9
AZuPcXEeAai0q9dJZhKiaF/EqtAoY9i67Zy+CAt1PHdFpx0kNv3wN/fXx8fPHmmKwvQHfFNz6Yh/
vb0wA2ZLY60oAMQ0s/BeQKVYTT91EVspiV5GV49QFVgR59l6M7Mrulpt52VQdIXtWTHJlRH4bkrU
zCkPbCNh2e7iYpz2X7/uYD5eEcD9hufzAYb7I4j1R1o4UQyg/mAH/fquazEZjtMwgq92q3HeGgwn
ZiZPurq6x4U7yKmy6ZsWTzM+B80I1WSFnFMScP7Pl29/nZ+fnVw9RqqGsEh13slsH56di6E06eaw
KwDj0j26Gd9v7nRZkI6rdtBlZz+arTb87jv7+6tyWDgOSQwk69B07tP3n+bUqmYnOj4ihQWdnk4h
kYTdq+nI5G0EVIC6qUrqObJySjXITG4Uq1bFlG0Zx/jT1K24gVPX/NSNfX+poMdGkaeJC7vDratW
tHf/fIWgPH28Rsit9+MNqP/uG9zri5/frZwdAeELs1jGBtO3RueGN/81XfE3eAXBqJELo1mTAHu8
NrNYIE/2xZTqSePDXUpJw8o0Blf6lxb8z62VlfIam7JD269nkULUUTCDK4NLqRwzpcnO0zRIv7Tq
FxzkaBi0DmNc3ccPNi6Rk91Vuz/ZfJIgxRhIiXiNTLXWgjhpxQM8O2aIc6J54G7q2k8HZ7wWKv/D
xwsIf6NXzMhNyssl1ek1TEZ5y8p4c+um8aXXDVg4JgMxS4OrgMNYjb0kthE+wqP+nLnOem7If4zg
sMuwd5P4gIdabiC0GhQmc2c/9CvjN6VL46iokPJbENFDstA5mbvU/GTRJKX+VvKXb7lmvy4/4C9d
g8nZXIv5slbYr+LMZpY96/LWsrr+blBqWCNJph14nBXXaqvD/IzNaTtXcMM2LyfDGjIETm1n6Yyr
1NLvkErPUasbLYHQrOaTOLGurR4rLXmO+jmJaxpGir/TkpdxiH+09BayvPGdVum5t+V2lqU9RRWb
5JuqnZCk2WrCSDaeG0RcWIwbDM6G+bXvbC2EzroJ9jhsra3cmDBjG20W1eB3PIkwAViL0h8XuC+h
gGwdB3VNp6Hhag4GemChbvmpSrLxes1mOxAkZ17mgzgJOxsOVWy96mpsXBjAGgjPUjxdugj8puxK
rFSKJCJunjrX/TWmwubS3PohKqzNRcaFf7q2u332VzZsgZakbZgkjXzPViOuBiGftrVketgM4gbS
kutPRV1eOVNd+LHWWhEzslu1Vz6nfbbcr3JrPCXvkbG2ExOTtCvtsI9zyS2vR7m2tUGfx69JYTR3
84yysrSh48zUQk/QyLTnHdd3apLcuFCT4mSAtWNnlw5+Kor1sepKxU/Ktr0f1qW4WGqx+m1uv9T0
1CBszflW2u16O7lKdlZqYR6ZwO52bxHFQO3YwQzCCSYxJry3sdK8lFQG7jC3D/KsnlnXLbBJpn5+
KK09/rrMzvBx9FvwUNYlQSPNmWPOee0K4sVz3W4Ots2KuEoUaLlj+W1VViWqgOg5EJ4MHPskOujn
rXP7Q5UusW/nTKdll35rzIHhTE6a4GEpGIy2k/YY12vGSHbrYPhQnR6k3ih3Az+Yu1nD/FE3yRWE
8CWUpmzeqMXUXW6530HCFmfDrFgoppb0NyHH57qDZoOL9VzpvQp6yKBp1i1u5C1rcsZ+LY16NVrr
kXwTcV0rqflF46H/othDdWx49jwJ3CQ3ba83r5Sq5CcZ+XrZGwka+76AXhIxFkA3NpdzHdZ9liLc
6ABIwl/RWGAVbhq/KoNtH4o8z75JRxpVMKRVfZX1ClqHxpxPZcJskXus+8pI7c3pamRdUhc+xsoV
3YprR1qRrCgKkuEiK7PtpsfTfuFYi+oJZ3sxMvt7wy+eKQL2Z8dxD4mqV76W57d6OVZ+5S5ImkvN
jkbYgF+mzD42LlsVtV3kkWqmcJ4dd9eDTC7TKOqjbH529LEz0DMwaaQ51zokLcVwM3dN8gY4kYmO
yc6w7WcAS1s9bRG2bGZQVo96uh0Iushx7uylwHWaQhvlQs3K9dxN9UPKmpzHQttnUUntQH2tJsd4
G3Fy28AhJm0ANSDW5es6Jgx/26a+UjKraAGLCLzg01K+Z7DM/F5u1YuogQzM0ja/jvE6PpDayYMf
m3jcK+KLO5nzVW6DB+AHjcDObd1wdnYjxYTwxWbf2Nb2mTgGE5EpYDM/qS0mYRBrZBw5M+wRj/O/
+bR2K/Cr1Z7lGbShCjXG1BV+Aftvv21RXIJ4WI5qrFY3WVno5PdaJHCGU2zoa5hBBlyeMraqUErq
aggWayScazBU7X0eGabfTHmfASnYXwlykX2F6CExvXj/GaxCJOeq24ee46iljDEdkBR3MoNH804u
fek3vOPrqYkNAIGmgas0IUPjkkJ9DUZ+ayHeX8Ewz+IAzvMpi9p6BBNdk6Lsd3aDMHzZiFgWrUBj
setLLB6+Y2VXFXsObbmtnQbX1RrL1ArbNpHtoZeLaRxm4g/mQC2pUS6abCy5X4eKqwuEKZozBC9L
JcQl57j7zIuX3b1agOP4Gi91YtyadqePvkkxUlAFa215yGSs9gzlRTsi2K6G96lVZyqZXrtuiX8+
/nirhZuYbG+HLFr1WXsEjYrktS6162rkNtZkol3j4975mRzGNG9SBOvAURVzylxqVQ0hrNk/fbag
varMYr2X7mpScxNO/NRssJ48PVkpgaA/LLcD5s9IGRx7ul+UCgnu1igIVBNQC3nXcGtocIgSzwRO
oh1yGkqWzcWcRX28/0VqXcpjv0j30rL6JNgg935qY5f3MRXZBgxetp/cUQ6dLxswT3rrOqhSymQQ
vjvl3LBQ6U9jNvJBIEvxbfSYs4ZAJ2F85r+3TIXzvAHdLfiS4EW74VgqUFLXdJZH2evWTUOdyNZS
I3aGgxOXULmoqxY4luI+u0nDpVuKfPNaqffvZuO4z+u2YiNUN5DsVBSL9aWEgfmiuVO/guVbSKRu
G3O6zRmJfN9gJV2ZbiMOlg7JoWldbtAUq6penaGosCcfU8u9rd1NCWuCD4LZMecmLOyhPLgZrvp+
WtdDqtZ3qtzMLyWyhStrladZqbWw3/r6zu0WFmDKNl+nYzqhDZg2BMKLEz8aZSGXEL4gYsBBQ2JA
NwUVqVyPriyLGwfV4d1Y6ubV5qr4IcALYaw35HkutSycXXfv1HrXDUwqiYNwYuer1nclT58WoV3X
l+2FNqx6APqsfO8dqo5Oj4oU/9WlsQoqlXasjiSgsiNbm+Wqigf1sYXSV/jpRn6MZw8Q2w51146f
tqHcS5WWpdbcaJwgccHYPyPUnHUnHt9IdsaRqQpcGt1pewktdCtZwKbxyglqZBd6xzHtDI12yksT
yZLdapKrrcUj5YStxUd1qZ2LoleWb6bI+8Asde0EUW05a/mEEsCUus1ObUH9bW7JFRhN9pfltD7H
uvlCjfngpAnqCh0eZdfKi35Vtagch3vTACViGWwXx1R+hSTU+IPDnD3ljr9pScPwVqtS7pR5pUoX
mYzWTblLZxUNRkovqdjWymoiHnktDvpBh4SfDNN40TQ5rNFqW45MEcRnI60BAw1uA96oMG7yRNSh
KRGFalaGqGGVyRXM0PjaZp1zV6dd/sQM/qVtVPNo9KK5NvDtKVPMgNraozGVtHW9LMdZV65DdnTj
/jlpOvvTuCiu35uJfJcZ6oNtEz33wYAZabNnQWEozEhX2sMmEAyy0R/uhrRWkXI0SFBSzXCiZtRN
vn3jPautJ1dfr7YhbRjCy/B/sY9t5pzQKc/qxTXNSxI2wLMBaomnmrIzW9UbtcC6Ui90bIYmv/Zs
2AUYUlAtL/XEM71T23sZjw9wQx/TFPFfkX3RU/XpRyf2/+fgv9Nn7wLp/3oOzoiWGfgvI/D9D/w5
AteRYUMNNvacNlLAjV0S9ucIHOk2SirVJC6KJBybeeJ/jsDNP/aMeA3nHpMVG3vff4zATfcPhuYA
4zmH8IXuiut/F47/NSpG0/5fK/0+jm41tMNCp841IGOwxuU9/Nxaq86mSTVhba5s7baFxparwyHX
khq6baKg2qqcXtJ1FbZ7CwvfDo2iMJZIH7nlg58u2l/v7WfV4ccxJW8FBqKKsxrGMgkuH7r8yezm
rjeYTo+lXEO2QTjqpATwBzLx/+yVPsx++iZR2jrRVb/mnI86FTNiDq70PpfO7wbGfxuO8aGAjbCu
wMXrMiH/9fqWDkSyvtJUP3FtN9rohPxFI7HLzYgFrFP0G8vUjxyprnuhCPd306V/dU1/fvkP13Qz
WT6y+1DRdaXZjQGXmuZqnO4dY1h+c1H3v+qXQdb+SU289xrDHtIIP9xJzdKDPmu4k1ylEJfkbjbo
xkSh6KgDXU3xnD6VvwNN/G2MxWs6+yhesA5SdfHh41nKVpAbwMfLi0KmntIpc6gDJvZ7uG/XSkHT
EKfol//59vmRePbxowrcE9TotquSvPLrl7om3VqTvgM7XZ+aF6GN4yWqHdIP+2kmVaAxFsb90ql1
tEtCUiZQZasnuUoxfV43FfOqlSCzDCvVhnba1PVmelZTC0yzU5oCk0f9jtVxTZvp1snL1vnNFuNf
3RU7SgZ7CBFYRFj++v7Lom4mIRDGOyaDMK8p4gLnhDsvuPbG5jcDTvZpf78zWM9wqbjFeWh9jBSG
8ekyV0BCwrgJM2hv40rhuZJld42oU+FRIbRxABZQKf050R1CxzodMURrtfiOthidcaI0sJEZ9qOe
0NIBwYRi2g4l4eB0GAJqYzgyzzXqoJNQ8P18G5bHNYXrzxRogkq5OEv1BMI3S8EUjhW8ZmtgKuYk
JlG/LBc6hFs1umDc1jVWzwqlMaigqbbQCOVrACYNf5PTsmA5Ui1IpBZ5N7WBOtKn3MqGyvTYdig3
/Fp2Wsmwsdg+181CW1LluKqvpBjRhzkDWy9pTXSalZW2hxjllYUIJ6byMHaqnxq3We5R8Yo3LVFr
BOadJvEOik7ca4uYIumMSMgGrU9xIKbdMEIOTocx1PVZAcw5asXroHbu7QgqYEC1aLZPls4pczVP
U3NnFZ1VwRMdG57rkDef3KFNFp+JqH7jyL77xGUCAS1mfXwnW4JFJWjDTCJdiMuY/NLE+jYzniw9
jCLkok9l2b/Z5uq8QCW2X4lARvpPaJ99bgEVvvV6viHc1Brj1Srq7Vrmc/JNo++6mxrpUL6C5Ptc
GKIRgaypqFgRrtRNBTTxAJiw9bwiOGSE1tjrA1FYxIq2W6M+bIqySxDiZnpg0yHuN8ZmuNeghM5Y
McRgYusot2NrUbbTVVcjGlQVsKO3CvpYr5YOOGgFRh/WyWly3ux6ifNoK5Ts+5CbaFlzUykuTTAd
2D9KAgiCbVWd6cZKev3c5RlJDhUPxntOSqcMbT3TUf/R/Jgbao9EnSIbwr19TuvGNM+ZmPQYHVEF
hD8idjd/qmOpO0C1zX7E3jkXkBIbRz71xGUZJAm4JnITAhGtE0nYzMOcqScNwRQpZs84y60RPwjw
WOYmuQmH+RrC4UYHqfUJdnNp2QbcqW65S1SVuKWeAwa7/J4MAzXZQKtXLU35ZqRFtoSbZIzsyVTF
zUyexI4QzkbWcoqywaScHIZZa7/hMsyBCbpIPJzhyeAAW30XNSYpNcMEP2jLtgJrvu30X0pCXjRU
vIzyQMvWpjdtOUPEydWV64TgUusIJp5FFrBte74qtlay/9NbxBvmRIjsQVQtG0ECrbgVIMSpqubl
IBPqC2u2rPyp6SiiUEhNqBNrm7lEtLJiXa9ixhnKlS7HdX1ZhOFOIX5u5lhtPSzLtz1GbTklc8p/
YJDMmI9W3VnKrzo/MtN3gf1dNybAkufeJgTo5n8zdybLcSNptn6Xu0cZ4JgX9y5iDs4zKW5gpEhh
nhwOdwBP319kdlenmNXSrV2blWVZlVKKUBAB/P6fc74jlCiza/aFLBGJzLXnHsf5YZMn6Wjf4hJw
n31bkbtcgrmVOARTaz3VedMAv+RihdVdyCJbI2NIOkaaNn62ERODozdbkOlB1uI0FCx2INBn9IWt
x3jJ75YgIWmOVce7bxyReSth6OpaW8D6LjUtU2RCS5tEvKJgtFi1Pa0lB2RMDkjasbmDcNNsfQDD
lpvd4LYz73RgLCSX6y4PQX3QXtK/tgGLdYxcZizp2s6E7mGVC0f69XniJn14aAmVkYBD+whoXuhk
LzqHFYQTeliUrHHGOm8PFYZ3meYuR8TEqm29ydM8eKAQAWdXPC0hT8DG90iCZoEwl2Is63pvvI6L
cBS+1W6SIh2jtXEm9dDjzMgOdeFM5G/tSCvwqPzJGAun8nn28Y6tnLmLWhgrI3tP7Y7pHrArpilv
6EpxGGY1tPesXGtwBUUTPJVjoB8o5I0vLEcSYA2DBTd86SSkVHwvPW/lOO0wZGSkWd1yPdnoI9mi
u8ehdZN7L5ugXbN/ZM+wEFHDXFg3b0l2CgeZHow4+667IeuGR4S59kLDid9w8tNPiQWdOEpPokgY
bNmEqK2xpssK+PFVUVRvrZdA0+wR/LeN6RaM6xI36FBh2aLofucJQ9l4krLWV1YIqELW1cOQa22v
/NGxz2fQCX0ZUeMBpGAxxbe0CNINW7qIBvJM+QcYn/nOknH8Uo44qpeQ07hWPg7Zzr+o4xiG9kIe
Jnebna+x9JnJDs4tGRHaahe94wZUngUj0cZlXu4TsBFRE9I03KA5s5u1gy2O35JNLbTacNijxOb1
yoOjB3EgJbKY6WGXl1W2U3Z3SML+uV+ylltRN0VvQ00cOGyr+kAudjyWMqm+xZOYyBV66DuKGxd6
dnTSw7irhM4ybztv+s6i6bksk+ogSffNLqwyLdjVllGiux376uISo023ykN3YG/Ruai3DlxuLOZI
BaYFecFG5p1x5oiilxzKRnyPTOfjIaudV6zEVEHNLEvDoSj3OO/sbNUWOB66pH1OJhM8J8PSPbjc
9dbMl9EtjHJ4I5ochxuOP4qsC7ZWnJ0PQ/+dVZKkdKK6bRt69Gjj2FuieA4dsN5xMe2rmqd0efqs
IOKqbVp6GFTlPOKltfFPO1Wjj0km7V3uI3zlzoOoXI8FDsjuuOl7YmVDeCjoWTibS0FMEPr3Ord0
CoWDLfDKRt19gb+tcLXKdN47jXCviqiB/9PPC0lUYUqCSBoaCI6aVxi32X0jNEH3yFZ0LspkisQ2
pNkOwSjYqV4nR6bYB9cPnSuT+zxxRN9cRzQayjw+1J1gfz6075kRV0WcnAFStk76xHCMIE+etWl4
nXstGZ1xuMgErt8kjK2135xuKyZL52LD6HvR6Sb7waQYvYesSze0o+DSDeJpbVvecl4swUBGYhQ4
6Mk8cDcgI+lBIMd2ange8zi9gJWekBvyEhY92bHLl+XeN+71WISfNr2xp7pCcfCHYq1b+4dpgh1D
mrpG5Vdr3UR7Ldxh3YHXp0pHbrwl6lfS9a4zk+qXyR+so7dktyVnXZzUBbqWEDmB/M5qbxeb2IQj
p4ZoTbVzh1Du6gbsTYRLNhyo0g0mTMXjsp7MALTeUlumweSYYxZjhwigM2/m2xZ+9S4L69d00NG9
2zhnZUSwybLHfZ2RRoqT6DLxT1WQ3ZsXaw4w1nCPO/ao4nk9pNmLcpOHeaQDT/fynEWW2ODUfasL
nm9sIShM6Gk4q/Dj5rT7Nui+56flIU5uvhjK+T70jOC9OdHYesfeZyXjMnUX0QZXtc2xFAE4HgT/
sk69ZJ8WBQypuc2Dl3ZmeWzP8w+7Yj2WkfikSGxZ5/K9q10ksEQ0myHI122HjTcP51fPzth9Eb5b
rBhvenRiG8ztpcdAjD6Qp7BEl9Q8RlOeB1s1W3LfSFcTCQqMWRu2bppxRVKtM6Zohmuf1tllo5gd
X1I/dfnDvGx+R2Ei/jqpmdseSEc0hFLmh3q0ltucwPb9jHbynJmAYgXY1CSndJ3WJDVd1M+VNsL+
DBU0auzvI2EAh2uuX1d5gLqULLWCVeGPfPRNZfwN80kA+C8bBNgFy1/Gl7gPl3yPD7uPj90SqqtC
z4m3cxJsBiXr+YTyj9g91PaQnQmewHB+E5payAaL6WiXVXywpjCjXXQZERGboYEWhCTmvqf0dFSg
Iqoh3xauK3/wMVYhj4gGEz+twh+SZClSWTJ6ZlX2YZqvltQz2Y4m4PA1BmmHWtbMvj52eCmvBjY8
fIyWnTwU9smZXWWhuIvmvGrXruUUV7bCUL6RoRu9YVtweBCccFNc1P6QY4AIUCn5WxbJllV/H23Q
ShXZWgDcxG79BVZL4gmHwklsd08ce+87AIyoEKxukDFMXyHuN1kBYycFK73SniZc22kr+9ElDsr/
yGYVoNFgdWrPuhWBNRit/Oig57+iZM1b4yfiScW+ErtitIZnShOk3Exzw6cUCsmyyiBALrSdpsFF
XrkKKrrQkv87ayRXOo+ukLPdWD8F4Zw/5Sk9E2vARuGDE008xiJV0k2VBakG05Ek8nXohoLPCjr9
Kk+skbDhHDY3GYhpb0vDUcazIS0nXjxU1WtYgPEn5uN0B8IK83hUwus/ExHmr7Vp9C32WPMatSTn
q7Ejr2/apne3YRX7z0piIltXTb/sy8FpFcP2Ek7rzrAoo/M0DtQ6X0bnHVh4/Owl9JGuKhq5ue+W
VrpsgF4Gj+DbicdKLkyyBG5l7rywbz9KXWNBC9MegW+cetBWLYcCsHFSc1wZPb/fUlRi9M526Svl
mDx7rzaWhwc3qNGhWooV2zVteF2yKqNYsqIaEYd2GSDxju9iYz6CsXGRx5shG1YKDe7Oq0J1myZ+
nZ8NvMpdZZgOKBxILL33fFXyvKQgkJD4gPaQu9HyntR+eztbuDvWvZ9WT0kr+u+6spfr0vWc9vQ1
63wuhrR/qAtBSa8KMh8WEAmHYuNjUQA8g/+zYJYJGFrUQvvPJk587zVoEpwMeM/y79aAo4hHblJ7
cGX8AdQNgXEISJN7i1uEQ5CnwmHYMCMsL9HS9qhwUdhwwFZ6bvaD6KrHaUigWzlN3XxYI7VR3Ill
f6cruqfIjTYA4iNutem2qhr7o086b1kns21CQpFp4G1Njg1+OwH0Jyi2mJm2L3+eL3JXW2ZDkMv6
VpEEd1bOYnWwLKokgbFEzUKJm8GaIHxRucaHrGZOVX4irXKbGQTLtaoiWlS04HmRmSLFRCsq/87F
d4gnhhH/EbI8yTtniEaOaqojBItztlYH9PSm31pCdkc96jndzSp1KIxSgXOs8fI5O7RWNe2WQBW4
WrSI50sfWSdb4WIqnixiGuEqLLzsNmRudegYMpKw72JAbPd9BICrpcEXZ6OUHI0s6t4+I3cYwUC1
CUZUti7WXZTZIN7sIawynh4Qf3d+J81jgNGLfA2lFhYTdtPf0oaQEt8wLFIPEbsMOrdTt7qVaoq9
9TINNimTMqNvTGWCxbEuFabj0Azcz8GF9JzXNN4lEqJr0wXRc4JDTK/DlkfULq0AHO4ozirffrMi
PG07f1oRxq59AvPhuWUbyu6XX/+LwS6gzrBDUCcO0Uz23eJ3gAcGgdq/8ITYk9KZCUTjdGdciWxk
Nw7Q7VU3WQA5gs56EEPZXw7pkjm7X7+xv21peV/43U+AFxAvbvBldZnH/lCWp5gGJttvOi9GBnQi
FRDx8y0DmX3zb7+cRxcpK3CBQdtxvqy/y7SXwTgF+SbGQLgRCeqxZvtwgGjzI/Jjd//rl/uSirfx
B7OBdlhBChjf9tecuifY6ue2DxdzyZLhrafFOnrCy9huvSyz5tfQkEJ76/XUbhdfBb/ZdP6LtSqb
GcZj1iyU0ftfPtvGrlvWjMgKMzfxVcRzhNBnYBP/xQn167/o336MIQkJIQISrqceTf+LgqGDosTt
wktNkkBcX7slwWsMJo4KzKGHXrL99ev9i7/a6S9F/B/rD47ZLz/HcBwq2+9Y7osQbJudZNM533vu
xJb1O/jE316KIAbLRdfh6g/BE315Kdc1ocyyipdKI7iENlNN43M+cBfH/xMb+2/pmf9/oZ3r7rO5
V/LzU12+dV/jPafX+yd36n8JUeok5P1KsZRqTN+qnzVLfsufmqUVgI4CYBEH/Ki9yCZH8V+iJZ18
/xChg3AQ+6AnuN3+U7T0xEnp5ALBaSH+RI7+kypl/4MrldyOj8yJ0TX6t6hSp+/Rf99beQWHdwfA
SsSnaJHzFQ3C+FQtRHHCdTqU4VVGcPNWD0m/i3San5H+atErPS9Z9VSxXdpjkN3/5bO6+fOV/ipU
ip9F09MXwTnpr0DVbfAy3N5+vrmbLs2bjHX3mndqPVqDYh5D3udVm+moWcCuunZmPvfUkF/hcgg5
obCi2S6RZsxs2bCeT37QPYFJ/5bkHRNJP7nmQaQFJjirq3zycE24bSaseL9+618Q5qe3ztMIgY7P
DdnMcb4oZj1rSxRhTo8BPe71YbZzJ9jhHeMcMbMYfZmxVeGvmSwUO5UsIj+iZjnl+TwJ4rS/fjM/
3615L4E41WcBNOdxdLqt/PwxWiVBvl7QQzP5Pif8tBmd4BC0J8hG15asMUpu58XaSfPYkAK1GY1+
/Qa+pHn++DS4w8TwyWArC+7cP7+Dfp6HOs1Av7blZJZtrEfGLG8eS3s3OVnxjpzg74CbF9GG+qCl
3TWD1slBxrWy9xN9u9lZyzQx7wQWLlyWll1U28qkLKdpi86Hc2Eb8zsci3OKBPx0/eMiiPlaEnry
T5/el8uPtTpMdVUYZuaMCptML6CX6imeViXuPdbFfRsX2ZmdeNq6qb05pn9Vj+2Uwm9tA7APojLD
VqG3Iec7FQdhi+o49fSbD/dfvE0uN+riBDMQCZHTr/9lBIriPMhtTJlrvkkl5hWG0HubgMquG23i
2rbolbOWNMOJQ7FYIruCyJQVe8zSnDmEvfQTNi7pkJht+gjG7+Aa8RtuuPu3b3IQosmHfuTZMLYh
LP/8HrnMxSxbQfNO66fyuurdTq6LTJ22iLMJFsLdhJZqHXuMR3Md0dEdVWxtrUiEB/q0OEtRWhqd
LW0yvg8Z8XY2n6U57/3qnYY2YKjBVMq71ld9BOvL1xZeMFz2G2mZxN7SBJl67I2KWl8jOSTQN3no
J4+Ylcyp1JSUrT2ezibBWEfpb2aIU47y5+uITSQDKhRADvOh+Bo9oRwUcsIYItFA3ynWXiTScVXb
ND2jmNUpUkPS4/A1xiu2Zhb2cxZpULdKsuxGlWtYb4gC9/+vrxv0+y/vK+TOSh0mFw95Qia6Lz+U
nlQ5OzVSmBizq/DotPTwGezpBV1Ybd+8U17G0R5zXTOeV7U6NvnYFtvCuKwFVXQTNzaucEdP5hh2
ROA5a+yGQsqn0R7Nw+zGL3Hju8cqyQ2Cb40nlgq2jsY+KaeLWDWcTRtAXaFork+ViMMqF6oh6V+r
vWuf6u/ayH6gZfejaU6NtGH1WKVLcDXLU9adBVmxtaipYntjYNn2Zot6SG+ZpyD1uGYnq/mH7gMU
ka55nWyJf1Wgdp4bS+J7rjvPPggJfINBqz6XEVnTyLJtzIBqKddcLtlHKZHRV7rn/XKphtF2sKeM
DV/e+5fxXA07XJgQacNxPJsn0GV27O9TF8Pb0k3dPcmfexbczirlijhUU7FcelNFd1mUNBBo0r7b
d1MQvVl95ayL1M0ukzp3NoLI4iu30rPBpccrROk/EDUB1d2I5myCCsG+MMTROiknxCzppxoOKl1x
z32AwlyG1j2VKwRtC9UcK2dO9+BB612dh3LTE+5HGjfmrmvFY5z05bXokPUdmv/osmZnJ2uktry5
mHEkvch6sl6l9tKMa7VAFrMLtcDoNoHxz+KgHD+nse8/amKX/jRsOXaW+6GaqhsrUtOW1rj6Hrf+
a07CdGePzac7iX7Y4hWlynYqB1aZsx0st4hIxbstnY51LlKnz04mKX4Magg/es4AN7E3Bs9ySqLP
Ti4wZ9hawitWmXXlFQEe6eGSuUN49XgMwqU5ZG1rVr7dnJMVZVnI7okzKD+HrecBDl7s0I3J/WXo
8sTpbo1S5pguMjm6bV23e1O08kprTvVOGEjWiDEyszbtEQ9jAA25a/ZCB9mTO7OybRb3vEgTs41j
452RMLCoxa0rbz/qDLylTqvDMneau76PNaLr9XddphKjpd/It8jx5bswruACNd6yi3LR3PuKdYti
tQC/kMmGhWXbZm9xg+gwZqf8gcK1EA2desYxBjnQqnO2V0TP2KwJy27XnFfMTUTMEXqxQ9KuHymr
XwWlNxZ8k8pm2JVTEMpjNtDJPBYeaO86f0kt372PWJFtLU2sgRtreTCe6F8z01Y3+FqhJtscspwZ
QAcfOuEDqnHXJTdYupdxjeGuDliVRF6GfV0UcmWJUjz6JwJRJlPu5cHEVzZGIzzWVEaDaeuXy5RN
GpYSu6QqI7+sfADUcebFh5Ov/5wMSrPOJ9vb92Z87+xlfHQEVyyEczGdGeJWO2qkIS7WwAiqxNwg
/H8DCwUHxI5IgM9R5q85P/rbRTjmW7uU+W2skwQhunRuI9wVd+gC1lFo05AWYP0k6xB4i8nkw8Qq
gyLWEPgFQ80N/yt/KuymOJQh0KcVxLzwiIKaPgBbm941S8EXRcoIbBBwCPw2XXs1U756cErFP6YM
W59MZvnhtOWQs8wpmm+qpP9xtlCM+JDmQyInNjmqSthcUx9ePZbLdOtW0MEmK5jf4yVV635W77Xn
f8Z9D0ysc63s3JV2dV/LvrwaRaF/THlvM/u6RXtheSlhQirRDkO0gPBfXH58bmkis0F6A9nCc+6x
HhZctvn44lmqvaud2qy8yo3OSABOGKRPHwKZuex7XZjlGNb0TpY4JWO49LTYTAXLtdRPSI150pv3
qZOlW8djC+9QbA79Xeem3w69ap5EGblQajDr+2E9XbjtEBwcOyvPREJEjPLZWxwExRkLw2mP5Bzu
At8qr+QU2NvOSJaLjRyekqZLLiojxXGOihkHyClyWw3l9aB4NcO/DR0MQFCJswstbpq3IXrwPh1w
CTGBmWewJOqqlLX29wGWen+XVEOw7OYy76/pA0ZKkUbJVe2n6aedd0ojynLfL+v8Khg4SJhAxVuL
GYr/JlK8VJ+4EPVlHTXNNq8DeTMWmu5P/F7rISDoh3ftCWtEs/FblQDTnYIXz+V3slxmX0eyHUxO
QtRuPdiFa8Hr8x0OVvo2laK8REHO7hyygceiTUjtkM9mV4dMlR9xDtlPPQezi6S1ggu2+OB0E3zh
LDIjsa+wCG2ln4cHp52s7xgtP/MY+leSi+iMiX8GW6/5R0hHe7BKHPqi4iYvkPk5B0gSPNsS5ZzI
dCQeusmxFoQ278MaXGpRsxq+gKdGfU3YYXfSdgurGx+HunH2vraDh671xU5N3XiEyCRew7jeDVHI
0jlTi/PpdxRIh7NobhIM3nuG0OnbNHbLFeLEeEUgFxNTmg/HoEO/X/VdiW+06qZzN19g98q5P2jV
nzwpWPK5A7jnORILlrPuWS9xfGa5uE2J4+Ea6BIP8BJVl2yH8pIUFqeuhetkjzWqOfMaVx/qSVuE
AKtWMnaIzy7wDOqfqcCwcm+JdF2so36KHnzq59O11BXYpok67zry2nu+2dX5ggVuWEtZwoNkAgfT
4hIMtxZvO4P5eYKTaF/lbRl+m9w6BBaZEGlwkyQmoTOxK9ZU8G17hLAHO2nlU5/a7otFI3i2IhVh
Ph0OpjdBs6CzDvWYbr1JQRPj2/wmtHdPMT3aKg+hKVTxfVJO8nXUlHVq1oM/zNKWn2ncZbdUw5a7
QFnBIYIYEa0w6ZBx6xB31yx7p2MQKPT9LvtQAXCjsoTw6dL0vsrzUwWtzMBLnH5mwkspAtANz6oy
7/JDEeBXLgu+Iu5s9/dt3g6cLDymi4k2mz9iSvQ+nUhOrs7TWyFkC9bWL3OIibE4F2Jg6U/bof+9
gzl8n7haeVtlkvnJ6I5wQseAv7HwciFexTOIaVPAHwKVeq9dH+dDm88+n0r0kQnfjug787gDQLTA
htLY843fgrwZ8rpzz2b8G9cWvgmcTk3GZpovFjSlmG/9bpzm7KLWZXs3YmAFbGzPH2PrU9hA060U
O1TM8JtIzalPxGGLvWL8ix49fC7Ezty4SDZcrFSc+7JQu9iqp+kMbaCInnCYgn+uxpgnJutFvu2G
dWbMTVvWwIQ4jsdszLG2Ej2ecBnd6rybiVQvKuiyQ59i0Fwl2IKCAyLmfMPVQbF2nM+p2RV9EMQb
Y8/a3wl8RPU6FVF7GAcVPzrZWH8IV3UE+sX4I+3BPjFb1OpyGpf0pl7oc4/0CYYl8QuO3HfiEUtA
GCDMjE1zmYVjS5DaiT8aW0UnqiBV6VYa9t948mYXHXvgg50XcbouphxfyWh7ZF/sQfHcQMQK9omV
g64lQ5NdFLFDWlAWoABLxXyz4cnTfqv7lI5o4jjJYyCjYdxhF6TPGsJyazZkhqDOhVbQi10a6+pD
GTd6rHr8xZOR/MHjSanmz2ytt4THFqwlvIm0I0dh+lBOXvJGHCoE1eda9R4HzAS+Cjvno8lL0+zZ
q4bfmhKSxXqyXKX2TjzTWp0zlksYgln4Fhf4O/AEMRFSpYH9A/thqCiAstuhvLJAW6cMyX6Dfoxx
MtqRMGzvJoZtZpIILW9lW2SkNqZHOiEdL7KLqtUWcT8/q9anx3W1nk0OE7FMmuiReuXJxwwZ+845
QldHtHIs4+K1waN7wVe5sc5s2xrVnvGAFshi9luxZdEDy1vBxKvOTbZA5sTLSu5+JJH3FA0lpgSE
OPTkKrW4XkWDMZnZvffbNTATKOde02FydJlbcqhTdfiEA0UVoOH4iW7J8/lmF/YRw3FjaqCnSati
pnK7Cm9hI+RXEB0xYsYFP62qsvEqwrOjSAbzyqU1TtG3TALU2CQjyasmgF4LowV0dhbc9PDSzzpR
WGRlHDBWcBb5wIqqgDOCVgSfEtsgRPFyukd149FQBw6hPenFz91JsY9aaADbdprl+UgC/W3i5n3V
Vp2mSRz7BF8jq8X06ClueZkEyFPQOp+DoROm2xNkG9WarCBq7hJhsNvx1t1gB3+NAhJQJw39KhkZ
6e2vz9dfyMpsjPDMc6gI2XqcpBnvi0zRo5UNOnGGVdgDpgObx+knT3H7lEXc7eO6QJWr8GzgNB2L
4E0DFcIQaghl8IgWMVXcFXSYaygrlrd1Ij8l9+Ygp6DSC0woS67Gb6OYYJ1apanP7TnFwK4yDd+s
5fL3VgFkE7HWdl8RqKs8a8+tJSagT+IbQHm2xGrVK2wsp3mh9Nd5XWF7/PWH8LcdGp0JrLZZOnLd
+YH4Aznxl+VU3+Rha3OGXi1Umn+ngatu1joZ2s/Z4KDjrZi1TeruFl8/Az8P9JLOtMWhS90vnUsM
U8W1U+UeVy1R36vfvLmvWyneXBSTofBYnMW+9/XN2TjJVdcz9Q01gbU0cTj4SXuJsSnXfa0vTBoV
+8qb7HyrlgLgRVj1APEtjzTsb1akPwtNp/UiMhN8LuQ09Lu/5YPSTgiMG5qygnlG2tXyvMZesk0D
V+2WsvB/c3H+LP78+XKwUNgaImw55Jd/3sd5TTyYPLeBPczem7Km7kkFA7XvKoh/o9D+y1eKT0Br
GiO5EE7Lsb9cAHXaWkWbzjV7kxhy6xzbZ32dmbUi8X384+f5b8lMNEjwn6/K0V+Fo//3PypR/wv1
JXESXf5nfemurd+anJ/I5x8lKseP//t//vgd/xmJi+mmoxYkRkDiQQJ/5r/UJWH/Q7Aw5vKPPBGG
LLj/W12K+CW+CiHCNXUm0UmC/M/OErrugpMgE4Uee0Mu1n8rEocg9dP+kdo83sNpLUwOhYiP8xVo
FLVQCpaQUoYuSZeexnL2i5uu8xz3EECoXW406ClGPfY3aX3X5bqtrmCRFkIwwpjEqM0ytqXzkZVl
Xx85PsfFQTnaidd969T1Nk7zRG1MWmTJppL4HrdtNPjxG9Ya8FkB+fD+OlzczLmY7WmxDqqop4ph
KJVp9lBWyWhd4vr14nTl1lXbXvgl5xYcu6Fz0EAqAnZxbeuER2Gy4c7u2/mcFGpz6475sBzzsfSe
qRe0us1Udz7Oj9TU1xy78HWNzEE9h4XGaet3IhwO5FnlNia5SMJSGnuD6DXZjzbja3LVR/bc7bM6
boLtjDMdOG6S8AWKcI15TK1Z883L6iTYiUrr6dDAv4LtXcQwX2bmeywwo6tAKk89hugCpy15CKcJ
ynVkRdgg6sCk1i5NQ1AtzTCY9LLigHtZuxP7O/LvSGT9QGNRZWiZKvMTgJa/Qv6q1KLu4CzAVJvz
YQL8oxt3N8uCAq+aJau384oyzzZM4A5oYzc9GWKJyOkK/m5rXoivdDDWcxnm2yqVuYMP23KBuGP7
+cxnNT+VwIbSJJ6BV+WDx8umwW01yfaC4SHkoa+ClM147qQfDYQAPMGJdVcjn1OR4Q3DG1GaCrkh
BcvLt+AiY+h4nnFzhz1AYB877hlrcZ/qtJO/09g5puFcLMmjapLi2HVRdSmceLwNazHtAm0/RH1g
P1dlUb+n7jLj4MSWBsK++m77DdNKXzc1C1ie7ddh6TsTd1ZTQkB2Rv/cLqbitRokV09YTAm+s3rp
+GuZKfrhNh22N/ZF4cOYzayBmpxIRJ9QVrIqZTgJinKr9h5jdGZvZay7PbRGmOd96YJSS7lyLxdr
0uyZlwzeEEEUQm6db4/WrmcvzIZJgDpAwoW/vPRdRnGYp0ByNxxiD5KcCwtJUas7zpds4Jw8ap9H
1YO0L3PANh7jiF6b3IEAqzxdgp0Og+aqzS1hA9aLRjaXmZYPTZ/nH5HIfQWmudDPJsvBv6vOnR/G
IQixTbHXBk/e98o6zLnyaxiGMv0g4p89Sv7yGGWSSbT7ZMoofpnM3P3ohxS7bJ3I4rZhSqKEDefi
bd/4RQgI1yNvEA1BZfNB6+qb0bocVsym/CiE1TrntSoGvNxMwh+43dR8obLSiFWcu8GtU5TpI4OB
B9gftA1sqix684GrxBs5DNFTrjCZreScZ3e47y29ta2+uK5SbOgrjdPqvc6slC3nyK9RRBhOfOKh
Nhdp6LkPeVW0d3IMAWZ74SCOZRMTqSOMNjxbPPrVRdiP80GTWrIwuiXxJXMXE3o19AWe3HqU9tbr
SQusvTqwr8nDJfGuUCUBJpJX3XgmegjpK1yCw0dnLPPZuhL2dqNAbtz4XU9H4eLYM2gXnGb9+5L4
Qq4hbjavKe+BdU4wussFp2srWU+YgZ115tbl9yitvWnHGr4LCIhY4aOadB2uBYeIES5zK+ttr53y
0QmsOdmoeqyfp9jVCIt44L7LZm5uIqgNxarye2JjJI9d9LwxO9XucRbkxRPm8jmuuodQsd3CrhrZ
FcUwIvtBTgiTHBDg9iWAmjOccfxEVeCIlFw0aTtFOyAtC67TgAXGdpgTO9opvLK0aA8uel9UmDlZ
sWSOHl1h0cWZVnM97HxH11eZW+p4l/laHJKpwDuQOlNx0yMRzdx8quQ2qaxarj236W961acvFPa2
HPq8OE4PvKie1jMH3YQckYtZ3ufHpqjziUEB98Kl4srD+PlW28YN19Jw39v0fLkpEsqiotqFBsDp
iVfsTxt6EIZbRtsT0iZpA2y1mc+jyitsD8djV1lnndd2+G+aYfkeJmn0SDWW+lzqaKHWQyByQSIr
X4dCw6Bw2qBN1nzgvPfAWEu6kXVa3g9k4EcCCV4nN0vsaEpRy26+J4zkF3vDWpUCbgy2coM9mfiU
JcFDrUTcUOLjthGtWmUWN0/81IB7+2mbfES64G5U+QvEf+lyswUz7kFg6RuOYnl06p+YFoY7ZaIi
Q4wp7bt0AZ+/jWpXUu9YeOORSV+0m0DM+m5h7ARonxTDspqlTp8re0yvw1mSX+tmcVrdQiGl2ZbM
zLU3mNhmu5MaHrqOWT6qNDVnecjSEdEYVMYarIsiZ4aB/JZ5gdgEz9zwpW8m95sTKGoYEFSGGcsm
4WBY2rH3PFazc2fZDdxHQRLkhI3swoNxGjabHUCdfmNTGQRf1Aro0DQxvI+13bj2mx16qGSDZ5oR
C2od3MCX5SG0jL03oJdVHW20gHxurJK3s5YYayj2TMXwNHqZuEVej6wdTzU7Z0GRO488utryzNej
4Lkn9bLNs/9g70x348ayLf0q9wWYIHl4OPxsBWOSQtZoW/YfQrJlzvPMp78flVmVilBURDuBbvQF
ulCoKsCVZpA8PMPea30rFAoxGLFXXGRp3RKSyYpcEBNWjYGLxrDl/6jDK0fb0qZL6pXKJwdTR0rL
yWbUpGXRk15CRPUvGk/0wIIyxzYippbqs1Tq9gd/h5cskQ/p33wjCG9RB4QCEUWh830Fk3aZDjFQ
GbsIAKl4tgwfHNAZ3oyYrOylwSaicnVUyFeeN5qCRozDcTMYmTQvMFDFLxOOoU/loEOINvLS4ARn
8BaxO2TNnYZZZrxMY61bRwkuWzj/ZkmWrT3CcLI8Pcph6upz28H34idNeCR6KZosd0mLjefCs6je
LlKEcDPNxLG+yhzjHStULT7nsaNNa3KCJiozjTIhM+2HueUy1oGxNMBjgb0suNICpS11yNYYs2mT
Z4WVLkw+mtplMyUfzXDKxQVmFNIQhgg0IDWCsFtaRRsau0GnubqUHHJbUpAUe7zoTfbMWBc6/aVV
BrA1ju1hxIp9/3uDO7i8jCVSeNb5pIE8a9fKPf7cCmipjfgd+e8YtistjgyQJhAJ7xBNVj68NSRM
25SGZ7erJnv+lEatcAuWhGinjQZlzjbspLrI7WrErUyX6b6ncnhvOiL+3lvUqy7IwYnWsm3BlBep
TV56WOSM1sSSMRsOFe8DzWA7YJvbz+jZa3astrESqCfM3RR22XgjjLkyrUSJbr1YQxCy2EyagqZk
ctgf5RfhoKnWzqd9FnxhwxwlUCu9rN/p+LecS2NS8vy+rqCNrcJW7bVt2dtevQoiTfN+yBAF8UoO
rW0/koDhlDspOIHe008V+qLR6B6eCYqaxS9/a3g4YxjIYngxkjMQsthDcYwX6YpZRMQIpfwx+OIY
iSwk2R/vTl1HlGoHcq+3y0AWtVTAmUzXFDv2T7lOVWS10pSxWxi4JdhlJMODZjXMnWw5IyIUNJ1Y
azTw0WIUbBHVCrmSZ4XV4+8fgf/j+XbvFPw/TWmJvOndO/mQ3flANfX18Cg8/yN/HoU18w+qcKyn
Fmx0qu1zneovOgyEdBR6MEOo0OlI9qjM/Cv23fzDnkW4tsF/IKZ8fxSWf+C0QRtM2OZbNJj+e3QY
Z79MwiGXeRcBKNd3+H0QWPcH0FAnHegkXOCoFuMvmJC8H62aE08STRLtBYbFEJhYKZ1wBdawvCex
ZYIcO2gl+AFt6Nj5Kz0FdKMNgk1gy4a4Tro9NxUWuAbIbWa+1H4WsOZbk/IJpxptZzWZ/bBtUUPN
soVOYXZEC4IPsEF7nAofs2Q0tyl1sTYKp9bXcNbDz77daDkG0rwJVn1aeuIC+pp9D800etCLCMd8
V4kkv2hLchnZHuB3Jssusq+nbBiEG5qWGdH+gCTJ1lkgMIqHtK/dWHjxTevXgNtqKWoN6wSzCkTG
UPuUF7DUXL01qUnjqUwv9UD6V70xm0d4ffozCC0mZZ9IRrab+FrVbUlWGX1uwhZtFDOoQhGLB87O
aLxqJ0w73cUDkjSEfH4AllrPaMaQfEPva5hgmqyGthP6jfTnAw24DMXmF4Oppy+aNU+R76PalLR/
/U3JKti5JUz6J30yynuR8SrRXaiEtIxjjDu8BXG5rLH2PKW+NL5Zmi+/WP7Qf49Lp7zxzLDjlDiY
7O9kJQLyQdB8ZIuSxVQUDs4ghFE6icl42TcFnSE6cpi1m9yGDFcTg0iqkYJ1MANk5igqbVOFIsNT
OtxWRnIFzRt/DAkqjrHhV2SluSiNcItKK1ySgzyG+oqZ6pnkqjtV2+UdKTT29JVkSjQD+dR8miKm
S7/EfIaZV08ttg/pCxrCzzb95AWarkVBDQVvOPKE9lqTzdpMpxvwxTQ1nctA0b4k9WtU9LflnOkW
vholzitffQrbjNZbeEF/86Zt5kfMKhN6W61T1EVviLUX1MBKQSRm7Cl66GsG/hQdi1KPcFQ4GTlK
I8ayHEbkZT7EJWWDgaAkfZVWOHhtL1iDXt9NNoImHc2+1jjlMvIcPNV+oz8inxYPZjLlPyK13oqB
MWf3w+AGVqKgxhMwTTuLdE9DW3a9aj3EMiRBt6DzQsQNVVV4AKPyZBoWXd+y/aXH1bVpR7fStour
7M0R29f9Yz3ai9lt03rtZeB31SerQ6rsA1npSlymO6jILtvhe9wA2MYnF3zLV0d7VsdPIzGnseNq
RrHo1a8os5fE11J7MJZpxYu0Zhfo7Yh6BMTwhbAdto968wCCcaGA5nRUGvNqTr7bd9Po7rypeRAW
fUfA/VAhGSHCpVsJA/9TYsqVTTNSBRVX06JgnnRhyKziBoSoTQJ2gD6XfQK61SvgvcBDKSpEcofy
xnXqYJGo2UaKuF0a/BbOHJu8ARWgfA6SH3rrXQkLTOf4pJuwCx1QqZw41PAq9JIVlTxAsxtqNz8C
k22SH6D6hICM+LT7FhhIlijtWMFD72iP5ZDla4RBLwqhtgy1qy4d+SICqHelnrpKfNejEcMfWz5a
ZdLBpxswZaZiASnzLiUAzDNJBSvNnokqezKbZtfNIMnRdMi5jFZpU+hbOq9uRzoXSpjBHUK4ybW8
4RhMFnH/KlsAQUysun4XVrjicPSUi9yPb0PDXnp9sku64HpShbf2ZAzBH3bCinoJkN+kHe4H/uq+
7L5ZFCXY5HbXI+B7McVfKYyuc3ALC0tX1nXcbuVkP6QTzlm2TroDt2W6UUM4viQ25cCDyQmFuFon
n/AFvwDihnyNy40SnQwvRJnAZmFOd1YleXRxV5mryeNzrZ84o38v04H8wzR6yPpyjU7ZNVJxV1jh
DT5xGao7P7bXRZc8Drn1idMhgLx45GC0KIhTtqLuXlf6rWE3S62+JXIQL7J/38971DK+zJrnrstY
g+q2ekgsZF1M+oBjvoyiutf7S6dHqVVRTijYG6UDaXj0e5v1AEQQ5UE/XPnTzpr5KEpKxy8Kb+io
7kC+7MBuAGjha+wRWpaIAoaL3HwjuS4dysD6hgPmrg9saxHncIZqjPoG0kjXIhkLpaK1zC11ImEX
iiR1IVriNM8hp4piZFJBzbqYIrFqde9XPchtZMebsLe8K+ib1XMqzdjFFr+xCgrEHfkaEwCsRdx1
1MMwNQeljXpxwpm6zGOTc3m/HiK6luCSGuR/EpEe6+rU3FDn2tXejypRdwhtFnaWr5ouXcYkwssI
IDK43zDQaQO3LyWcZnU0bzklYJomo6sfsOklzLwvk751puzGGigGARSvb1VyLnv1yqBJb4ra1VAN
OHmKmhiONEG2U0P8gkJ7muNwfRN7nBoSCo/YJJ/xQOxwVD1NNc3gqX1CcXrVjoSnCIJFR9RnwBhX
9ASZW4dqZaVs3skD9c1HMIn6V7vXZr3rTiECGojqDbUqJlsMiJ/bSn6zp4rStPmjtBTKC83LVLWr
vlbyF+Rhbm196ZDoryWSQzB5FP9s9LQjJ4+E8jqgpydOQL1bh+rtOPmmO063Dg5Jzn7Io/jIchd8
/6JR0Zla6QbjJbNg+IxU51nHEo258Way9Wu9GTYlk7mmcfBsTJKpiU3zHYWCe+9siBRB4Ehmgho+
VYrF+4p3fl9qd0rCXz9+UdWGfvSAkvsTzB5yQ0qJxLhZycoh0NCYS+uSL5Xc8Q705yieaoo0V9WE
jqaX14NV/ZIsazHMa3coCdumdCDHHuALa2nMIcO+0aqvBvl/rI9fiA249POUjvTo3DXere1bX4co
3pZIxFIPUvvwYmshJol8uAI6uYRItFD8YF2K8BINxmPUFtGFPnQLPKir1uB4zMaP0LCsX5IL8xVH
DxlKhRtGxaaq6k8QCQAl8CXlzTYecSJMQq6E0/70TVwgUobXuAYuwQndEpRtlhShaZyM2qM0SVyv
vH7cisaAxlXLnS9Qy1qsB5yfp2rDdiuAhnFDe8elBrlutU69pcu9iER7EWrLKSInhB413DLXn0Vs
EXLkZnhOTROY1OwCeUgifwWZfFHG30Vkc5XsW4GqFPbLvW2SdD5+Fw2h9hPStam7C4n5ivBMZ/E3
SR7jMMGIHULaJDSWEV1QEAqB6ar2xpTaz9b0N6CPtnGnocdgQ5v6PJOIlY7oQR3Hei0Q+oBsmUmm
9CMiZbh1WrlsqI4K3PgNst/JyL+YOdTz8NtUfA2iGup7FcKPJnfSop7em8bKh/1NgsMFaFta3Ur+
qU9bi0RRcOm8MvPSDpBRk+Dlb0K93Ea66o4dNzpehTZK61I+9BDwv2LCppwebdiVUJrX2JEi8TaV
ZQCxxedAYNQjqVvdqvB/drrhouJB6ggsgmP+vLgOUGCpB6CjzpcZ+W+qaTI8G9Y6dfpMexBtqG+s
7OquZ999B2/NdLtwjonD+40pGwh6Ka5h/nzpylcUpADMbjr1Ki2apeNlZHLg146MVVK82MNAqNzO
6p4xeI4Opp0aVq4CFwajS/bqwUOI05u6IEe1ya9qNfGfoJGsa6ATyUill3Y+ci6PSV/HHmM8JA6b
rcbfmk291pK+faVhz7zT0AiH55ITOMBrxqPh5z5xspwwYs4zCHFnUVbyJEqNPXB2G0YkV5Z68wXl
ablFGbbA9utW/AR4GCrCQQ1zttWIB8p37JzcLC43vUVA36AsgpLfB2H+GfYO1GXQtItsgMDVWz9J
SnBHRX2UFPSdqeDIUQYNqzj2fN1qqDlSrgMHVL+EVHMHXfxEINnfZdThBdqgmVMx+qRGWmB/x+9l
dSlG9uSxSp7fVWQH16MmN+HYyrtswMEzXdFZeU0tdjC54g4VolmPrVDmcISAirJo+YIwrW90jO+W
Wi5LfBLzfkdH1zPLWdtAX/Vl9BgOvCiZboPhpU+GTRKJ64h4Xqtw0OjLdVe9grZZyhDTj/eDAthN
g2XCx6AVJcYiapOFn2dXvpWsTCqnUYCerbsHkpOm9/xW54Jt8iIN5BeTRYez6p1OmqDeaotcz66j
VJ/JQBvDj1dT90uEHCr08bGqzevOV3c2k+Un5PprKjZu21e3WpQvojTCGCFIpySI2q015W40g2et
VQDu9sKVlRbrs5iQyFlCbkcHLdPkKQ+Cml9hyR2a2O/D2KUbP7I2Q1l429j0G1dMyo1jtWx9KDJq
0VNi3UOHAcqhLrQY4qCilBeqTKpnenAXpWXfZj5Vxhggc3XreapFXpYl1IsEY/MljHDX9rNrfEuo
lVryb82Rk3j1a/Jx5VMBx12AoZ/YrFj95LH9yQAdhOzrk4J+KTFC4JBoqS5L6sXrDhgcslML8Frb
fw9s5nOd6OKJrWLKsdhXn+kjMg2IhJafDiRLId6K+vKjzpeecv4YKw0ZoKbaF0HYXSZIR4jCdnZ6
xTfYhDCpZFtvsKDPlH8k4mPklUtT4QO2OaQujGEO+K2SFWYZytvO+NOK0XHnhVddUmdvrvC0EKOF
cuOV1JlqGWrKjhb7j7L21jRYJK9/WDs9KYOmHYxwCPyrSJDFSEeLMisKbgyY5bBT7HJJnne27qh1
zq6NdhBXclK3BoHWcW1ft0b1NRvHTUpi5GjjjgcGBJEa1Jvu1M+p362tUlfcUYONT49rQVgo2sqK
LJIovi0F2V+6zm595s0RH0qeZWWuR3vX4Me7sADQ6exTjUw1t2FxV9RYKEBK0Xoh6WBrju2vKdzO
764FJl3wl0RGyAZGr6JxQgJgDl8CoF6wLiBCfAtLXBAXYes1vzzd8PQNUrg5zMVRK2+F/99GzYZR
3KaJWQDPU4ZWYfeFewS3Z58jYYgp3960ecpZKiEplvtHRD+H/+bOJ7VtkIoyiw3XrW634TZlz/rk
edrgb3w5eOrazE0N7EJZFjddOhSKC3tcIzhgTrJq+FpJjta0QlkO2mjdOo7NuQAuFA9UL1PnqZ84
WayrRirIJ3ObfgDwE7gsAQL3eefXIi2EFZojJwxsHRC8SmiaILGdOCnIVj//f4WyGd+UN3NR8T9r
dR6es/+6fq7CLN+T68z/0F81Sv0PCcMCDRi1QGpQcyXyrxql/gf8aqnyL2rLmLGpDv6rRin+cBAP
I8vRqXCj16Hy/LdcBx0ZZUVcv3+JfA6I1acI1m9uwPeVdI0aKYURjRQtANuWc+DhbSIsaGbP2dCy
+EIyLD1rZ7YTSAynbg5DdK0HYomGrrtRMFloZbg1oqZYqXr8mET6ss36B7ZaHNtJt9tVufwiUrqP
Ih3bpWLXyTJwStqYnai2Jo6eC8BjBCeXBMUEMbwpS/FeE70H2tiJiFYw6vJBtX5ZBTvDzkk3tpN9
tejDud1gs1FstYfOJKIJncdFCX/lAkzPxpY1O8t2m5XfofT0F1AcKCAY3mPa/dV3+L+mRdur1f9P
ijI99Qn8r6p92ROrITv8FwnB+cOGWSARg1n0bAz134NfsYAamLAq/qU6m//or9Gv6X+gYBSS4jx4
aIlH+9+jnz9CR6mas/4N2aEUzu9U6PXZ6/336OdnoXxDLyewBfO3icP6vGLTs7OU2HKzXkvv8Jxy
aIaCtOmlkME21XoSy/owfWw5o19qY4loW6Z42AoqB49hXXSXKjoP10fdURoJ7bdwKLWbgvNZ62oc
OS+r3MNppEQWVRM7e8DdZucr3aQ+/n9s/u1eoVdUr8xaRf1fqzb7+dyQz3iorfx/UTWpMw5OzMT9
68/XbG8Wnv+Bv0STpAXMLxv5I01jKe1/D0RN/QOij8bsy1Bkhn4nmjQJC4Acb84yRpUuo/63aFLK
P4TAxAw8hpFow///nXE49xH/HoaQvfkBFnMwWwphQeY96DO2CTkcDvVOoLVY3Jqite5wOZEmEkxU
xCrN+0Uv3eSsAETuz4HDROO/5kd6nPsdqj8vTZcM5YJt8BsMnth7Ia+OZdmp4wJbZYXRIEVjch12
dejahZZdvnsd/9uXYq0BN4/b85BmBG8o0JAacETvjdIFEk7JsSxKVwHjdeauWG0/PNA3MgW7bU3X
mSX27krzSagRNXelhYFx2cO5RdFjjGeU5sdemyPAmQBpstUPa2eb+n7kFTnm5sl0Ng3t7lU3qsVl
22bl1tNBp1+A9cc20UaDduYO913+f743h7lzJkTMJuf5CbwTYLelbiZRVFJeUZoaOqFRZdtUTfIV
4kWqyvibFl5vt2f07MdGCwq6eUPDdVEf71/VQVdC1BdXDRtyX311HBZlG2YbkPv1n7Lv/zgw51d0
8E3oqhQms7LG5/nGnnh3g7Qjw1FLTWNR6mOQEucoxMo0A+vOrMDLG3rYIbtADctRZrj2ilosT4/W
I0OIgTPPBzq3K/WDjVEWom2wE15uN1TRlZ47DUE+lWjOafaZeD7c58xOmZ0CM7Ph4Dqd2g4OnFAJ
oSmZtgWpZDSjzHpXZEGFSDSwN6fv68gr1HXDBNihASay5eyeeP9c6cl5wF6xcKmzItvnBDdilf6M
YPmcTeTopeb2N2QQEzz7vPq+u1RCC0wUdiohupY/kqqw1r6dNHeB5Nh/+qaODRYYDMj36LlLXtj+
lbwucmrsLjzE0S6WWC05WJmpr10Tql4/pgOa1kUvi+CLGntA1js1dU//gCOfow6uSFgaVCMMMQdv
0SI1KwLCIjl+6cqj47UhcMtg3JZNOnxuO/bStuckZ17lkfmHEaqhYsDRNW+I9u8a51Qx+DrPNwdD
dFH61NJTehgr2tDKZVwo7bqtHAkwJqx+nb7dY2+WQAimAG02DOgH8ytN3qHlCG0s9IwUzwQ19HpK
KL7Y0NXPPNmjNwlWkeTaOSP5cLxq9RyNAhN2gYkldzV68tvBHLSXou7M67Qdw9suIZmdtpOBH/i3
b5PZR5iqxEyh2m9esHcDOAwN2tqFhCodRMmm1sOIKpYTUzohM/r0pbR5iB7Md+QbIRGZ2XQk0R98
l1ixrRg/H0GIlR24TplQH8rQvbGUkpM60o+kOb/u69J8EGlO7ziyfipqkJ+Zdg80T28LC0AnVjTO
n7aEQLQ/qMAydt0U8DsCMTCcveAz0AYHJaNPl6oowYXjqsO0Hn2P0ImslFZ9Pf0kjkyIbNH4ITqe
Sub+eey9e+hNm02+GhgGzb+mdAeFlivN6GBlGkO2igVBIKevd2Qsz1IhiFDzBhEk2v71ioyCjiF7
Blg+lCsgAcJVkYgsfVU5l9F0ZJrCEMP3CiRs3vAd3NrUKZUqAakuMDH4i9zqbP3C0Mb+wezbagvO
1dyUdGhfraJPbqoulb8/njk9wSwVvGJHtQ6mybHT1TpTqAX7kiZla2AhH5mlwGeP5fr0Uz1yq7MN
CZmCiRWNbfTBUwW1kOGdNejXS/VmNERInh/u2whXzSrxDZ0AWNWnaUCoSIFCdXn68kdW7/eXPzQh
AZVR/HxUyG6s5iHrq/GqJN35zNy0P1Tfduomb5K9EH5QVZUHQ0c1ke4HoyiWZGDSrtdT8yvEdeHm
DlRVLzbjM8Cto9dD0MYKY7HczEfm959GkWQNfDmnWJrAM1ynqnsXiSKvsw+f0Q6cQ1ztv8O324Mm
adlo5CzNMeyDRU0lqxpOYNuQnlCrF5Ee+6tp0p/jwvBWdadqV4ZDMrOJedfFGGKcmRH3l9S/rs7q
RgsRzBhHlP2bVZAf1zAemqUnMY4GhP9dxDrh2q0K0CBMeg2Day1uT4+bYxedD4mMXOpuEL72L6rh
/Rh1GgDLXovSbZJhjVZrAF4OqoNflh3Fd9bU9mde6/4S93angDpV1jgNQyWFwv2Lelim7TguqqVS
ygn9c07vqBjNhVpOaJHIfRwuHB/Srj8V4sxDPjKiHL5OYEJsnIBCzj/t3WTbemEzAs2oltSw6cQT
DrRDiuYQH2BpS72krH/6+R67VU3jBGiyT2KZO9iygDuOMPr11VJTWyTZoW9dWrIHED6YJq3cpIzI
5VWq+yLG43z60kdvlRIn5zX2o6QG7t9qEiip5QW82tHqoytEhqRpNs3wBZY+zqNxOPdoZ1nquxX9
z9eKNJUJbq6wWs7BFKh2uokA0aiWRSGcFe1JAnxNJPkXvpyKz7llYnIh/h3zABqx4DXIbPTpHiu6
gDmy1LreOrdhPNhk/PmTdA772DxZWN8qzu9fNzRsoquRiSyttP/M92WvHJ86gx8hiGwcPb4YaEzt
4JaJpa0CT4v6XqwAQLVnJs79NffP3zHzcKnwwTpj97r/LkhBIRIFP99yaI2YK4/TZYwt29UIRD7z
ce2vBH9eCjXvXHvHhw69Z/9SCjy7gPioZpn6lnNt9LjROq9onn5/cKEUh7tLmWg+huxfRWOlC0Yz
p6de0QHSQydZJYT9flZbk4xCMFO/tzX967YQPwOzNN4c3/sXbLygtEK1bJa4IrJVO5E4S8203/YC
x87v35vJ5gjNiK3TdTgYx6XwszFCpQCevSyXhWplG5BtI6JHOn7+iKrw9PWODQ7Ujxo9DspE2Dj3
b62uxrTPhUlyT9X1q9aSzaYwnWLh6aSmnb7UsemIXZ9pcCJmfLzVh99NfzAAqJ4EQbNsclN3azll
j3ltxzeJgVIlZr++iIiERjAy0BI/fem3ot7fG/4/36DJ7ohzP/+2D0nNU4FKfTRDtE/Ye7a1A2Jo
CEnlRqPXQERV2kdswd4P7Ir1JkgmR900fhivoHohCA/wwd40AZHd6eBb9pWJ2xM1oxJ4W8yIuMcS
a7TPfElHtgMcwiRleUYDX9TB3O3pNfwa4mmWfQbEwbGH3QCCAGBkFtwM/tCia1TEc1iP2Qq9tLM5
87w+Tqdz/CF1esDr7F8Ph0Uio5FCpsfcFcTKRRK0Hn1fdKtIfxQ6qbDNSAsgqaV2notqzpZv24bW
OPTZtZNk1edITuLL6d/08YmweHLunnf0c5vuYBozCvB/jRUXS8/2mpUVtHTuI6u5nGSvfy8xen8G
FmvfpVU93o0EJH87ffmPo3deuwk+wctAAfvtKPdu9HZGIXonryl4SLLLZRk7i9kQsdbrVrks89ze
TAkxXdpYZWc+0YNT4jx4Ha5IfwbyLwXWQ/jwRB3FMlqFS+N6IC2wntYsWKpYl4Vf/LKUydzWWNCv
BscrgqXoTP1GC9X+8+kH8HGmcBCgMa/TuZGCEuz+TIGlTZtyQsCXQiksd87e5kvVIqyH+bj9J5ea
2060aiG+HkxKfMU5xDcuFU9G81IplVx6dYUXma/RPPOhHXuvpBaz7aYhAGT24EPrQXYJOE3FEog9
lsrI65Fmisa00B3Z048phY9flgPUJb3EW3hmYjo2qFkumYGdmeBgz9/hu1E1RGk9xk5QzLEQ+pVn
BvYiVH11QR5Dtoh1T9lwilXm1PTgysi03ennPC/H+7MiXW8OG9Rb3hbTg08q8mRpNXqCNLK1s09+
0UH8mQJTv4JcmG+0JP79beFMMaGZw5OmN3F4UO3IbhS2oaTLyKzQ8ZXIKRLEw9qisQZ0WxiL8zMP
eB6VB7fIzofO5zyTwok/eL2eKKw+9NB+IZwq3JYFG91ZalGnq72rqKAA3Dlx/A++WOQCLHMG1+VM
N39L715rR7KorcNFW1pNg+AnkfH1IGp/NUinulNka12W8Lk0wBpd7WKpjD+BY+1/nn67Rz5YVjoU
B5RqaSMc1nZqWwdR4zf5sjI67WXEyo3Hc0hXuqyqM3PDkYHE+gwknd4apcNZkPH+fidVm4dpVZJo
0vqvNXboy8zT0Vs1auXi5pjKM6/12Jw47zE518w1ng/hIHWCx3i08bxTAyYIUSkbL6XsGz96UvGA
ZSRG971kLi2WITUgJMcmHBPhe+Sg/vZTFnOViSAPCpdklezfOn/SKQmguyVzN9EPCUG2l/1gaK7w
4IC5py92ZDRzq4hH5FvWgXUwMU626Mq87dB/jhhP2zQVtxNiwA08vDsmf/idSqhuTl9zfncHXxAQ
LpomDpFsFlzC/RuUUtH6cOQG/bjUbvtOei4z9zn755FpmLIO15iP5dS4D+4sAvQWylEWy9apxGJE
f3/pYU5egLVIpoXo+TM0yrB41xPy3n8wfNn+MkPQfRIAxvdvMRNmFcjBYr8tvHpHFmmHDroDMpKh
81ubQT6ZZ8bvkRfJLmLuZFJrZwQf3m7TWXklvGLW4uNAaTJc44HVf0sK76dag3zE4YSy9/SblB/f
JJ+mQ++XerNU32BC72alpFMnNR0p/+FbGbZp7Nifmn7K7gu0wk+nL3VkQmCjpGEGnTM5eLb7T1QU
NWK62GL/KLIYEwzUEwgJyhVwFPxjSMHP7BiOrKMGuCXsqQa7JXzE+9fjXVmRjVd7qZN6STIZHwaH
0dFakE5r4mPI+12lVcS8Mx+TJzwi8jt9w8d/ACgoWtTzODq4YdlZAKElP6CdvOw78MR2pxMaDeig
JUgSJj+aLYJM28zKn6JK/3r66sceN/KdOYaI9ib7if3bR78YqX1b10t2GES2enaJlplI3UXXwXpm
wk/Xpy/4sd4y9zXJdpiFDPwPe34e78aSlVJhkzJxXJtQ5Q1WFnxqA6JYVRkeybgVWyhHcD9IwCZP
JI2+jKTkQb0Eiloqdvd7DvX5VMdow0WsARVBbnLQzlHjvmwdo3HcsOyb62qIpDvaqMZP3/OHiZCr
cExkGhTY1Dkz79+y58TZGPcmBigLP1nUYMkru+pcb+rDR0pWDOsovVIaB0I9XE9wTqr65M+qXLLd
QbZW6Zbo4x7FtPA3p2/o46WQhFFBwW6P5gbL9P4NFb7F1GaSygmrP/vW82V8BkdCAmoJmvy3L8Vu
D1rZvNNWkYnsX8oZ0oaS26i7BG+TtF4oIVYAEfnQ6MEskkNw+nIfvgcK9rR95p4pWkv61PuXk5Vt
Awo1hFuN5ouSet1SgkNaVZ1FAwS01pkH+eHj50p0z+bTOiUUZqD9y2nxCM9q5kxR8wzcMDNL8pQJ
clV72V0DP60vEf4QsAZ7Z9pAP1KMc5/jfIW9RXq+V16jJOtIsss92IABTC9kiL8SN4qNh9XXPJOY
YijJX8FptzgNjEp8NSAM0wlLS8hIYRmNbIoHLYULGQNPP7PAzQvYhx/EkQqQBRIwyo/7j6QvyinW
klTgd1KM7zbkUmhjfnmr+8n9qNQgi4u6eQ0GTZ4ZaUdePVtR9H6OKfmvQzVSWoMaR+atugmMY6Cd
gpx21W+uIlMoq2iqzTNzz8cyL1M+NASVPiraMloK+3fqtJNoh5b8FcpoFEwqDbUMlrKKrzdJWnCg
tSw4Xg5er3fuSI+nBtxMoM1CjbzqV6fqVPdOj/4j3zW/CCWIoHM1S433f9GotTphv6nq6iR8bAmj
x4aqjg4wP1ympy/1cR8+y2lY5nnNlN9Z//avBdxKq3zVHl1Bd26JG6db9nncXY2dASaFDJCLDqrd
ck6SdLHpgy0Y6/r3Xzm7U4eTzqzO+vAGMLxnFuS80W0trdzmnkYkiUcKTlFysO4htZ6ZXY587lQS
adkLoBfzXnz/nsM6gZ0eS9UVRtCQ1RuU15pSKpe1nSmvWi1EuTQUp7xDKDL0BFB0inHmsR8Z5IgW
5u0OFWnKc2L/F0ReSDV1YpBTEyMEQG0IkCAL/DNc5emVXPE8PPOIj3zOc7waNQrqMZp5+FX1qR6P
Dn4KN1ZIubuMCVu5FKmC41AxZYk1ln0glsc8jWEGG157rgJ/5JFz9GAFUdnjcMvz73u33QgiiUoA
L72r2Jg11WRqZvoVRPnCbAt54UkL63She+tS76ZFMgb/YK1kg2HwwIE/fnwARhJVKBOrye37Frdk
CwkcTh6QLgFo/cw3NX8z+3OngUuBZMGZLYs0e3777252INo3dgrbcAdyG3w3Lkh1x8ZvEB+Alhnn
jvWtJs/WtYlL2RDNnBjssTRJrA8RNb1sguvTP+jjy2dJI/0MFaJkt3BY+hwp82kdLTxXGn5x7Yfm
sGFHW120mHgvs6zGwBdU3Zra9LlH8XHLRWVqDn1ClMjkclhzjAV7asLCpDvURrixSJu7VPgkz2hl
P35NbIFm2fE8uiQAov3nDQq/FkVoSJfPSn+wfVguURkYbiTISojjGfV8+oF+nKC5HFvWGQ+L2vGw
MasENWpngUe7m0BKZd4wLYUg2IQ3Xaz+waVolFHow/fCTm//3voENb2dZKbLYqwt7Nbmu6nJhLYH
69y0ePQxsvtgQsIzw75y/1ITBFJFCzzp5rHYDS2OZKx7YtnZHuCPMArPzMLHRiV7O6TANMvmqsH+
5VSICpOpcbrTx7J4RBCcrPh0CyArdXRfTKRApFDQ1rmZRWcmw6M3alHr4tMkk/xQfzjRTSX/oueZ
hhr4y0LEiC4D9Tpr6mRDv+RcN+bo9ejHkKJHHOKHZrpm5wBoqIMRMxL1GwvOzaODq+1ST7xsa4ZF
9fP0mPk42VJYmz92VD0zjOtgso1SP0y0mOv1Jg9Q98mECUYJKmJKsWk72DYwU5oLiIDxttHkuXPW
sdul8UmZi/meGsnB50j4CRmxCY9XL0Zn43lSrJE0+RTlHeNyGvxz/fH5EzicbmlskCIqZ8HWYQeg
wKFnwJYx3diLquuEHvaDUpuCvWPjuaJurJVv+uf2x0cvylEOn4NGS/6w3iUmh6owUH5YJ7Vx6fgi
XwQRm6fCHj1ijbpy3RdEyP/+iyUQdRZlcPLTZ6vP+4UFbKdwwFFItyb3oVq0oKpWNZoU4wKYlfkr
Vv0U+IsWxohjQhy/RmUFj6d/wrGXiwCQUimrKGv5wW65CUbcsYSOuKrXSLhDoluCxvNcTD6N27bN
uZPRsetRh+JUxjJCMfxglnAGO0lSSouuoovxB8hObYXaM/+moawXF3Wcxy+nb/DI3E7Zi0rBXCMw
UY/tP+M4UaEFtliw+1oTLIxjuJJseZe+1f44faUjt0apQFBvp+zDQnIw3wK0TSEiTpZL+M8uqrPn
fJLYpcMoXUQlcOrfvhqaaxTX7EoQbR0meeYxjuUpVC33vzk7s165bWwL/yIBmodXlarqDJ5iO+0k
L0LiJJpnUaL06+9HP9x2qYQSTgPpoAEj3kWK3NzD2mvpAhkPYVGSYMTZiDqUc6IBzYSDoON+dXgg
RmTA6au6gRIJ/vms9l2cVq6WJUjRG7DA8kCf5lzTTlWOmijaVdNBEPADD3rrBlzQOnR4ie1JZfSN
wRZZe9QjSBZg4jW/Szvzv/vrUP2CLJr+QV8t+48KuYxPaZonTEOLrrjGXpBe9Cqb39GKgIAqrodT
CYnlNwJY8t3H+6++5vbnkd3YjE0RiPMlbvcjsDR64jU07K5Zuk/cTLgTlnJ+fmxlb9e5KTa+n4ec
eP/WytBMyMzl0BPDBNFc26FBLavyviLsNjyP2nhwgu+dIC05HpgAzJABZmhzVyx6f0SOQxwVcphO
JtDyUxDDIaontYRw2KvOzGod4UjvLyglIeIGvjIPHLfndom2lQ956q7oQekodxsromxwWdsXwow3
t2uUDABRF20NWlSEzremmilYDR8ppnNepvJlTDwvtN0OQfcSMZ5i1rvXtWFu/fEn3FmfQ26omDRJ
hQEE3xpFmVHSdXMzYHYO2BYdhrlk9sSXaoS36+2m6C165o+JPX+bhnYIvcL2aqYU1A3r3zZ2oVl0
mRXgKkCwfX1sbO+COrzQgFHIBPk/mxtA5ufO81yjblvL5p/WnfqP87xCtDHRo7rqldXyUNsLJC6+
2X9HL7M5D3BfIyiEwnU4jjw1qEyKX1ERSN9DxHAEg95obYPTIIKgGAKIlluqU+q83fmmLK0YnsT0
LKcF9sbegGgoM2ETzDNHz+G4gsgik5X5aZ3N9kPcz1AG2XV27brBfN9ZzfIxgJcIfAWYVAktAiI8
dS8+mhr6BNAHWvCZIUF7HTpNHpyZH957411U84thCFXkNr3NTWxtUD1VPKZnoddfmlYvnw3Ed9SY
VHqqPSBAaTWM10K0cPVA4njVeFQZThD+h7I24Sq3aLQ+/tx3nghfxywhvUA66fx7E4QqjFiNQhNU
KnByPid1MUzhbFNBRIrb+uzo8G2/3SDXhQeAxpUq7Nx+vXisYe+Xmn2iBI9sZTpYL60wZeSVdfPc
TunReb67p8y6YQZ8LsUzF397a8/rVmE7MWNU0JLOl45xFeAJ4BHW2ZfR46XdpUqq4aesMI7A+LW+
2UuCXi2fHLDr09w5SPVQJfrXMJgspDAq6NlDUxFU2hzVTTAcmN5ZJbPjZBEkvOBBt/GXRjI2VG1n
oxkm/DNjWmVk0bc+2bYQnx+v8i5twQL3jzIgs+rIRqnX5qeyiTXmPaUoBi7cTLEvwzZKhSKWcOZ5
a4h62hCV1dJ8Tk1tgoemOgKW3xeCsY8eNFeIiQH6RJsDlGIR3FCOfUZ6oiHWUesIhil/aqFrRdCM
/nkWcY+gcs6M2fgKkfvyvoAg7ykpkDd4vBnK2M2FVj8GUA8jlRQ2aGvfbkYLCsLwECRA3S6AWrQ1
GLsf6iOBrp1LquZifVTQ1ITadmZL79LJjL3GPoHlny4igARIA7QY+u0EP0tjHaWGu6siVzPVtKjK
h29XtTAg4klgzCeLjsLzXCf1O9FN5cHe3YUlau9IGhTIDY+4DT0hIgAmMg/2CZ8b/41CAWkghGh/
oXOaozI3mvanBcTRwYDz3l6qIR40hlDUAtd8u7ac4M+wF886ZXBq/DaYaKGEjtvqFzhxjfw8Wv1R
bWjfoiJ2IE6hrbk5I73ZTa7hMbfTTescVnZTnPWkK+EtXkGo5/F4sK/3X8/iWSQXo4jM2Me2tVmZ
XrGaNfZMAV+nk/vjM+1G58CP3389rNBjBKkCRZ+3HaSxgzhJKU8zDLUmxUez9/Oz1QfLh7kV6BE4
ixbAiKkPzgGO8H4zCbossiNuAg5oK4RGFsSdFlwFm3HCJ4HkypOtz/4582P91fFLebDMe5+OPZsK
jWd6PNzO5vmg614F7RAAmh7t+myj//Es4LA5BwZChHT+KMM5EP02CB4fBQsqjrn1LZhmqMRXnxK8
3ubcLImtzeCo0YYwCyQ8x9k7ydExz/3gVRAiIxeRGFOPdImcI0dp/2iuZn3WHbC7j53c/eMCNw+C
Lx7dJ+7q1uOOE5gnN8fJacZUnOOugx3XGL0X11mOouq9z8u5oixPdAeBw8bzDFkya2YMa0QiRnjP
WkueehiMn2DOn0JjGOeDaHfXnsPeqoljlZjeegNovY0ZzKhiGuvhIdcqNlC45TvkVX0mZIflIP3d
20qAI9xMB0wSIdCtPeHOLukCJA6Fr6NhpOdltKT+dBaGedSc33MDam6b0jeToHdE/9mgFS50cQ7M
zok4BwR2kVWjpPz4bOxtINgFCoiEtFSHN/cjmZckjbveOc3M+IZxWrphai/xqY/zv7zJMw58257X
AYAEvooGEZuofs5PwQf0qoXZegaDrcPQEWHlxrUsao1pz354QVPGOw0ohh0ckvuIhzIea+MWMCpC
V+rWqNEuNH+90Yak3QAdreWB+CQXKZ50byYBqRvZf/K1rvqPXWjtiyx0+dvjTd5zQgwOE2LwXjK9
rXblp1XD5rIEBRiwE6pqaYQSDUPxosuuBhJCX8l3W5KZOojQj5h/eWx57/NSqyXA4bn0WP6tZUsO
dePO7Ldftt1lsMcOyeUGPq1kRKBksKbosb0fU/Zbp0fLFxoHKJGoFm9y+bp09MLVEy7kEMxpaCa1
y7RkIvy/Eedwu8isShPOeS2GD8u1EkcPlyqrP+hyan4z4jqXcJcizBdaSJ0kCLG2HklVNg4zXLYN
rOZBWs5KkS6T34bMNf4tKTqPJ8g4q+EJxD+qu3pXQ6FOmy7/x/Kgfy1cWfchPQAgHE6+IoDXrlN7
AG/YOWJqNghMG36BsGtzrhFyon+9MiDeSeaDYLWH7i6AUTRLUuZEOxRHlwCCWeSNq7Ac6yPc0H1O
TUAEk5WNEKzCFW+vcWChkePEvgXti579vlgI1IaV2+vfEW4akpPIe/EFwUInDm2nYDuqzDK/dsaC
siCCN/ZvjW8ntMnTvnOuxSjiT04mujg0KW/LMJsFgTdorgq6aVovzB6l1XwUkOy4VlrDYJ5+kBuQ
GtweVcgQKyftCew8zZboEC3ll1lCQ01Cvpwfn9I9Uw4dY1AJ9PzA3dyaskrRtgYXknMD7JJPR6vG
GFZejXI8qM/uODw1G/T/pjYPYm0rb5exKscRxutktuVvq0qNQrLAFI2FupNP0mnWy+MV7ppFjYYh
FOoUxHe3K7Rt+EntjBWiJTjV8GUOSPrks4CpUW9F+1sQZNo5tnv/wO7OztI9pdBF9YloY9uJTv2h
lim/56T3VvVUNFCytqPfvYtN/fvjFe5agjSLVAbvja+5XWFZNcMol4KMOfVqAMHQ7wd215th5bnd
H49t7TzFvIz/tbWJMpAFmOpEECunQ6l/meDC+aNVfenHVnZXFADXVyowzE9uTqWtN+jamS3MHgZC
GLnsgs8QZtYvWRMfzUrtmTL4SCYJqZq+2JzKrAlc2NqJwq3WZkCrZ9wBqE7xZIoqfX68qp2TSFxB
I4QWHmniFnSKtJ+czTQmm0GG7Yz6ZXvR/Jm6bjsl1yLvjM+LrJzfHxvd+2CKy+4HuDogB749HJkv
Aq+Z+GDI83EWs4kxXhPU/GMre7tIek1AQUGTj7b5YJRPhbsgSwOhQ4/UWV//09am99ntiv/hrLMU
ghTIp6hwbT6X5U0AVCdpndCiyN43TscrYiZJG61wEx98r71FEU4zSocvJn/Z2GoVY0QJ5e4pNZG9
dXRgd6OgqNksy9EQ795XIpiG1sVi7pt+ze1XShdjdroZ32gMubysDaTz3hi/GelILU/N7DJpzS5x
6G+ttLXjzy6MGCdv7P8i6uvOVWGuF5MFnSZ3ip8eH4rdRanaKHG7Sjs3i3K1YLFbH1ZjFIHrd7UY
yLZiRJb06LGdvXvFBP//21Hf8aeYUr04pqVhx5qZ00KQrA1NJGJA/wQrlBhB+VJytw9qhzvhJIkP
aTStBROGho1RploSt6xXjA4MmoZxPGTfJsQGL13qecj5+k17kJ/sbSf5CdUeJ3AI4TeBVW4UQy50
jn7vtPXzuLZ/1oluHmR1+0Y4JGq6heH/zWu5+FM1m+5Ahaeaxpegg9s7Mwt5evsXUwNmOmUz6lZ3
bS4jr6tsNK0TQKbsHcwzJZTPWR/VS4qQSey/zkH872OT9wuj0mJS3AH/CIHSdvwgN0azNWbOfkl+
EAVO6342Jsv/+tjKfXqj6jlouzOcqUosGz84wGmbpgzaMkXildcZyc1XM8/8D3WHxGE1EwM08E6c
6iYX58eW7y8BliHJpKCMs2Jy7PYSwBbRzsDK+XAoZX5Cnir7BqhZvDZj1z9bdgzxvATU/Njo/SWg
kKQqjwpDyyCW2vSfbh7VzaFMuXyMX80qlXF85uiQIrGd8TfUro+mJPfNAedkQuhH3ezWnJElLqw9
yhxSricryAKkyWaUP/Lx+6LFR3ixPXN4S+TrcJbAi9Sf/7S60cnpiq5c8WJCLVrB8iI3RZ/CYND/
10JU2kE9d++IKm+i5iIJRLbI6MzwmMlJyFzIrRKlljE/6alvH7Rg9w4KeAwKUz8KN9sSWN5DhscI
IkiTYMg+kPjOVw1edWQQ5vGUZSilMzpXR48Pys7S6CJBKKIGHkFKbE4nMMpgZCCbL6cl82tpluk5
mPAyj63cP9hgv0g9QTk72NgGwnbnudVYYkVUC0BbDwmqzHYH9AgYp31samcXOfiUUPhvqaZue3Ez
hajJrbjoZq7HkWbJPPRTf40Qq2hOhl2Lk0TL9+AF2DmQLm161a3iiNw1AOtuzey25qFLbfG7UST+
C02t+pumzRrya1VxEP+oj3JbwFDzsiAt6FHR49yieD2nomm7opxh+sv8yc5nBEhGkKAwwySnsmvn
k1Zp1YtM0uqznyIL9niL778mwxHEDjo9GkZYnU20UqZTiUwCknCw4M5/+G6sd1HNcNx5bZZEHGzt
rjFVtOCDuoxfb/Kaal6lLtaaieCu6K9dttiowS7ulSzVuD5e1/0EBAw0tv9jhJ7yKTQNt36l1jyz
bMRSRelcTgz/TPKscyXOQS6W12SUxTtHwoGEVDWDwZp8Z09+/+nxb7i/j9ilW6VeKbhjtsADUDSa
a61w4cDFK5/1zGjPSbaml//BinprCTgJ/2y16T85ULJxzmjpV9FsivEpI8oFWUHt77GV+1uhAhVG
aVRxj1WZt1aQSJZaUVNEs1Cmf2dl6/RsjlPykrkzEiFGg77NY4N7m4cPs+j8QzR+h/5O7AGiZOAE
0dpZ/efRKBBZaf3hIHreW5YHJgT8iqn4LTebV+Ue/LZrWoOXK+ynVEIBgHiihOtMIv1tJEf27j0a
O/iTPfV7fvpYC+J6MZMpdeQt2vsSPNQ3iFkXVE2anJFN/48xSIODS3e3REaK6X0pAB3lursZERSM
RVslsL1Ks7fDKRcBOpRe/2Qr5LmRNUew/btLjj1GAqhC+bCG3tGpeWm9DmM+cVK0NLukfUvjxwLe
wK8cD5zXj/bOjfNUtizVRuCQMDu9iQQRxJkbiHyraOhRCDzZs0x+4yzJj94qJqjrsqqm6bYgsILg
2rlrA+tPPctNqJQLhKfHNTV/XU0LXtElhxK3KCvqSHKir2zX1Z+wfvD7q6r5RlI/PBluv/xCBXuC
ss3qZKg1/UGgt7tz+CwaMLywdEtvD0fdQvMsuU5RhrbsO+Q50eSeSHb8YdAODsXdOVQbhxkAGYpl
dItDENKz5EzqHZXu8ocDLf+fc1wt1zofU1Dz3ZBPJ7vMjpjv9qwqhBijkPzvbggQPTViSrSCokYz
lnOwypb5B0cLYxhzkE7TdGD6pnF+7Ej2dpViCQPIjAkD9tt4rrXIRdwhERSVDjxkfW6i2QcBJ3XC
+gjIvWuKhg9YM7gEye9uP+C8DouXgBCIRhBhoZM63anI5jhKqXy/1R/zAWHUg+AdjIAqPN2aguhy
tmffLqNxrvyrR1ctmpxxOmtFml6soIr/83gX799TZRDYos0IApQQW/SFJim1mUBXIsR78j407AY5
v9IoX0SvNe/mZB1eNZkPcPIWzd9Z0JtnT8+bgxd15wBhBegHc2s0HrYELkEFerCp/SKCi8GL+sxq
olXabehAhfEhiANEkyu7PjC681VxncSElNV5+LbolqEaGVb0bVQ+Wys7x1ARfV0Nb6D1AlLi8S7v
mqI+Bekw8x3EZbdftatJLpcZU0mvJ9dhKJPL5Jviw+D05dudDYgdxSqqxp3umvSwD062VWuYmrog
bOLVv2gQKp2QoToqd9yFuEQ/issOWC/kzqRwt6tKqlzBlOICIhj0ofSkcK6IbvcnZwqC767TyfNk
QJ3aK8QCpFJHadHepgLMVlRdpBIUJm7Nd0RErh4nZdSnRhlOQoO5tdXNk9EiX/z4++28tcBMAT6o
DgFOYOPBV7QKu8oRZbRak84EWd9+KWOYqpq4r5+Myiqvj+3t3QcKp0R/aIsblF5ul2YJiiRuIcuo
SMz2pfKc7ty0Jpp2Wr+eCgNFzjzNuwPXoxaxeXQhBP+v0c2jmy3VOvWwaEYytiYolKty+cJQt3tt
6sJ7LiwrvQSFZyD8YJvF748XvGubchbYC3DUwCZvF+wbchknE4lDU47W61rrY0hkCGJysNJTX4s/
i6A2XoR0j4B7e4eIyrGiw4WxFbzJreFgqWtfy7Iy0ke0cRZy319znQIC7uoIFrprimjtxzOpaJtu
TVHZKutWr0tGCoxf1gqV7mbyGFgWenxQpdizZAV0cslNFG3/ZlFsmrSZ1kNFfEZoeB1WDcnFujzn
0usvb/9wDI0y9k6wByJxczNq6oK5q+NuoAitn5cq77swKKvPXddrV6tlYplHErVKs5e/Pra893JR
i6TfgnmPyTnlnn6KuYGdQlA4O3i6VTMiM0AduetRR0coOz2JXi5p6GX+t6lLlUKxaqVP1NgOQtW9
m0qznAkr3AKv9mb9S5wVqm5SRKOdB8/CTOHqs+v0hLz1n4YPXzatnCNat7sUCr+rkCZ0i4j7Wfnt
wtvMrKakXbCZMf4p7UH8Au+Pf1BQ27uSDKVAXaTqGMx83loZq2SR6RAUuFchP9Y23xPxtPjCa/mH
FzvteupGr/2wuNBZHGzq3sOiZB+YmwMs6W1RzHM9QWPUIz5lT2bfntB8nM9yKJInxyn6b0i0+X+i
QCnTsPer5TSsvn6kzLDn8NUEPjgM6D2ISjaLF0WXQj5aRC6PHOKOAdiQVOSIWFO9yWuEkh8f5r0b
q15QoncA1VT2b+1lpWskIwKGkZM75QmF5TUyOje/pAGil49N7S2N8R+SfqpDXNuNqbyX3pA1FmFP
kJkoS/ouo/zx8FS69XKeh9U+OEf3S8O/KhJPumZUF7etfNfujTVOkgKZu/lz0g/iZdQJNEtQPG8O
6IBgUJJRvojeyDYeKRXJV2APRVTlrbjOOpcdqPx0qfrJPjih94RMCu7BP3Sj1Yu59XvBUNsUgysi
Vi2Tv5tDMXWhLTKIp2CuX78sNPX+nmUpT0MgMprijvhlapAARlibHzTPzYE3vPdD/BjFk4pLZPpy
Cygsdc2zx7XAD2tZ+bWpnbk4lc5gP7kz5aowrtrh10S0dXJwcHftUmGBadgHa7Bt8wozqfpxyosI
HtTvUtOyM9AD751wKIWTbaP+LBzry+MTvHeimOZAlECRAN6B7QN6X3bVNUVkz0bJrOBcXLx81t8v
Fnoa/4MpXjW48vAC5Em393KdRcJfymfuQTdeHD9buTGdi5BJf6Q/dX8vTbAaHGBebAXu37icYUhH
R9iYmm2zCaeCWfeRGDfqkkR/Am9mPr99aerVAmEDLBTo5u3S+swVZl123Jba+Zj6fXPiLa8v/piu
B5b2VkaiwOlQYM2792qpM8vXZlZWupniJmJsYe2qJJRZNnwZy7k+ANHdv48KIkLUzEAGWeX2o9nm
kmhe4+WRa3TdZfK04WPn9+YBJHLvFAJ7UXT/apZ926A3zIYaf9XmEdSmU0jlwz07Ba0ugc85P/5U
ewv62ZT6KT9FOnVmj3U6YspvCuNjMcb5FQLv6X+4yuRRNCLB8zOxbt1akTyFRoL4DaRhhXwN6tF/
H/dQizqTjP/y6Eie2vGwL79zNpTMiGJfwW9xnW+NJkNd6Tz3WUQX7e84pnRTrZaHBgbzZwszPW/f
yR8c20BKSfqhl7k1F8NK5TeQm8AD0A2XIXXlJ2ak3qZ7xmQiYLIfhTCifZoV2wPYB2Zlpx1WRNVO
PUDhuDl1fZv/IVNNfgBeetSR2DmLzCVQVyAS5aZta2Ew8PlYtNRZlP2JETDn5KYpnMr5Ie3Inike
PAoL1DN5/TZuSgi9lbQ/ski3sjZMYpRZpsQY8cUUjh4f+71HVtUxmagiViHa3WRMVlow7Y3Tjco5
1kOkS4zvRqzZdRhnil2lRA/NR5wgSmWgXxNYk04woJTXWtT1aa5c8efj37O3dAVL0DmmpFbb1pPN
rPnsaH0GKbuWfTTWMn6P04OjSE+O8I87z6pHi5RuJa1KxYN4e04HxK/cam2zCK2UMrS8rr8UrQBr
nWb9BEWREZ+bIlif3rpAXh/AAcCNYB6A0ezWamrSxvP1gqGrPgvOphR9WEgcgpNn+UGKen/vLUaL
gYcx+04n2N1UOID0e61eZFlUybkMs6GbzgDW0GppmOoPDLh1Hy/t3oWC3lOVVYp9LHKbpzEpDEps
hFB/hSruG7Xe6szcoHZ9bOX+hECd5JErcTloMW8hHaKQbslcexrJcbaiqss7uLIGJHYQfwkfm9pb
ELOsJGZwVt2Tts/I0Oe1oSUREbsG6I1J5Zkyf/TYirrNtzUhLFAVRv+DU8hpvj0RcI7SFpxSGdVQ
Uv2i90F+cR14p3pyw2vBfxZ6iVb/MnSo2D+2vHNAeMSpLhINqZbTJk1h8tyTAcqxES8wUi5jIC6D
NSz/1GuOWkRdLAdnf9ceZdMf8xVcgU2kh+hSPDgj9uK+WoBQNeWp0kXyHJjdcnVLZnoPPuD9FSd5
INKj/2oolpjNDSjbEX6high5yLv42jK0C8npap7irHdeaFbZL1Ym8oOgZc8oM6r4MDJ7SMbUAf4p
kpgKi8hcShkxOV+fzUJ4Z29A48pwhfbONZPmlwxts4PAYudWAA7+r1G19T8Z1c0ejAQACDqhbnxq
utV/pQk1n/qxTD4/PjW76yNMh+Sfm3E3lDwWZT9PLecVcdzlL8OYkc3wM62+ZOaiRUPFUaob783T
Y+SBDCJy5alFQ/G6+ZQ2pEKNTEsZFQ5TKnTdlkjCSf5CDBpQ33P8t7sZ7BGiISagEvnNV2zFGiCa
Vcso95buRKgznm0YKE+zl3uXxxu64wBI7X4QAdL34i26/XZxrA1TI1oZDfRuXlf4Fs59bDFklOe5
YTzBhaNdY0Ov3zfWHB/Y3nFxtPdUN4wyDEWRzbkpTJmLLlhn3rv5y4CS0kfZ2fnXxwvcOZzoKDN5
DD8Tsca2HELUZNRouM6RSC1FryiyK897GxXZ0h3kJTuHk2E/epbKsUFDsAlngqwolibAe/o13fm+
mFYqknr9Ujn0+8o2H/6jVVN5YHRnfZAeUMJTftTgwb39gIuurZRmsjlyAxmEaV3qEVzrw1PuzUP4
eCvV97h9LJjkZkycAXXKLzAt3JpynSE2gplxf05k9ocGEO5kMyL1mSpeFeUU/g8qS7v2QG2CxAF8
RPXj1t4C4qKde+Ihe3H8l6qU2fu0TFrmjWVS/dUFojoweH8gWSC9WcXTRtK87TgNftrN0linyOjR
SEm6aXzNBjkevEQ7VmCeUwAjRQkERcbtstJ0LSyz00TEgWW0GRjEC/pE9YFT3tk8ijaMMgLF4VRu
C0brZA3C4FWNptSaLSLqebrGc1J803qRva5GHx9UAXaWpcakFFME9Sne2dtlNc7cZDR1RRQ0tn5t
vUk7p8dD9vd3jLCVRgS05MrOFqm8+mbRBe4qotEZsk9JP8YvWr9keObZoJwsvE9Qm/QHX2xvL2Gg
IEyBzEmllrdLyzJNEK84AkxT5f8F7295SnIpn9IF2u18kkfUN/d3mgyMuqMi6WQ8YAvVHIKOma+2
mtCBqhDKSbPupbc5MFRvj2C8O1+N/grIJuptjGJueWEWkQfrMNYc+XrqXrrcMq5FSkry2HPsLIhb
DBxMcTuzps2RX51c632DBcm4LD+ZeT+ec7tBXTA9Ile9twReBLw1A/XAZOytz6BZlXpj3hCL+Hr/
0R5052tQVavJcGIXpAfL+jE2fusRsfbjK0GUjAvevJ7QbU0ZonkyElnaTHCB1wqiv2a+F8JrQXq1
0mV5Ekm1TFeHmAb2nyVzYJCqc50UttWdMoxRJv4+rpoznIpgbH6d52X5rvlD9nVJ7ek7cWsAUK+D
Ce1pocRsheVsWmv0+APdXytmACkwQJWhODO2KJGJwYbCSrIxyhLqNWEqq+bXgrZRwpicb4WQrDOE
FcwH9+qe44UCJdUhhgogaOXIbx6vAI87VGk7RhMDXt9kvGqwHk/OapxbIZbxmonZvdhKY/fSzwyf
u0ts/at5feuGa5HawYELu7/n0G6TOyoIBxzrW71umSblMNNhgHt8yF4HMuXzkpToV03F+FpkXnLw
3uzZoycNaoTWOGdWXc6fAmcbqffCyEeCr8oxTxXcuOegY/Y2BTsZCvSzDt6E+8tOmRs9crISHMzd
gzpMtFXKhrgy87IOrEPPDayLo2h5z4pylXRs6bnjqm9XhQAoMG3AmNFU58G1QQL3QkuqPzix9xdd
0RIpUkMebOKRTXAwrb3RJMjLRonpZ2fqbv0vdtwVoc4dfDM6RJkiRmUYnEbwFkOQL4DZy6Aj/Ede
LHTWav6j8hBjJSSXT27cJP95fBn3lgZNBfRL8F0qZvTbDWzhXmOSibi4taV/6iElz0OzbuAvs9zy
+9ttqUCE40fxnpLNra1BawUHBrKqZbDTV16/+EzxqXg/aUt9pDK142Q4EMSqSruJQGGzrl7KGk+Q
kLzpQn/SZOCFsN01YQsI6blbHHkySdPPjxeoFnDroiEzITaGjpp3AWD57QJjo5PBqCsXLTsBWDFL
v1TFLJSYgP9lgTHsuY0n7zIsk/HbY8vqb95ahrkZXBFAP5q+mxMqgyRY15LPKDqKqrCtQT2C/5/9
vx7b2TsuRMdwdamRNMjyblfol54noOgi7VipEFf0EcOy9Vv0Ylt5sJl7DguiIezwtpKbbkzRQFhm
bYmhNuPyhTmscpc2h74g9/tXt5in3x+vbOfbEUrCE6OiPQv84O3KVllkaMWq5LR2DHRCQWiKLGi7
cFpX42kZ0SNOUxGEk7UeEa3tnFUVeJF2cO1Z8SbkA51hmFVfEEcka8GcpFUiTZCBFbDMUfuNFmEd
Sq+V18cL3vmUN1Y3+2uVybKuM4UGC/IfZArL5dVIEnlqA3FE6LK/QFV+VpShHJvbvWXRWqcvODWp
J9lF2u4ClKWhpiF4g9FMn1/9wjjSt1B/6eZKqKYCZMWKeNvZ4iS9uJEQcRiwABY6BNFJn3yI5/Xt
eGyeVDqRKqIiQ9hSkpZy1iGQzXjmguS3scy9z+XqxZfeEubR2OmPycHtiqjvUewmgEIQUW3zT084
xAXxOjYgZNzBrz46aSmepyS2gQ5nzQdDSu3vcenHyBy84QU+6OazNRfjesI5FJ9Xx8Gzj6XrILDh
/p2kdnwi0hj+pddK9bV0FqThEnHUbdy7VUzSkaLR+Ebka1MJjZN5bcqWl9NMV0UwBTV42QOubAAZ
RfA4N+dE1OuZvr528JDenzlKzLhEHXdM52N75mZ3dMbC86Cx0ttsCTu/aH/Ra72bQwr22SdjXXzj
WTDukxwYvr9XlGN0sjdKoihBbFEM02QBGVko/o6L617WsQteye7LcJ3i+M0uElNqjg9SZ7pIW8Jq
d9RjV0p8Vr5oNTO83tRGWj+7Hx2t6YawGKwj2qLdxak8EXAI4JgtDbmudT2ULYJndXTmKMsC91Ih
oxFmZm88PfZP90eHxdFXhbkHSDmHZ3PaY2HmNjxIUTV69mU01+KfQqv9jwj2Dud2YtjPGRkE1fXi
CKJ///JgGU9Fc47iCbWTW8tWYnWdG3Cnl3aVp6CQ8bum4qVL4xmSg7po+y+Pl7prELElWtdUvICs
3hokdO2WIFOxsu91rx4jfGHZ5M2p6qV5STPAwY/tqbfs1pH4cInSwUKYRWWwm61NbAOhlxZ/XCGD
/pL11vwSGDDwLCg/RfAzlV8awBzXZmrX0F77P99s3fZUPd3iBwCD3iSyiVl2gp4g+Z9r01dOMoq2
oVX5+LCgH08F8x0XRszq93kmxrNhdkeotZ1DfPMDtu/t3GlGNXtjNHY08WiPgCEZq+nd4MijQaf7
R4iggtYVvxdAK93n2y8rjcILqqAWEXrXQwQdpH3SfYhbH+/o3oLwdlxIKolwxW4P7Dw7bjt1Iupc
WvbxgqNZYoESfB68WUCDIgRVdFoThCuKbP12QRl/2Bq2EJFeIJkaG3YR1jM8he1S6adUO2SR2lsa
o4QEDqyMmG8Tlk11L1un1UXkFEn95Gs40nRs1vctSM3T4100dq6hqrnBzUEfEFGq7bmwVBe0NwWY
P0aWib7oYYfFonl/0dIK1hAtYOeC6vJSXxeTMf9zCvfOR1+kTkWnTcAwBFrCEGcqzM2XYondd16T
5SkUBM5yRPu8uy9KwRESPosaufrzn2IB+m5Ug8pRRGY29k9igp5K9unXLCmDA+e0UzghTkQqDIIB
MIGUqm9NyclPgs5gW/SmHS790CBSp1HSbfu8PXd9+iVnXuqKbI7k7ur+yQ/W8YWRrf7g++x8Hn4H
QQT1NhKC7dvTLYzhCojqokaUASqr2eqEELe5J1Jbi3nFxHtzssM757LBZAOErtuuaooaXFvlyRzJ
NBPPnj9Rr5wmim5OrB2sbccjMzgA/hx3Qd64bXfoVQMob5mnqHYtlAiYEXte8yqPkBoZI0YLgciM
+vTUrekaWVV2hLzcOU3UuanGYVtldZuTL1xGabPGp9uSJfqLX1p/VYjv/GfqDy/ZjkMknQMEyS2j
EryFY3dQtNR6FkPjXLfWWYxF+3WNu+yAFGB3PQDNKTKjn0RH+PbIOl1pp+SmUwSL1PqSr/N8TsvM
oGiqtQdfbidMoVYDFQbzLoC8tzFY5wV1RQdmihw3rX4V61C/lHFgfTbMwgynFmmqOjNkWI3226tS
gLwppVCXMoDaBRsX4GmcKBDnU1SVnRExckOs2zX5eUlH6yBg2PUBis2PXhxwHjz/7YZCbgzfkkPn
rx+D7qIbVXKt6rw5yyL9MjZO8WlyzPEdvqiKJnctQhH4zVWQGx3s9p4PIKxmwJxZZbCSG19kCN/v
/Kaco2aBHS8s14F+k26U8lta2wCm0wWq9MfPwk4iARqa+WGmKOntWpu7YS+mW645Td2gGzM6/pOF
MJXrvfoLMjsSBbKTFsMX9djo3jVRH5ZGOHSrJM63+70wSihMR7Df5E9h6Urts7U0+afHVvauCZG1
OkCEYkyS31rxcitz7B4VPGtMnHMcT024LkX3QZrN0YT57i5ybnhGKBwBbLg1FSRLLlD2miIUjiFQ
NGJGbDMxNWe4IP8ZZTX9Wur2UQlgb328VyApODE+b9etUbsyHOE2zRxBzCE5lGJoIl245gdROkcP
8t4CKXTrnE7VZdj27cp+jc05XXA5xpT6z64zZtnnDgZp51dLqlcqaWDLdcy5POoM7d0J0KeUBXBp
vB6bGHNeF9seIVqIWh1++oQgPmqnQVxEZsxnMIVHDB1H9jbxe2zE0mpz7GXtmEd6N6Xnsuubi74E
/iWZrCNWsb2v6KAsrzrlIHu35BWKT2gSSzNFGhi2b0juoZAtYlucUQXPDrokR7Y2x9SSjP8XJjAA
ICjmeV6c4KVeqIc1S3qE0d81RbGY1jIkVbQQbw9nMlodDJEAAKy2cn4dxZid0qnSzyBi3z7DR4cX
xAZtN5VTb0sSxRRoc2NyNhutD66w2/lXswcFEHA9Lo9dyp7jgg8HgUQCaVKfzeH4P9LOa0duJEvD
T0SA3tySzMxyKqmkkr0h1K1WkEHvzdPvR13sKllEEdICM40B1KPIYLhjfsMD5BaWPgwhRCpTOxV8
z2FlIRzdynubkGyA3Y48E+DrzdUVpwmldtMlKDXt5MlUMpuugiXvKscULSrCy9H53luu1bgVLiS5
K4Sn6+VyMYlHsEYAmCVCO6t2b57rAj+2aOr1g8rH7lArvgHD1h2iCJ1dUehLRKCrzsUpxTT0mY3R
UxOw5MFQe8sFOpcWCUVSMsfNZ2wiV8cDOBlCLxra24Lc7oOiHLoV7E4ILLnNM0rXdwtWQqFrcWNk
hMISFsVF2jkGWPbQl35SVunBm7Z3D4My+9+xNuvUGaXhSgcAA2oD2QUqk3vvKJP7vcsgdipq7IQS
atlf7Hr6dagsAC+n3rkGib9lY5msurqXXFGUNsr/cq2BwSU6NzqICna/4y8a7kpsBm5zPYyVZbIv
RjY9DGcpb7VMmHexaNvmoqZgTF8/ybuDwcNasRorBnnzrDRAvEoxV+QEQ2tGvlFZ8d3cNQqpnsYt
7//FaAAC0KdEowhL7uupaQhYqUMqf8FQykc7GnEHmYw7kR1qd+3Ni2+HrQ6Yp5UScD1SpElHU+DY
gR3KRKguUXOLJcjHeCiVA9jxXmpA7kEKSZaOic8m/LCXurGLhC9YYXX1WZlQFnBKPV2Vr5PT0HWq
X0xKFixT9vn1j7lXycCmERVq9FtW59HNIRC2p6T5SJaFjvZyb4+YfJfWXF5kP6Dw3ivWJcvN6V1d
DckX9JOi+wZxxCVArTs9lXHZXmwpjG9q1Of2Q2bHxX+9Mcw/X/+Ru+uw9ga4w5EK2W5m9McrqXm8
f546Wh9kPIKuzRTxwxvkkXvJ3mNBjwaUBYDJtRdxveRWATG1dniUishDoJb74Wy3Mwr/OtgHXL2O
SNV7U1uhLUS6IBOAnF6P1xVawlMy8bSnM2pihS0/m6sGetm5f5MEwiikhbbmnkheXg/F0Y1pVTI1
u5ZYMmAD1XxGUnuwg6TCTuQv7oT1qXCRA4LetU2/ytVgEBYGoZ8moxtECLqbQk+MAGPD+PT69thb
M1Bwa94FagW86fXEhsGJhTlSJR7WBr7Q8bCeCpM6Wi5SjLW9Ifv2+oB7i0Zlk6oBcC0Shs19N5h1
5xqJ7FEvM5VbkekIQhdDvHBIu+jgkdp7dpGeQ+WAwsGamlxPjmTeKWeTscrBHN6nqd0pIeng4Bys
1844a8cV6hgURnpSm3fJ0du5yBGrDa3RiG+tfK5PWVTnX1//crujgAkAhkOe9aLTCqMnHzAephaZ
t215HspYvxWJPnqX/984m71OBQdkIk9gCDRr8md3qoBuxclB/+6lXQQIAGTQfu1xGrrbfMMyvWTQ
MIINK92I5zs7KyfNL6uMa2mos/SL2iXl93Eum/7GKDONZKSPYduboEq+42ulGyd1ttpbTRVKHOb0
nHu/SDKH6013um9NoWmKrxpx8qFLikwPo6qguNBoCJo+Dk1arNfgbAz+EBXGEvTwaFPKDNK8dVtS
iVNTpstzM2fNkUj0zoFb6X6oxJCQUDXblHhGewQ6ZmLlK1wX2YA8mT8YdjncmKUskOmfj/hNe7uG
cJB98wtOvu0kpFFhehV6ECHiuDL3x1FtfKerqqP0eCcgpDQHs5ZQmoLYtvKgt3Uuh0ql29M0ENF0
UP9Ea2pYVrl2WZoCDT/SooOtunOZrKwKGtAUIMnvNi/AQmdxMTo+poqmx80op/R9y3g+/ADzz0N4
yuHe2vhBEYEo9Pou6TOqKrhgd2zX1KIAlqefDfrCB7HM3mqtLYBVl3Nl862757cIt1L0QVdEQdOu
VpUvIEtH6Y9Ux8PXj/heoXENW2jdr3rePKLX41hel5qt7nYoUCe9GtruJN4NGa7mQVEk9r91O8KF
qZtWjG/Gpug+YN4+/yNtW9FOppbic/L679lbR8I3yjq4HcFD2BwKEIuVBDbKlWNQu1qEpt+AiP1Z
aN0ROHpvJPTgAG+t3Ao4ctcTr0d1UqMFh3SXitjXQaPbhcRsOvkRRqMHwfbekVjXkhyC0hjs4uux
0kmkWWsobai1iqO90YXjAGYcpFIGJtK26XtPKm7mI/43/fP699y7ZCihcsvQUeGx2ASmc5s1rYbL
bRhbKlYjc5dhuYM/z1vNE3YAM33+iwWkIQrJ1qE5Cl3+eqqxpbimogyEEZme+oqjOEgro+xf2Xp1
sHd350aAuRL4qcZtRRcyPK/NdLS6sOzM7hYbJzuIrHi4DHbV31qrBvLr33J3xwDkRQkO5ACtjuup
NVSFiWy5Y8x2iO7jUjGw0PG0OyPWjpoce1Ojwbyao1NEAk5zPdSAVlE3oBwAhbi1Lv0wyyCunOTs
tFH3SWH8g7jl17naIBRg9FIrWEsGRJTrD/rtuiH6G1E5hQWR0+QJ8qF3Pb+bpvtqKhbhj3k7fSwW
c/7XUGoeVhq38XvbSIujg7L3iX//GZtDSX2uNQV1+HDgs6CMD3ETvWALNZRY/MWLwXUH0uWXbMIW
AxLHxoAtDhwaBNv6IDELDRSnbM91M5mn1zfO3l2OFPB6/lbjr+1Lr6mjRCONDDielTRIdX18oPSq
fnl9lF831nYNMQGmKkJBZUVEbdbQNZt2UqYeFmzp2Cc5avPZSNw6BPUP1dh2xwfLkOVDXIDPK/PJ
vDVS0V0gmja5T/lr6s5N2jtwGii6XMB+l89FZFm3HfnzQTz+C/3+4rdaq7w86p9s9M17raOiWCA3
1kMta7r/UuEMl3YpNJV+T2dCqG3xTM5Tpx0uup42z+DzvS+xaaRnvHnl96QytBx/SretwqYai4P1
2tuFNDFJJzWWi6Ty+kMWFbpBGjVwoKmNkwT1GLk3YDatby1024NLZadmwQCAkOgoIP+wlVMvqWm2
Ipo5eI5Bgjzl4pTiVRIsCdAcBJN+dPCzb6opObo9dyYJ3QlYMQIFEONenPimXBYCOAq6QyPKU1dP
HHRLEtSFmjG56cENszNPlKOhe3PD0LbdclFN9F7HwYWLJCPX9O0ecfXCHB1/rKviDbBf/Zyk6ld9
GtuD9GJ3nqvEG3V4XvstVsdpS/ijGfQkypQjSBMrP9VIW17UwT2SYNi7RanCrxhqkjMEztff8tst
WsBcmg2t5qAXRnJTz73uF07V+57E6ljpXCfQonZ8EgpXjDImWA8Y8x/bOjEyLUxYv4i/kUBsb/II
BFTc0frCjK66X9yuftDpXPtFf9ju258vKRuIjdWWYuvD67iyBpVPGXZYNOWtVQjrPRww984bcU9R
4yb1l2V2whwped8xZufkyujoydiJrYiq/vc3bBGvLgQO0hHk5Cu9bb5MKk1pG8+RD+gdFHfjlHhP
rczTP88BiE1pTnNuyHO2p7aNvFjJc+AjQzuMPoob+n1E2Howyk4UsFIbaFlRTFg9XK63k0CkFQAx
o2i4OjyLWJYyqM3OeVzGWT1FMZWag9to56WC+7u2Valtrf3+6xFVNWn7qFX5mGY8L37uNWrp67Fn
/vf6W7V3KH8fZxPfQBmMMVSmFkkHpDqPUx6d6grkzZiP9YEK2O6UdFA+mJmQHG4D0kwTi1CtnvOA
KmIosVAI4FwfVSD3diH6q6jLsBUxGdkUmGwD9cpKslS9SZgv9GiNfc3p1M9NHcbctTf5bB+RsXa/
Iko+q8YZ/9y2eVy7RK2z/1XRLYs7dUbQurOwIsNEIT64vne34lo4APeMeOU2v9YWYBNdR9/KLtFC
L3BT1vzF5X6DcJeFomjbD3+xQ1aJIgM+CoD/zU4cXXSkxUTMZNRGjrLsYAYyn7r3BvaZt38zFPEZ
CQsQ5C0lS5sXV5nXnpzWYn8Xz3MZ1q50T05pHBG391YMAyuU1vkvper1lfztgTAblOQ1Zb2s6rL+
1NeL+Ialh/UwFlr0/Pqs9vb9GsmvHHEESrYPLnl85/Tj2k5SpfsMhTr7pKBdcLAvdidEGYysFnE4
8vbrCXWqAtWk48Wjiqeccfeo/TFtqpuxUKODu2lvC8IuAcWM1gP6jZsdIXApmTSXh7zKenFGa125
yRqZPi9G35yR6YoOLo69Iw1MgEmtGjZ8xuupNVDRBW4FJAjmVIdVr3pvYzFNvkvV45TERoxX7xL9
8/qq7X1P1otqKCgkIpZNXGxLpaomPFJCkafuMzT/EYPwvrqPRhTVXx9qLyL7bahtVkLunNZpRalF
deN8OidxojxmpaNUvj3GXuB0Vv5mcgrgkVx3Xvj64HuLybuJlCmxAyXzzb5ZKpmYlQJOe/UOekO2
+TazGjVU9Xl5k+jxkQ/73mEA1AXLYK30gG+/Xksdt0RUYUdg4aYKWci0prPSqn8u64TJGundyi3j
ptyGf100ELqPShf2ItZuNbfC1CY9lHXa25fsx1WajjIEULLrucQRGk54f7Evl34GozPPJ5lRMu4a
Sz8bqYGrR4w09evrtfsBAa7RKQH2BGj2etBUz3UpWsqEQPfSS9VhQwEl5Ki5tjcKVzDbnpIkqI/N
rogQADHsJKOxMeUVMAL8ZeYuyk+vz2XvjBGuolkC+pxUed2bv13C0wIH1xrY+BKNzs+JLCYfUs8s
fCe1/yagWmlqMEV5WbQXwFjE97PepqDhVK51llaZw6xxj1hfe6eJWJSb0YDGTAByPaPV1V3GvQpB
SOk6lNbNNRCw8kuVp/mt45Ti4PTuVY2JAkDMrGAFxty8Y7TzVIAXMCixTQajmSzeJVMS+8FUlvg0
RsD4jaWyzvUiFb9L7QK3OjO6LPp85CW/N3M6zau9BxJxtJCuZ96Nw6hnzjiGtJX6H4aZySAH6oL7
GTYUmpDm1z/fO+iZrU4iOBzDB7geb3Kw2Og7xiv0rrxxzLg82WbVfB6MeTzAVO8dBjqjK3QCBYWX
LupJNLveCK8tnhrvLLw2/Thionr58wkhQkWUhXAggeRmQlqWxYY2QYWqIl3xC02KcFZcolfF+wsu
G9QcuGzsnFX8ZHOHlM0Yg7xD30vaXeRLKyr9WouG52we54Puyc4dSQuBvjmwHWQ8twX3Nm0pj3mr
lFhs2WdDtoU/Z9V4RiWtgc7guAFt2SOZwp0HdbX2JH1CtX+1JbjeG0PUJ5mrdSPiC4r8pkvXuCmb
oQ+Mtkl/zkazwBRNnryoNw52ys6FRlsPpCHdbVL/bSe9Av5ANw9+4KAk+pnO/Y92aKwbVYqD6OTF
lqRYtJIfV7aOuVL1rmdoD5imJ0lM0S3O2mBuAQqUNF3fv74lX5zpdRReNxYOaBLNoOtR4rQuqN5n
jDL0450NsuaxwCrkTHD4Ph6UP9Y4X4dDkAEOOvuF9O16OJEZYzNU1NfK2HUvito3oTKYEnNWzfjT
w0bjkNAAESouEN6EbRgy08GMyq4Ka2/q70wvX8J2lvk9altHgfn6V10VWBmK2J9GJcK8q5fM9azU
TuROLqoamMO4eklUlu80dnqeC8W7iUD4+qi31LcVxW9/9KY/1vJbhycnRAQVMhkFxuvhc+S9yqQF
/JMjeHSiUla/r/KVW0ooFjZFTeOrmY+ClBfnYB2UZumK3+cp2M65UhtsxXJRh6vfUdDCSD+XCt6e
RhKJ8+t7dHcocm4AbRTC2T7X87MXntzWMqrQWZzl0kqdu8UmWK8aZz54bF/cZcyK4AGtSUrlqynP
9VCrf5UNuKMKVU+sLXsjar/qcdFPvqhM5ak0OusJWkb88fUZ7px1QEcrXmDNIkHGXg9b81OaUWhV
OGklcgXzQHQhyu4vvuM6LZIdnm/g0tejjFjzkvqyT4qhKy6Gpeihm7ia343CO/3FhFaMAFcYJdKt
qa2YHcUzIyakq0713sg5pFTTbOSGXh9nb2tQbwLDyWOHbvp2Sh2l7jgzKwS+kvzk1vLn1HsAUwbv
qK+0N9JKzkO0jwlRy7/+eOgMewplkjK0tcW9cQGt+LX01IdBWtWfPjFsQvpXrBG4hxU0ej2UYJMo
o0NlxKqSESvnUb24y8Rb2prZ7evfb+f6pyEC4Z1NAUdmy7RkCyQDIuZFKEq7r/12zlT5RifGu01p
YSZB5bjV1z8fkuYAiK9VAvhFfx6DOCNhgnigtmNygj5q+rKdFl/DO/tSuO5Rk3zvSP8+3iZSmLKI
xRywB7V6zQzKqlMCOenzrdtHBnoNcXyp6vRI6Whdou2LQCmDza/x4r2wKSl4rq1WrYtQV4riRE1c
DTIqKvdNtjQInerVg0CRIjAmWz84eS+nC490tQ8hfYQF72ym6yRWY1cNN1iB1NhtJhYjHDs4H4PI
ug9qOta3js5ReX1NXx6OlbxKiYEUGR7dVvzO0wGu1AMCDfzToA9RKHcTeYSvoxDxx5cYu5X/UM5A
ZInhrg9HXxKZsZdptGaT9akdptmfrCj/kDdOdXA4foncX68iQqBwS+jbAbKAinw9lrTsTFmYGYjM
pUuwmmhd6RdKmX7NpqKEEYhRcFC3ueiCftLaN8DNeWxTqGc6b5VIvtpRiqiCawKNPbj4Xr4YJNWE
hVwUUF/c7cGth7LOU9PmMyiG/CApzgUqVisfX1/Xl9cDnSawEQhbUyJAU+r6A+AX2WWxS2AjVR22
eKJYPt1j77lPqy/62LkH7cO9STEgeTqVAmDT6zb7rViwzHZj1lQ4Q9fuzHMDBbx+ize5faRtuDet
lUAL1xMRkxfVTerbxcLGqSEf1wiPdXGW+uBMhV94rXhse+Woov9S3xAWD0k8Gt1gg9i6m12LrJNK
yY1d68pY3E5iKh/Nci5vbLbXaTYtJfX1SVfewB4xn505gkWImFb7Juq9/mtqe20YpV75WRaufd92
wr3vWmn/NPPS+ljVsYmbrhTvs0pLaF/Vh2Ccl7cZvx4D3bU4i8zDlgHiRKTMhpk08HC7wvEVL1Wf
6kXP7gzMNx89p1MfCms2vsya4h0kl3tLBXBhRacR/CHzer0lZvS3JncwCK0782c/Ce/RW+rilLjm
pwb871FVcW84IEfQb+k4rgDm6+GMIvEitUnacMap6EehWNNNjwsGWhCG6/e5eVTc2bk4f4maOdya
BDHbkn5S2GbRDUqDUIc+PMZdo/lUT83byh2PRId3HgaGWrM8MgByr83hUs24U1PMcsLWaobl7NZ9
dSpUcoQ7ATj8LjNaN2xFkhxU9nf2DvAaqpjcotQ0t10YbaTiQLe2DWUmoo+tCVPvAlGvne4tY3Yr
6qdt+jVpZHfRKhCC59cvsHW9Njc4ESY14rUBxLuwKXIWbZS5bak3oTr2/RfZm4ipu/n00GhjjOJa
b3xCk6DAI0Ifk/dzkR6Nvzd7eAtA8yiz0ltb99tvN5rXLhHE67YNGzGnXyr8NnwnTuLb2lFE4CZy
eZ6rfrypSueo47Czs1bXddJRPj0v8yalgEBoad3Ut2HlKk5Y26N4p6sivgeykD29/pF3h6IaQxN7
rVBuITwdzGj6JiUSMAUOxvkiTL8HvhfkCRjv14faOZ/Uela9GXctiW5bo2WvwdFHfSPsVexoLovS
jB0vsgXEU+vm/NTq8VGi+/qQAKiul9CVBm5MSHzinOzQHbXdKCEbtGwlSBZlfhhaa/pTni5Kef83
SdAI1yPWjj1LRYkawOrLEgq7oSvUzcuDlRpHl8Lu5NazSdf3l/LV9VCj0mpJZKYItaaD8Tnx+uxh
GSoFa+o5ASGVefa71xdw70BgLEIxmySUm2gztyq2K3VJEDGN9T7xo7Iob70h+S/Rk+YdFOj5zmkt
7xEVhCN2z05sQakCJOnqz0F3ahMXo3HQtkbSNGHUpzaUwrwJENf68ywRVhoVmBUNtLbSN5fsXOe9
YZNmh0KtvpdFtrwxNC2Crjl3p9c/5M6hw72PVikVLuQ5tgXQtq3KRQykUXaEwyTafHU4jnhFIHt7
hPrZuUSJfpgWvTwoyduevTlreguqMg8bw+jbYNJkfd/00P8QBlLaOxclrU/xMBZ3hVmkD7IHYPf6
XF9in9YWFeNT4CIj5vBfb9PFdQanWLEJ/OUTlr7jj2GgilcrpXlpDAo1Wmy7J0H84xed7V2I1o+M
DHdOCnRKUlaCEH7DC1kxqc5Tl2DdbuZjdralOb4daw948nRKci+7eX3GO7v1V9USsjlHBWzk9YSR
Q2+nKGXCiFfE91lpxx+Hvk0ORtk5jIzyq+ikWiTamzci67XYIeRgTlgIfx3U1PY9I6/feE5V3acY
H7wnZqmI+paje2dvSxHSwTfnMkD6ahvWTe4cj41KEUBo1k3cVG5YSFpJIpHjTZu0Cj01TQ+nxSjP
jjtln17/vHuLCdWYZtbaT6OAef15dZlmUWVSE5CasXDlOF9qwoozSrY/VSXWD3K1vaNKu4f7DrAi
YexmMUHymHGRcCksbJvJL9uivdOLNHlcqPofHJWXS0rXnVHouOjEXVtybOl6jRxq5Ni8MZqfYtuK
ghwrDR/UnnVBur0KRRLBgIr4Ia9/U+3lNNeMirTeRCwI3OlmTetItH0sqjZ0LIHRXxpbyUnvlYaL
Fh/wzFdn3bxxltE6Ocrg1ifVmdNLOxRRek7L2PTVrm6kr9i5gUKgAudnMMfu+8GPXL/1dUAI7pcC
BUboVAwJj65X3rWFLJMRIdFmEvO9vqwvUZ+Wft9NBQJYbvew2O9p6YeeMMfYVyfbukmM5o8hbCQY
4HiQOFo56LRCrn8G0hJ2JUSP/FVp2LedMnwVLVZe82BmZw0Z1JOMlqNa6ctND1V7ZYus+lQQcdY/
/y0WFYteJiJqYTnhSCNPyjINmp+ho6leQK+jCOl1zSwvr3/wl5uC2NekTQesh67ZNn8DVOYYWU+q
3eNAEtB8FME02NHbVmbWQfXgF2Lhem0dklOT65IHmE7IZm37mSPh5UhRRUpn4mRUR/nit5Hh6b5W
xeNdl6BKfsEfsi59YwQLEwyFPf2zNMpgnDxDIu6iLpb7xu2bJg8Upx++jnqDM4Xizu4n1HCr+Yz5
sOj8tlDbt+WQ4en3+ud6uUasjcUHQ0hi7WxuohSQvWWUSTZlLzM1MEfbCUBFKT9FGWfQJYf8+fXx
dpaH7IQQgiIXdZdtdoZzMn+9kzahI01ho4dZeU8LkofPjTXy2Q4Ge3k5AVojF6SHw8XL/7jegVUq
pTU3Di7nmVrWb1LdiKyvYzriX4+ERu4+gnqxRl/Bj7cLlUzBedLKexmdHfrm8pyNq1D13GTVZ53+
YeuXpa3HvquW8RuRJ1TI+yGOKJcoy6PR5wP2C17lfawrWNw+dTRMGKLRdd7JpYifl36pdF91EKA/
R9KK3zqR2z+MrqKKsCyJh/w6i2kjp5mBXCIIwrY8gTKycC+OwPYFo9JbFu7l2P7dDDC/5mCqxjk5
L3EhsXuEQCvu8jTrDT8tES8PvGxS4YShB+fd4+8iJGbZiRzOnVK7/f1AhBd/acB74lygd0JHe9BD
+9YQavTOmFKtukGlDE+MQssah6KY7X5bKkSQ/ji/AgRBqQW0NdUq+g/XKwTAVI91m7q1cBLPF/iy
B9YgcuSTPe+UzbFzOtgS/H3XRxYGEkrCvwARK2XhejwMU2ytBd4NYDiLv7RmXZ06hJfeFSPK8q8P
9fJokZuSo6KjRAJARnw9FD4AoobkWYf6WOeXyNXie2fGj5Pccb6HdnKUgP/qcV3PjUYeu4qLb31p
trUdo5sNsE8geOfIws101pvlsy77pL+k/B8eCsOI/mlR4hUhEWwk3mVzaeZBSWFmCRw78qKPpTuN
H3mqk9JP6f5G92bTaD/Kqm5qn8el/tx3pnyXTCV1lDgRi/uI5DOJfj2I8TZXJPJxZFv6FDSpXat+
pydejKqdZ31yWkN8sfDZfq61poh8y86t6pSLbBL+0kvrUxPnfRkAiqn+LYwx/6DKQvnaDSDk0JQY
3U8x9cfcbxLR3tK5zZYwKfrmSUhF/Q+sOTLelRfJxXfmgoB9XY3Pem/2nxB+s++yNtX/mwcsS0Lb
XJJ/iO+a6qRNeLz4VYZ179sldnO6I7J2nuIhaz9hUbRQR1eiNg+qFmr5fZ5q7scFgp14LNpYtfyc
fVp9WPp4jN85kWF2CBy0cslCXaiF9S7K0REPPMIuDh56AXeZ602fjC62ukAx6uGL0uRJCzOrSeZz
yRFAgxP5IHQZsKpMwx4wWU5VI0qfsnS1nTa1qH8c0WlS/b5Avc7XBmqk55LaxHOvSNLXAt+QLrAj
c5Z+D+3nfum9cnzXT4tyEoIu2MH+3l7lq3A6kSxdcs4uJI3N/h45ZqCBAX1NdlPdaZ2XPcAMkU7Q
zPzBwWDrPfD73l4Hc3hqCV6gvgCNvD5MXQdfYu4tDQNUNQumrHfObtQfgXxeQN/Wzsbq28fLtBbw
LON6GNrvZg2bTw00WcTKqXDFdE+lKTpZgnvXb3Rv+hAJq7+3h7pFPDdzzdHPXFWRgVZo9RGyFW/X
dcTriRO24ZTC11w1wrfYTBQE9WSaHfwnCsK6Z6fPlAG8mOU16JTbifV5FHjcmq25UgG1GhkFMVrF
coOSikTitKinDiiBruD3XnVN9WnC+t0ALzXGgChEMcah7jWp47dV38ibCNsGKltVp+oBgJIueqos
mRqnstXz2I+mJNJOaW7jutFCuDhpcdS/a4ZW8G9n8XrleFnru6NbijNAxWUIsJOcC7+3BufnqCZ1
cfGMIclOUvG0J24Kpzhl3eS9bfR2+pZHwlz8Ooms5FKXovtiJVX1zu1r7/tgKhzxOGr56KOw2ymI
7dL8XlcDoM6kbvvHKINR74vW0PrnZkiX50ivlK9pKexHB1ExFVZaI8ZAswSipXVepQ+K5yFDl2YF
/uBmrZf3Mo6n4cFUe/dL2dTmjCNNk9+28dKKIF3iWj2rjTt9pfHX3c7NJAGEpJH23JtuZ/lKXyL1
mIryLU2kUoaTWLCHq103jfy+d0sjELoj30AFZ3fRTJufIcM7d1gHEN6hL00PJS+j3vUxTcLRoYPQ
0l9IrVDgTLN5uRdZXgAZxxAlcNDc+cZ54BfqgAHuerW3BHzaHNuhKlPK8VwLc4aY5k7ygw0/RguH
1KrJyWJsG/3GadIqjIY8ficKopb3vVs332KpogYtcCT8SIevcP0p0sevBVKTCnDIqfihqu1i35RI
Fy9BquTulykRjULE04o0AP5gfaFYO38Yss59jF18YINZ6bx/F378h6mpMHBAg8P+2pWazANVMb2P
6rRE8am146gK52LRHGBDkY5Mb2JU+BmMIuqC2YnE214rYj2YOlhEPs7FQoLJMabEz+3Zaz+Vudv+
GJRMnU8g4qtH8GU0HYxEsx7ypdbT0Ovr3PCbGvIvwERFVUKvLeW5yRX0ohq0IIwzvUXnR9Fl838k
8Q5/da33RnebuRbk7CXT+p8kFUVzit1p+WjBWpk/OobAwhQzdqUNkqIZlYdxbqw6cGJXynBIHPsJ
/ZbkQw8b0rq3Ur6eT/680uaaNkGGtLCT/MI5Eu8bY3DxEyuapZO8id3wgDZz7t1ZwizHYEgmezqt
XLvYHzuZFaeitvnlcTEPxm3RTsUX7HDbya8dR7nEssNBAJ2a+J9kKqLHcnTrDOujSv1iAWt1/Nww
xFM/4rYM2UE3Qw4EaaEyWu07U7EyPbDj2fhvaDKn880epo4/odbyqMduwxZNh+yDgIqsXxCayu7T
IXKtB0eLAEaK2azUW5wyTCuQMk0s6YvCKfTAwmL2wfBqzJeUSee8Tql8X0RreW1Kl+k5wkEtAtQr
7MrPo3QcAm8CdzUZelUTh2gmBjklnLJHm4RI3ERDUr2FlW9/r4rRafxuwc4lWN2qmjNaNv3gGw2b
6s6URvpOKKYgLDf6yvncpkK/5GNCEmWJ3AjixBb92z7Ss+RJx+C3DlrZlBnStLRwfVIjzQ2Vbpje
O4beuCEKNG6HpGs1fXBoPBRBZ8QRoBzhZqVvY2o++Nokk+ysNEUMocmN4uW+Nccmu8sXU/6rRKSt
t5kU5XzC8CdWz7WLfmkAkNnxwohPtvjuNAncomZlfI//6crcNZP0EW1ykCQ6mjb1HZRTu0ouMqrK
2C/F4uVvBmGLn3QqHOcEkH82zorZIyzgZLP6fRrp6voomoxW2Gip8YOMm1ionKVxWXrKjsEqZPgO
RZI8Cuoq6sDkOKMDxFuXGZVG0+rUO0UpPcFRXIwxkAs0nTc6267iT13vfRXrztvB0cxvIvHG5Gap
qtF+Bx24z8516cX5uchq9WlOrWVetSuLt84Ysya4A8XYpCTZwrbWs+pW6lb+XV3lZQIcSvsnc8jd
+IKbbTHdzcNU9L5S5tqnJW86rmZ9iu8GJD4t+hV6+YWanTkgLlWMn9IZcXN/XJyuwwQOo+ixMTgu
JRyU+pybqfs0NBr2LZPWOVYIkHhxT1kPMMfPEmti8LZwfzZTbzVgD+riE8dSHXx8X5TsdtQj9V9p
LnV1t/S59oSrhtGfZFvadykKe9WlyrLW5SOVzfvItoke1Ua3l6exkeJeIUQlsohYFtGipX3riCp7
VhJFbXkQ2/x7Mg2l7ld1pf4DvzbR/SiauzdNxDYPxwl9rztErdoS5L9pJWcr9rwbexoWCEu41TZ+
m6mY5cRjN3hBBfAn7Av4IyG4uMa89+KmQ1JeVlMNwqtO1/KYN3+rhxUP7mld9xl8QPc2i7WZt7Jp
0HdM+0it7kqt4sXEaSz5SpRpYjyveWUZOANg5bsxGeIkMPEDr4gONOWOMNWCRsWuX7ILFnxlCmE3
6U30AecShXlLViYW0J3xqWlq7sJk6ZMf4HaF7iu1mYnbuk9m3S+NISveRXULH7BcBr1+I13kTT4u
hN7JQ0lHJfbpriwexpeFXMEvsfY2XbTc820jj/rTzLEeAjFomUFm0LnweLNlbnx7mGn+9KNenoCi
LS3VjradbyJTznGYOWX+Sc2kjPy0Lqu3rZI633sz51+TtrDQA/ofzs6rOW5kTdN/5UTf4yxcwmzM
mQugUFW0ohFFSTcISaTgTQJIuF+/DzRnd5olBrmavuugpCSAzPzca+Zu+dDmsCPCJOGm2reZn/sB
OIL8MdPy9paJsj1EY2G48x491cnEsqYY8pDgFCN677aQRRpnMvOQUrzbl22y0IRIzFQPRm9md3S9
mK5aQ64jKJ7ZmC4NY6ZS3OgndihaGd9h2k3b3Eja+E7TDFWHCYiab3OS+9ZulHqMDnyr85kWveuu
Ddno7mHKuqw7bwXkiccsy8jk3FyJxz7XtSHE29L97K10P3amKNGOck0Vo9OWlckVWu+xF9BEVtOV
SG3lBiv/KhDBhv6FP5haGcyNadH4SDLNXnaq8SbCSqvnFO+4dxJHO548TCpz/uCqJcf2K9adGwor
76w31aSFNas94V6aIHucoNDRW6VV7u3c5CTKDAvoQ5EoM9vrdM79IG67+AcQAsi+pHB6eu8WbW9F
rWO1j7nhllWQ26Nx6TvjymepDOtTSoMBeTOt0I5IEmneTpmjbR24y+Wlu4kkBHIx9GcaBgJ/ylmR
CkxevJNzSdqkW3EaH2dvyvQwlyLtwlZMIt+hXWE8wVDQtq+RGGxdwyp2RWx5ao+mS31nNSLBQ3Qx
lzaw/EyugQlj/SuMWOJG0dugo40S9wOiRN2kYZPk3nRhcUHlF96Yzw1nuQdrgoSee75WILGDZZJd
vOdIdjKsnGG9suvejHeeSsolyADJEVddu6OxAcBsCstRtelBQVNW8DAks/K8F/gIJ8obj5mpGe7e
aGrzUdS0gQ8I/nAI5Kzrt5RHWRG5Ru35l2mBJ2Ogx+V0VVqiKM5Kg2AVtFaG+mzM1ORe7ztjiFK1
6t/wXOv0fZyYXXfIy0k+uvrMKIkaIrkRE4VUKFOE4ALhTy3Gqv3CyGDQMVpKnNo7J7O2IKPTKq0O
NK40ZyeZmOqItVuc3Tol3uyZ12hp4GxibRj84JlNMdc4eCtKsw9sag66VfghdCR5kFBCrDX6j7Ev
eD89EkOf+wSFHzZnunihrlKPhLIWX4veHGRY4hLEZcS2JpTTPrnsZol2Wq/3gLRMhlUaXQpXLkFh
Dv1VPZfFGMjKXcHoOX3Zhl7Hvg2dtRTW3k7oIASx8EGM8+0hbrFyMgbt1KrvfZ45NVdP5X/KHeUZ
ZJCdHWcBvjlOfoidCcAfk53WIw3DjzMogDU/kDjbJGq2M3qBnBLrR1ujHxaY+Ef1e0+Tbf7Rq2ef
iQaKaG4gxDiPMPhaWvuV75aRcq2ijxqwhSIAiN62YQWNh+vM97Ef6Vat6g9lltnnqzXnPAZ6U8ah
EkVlh1aTY1u0WnWxhjATZyO0ajXeiDWdUJkDb/Esk8QpqQgy97JrJM4pZu3VLiEQSaqbmGv8ixID
ESRnX65BsTrrJTcDabXVdKQmOPyaz3WRxrddVcvP/Vpp1aVVjIuGupyYoym1kK7ZGCtxmPtu8aCP
yyLDMZ5Mh6mS51/kySJu+SKGFXaUAXs4F6YbZfU4f0ryBZxLAWLNCO0xtvJwFol7YSK44nC49PZK
TAvBvcu8OoPLxmR0F0+OXZJstdou7zS1hH7fOT8dsQr/QrRD+inFeISvr8b5s1JMp3bFoHVPje3T
1jJG2z0zGns0Q6+3rJvZMpaajp8sL+dC7wFzFmn70W4S0swxyfnM04B5UuhIPOiDzjKrIaznNr4w
JUJ04QTB1Nplc1qV4ZjI9H5ER1iCd+2AvGR+ptKLNlVTjG+NMzUBfc3hvmtmsUZjn9rNOdry4jl1
M7vYZUNLOe4YU+IeF4hgza7PnGEKusLXHtba7JpQ0DBsDmbVqr1jqsoLRO1Ao+VP0BWrdCqBfqwa
FazuOOccO7/NdmxP+zuhL/6WajniUd3cKuzDuc8rzN7j4UnIQZlXbrWWfWT5g/M8MyXBOXRtSypp
EtOgL/Is301+TsetwBmoJWxX/JHVwpbsydBW84eSCdtYz/NNmAAOQM+EJFuelzhLz5N8cFrkSZCB
CUd6Yo+dZgOvxA2+4qDptcbF2Cv7AZFI76drLAJfC2Pw0l0+zr17OVX2cFsrJ/2CWJtT7rJR74uA
xm2/nq947T3jBTCceWRcPs6jevnD0At9Iv5m9BRU56l7s52y5DjokO2OXmxNHEB9rn9WkznlUUFi
VtAIra3Pc12O35SbN1qIxYne0oSpfJow5dTNx43r1gaiXW0ZiNEeZag85d5qnWBKgmK0DRA2RsyO
yB03lyV5FZdL05kHWCy4sdYysdwADaLsZ4mlQBrAEkCXuwZ9/jRgbPRd5X1aUEYVdbkDNKUKypmc
WMT2x39unraKJ53TUe7IysqcvqKS15Mb23wNjPDoCbmjyTiBVz7tdTmKz3o7MiRw/HwcAitr3CbI
uWfqqJt18VM6DvXEmG0jTzQXqLvzDFgz+4vfu6r76RPEkyQLExKoe21utYHEYNaOkgGNF8B56wjO
o2I6WyBaEVjxhKdtT4r/SVbSwrp9HtWTVifyupRZ8qMqmvhxXrLsqyJbpleNCvSDNJBrDuM6WR8W
PMx5PluDyVra3hJY6IYkoVmCDXSpzbLAyBLzqluocSCbQtuMltlIDiOey3fd0gx3i5fRbunbPi8o
piVhsaMBrXZaSoQIUfZuP3ouFquBnTTzLfc1PYR81qZvrWY3P2U7NS10pcztwnG1izpYke67RdDL
uo9VXJxRDaifYh2su5QT9Dy3DcC9ktZJQ8mv07r1U8uBHiR1ZwpiNHS9QKcGxdfeXrwHSWU4Bint
hm+G0TfpDlSLm0eydUi/0TvumayItbuhj7OU5NZDPoYMZeruVlCCZueWv8INyM3K+tKlTn2jTHP8
5hdtMV7KpfQmRpOTKwJdOkl7mXWpV0eU3+hhz/7U7LJe+s1ZwejgKaPVf+HjBVmfIyrp3qJVtgnM
MXZsQ6S/vD4if6mu17kdb+NizL/DMp8u0L6L09AeUushGwp/Ceq6poGsGOVeuf3aJLg3OUgHA+Aq
+qBXtXisqlnF3KAOV860OOOHxS/p/hu2VndHruJ2P9hVqgWOGXOZz8QzRmR6o+lhxZ19uxqEbZjN
A71JkHECTSfdaGiU5kl9ZzidWs7pbtj3K9kyU7+RwjmaDZyVgoQW/ErHsZzPxoqeaVhmes/26TTa
+FWFBV6Qd0tthKmn+WW0DNZchZ0q0T0zAdl9KDsLxa/E9wvv2maE+LPEEfehkRS8nMUtk06XwjtL
4mrKSdl0Od1yGmgOYZejrvskrzu0qJ2pCksfndywKDrrQdgN04sBr4ht/qLVxqVMreE8pZERB1MH
XfewdMkqozir3ZKS2pgZek5r+2Na5uwBUG4jd+jxJfkuTgVOAn2nbBID5ug/42maLxc5rk9lwZ16
pTfGxAmF+z0cSIXHc7E2Zn9cZKkdnUVPFIMhR8X7avL9+tCTv3zz55la1mpXc9/Glqx2lS3zW3xk
tQ+229r3PbPULFDScW9hLFdfZDZpWVQXrmiDXjP5J+cFX/LQEWNNaTjZMa2AeSF0dNSNIrS4yItd
OsQb1rgfNlfJehm+ktTmj6nyCIxurLUJ599jjgX0Vx3pjawKjqvFASmKnGrLXfQWGUa9RiCjkCQK
vsh+xNYo+mAYAWihKzYnJRMZs68COOvNHAClNx9IT5w7u5zdPlSlN58nTWv4QesK7awcl8G+mBw5
nY2qUtmxXMz0oVppJF2m6DzKfYJEb0auP1Ki2FYrvqwULmkkaHQTHnIaVsfB9WI/XBj9PyAHJPI9
7LNG7FS5yHTPEDe5BTFV4qti0JxqG8M/gJ1XX4Sc3atu1gqGbIWpnwHuzxsmTB0Hoaj84tJgnjUE
5lhkN5ppENs7NfZ5VA91/C0B/9cGcuy4GHFyhhPmlatdBTrp1H28jAZpZFkXQ+SMcf+4ljUY2K7l
1giQXOweIC5qP3I2wI8BZEMaMrOIP9uFmX/oBzKIcJ2kxXwcUZeDWjt6fGnW1ioanaTH9XCsyvOy
VlqyN/ReO/e4+JwIhRS73vWjG9fHoi/XKnQwT6iCNnMIPH0vjEvbHpQboU5A7kUVDIXZdLN073dm
0oRpJ42zlUY984VGqkPOZEwEKp1JXZ1qnDya7HKo6Z85NoGa25ZsIwHd53P9LAyL/fzK7Rqf9Eis
5lMFJuN7YyP8GhZGaZATDCha+EnGpa1Qjg8Zv/Vu4Ddx92Gq1szYcTIqFxWPBas/21eLfXCMUk8o
ItL1cbDEpIfF4jTWbtDo+ZBNGCoP3Wa2H5sSTPdFiv2SGXQATa4WbfGNUPqV8WFctzKTy0ekF2BN
m48x1iAbqMQ07gSJdB8wUmOsW5XF+bglPSGiY9q9KxESQSgrNz+UVDv1bWxW61MF6ME7a+xaPXhZ
ltw40ttnSav3x1kz0o5ue2fSF7CXwgZu4PtXg79MnxlZeO0RjlR1QUEkn7Qy4WboZpO/UVSaebNO
a++TW44DWFHKgQ8toQinKm+ldxuTRNDUce2SkrOw0mgruMdd0hbejos18WneTEoeG8BedI/aEvGL
BU/48rIrrZTL0p7y68WO5y+SsH1n8XEysFyD+bPxUrLeTS3vcrD8Zj7wjM0HO89b0th8jumUW/xM
zzDPCpAiBv61ln5JOeqyzQOsLmx4sdUIJpAPe2tNMb19WvviqzO7ZBBmF2c/wEYg9zSg/JkHLhId
/hUDXpp+Xm3ToMLfRui7hR0quL5LDUITOJPuQ1onlR40DpphOL87QxI1tRw+2j6eYReKwUYfLSX0
OcphB3Zu66wtjiE4Y38DTVK0+0Wjxo70KSfYmF2arAefpvsD9GhraxsLKpdlZOR0XOhaqWDoC7hk
aWckYIwSt7KDIvc8ekAasYPw4CR1ZK81ooIkfUa5z9YCKGSke8rXZWDJaRH70Roq7bqi94yxbVuU
Q/vcpl2XXs+JN+Fd0GcFCQ8+ltbCLZqZhRmV5awBQBkTIJ3dtcoYTy+h01tSPUgl5XoggWkTLchj
C2yTPwPeRJjOTLV7c5htDzV6swAiFSSVwz0YudKo8zsrceQYBzryoiUSoou0PtqY79bXstZmnUYM
Qcc+9roDrQpbTZMsu9Y17VFPq6k6y+dJutvfq7LmIkWvQt07xriSamne6jXPGIyapDaM/VhjaH2Y
DIFqNDFR5q+TbhzFXJjTlbRpojMxaMf6J0LW49qEjJMpxPZd6yTxz9hfXfyj7bwvL/oae9zHAueV
4ckziJ3XutfETjgjPD9/YtzS6R+r0SEXCmPfqYwvjdYK3dmXJTPCY2yMI0Pl3lq99Umbmw3QQzqX
fquBzhYHlumYJiabHfdCSMSc4LNlazqH23ATk35ZgaQwAvleZ/dIPTUAFOjAMFFB5aHg7UCe6JUr
jqNYlXZfCbMh01BTKxiWxGO3AHEedMmREuAuvO+OtBz3u3K8wh0OGXPSJA3s2cnbng5UZlefW48o
8+RTusbR7M1WdjFnWTl8EItEHDuE94bkd+rOsXsxd1A2Dpk1jtWlToVuHzwcNqaopHW+3jotv38T
6B6jAiT8cfB7SrJkLj86qa7NX+NlJmwwK1n8Y8f+5tEco/APtMXVeGYMIyEz1U1GKbTXpu580RSi
zk7vFuOxrya8RIa6zCZCperzawBRqdw3k6ua827V1zwaRWUVX1H2iCV1bu91EV1PWz92QE3WIK+X
1dhZ2lK5zDJotoSLsGvvc8GJuUMTMJ8v+0VQzaw68TUa5gFZBPSely8qmdPnbl6N7szhEih2s13E
X7Ska/Qg0cbpAZXNxNzPul/cZU1lqQD2fInJEuHPjlAxK5qvSV/ELrWW5c/HpOUPhcSNJT5LOC5P
Sshc7HSwzssBYKbxAAGJHpOgZ+8HyqcPF0Cq0W6YpCblrvDy9esi3eYOPrTxcfES3aVg6rOol2lW
M0QgRwxSCd02YISSXtXU3jce6h0Ame2+EkHsxOnXoU96IxxFN4xB1bbL58pcl4lEdtT1naFM+WNB
lPzzpIr5XCPZL4HFNM6Z6hG8p0hzIs3iXGByWZxZeS7BDAzrJWOgsYyaZLQvGk7PFKymYnzTLjEG
vXY2FZeli0nmRNlAGWm1bRWMqdniEcBgnMk8TaDv1WrMH9umdWmfuuVY72QJvH23pkx+73JuxI+6
1vX0pNEwxRxCuOnCXMMChFAaDqCPlLf7MZMC0HTRjN1ncEfeXVxURrFP6th17xqcvx8lhpYAduxZ
PPnNWCw0Y0S/7OJFVHUoprmIusSfN22HwkWpGdGwMpxmXHAv+8GYkOsoZXU26lN6nAAzN1cCKlNG
SS0I335X08tATo55DWKT9H4mU08vIa2LMmxVnCf0nnv8ewn8NYNPGbt2IIXbfZUJsSmalwo8R07p
TjQufJxv1RovR9paib3rvb5KL0BTaRXOhllVRlm8qocVmEAfUUYu3yvHSH8gZO95wZSK+aJC+Gnc
L1JmX7thAq7spWl+M7R2xujS9Bpwi8s6MGUZzO6CeonyFRl+/2qjNyShUTnpEIL0YQ7DcJVp7zDW
OB+0Fb6rAYajPcFqLG0tkPE63KcplXGAFxfi+S6ZTrez52W+GXJrbHkls9CDlBtoDZLOLbnxDB/A
VTL2XOe+j7T6waCl+chgH+TDWCBKHbItaVzna9ZeJDMpVjRC3Rm53DZTQrFm8kshLfuj7s9xGXDt
s2/MfhnMS63tuizQmQR9TpLeKanxeiDdTd/l3p7LyEv3mKmme6W3mgpdhlfGvjT8/lb0ybph/4R5
1SSdc4O0DjKvVcMlHmhr4S1Rmi3LTQY0997KpKwuOt9p0ii2xzwJJaCDIYpFnHjMekgy9l7HVHxr
IdDWH4VKWnqZhpB7w6zyaq9a26f/QwFIE3aYx1AthvpaE3vtsDTQwXmEYlGvO6mDfaPvlrpJpKd+
hkq6a/UXTFKW5rORr14WrbbmfXOb3rNCKet5jDjcqCfkVV3h7z73vn0m9Wa4GmdcrkKUkOiye1VV
n5uNRgs7Najk9iQI5icpxu6ZO5ThVpHpW7OIzrZO+TkbXtjlmEE/5Hm3HnOgFCU9WI3RLPCg4qFL
O/HRmBEmvjCId7drZTjkA2+DNH/DlYEWR1bJQ/VIJ6c7FT2qy2FRJFX0Ydu821dzKs7G/N1VTqmw
iPwid4QCOMp0PppHJ0h4ihTpVGvthW1LD9ot+fqiMcA+FWA65sVKwgw18nce7Td83rboLzgojEw6
itvP/wa/V4lBJIqRpbZxGb5AJ7m5b7AYOFSM8P98KVyTAeuiHkVUOSVsocBjlEvRumFrgCuwvGw4
JE6hDqkh63e0Sk5RtZte8ubS/ssUAiW6E4ReOrU1x270wjhv66CIcUso3Co7LHnuBK1a3yMxvLJB
NsAwntTIm4EMPPl0xdKuMRASH/zAYp6V6zifeVyk77zA154KRDOcVhP50982CGT2yi3m3A+B8GE4
O4EAt2Kj2JWjYOybd+IdOOUre8PAx90kkYctwaT+5d4wQYj3PQz/0Hfk98zWi10ygTHPVPOePMhr
7w9pRNSquNjZjScoUShyspVa5od0QLp7AAHuVUna+877+42wt20LH54eO8JBX+GUp9uKTlAd8pm0
gSZ+U7TmFagNY9d5mvVhlN4Y5mUa30lnNj4xWVSRCUbm/o/vEjg+YL5tYiaMmu1V/O3AUdq50DR4
qX0HdD7MfKAqoLQs60+9SgzIXduW9Ojc4f5snSxk5ilMbgxPYem6ox1gMQCebNJb83Gd2vdkO3/f
KhYikMy0gN5yT/onB05LjZ7RCSW8lhbzd+YnDDcXNBE+Q7TL3vOYPiVsbE+2cXUda5Od5wlfvsI8
742YMQcNL9fwrlq3/iaZUu/Jan7Q/apC+BX2rkjG6R0qz+8XNOtuCh2cvw3SfLKuM3udRkLPeRCj
2LfYdYVS2e6+8tt2pyXOEupGZezf3i+vPiyOxewZwMYQcF4+LGCS2ZYFc6WBZgZcdqDuYPyW/Yzh
YDDYhYxMQ4IkRdz/j48/j7sZiWz8WhcG0MuVa1tiEFTNfhhba/Wp1Kr6brFKWqnTPFUf3n7K3y8A
KLwoHm/xj3h0KhyTWX3ejtJnrTrxDvq0yIOxMkd4e5XXdqmgooVaxPk3TtUHKMtj2qguF+gsOhjD
DXMrVVcXC/j4dyLQa3tFmDC/IJO62yzo5ctbC7+XLgpMoQ9a63oelvjaBvvzxUCPQY/W2o6ngCQg
F9Hbj/jai0T/Dhc0HBWh0W6v4G/Xi5br9D8Vle06mdXX0kxEtSv9wZp2b69zSpXdziDEShdCp0B7
zDqJDb1m4H2wOD5UAqiCSMBy4vLB2DGRgD4JgAHzGSWeOkCQ15Pl/alV5bY817hwmVyii3pq/a5G
k/Esw+UwRiQ7tBFrD3LTxXBuytE21If3FPhe2zloNm5arBZ9+1N9zRQRjnyBxhp6Sh/3eMDcxpgG
7fBH894JUu+tdPJiURBds0XyYhOnEVFZGRg+5EW8q2Rrn739DV9davNoNZGtQG7s5IDTzoqTLrb9
0NYy+ztCFTihW1n7qc3S9zzKf09dNmvt/17qJBiRYDiKQZMfjqmPWLWJn2hC/yzC41sAyMRb8u1H
O701TUHisik66L8UnsXJehQ3iLmpQkWTNhkH2Ecz0KzF3xebd4BlzePeTWjhWEvZv3OTnb7UXysj
DASncIu6p9zF3FRwGk1TRV5feD+rpvHPCqa/COMbzTtn8LWlUEzUuZtRGxT2yR3jILxfLoOuIM2O
3k8g9XYILeLjMHbae2XC6ffbngq62KYPvLkxnJ63slSdmSWgWDVrvmLiYnzqqqkLGE44d6VXvseK
O709WW4j56IUA2YRwcuTJzMGhfGJ54/RrGVgJB3vIH6RJuBQMDRtGn4PpnfvfLnTK21blOuEvMze
Cj3/JAnNxCgHtwGZ6THk3BxziuOIFMlDB1d4T8YhIpo8zXmqpPctXebp/o+3LCkNX5HyyOKZTw7+
mDBE65ZqiKqlGw5DsW+aO6tK1E2VeiJi1NoAGWnee+hX9hDMfB9pMx/dQ1hTL+PFqEjmWWSIii5n
TuOY2hqSoTo/ky4DS/D2I772WTc2vu1tArhsppeLSQUwhNxsgChlZaFfOdN106X9TWws6X6QgM20
ttHf+azGK3sXyhQyrcgPYu5xqlReZm6iJ0U7gETvzGuTti1TF88ZvpdD4x/lOE0f3XQtzvOhN2+p
8MpHmsJWJGHsSvxvGJXFfpXRmYKuEcVNbAUG5uLvZdCv/pYg1DYBQTCmp1t+pkjHVToHlKxD0JOD
twbsEnHsSq0/do4of7z9LV7b7S5UFwjpYBf00+wOsmddWc6kIgtUtAYGUSvjyALRBFhmri/wUs12
sJfiiyIr+2OM5sW4f/s3+KX68HfW2nbgyI0cnO4RRQZC8XI7dDQ5zc3BKCpap7qg7VbtXfzPj26S
Fbu2X9aw6Qdx1etrG4myAcbNF46kUgWjFABOb/86r21OrGY88mzEIuxTKR4A/EncmIyY1ymtLqpl
WG5HHXKFlorvRZu4zJhm+c7efG1NJB/IfRGJJVqdhKmp1PVVm5IhghmUh/ZijtsoanBv88Ubi4Dh
Hd2EKrbddyLHq+tiFrApVQJLOHVEM5iCryltNszLLYf5wVBvwrEKH1KmKSm0WU1P93kh7Xc++avr
Im643XIQuU+/eDOkc6ZEPUS6WVpHNy8cB1jxkF/EsL53Y7MYDEUgk71z72yv8XSjcbQIYQhiI+C4
nYW/JcUT8F5lWjA9EMwcH7Js7nemcsTD2xvolROFsQ+0cQ4wepGnOgJgSUsx+GsfOV2TRz6qQ2fQ
AgBR9MlPaMtj2JuzGZIaWOj5K+vs7dVfebWwNXUMPG0D1N5p3kGesHSFkbKVyty5yB1Q8x6eTAcy
1D4aahP9ANm/J5jzyqXFonRTyAo2FvvJ/iWSoTTrE7OUYoaMcgrReaGpXrhxFrpiGv/8jCJ1ZG5B
Gtdl/TRGev0muOx4Q2SXi3bRO313m4LsbfY63Mgs1Msh2S++u9z8+bul8iel48WaWDG/3D8DjAkB
mn6INLUOh6UxquMgWj2CZevdmODVIQh2y+3/YFGb9oaJNMqWO79ctK36TC8Fkdkp0uZitul7d57Q
fiRtOx/02rzGWHcp3jkpr6QDpAFsYZP3aKLA/3LRJc5dp7TjIWriqqfJban7AY/NkvjQQUF9+wlf
SdIxtoBNza5lsdOifxxAEKpxIuFa4BZb0MfOxbRa9xpzzGCAvR1aaHTvh2LtPr+98m/mo4QeBqE4
yG7CWZvl7cvn1OuVEL/44InoFDCfWOS1ZAj5EwLGsk9bC3tUq+3ED6+NW7jrYJQBc2imfl5i/P3A
NAZAojnV6Q5UE3yBt3+7104VcZmDRZOSIuLkI4hx0jVubuKiB1jNwysd8lDiXDEZ14M4Gf9U2e/X
y6B3TQeWnAyvjJcvY0k9w5WSkiVV9KzFgHqBSXPykJmD+ecBYNMHBjcqNvXiUzMcZkVWn8IHi2Iw
5gdS3k81p/zABUPt4nfig29WRfTnrxNDXHTvkNDHf+fkIEFpaxxA3CoSVUOvwKjVhymrl8iPAZbY
eL3dvb3eazcxGnueb5HMebhAvXydXq3ju7nUYzTasX6cU2XAoe+HB9iPBtrTVXztNE3xXt/gtU2D
kCk+LkhebqqJL1cds9SfEjgFUa2EFTq+BFlWZtoOYKC2SRJY73zJV24KC4SwbfE9MQM5Xa/1uIEZ
O0+RWJLiqhVZ99iZ9nKgn1Z8efuFvvJodMqRguP5aPk628//Fr7FSq9zXfOJMSTwS9eTLjRiBwKi
pgB/IxW/vpOWvbKgDcuaIM6sb9P2e7lg3dgwUCBLRIVM4n3tTM+VnZlHrNJa1I+a9p0N+sqrRE4T
XV8mvGhKnJZFDNIVc199inourQhkX3EA12CDLnfeEw//pep2kgpteRAOaMh80U0+uficFOiYk81z
NOTpchQWqgUy09RtrnJj50xDT/mp1zeZ6vXzvoVfI3p//aBPKvmaoYT9HVa3jcKB1R3HzZDFtUR8
n8SduvYo+s7ZD/mxhsRyTJJieE+e7LWCAZ4CRSpNR/G7ydVqWFhogn+LRNc3QIRiiFjCnMUFFnX1
YwOSgyx2mZPPPvH4rJEZuiNAhbTnwWoySCEIAvS7t/fmKzGMaQBjMoNcx2WA9XKr6FqDMGrHVjGc
QQNsVHmb+tKIKguIrtawi+Oq+T3kysZ6p4B7bWV68zSymUWgVHR6zQiFH3yazFGuu08YTtgk7Otw
DaNcRMZglo9OP2bB1PvqnUzzle3KCIS5EiUb29U0Xz5yAvurHlpjjhBFT4GXOUWAR6AVCTm+Z8P9
ylWKyva2Dr1w9E1OntEaysQiHM5oNsQbON+eqgNInZkZ7gy4cVm7oyvN8Z0HfOX4bzcNFhQkBrp5
2kNfDKG6ooHY3i4onOggYsFqI9dxXKe55gZA2qMN395Gv71TdjMJpthmE7TzTisURv+NMXtq4fRl
/XVvpPXBbOzpAJTyT+eCJkuxYVGoIIvxfvOja/NydHIXHYwNdHkO9y4LitEDZ0RH+51E5rWnQmnK
4gt6iNacRvvaaJfcc7QlggpMh77qbBUKQCspMKWpjN5+hVsYf3GzISJIYxKVdBqsAG9PTqIHTQYk
LLIJGXDpaxDYjPrXtUGA5e11Xnko7h4KHpP3x3/+y+1vJIgeJNJaonJEB8GG8wX/BZ/fxG/kt7eX
+m37b7qIDqkxNzalxy9ty78FPqfwkSDYGubQVuVxUH0b9bArd4PSlj2t7+VRN8pp//airz0f7Tlr
k5OlEjg1w0rRyIOsagA6Ar6GboaZ3dULPTt3ABz7P1nKwoJgezhypZev0oH3ZoBa3PBNAy61oge1
hP4ckHjf/a953P/6Mf/v5Lm5+a+N0P/nf/D/P5p2QeIrHU7+9z8/tM/1/dA9Pw9X39r/2P7q//uj
L//if15lP7qmb34Op3/qxV/i3//3+rtvw7cX/wMFAl7QrXrulrvnHubOrwX4Tbc/+f/7w388//pX
EFt//tdfPxpVD9u/lmRN/de/f3T29K+/0I//21vf/v1///D6W8Xfu5+yYX3uym/1029/6/lbP/zr
L0P/5+bUxZSXMR4XkM19OD1vPxH/xMiDywhACzvRBHXy1z/qphvSf/1lu//0UL7SKUy3pjUdy7/+
0Tfq14/EP6nlEKMineFC23Aj//fpX3yn//5u/0BB6KbJ6qH/11+kzScHmyoNe9itSU1fnn/upByy
sj4BAApvxLTX9HNh+wVyBDmMR8POSQB0qfehT43I3hkS8J1oThuT5t5UsozP0lXqUZv6emAb9Db9
fmjvYeN8bcm5zoZYGR+qufEvChgJlz5J+1VCvYU8GxjoqzrDCTdbHftq9LtIIEV91ia+A71h7Mfz
+f9Qd2bLdRvZtv0Vf8BJXQCJ9hXY2C03e1KUXhAkRaHve3z9GZDtOibtso4f7o26ERWKCpPUptBk
rlxrzjHjxUblE9LvEbAMcMmoI+kBot/1gUk3uem6LT675ctkUVpNA4bUA94QAmEHaZzUZLornDI+
T/z0TloNOuxiGFGyt2Hz1MHHwJzctVt82DcZvVrXmQp4mOAAbE/kUbjDR5j4GfbhTaqTOug2+D3c
JoqNXa1JIOZ5nE03CZAHd91YPVYnDbkACmowFNUR7Mm4y8JCbrFBD69jBtOgkfob0CFE/SUkgxIz
taelTnI0s3x2R5HR/pDNcKadNRzVjOBgsI+qdRgHzcpxYAPchudL6MyUtdGTUszihWFCt1ErJ3Xx
67D0q/F8nFq8tK6lTuLL0qjIb/vE2nedxEVUmrXzJVS79Ajurrpre0kSpT5kkCzT7PsESWmfFsN2
CmiQt1E/7wcMkIeoDAJrUxRy1zVKsbcRFz+MDZSrHlvsOZSLdWojozZcgPLDvsQAiUkwzowTblTV
66tmOWTYmy9lrACXNPNy55RKAgI3WU3BMi9gDxJsCnhzZenMkIR7w/jOgmyehqZHchyUy80y6MaN
ViCCN6scfwzC651di2bnOG17GpYYH5FMzSMafoDOcGr21oh3OuSmPmiZGAEloBdmNqDtamALHo6J
ZGNQym1qKdR7yA2ZttFhNGlMIlzTWAK3miwMe3jWEf4zY8+rXdul1gt6VL6LDZdLlykba7I+c6au
tyObIyK4oMWgVVtHWD/6mSAKw+MgBNTGivONFWQAknH9H3J7yQ9RXnf7yoHQZI7OLh8G5ZF2in2v
m0G3HR1VFZ6jwObKzMz2u94ckEIn+lOZ9RF6exHiUQ614hQ4RZS4Sot3kfM3Ngi9TdSnKIsW5HjD
8Ip4e/YCdtUaJpymbdpqUg92a7C5KkUc7ZAoB/xhdP5YWLCbgW9nUCxASDszqC+Jot3vy57/O3Mv
B3c2NRU5/Uhf28imr9jVFQ+/3/RSaJFxj0XjayrUBqlrJi+Ru54yjOS4BlV1J4WhXuFDCfyWw+1u
xPPllxUIpiLnEnXQUM91TYJEgbx1b05OBEAIFMvktkYUWW41Z/1jPTpL6gaMUpHk9k+CtuGDNjQr
Sk0fty3hv8o0lfuCiIONJhoFs336VNqt4o+6FXzmVe0vksTObvJoerQCx9r3hpC+qa1PI1IxeTXp
yW0WI/ieuyneijhNr4Men6uedjYkrHHqL9Hi6xBby4QZQlHW6aOpTdMeRkZ/1cnBequnSD3NNooh
1LKtxNTbxR6y8BHO1KR0F7muTMIfQ6Gdtb7LEeyHY1tvcMgWl2RzJthicgODTdrsSrhBbtAvL2Js
5nME/v8bVgFqSh3u2q6q2sibdHPatrbAD4956k0NgMg4/H07kc7dscjy8aSlnY6cft5WWfqQCt0A
7z4mDSZ50efj0e7jwbmKy5nkDlH36eeaV/2ypHhJPPzpy00pirMdNvpG2qF2YCuLAleDIYCGHom6
n1l6cT+VxPQeFCUsdlGQttUm0Saf/SZy41wcNSscN5jDO5fQ89nNauIDsPlrmW/H4hGFtXla0jy5
Z26A3mu0L8IRrh1uP21DG5PrXkbJbjKDDQPCsN0MwgkPUo/6ixAE0hrTqO/wHUA4SodXWXfsWH2S
HyR06K2qgjuboNjirTdSD90vTriMGGNMqEShQ2j0ByBwJQ3hLVOFVzNtvmQtYChneLKy7FKHcGMi
nsS+FSZQGQrTjF3UTxgMw6nad2n1DNViPou5DC8MdX1ICHbcK8z1/F52EhHUFKr7amGlTJb2krao
fBKBGvphpudHjNz4cuEL3aexNX+lurZ9oJKQWtI+QwA3tCDglvKLltVPzjBfpqNzhYUycJuh+dY1
dUPcNVNmFkaf1WLklGpNlws9XrRX8XCAqnzqLC3yZt2+kZmKUkKML8Uogs9dW0UbmRbxJiyWhW3b
KTzS+ZJNbDvAldKISCIgyRizJIixMNDCqwzZ3qYnhP0my2Lbbfv0osdXVXsGG3AJq3XM93rsKHfV
YKXPOceDxIWXbXlYkIIDaRH1roXvxWrXZ59nMgiPQAGWnW1CE8HCHZBibZVPPc57HUp/D4fLwqSi
apV84YBabVWziJG+d9Ii0bU1vgHI1q6cLFdumiqyIBXwq15hCZ1xlLZHzU7m42iFwWM5TEZyiss6
u56C4FUdx+zYBGxiJqCA0FJpijN52o3TUm7pJWIVtCrr4KQx5sDOiL7Uc2wAKaokNEsRVofCCKbC
BzF7sGp2F9Zlmz8MY8eDqWySEpsGjRPzKp0VKENhplY34bRYz4WWXQ8QwAfwDQoK8ChvizO3GItT
BzX3elzm/lGmyue25I2abNpHMfwDG7U/nnYwQ9uygRivEjjyoAWi3If1YEReQelpAZhTVnIERYRb
MW7eIMY1n6oY30hYyYYZYB2cTSBvlxFIy1vMsdNBbdN6E4l68ebcxjVYSgz88FXFK79jpruqwqnZ
ywfbugzrQD2FOOq34CiBoeudpxmN5gMZCS6WyJS7KMND5IKRSyc3dfLI67GQbJ0+2om2KvblkJ8h
66guWUSMIoC0lJ4Y8PyD2kMxnvY6yKMOpwwunzQg47zXv3b0gQlJs8XkFomaYpc1QURqK6ujcObL
MoCvtBCYc5watblP4N2xhaiwywbVnrxRVerroRZVt89Q8m4mXnZyJxJT1l4MouMrdpkU4ICtjp4G
TXMHKj9kRm6LuzSaWLgwCZKuPprV49Ik9ZeG8bZyAYsheMtk3at3ERQICD6VtWxLWimBt8TW1yYe
lgwKYaxr2wIkFzG5IFcNM7Ef9LL93kjxvexMeTc6gb2xMVZi1JA2TKauyp8dWXV4h7OkhhfdOZeN
bvVUILn9CLNHJBu+Ko7IsHeqTRIS+255p+tts7M4MmxrkKu3RsKjUtuYgYhu95K+a7YKdjibWosJ
U5lrBH8Y0Hw6bviVIczPOrXkFiMPuIDQivxlmpI3O1+sjU0my6Gf2UnpQaV7cE2Vz52o9+Dulodi
YmA35F9rXSP4OAA1atEoo4RILwqHSixf8O8TP6HmXyxiL1wrji90Y7nDgYNHnvCD56QzLpO0a67b
LA0P1Ck3jV5vM7O6xLPyppUOg6vitlacNyJ1buNJf5WpthPA1PZjuWgXMLjvR3s8ZJl1HXCkxmil
HuBJt/TLgKW0NUATPTIPTYjHF58iTVlLS73GoKYflU2mR+AgsuVlSoJ1Gj8C7bacLoEMH5nt7TzV
KlrHuByhIvZlTg6w1RnQYNL41aKCvdFoiNwzdKCtE3UmVCFtDm8QeEAfVbLRKy0t2yyTzO+CXCbu
4kywANGdHLHOh/6II/vKMeaZNrvTDJS5cWCeMCILk10vXOGYYrwZYYrOWydTxCYym+Q27PmWVdna
qPNZGSuxb50k3tvVwmkhythdcxLfDiLMxLW1lKbtcaRcLvWMsCVwdCFHLqiBhIWWlxGDLk8SHHqt
r0Zmq4ohNsCWIHWW8+Kup8qZ4glSS4tPxkIkw/SKxo87ABPwpZ6xCudVtE/HAAdNkNAKLbjBRsz6
w94r61PSafDV7HA6551OBkT8BCyYC9EWkzgUc0YFkZu7JugnD2w/UV74edXrCpwyUlP7Nlu6YlP0
TwVQDTaT/i6PF8W3+iXfmzJotrYNSSE0rGORd+MxkhISBj7wm6jWLjK9xjjfL2Btw/oz9kJ5W2NT
dgFFtpsC/sPZrCE86GNdeFaS5TtCvsKDoYlgVyrOQjQjWRVWbGvnSJ20bZ2b+g6JQw0NwqpvkpzH
e4FQt5onRyqL6TwY8Q0AE/gH3SgOY7Vk54BUKFCzhZP4sFzzdNvFQ367dNO3PinV/diDJCM5EX8t
zqOIirsXxYXBawdapm0NL0bK8WBpI69sGDq36jymn3sAW5rfBUOo+8TRt/eNTZoAZypHX/+C3LoI
Y50/0ji8iQOtmLzJLCp/bpxlE6msCGJRTS+MVkeEXjyFUIsuVdisIRAXAe+2iO0W278gksCGgZtn
3K0gU454puEwDQsHVmQlqV0V13ApLI6RSXgNndDBGF7kt4axdNuoURavxjrs5WvMRjOoywbcAY8d
bI/6GxbR8rPRGdnodhPrkBvSYtDLGP7eaATycaptdVcmZno31LOygXhjbLulyQ7AaNNznOj3PAwU
P303K8dFtHXuN9UK0J9EfSAXOvZpvZbszwn3N6rb3uX8oa//lsgVwTRdITyy7xpg3D2n1NZ+Wv3r
p3a0O/odVXXuEUt6GLrne3sxGIb1k3gJlnn2iO+Jv6udaT/RcE0OcMSm+/8qjbwGS2FrbmyoOHNj
SG4ReJU9fD3Viy3lWbWT8fRfAKeWhEYH+B7pDHulJptnxo96WSXmZRL3gWeZTki1EN9w7Ewu1Un9
TWPxjxp092XO/z723N716f5tZ+7dd+3eyrX71X78q/4T23crzP3//N4g+1P77vG5i1+fi1882onv
+nfrj/3Wv9M+YZ3QSS+hR6wDbvlX/07lKzptqR/jMstc5Va/t+/UT6SrIH2g92pihFjHt7+379Yv
0bDn+5n7k41j/5P23Q8R8h/a8qQ9OjoCQ3sVW6wqc365Pw5vO6DB4Qjhzl1PWk1/E+s3QfccUFAi
12+L/azsrOmOMxLC/Sus27dOfIXawQ8ibWPI1BV5tUX8ALSB/kBzX9SPsno05odofFCWy6i+7knm
TXYO/t1k2pkB6RA3Zvm6FoTThRXcGurdj+v//+xB/U98BjWGGP/+Gbxn3NX+QgP5F+85fi3bXw7t
2k5u3z2P61/x6/MoLPWTylOoK2j+1wBHlS/92lAWFk8kli10CpKH0gKo9q9HUuO5M/luR1mHmmgE
+anfHkm+pCHeADXBHIlJEh3v31+Y/01H+V0/2TCQ8KLwRlTFX4XsWX4YKkLGEUHULRw0x7R7nInP
ddWxLDcInyjKuvg7SKOKVlf5k2nO+8HKb59L3qqChIG4wo+Do2W2CioiJdxy5bTN0MrmNmknKn0F
WOZPhlTvh2G/fhZx5GuEyXqxP1rkuJT9MAxzuOVwy6mEpuG2NbXlJ8Nv7sgfRm6/fspqploVpNzQ
j0KlttUtzP98ChnNud9RbXA4UdN9y6H8OEZTfkFwFCbKXdP+dHb0fjb247PXqQBCF54kZqYf7qKB
ImFBgxJyMjCkb0X6RSOWc6n08VZrYnXddUvvD0/9bw/SH0cRf3EDTURZrGZEduFh/jiIMIKkg64S
bkcgbzjVFMnlTRaP5nL0EwXKX1zZNV7a5nXAw0k86PtVk9AJsBpCCJ+TaXytAazaOEsRHwJygU6i
nb8aqUKpTW886+ju//2/84M67tdrKxVeOOTBGsmk8v2nmwIimxCG8KsBxdR6fNwpUHTcfIjsfT6u
wQnaYoFNmfstacESBtEgNioMXrmkT0g0+SElNn5yTf7q8kuaYfxmJme2j7oDkMVRW5ZS+LqeOVsq
5IzQgFUVEMP8+OdXgNknI168dCxiHz0DOCrHONMhgw0MTk7lEBgvEYiJr8VQGw/1oAwbxxw9xj7F
gRaTqHOKMkAbzJ6nersM3XKTqoG6/OSt/uEj/5/N9MeNWdNpEfiucoE/6SGMXKnCrtVZuqZ1xkP8
Qu5OMJ/gK1bQ5jhWZ/Z9Fs7qpaQaJrdonKF5AYi/dEo5HkdtFJ8h6vBTs5pFm1Y3Fy8siqq+0Hpt
OxfSCjZEtmzaxtYv4lC85OlEBALdbZpsU5zt0RUbd8HUMWv6yRX/8/uMupZqhLcZxw/P/ftnLrXK
CNUJd7eBWLg1hqWHlZZwVm5LZVK8oIyU71MAydmexUQEmd4FExOAQXN7RBkWTNloPueTIDmpGioH
+GNLQgrc4SjyVZAV/t//vvLPbyibFyUU7+fa1PmoEaO5bMxAdAN/KYNy0zWEpoBOKlIin5qclJhS
vW3h5JcsvkV/XmjAXeMNGweaSYGAlArg1rV02q/8/uvcckzbDnFZxn/oNEfU3qSJQYHvHt7RVB+v
41qJbgjkAgMtysk6xVFqELLlZLfMsujgFdswVuyOIGEoknXUakfkZsZtbAY0mtR2mt1SnR13XIrl
IcWy+pBQ6r92OAGgkjTJT5aQP+8/q2SBjdqC97Cu0u/vphxwSHN8C/xAxsNDhpBmV9i18ZP9568/
BZmCZE5tkxb9/lOqJUoC+pmB74QcDEdtfisregp/f6ff66zWd45/Ckba1SqB9c1Yl6U/iDAQeMVL
bYyBr44muWzJYj01msw53EPJjQfYon21hkg2hXb4x59MaU4xADWDPeAjECRpYefFWuv4gyEhysL8
9KKR/I+5aWHpWw9j2ESPpP5ZP/kX/xBev19m1jWGx5sKAkjBRwUreNdYQGd2fFkqANflZAePcmja
Z8biqU53xxDESCliS/85Zxo/K8u+nPLK8PpEg/M12Va1cuHnb0kbXNRjjt8iYNVwAQs3ZC4l4sSY
Xt4vtKohjRVFdCvSIn81M6FfycpJrqc+DXZ/fzX//ML+unAieyKfiIfz/X2cKlkD4FUcP6qcYauP
tnNHbuIt3DsW+JXpj7PiEoVEtHPE9LNksr++pLxwuF4UadnGh2NQCoxH6Erj+FAneibVeuSB4Gm8
AtbVDqfNcIXBHuL1DKdbJCU7rGqk2yVT5HWuBbNfF/Yj09vSnaIA+rC2TC7tzGJflbrpO+0I778Z
tU2lVG9I5iq3z5vnLK6Cy06TP7PT/Lj/H54P3gbWapTc2Fw/ih7DaVJJVSFJpg4163ZhOXGxEcen
KO9UcqpGgmk1ADCHuAv0TWbUzmHKm/I6APf7+Pc39S9/FclKjKPf4QZ91M6Cy5YyTmnF0pMneEHp
m+ehBydsyp4MwEUVV3j7FLfWQY3XLZOHdLYuVNl0tz/5RdYV7eM1oQRGLYMfHvH+h8fL4W5mYxvx
i9TNRdFrh2UxlAMysviCCq1zM8AHXibDi7kV+l5WrbNTE5QmVQxR4e9/l7940lfjMw/berbXPsZX
RlILckFh59dtKR/CKLXPJm/qqVXJmcz00NpZofrs0HE4CautT3//6X+xKEvuCKvl6vPCYfH+PQPC
2VlJzadPoCrPQevYW0n87a/1wj86hf/vekFXw1vT9c3bL4i+2l+2ffGNlkpZ/P/QGlpNoP/+WH4u
i+6teIP79+4gvv7QrwdxTfkkfyjK0XnyenBw+f0crtqfdJTtiOphJ9jwYfjK750h+Qltr0TzhfRP
ksgm/3UM19VPHHrwbFLwcKxcpaP/4BjO9797ZRgCsZquGkPsClR2SMzePykcMDSjlxkjbyD+EI7L
Rum8fuh0Jk7RNMFu7Krpq47STvP7YdaICkuGzHR56btwDyUyMf1qnlqmPJWm+JBDzAvQzu3iJ/Hc
xaBaZ+WepTJV3dxsrG8pCgi4O3lOCKWhEUY2Zkaeb2om1+Cv9ObN0idt2unCgekyd8bGtgKCVPog
yiACh+NwpReIp+ioB6DddTWZHzLmUm5AdAsdX3Cl0Q5Rhb3FrsDoVh8r+ZDnYqgZPfToRhRMDIk7
T81XJMbmWZchgNWS+cWDhLVCQhJXQHjg9AOVgL8SR2hGIoKLmj+HZa0aVeXCQlX2iRTypsQk92Yi
ShKeqjflUYeflIDfKRHywGazv0CULJGNyQ5kObYuq9owVIfPPBpGdUHNkx5tpar6SxACmr1DgBzt
ZZPlEzRjSAB7zKjhfcYh4hgrPbtNyxSLEVoq88vUXEw69FzuL6jCiAhqpcay38/lySK+e0adXZaT
Bw65qv3KIaF41CpYOclcUZwrOUIkfdSGa8WukGWVej081MIE9xSF80w8I7NrzCtBC7ewt+AFuhU4
4e9pb+jnCbjqFQ1z+WIUvex3eW4bnWuXvWNuStLwmvMc5upRQ7lBWkTWq3snV7MNxeN0gznG7v1i
IVNLS1WSvIYxYnwaQ3e8LsppWzs9x5qa9fLCFnr8uUa5hnKmU3DfB4o8Wn1volKJHcG/JevETKnv
3FpIBx95wOnf90SIIykRaLx8EZCKyHTCqBwOBykpSylar2u4h8tJqxabXPO4HHp28qy2D8Kq1Mcc
RASPv4HwIhtHE/mFUdeJTzh6iERDhM+KGfTJRrSj+qCbzCdjvE7Lpp2AnmzJRZrI4x30zgQ0GgLi
r2YH4DCH9+YLLmNm5UvXT+cwFUhyEP41xKyUaXebhl1wHhOGH2gEdXiehQ0G1yOVPTswIYGZGFuJ
6bjE9xC9Iew+vW4d8uU825oK0KkKFYhnL6u4odManaF2WIKfiETLJxiCpcSFl21e2oUgbUCt9Q6+
8lDSWyB1riFCSYnfIm2JysNCWMTZES0uQFagvaURWOuaZVfkoLrmJj8ynqsObWmhZjPgohSeU4Sy
8FRlSAx36eV5DhibdgiYbxJALjr+aZwp7gx01vDyqFVu8piJ1wGVxHTBzJOqPSoUI/a0Gn3sfZdb
UClZRQEr/ViX/29sVtXfSJT/EzvHa9/t329Rd2/NS0yb9Fch8w+18voDv21P8hOdHI7PdDRM9pv/
aROzPdmqTj2n8DX4XtRav+9O5qfVD0Jvhi9g57Mos36fW2ifwMcBeqQYpHW2jkH+we6EC/V9IcP2
xK2mkoGi5NCvxeDzfnsi1CF2rJANgMn2cOS8LXykLsZRWGH5LEu1/6zhYmDmCsW7m6evAMTJkNdg
d9ttEFzEI1CdoK4IWU9i+5BFc/Q5SpZla/SLfsEYn4F2xM4MS7NsiQQMiuhkWE5xTdI6Ickl47wx
1JUbQeDgAeO6uDSCtLnl9a8v1SQhqy4e+2sFLz8a4r56bDlNkb4UJf5o9MZGmyzhw/Ru/cbRxEPS
1foqzggPnTpD5yTtjVxpZapvSC/V7/SmWtA/pslLadk4uaN4PEh0pfupyrubcR6X09SZxn7qIg0x
jboQ9rvkW8NksSzb8awZynWI7jKcrNtMxfy9aOodi6btUZmQJNxNPZdBBs+OHcFILdFCEGni6jH9
KRLvvwVkVRRjGPsxOmFgxscGTDzQl26bIBpcaaBHTWZXZvgw4tckgbTZR6ExXkMUyVc9Xui4SjiO
n4tmmC8KEpn57fvuzR4rfRcTF7FXF026GXWCi+BpflGTSLnT+7w+iFm/L5di/JIGjvTyUEf4qYYb
EqUuEzBwOzDMoO/zElQggeYPY4FzxjJ7c2+VYrgPY4IeGrPC/a4hqjhG9Wh6Xdr2j50E0OuNETai
kN39CpnRKwIFn2Db0s2ZvLkZugtP2EgOCqsLXvtoiHZrbs2N5AjsFiDydxVBpZuq0tHBcJLSyu7a
arsnMaCljGrpjTNnB2XSD4gQNmDiNqMRoYvoybSqWLJn+mZh2r9YMr41Uhn7U5qeFSKPj/acKF6X
L9EWNXjpl8ZyIsL0VIsIcbnhZVXzEmkNTYY+TP0iHx4GzQbV34Z9RLOzRRbf1RW/RKs2PRRZs9xY
5JFgzOwfGSWnJzWyx1Ngc3XccAQia+aMOeZcbpUBKnSYEEsdF/5Yf9NqhEXEOdE51sIJsdoxANHv
hdiE/XoqxQ5rHQq3hcsbBcGx7EmKL4b03Dhjj2EYkbTZ2js7kfpaGtkI54S+LWsdXH8bWfZmQAZ5
PY+6q5vhzkSTBTNwhkoOYsIAn+8lBjSXRviKPmxRJLuy01y1WHSquXLaAzWvSdN03ppGPYhVaWYl
3UlFweROclbdsLOmczQQcorUfDto7NnDmJwGjeSkhXJlU8loQNibnmQVq8chqwG5CmVrNGrrdbKQ
h7iS8rItq8t2sPWbiXIK9Vn92ormwRrG8oopxE2hKbEHTB/FL0mmXHN98S1LPE9Vk160ZpzcNkrS
01eUyL0ZemjECqFsMqmULXONsdPLxuVFaJ6XTjdPTUTSC7o/Czaw8Nbkvauu419UJREazlwhz0gd
H3tT6lvSqvu7XjPOnU3OWBIR8lwVR6slObCQ35M8PtDHiM9mOOmPKZb6TZVdda1Tb+wZ2Qc9ZOSb
4/hagP1xw1qRj8aU1xvysOKTU4utjMl86nTx5NQxIusmXTZKExFP0WxMjnC7YoYFgx2gJZKK4Dhi
dqpHfWbHpz/ymkXJDXle/XXc6mTU6We0fQfK/kd0TbkbhwnPJF6PIIq/FbP1bJFUZQxoC4n7WOMB
s2xN0t6jSUqOBLYRVtGbzUEQ2fdYi5zsWpu2SWQJon+W2toGKFteJTYQuuLEMoxTtnxvkjLdFDIb
Cc0zQzg5Vrsjc5TlrlWUGQB8EoC61cURs2S2JU6CgKso432qq9HTtWLZwc4HTw3lZTtFDquhE0Qk
QUTWLgcwQJp4aPpKLl+WUTfdbAw0r9KLaRcyEzvNFHAnh6jD29mytK8xecoEWUSdejmYeXPVBjES
/5TMjrpC/5Q58ZbY9HOWIrV37EK65JlH30yRmnt1cJKnELz1pQWv+s3BAPA2cduO6eLc4D+jurPH
6cUglPx5rlKiwY2A/naGAC8LtU1Yh7hgYPIzGVEPjR1md7kVf+s61droZS0JR1aLx7JbhttKy7PH
ds5RcJrLASFOShNVK24E2UmxNycOCY2oUJ7EZJDS6zBR5PjH1PQhyPVyMyaLQOATBZcE076OEZab
Nu5yrxakNRAjGCIhxgz6XEUxBopeaO1jbEckMxZEnSmrulBupxSjg6sVdX1bLKaJ9HHMhL1rZ6Ef
UA6KL1DDiwvKD5JF0qqw7nVIDIYbF1X/xRJC23M2Kq47ggIOhDOVF/gsBFOUhFB5Lc61wpXh0FzI
pF1D5INGe6gKNqkhBnPkx3k/vPSEFdhkcw3BXk3r6hGfgHGvkypVeWkV0bdqSfx29l0ZiGdCbvvb
QdMatL92catVUXtHKWK7gCdMLzN7ZiN5GLiBKgkgUFi0SseYriAHL+cBZdExSrNqZwRL+lDq6iN9
bB6xPi9PTjXJY7w00zPXI2IDNuvybSbHziUTuf8e8k3zJotb+WBhpmZiEWqskCQRrhFW8jotdiQI
kYzZFsMtuDu/tqFpYgRDpx04d0kykJ2iXJJESlcX3ZosA69fzyi9kz2YCOu+x81obmeJOrCdd5nx
zbaLjSCCttOHTRovL4q2HQKLtKYo1hOkusF8FWdlcGGnfecNyXjQ1eHZHsiycHMWCk/DqPWylosn
yUnwOkchTfNgCVrPjizwRn35TCAIgSdhX62P79kg3cexeEfHmP3L6YadWELjQVd7EsrHUZ6VjOVY
SadwWwDfRme6kPhhtTdDopoPDa8T/f9uqu8SS2q+nejONW7J9jluepRxPdtMkGm13y+E8ObYOQ6R
YZY8glR/YVehiHdG88202pc5s5aHrO5HLk7e7Ohf6t+M2UDBSNYKO2iTY2OiSGtr9WTAY74jYNXa
xkHdbJrJ3CEz7XdWpL5YifLIUb/f4EcpLkviQvdhUrOql6TeZEG8Z367I+rom4GKL7RJKAoYAsZO
QUCVpiuPCOW0xkV6GJ7YhIq3AdolqZsg/haN6FeFQD/pJsSSf6vb9JmE3OaK4Fw/qSbjgsCJ4tao
UEjqJLNc03zXvtTNMJwKMZQP5H7Kq7Hv2r2ZkXLZwlb2qnFiRpV1yetQOIE/tLQP6CJLJhpZSSlQ
1PZ3mWeSV9WoTYwTlLNlieYUIV2kZm66ZrmFRyXty02R74yRLFvMi/s8MOGOiii7DuHKHckca/ZT
SwyeQy/hSrEJ2PJjZKE+kR7Mq0MioPFDGAd8Wzc9+ozPhoycy3Ehibc2SvLB40EtHyzbbEsP+0Wv
uEY0OxXLeLyOoUugo6QzGSiVRPJ1nNO9FPhk1eCOBlNsL0zMQ2ALm7Bb6l2fkNlLW9oODjiw1e+p
3rb7imgFKyaFrQljeSLouXZrvG/7FEXmoWmq/kCgrPYZzSGxlRTCzP6QHTP3js1UcfO6tV2b+Dm/
t5ps9jgbtS4QquAi7MnLpLxPQsfX4kA9cjAH7aAvBKS6FtYH3lJdUJwhCcYQtj7nuGuqr80UczA3
ALPHRfk0dpnO8zEz5Nnw4IcbRSEjiCpKjbDdRBiY2iI45bxohdunDfFn1J/Sb+gLjD76U4eWu+WI
e6cR80KPwyKtSJkLG6mXIfdVW5MsmhERT7Nr6T+PDWrXmjDj3NPNZkazHffKfRGmeMK0Nl4lyEkm
1U02KgEXTrEfVUJd/CgqiayrpHU/m6Gydp3C9HZKZL4TdmARwbGUG2XWa8SxJkYqigNMxhWJBdUc
10TH0Vq4z0aC2UyZ5Fes/+EWb2not10DpzfL46tA1DESNKN51pKJF1okafldE+3ynBLg7Haot6Ex
1/cD7TvmuE4zeoQWXVoQm8hOS1SGIUEtL0W0NyBoXOQGe5JMSTjUm745/jd757ElN5K251vRBQhz
4M0WQHpT3m5wilUkvAsg4K5eD9gz/3Rz5u/WLLSQjnbNJqsyEwlExPfarKLeXWcMYGFiqGMDwZVl
8AbGIjbfuTryQHOjHSYgn+ThKdSJ0xt3jjr5RkyRFRZur+QomlNrb1FTdJBlxJJXqXZ1M0tCS8if
oU0B32oAR81RhS6io8bmfGx7e9lBOqmhK2rlNCq0OyqjvWxl56qniJ1vU0bCOFRZ0u4zy1wLWylQ
ChpHlq/d3FiHrHGRjLvYlRZUQGHjlPOe/8WGqgqGll035tqLPQ5LHjKw3qMq/UbXFwXOFCp6wzj7
PVqDjdK3mGHAxBi+WsaiZFJZenpzvqG4A/FBTV8mTnEoQ5tQwIclMe5HYR5dREab3tZuGRjepfdl
TPEB+fRukCPEU5lyxqWZLVXH+5qJzx+M0TvS2Ob4U2SmB+6PPMAD27/yRt+iobICtD0vyogFFINb
/2Hn5vcxS04DEb/BghpYK7GKuMZlaqe1jgresnOSH4bFE6GojR2YUmdg8AZr42Tly+Q2znky5bNH
N+EmlxQLemV0QbAhA8b74orZtmIFKtz9QjNIFDIXWxc1sbER8qcqt6anfq5bP3JBQWtiRkJ1Qpwx
c7qcEGz4CqfebsmMsymrXVpp1QkYG2Fwvp2WynoQNCRvFZypu1az3oYocV9ZCPP9mObvpl3RJUGF
lMuHTjXlGX/Fsmmoddrx1ddhpHfWvo/yx3FgQmRpSzleeD2zAgM9Nuemusdyi+NFQ+pP0alOW2Ts
0bu7adXBCWjQjEJtLarmB9sNvoIHNEKfsxv3OHl6M8EpI8NsaKLb1gG8zVvn2UjxQvsOAit67zL5
LRs0FbswMmyfR2djNNM2Bk32B31Sro4zePe6B2UQiMi9tAxGruwvaV4WNxaozcloU3vbUteytXtz
Y1mCYhqnbcLJYDoyuhntOx5Zz+KA2fZXr/U+M+li8MX+7ZeY4iZFP9Gzooc5huRwdtsnPJgPQqkF
SOFa8KZ1b31vj3uGSu5Xi6+D6HLaNwd72MM0unxCNqQxvkbQZMfBmpcbbSreF1OlUhUD5r6nudpn
eFEpPIC+aNMrXtD4QKmb7zT8Dt1Nd8TtJb42iwYbk6pvsrgky08LG2QnAcw9pqmeVx867SPtQTnV
WX/PrNbdVCOF8YshwmZAt+2BK2349gxOxGDA7kBYn+u2mJiK5U6T1QO974eWRjKqbGYvNFDuBa2p
4WSLzTP7rR8p0UOuf1P0cdih9Ji33STSb/iTpQ/MRR6a8+50w6nnuN7S54LJgc24zrUH9oruRhay
OZZ02wUk1jFjjeYpivTlsFY06nYUEwcSbQfR37aVRw8q/YGjN+8pdYVVGW1frCbjBoXSIQHvC9re
GnYaqXh3wjbTXYGwaUtR/BzaWfdCyqO86fJKhW1xXz3M0kFVZ7scc2pAgPYl5zy+byIA7XmJcTSW
3dNYZltDZOe6FF8N8T443ylVQksS7ag8XY5VR4GBRgNu2TmPePLxQNHMs2WF6XcVpUBXmqL0YLGU
vTTb7sCITo2zU1PrhJclgGm1t1gFehzX/byRpX7nidRhLVW0b4xv32xn9Y6NJbEChdH5ereEeRtF
BI1aAR2EA6Wc2BRQMNHzMagThbKWFSR0ewcK27M/xPDLNv+BNCo9keJ7kzeab+B+o/O0BPyjn5EG
Llu9NGSIIqbOnrDOX9UuVveukCZPHhCPNwhGenuewmUok89UzSvpC6xPH2T0epgsq4dGnz56wyYM
F4IFDUfJNYpxOacNHB1dLodU9OLQ2tRXNVXkgVAo97rdHuPWY9y0Tap/jHgfFyB6aq6nYUb9hMC+
tF/jWqB71DeNjefGLN2LysEaEymODK0NcjU/jVX1IoWW7RVbTbe2JdKz5pbcNnIzsqJc9ciGgeM+
qfbGxF2elJG3w0Jxx8FD3diSouDBwCGoOTAurXekR4dlpGbAlDyg1GXLH1gD3e/unHxSUG1TAjXD
kcWu8FmiFpZeXGhta+xxrDGdxl66a2WF3cnr761BBPYiu2COrP6+7KHO0uKVeJj2sOhlCeUAvye0
s6o0d7hydzjr7B8udVVmGu3yZnkTI8eJdGDAWErSFhYAC5jPVOwU23ztLT1+97whDvCTBIZenJsh
+XTYFIkS4Lo5HMletZILP+DCtBGBUVg83NVTdtIJjqDvVdDKbsmgnwwwgzRokqkIY6eqHs28THaT
OZ3IpXPZOOZxu8zGB4nHxzLqz1r07gzcV8aUfi/KOoVV5A40B8DKvtloouGMTiRFf7Kk7YTCNfIT
/sq7aeDr8kaxibqEo1NJpVW/LJvEadhq8wwicak2erRN7fIxtb2DlkP51QVzH2ZnuE1KEtYYDW82
nuzE+EEPh3ZOZo2qssQytgoGszM+YuXsdu9qO7wqZh96cWaElmi/8PcM26bri0AyCxISkJUhLUAe
1YNj9Y19lmAwvNWjgfE5r6Y3vK4NZcBTFYr2uzB14rumKyC07+TFp+ymVz2zqNfA9IJ7KTH2mYiz
Szomy1lrdetxiVncsTBzt5gvisw+an0w9t5wkeUi920Tf+akkW3mVp3O49xNocymYgv+zbGFvjZn
OGupeholm8nUUVaai9ZfGvtalvaFYIuNl+QLV69JAm/Ul61u2epbCtfgTjpkZBN1e2Mug0n53tWb
jvu/nXDJORuUuTs9/zEvz1J9o3cCVWjOYFVUIU2F32er2roNeUFNX2W39tIVocQm5Ns4/IGwkpcu
K5RDrBBw4i5nh9X8UVWouato9ftKpG6HZWWomDvFcgecaYS0O9d+oooCCF+pjhxHo/PIk5Uq1QMN
9NdescfdoLfphUD1Jmi66WlEtIlf+URhI2u/VMgnnGALoQxedbPcy4VSuXpRkpNJAd6Fyz9tFWnt
sdryRuukehT0RIdcKvkqlVcLIZc+TxuOVbavGuVATW9EdIepiQezBEwbXf0Ya8sh50nccST5xCe/
ifL4pCJRknL4qqL6SopjtGU8opivI3WrHehUV09KHe+wAXPF6Ako9QaAgw7CQqcojyB/PPfL0V4s
GqbSwtgujrqTE/5jHPxyU2uN+fIzy5nidDrrRvjULumEXy/qciFl2t1PdDdvGacKDtpNd6cPmXJI
YQwIlCoIsp3snq3bNb93NPjNoCvaNH2itcT825jTW87DzgCSUfLxMMfW3k65CWsiU3eUnx80yjd6
dlyL4s3UeWtwELMdbR1py2M8opJdYIq2zUCzXZn7feog4ANRARbHec98V8pb6Rjk6GYPQmZLKCih
fMcXcUJsCfY13su1qtKIRnZl0T1VnJrSmXOzEO0QkB7iHCdiXcPKxdhLZPrnhPQpsDlKzGqn7HAo
Widhs1MBgomTOVebeJQzRC8AQuvwIHiteWoBZg12PeygvuostsrOSCwj3tiKSmZ70WcJ3b4GuAD/
NZdpEeKUq8MCbjKyqAygcySldhcA0h91g85OiVoWXo2T32bptO6mJ5ZhUySK4s8m2yRimXg/u70I
Oaw9OlIx9r1StntF0VJk1BrnHhN9ezglGB7Jd/YuXTtIKP/M47murISVNSNuotUy58mZ2KdHSZsN
lvvqMMCf02fd2kkSlo6sLpFWszCxB8UbFcPtLpsZnTUcoCEv591mYO/fFLWtOd25FKKqNRYopx3B
+Jda/TBreVZKO4xc/ABeZyQvutXjJ/FY5oeplduB4vSDjvoqiCZeYtaGh559+TtfbrsZKpcyRccd
Yr/MM/VFKTr1i1Z0JIN0TCbfazo9mSZBxFwpm2DhQn5anamekwK3oCANaWdX/fiKYnJ6RkvnBEVt
1GT0Ui+e2ID7OCMs4NDUeNOR1l+AhKxdJjhoShbCm8hL6Tbvo/OUe9UdKmX726B2rUB04k2h5SlN
OEsjee6JKKB0PRuWa9WW+aXoKUTQJrzLmWall3mUzat0Fu84KmW0BZ3qONUWfWh0kX6pJiFCmvQ+
4lbcmin8QaKCJXVWqxySLnOu3BConj34BL4wtX7g2NecZFpab3o9E3eSWPH4PHlZdpSlqYEzRebN
jKglBosc1aNXL+bJyrXlYco4j9iFNnHuqPqZrZYMCqfgPFzUsb3rC9f1FUe4L6M5ia/B6mRYRm69
xbc/b0acqNsBZTixSZJtcVzCEvHKvZm79UFHR/ta6dZ8pi8IgWq6RF9CBzoBA6pizQZHFCZ3dVl9
jQ5Atpk6NCMv3VOvaCrLjRIvXzKlx1ehu5rUh8k41dMzZfHKhzP1EZOR3e/1UpV3XWzGNExPcHJV
WuymPMvIpvDEqYu6iS2Mw0XejevD0yJARiAUdAPnIs54rR7dptEw7lXUoictlk4wTxbdyFRtfjZc
gONCusseiKGfqEyte/jJPL8XTPib/2nyIIvSBb1dssHBWuIRFbR0FrjmEhPaELthocQJS4wpbv9z
Ocb/m1lwP3XifybIuK7pbSghP79/1dUflRl//9l/ajNQnmMqxZOBI2M1q/1m4UNUiCYQc5K6NiGR
coxe/h/iDP1vNC7iKbWIREWlsdYZ/EOcoSId1Fe1MJoKc5Vt/AfajN+aif4ptsWRRCAoPkKXTg+V
we/XHgF1tlud01sRKE49uIDbiXbOZv17SnZIPL9mMcKnjIMVG/S71jWvSaIcbHu0PxYaUndVIr6s
GBEEerBbE80/WI5t1XujpALYEkj5vDeD8KNtmWs7N9LutLkLDau9pWTktbGg4+uxT35YFWM0mx6n
C4G/mv186q518YN6IZ+u4C7aFKqXPvSUytwsCavIoZvzkuQOizCEEslSttC1zqLiIW+7r1uxYT2k
bpmoHzu7oXs29DQ089pUY81xMbcl7LKXtKyAGkxGj0RFf9VXT0UtnttyufSw+xpV2DtQRigrZZvZ
VVCm0ByyrozN7HRUSde1fWOBWF+cmPJnKgpKj027jw5SFE99TGxZZ+oBnbifRs8FjISA5i7j7Kar
2++eB+JQIm1k5w4UrW/OfSvPjPdfSap9ta6ybyykkplavjiDuuHp1h5RRRpbGbtITirzwdBgVKVk
1y2Fsi2m8UWgY5jj5bHNm+9Ggssf+uExr523pXSOVgkybWT6VzWVrPxGQkSTclel0amuvMGfRDz7
4KfUopeFdwVDN8M+qpjQmzQcm++RUMOu+VGrYpv2Tve91BQ1bKMEULtrLws/rBVl8mjY8KuGSQaX
Iy1S8kQbWpNefTkl47w9Zs59ohePibiniJ1jRYEKv8fo9ZDicwgKr3tEIf/Rk51WmBlIMLqITPBW
S60HMkTmExj10vgW+TWsxuLaCb2/ccDiw2Fmn01LTmKRZje81dgOdBnvE1HYoK05/oveCciRa8kZ
Kj2cooW2m0aUhxPGPYI5HNr/YCh9pUIlqbYScHBM3skCKn1w3gL/l3PLbryBxXNPiquQ04ZPOuYD
bzR9IVHRUHuegtIMy5oq4bopv6Uo8UZt6Ui7FqSLuFcH9EoiiPQ1fdjNLblfsYz2YxZzVJwcEES7
C0RJSoJk2FD1GgVR5YZmTxygWNtsh1JQZa8Pkf2mu92bkyg1YStMbsx6sZC7aLpLahpPOiCcAl9N
xMRndPI0R8aO2zwUaqsHppM92qYx83wU7TdoO7QN9WKHsaWYb0qC0NGpzc3UKg/gEUPvewquKt/L
iRVtYGYDRSlvrfqGds+3mmpKCtOPbrXNlheZ6yFBboTBlxycJfFzipNcrWS56wpz3keuFt1kYo8D
FrmhXA5zlW5UTyD6KevvijALy+f72DhQzuTgvsekM6g8uZqlQK+lb9ZAkbkSM67zpYAWqLm5gfwI
817nKENV9Z6i62ZPtuR4a3B23tVTE4dl1xY7Y9AeIIM30lMxfSTEatvqRhXOD3MxLnSjx9c8Wz6s
OXKuSUM/JJMMaZQmCCa/2o4pwh4xx2ZrxC+iBd3Yq5kKFFhywpBLS1Z1hoxnjTo/d4SkwD7wiHmT
R3GmcUAqy2w7ys8WnYQ0lXzbCGtHqHwdVOz1pPRQy1zpzSdZJUboSiLACvX7INKjTJLbhLexz2ci
NQCOvD6p4L6LINYH9QZFeGhqyokgsKBfsR6PlD5Uz6MfV9AUirZTvOldayH5XDwuiW+4PfN0y71C
gxynHyMPzG58wXZ7zkYSTOSiElWxMHNEYHVTsqNQJ+ZIMd8D5PC15sreJpmJCMc4PVW1TnrMNPpz
QYJJkYMlQNFwLhxDNN/Lu5oj1jCc97ksT5Map1dRVtnGscpxg1niTUud0Oqnc0zvB3Fl06cXq4Ra
kciFbthFXqGQi7emWjmBqK09Tk1y1JmoDKRyQSOHRzUa/JEsq8Z+jxut8hP0zxfH3jmL8jphiALc
W/YtyHqidh9u6+76dnicNPDteXpRavrQ1HZ6m+VwAVpHZFP4BEK1VNUr3iV2RrTcZqUcQWnCJV01
SkNVhX1LI7dVVdUnKgsFVBVASZTjR7ogmHC95c6BhA8dbWAC0X5og9GforbSQ2Q0n900Gb4dP4/x
nF0MaML3lFrcrZ3ZLxWJiX49Rbf28KhYsXmUCJkB6+f0GDWwGEvR9rfumDCHUyZIsiZRnl5cHSbP
4VtMGOYVuMnKZCu07fYGKozf9o2UR6iBmEQmD2jRcd6gOoCdU6B8d9n0vTp4gd45iAXSa6o1t5rS
EZpGWVnTUr5qDwyVnnlMM+5nwL6USkrYNBD1zyaFUMQj2wc0Gz3FTq/tWtv+nGH5tqQcmQ/qKoWM
TXZU+VMfqfVoCPNVNGlEjfJUrEJKWWnKpm5gozOLJEqx3mmemTTPoPz9haZkeWupykBUUtle7VWs
OSWZco1LBJz1gPw4Ht3kR7TKO3ubMDXyadF8JkQyERPaO6+E+STY4VZ5qEZK6bZcJaMNMQoHb5WR
tstifPNWaWnBNsKRIke/gu4UXR1EwSpFdZxKvsQu8lTRKuaxNSDXW42xv1uP3IQL5vfuegyP6Zia
QOQ5nHd6VtznS6TfuIqSAue75CJWMwGEwtrLtG+2Xgqb5xsJ0WCeW3uBKlFem8CYH7aZTbgnOuto
4ra96UuhnxZj/lC8qP/KvTxmjSnbR08y9rBQsOxO8J32PIYtBMmdGpNxNKol0sdpjFAJEhJ9aOfe
Af1tV14depkQqaQ5wZZCXluteoOQPTnGPNWs6wLawCrTlj5C0ggrquQt+WHhdo1ij82J3KVig6vh
ptQTeTNlrpVvRGu3KYChEHfj5Ck0HPSLP6Fwo202AarJbHO8rrYFX6E0PPCWND4qzEeen9FO4tdZ
hMg+Sq16I4vUfu3J7LpJ8vajB6cNMVKM30ZSmnzOjvWuj+cVC6uMMQsL4N97O2sWciaj9n5t0N72
Y2695a2OHJRVkYqdVFl2pA2lJydRbbiLKxIYJCDd1ohCmz3M6z4G4jl3JHJ+4mwJlNkOAZBPzixQ
wuvFoeqH/onYXywdI+Gx43tWFidlZvS1i/GAWDm7kbK00MXFaPuwXgYNRQpcWAwi6P4inYxZWO9z
nQCWL4l+bPqx8keBH6LLSJLt6zuH7sVTUywUMHX3khxenL4aVZfctwW7xJLIcTdmxRcqDwC2ySme
5mh47qJFBkaOIb1fkhImBKtJVcVbyjFPdaxV2xb28Ubx6ktdunsU2U9tnkuPs1X7MI3UcAz2nZec
RgKRNgtGu8CyYD+rSr2aXYLCxmu2pTvdtm0fqOKi1TnnUHyUbcoZP1WKmoA6pX6yFISlIEamPh+Q
VvmN6pA32qS7SEnvxxhCFdMFRCMTfplGz8vSIyFsaHXIZrs84hCFHJC1dzfFyEhsPdqZubpxreTZ
sEV7dgi58RvUKZkvq5kQhPKVTZoirgb0t7f2uvujJbn+hoQ3iL6649bn334oFczjBGfng2Ew+86h
sPtPiPDlKL3HKY/P8N9bBAHdxpu6EVRK9Y3UIuzsJ02OxGJBQJx3LxMxu0HKWbDovJC57laHCA5V
Rpqybm8idzw6PdldVhul373R9DgDZZe2XzeX/llLWuVsuPmlstJlI8cIjUt8sbonA0IYVmO4qH1+
ns3laCyyCpY14JUYxQfPQjHs9ce5ZcpwagLRqBQgx5X9Ue0Bnr4XEuZ8nKZ3EO4U/nA5aYVCCiZF
KqPLbSR7r9qQppdvc8IlfNCDozlw9mbvolDbJ7Wr3zQkEKadmNgY+BXKVHDutzVSeO0rDntW4OWm
W5ARO6R3q16/jS3MO3kKNy7mFtL4/4MH/fzTmrEGmvz3Xg5fpGxyyf94ThEjVf82A2j9Bb/hBxBU
f6MJb+0QMPA7YxUEC/h7BhB/xegOsECcNd4OUoL+C0HA+OFQ4YZFmgpUlQJd/urvCAJ/RTXO6gqh
eIS0K1v7TyCE1W79TwABgyNd47YJ97nm1GOg+8XbQXGIaKbO9hBvQrCb49QFVcfzvexkMf/43WX6
34iNWV8LpMJdk7As1G9r8sXvAgTUrliKoctI1oDx95c4JnGvVRtInu4v3NA/I1B+/VguufvWmrpA
jBLGmd+/FE+850VwayEdloSueqfBfa7KaQy12cy3pRApD9ZwsHPEkNHYvM7rQh+pt0ka1++l8WOI
7xVS9TdML7SezvjXiIxA34dkyjRKRtLwzy/N+tF/fb+YazSyBogqoiLoj+83Q99ojaPmhXLdpRjK
iVEZ68Z3RuJlGtD6kCI0c/PnL/ozfOIPr2oz19I5ilzBcaguxOH6+6tEMjBhiXPphQ2HAsbr+o6U
2h+F7hV3cNiXMUoqv1TG+pKkChGFhrYxZ9u7DGaNrsokkr0hgjh17xKzJ1tJhafoBsIe20szPE9K
Pm5TTZsDm96EdTJJfaus2sCNvfcZTrHIm/phFCtdCryK+h13TLKYgbQpSedYucstNQmj0ol8rYnm
QAivAxem+aNuipcOgyjt1elf9Cr+0qzE82CDqdFXxi26Oqd+rdgS4xQjDeq9MHHlFAoHBYIx51+c
ENmYiAIIZRe/loheiBKJzmrEKg/Q6DcgFrs//3a09er/8u3ACfCt0J9GfsivMVlznTtmSYJLCHiG
yGENj5gb4kuyEt5/QZu10nPeJgUKSBhFta7vGcYE8YztyzjY4i/s7P+yUqxX5p9vZ3VX//5m8UwJ
MTXUXgg3gV7daAmjNIRH3M+zGImQ/fNP/0fP2W/fA/elodHAAur6a/lKOsUIAQbPDVvCy31v7IcN
Vp7hL54A1sp/vcY4uVmZDcoXWQX/+KFKk6x6LR28kNLfzB+m/t2YQFNRXF5KZRrwWS8hsjTj2CTY
ICLNOs4OMpvFt+lr33d2oaLLw+5gT+V9Y+g4MophX1XOl1GhSh+8i4TRvSyjiqTQkNuo0odNU6c7
xSQ+NiEBAZHH1VjSIWgT70kQuy+jzjw1dsE02zET4sLNOHc09aaBruL81V9RGLpaihoyLsuQ5i8o
HsUhVYYDpTl1InCK6ENRs68cL1ccqy2zPeyHFy9QzKrwLY8lJU+foBTht+1Wg3EEyeR1kk1euRz2
kTz8xXX+t/eyhdOePngyvLjcf7zOCC7wg+WFR3FHMdPnBiEYYzKqAJt7S3nE8VWfNFR/W3tOSJOP
Q9vVJxIzQM34sd9OLgRf/jdNKv/uS3ccx6LjmNawX4MZHK+RvRuR6QwhBbDSjZyc1Vr11U9v9Jtu
7Di+9upf3NC/puesC4tFGgQFgei+KSf84xVQF4opmpgXreLboe+9bWwDz5kC+DUl39/NYTXj7O3P
n6J/u5xRwkt/KTwES/L6UP9uy61GgpuGNmN7t+ShIwJwA4JCqx7XtCYBPVA6+Q5+qKAEAu1R8/RU
DtYesjX5i4//s6Lp19UMYJKTELXDSCHXrI7fvZOot5a6kbEXxmIkZbhEAYiKMsFahONRbZOVYjWc
APe2OEZinafRq290R7k2nEqOrh0qNdT+NIls/+cXyfqXzZevhvvS4bCAdoHCpz++NXq9ySemIzD0
yjfDaYubYr7OiAUszBkYczUeHrXZYbrGS4nCN5ovpkRVTpawBEa0epBC9ijc1/6sC4bjxnvrSgNc
jWkwyIz7VBddkHSZt5u8hd9GMVlAs3xgIB2MBoYPrDCbplTepnQOYw+QwQZTAOLxFTQK6VSc1zZB
b0QRZyhxFcgaU1mvINoe7eQDeSTeqQU9Yq2hVolvWoc8YaxbOvxod4I/l+FYrhkKXOiY0rqQDH8n
BPbKA60t7tLc/It8un+3UzgUE66rKse8X2tUrQSrlYwwHY4ZaIAhlSCmqVjv06cUE89vS8v/CUv5
/7X5J/jCTZJLfndb/0s87omWruEP+Sf/9UN/JzK1v60Gc5J5OIj9YQ6ByMQcTa4oKaU6AfY2z8c/
iEyD4cVgAvmZjcJBjXP0P4jMNQNlTakzsJkjYDD/ozFkfdp4yv65QDi4zJkKVItIQ4uDl/dr81+R
RVm52HmFprcV99aKESkctg6tyLB2sRmGhAQl67Yaz7WKybQrnh2r+Yrr4n2YjaMu+w+AfW9jYawj
DqWhXKkeDOQlZFsgczM4aIKlokYBodK7jzidxu3s8LxqMzvqhMJNacebOIOsMqroeXSGMLYB1auu
vFM0I90nJO4FIyTMvLoI1Fi70eV0W6pzGgzDatdRtIsrUv1BjMfa1Y6IIuKjUJKnKe2/6z/BNJzq
V+LnCfhG9ENEXef4hP0R7othyreT6JvmjXvkI1fqCs6Tk79i8QcIKONTbGIh7Et50Bq8AoOXnyNC
YzgtN/e6qpe7Kitk6BA8vh+X4soEoR8ipTg5Tn3GhHpyGJMuaWrdSTDeaolcdNLEj8xeXW/bPLvJ
lLnYIBCNNvTB3ZaKoRxNEEQp5n02KNbO1IxqRwzhxs27nVM7GgrwjvqKGKZNt5/7TvUXDoMCwsrP
CMXIPNiFyTAeWHGubTOATtT3Kg1+rWz2cIaAxuJA/WpQNcbBVePzoBo0zMjzCBpHtjhAHHqLMkPh
mjWPRY5crmqdJ68rqyAlfnx2vDqAxaTiydZ2WMae6JTfQgIpe5r6qstMNuYmw7pB/AZKN4M3MyJG
FAhUCPFsVnA1rxL9wFoF0NsthyqJHko43qq0FhqyiFAn/ySsOkoDLFNsMuIEnNIpg1kWWE3ygwI9
iX9y31r2JS3cbZpnu4rwmDA2c5xOeXdq2vg0kjEeKCTI+QrUILh0/app0CJ51fe+MrSBQMGid873
1KWQymxIURxyGIAW/k+mzi7K5OdgwumvILLWzSBcuhM0Zb4zW3aPWit2qt6jtV6SfdYOWaACOxfq
/E4SwA7BfredZXXGvfNMlOltacsbYPCQ/q9HrKRklRUhaSxQoKC/et9vKKTapQ3NImkGWjea7reW
0P3JzU3adHQUWFrFEXdMU5+iBQpb1H2k9ffToB9Uwz4b9XTASYvHhLx8akIwSTQUCWy5f56jyrmC
WUPWSPtecys+yFiflbSNN5Vo96RrNpwHqs285DSp/ATepReWPWLeTC83zZr+WOXbmIOwM0cvI9J1
LkX/jWpbn/jDT1NXnueqao9GbIbzYH4ujvMhuv4U62iFVaJeMNM+6qsgR9rpA+IGguq1s4GuyGC0
I1t+r//U7cxreEC6y2ztRlTNzsmnO48sTZgn70wV6lPSZkzJ+oYe24dWj+8a9D9g22TGCF9fhUGe
XT3qGTnfUa5tCebd2SrTEUmtL0aNLIw4BbOLPpZVTrQY7Z3AaNJE/aVvmv2S1SYaeVqPCDfS6ASD
xUHz2dRfTl8cMvdLL8AC1Y65WQOzj7C+gWDHoRBy2LoVi8TqC7VWRVMxigoRqEn+txgOjumU22Z6
NtT4FMV1SPQTzIbgntIr/ZE/5EEunc3cyWBc9Ddu0QhWUL+WTKCbrCWcSGPBaRXlCImyjdBg37SZ
Vh1sYW3tWj626K3Q798MGvJWMXW7vEa23qs9A4qmWrvRA/JemuSJ3iEg/JTKJO8FYDJ09foygH6F
7pDuy9OYEyf77FVPifsEkE3ZDZK6RkuAP0bjbkh7Fv8FcBP6sJz051yIXe9FYefOnzXgf2/GiIpn
GoBT6jb2HSq0jYZbrI9JOZjSq5pNdHSZFRh8ap8M27mUyAVqLGMUbLQ1Ltgl1F39yXKqW8fiYUOG
y1OC4difI3oH9M44WFK+pY51bxYLxC95GoZ9S8nYi1w1bZEBtx3FwqPilWWtNK/JbGRBswxfJNBR
bxiXhm/U2Z2chvdyVcaNHYSgEO6TGKs7j/xMXgnJqm2VHyPmStrDxF3dqttygaTWLZZcZx5eRsmf
iL9FE1rVKVi4B99SwVDjZx7V6palYFo7nl7sVZw3TMlzZ1bf7Ng+e1X7OZv6bVwWryznBxGph2Lw
Fr+Qq6BXPqtC7nVKr4NIigNINk8z0jagf31LeimGurXWxLJxl7T/i7ozWW4cydL1E6ENcIdj2JIg
KWpWRCiG3MAiIzIxzzP2/WT3xe4HVXebCLFJyzK7i7vI2mSlnADcj5/hH2RfgJgdbxkl/alZGmoC
IYPH2R6QP2gfJuH8Wgz+PMbnzJ9r+TW3Mht7FPwT/bh8GgeTmwkWihG4fw+GAxFaZB1R3sAELI+C
XWxb/X1RBX+Mg/7didPb2cQApABgy+VGB8K1fyGydYfj3VNE3bGZkZAEzQuN0iUyUETm33IjrvZW
ED1Hcvqa6dpfvRGChhjaozkZn9rFwqS27Bvc5V4GO3kw0RXJ0uonKJVPYoaC50BtoVeERAX06LYZ
71AAiKjV7JtiQM9JW+CW2QhN3Qam0iHqNTCM3cRS/LZj8cznfCVw1fdJUt4kkpqq9x3g32X3yR7K
ng+kzxx3QsaEhnLRjX9hP/a59eNii+sOTKLykasj2aQlzN3J13c1iMSspT1biWIfadNLSqG0GRqn
2ptF8mw45m1WOi9RkeCyOHdYDfTAFmYTKGo0BH82o5PSk9CepJn8aoRzi9ZCsJnyOX4go8Ehz8Xd
DywNIE0Vb9u5gbY64Fkc0i0to+JTVGbfDclsCazvTd/nqKy5SblDA23nGD2YfdKutrsXaQoUq/lb
c+VNMWPVGKKRkRXjTqsd+rDhfMzKjLM16AfT7CkQAgSbO9EZD1H5wwIy280McIDQTkl/bJX+SDvu
ELZD5bntjNqnMRMemv2QTft0wd3CQDmisUs1k8x/RJbz52Rk7dYOOmfTKf1psjFFgGNS+Hwny8BN
DisxAEExnyT52QgzvJPTeAdMLtwKt/8kYWBu2jg7yBK7kHhq2M65vEffxtyaWik3bgceeCyy/pC/
YYQz9ROFoNRro+EhzfG+6S2FvKZsDhmE6a3ZQ6+p5vhVOdlxqvJfsOOMbe1GD9S6xtbIhnZbtxFm
OfmwN9oQPzWVfNEi/V5AAzwQyLqd35uLRyaw5aCAhgLVgLEvXI59bYKBc1LgwK0y76sMfbypIWrE
xu3U1/4W86Bvw4KFnpEtP0DSFMypoV9nCCDtQ8UICoQvOPEQkpFporgcOxioFI+5LX4aJXw+CEXl
vpnoOknrrpf9PZF8IiRGD7aT/7RBpjJYNBECWQDa0US+1cZep1MQa23LvC6JctDLI9oIDapFkzR3
NHVeWzF9srroxzBPDxh5IlYY/7Q7u93UNrozIJ77nQgBFaq2kcAlInA8FaK6sw+5W88X+bTA/quU
nbUjLsKjSqangRsXvPdCQIMJ6eubph+eNCFRv6vkSzsu3AHmpEO9KK2A7XDG1t7Bu/icDSMkt/Yu
E/IWfBJj7U7+Lm3TuLPH4fNcOq+N6exqzfl7mE13ay2Y9rTco0yxD60SfRuVFWCoJUdLs3fQhEBt
OQWaRHkybmmrpF6jYznrTsOPqQ22He6Wm9Ad7qda9/FMJeK3Ze9F1rTw4f1Pw4RoXtVB/3Dr+Gcy
dvcGnd2NXED3sxgeLeZG2wbW+laGCzQiyG8SHWZZUnUv7D5Gh7743VbFq+/nx3gCRZJJ5OuZUJsA
+pmZ+MBOqi85Wnq7ZJJ3jZi+azZcKk3S02Du+kX49T288S+ICDw5+JQ1eXfHHs74rMMXw1nwWob6
s4Hk0+rQOwNtvJVxejOp4c4M5TGwQOT1bUzGZavdFJNQgdR/7lP0I2DjYRdWPWQ5yfBcpnDSYvcp
UG0GZ6OH41YkW7EQFyY4OagtKvqy6JgniX+jNCa5pXtsm+BvX4bdQdlyl3KrxBoAIr9Bj6zKhm+J
E8T4+WZ/dFqyU7V71MzcuUcPPDtkbdLdJqH1CLM23fH2NsSifZDED6CPAIWh8lyGC56fqKPDNtfT
rL0xHbvfW5q+kJlcyKF6qBYNi2GLZXF3M3XAEkvC6u1ExxDDJ5SvJDTCGdayX5mI0zBMryIXKV4S
1yZtSXCZYtCavC07gHF52mj7CEIqaQpKOSoCO9m6bNWmhaEH0GjPeCvy9GH6jhU5/HldPYcmjI+p
iUHfCapQJt6yzRBgib46VX4X+Y7c+YW0mRYnP/Goi3n7trO1Fwxc7Q4LZo80sFebWub1PtaAW2ox
lJSqxvBwjhr8rHykBIcqeqnD+E9DhPOd2anbTMlg21eExFFqB7MI6gNiS1ArLMpRO9AfZZg9h6H6
2apaQreJYT1hdlXVxV6DzVMsKw7qxbZx3ZwdvDob8q2WPwIPutaqne4U3xmTRhR+AajgkGF+rNyc
7Hn6w+oRJMuiV47rL7DQT4BsqS9qOlzOVP92S+gL2oz3Z/5rkuk3S9bZvpbZ3iS3poJFxIKe57Br
tTTbJ8ls/IEafY4iShnuLENMbET0dCaIG/fCNX4aOE5sfYP/Kossnb5L+BmPlJAYjSzWnDoeDWmd
HppGAeGCKoqNbWZGXmndg03+HodwZMkVUmRKcgORqij/MiPOQxkC+oRGrwQ5bIhgi5DDb6fYzROY
XYjQvjz6ZvtcYlSbQX40fJCDYZ98suSTm8fVFia0vhE2vf6pOZbldIuk0K2lg8JBlwcdFCizIEDu
XB0EoSHq73mA8ysdAoJiB8XC0kTEjW6+tPr3caj8oyjNfU6RO2fyaOUdnWin+oY1aLT1q/lrZVtk
MfDDid7+gH1jI+u9b0u0ThSG2PbBzTOwG8NLnvgwsNrocS6Ku6jRH3QlH1pSsNDKX5GB+IIW+mcE
gr4ag3HThCFNVaOB3WYiVzF9oY2AXJnbPGNqZ5CZCLIgMaS7VPzwi9bYdA1m5mXWfY/jR6CgrwxJ
dS8ImwTK9PS7nkF2NZSmJhmYPyxlPOgbVMXhgCvsoP3ZEltVjtu0hgmuy/wWgSfEM1Dt3ASc441E
GwrvO+zGfknxbSAg9nP1EvVTeOiD9PtdxqwTJPBD30N9GQFX673/FNZ9esSQ+jZnnTqb5Bbtv78a
u7ovdQdcK3IbC5ZKVyBhOhQ8bCDeVvR9zpAxelblT9PFY7VNcs/W+n1bkpMAR912DewqCCpH5jtN
3dkb5Refxq6DdBgx5VFj+HmStnanIyDjtWpK9lXfk+vb+uNkm1+KxHmVDWiRjP8Dsvi1cZPMS0q5
S2XxW80iABQyP0K6Ro8QZFJXlze6ZTyWSFYYfn9j1c0X8M71Pp9+qlj9tCvbPibj33E6HmM6CVmu
P1VlNz8qZkdQT38b/KJvJixVXXe+59Vc3HRt8rvweQqnn/rHCenVDbCDrbDCwYPp5mzaKBa7dDG/
Kl3f2NsJ+ncAUymzgG2DUdgORacdDPp8EhjQFpkbtG/zSPxdh0PAK1vA/qL1DwK5GXz8HO1WNXZ8
Z7UMNUYM1TeDSBLP9LV523Tq81sz9f9Fl/n/M+FSrDWQn4beQucX+QRpXu4z/5//XByvzoFezv6h
/+k9M/5wFucGIihzgf8h0RjufywjAq4qC4WvNzDLf/eeLX3R32ZCt+AiTp3ZlPsfDg1jA3FmzF9w
dvtHNlin4wpb1xnLmcv6zIBt13hzLHg3mTLrpGIEHFH6F6O7abtuoHNg3VYxIvm+iWX3u778GRTM
ueXoc/Om0UsCZ7CCprRWZTrKDTFbpNxiGMyN2i8COTUAUBpwwr4y7VwGa+/66m+Ph7aoKxc0EXjA
1XpJwzyuUlxZtsb/ADJpH1B87J71FIzd1DQMh/1iao8uynF7l7L3ynjtdJL/r9frYj2FJYFaOFQr
aEuSdZHhlMBorLC0jpVeads8VukVtMRqerA8pdAhKJs40MBU+rAKRpHQMrCwFOWQg9xtCgTwrXKb
6dF0ZZh95oWSZzlsGVJMEubl37/bL3XZxI4sJzQqTDD5ravNuwxrB3KRIr0xIm4enFTUrh20eSEH
F1eedFEDXn9QwZyGaS7TSo7IalxpOqi04sMyexX6XKhRQrsEUguOjJYrhw3SJgJqFYxlojMInYfM
DFFl5xvji5prVfh5tAaUIJLETF7nAbv2bdCjIeNlnYZJqDCn35Hf2b/0EsrUlb24mgK/bQYB5kgI
ZjxMjxac3Pt3F7sAYzPonlQlpYvfKganVdcGOzd2tOds1J3NqGsPfu4baN7F9cZC0frI5s5vmkJD
1cYNIwCktOA1hHeOlw/m6YT+X79NIurPvFQueLjVbxsjp81LH1MRzaA2GDAWPwQQOmja9NuoIfWq
IoSH6kqMt5cXPhMRBMY9BmryqDkTjU9fSoHYOHRsOXs+klJ7u0UjrEIVysv78bfeN/+6yv5X9MOH
k8KzAfpCZRqMk2nJ1WM2WTG4WjKaUCMGtcei232m0oOBImjnXX6wD0d/Wco02KRALQQAw9MHQ/uo
qYwGfldRImLqO/Cn+iq78jyn03s+G4sAj2JwqIORwmTxdJHZL1FJC1EFHtvWx86rrXaxSVWAQgqM
h3rezrPdXQkBH77YsqYJlpNAoNu2XP79uxCgGV0T93WsvL7wh+chTytAccgsuEkNhTg3mi+XX+TK
3eW/HlIR3lzXFnhFrM58lnSjWVksGGGDS0MQE+86CyLPMJ3Ia6fkR9MH411nVe3njEN1kzG42mkq
T64E8/M/hM1jM9u30Kxfdte7J6fyzcBDaaanZm2+oU1RPaBnIxFpQ9o2YzbJ0FYDetykxYYquDrW
yZDvOsTIrvySj5+dmbjF1Q2EFtjq+rRaZVmGEOKVV1YZgIlIxxLaRNLJRNwJpka5SVoRXAu9H0KE
xaLgAsGkSfTa7dV3Ry+MCQ9zbE9oDFoSx0deGEobkk7AHFMAVHIw80OwCEy5DqIGGVD4RJnuXoYz
wnp+nN/0Q6V7UJweZVXVd7QUpIc7SXtlw5x5Oy6TfIfzzWdy1m5AXWXmFrIsutd16SfLQuIK0/vs
U1paP4o2op9bpU54Zc0P9xJcaJOL+O3lwEJbHUTTioA34aSFSUFV3fWNrlEFofpYEFW/6OH4q9DY
KK5T+UjwFtmVWGOc+TYACIg07AmJxe7qWrZEEU45in1oHDQ2rxm1MpWV5mbMTNNrUtB3UaoZu8hJ
XJTdisxrY7M4TDpSkVQfaqfGRsCXRVCiHrjIE9BKOwsJ+g1t/My7fJ7PvirbMpYDhA7yGyLp3Sma
pqKk1TPrHqMCZkWDVlNA05tFt6j0kiIC2+dssyb9i1QxuYLjPPueXLYF9w3AMLU6wXbkRsbQ8Jna
tukeEQMLt2SC9W3Z0MsNjIAhKxfhl1GV8spTf7x52CDvVl6dnobxkWgrJEw6qDQ7R5KedXkf7zSq
zsvv99z255IDRoIPNNYFq2essPumgdPpHtyQdlfVJenEaDu7wDDCgxICbp4Aanx50XMf9f2iq8dD
ydZtc5tFIwfRTcMs7Zvcz3/NuvmMyzqScwyZPQjINiJR5T9NITh7Cggr5RWoHFxWTsNy19kY0iFV
yU0rJZhZrLfU4vCR5Oi551iQXtlE5z6lAvRjkbWw8Bqsw1AEhCq8B8/McN2zEz85+In1p03Kei1l
XH76Sf2yPNpSHRo6uMk3CNL7G0dDeamouf4RuM1aL0oCFHVwH6V0YRzoThCqKquwASn0uYfrZYjI
H6PsXIe2dfn7Gua5X4IIhIU/p2FTvZ2+ZGXqjItDoaP0hYYRCqlqi6yPAwEnSXd2UTpPWteXW0A6
5m7O6e4zigatMjXhk0yALNG+GG8LKuXjlR+2lHDrV2RZ2HSYWNQ6HwCt4dSZUQxQy8NrcrGMEsiP
ly/AjMSm9mfQHFM2IBwYwXhTPsbgNRILbk0IzA057C7/mHNHz8JXmuSAZBpDutOXJNLOwhWjN7wB
Ku2eZDugE11GN/Gk2S9h5gZPfo6Z6eVFzx09YjHUCfpNi1Xt6aJWh4uijcWBl8UWFQX+RjdWNj1o
LWKaSk+jXa5ghXZ1p0HubZNracHy4dfvHzdFBmQ2CSEOKafLO9FMSQLs2QuK3DoCAC7vDV2zFm9F
kNeoCe0Uk3AMhajRoCfXcKv9EYtFuKwpnh1eKcty35epdbQas2QEXl6D0587r7YCasFRorhZv6As
seoxDDoDaZscbyU7jvYmXgf7RrXuP0J/LqkqmudANjALpexnOn76MoRtWU2aYMGQG4n6q3eByKd2
2m4rIHL7qXasKxvu430Gvk2RmNkcSoWN+el6A9F/SizbQJIqBLXC6AbuYz4efYQJQOQYDwBygOIa
1xwXP0YD1l0yA96oS922/K53dzjOGjgvFxSqahLRJ3Rfi23vSOfK3vq4s1kF1KYJB8QlEVzFHFFp
JcqgyvA64v6zA6N868oO/9PUbI9+gsAJzN4Mmqf/2xkd50qY/7ixl9XJ9UnsyKnW37Lr42woIKPB
+QihxNhKeJgoBq8pqD0MD+Jrhpofg8fCgrNpj9DIwd5+dY4hgioXdX+xqHCEuwpOxEYhIU2WncE0
Ukya5iYyby4Hj3Mfks7jUkzQkPvgvid9UWfxsqiem8NDQNbmNQnuO5dX+XgCCQ0G8HeXs8Gtudqm
HeMzh0kqIhuUCDtDFcCtkOZl5ot29L+zlC3wzlnygTX5DT+vCLsLHigs48kzMpQDxllvva74581M
LmZaUNCCOOhC2MsHfXcImgDtNzNFjaTH028/pMmfYe8HTLNbGmATCgv/xpPhk4T3IqBj+WYL/m45
sPdz2ytEGaoY0b+mogQVLnotAlXNK0udqXQFWGQ+l0WhJ+V6L+J2ktRS9cIb8y7B6b7odyGIHW80
HERMhgzCIApQmEAUJaD9oN9Y5SS2bajp2ZXb7epPWYdUrazcrEXGshn0zuud0tlihpntZatPW0fL
R68NAAZyPUbfoXuijZyNoGPr+pqh6rnzaRs0EWniEYzWsbbnKgP2kRhw4EV848QwtgX6C4wmF8l1
hHiB1l3+4uciEBe7YfGPIryvHl0LjLZEVIBHAjy+S2JL7BqJ25Fehp/9BBHLy8ude0DG5jBBuEkw
yljtZ2dKGCX5BPVuiqKj1Ed/l6U+srld/qIWsQVc+sIrn/fcBUYOTTMU8RxsFlaRIbIMkMi+uVwk
Eyrw6JHfCnxSDoU06xeGE/2GQYF+sCo09C4/7dmXu5iGw8shVZOrK6wKZWeqMhZeXAIlKAB777LB
yAGpFuGOj3ntTJ2LgQv/wIBvYC7ewKfRYmjH2Bw03q7E03Ins47JtcrDvWGzty8/2huj7DQnw2dV
JyMA2E63Zu39K31dAImEHNk02vhQthWgDg0JmjoCVlyFNT6iJfix/Oimhgv+TXfvkRV81Z1SIytC
eZ8ax3mxggFTJa7ATWggLjgjbibnMb4ZROof9LSw4EBGr7ofoCrEzPlVgEO4i0o0GlWLtnauO8PB
h+uGnY3LrKChWaRhaXSM4tA+ZmKu79TgAHO1QfgF0uj2l9/CmRduoE6Htayjw2ddl2lg9EQyj2yt
EHtyzypF80KXo9iFVTBfOTnGmaPzfq11Qy6JMr0MQkERgsjEfeZOHTrMOFlFmVUdR5C3njs37R7P
SXPvA5Tdo9aMZGicgGxucKWIK2xMcfeqt33do+KPAw+/s7euvJIze56fiWSy5KUo7BNP9yB2NHVS
ltRKA/v0FumFL5iSJl9bhmfE93mO/vkZY/S5MPgpzeDJrNaz7QBE/JLAuV3vvzCfb28a31X7usMF
zqyG5Mp3OPvJ6Uwq2h485ZrRCj/McVtLM7ymNoKHeErBxtBUxlsGZfPLu+st+K7PGHHLXVqilF9q
yazeXceaGQ9avLRZsjprv86hj+ZHOEvtE75VzOyLJIyek9G2n91W/zQkY++hvBPdSF9zH6O0Kr+X
BhJPlfgr7hrjoR5dxF+yxgQLEKLUzjZpwwbqbTlCVPSLkM5Y2aJkpdeeNrrtsKXEHBESyEamNL5f
Dgq9YL9HuE7LZ9T7q9L+ir6PQDEo9NUt9iXItBla5kB2mJvheXSj+tZNc3y4QBh1nyHOmcihd6n9
GJCTLwCZNHxKU5HqGxy+rJ8qlSMkXMidPSSBIq0OBiriah/aiNUh4WUAOVX47gJctJP2h+unCUJS
RcdsApWZQ2VG7jctlM43Z2gHKE6ie4QHOH3PRAbWnzBW70vVFYI7vRXfMqqeFFl/hbUg2kuNRNUk
bv8YwON/1idl7KEi8Z81Rmoi5GqXP9wpAtTcketthtnf0Q8CjJob45RvW0sidJSBnfkdqC5KN/Tr
fR2jHJNj2lB8HGDyAOO8vEHOhQRqI51a0JH2x9EMOYTdVQ2tRiYyyI1b36u0i3ayqwD8Q/VCNRyw
6uU1z+1/JL45briV6ixwuicDbgUnU6wpcW06gmNF0bAJp10zIn/7bywl6XSAuaTX+EZ6frf9FdR0
R/QtTbeOUJKXenOAn1Z8n2c+zuWljHNhiywbQBRYBZ3nO30sgcYlsOMeGUc3sT3ptupOz0J8HAL3
vinsDtEpmFFAkKq9OwXGrpaTuwU7CGGdBHEbRLjzVamcj8OMq5EvOvdw+Ree+9bQeuE4Qy8Uurs8
wLuXMTvNKCADoJYRZAXQbcTQ6X7j1NO2OAj4yXDfx/aV5PBMR04ssBG84cAVIA61+thDZ+LuivMH
7oOo9W7QBdN2qBXW8AT78leWxpiNlTJOXpWDYydkijF47WNn/DpNmf95qACXbiLMs57RFzXyK79O
LInbKjwK2O70+HVyKybLp68kg1FVod2BZPccdSD+kBfAbsSo0RUI5ejcdYNhfE+o5jE6EhJcBJI+
8WMoJZh52nzR9xwo4t9wLbL7ILIgoSDNpD8iUIxZhm03P0JTuS+QnyIkq0lU/qy0xn4dy8j83cmp
tq48zpkdKJg/6gBkaEXINUsayFvZIKFCjw0Dq70dTX80ZWduRwc7CrdR4p/vJyEYJaGLjUYOvavT
l8d7RvUkm/m0jQ5o3B4rIP3IKFh+aD3j/ba4F3KsL2/iM8GD7ikDXXxj6Aismcv17PQVHrRUG1UU
0K8tGvjeLqBjUOVXllpR85c+GUUUbQ7QUKTgDOpOHxAgbAHelgcEEoNo+gT80He4OuwB5KPUhO/Z
BdK57jBTaWbOHSyYfK9VU4zNDKbylx/8TJvpraKjqAPRDBH49MfEDW5dvkpJFHO3IsZA5sEEZb4t
oxzBEX3IIW6AQgXMB9JVxe2V5T/iQngZpm7rvAmQEEqK0/UHO1aiDWngSvg4vzOjiz7P5qyQ3h4S
2J1KviStQ2s7gejp4H74uZxLRlbt4vMSWqg2tBj4YQZHFdPo05Xge27nc3zf4DbAGdZbcR7xDkKG
HXO7rDKwJowfzHo8YFUW3qZBPF25wM5V+yDiEHhi5LFQsldhAy6rxGuFnsrY+KXHvEwAasU4L9Kz
BhuaBWtMH2ljtxIWsfAgTJnAHkVw5XZbkrdV9FqEKjjs9FuAO6w+iVDwjKEMYGy6nHBMNwTKbL24
0nw7s/EkFQq3GhJENjCY0w9v2VgANukgUAu1jJdiEhPEFmhmad+OezBfuYebQX3M8SY4dtWQXnnI
c8sbDAyQlkCY44MqBZOiMO1hzOD5Q1fOn8fZy/UC4UU/S/YmFoKei0sgqi7VlzK0tefLp+7ctl86
S5RmkukdkLLTp8cE19ajjk5dBFh5k1apddfpqNFMjpHt296ZbpapAO3I0dk5Kc4pyo5xdvEpLWO0
H9DgTIHLRuqTUw7llVezbLP19+eW4Vqlu00itQrAkdvPoPyl8FC86b1wFsZzTXpyRMSVDSlhKkzz
fK1DcG5RpigAINn+tIBXQREFSqBQFj6SAT5RdZ08yi6f9xHG3TdpN9t3U3ttqLf8xfVjkuYS86jP
DNrcp58gNt3Ft5oV3UFCvAVsvxfA6pHMQMswtEO5jBdx3YbecJjR81sYK+OXxK1/pguaXFN4OF3e
FWfCjUS0g2Y04EKbrtfpL0qz3OqKqhTgoCMsb22rO2h9+dqUNQ6gGWZGl5c7c+dRDrtcd9TFtIxX
TZkkoOElsbH2IgMjuLhU1EgduaTlds61ML/8rfXLBq9LW8YFbgte6/TRFOctDdxUeoyP2zuk4pmZ
hG28HUYDt5oegkUxIEgc1xrdauwxjiU8givR/NwWIyMDt8kLBnqxvI93iWoUqKbJdX7DDBeWc1/g
xTnbrznEGNhuMTZrcfHn5Vd8dkmQSgsuhQO17nvFRlSMozkS5OawfcyNAZ9HvwZZggGtB6hlCjft
AC/o8qpnowuRZQGKGo4LWPX0SYvajOrE8NlIifSPFYJrO/hk1l3lT/PBqaBcoOfl7BBBT8OND/Vv
PwOkw04vx3d8QklDj01rN0CNhsrFB7r8885tc257Ah83PyB08/TXtensmA08Hw8qLmgQFw1eu/TH
DVLwaoegrnvtpC9/cL35AK2hgoIyNw2LVUBjKzTmvJio8hUcTLfoC1ixkezxISkPviz/wkt2vE0Q
+X8qk6I5+hkBoeydHB8VNWwWrizZ4XC8/BrOHT9GDGhAMhhaJl+nr0GVQ5dTFAPHBLSI/DDwsSad
vNaW+ZUXfm4Xkt8BMrXBxYAHP10pcBuM48HqeZUW2Pe2iQN7H8yL2fSYeRVE2zuM7q5hfs4tCpKH
Wc2CzTLX93sMRDkKzNb04OENCH9hytDizekahgBGUXwBovTln79QcG8ImtDhY++v9tVo9Gmc17FJ
HmGn26EymXc3FWoRTTRfCZ1nMGdkLIz1FPxOypR1VR7JMFBGPWC9lujyDytAxAC1ubsuDrotKmME
tsyNdiEl5wHlCYGE4jze5/mk7x3VtXdmjEkEgPjyWJLY7vLZSAH90pueimv6W+cSHRJKEPguA3qu
89OPHwdNkCRNi+KCNtmMxYOfeWfUt2FdV/DPkuS2U3O/MYoQCwZBB+ryNzkz4mDIINBUJPqbCG2d
ro64ft4FBcocgTP1+7Ql5iIx0MNwasoD3UV4Yxm+Bs44/Runy6W2YgsyWGFoeLpwONDsUn7KwiHy
zLXuBLB60aCgcGj/naVQ5sakBbthdE5PlzKxdgz9ip3e+NhsOXqPEnQopp1TId17+XW+zR7XoYx2
IjuPTtBCXDldK3RS2A4jfcVCxs2jAeUNcHoz71wMNUMnrx7G0I1vq7H6xURNkMEo5D5mdzykswBX
2O30QtMPbtNAt80lHALirpHWOkYWjg4+KB3uAq6LQ2BlOuRwf8A3oromP3ouNOBeQ70JG0BH4vL0
IaZaS+cg7s1l7j7uQ/RxdjI3q9vKruptFzQ9aQGCPJdfnXEmBQGkuoCk6BAuiLnTVaU2dUneDLy6
qovuEiLXJvPBjIx2EXk1A1VPpubXLrOCQ1FgS9cXKGVf/g1nQj7BSdlcyvwABHFPf0LItMtPbHZK
qaEfYYBffiod+0c0woS/vNL5p1UugZBB2DLmO12Kzq47xr4wcVjuwd5iQ0mHefwbaUhnbyVFe0Ax
qtvq2UTlbWnadnRdceVcnGt0UNrTTKHjYRJ6Vt8Zh9K+Q7HF9CBzYP1j4GVtY/2Hft4w3LD7HCSZ
MBbHHlW7L1ra99gEuKD9XB/58UBeSf/O/5xlzzkKPUSwhaevpMhQmIwSauawGPAqaW3YHUahQR9s
lZeTB2xU3yMBRsa2G+i5HlMpYaGirbaduFuvfKEzWRAYA50LmTuE37P6NRHW0Vqr6yYODU53NxsE
qHkqtAel9YhOFcYVcNa5rQcIZRlFQQ14E6N+n/wWYapUgLQqHBdb4SyiJcc4dCkp6QFcedFnl2LM
tkzbBId89WRNYE/5IGrTQ+eAIKJCQq/CCwdvmmtbbAmtq3D4RhH876WWl/wupc+HdGI+xIGKFz9B
Har0TjTohVw5TMtG/bDM0pF5A73o+uow2Y5vN+i/oC+VTxij0wjagvhJNg2QwGPTJ0RJ7HePeoBU
moOmCOY7tJqjDrQlhqwhRoIoLFz5TUvS+uE3sW9shup0wtfggXCsm2pcLjhUQC2AvyAHQ1nSMhB1
tRdWVv+K/MnEbiCfHwZoOItTZXiIh1bsLv+ScxuZfj5kDMIMx2t9yif4XnWxHKu4hGSdVfEDFXW6
wXTG4gpJ1LV0fgnUH56csl2R0BuLtuzpRy+l8lU1Qi4q9WdTYkyv8vGPQBswb4dSzNwhm5EfUImz
i4K4ehjq0N1HY5N8DeshvHKszj48zBwAI2/jiFVERxwHu6+iYQPOHa6RvjUfmrSq0DC1i70K7e6a
hO2Zu5MxEIOPhUCwVNKrh8eWOm0rFAGp2PD5HhAyaso5wUWt+EF3MPbasK+u7LVzB/oNgI1GOUd6
TRzQpr4oEaGUno4p4W2W5gNG0mhV2FF17ZZ+u5fWHxeaExGa00ordBU8MAULBs2oARnSBd7psI4Y
CSMTTvyqNz26pp5V0KPG18r10GwR27TLjMXdXNvXKJ4iBTAEO5EYOKe1ZXlEGC67d0wIkA7joT0W
qprHUB7JFlPkN0OoJiy4BkQgzLQ4VCoLt/konX2o2dVTCpVyH0a5AKtiX2uynUmMUd5c2NfLlPRD
TTabKOF1+FgBeMwiD6Mn1xNhaB3QR8O3Pm1pMyfhdKy7ub0Szc5tWXJxqKgIx4MMW+0gaEuuU5uo
DXUO+tXIkzTPgaUtQkyxT3Wi6//GETFpZiOvq5Zh8Go9nEvsSJjYCIWNPW1FNCKnVuAno0rfwL1J
WjeX49G5N/t+vdWRlKU+qxA4NfSjDsmfvpZo+IT3gHHaY2MOyWNXoz6M9mf9eHnhpZZZb92ll8Y/
yKMCrjo9mqGKGZPpADDAByd/Oyp3btHAoSKYJ+TAsOx5yNhN26iygz0CudcwXecmxYtVownaZ8FE
r3HJWl1rWULl4M1x5250v4h++KTht0XqjscQ19tt24j2JhtNfz+YrbjBMbz6iXRTeWvn9b3bBcZi
wWJvh6FOH/soya98mbO/cGHZUiu9+Q6stkJsxOz5qRK0PEARWn3+W44VhZKtmkO1AOBL2xk2/oT4
J6JoYu+0zB4gV+v3jbDqzYCi18NQlfJRD3CD6Um0P1/+hOdGMChCU64yCuSHrnGORqNVBpKLy3BF
QwJlnFNzV2Tid4Sr036oyxkt2sr5lgaJtZcabWDLttIn3Q//S934fyXrnttMED5dJv86wXAdB1XS
Gu24qHaZBmU78mXJNtMS8+jMfnBrdZZ16Hrzx0wGuY+mkenh5RdxLuS/X36VWGWhqqfABUQ3jo35
6tOlgNhC+wy1GP318lJvYMP1uYEf9BYbdB1A4um5ifoYJemwAJiVBMIbxIQ/0qBDuDZVcexgr3wK
HNHco86Wk+fE0yHQ8/BYOtx6Y+6rT1QzvzMRf3YpJ2/BaipPGaP9nbwQuG6uqUdGQFhypRaQ+djy
Ee2RzUYMSXsfdrPxAxMwY2fk6E7FxWIPpJLiMLo9qB0R5Pc+09E9YgnOHiceea8YRd+qTlT7LhXd
ThgIQl1+HSsHk7fxMC/RoWfMWUU5YXUD8i7M3OjASnJZdS9hCNkX4p4NBDjwt4gCyPu+7OxbkU3V
A+7Q5R49o+FujnCmiCROQIUd9zvGS8VGVja2Fai3fEWDXzwFXZkfpBXnHPN4+mtOgNSq3r42WDm3
dSCBGEtOxE2+hgPSixoMkaHs2fr89CkL6wN46+TAyKO+crUs8WK9c2DXsAbgk0UD4nTn4HLUO13P
FG3KEsyxQb1stLjLHks6+RvsqnJvgq/7cPkDnX0+IoRBB9AWeAmcLopUQWaYHVMaZafdXvYq+zoM
9k8DuNiVEvHcSsAulm9qnqnhjcymgNJYqa4RrgSzfuu7vXhObHktJzi7EnNuJqGAzQBunT4TZJcK
ni6BeWjT8v9SdyY7diPben4Vw2PzgH0D2B5wd8xMKSWlmpI0IVSqEvs22D+9v8i619Zm0pvI45EH
B9CBCoodwYgVK9b6mzu9wAcCJleICv+o7OzvzaFsHJAByFCPWVdpl4ZyHUA6vpmJDYVtN/nZEaRA
Sew2Oy+Fje0BR4ceK2wIqGFS3vz312ExW1Q5Q9ogrYi6O6x9o4ulVe0BiCrc64yG6qzstro25mfR
W6LMw+GHtrNaSs8UkVvWnn60R9c71ZGZg8ayJh8d4L3S7lY1kOYOHTzpXI2/xipyCkRGvHCmkzJ4
bXmZbUCVCdiRk4p93lslMdrTBB/8rCgtTnhx2fixK7UKXPStoaqIC8ZwFIG9CDgjUiFHbm3rjDGq
+8YZIvWp0lMdaLRR/V3rHdUJvBov9I2iSyLq77fP1FZmAB6G1hztT9N7UZvRaj35B2kB66gKEjgX
fq2I6E2bo6Q+hHjh6Jgu+o5A+rLJZrSVJzV7YyK6eAjrtEAoL+2OmHoab8VQos/q2dWX2z9xo9Rg
U8fijQuoi5fnKrujkqVJoi2wcryaT6aDW0Uaq+Hrj/xvo7w4iIghp6NacTr6Klbu4xjtMRN9gSCL
EQ28PaGNDIN9Q8NZKlmwY1fPaEwhEqvjPQ/kAcmuyMmGi0CjHQwQ6nYJ7n4YEpfpk1ca9R143GLn
cG6cE6op9J0BP0icwWrvqv3Mvp4RQZjw5GK6SYrMb/dTGVtxuT3RzZFIy6XZD+nYmiKtdQYYEoni
iauo+ohC4nhp+5jCuWGM/6zpq9TC3v1/pgNmcoH93z3vDnGS/42nXdnh7ys98uR//p8Od/a/TErZ
sssstbP+w9wOp7t/cV0BeYdvyvaSF+R/uEpQW/wXfwPMg+1GyYj/9H/bSiiW/S/AD5JEy5agTg8g
43/+96t8Waz+/38p++J9lZSd+B//lUF+Sw1sWC0uSQHcPiDBmJ2tIZiGkxvog064LcaWKFvfrez8
Q9e6efhZL4tK+xxHu93+1esBPJZ82VALIyhjG4Nn+vWFk0xWVIRR7t47/rvIf/rjzePHD3uZ+fWx
fTnG6lLzkLivbYpb95n/9funyH8T+jsnc+XZ9HKI1Qt6tuuiWTyGEKcPX99+ep8e3y+Hbxg970Sg
VZPi5UCrmNqYbT7D4XXvHzxfO36Kj0wGbvpOxrFq1r4YZo3CCPVYU9OKz5KFUK6ri4NYMoK5Z1vH
Z09H89MouBQDz/mIcSo9kcHHMuAQivzQZXhVmfdZ4fnk0TuFmJ0vuUYXmvN/LvNyfvfOO1weW9/7
fxxCv96QzaxaUPeYeeF/jw+fOv8RatLO8l6HV8IpWT4AbLIsLm/o0KskHGurZSo8p7tUjjmecA2O
EfqH795EivP+t9Dz/p/M/vdDfZ3Q/TMUjEADqUyyRCDn19OplVCfcMTtLgoqmZ8iy70vnzlZSpTd
j4i7+13W7FEZVoEEEDIPMQe8EA1XJFvM1TWZzWbKS8kqgkZo4ryoo02bqEeOVdfL+0LHrvD2HJ/R
GP/nUUO8YkDeFjKYgJygmnM9yVBJG73VMRhoCpDr9FHsk1kC6kYcW77m6G5kWRNe0Fn2TnHXOA+W
hain0Eb3kJHKoWvcjT/qWsXVs9O0nvyodI95kkwJxiLAHJUpTJ8Uu3BpXxTeWyeEQNoXSRVEbe1e
6mnoTokYnDvStOJBSbPmRHnCOMLdaM6WLlw4ayr6uZmh8aciP9VDYZ1vr8F1rsUSUJdEJFGXrkD0
bNZUDir4DoLmXnRGl1k9eznG1lU1Dq8dBR06DTkcaPzUJoEKXC/0rFgGRhpLc8ZcTz+MVjhQQu7b
nVHWx4MSDgw8KCmgPSFHrPOcpVUyHWMi84z1W/uldrGnzxtr/NijXLBTX9sYClEsE5EwblCIrKur
Qc/wzIzJUc9z5ACfZeTPc9H1J3cx+6fbX2hrKGB0EkALaPsFqZ1eqkvpVjXPixZZJ6dBlFBLEu0c
67G3E19ebAb0S7i/QWnyueCarxJFvNiXOkxwCISwbZ0WAK+ILNMCuD2hdWgBfU5+yNljK5CerKsu
oegTARSvD5xQ03+VNW7ohzY3k1956BHWFuHUHz2BqMVOhJab7PfTTjMHehVUetTbAcO9cAeE3wN0
ZAgvURQhIG8Pefs1t7Ixk+I9yR8dvbVvCblW4+ea0Pfuh3VwkxQLKdlC78qAsbLuJmEVF9eDKVCv
zNQGWxrMwa1gglY0Hpw2U5/0waMo/LqV5gFFR5LiliGlSb11Ou4WE5zBUrEvQ4ODCVE3+lrLNo9o
HeNhcZfqFCVVt3M01psINJgmLSjBflAPoG14fdatIkTv2nIr9PHmyI9Vq3qLfEbyqtIQMUuOgp4j
YE8EBJjk9SiarSFsnIVV0HSieNCKsMJ33urOmZj2yigbEwJzwObhQHADr5OHaLA05PiYkN16i5Tc
wTxzWfZsUtfHnAkBmQSfCNmKTvO6wJBWECeXuKyDsZTCaZ5Y8uQceSao6aYhDu3U814Ox51OpeYf
VQkqAdfr17tVOOHgMgWjioJ8ZRnxA4payaHsx3ynWfNy/Rw0rHiGcPRsgGarqLKgVVgh5z8Hahi2
jyDFEKSvvT2Bz61R0MQBdAEekUb9Kv9SXE+NnELMgVbMyrkbkzZQmvLP2wdqYxBe8FwXHnBLHjvy
kP8GgsD9VxQevYigxgfylI7VXPppEve/bg/zIlbIqhZ5EC0JKq3A6q6HqdyJYpKWj4HCnnwHvTN8
o6u4mNYzPHY4xvPP2+Ot0mN2AVUJvg5UFAcPxDXAQbPyOurnagrs0ow+2FmHhJORQSksCvrrHo5R
XQ2YwU1D+w6bnmrnFbSxFzFLlAo4UtbwBZ06I146sT4gCW0lyimsEzQExlidIGvYw+fbU934gohr
cHEDloJyY67fQbNKU33QxiAqEwxa59zTD16k4gJ1e5ytOUE6o+MstZIpsl5/QkklTrGkm4NpNssf
rKgjArcUiXapGKy6uz3a+jlMxRUqLh8O2DXiPuiCXQ8nkr6DwJErwUCLnaZ6bjfue1WJqi9lpCiP
y4Ie2Le08NxPY+i6T2VbGe6piVVsc6oeksVOdF4VGQnPCAshhE23QVJ+XgDPo8lOIa6rahCxDoNP
K3rwLopTOvlZX2ITnd9utgS+2iS9R6kTrJ1xDUHYzUz12rlgRdiV59xylMkvlCXFlDLtlC9alMzv
9anEcOb2+r04APxcqfkKVo1b+sXyTbZDL8NY8GFE/+qvMlTU8RBjdnmIW916GPUoPXuFK972zuic
oOCOO9F4nRLJ5XJkHwrdHYoa64ed0/UoUBXNHMxGE0K69EzcQYbkYhRF+xVYX/KmZO47m+bFFmVQ
KjeArUAaACla7ZkFvMOkl8ocJEk6fM/wseoPeCpWoT/Qo1t2csvN0SCpI5Yqi+jrLmuNNEE7gJEN
yiHBLC91RALXtnEOegw0+fbn3FpO0MiEThSwJQzv+jRw7EM8HDh8eSfRFjy5CNMzXjIYyoynytGn
E4oJkblz5ldkkH92PZFF4/7WgQ6/cODWkKB1xDQHCI22+FHFeX/R0aF7byTuaB5wTg1ysNl17WR/
qNFYvzMn+xTBq8ZnCEOXfBqSt/g2KvlBySNQA7dX5cWtwvcmDYTzBEoU2M9qVZQEcfoRI4xgNrF8
jEsxf8p7wFzSRap9MNR87+Wy9RlApKMoRHIj6xbXnyFEAc9Vx0IN4B3mh6wovbeNIarPtYkjJdAQ
81KNtrIjp7Y5qDRbgN0p1UlXg0I6wgoz1pegycfc9ktUEWi96s1HPWnjp9hQ49hPa0rTOx9/Y39T
vIBpKHN8irSrZhQdPR5VXaIGyejVJhxST8CTDwf3L5uP+8ftT7kxSejTJDo28BsyhVX2izIHsheO
Mwdxpirsog4LOpi5/eMYi/LE78D0uu7FaxM5eY+RMYIwBkgLJ/v6e9qDUeVwh5dApS4qbcvMpjnQ
DnKi0+3pvbiknwciGsuFRCJm9Q3dGH5+TkU5KFK0uHhQZUE+qf3OF9sahS4TslC8RaWM8/V01CZ0
Jq2rNMxs2wrZlHAsVdmYK/baP+sqr7wN0WugnKbi/MG7aHXySjv3FIS0tKBpVXU6LS02AcfaM6Pl
YERy+TTqwJ8EPqP4eS9dgqBCq+NdqsStEx+6MUcbSa0tZF0SNwGc9/rVJkN3QFKRaXFkrtch9MKy
TopaC5DJo/tXpZklQIrHy155YeuI/D7Q6rPyVs3D2WAgUKQlXqUAf1S/npr8SWsbY4849OK5T4gD
OoAUpsuzjfLW9bSapuurMSuJPoriYDRsKH/YaaffiWkqPqJe4rxLWh3BpMIw9vSINtIJabCNGgvW
3SCbVhOdIdTPuUMsmAuv/GS5YIcObeNNT9wLZuTnnae+iZRwvoenXx8wo6v3MMsbe5vnHXOXim7w
/lff1NGrvvFsoSLRmqISX6pCjPcJTCBvp4u6MRA7m/cnb3GEstd14nLOl6zMOidQI8s85jmWxjgZ
Fq+/uiSMTVJ1iQlcXtffUhj92HlTiIWXpdjU7vET9I7DmBQ/CURxdhBLaH69fSo2Nis0LtgckuZG
A201pJ5Vcd3EOS6kyugc28gRJ2Oe1XuegOHO+2fjYga0KZXCZc5MBfN6dmRGrpZ3mkkZuuu+F1lU
vje8ECE8D9pK6beV0/Y7ud+6HyRDEpwtNqhNvRT/n9WYVtXWs6ZhgIZAWuOcBSIEMzJRRfa+1eLm
YRnL+ilqov6X2Rlj4dtLgnLAkNvV8fYya8+2CldlOX6J1ArjDQoKmQ17PXuK8FaBe7MdDF3vpYcM
i4n2DCSv+aCokWk/aiouehfXwmbvkvRe2/rZpFs/wZh46lnPOjvlBJXwWW1k57+kUYw/OC5ovLEw
w5pxfszb2D0NqdF9KUss4A8Jyp24hw8wAzG6XMKPla7lf2hKUjyCzBHNV2NBlTLwMm16V9gOBBYX
fx9U6Chs2Zc4qsP6rOSpAZRZV8zxIc6azj1ALTVxLBwATgIdK7S/2nbofpGANtWbWLcUcUCBIfvS
KHGhsIE7xzkluaieLMCFjp8K6VNbC+EMp0rvzJ+D547zAccFbBubUmNJxlnxvvZe4UwHy5yy9phZ
g+KeJ04GpIgB8bdDAQf5Hf2hoXpKkexF3cSQtsMKNTjrbKTYg+JaWniaXzSujg06nLDvuKEq3bs0
6du3w2jhhGsDSPye1iToaApryg8RVqp7NxcJbimtZ81fOkBxnxADwV8cnQLtk5Gkyt9zq+ODLTqz
uYjBGD/YnvRSzKYUM1cYt958DDNedqThk2V8yDUbE49hBvnQJqoCeHDpvPedqDXN18oo/BmX3eQg
AxDWjx28JidgTsPnqu+t8J3do5roW3aqNqe8aovHvtRqcSioZ02H1kDo/4QqYfF9RDEIP1bh5p+n
0YL/HDZj/5epDnMU9PwbuABqQjoJhar10420kfk0dVk+xEWnlgdnmRrkgKqMloht9jquiWj1hmdR
RAhAJTj65h9UvH16v0AeRKeePGHt7eaGGt4pRToPh05XRx0ZIhS4DpEUksraulIvk+5VISZ8BZIY
UTNCbpmGzPhZWZHl+ZmmjVjXO+1Q3LtKnf+Yin76SQq53M1O5qZ+ifMggtt60xrn1p3CP5EOqf40
ja7QzlXbowTtgGQrT5V0SlQi1RZY0efth5o0giyiV/kZ7LPo5KrdiKaoYoyCHTLRZxtzfBxOEZfk
r/82ZNM4ibQxuD6F/Kdnqp9+NCd1vvMw3Lin0V62LOxOELWmNHN9/lOj9holFGZgjkaLT6WaNxkc
+in+2kYTTnuR1ZZBqxgROe2AcfNOANq4wOBrU0Sm3gavdI3NKQwlLEe11vEttuzHlo7FscjzeGcU
GU7XQY4Yx/x4HtLGWU1ywsTUqIxCD3ShDAhUkh9w87sqAgwoI2Ql7DAjd/6MnVlUv25H2K3bheuZ
vpjE/XKLXq+v2cMJJlXQgzlPG+xQE2u+CENdniwIkZdJ2N9uj/dyqs8YUVn34bUJ4/56vLAOS8yd
RitYQtxg/XhQVOg6zVj3D0q2WCDGhLXARV0U0t/bQ7/cSlgGUwOD6YFfwot+Lk0nLWmUKb2r5wir
2QqC/59RksEha9TRbfyicsr+1OvEVh8KiLf39twow0mPJC5xHi28zdYPl26ObXO2sXy3EzuOgsF2
MX0uk7Jq8CQlzz51POk0vFgTYQT0AdBBHUxsVIn/avfZVHE52FmSl2kMrTxqWqAFSIHZBtdfA/Xe
xpjyJLtrWkEf2hOt9zALzbof2sT9cXv5X+40xuIsI9sI+f3Z5PD36ngdWU1ZqXl2hwg/uqJGguSE
pvdvY3P00Bka9kCZL3cabxaJ3caWimf3mvQ6DAlizEhcBG6SZhcQQa5vW0vx1khnDeRkpvmzauwp
fmwsqCwQwvZljsAxVk9v5IrBZiBjFRC580cucuEvs72col5Vd77dy9AkuRGkn7RNUO1aN07aKLad
zhJeUFm1flbMPrvv0nmva77x1fBC5tRQrqWTvc6/tHDhsVD3gHLUVOEKCZWPIh6HUzKqI6dUi3eq
CCvUvaySSalcnRIZ3TuII6sVTKfFGCdebdSG9Sqn9OUS/qhnGM0DtrnGhwoBEPtu7DJRHEYtDMNL
GmvxOzG2zvtEQQPAd8eJ1mIatsonTN1EdNSEUeRvU90sLT80kqW/iNrqPqRqN4TIf87mty6cvc9L
RCp0vr3pN/YDQABee7Tu0Ghfd7OTWSe1tLowmFR90sCBhA0ce4QKHX+OrCnbuUg2h5MQBy4tKV8k
//63DpQiXK9eQP4EddOjke6WZaGcqBq3nyRCd88rYGMHAjgiEGk62inE1evRmllrFSfWwqArBOll
NNjfeviuO1ij7VHApgI1kqjRVV3Jaxkhz+cwqGwFV0AlM9L+szqhNrEz0Mb9gDsE/Djw8JSg17q9
mWMOjW3WYbA4ibMcSZcxLw5dcWhFX+CdHdrjqXan+E0yL8VeUWDry8lyAM9Xtj0uhNdrmVMvViBQ
hIGqdMknMqJO/5qlRomedWvWn16/KykN8rTiDQtgbFX8iIQbjd40KIHSdgqSOqmX+lXTqHeD5iU7
J2AjgEhzAl6wMA55M682CXpuZQZ1Sgmi3CuOiMp1RzXSx3PXzn8isTfsRMWNqE+zQoLxZT71Iipa
atdNXqEpAa3x+J2uNggpLXb+Bj+J0i/rQblrtcLe2Tny41znb1IvjVOLtAw0sbUfaYeC1sTdrQQ6
5mWqHxUqPigZxovWqbfFBA6vGG3PN5Jy/IGspHvRhZjNV5e28UOSHAtmTW1pXUbMyskuLLtXAgqX
hRbEVQgwbIiscTwjFTerqG1FkTi44dx+vL2dtk4oLEfzn2rSCx44RzEeelEoQd4s9kORLsoh4jm7
M7+tUaBjPSsnyStplasIpV4s9Ir4stkcO/5IH844lr0nnJ2BtnYsrAsSNFrfNChWN5A9eGZmhTHT
cagmpV5XHzys4k0EfA6tlJa+vXpbJ59jgUo+uE3p0Xt98jsvSfMa8VrpGImMpAFtZHI625/T4d84
HPTQZe8VWBpbZXUWXQscqt7nYdBnHfCw3k37D2pcmCAZi74AkWrWTC9tPO/1QYB4iqkDua8DBmM1
8FKx9TvMOoI+7LqAsmzuL9pif84H6jMUW8vTq9eUteS+RZRBSuau9oqVU1SXj8kgxybd10OpbRe7
BsVHsWd8tbEtabIQRp9FqF6ktVKS19Dyxgvq1EoecyRx73tkVi6vnxApGNkR0EX2/mpCEdCAsSKT
D6Isnx5ckXanqNGiv73I2hMpW8mzPGdg3A3Y1niENCQxV1eRntct+nipF6SeqO5M6ivnadZT+fi2
o4Mamvkx70IcnaIelJ5AAL3GePaP1liiS5gr7k79c+Naxg+E1hKwOG7mdak1p7BRtJO8/0Wd0SiU
WnEYZQz3EXU0BNmj/JS0EFiokyh7giMbZ1PqLHMo5Xl50SpOgI85fcHY9Fra9M1oT8ChXDTqnTtb
mVCRfv1XxsYHfj6ay8BuVl85MZK6L1HVCCbFq+9iGwWEI1tifD/WM9Sg24NthDlPak/R4kK1hO17
HXfGcPFGFylN0h2g1No0KWiK6oaPgtaMWYbq7Yy3UVQmM6UzSEEX2eUXlpC2Mox5idtZIPKlW/yi
043i0OuxuZzmUG2Vs12FUfpAmV9klyISAy4ZpZE01EOnec+t/Pmxvbqz+SlQU5Dy5aG4DhHpaAoz
dc0wEOlYmAePIkxzj6VPFb9rK/yxfShfboggrTJMRyXPsoehSKe/7dnuv8a1W3V+0+d25LtTkmrc
C1pRXNQOPvBMWX30+3Bswp2otvXFZHbxXJqXncnrL1aGSTSpeDwEXtq2f9eekXxTs6z6Bl4OvcIy
HaBW3d4jL88eTzE65WTF6Kq8wENhGhfiqVK4gAKWsbmYYtC+hVaIfy7oirw7iRp9S7zea/PjIoSn
72yZl7EVKXtaZFwdiHS9eHz2lsi8Jcxc8iqj9Q5TZKfOOZsA+O3cT9sDwe4l3vGUWYN/Y5C/eKC7
TtBEkXtR4ry86xFl3JnOy2jCdOBhAVij2MKeu/5+Io9aFL+wxm2yOD9j0Whi24H5DrjEaee+2JwQ
TyDIT8ARAT5eDxXPVR+DU3aCPARE48EPCGp92LOG2pwQaQSFQ6o6FBGvRwFkqy5itp0gdtoSvqLW
HNpBNe4cBYH82ztxcyie0hQjNQlIWmUQuhFZyVSPlPoJFQe3VOdT7cXTAamu14nDyfuPz4ROI/0m
5H9h0F3PqixIsKWKWrDE0x8aYCGA2KO4uFk97lxtLw+0RFjBmydnphu7TtlxXkqyxZ4cgF1Vd5do
pXtWC0SsJq/U4ToZ1qsDyLOSj1Sqgu8Jmv96ZmFs6CXoIjcoK1u9r9Qww4V6EafSQOoPBYW9kL8x
P3Y7BHNXqlgDH70er8RVi8ShI3w4qfq+p9X9gXdbI96ExWD9RBgl1XdeYhvbBA4E4E0Ae5IQtfp2
0Yi0aa/UbhAr/ewn1Vj5dPCd41zPe8JBW0Px4UgOSDWlmdH15JwOXw0FoGSAsJd7H1udONICmo6l
WQ47YXjjNFM15CDLFEimgNdDZV5j2B2XTmAMVGm7VmSQdZU9wYutr/XbKM/392/FI0NLwfHOwg04
GoAvPX2m5zcPn2Y36YKpsPdsQzfHA56PRA+hnaTnelY4s2oz3Vy+VbWUvllW3ofZnmY/mqrybJop
IhKvjiGUV+B3IBfB/9bbX3EHhxpf5QYODoknR3j92QaQR5dr2mOTyC9ynV1QBIb7KtvoVIHX8jU9
EkQkBCVr2apYEtY0pjKTHZkViKUso6EGtUv3uYGpcLTSVv/r9kw3cnjGB55AFQRwHcyt67XtqiWL
DZu1xdfBrIMEU/G/vWZBrzRLXER5C90W1fsZg8Xx4rY6+tLeZIiPha2L+5oSGd3mMYbOf/tnbaQT
xAIQnvBcwFStc66yndO+nQyHupM11z54Ae1t2obOjx6PovFA2xkreNcY+l8asmavs1N4juv0H6BJ
swkkk3C13woJjW48El67VcRxyu3kAI1Yubs9x62wwOaSotpQI/kHrlc+jhxzShTaDk7WzI9tX6an
dJjdozvVP2+PtJFQS3I2N9UzY4n3wvVQ0OlRDIZ8GQB5GN6NJWCNg0afw0aOJ7e/maVAfSXxovFO
VXlse5jOH8Ga7zWRNqITFEkkI+jp8aBYtwh6JKsh2MxeUHoxol5ZjUL/XL4amm8zWS4TulXoEfAi
vJ5sizipPraaF4RlmoTP1RFQ2DPKVDtRQq7a6uhKYDoUC7oMstx0PVBcRBJXEYWI0qlVeMyFYjRH
5C+yL3ke2sn9iBXFW0Pr1L3i/UY8RKoH4CSOxlQw1+FpxhVPlGiEBXaeaW86Vvt+cuLorRm13aGc
Xfvyb+wfiTcE2seq0ne+nikiuOSImUaVxDSGbxn2Qm9tEbv0SOgdxGM4nayEHBW6q3cRWVqcR63b
2zxbk6Z9wP5BHkAK8V3/hslEEFckdLH61sq+TWklvIvtFKnn1yXaNQiwiuV1Bn3PgYAUHLkEGu7c
q+uLh7LHaBQeF53bOf2hxb7JNyqvPqftXJ1ur/FGNAA+Ci2M2g0ndX0PGNbcl70Vc8cBZPicJ575
tyA4W35cWNGePORGeL0aTB7U3y5wVR2n0pp5xdh9rJoIRrfZt37JxR3WWmaJL2CkvQfs4Tp+BUJ4
Cm5PdSsM8NyQjX24auo6Gun0Hk1vVtxA0cfqMTGl35hGHnt7lK0F5Q0lA40uizLy73+fY0Y+Ufcz
4XW22pNpJNFhmm0Tn8o63AkEWxOiUkoLGaDoS9aMGUfLouZkXWGfNndZuCRHtzSqf2MUIJjydS0b
uS9AAV0Kx67M7CDOi/iyZFi3LUlT7+zDDcqNi2guYUVaPdCMWZ11CthTvdiFHVRNXsO108TTbCie
zwGnpmdm9qFGwOhS61NyFDVywQpUtzeAx2hamr1yVJVR83HMah+LNKr8cEl35WRXgVfm0lTcJUBD
9qZomF5/WoQgdThHnnJHiaP5nDgF6lq8Z4w3Wpcug18W/TAck7xHaDa0gCD6Ira7+9JqoqdUT6cn
vZzUj+DHOqw08knp/QrhJPeUL2n5pzZhJrMTP1f745/f6wBr1XnZSKe0699L/TqdOttQ7pyiTD+o
bZ98L/RM3WmIr2UInodhCFk6R56HwuBqmChTYLp54Z3rKkl9aGN6d8epo/ziz21KxzAbJvw0RUgp
9DBHIW29KFTsLtC1zv1RJJ4RfzDgeQ3Yxg3WVyuuSTxj4qyBH2TWzr4JfNY5gVeooochAyh3sGKr
jT9ocECtA9wwO/Wxvu6si5IkIBWxB8p+lJM5zAcxWGp+mru8RMgDdwPjZMFHbM4xRczqyJ4Hmg4T
Z/mF+lAzf8jQANszNtj6CiT1uIlIRxvoidfLo1gpKU8zh3dLasZ3Wt2Amw4brPpeFXeevwJVbChK
kqZKfLsehtYsqMG+xMTFVMqfPYzYt7WWTxDFkwG2w+sHk5h0cMUcVp4Q14NpAyApFX/QuzwdsnNl
Y/dk6XnxBonjPWLx6s54nhfNUvjnunRkWUPBl9DpQyOMw7s5mczDaFfVqchy90RlZ3gjeIxelBIS
XgMk4+/bk5Q3+2951vPIPAYgxUjfJ0qM15Mc4mIqFHf07hqvziK/njMrSIpkOo4qsCis3YaTbufa
wSis5SSQVb67Pf7WxvHoDYHtA9mCTMP1+KO28HrqhXdnlWF8P8b2csgyuzjfHmVrfXkNqJJBAgx4
zTOAs7oMFm67d6bTOpEfVtNwya04/5bmCVelMv5oR7C0pq13/8Ym8siVifdYuWBFfD0/BSH2JXWL
8M4aF+NSY2l3mQY0RahjlTuRcHUpy09JC0yeDIBWqN7Kpf7tUhbmgD+h3K+h22ZvSl0tH8qmd85t
PZiH2+u58dXYqvIVR76KV/tqqDmcQF0leXTvjo340hhR4c9uMexQBDe+mrwjpVKypDSt186uonie
TCe6NwY3+xXpw3iBmBgnp7odve+LVkAQM/BNvxRZHe7smK0ZUhChocielIj/68V0MsV1O8QR7uuq
ty6q0RvjUTWTbK+oJL//6vxx04JFJMWBA7N2F8SJIiutYYnulzqaTogUB0sxnLwE1j96q3vVso0V
RUmHUhmNAXD86zgzG3Ni6kio3pMIA8zOHe9MGmefChD6n41Gb+50FzZrN0avszGlqiolLlE64/gR
5lDVvF7PKavQWVTb5D63h86ftMG6QIjLPpmzYTzkS/uraPVwB0LwHKFXiyufFmSqEEypja8O31xg
2+I4eX5vh3YdngrdVFy/dKtI+M7o9tMJI/oiPXdJWhlBOGliuMfBOymP4CCjP/ImTbHhKnX3p6A6
YyGSnpT1iSfr8pTrXm/5cANE5xsD29QXphJdNGWyDb/1Wgv1ocxS300xbel7SLVdfS/iNuz8Cot7
HdIAKspuMbffbMVL7oa6b3W/rrzksUmr6Ku9hOPXMFLHX0lEgdaPGpcXYdx5+k9P0fNvJc/j6GSL
Xo0fLWsW37vMMp8QVFgeHTYsvK1FtVEXz5fm0+2Tv5EeUkkmnAE5k+51q+/YeIjxYoEZ33dxmunf
MabFpbXQcef2Ad3X9mWc4b8dplRi328PvXFVwQJkYJvSFa3L1ZFchJJ4KQK69yk+At0lH7KogfYB
cvqpykT7lg0//qnomfUuHjAGfYMfBNyx279hXdJ73sfPe4r+IRXTNUg80Yy8H40kuZ/TrMs+5Igm
xec8LorIFxVhye+RCFmwadeiP8HkT+8na8KtmleBiA9a4wwflwEpvp14vC5CPf8s9JSkfAdQGXNt
umRPYxiJjlBZlUIMeOk4oj4MuC5XNORLU6N7qyXWRdOGukOdokHy3xI2z1F8ALSdx+HWd4IWSi1K
ShSBpLs+6mZfRno9TtG97qXOsRLlhJviHD4ivIapVmFb+IGU5TGZJvgxpRv+vP2J5DZYH3op+U49
g1foiwdMiD3D2HpFdF+aLT4Hymy9CUmqd87BxmWLniM1hWf/4hd50+ymg2tHHaOAqLvgzQzEmFHO
Y7Pshc7toaRyJFxp3qerpBfUuHBCL+OKyHTvhK+9+cFItZFSdrhnxrw9FBUSpoWR+LN04G8pBAoj
ZDEprhZpMXbHJMGPpyiXxe+Hfq/OtrllwZHCp6PM5704zu2Yx2U1dMpdzrv7ARhLeVJCw/pkKKV4
nNA8ukvQIj+ozqKeO3wx/dkI8y+398rmcZaFNw2Ctk4TcJV+NuFQJLFGItOjK/8NX5qEHLhp63dC
zVNxnpeqLy5TZkJI7zLC29sZBBCq95ExfqsoW3u+bu9LXWwFWXYwDQtQ7MCv11+c/oRDFEHZ3jKG
P9GkmoxDmUfqZyfsxEPe10Cv9RG8yO3VeC4OrY4OVQlIPuTjlLTX4n5aqKH+wPv2PuyaBi9E1+v+
rEyr+FFNs/qt1PvmaZidvHzS06FKwahAVYJvZKfz45JTzj94Xec8TZabfqYjjHt74SzKD8cgBB3K
pdc+UX7D4zMpm2bwVVhglMc4ZNDH7XimqqDU7XmoTP1tbXpcrPBREKCI+9T5mCZObt0b4KnFYYxb
fG3iJRbfRVGW+UNhG/lfoJYHXv65U59Q0s48f7KWpj8gMx3zZ3g1T7hPNH8pKe1IzLGNKvPdKIyt
g1bEqXHKyioURMa5+iFcrUIT3psbx3dSo3jP01CpvgrXqh7G0BPGx2iZslNhikU8NGJKf8JBtf5O
onj8a+eDvAxlV99Dhrqr4zi7Mw7D0f1oZT/0IXFOc0uTqDSzJXj1SGBHoWjAiJZk09WOo5TH5Uke
BG5GwNtDoSYox8E5loi4vr891EZ8phNGBsE7nm7J+plSisZ1KuDV90PlVQ/dEk4Hu2r3OKsbkYy+
D28hiVZwQKxdL52Dl6M9G1N6bzdh/4cZZslj6YXJuRzHbCfNXDOK5OXrkmTCmEAEkj+tFi+k6x43
VpTej4rX/BCjunyfTTP7oopI/9hD6ns3tnXxQ2uGhCag+r84O7Mex3FkC/8iAdqXV8l22s6srH19
Ebqrq6ld1L78+vmUF7iolAUL1QMMZlDVaFpkkAyeOHFONGDdMxidPA6mG/64P7sbRwf3LjMLicbj
56y+O7Kw2+wr8hMA9/rZbbHT1ik2npae/6NFqf+bh9LHzpIuN/rq3KDNQYdVxm3I4bGagNrLlKIq
tehaiaI4du2U+6EZdc+io2ai6K74/B8+EjhfBaZcON+rj1RLq5sFX3lN4hiMacA86KPQCof/m8Xh
95yYmn0TFGpPMWordql8kfi9VGrWK81Z6EFrYHYpedF8YBRofeW46H64/30vRab1hPJe4eECHI1e
1OpamhJPax19iq74EAvD98a0/4QGXHlO29CMfUeK7B1tMvrPqghHLNckxsU2bWPFcciHKmhbNdFO
1dxXOwu9tasAPxfyIMFONv56Vwk97XPEwsn+dS19HhS0w9Gq8p7SOd1jYW5MNXrvnBPsHnqA14Gc
Rb1dlHT3X/WoV384tW6c2lkZd3Ddje2yuMFazDW1EvhErz8IdkPlzYh8XCudCwdb2kPchcGkJlMQ
pvbod4sb5v3F3ZhDNFC5Zin5AbGvj1qqQ0MO/5LM0cqyg2kL9cHWBnq69TzaOdU39iXUAwqZSFky
4nq59JpuMTUb4qucGuUR993ueaYRfAoysv72VCilvifYskTmKnJ5FNImRDpF4K53iCxpFMJJPb6q
Rla/qci8PzaOOz3m+NxeI2T4Hi27cZUgmROlO/75zLKQC631xZZgtZi9PlOzVG1gRGnkD6YTf+8r
pXynV9Wv+wNtxSbUApoF6N5BoH35+9/u5SnV1aZftmdp68lbaBZ/qXW/R0vbGmRh2S3GkcTnOjRx
Bh2MGSDiqjVJ8Tg2YRPRr2nW6sP9j9naAlwGWIIs6nQ3QaJYWhFHdMVeu7b/WAFDP5iKdE5mm8UI
MwxYwsb1CPZ9f9StXcBblXIYDUkMvzrh7CLyBhpBOUkUM3xXSxRPXW1MYB9P9d79vBWTFLaB8ha5
mZviRJJFRiNsmSGPHY7hSccGO3lb52P3b21a8cdsGsbBd0akfQ4GeCMCCGbUvpMibz6q9hx9T5I+
NH0nDuVfTRQaP1Uhuo9F1jY9sgKWrHzUpJy9ZPx2+SFYcrnBkYFuiT7M6xhjC5nNlE/ZVRpugwBg
qB0ruAE7wMHWKEvdDJkFGkJupsb1OpJdR4CQDUWMa6NDo2KV7tU9bxebMF4IRyw1bnA3h0IXjVHb
VtkVAkx2IuCzh7rW5CWt7eFwP662PgiMH5SRHGixkn89bVXtJnozDMnVURwL58BGHqGTV3+mBUjG
B2cdBIjtQhH8phqYT22XizZJrmob6fSpt9XcBqEtnLdhi8mcr8tRq4+0MCGcv/N9xs0BS0WKtGCp
E0F4XL8NbR5TkSPi/KoPurEkIo3uBr0Oo+sgxwZxhkSbTW/gkSVK6LI4WNLNr47qXxKHrs9FNsv+
MOA7Vxy4TW2KTX2T/0TURjN9Bd41pjhG3IsnVPgiVA5VxfsFDDm+tVQloTqNRN5b04viD5VmL6on
ulfnmEnkxniYWy3LD9AxXfvoiM5AqyIS+vRAca1AJSVDFv8douJuFtRjY9ZBrWl5G7ioRgwAqbkZ
B6VUzS+zUZqT33sWR05STjwATcgSj25h8cf353IrLG1kFaDokSljj/E6VhLdDcEEdK7HAt2azJzl
US9lGpRO6u1gYreHLKu2EO4WjgHikauraanqD4oxxldcfzs/ZY7+NtM6Q72lrz/WVaUF7tiMO3vh
9vpnUJ51i6oZz+j1EdJ3rWZUKWmyPuvauZkkVLsSZZl61JVDWY57fTq3wB9sBB50aGOqiwvCsjd/
uxbrpkZwxiqSq+biA3uI08j8mdQ2vpY4Oaepn3EDnZzJK4YjlkLOT11U3l5z3e1ZD/6OEzzkanqG
brKrKolSpQl78g+ZFGHQh5P4BBadPTbTkD/ZrVpdTL3uEJHj9+/sza144rlJmYNphzO6OnvqCcxd
RxL0WmSZh5Jk7/heOJi+NWd7gO/WMUdjOfgQGDSY+GqqU6XiiZMTT6E6Y2uFxda5ROfgeH+DbAQQ
mSplxUXYHtR9dQdlkzGzb+30qitYUGb01oTg775ajVMA7WInF19Lcy6n6mJ2syBf4I/6OicQSYZb
YdklV6F3ugmwJOwz+rzOJxchzBAS2sQWsUTTWUdapqbKryus0vt8oJ04jrOgULoKBfBBGewgjGLv
MVFFvqOl9tLo9jrBhfdE/YyOHLoPUEh4HeSj4MRTxo67TCBr8TBDf4EJQ0VAO4h2cOMnLTOEeqyQ
a3grQph1ARQqmqjiTmaf0O9M//WsMp8fbTUuL4jztjCfs9r84dKB6qCPNXnJQe1jd2TCVXyqM/Av
5eo5fdYHMMIjGYRYPY7HPLSb9KqQmzQ7YbwRWzgbI/UM6xJgdH1W2SAZ8dSxDFrhZZ/M3KRnGvry
3hW6UHDXE0l5dTH8NWl9W0/kTJvdokOrXPDfHadrXGax5pc29THfTZWiRuvckiLo4srS3luyNJXA
SClf+I01Zqqv10Wf44o2DWGQOGrxMRSzOfhNo/FsGzu1BdJtzO5Ad51bYrEbQSrwOpUzNxFFVgdi
nNw3vEf01J9sTHKDTk3jnyk0K0qRs/133s3GB6ucBsPHehS1a7WJ4uSIfpVrH0SnWM2hydy4PGpd
ZeMU2FPeBWVxxi8lYjFm0A9IWJWlNbR+Hmvqj0rG4a9choil2fhfwOIy7E/xkBl/I1XrotldeNJ7
DIvZCX0J8BmepnTuv8OLRIuMQxz1y0wga37MO8vynhwhxeSXA0paBw/a72cyLCU9zaYWXaY0U/9x
wwL7TsWs27/zqp/Yv8rkiuOY933m0+4VQ/o2q/GLVk+Nd3LD2LXICyZj77m7gY7xitFotEJQhCVb
37KTHbmzdGvvUjejjsBBhLOoWYtAqPn4dsEJnz0Y0lTM2uJNrrTdoaWGEjhOt+fM/vKyXkccbKfl
QQWP6+bNARpn0NczuZc8zg3z6Ik+kocqaaDTzd5YsbP0KBaPKczU5CFvyQ4CXqkoejYIt1l+Cw/P
e4CmFU4nwxiSb03uVIWfihZFEwto3n2ibDJ1v1StjttAz3H0RfHMtT+r9NBl58ado+HYiLrPglHp
1fKD7Nxenso2Hf7OMydLfId3efnGdWfvjY1ijXmoI7t+l1hK8s2VSOb6SWamOf/Y2PDL23yaAqVx
EEVTdKP5Hpezmp6wyWy1w4gKWOUj450PH+Dhs2EmJAeKaz915XVAizwP2HHqeMi8SXurGnPj+o5H
nO0cJhuJD4+LhdrDNicxWOVYfaUpyTyW3kVXK++h0vPK81veWIdBIwaUtKkOEZnuzqhbQcewSOVY
3FrckqtTOiznRNS14l4iBc3ExIa9MSykTlp7qWZ1SNq4eRMGLcJzgapjGOtoQ/1gNNMeU3YjH+F6
5jnCb3GQFVtd1E405QmlD35IOBqHoUrnZ0Uf2yO1KOu57VREtpzcOVnWHhC8kYzQD7CQZpfuNkiL
r+8pjHlDz5BLsKtecQqbRA2QFDBPai+MHQRhA67koqJmuNDYIcqtoYqxoNRqZgPkSJQh35vgCUWQ
oI2Y+o0xUwO283R+n0ByzXynUqlkxsbYxZ+6QZl/GHotDaS3Qseg6SgO1eKPGWa0ei6eBeSDvKRv
wJpRDBSEI+/iKnV2TON8vhrjkO+MshXnS+WM84384IbnxV/k+YQSwiVJEoXiFsTZTxPm9cvt0XnX
sUsd10+sKN7LBLWNrBsJN5LORTpcvWHQWY07OG0VKRcRZs14NGrRkN3mHpILE39l+vXUSiSXrH76
e6R98xdnUfuBuKG4WqST5vh1ZLTe0dZCqzqTbab6IXRk/3WCaEYxz0Fxyh1r6vcJb9IP9zPM7V+/
vGZJt1/6i1+HKXAy9siiVC5y5qSCR0pN20qyBpKAlptPkyGMt5hvihNuHurjGAq99nkXW0FmKubz
kHhZgFqf8tYzRuU0u536UUwNLhW5UL4ZZjM+RJmS7qz1RlpsUOagbozKLaDG6nDpPATkvQjKMedI
dklmGOODNPNfyTimn+Jc0XYmaWMrY2XiLr6ktnYLN6JdKoywZTzdSLOftLsbVVD2Xf1OcOn/YYvv
koTD6OP4eem9YdDXC9KGEe/4yFYu09glSHXk0UFgAXGerXlPlmsj0UQ5jaNxYWjBtF29l8p08EpF
8l0UksdAm/XuUE6WcbgfYlurtXCciWibvqj1U4kvJJ2KCt4IGdQTWc3Z0QQiehAkQnig6nscu63V
4rYDBcebfANPnTskRBNomDRrdgeLzOqo9Fgriqb8cxCVk93V6bV14EQD4b1eKzNEZCgTy6fFU/vk
Dab6cUjd9OJl/R8aUbyEBb1lqAs5vDahD74eSmsHyqxdqlxMiQFCp3jjBdSy+ZFrqADdX7DNCfxt
qNWVOcJBiUaRsL30QpyQYgBa8+z4swhj7fjnQ3Et0Km8cFnhNrz+KgcO4EAbWnhJTDWM/G4yajwQ
EnrNHQ6R+2Nt3BDAIrQoLw9q6mfLOf4bOoLIl57AKfEuedqJY2POyXOU98nBseYfVRf9Mhtt2LmY
N2by9yHd1V4eitlCp2H2Lpodo/Fb2Pr4sex5S5KcNnsUgq3vwz0ZzsoL23mdclULxUadyvAiXbt4
Vtwwe0yrxnws7CY5WYMYuARnZwdX2/pCm2hcUBdwtTWhlT+c26YL3YtSqunVjjqw13LWTwhu7bUI
bZwjiHFDI136SmknXoUl6rCx1rSklGWvtIdZmuIwGG0YaGYcBzzV/7Axe9lx5MEWEB78cfOGi9V5
E43sReVdUiSNT3E7zP8MjfXdbFv9GiOPtfMe35hJXmcgPZRBSVfVVaIeazGeJvXCNcFm+4nLoQzy
uC0eOp7kOzthcyjW6uX+5EJbheVYxmme021w5fAdngy65Z5Bfex3nUuv0f1Nt0HwQlsG9JN+TrY4
5+TrXWfZmTBmO+SOgTOIglKuBHIszMMIL+NB0ZyJh8g8+LUbyefakO2XHD+CQNek8igEiPf9n7P1
5S+dnsvxdluJMirGLz2d5iqH5v6pyGF5e6pyFCC1O1Wvje3oQh5CMIlrj+tvlaT0dR8OTj8qlzYr
pyfZlOKsxYp6qmekmurGejcqZbJDPlm2wOqBDSuAe4hyPfips+q6VhtUmfV5Ui5YpYujNxXpe2oR
9Q4EtzmJv42y+jKp5qXdu51yQbYs5j2uU6hIvCr2q7iHvHR/xbZekvDzUaKkOEYOtg6gLszwYZ+B
GDFUdP6aDWldBmQUUJqnQ4BU1DPeVarrPrbh6H3RqtR0gng2oJJVYXK6/1s2p3dpYcXIwb19Sxs1
j/fEIDWTk5pdW9vJrp7w9nyYN6fXQR9aXVxdbl6siorZSZJLcUVQf7y6WYWWqxW1zx6ODju7c/OD
KEEtaRJkkvX1i4siPZ0VJFp3jKBg6h7eS33+8f6sbW4EVA6WugTA/PqKaI3Eq90QanRYG8KfnAmv
ITs1D0rSVUGfxU3QpdFf98fcmsOXg3vpJmWrrw5TyEna6KCdcDUn0YAN6rjFzMxmGmZ7xjWbQwFp
6Zxv/M/6MVJyfGaJICgQU6TzcErzIGvU/BIqotmJv+WsXG9vSB3oGNFAckvspoJWl2rFW63V5uyh
61z14gxdehoalP3ybki+8wCzPrdi/A+QNOREfCfAEJ2lm+P1KT6MyHENtDVfwkh6D6WZpwcn7qad
AsRWOPLAWsSAFtrt+gpMRaQNlstWh3hsX5DVVS+pru/12mtbAcnDEW1lmi6Xrr/XH+N0GuVWz8SB
oLZm4Rd6VMGibftJ820MsWqkQ2fjFwUyCqn1rI3yUDdTXz/k2WwtuNXYS59KQOsdkAuDTrvERuSX
2Zz/g1VG3RyBN/W9UtBWmAGjLTAPSAop7OsfreMIOKIypFyKXp2us1tnP5FHMo62M2r/YcM6UPep
4rmwpNbIlTap9aDKDECjzN3DQqPyY1vtHrCz6E9pip1nXpZ7bohbi4IqJ464SwKETPTr74PZ6EW1
Ct1MCYc+KOnc8M2o6I+ppby33Yl2BVqydu6WrTn10FK0eZ4C0q2RKU+nj0ZPNHF1MHn5mJZ1HJhG
Uf+cnPn7/fNoY+di5wzozSi8SteRjRisJpsEmptS6EJQTjAxk4uF9qzBIS382BL5R7s15fwAtXTv
4bOxrXibcsCDRL5oKr6eWidpqyFVGdwaId/6Wq3C2Uzyac+afnMcMDCQsIVnskYuzDK0o6qxxLVH
w2Pwe2twTsOUhX//+VwSJ1zCFP+QUl6d7VEu9Wk2e0DMzKquFJu7I1XR2KfeG15r5JvwKqVNMMZb
ZSdetj4QaJF8dpHvv4FmdIpddhMCs9Zd3n+goFXRblLvXcpbGQ/vYUyckAtz2IOrD0TZpXKmipbV
KEps2lriqkEA0/DG3FfkNANjYjzkHFEHyUOf1pRhBL2NBools9E5gVEXhtxJZre+HAocYvQ0ly8d
+K9DCLNdYSXIZVxyU52eG9AHOgLGvex888t54PFYWMigfP/rYaxsmFRJs8qF7gjtPIJMX91iLA/C
xs0U51YdPmgunmHfjL4Xdf1Fbb3q0GFbsYMwbv4StirsZkQYuHNXv2SwOtyCZs29ZMqUcrlGUBjo
C7fi6lDYk2OfayG7H6qiVpMfYn1qH6VWWPXJgGrg+qliD8nOT1odkIseH413NGkv4oyAkCsAKOwX
DbEIP3Qv0Tt4JHnma4ejWkTqkYvB3Qn1lzfgb7nGzXBLRPyGlmCyncfw7Oyz7Hvtr7A1jX/QcOnz
U0eXnR3ktZmeExmVn3CQNFkmw+mp6IVztecXsjqkX34IpEgYpUsvGXJZr38I3SiUh+3ePitD0n7z
Ii2moF+JtymNx8f7J8sqyl+G4p3PKU0HBtpoqylGEiSyC3dy8PtWjCBp1PkgIsyw7o+ybN/1zHIT
8J5hKSlJrUbBX2+IXShV5yianEvUuPqBmsGI/mVZvKvMPtrZuxuBAx7PTY65JnfcWjkYioFspRfa
6L3N3WPYRx5ZTa48MwNjMFpWgbFZ8x8UfxZaDIoGkGe51lcHhp56oXAVBjXaLPTTQlKhHxTrrHdW
vPMc3ZhP3i6gQnwjF5y+jtRo7tu0ili1WHoB1L340MtSPERukwa4O+9BGhsB+Wq85e9/2xmZ2s1J
nyTOWdgAT3Ws689O2YxIx1XJ+X6obA4FDwSODQIRaIu9HkqOTtZhxGafc5nkFOey5u1QKcPn0g4P
90famkSunMW2HbyCEsTrkbiPmgrHH3EZyrj3w3iowCjc9nEe3AR6h7XXU7n88tUmoCi7EJ550i8+
46/H66nSGLPRiotR0yB+acO++JwUmlYGaWkMP1x79LIjUqEuyVJi6I9t2u8dqBu7nQ5il4Ag/eNs
WfbNb+vYRqOKMJMrLp1stKMlUQUkfap2dvsq81vOFI6uBdCDa42Y2ipaECyJswqBBtSnWvlkyKh/
Y7uz88apbftJhG3pHZihVvgOLQkf7i/qC+FtPctLbQ/Cqs5t5qwyiRahR7hSRXSJnNKrkIjCkA+Z
8Nw1n7pmwHtOq0qEY0fJU5mmM8jVVwsAQPd7JZflQQ8786GGpDqf7D6rZ79yaf1+GABeUgorEgLB
rC0Wds5gVua3+z9+a+IsGITM3fLftbAoRRwDrMdDxgd938h3dMU5hbS+vMviub16KpwPN23UozPl
7vH+0FvbjksASJv+JkZeRUbolGHmwjk6q7k6HLyOjuIwt8ZDWo7D5f5QW/uAzle2nA5QSNnvdRA6
bDqVDt/4UnRRCj8DKxAEWGqZtT/s0NB/uL2hfR8VE2uSODLdp1RDGu/PkOeXEHXhfy1Cf6iAryXQ
jcxrazPuIhCMMT7CBguPkyN+NlM075wyG1cR4la0AiC5sVhPr3Z9kiZCNacYxxW65Gwfsg/+uXGn
1HMQ5fAH/N722uEYV0OX7OzDjQOOFiOU9cBNeDWsDxx9oIhn9I1yNhA27t7kvZvAX6RVvTmU/N2H
hn65audm2ogj0FhgdnTvYMOvRTDHKNall6QKrZzq56xqi89qln+G2NTvrODWvDKbJIAuhdybgM0c
0lVNL8NzltUj/FAlR+YOk+9rBQRNsyOeE8VxdEpgm/vhu/WFYLMAiCwnNLNV+E4q5IoW4sm5zNrI
PaRSKWAG2lpi+M5YzzvFpo0jASUaVs/g2lg4F6vN0ikZVwk+BPUodfHgtQ5t4e7Uu+25TKy6fCg5
7n9FTiY+FqBv004IbQ4P+EvjLOj3japyqvQR29UNz6RaymfNyzF6FU4zZX5DmjE+deDY5dl0k7K+
VPPQK1/uT/bGWYHqMcCzAZGGPbT6fNqHEYerk+iS5L3T/0NVqqUDivjrD7M+4IgpXScp8MVMO0qp
WEJKX/Ma+Yf19eW4WHwg6Ve1wQJpEXy9CjgkVVMq8blRxkY8Zm6XIGLR0ark7JJ914zk/xtrUfog
YSay1zqHZeFm6aw4yrmubEW88STU3hPPtqjw+8kwL6VTSiP2O0h42Smy1bz5ivJEMsIpE5lzqqC3
JA8ORtpgH4rSPQ6KMj2PHcLfO6G5tRFYGY42aDS3rxQrH6Tq1ULBZm9AmKajuvZD6fvapI2xLs2d
19nWYUYQIrDBYcpirLZdnoZ6GqZI3EWFzcPIqkrLN91oNi7CkOKvmP0zne4H30a2xI0IcrWwzOBu
ru5Ecpx21IUaX8xJy0+NdMrTPNh7FFF9+eWrjIVEhf4M2uFwLFwL3KfuHI8l5Y5LVLdR/k8lUi1+
bCxtiv1ah3btx4YuvOvUesX40KFNoVzKjtc69KpqSi4wTLPka2WaEXIVtVEPEHr77jkaYrsNWqOX
VjBBiJtw+LS76aonjqw/xMg42r8UsrDWH3I5ktXgjVnuRMgaUlhi+WXTIIQAenSzfQdTG1Ocz+KL
4mXGQgmYnRF9SZqb/GqaPPGmS1RZB3roCTXo5oYZzi2z0eG6Ktmz9FJ4yH++pgtZjjG4/MAmX+9k
W1MadTDs+KI5obzElS2DKMPn6f4oG1uDvIZWMAB3RM7X792q0t2+tt34kjsWDVukw+/SdpYPTlxo
3+8PtRWkJG40baI6xX9W+2LOkzoGsY8vgKzjw4gjR6C5zV4T+sZtu/y72eb4qJIhrs7hTK1SFTnb
+NJ2GP4pTo3QxlDjMlFKjISlqbdvhBbJh//ybUzign3qNxLBaB4aRdWyAXWhIffmTaaSHMrKzXbm
cOOWQ3aNnAUawuJ1ufz9b8+icHCb0hZZcqEcw5OIb0S9NqZ+KP08pdv9wQvdWD4jB91/NvMq+XOn
PN47SzHSRs9hwQFfjy+qWY5mKpaDpuZZRiE/qPJKPhe1Gp6Ltv3DHu2XbYn4AhV6e7FVWitqD1Ej
JFhzdKEpPDnN+MWdaUQzDvEUTV/VMdlr0N44uxG6XbSLVPAY9GVef18LSoM7ZSWgIdEbmUWJ5Q9J
XDyEMh7PalX8h5sJBjY+7y7A6dLQ+no8xxhERt+quFDCwiikzeRp4ig/4Su+51q6sdMZihsQDBec
8mb7xWMyRFUqLo0de6jT2PpjpUrtIoe4vtzfDZtDoeNLqC4OJeskZB4TLSt1Xof9gA35nDTZY1gJ
96pQBt2pSm5sd0q7YIKUT4jI9WtwLrV8QH4pusyTNRWPfRMatS95EBoHyIw0YU5RkoTfrLydo6/3
v3JdqlyCE+4MVg3LW5Tcd5VraVZa6Ra2BRf49Gn1ABcRh2+KseU/TdTqj+lI4nnqZrrG4UKpUxa0
Hg1/J8eOo4wOsa6jP8GQ5te+QZXzUHWd89TZ/MHRtpL4WdBjG+0kqVsLs5QN6Z3mx4MAvg63FIVU
7E567zygyBIIHJ3PoEB0a2Uwf3ZmZwERV8kC6ArU90U5FX3KVWgrJj4ZqP17Z/zt9Oe4rkwS4XI4
9hCag7yKItQ4YGRXYRwfqjpSg6qN99gaG8flkg9DEEMqE3hndVw1sL/rRK0XQX7Z/0tTZ39txtE8
0CRmBpMZDx9cK/8VJlW/Exsbdx0JBfgEZmI8+dZ+A3NklXE84gSQ9mF7DifDfueMg7c3x/rWHCMQ
Bta2GNis8atxkp0xUtrEnMdMC182yAUcprjtopOeG/V3/FGSry2ayl+ttucfMJMICZoxKsvypMxR
aj847exFO9noxiG6UIoXxxnYHbQsvo6yTMtoBoN7c27qOn0TO2L+1/bE/FAO1OPRupPf7ofaxipD
XWGimQCD8vQqqqPBEZDcJEYiNXUXz/7X0eK3UW2/qYT9tdaMv8oCOen7Y26cOw6VsKU7mgrUzWu3
QeWwqNMRZzphlN+bMJ8CqLj6UYwOMO0s/1FT29w56zZ2L1uXhwUbl49dA862kaNEIUpcOL3kO0gT
WoV5gQlBPe8JOS4rtNq7pIIca3SrLO2mq2vQri27tFITx4PY7ONAafW28xs7kaNf0Sbj0onYWv2h
jLTqb1HP9Ap5ea28uz/FW58L9mZBAqBmfXNYlXWm9DGq2WfohjptXalqPzeOFeIYa7dVubOXNkfj
HkHuAcz5JhG2mnHuTROwZIi7DIuSUnyprSgJYuNPdYKWe2ORZ/r/oZbD47ckro+VXtBpGJ5jtEse
qk75bshkOE1aOvyHnQigQ5FUg02D3c7rkfKBB0YSdpip5nAdpR6pTzMKRSd3KhEXQGjg4T8sGTk3
sbn4n61vRGkYgGlZFZ4NNUWboITG0B31ps1/GTQw7Fl3be1B3ka82CiM3NbO4kKt1Ka1MQG1LaiN
7RjnybMHaTg96NMkAVgSXYt8C1u2P9TseFlC0nAUYTjkl3Lk64mln8Yeoklh+yN1ecRkyX0uylwN
kGf4Q9XJl6FA8Cgr01vAdlztRWWM7cmNMMStSjGf4JGx7U2hnrXO3UOAt/YAoQlCgtbAQkl5/VUt
WlJypNHmnJZD9i5XNVixcnKCfpbVHnV064ghcaIsuJRbbzLtwfGKdFYpDEqzc95VipgvXWiq7/Fs
NHLawobmDc+s5oLj+PB9oDSz977eujUw2aKpnj51krjVrSHMVJnRmuJhGIWhetGrsOhOM7DJLzUT
4b9VJPvmIGhB/kq2kO0ZPW1NNaxLWIkA+/yCdQBRw6Ps4DlnJ5/yt21ujyfpNrYPuGN9/fNNCfyI
vwvm1ygVLj/lt+PGoak4tij4nsuuD091gowXWnvpVW30/2Deh6IG+D0Dsabr/NLQJ95WCkM1njs/
0cHeBy3uR0FUoRXdp/VewG4EEZNHCWqhjd8WR6C9FF08u+45aWXbIDRgzZ8r7K1qkKhSfJ+slNur
LnTrJ4+I8jrpTfzr/uRuJHqQEriSOWUX+tZqy0yirdFkwVFGl5YT1E2bHfrc2eM+bETLUqhc9gm3
Kwnl6yU03LGFDYePXze60LYqM8JeUh8fkjrdU1Z6SU1Xdz9pO2pQ+Eqi3nOTTeVuh4Kg5517ev77
szXEqVH4LbWNv+lOH7yvmsxC95B1XVb/EkprPc2jGT9rMjTkl9mUlIjMXjrD84CE6Xga2mrKvihD
79SXtJ0cLVD6UuRvaI3KPyJh1xZ+Utfzs903nRJMQ53OT73UcEmhfFEfFQSju4eZ9ux/vET2URCH
DWJ3+jBBLdKGpgiGqY3iS5lpAg3yydCmQ433fHRF+gCt8cz7pjnDNL63itFrAkSBTO1cxE32UZuR
vfIbDduZg9545b+N2WW438kGEegkxyHgPNlx+5dSVnp4qEVHKLlVE32wUxdFcwlLurhkbV/11BlM
GWMG5dUyULukxZkG6Tx0XHJpzb4rXfM58ZDE/lrC1FGP9yNwI9vG9JnHNruAAFxv76nu56Rb9hyo
lhIg7iQvCgrIi/jWfOn1Yo8HthWLC9mMIg9U15s9HpOChhbanESG6rxHMSe/thJHnl71dvbW1kic
gWhs0Fnk8sp/HfVtr8RVNUfiEllmWp4cpLNFoKXCbU56nBR71lQb6QQ3H/k1gAw9Ceukd6ogO/B2
Vs4dxKAT16P4ZE1j4ydpZCPKYJoHkONh5x2x+Y38W1FyBP25KaRXdl01GFVRheyH5sLihc+6V9pv
uyzcIylvHZaL+BAlVgTVqYW8ns7GGc1paGrqEhBWeipCKAw9uFYd236tIBoMh28qTbSoVPOq950z
BknkGNX5frhufTC8o6XkivDFzb0fRko+2SNooYwG8RlJwiIw59r9kiv6Hi/+5RJdH2VE6cLrXYrK
6ys+j2vHaJOWAhWJ4PSx84ryB/VQR/oyi02U6bN5mE6dHiKTPMdK8iRaCmh+0qX2t9Qx3Oc8k157
MTJLKQ7OPEIkVy0YTXjTKmbyPha2VwRoADuxr0Rd/blCrNsNhqZVVd9qU2SBCmojf8HdSL6QqhbK
CWUf7Zp7Doqk6LIWjzVtm3/Yo7wkjPBZ6ELAPpQOi3Ucj2ByClRR5eyp+ec0NbwHOeG7gJyFsbOW
G5cfPfXw6EETF6b56lpq+0T3aLJlx6RtdgxlztlboqN1P2K22I5AzcjgUJjhNFjXKEopaZPKTZYx
NsenqkQ8zbbK0O89jSlOCtP8W9LtdBzt9NvQ44AiOu3X/d+wccjyE0CR8HTROfVW17zWAWQWnsI2
LY34rJgpBl9lLOcjRCHtpKWF2CENbGwTjj0Afi57EwRt+fvfkrYGXakhayblnOJ76Bchqiimp9DQ
pXD33v+2zVVctJoAMRecbHUuVPNoJFZnKGdLOMU5Rmz8PHi1tUN03Bpl0blZHtf6LSiEqrkeySFU
zlhSYMpV45iotyjE3/+WzVhZSHK0kACpk8C8nrcSfXZ3nADw1bB2Lh6afediNMy3vQ3ybXnj/C81
a9X2zd6znxbbpugAA8x+f/9nbFwlHt049J9zooNhrMJl9Ia8zZQYWD8do/OE/XiAIkFyJDWdQW/G
7oGyYbKzjluDLlylpQGd62SNuldUpnJTDFS5I2EfhaqEV0NrijcZEgnnXhTVByTq2x2EYeNSoaWA
AOUgoEd0nZnWTRXb41hCBIti+UWLIoN2TfTrQxSsDqNS549j4ppBNHJzasV/seZc+CYmdHSIQzeo
jRpPuhRWxb6kyPmmaGVx0Dz5K3RBGhc39p0pvg1icI1FKpjGcVpv1nhyorWa1PUmPEezo39CkyUK
8EGfdvb+zcuUV6kFFQtVOWsBF5Zf8dvex2KwrVqqGmdPNu77usdwofP05tBlnfNc4euEO7OElAh/
6Y8fGgyNDCyvUvDFha/0eui888IED5XujI5mp/ozPSM/mnCe/8fZeS3JjSNr+IkYQW9uSZZhq6VW
S2q5G4bMihb0/unPR12pWHWK0bOzOxuxsyEUQCCRyPzN7FqFEe5RNq5PK6GAkgY0Go12LW2Jy+Ei
hPUX3NfHM2gMNk3dl1KOsl26RE+DNdWmr1QUQvH3q7LZrXl4qG6uQtyHc2mk6Q4g7May80B26Fly
ekiUNk/yNO1MOUqLgbkXzuJmAPfFIWI1vqR1b3+15brXj1GrIRw2xwaPifsx48bwVJTXC4b0iNt0
E4b7JdaGkQ7/mbRF88qOwpKLQH2LaWGCzV0BqrPCk+pB7cWX14+88tZ4WXKXXzUrULktKbI0IxdA
iMKDXeVv5EKv4XiJYjwpS2S/aZq694FWh8H9of+yuC5SNIvjBAgP4goScFf2LaGNHCWE3vGMuu7w
kDWdnvlzEaq+OsTLaVJa6bFKe+2bM/cDXaOkPaayFrq12S5rD7Nx28qIf/Vh4ewEtqtoyg9br0P+
BnIIMv7l1oQ5uthxqg5ndJjMz3ZhOm5RLdYJDsLyqUHg5qVH1Onl/nJcpRkU31Y1a7hFPHy4kC8H
rQDXREar9ucqr2T5oE05wmhWnDytWjDwVxJN3zONvAppa70PRtjasVm5ndtdP2YcwKgazk7Bu9dQ
k/kgUwY/3J/YzVHADslrNZ/7YnMtd22jF2HYDuem6Y2flZFVT5QXtP8wCm+0VWIUpwWqZ5fLV+u5
XTS40J2b0TZO7TCVRxqQe52CW3OhYY9gNtJttEg2c2lnQ6/mYRzOeodYfNXMsT9acX66v2LXiCQ+
DLAckHXcBeTym2GqmkqFGQqGGS371Ktl1PhFaCrv06g2Er8CHO+4FEAMVOvL8n0t+tL2a1pWsTdX
ub139V1tTdgb4Ehga5PQ0FFYw9c/lxLCk3FlKfVyjqU+UzF3oOridrlc4q3glKpE43uaf99fg6uV
XsekvGZxDsG8XNWjqzIeWgBgZ4n09H2vd+07NCLHnV1zc2a4qMOEWYVLt8maXSaGMST6QgoTLV6p
O/05RVfzA+1b9aQksZPsJKlXkZ5+OEeNvhpJGlnT5pRHUwc+XjHm85Lr6cEBzvZoFU36cdLiyp2U
yDqpSlmfoy6JXttBXEeml8Bf3DHUki8/opnQDAIFImPqWVdHXWjJMxx8+Ww6Eo7E9z/e+mddRPZ1
LO4zvt4Kit0+Dm0NE++ukhbUgkr90ITO/Ng1ZvxxbHSYkffHuk4kGAwLMHhGJL9kMJtoPdEhtDpM
fM9jLtVfNFQv3pCP2slRjM3g4E3YIp/atUb3a4wc/Z09ONMT/oVOu5NDXO/YtUG7dk1XJj4tm8sF
tqOuGqKUJF+t1eI9ZI3uCBJsV4bs1jAr2RDqI3+HuXI5zCC60kgttiwbLEwxQJxb23OUaNp7e+8N
tLkdMkUVUp1ry1kRkv4mbYZ6td59NeqK5tY/0/mLO/0ntmD8S36YzssZF/rWhVi+PFd6+itUl8Gv
FXXaybSurvZ1OIwSV87Paje+Tvqf4Zolp6poycvZnM3lUAqjDRJdn05jutQuDH4tGAVF4ftb9OZK
/jPoZiWLYlYMiNHL2TYmBWHkWTxE9aju7L/rQweDnYIX/yGe0TS/nFqm8rrGink5h+o0v4/VuT50
VlqeI6gOO0NdT4iEHQMVqJiIm4EgvRxKktK4a/VBOxdSFvt4wMme3rd71LfrCa2jrEeaijNyIZuI
tVYswRzW2rlLcVxW53z0Rm2qPiZo9O/kotf3AICVVYbLIYO4fsqi35hjhCVr5xl/UNcOM/kwI/x6
6IRI/BE07pf7O+J6G2r0jEi8V84EwFj1cgE7dndu9rFOQSAfTqOQ6+8oNyw+RqFRckhzB7sBoKzy
TiHm1oqufYK/flzcrZstUkIRtmIR6WeAnLEPUm/wcoVmeSlp8s6ev7Wi1GJWOAXLSmnpcoYFL7la
LlL9XOdZHcRdn71Etbk8Lqk6/8+ZKdnu3APrIbq8c8CakTRxG3Dz4J94OaCx+nhWMezPUU2aH3mS
WfXDgq5o4WqVKFXS21YyTnkjLA8LIuQ6dLX8df+r3ljetZ9LlkQ6Qaa7uYlCdWzzKims8xIqkts7
VuXpGfYktp1Op/tD3TiBVLdB/DPlG43deY7pUkXCPC+lFp8gxZn+wtoc7o9y4yNCjeFQAFCllr4t
D0IBNcRAGCVbqS1ac4Y4jpXR+xBHq9OYr+Lf9wfcTItOLBebjacLHV0Cy/bIW6AACjpMeUBlxX40
QtQjOj3ee9/dGAUKNDcLCBIAxtutkje95sztqlAKcPqdEiWNv5T2Hslzc8bXuSDUQupKw4Uu1tVc
9DrLKqCfga4UvYu+vXLol/ynNShL5eLuTCYUgYTYWcHNMfg7KoAYHnXUkOnjbqo4fdcpsCyaPBiN
pPiU0sR6GEItTd2xQCfCLRGypkLXJ6DGkUXS3mc2/bT/8htgRbM3Vw7DtlQmaTru5PqUB8Ms2x8M
BDKephD3oDoKU89MluathB+ga86p+JrrTfVyfxPdWnjeOrTzeEzz3lz/+T93fJXT+h0wTgxoMyte
g1D9t9Aya5f8DPFxSS3eQg4j6r16VAzZwbMAgKJqseVsLCPmLThjlsEC2ew56mT1VJtT+7mVJ/tt
WmX/S8BgfL0/5o2NzP6iY2/R5Lqu3iglXktLMxSBU9baEwJUmNTga3a+P8qNLQX8YNXrolYD4n5T
qRsoS0zIRxQBxor2dxvz7+wwolxTnclsmsgX+LGX7pAituHiZm40B0T6m2Snrr4JruvGBsdGaZ9M
nzbWtrU1dlgyKUZeBmsx4WuoD7/mYjZcKenVT/fne2tV/4IOyRAJ5NtbMlaqZekSUQZ1GHZHJ4+M
46JN2U4EvzkfYtzfq4LS8ua+itskbvRmKYI25elJC7JxS7S+ealIr4Q7/V06TL4oKUD0wT5kcyBa
A3vLIq5FYFmT+nnUchihvcTZfWtK05oBq+VgBlEap5VPIdLYU2K7cSApzVDJAFGyqsdsYtIo0+UC
TlEFKABLftsPc5DbVX8Y0Svze6GS8Uzdnszjja8IQAFLLaroQCC3KKsRt/iiwI03GCNZO2phX+IW
OS47p/7GV4QVQw9k7eODn9tMTasGibd+WAR4JetullTVqdLUBfsNaTjc35bbqtD6GRmLggh6fZS5
thjgLKd2L0uc9raOm+mkNWHdukmND28+YjFwrACeP0ZmM8z+UKlT9qjC2JMOzWzVI6Y7TpH793/R
rSU21/cZyBXKQtstPIk46hdlZvLDVPyq1bGDDI/l0s6b7eYw3J8grCi80Rq5jOf91GY1+U4ZZHXb
PEdjZgW4ZUk7k9lUZv6uLn88iMS1D3JFtq+TXG0mpy4CY3AyJIEpZpq+Jnr8QjsMjBEsjCfJTQcp
PZWqLfYEl29M0sEjwKIeDgWJDXs5SQe7kkhqlyag9aF9wu1nfFCcXt1Zylt7CFFxEvJVfIIy6WYY
Og0j7xLRBJGkyy+O1IRPVSNbJ6lRWq/KsJKpuljyhmHpjnmnOJ6aTfUnQxLZzhPyxsGhRwthmp7l
am20iUnJ1DdqF0dNAAqkeDeYRvGFMhG29Fo07ETaW0sL5oTXKkgC/r3+lH/ygbRKFlzSzTro6Wkd
hgLyHHvolS3YFaxEMr7qQEE6WS0fLkeB7hxKvJSzQLYKJJZzdhqzGZ2BM8r1KR8pxbfvIzUco53A
cDU/RibTWbEJkICvwPJ5QSqU1hADqVdGH7QO3jf01H6HJntrFMBDXCAUY8krNx8sdPAws5UshUNm
9S52eUAT5nrvrF9vUCazSqLAfsVE8GqDijxKyFDDJIiGmjOOIdCQuEYjnOrdkIkxfFHjbpEfxlFt
teOAHxRgdmEU0oEOwJLZLoIcqRrcj3NbuZa/33Zti66EXB4o29wurIpWteI2DYpq1ibuLZn0cdYj
QW90YsMdZBHOQdWUi+XGdur80sh+Qxd+mJy+wXBrbWR1+LzJjcKTaTK19psyQ046LqGIP7VNhbKy
FGXYit7/4VeHjMVEBQIMOoRRUozNN9ORyY6HVMsCVGCmN6lZJMFU5uFzkwvndaWFv0sE4IgG6upo
cxW/JIcmsXCWLICNlJ0x/1Ldqcysc7LkL6+fFPF5pbsDd7ri20aiBMKGxyQHTZhupzVdkGMhg7BC
Lu2crL9qcv8UFf7OCrorz7i1EEXUvDzUQ9NmkSOnWUCuqf4udfpkUNc050WC0TW7eZeL7zXf4Hua
ytlqqZ4mtqtEvfwNkhvCdHXT6xq97Uzq3xrVYDx3eWdIBytPrNKbVLv4KYehrrhDO2mfS3sIF1fN
BWjTMdLmvdnc2g2AHHnPgy66jv1qDZKfhnsaWCM2P2CIU7eWG6R+aazsbLxbwYInPJqYEL45y5sr
O5rGuAC3nAZ6oujnpZ+TR6Bb0fH+Trg1Clc22w6xKjzWN6MAyO2c3LLSwEwd209jZI/KZDb914/C
yeduBuiyWnJc7oEWdTaK+X0SGGI2fKx7tSO8w/b1K0YEB/uxgl1X1s7lKAl8lbicWbExU6P3k921
vmH24vVBnFFWwW5Y8pD+N3OZkT8stD5iFBm1Z3hI2VEPR20ny7ix0eiDUAFDo3Z1Ed2EnUbCdy2l
+hFAjJ8tPE+ztnTDybYL16x6e0/9+ypz45W2sklWYis51PZ+zwSO6CiRpwHwkPncD3YBiSSHlecM
zvJlUuL2kMip9kPO072X1brDNvEBeSgMhv6GvSu1tDa2zLWgkgYlhkY+Mtq1BPNJWbTzZMvlW+w6
xs8FULc/WNBZv2vZ+H1/b94anxITf8k8jhFivNw1ZmhkRdE4WTAUopyPZH12A3s4x1bLdLIsepuq
dfPcAr/rD0SspvBxzs7KnQRr/Z7bVXD4l0peiVTd9nrMsZjRwrrLglgexEmbWgIxsqj2h05Ji49x
libqQ61jvnR/8je2mUaplucHmSS7bLPNJHzAS4eaZGCOhoYtvV3UhptQ/QZ7C43h9Rccj0gCzVpS
4t2+ze80CzSGURRBWY+y6uIl3Hyo7Tr6PWmzuZfS3VjRi8HUy++a6WFtGE3Ii73PxBvJTiPf6FrZ
bdMXKZW/lqFR7sTSTal3vemQB6DVgi0cIXV7iHpsNGqn0rMAz81scLM8HT+1hQDqhJmqbK9KSmJ6
e/8DXnlQrIPS3Mc7YAUAAZq8nGbZIuc5VHEWCLtenp0a0e84meYzWnca2rLFeBzyOvOn1FTOuAQN
OFTWzYH8sfnZzsUe/eXWonMxgku316xJ39S52D3JhGc0iYWRMmF56B8mx64e+yhO/ZB3E3DxrJxf
H/jXQElaTcnWIn+6XAN0nLLClMosCDuxPHd4ZHq1LNk/7y/1rc9LJwYK4SqQglz85ShI9Exj15HI
LLEtHQspbI8oEtQfG9AHH7Kk32MR3zqbnBGOJeeFo775smZHet46EmuJaTY6Z1N5MKLePkmmEP8h
DKzrtgrTc+ls72d5MiepskUWmI2K3WQ9/ax0ZfFmx1B27jWdRdrEOSC9sLHwDqHmug0BaZtIUg5o
P8B5tniULWl8CKmt7ZRbb1xnq6IoWfTKKsNp4vJTOXLT9tbIQ0tPxTI8FWEb4dvqJEuNVW6RNoGZ
RJrqO+FUWw9FXMZ/7m+VrbbXGgrQ7SASIIhEbrV9NSx6a1ntQiqfFZiLuyDH5XMkoTUQSEuTjV81
JbHyL0VdFplnU1THUl2aRUSrxrHKlzlJsedMq7RpvcVI9eJQLEVmHjFxVYbXnx1+qQM5gDvgmv8E
zrjQ4oaz07a8arI8EW8obuwcnRtfnSY3mxiSAwnNNjIOoU71F3R1kNC+P/GwyVxjmaudesiNA7q+
LdnE4NeplW6+OgpCxbDKggbG2FgflHBOnlpjSn7MlZ2/1OTq+c7a3Rpw1UqiXvC3Y7m5zywQjRI2
WxEGUWXtdwlamt0UzW9tafmm0fw+3N9Vf1PLzeEhU6c3CtJ1feFvUs8qtBt1LIc46ERdPmsmDqwu
VL7Y8Ol5Fx+VMRwweA1lE64gHc/z2C8D5X19nB/MeVGNo9ZnduoXa8vtR5oKTYALSOPZNzsxaK48
ZxG2pWkx6V4/qQpYYkWLo4PpJFpGVdvWqMPA8ZHcQqSK5JVNlCGgu0rwHHOMc44Odo7NQx3aWuc2
U55qvkithq41+Evr2CiYM70+cFEQJ6Hg/uN9uV2RUi10GxorGjKzPh9GOxvRHtA0P+zaeWeoWx+b
riq5OMd6LVBdxpScf4RNHfw2e3LmICzU4lPXlfl3uIuyl2SS+l92F7VMhEDQjOJi32znEF6FLjCD
Po9Kb/lRqb2LFJ33pt4OD8si7Ukf3jqjNDyp9RO8KEdvNtciMrkHvCOdQ1lu/UQzIr8ql2InMt+4
1MBJI0W1dqivu9MyOuRR7ZjSWVE7GWpXrbxpRdN+QBAk+3j/uNya0L9DrR/0n5olBDHUmW1klFot
7zxdysTJKhGj+g+jwDSgKABkAhGly1FMc5niYWXMRHnTuBl18RNdvHRnlBsXGk1DQIereyYPz00u
kCfxlCt6EQU42XY4qyrSATp4coRWqz4Is4lPkZ3LfpQT8+7P79a2d/6i8nQ4G2iDXs6vlzsV3hEn
rMf12Ws58qdyyBXXyZjuOAjDuz/euqs3MY7SpQOvYYWWXWkOOdDCeIdaSJbps/SMb6F9zCj/HedI
qT00VHKIs3j//odB8fNbu0L817ZG1dFszVPDjnHfUsNDNi6D1zexESBJY/lDaXRnh5rqzqA3jgLy
TnhuoAcHR/XKqqc161CSWvRu7EJ5V2Vmx2PX6j9Lg6Md78/v5lDwqEDncs1zxC8/Ih6H5mDn3L9F
ktjH3gxzV0iYTdj18Ps/jMQbDwg5F7CxJTSlhSMMUaHIZht13XtKgoECDbZSfBN9OO5hj7fA1TXP
guBDgsfZ4w6+0g+YorjqsjgO2q7vH3Ubl3pLzwWuYnZkfmxH1PwOhlgW4elhq3/XS61+rBch9tqz
/88PWZtfHBZai5tgHVW1VZc5auSJUmt+jFfbqQrT/jiqVXmIB0fiDVjjrZQope2hmkVUCvvmcH/x
b5zVNTpwR8GeuzYmh9VTjMaEHnub9UippdZvoaktkk6ZQWHFfK2X6rr4vD2pUVKzoLO6eezl5air
IYaVZ2mt7/klttvQE7v4Zwc+ek+Y8kY0ZzfR56KKTMF623WbyqWuwrKSzokYRw9mXvMwZ7Ic3F/B
WwdlBS+u6qzggreX4CxqszdyyL9TlbSDb4DXOs8ZtC536BLt2/3Bbn4u3kHo76xiZ9t2VzzKZlmq
MA5j6FuGV3QlXy5U6IKkpeKPC++CnZBza0QoCAhuUejCY2iTw1S6NXG3wGGHiYBOvq2LHhhDGuG/
LZlz5xu5sOSdgH7rw1GjoIW/gkKvIKh1JfFQy/soSJOUYyh0B5KAuTfKrWuDtIy8gsrDdR07hFtE
a49UvCmkHiCGqSX1qYGwdkRlvnvT0YXI3UWLjZ2L+caGWVvN6GvC+IPstFlRB4s6ERcy29JIlYc4
LpNDpo2WGwIb2Pl4yo2vt/r9geSlCcpTbf3n/yQ0qH4vs5PivjzEkZBPqgi72hdFHi4eRpWN9Dkc
jdo8akIVybkwDan2wqIFGaMuIdAYOZXtj7KNIdwxyrTynGH09JKLNjWPqREa8k7icGtl/v21m4jY
SHOad61AWwTgiK/PA+J1Y6e6Fm/YnS124+ODoaC3hFq7wjW3GSpvU/p39Kip/yzDJ3laSq8saB1r
Uls/lX2l+23X9Ttffv2ym0RlJUmRQYKt5rW/efwhvdzUJdaugVU46XM3KrNrSkqM4aOmeraZSz4a
GPo3Po/sD70jnl8dPEDlrMIM1BrXSHy5GYYyNrsxjeLAVAut8KMmp3FqG51QT9GEMYc7y1a/9wa6
kYbyPAAERaLLq2T7jhcIkgHExE3BkdTkjdKX7dFYbdcWKVfYRJRYlawagArGr6TerBc9cQsMHUeM
Kv12ulNUpZkKBjOQqtB8Ki25ouEXK56aNtbOh711zCDdoCy1gvFoi1yurIUP2rSItReShmtKX2vK
SZiZejIrKpeRXC87J+XWqsKl4FW0SiNcaS6nvUg1EIJpEEdD9GVsswrAVZ0eGkOZrYek7Z3SJWQ6
R17vktgZ/G/FbbOPrfVdgUggKQPf9nK6Rq+EdLVrVraP0x7iqKTXfg6PI37QED1pDlFaDvQ7hyj2
tY4nL12QWFbdRrOLJylux5eowXfYzSK1LZ6gnDaGV0VK+GBpfZc9h2HSPWOS2rxFk1dWvaqyq+XY
2EZZ7JyIGxcNdFNoTERI87r8PjVxrac11ZG6SqcnY66UyO2xoDreP3i3hnHomfA+ofJ+VWWC9pSh
QJjHmFVK86PdI6pU6NaeCOiN6Il0LJIZbEG0lLf5pNkaS2+OpggqA9aLr8FAQRdbqkDI6ZSFv9+f
k3pjC9pocAHwoXkKgmpzjQ2YPFXZ2iwJtdaOjmFbTYMLQkv9mAh97D0zrorIZZt26mlW5yp10ed0
YFi305x/F6qRLkfmkeT+nM79bw3Nt8XTJ7XJz1Zp8QdMQkKBvnfssD2VSzQ9j1AzxiddjqPxY2ea
UebpBX4eXl+HkfSAom3NjTX0+Rs96otnmE1LvfMhbywxTD5EdIDeUWTZBjOEUERv9ZogWy7E4oX1
MJ60SI+roE/5+84dtaVqrxHM5vVP9OKJwP29CdhLXnQDdocscTIotofOVa54vZAb4eKyG/VerHbi
e5foWfUoQx2XT1UkpaNrRhYFJnClre1KQ6P01Oc1dBnHRVS1f38f3FoSGHHg+snpEcLY/MZCVsQy
DeDti9Tm+8tVf5SmuXWNPH+l1uXf5YA0CuwTHhmI781QnV5iBY8nfIBQqnJEDK37FYqw8Hp1Kf68
flaoR8P1WLur9DkuI1y0drcrJGBwVCzt45xppt+hc+KZWfHp/ki3jhH3EwA5yrNI6mqXI41h1mcL
RuUB1ZjvuUjsg4P6pCsjmvKsO6v3a4q65qhU6bf7A98ISn/df1BpQlX7KhkJOyOShcFqlmVXHbR5
tt7OgL9e379dVWGoyoCBQTVkEyXyVs+LtmnZHti1nZdMqg7xhN+X1Ct7yu7rrbO5lRiKeiQ3ExCl
bUqXdHIoFDllQnYUP8RiLLzG5EWGMbPCBSTFHhT/8uX+Kt7Y/g4ICHYIcIRrvHPYrQYoA9SZZG5a
wFBt+CZVMGwrrWQHRHJjo6w8QwyUyDGudXa6RHUaonEWjJM0LIGjItf7EBNMK6/WJtgdS1pO07sB
qKn5MYpsNdwLRzeynLUbQ1DmgrmGPXRzI+SolCHwyHryC795rTujtpN+Usw8r7FeNcUnxLqo1CL9
l5ofpLmCaNOQ8Zpub+jJk9rlZnkaUGR4A8bLtsjuo0h38xB67eH+d7mxGXj00JjkRoQZvC0qJZY+
9GlGN60iJTsJdTLdUs6Wc2loi5cL8vswmYYdsvfNTwRIk9ck9SW6DJdn2a7KUQ6tIQt6K9e+KU6Z
v8xlMfIu1+NT2nbZo2B9ud5kI7g/3VvFJDIMTjHXMS/m7dBUj+YCM8gsULHgLt1EQMV2YaosqZcj
xV773DR5jqBIWRXeMGSKhs2drUHRHmrpw/0fc+tMQAFYoeMkhzQqL5ehKzTezpaRoz5p1rbL+179
mkR6vVq3yN2086VvxDFYMpBkqMWu6c/6a/554vLKFnFZcQEB/bOgObQIMaIv579+TuS7VCNW+tqV
DlFEvkLhsGeUXLGeAdFqbizPxSHiXtyZ0K1jRjJKQRsa9loSvZwQ7oNZLXUmDDYjzE6tEFbiaVNs
fZmyMdboF/TFy2snBwsXHBF4KpI5MpvLEREFhrTvpCJQc8TbXVvH3RDpxaoz3HJZzJ3RbhQlyITp
flJYNglnW2JKoVMGlELiiD3YqIr3ZYqWdCGM7HMGB7gKdNHatddBEKyenXKMIzcMHeDjc2NI88nk
Ip6pD0dDeChGM40PZq2PxaEu1C50saGo9Vd/EBSLkWZasw7IbdvXndqia1Ig8xlAJ28OiTMZD8ip
VGeOVPbUOd2yM57Bcl9eZADL6U6C0YE6dGXmAZ6uou5SpkGIdLBH2tF4qY2tQ6EN1vn+l1fW+3c7
FtkHBVKKUdA8NvczymH4pSldHhBU5tbHRBpBdnOVpXZRkZA/lTzbv4V5W5enxWqS3puha2Cw3Vhp
BFe6rjK37kRsvgGVPj3kU+T8BsTU9AjBTjI8hmgcIx+qqzn6QzpyG+/8fvX699MQ+auvCUyUZurl
1rUWNHCtGgBVYinN+5By288xJK+D6qkupteEhv4/Ho4OLCjhEIEyS08/iiwT86NZ5Ggkx/Bpkp2k
5/oEI1PD/gYYQ+HtSquc9exxmluvaqWsPimJZLra6DiHQQzKS9VPX+4vwo3h1so9AZcc61pzPpHk
ccyHJIc5x3skRrX8XZ8uAJock6KOvqR7rJnry5WjS1YMIMC+gZVJdUK8lBlgf5Iu+TDGYLInWZ4h
7+s21qBzf0buPN3Jf67jPJhmBNmxJSJhpad++aVhA5Rw2LIhqDK5Pix2m68609bORboesestRcuU
Ry1ZDvy5befLFEkoD1nuBG3UaPHRhMUSvStmyzg4yizFrhilUfHGeLK+Kd1YtofYmFrLRzZhmF1h
S8NvTFgKdaWlmV+7yYieqjCPxTujbvFSaxQx1I+wSrrWG4tpLmkzN3EEpEeN2lM4h4id1VE3De/b
schNN1nwGfemLMxxH+5l0aB4bzk/GjmXvuq1Id4LbtmIMp4afrWjKF5cMyet8oEdSn8WlM1mv1iG
8p0iou7HPE+5eHSWafplKMOQQo0whsLTMngdHlOJcxfFPTQDAYy1n9cjHLsTZVHjWHdGPHuLY83Z
e5TK8k9yIbKvVqqWX5VpSZtTrObt59imrn1QkmVZ3LwZR9yA+jDL/odETFwGPbUhybWdPB7dysDT
9eMYFh0GInAjM/00jiatE0fq5+pHlGjUCOe5Nj5Icmn/TEanNg4Jefh4UnFmy5BRyLrmMZNolT4K
6FKR3xtTnr3phTTLbwCNa9rPIXcSyUVcaVx+EdEy1LbqXAWurixF6CXOnL8Vqilx4zVNpbzPi7D+
KAwpjAbYIpMj/16m2inOklqP2ttUK+nNYgU8ySqh2ZKKvAnw1AaY+lu14970wGEVE/muZvyms1CY
b3jAz6dsXurW61evnPNExWk45/aQ/45Dtf9Kw5hMRQBneOllJLjPU87/wQVlORZ+2s3q5KKwaGEc
BOa+wgsvHmsPAFH0xy4qTffgO6aL2xci/17O0Qi5W0QjTYvatj8gbKzkIMJE/KU2wqqGYtbk3zoU
XXNPtVty8pnLzgHjBnDvgPmIqF3QPMriiiUHqpM3hQPmCsb87zBCfs1TFMAewPGjOfLBqTm5T7l3
+hzOsfKONKb7BoioKw5x1WbNYcijsXEbvO5610TuP/dsB6lfrzGW9g9n3PAH4BXPc+sUiZvMnfko
Fb0N1M6i8ShKJVM8XiKZl4aV2XuDEyfPUtsg+2ugp9y7ll73b7LUzkvMNsvmc1Rn+ZvU0IqTVIjq
56yZwjmp2axUfotvRu45iBA/J11ppq5UqMPksf2zFJtEFF3cZjGs/ymDFn5dcMp7KNMpmQ6wavAG
K+Rcy/1O5p55jOtahVySVfpDTL26dOVqbN/0STqD3LWi8FlZ5OSrwxWaI6ueRB/LLEw/yUa9fI+l
tF08I4mV2UvVMPqFE1IsuYk65ImXwbKMXAkbstkPM6uwz5XSTZ81tdbeO1Wu9W5SRtnnKVuMFyfS
+9Fb6tl81wuQpX6c2OOvUpdm1e2HkvplY9tlDIOr16D+t1WKgLclEtmPy2HuXadcBon/vXcOqd03
IU4TZfqEQGukMLPEqlO/b0uj9rW5TeZf0PY4yq2TGLFf0v/Lz1JX64+CltnTEsaOL2Coo2SC6eTs
AjvUFw+N4qH0S5p7whVo93kib8cPkmY2rT93o/qkR1rO34yi8UW12MKbltGIPeH0xdcka/I/2OZq
0IaLSuHrzpHVsQuL4n0942rvGXPSf4mjvI28eorE4uJ/wgEZmqlDGdoo6p+ZgemVGxLMhN/iUBse
u9g0P5tyOv5pTTv/rBV9Nh06c+gMz2nN+L1RSWZ0Ak8OEWgu6j7y47wxeiBaFAJ9En5HIcuJwtYd
I0k96W0moqNW0kRyh6ht3k6ZKmdEOjG+hKpK8avQyZvd0kq1X4mcRPFhbhCMOmbZbFPaofvyTVuK
NPZtSmXYtSIC99JKcdh7IjGNL9T3mu6QSlFTuvAylz8Sfd6VxjbZi7so0vwF4+2i8ZxIEudG51Ht
jXWmIDaBLmvmm+wZx1WkqngPxy39CsACDNjQdsPkOo7cfY+isMY8qSjlH/hFdF9ysBZIGLRq9j03
ZrM+RMj6ma4zdug+WgljeWmSrBwL2GaGm4ZJ9WdMgBD5jWGm4jAMk2V5tS3nTyp0gGcFVsLkdVMc
d5iuxdpnmNzUIOWkt6uXsJPNDkTaUPxYVoAJx1GRmsMSFVgnqhZOg7oiOtnH6a1rPNuKp88VLB1S
UyxrDdyeCiyqM7Q10UPBxUBxl0ZFOJOiLRq/ZrEs1sGWRgsMjiUBXwCnioiqrldzUMqhEZ7asloZ
f5aesCjqRMXfM7JMlbyiUhVxSEdJ/Ux5oKwRex0B6PVlqf1uheO8hX0E3dCa4bi4tSj7Am/LfH7W
pqF6NLK4tVw9agA3cUVmT7PazC96mS0vZV6zVxEKM//YIXncoVxIp4kdmfowpRmar3kT2fVRn7Ct
c52q72ZglciBulIq9PxRqwc9SKI+/hGVhAXcEeM48+Z0qF9aXYuzYzpAchko85cPSPEsNe0fvQ2m
qlV+YD6YYo9R8Sf0qL0nhPlejg5FY41/qmHRkNSG2EM1WbSEQbktnbeQHP6PozNrjhPZgvAvIoJ9
eQW6W9ZuWbZkvRAey2ItqoCCKvj19+v7Mg8zE3arBWfJzJNZ1eW+7snF88dlKoIqiscCz0/9Lxqr
IcoP5TbNudt1InjL6uyLI+6ZCFmqiZMfkm5ZCGSADWGuLVGgcNDia23j7WC2aCRYtBzCPfeQFejC
q+d6yD0zZk9N3WCa4u6RLfaBcKs8DKbufRvW5p9UvtnKKhHpDqrtxN/rwJW8/5ETjjBOQ8SAgasp
AiUaaz/xe87DdVyejtRfl2JnZH6pHM7hzgu1/9sa2yorragYjhWdyAcr3NcUOXWL8y2nenTdOK7m
Nz+U/oEIp+5f5/3IhtMoEcDmpEmlTwq/ga1MbMUzKX1tl5uea7V/weiMz70zEqgTiVCYok5T1Rem
yzZb7v21asFi7N9tLdv4pvO79gGrKuIrFuL60HNE8/bckyCxX3bJkf+ZKuE+pyTCW4YCbz/JVajs
kRW++068BbvvHE6JKMdoR+q2O1e5BP1mpyIf9aBObusOOle1S9shsa1JMMQZ3PbecWolcz3LQRWG
Ywv642YVryjV/t946O4ZuzS2fy9syIwlleTwbw492s/MW+vLEo9Rxvui7auMd3nX7IF+dV1BG8Ry
H/5hnJapyqVPhS3IkxAmF6FL83f6HpuUNEF3EM8m/j2kHW+Ye8zBbdWJVPMTAH3m1UxRLrzBKPLz
nGaTee3L+IFdrrV5goGtKsMuWN3T0UvfL2wzURfnwEZRiUgHGdGAO4PPK5KlT4iASOZIqqbqc8fs
1cjj1zj3C6YUIlfTsvEf2y17kgO8HX0mIVW4Mpkxl03DGcKfDQxeHakB/5QfrS2X+QyxyCkFQaXD
4vOsVPvaf5J/ayuskhvvhxCq/ulEa/aeLC5Nvh6o6WtHzNPFNE01n2dSMrEmin1vBqFWjiTFxsYO
D/zoQKHEo3zfMndTIHf9ekPuazPeDLYNXsW8DgH7h9cGuZp9NI3ZOnvj2Z2cEEF3hEajhNXA/NA1
Y/UUptdI5SaEKUaLFGF1yYY1ENa5+405N1A1Gg8yBxtoy3nZmjtx1P+3+uMx34xh47wI4WJStCBU
/+ldBSJFNGOglncx8vEcdYR/MwrHwt/hAEv0mDXrj6xVk1v0Ot0+Fter7xuyZPain4NhumFP9rqC
kwo6icOy0zMeivBxDqsRbjBtvFuzO565CGR3Sz6kZn3FJiXiU7vRQNDXHrsfveq6WxNXpi/GBLPS
Qk/Kvk2I9nTeeEtsCAIOrC2add50jg1MpUgcN31z8lYG8SIb2WxKHlVvLKCS5r9NH264FWVt0uV0
Gcd98ByEIHcsB8mQ+9imsUptvniZ2lYuOdY//l/OziNGkGzErDqZlDiZbuQhCwlqMTmGH9NzjaRR
5jgPVP8Fq6d/HUrMtrQMHyPf03UTmIUVc7ntvQY4T20/5xWkJeqbaWp/LN2RPXGwQP8/4n0254Ux
Kcy7Kav/6imo/kB7eqKI0sndirgKFX8tNsKPEh7pcw4jJuzGjV8EhoFzPjpz/1grFwJ2HyP7h0Ah
nOEzjzvoIpRqMeXO5PVfGHnz29VhzDkb5pF35/DWL1z7RM8N6Zpei7TYdd4zvfwRw8aP5y/7BrrM
HcBjBR9jzr4ztH9Z0ezXoIZmgRAYeERDoeaebWKbTN41IUW4shEf2BgP05aBHUMsQExVoB9QNERh
0Y9q+Et41Pw3rDO6xhBi8JZPzXK0pe6c8D1c2c2K0CbmnYWWQkbBQieZUp7v+1qEbbF77daUjHnq
+v0ILEX0MewfkY0nlRPfw24Z+UfwwaEok4/TbtqWfZQNM/dLm3xvq9Z8RqtAytEJVqcccYrzxMQe
sb6u01Bdtkl4Jl9Xbfk1D9HUngiaXzheQGep6Yp2/y1aTOhyncyuU9Dgu9uKMBSqzdzv/zmmbu+k
b5fu++ghBZKOiH81HIr3Z2X2jGMEqbLgDgP0VpXpIupLWs26L5k7FQIWb9/URWzYM+R23oOaObuS
I7ITf2VzFqHPay3sULhVfAWMRU0bJ5ll/kdobtrnZj9adkCwv+F0bdofhxNancdIg/qSGl092ilo
v+JYh10ZLc7wsvluO5bXh/pOkqXC4D7F7lRwV+AT6dAlAG2LRj1nmB5/pHu8zsVijHULJCEO7c/p
18++OrhJy5xDRjlLrr0Zu2zyckar+Wed7qktkg4HityZZ+fPQNP4r7Kx/OiD+sB1echWan8kIzbi
mKnLC62XUv6UkxXdoJa3fUiillgdOydn+v7+o3Nl+weZzPQd/yXxMceHl1zs5k26yDCDr/Ml3hUd
Q4yrLJpDJJR/gRw4F2w4LMd9E/5Z11k/Bi1/b96SCPJpVS8Gtu7DVPgIdAGthl4dFe5kzfPAf3sZ
WidzLrHw9t+VENlLtekuKysH4RVvwjTTmUMA/Pz/J0J5g6zh29ZVR1M4wxogB0uPyC+NGdufPbPv
JRNp9mGOOKSOZ2MXUe+wqc+VqrJ/eP5Mfc4wOM+nbK7C4YwvQtoVQdpQUPfKiDemRu/e4J++5qGK
PNLYE29ZztKd0j+26vaP0Pj6NvKuHnVEt+6flGuelVRH/IWZWEeqJIrBOveAAD71HqVPa3JMR4F5
bPsf81EW5nvqjLccZegElGJFcQAeMFXfGnWAIy2Te5hLl5kOyN7t6B7xMScZC20gLh2bub2ZyRhz
OIqPHO/ULMPygG5l34tWp62kMU1AUKNT89vvpnUe8sUfB9pZsJv0zlHG/bk28/rEyTfD0BGK5p6h
mXVtb4Z6RCWxbARSbz6AXXs4AXMhSr8hbxT++ycR+fV3l9yQm9H35Ys5lsUhzILYmbzyUitLUzWJ
yo90MyMGEWnaFk2z83asnFQAl23+fkrDZvjv2Lzsw3X03JG7l3kQstORrfmW7n6dqxSQvFhXFbwG
7iY/Op1ZQk7n1BjA50W539gbV8PEaua2IN3O9YoGYLnOoxTb1TpU7BvxNjWPrpMNU8FE1zhnDhNh
O7iDjF66JvbGcvBXvHQDAK49D70Yw5MusfIzHjZi+uotOej1Wbr86jtbvRgbVFUJyeD/W/hpHvvM
554w8Yb0u2215TOK7nqN7CcfFZIskfcdS1m+VIDaeThn9R+NnWNdCDkpOkzdpNNJsbX/8wOTNqVW
UtJW9BYceaQCzkIlwuLHKhD01AmAZjl71wu7W31M25MzdKJBD6izZxXPKwXacQ+AjWQOdOmAto6n
I5IODwOMt5e74vBv5SrjkA9cxe94uXDNlg6b+O6EXvNAPIiNQfSsfEv2dQkLN27tq+n8mu+r3uNb
Z5ZOcov8OPUgltbaYnJbJ/EtOeb2S+HNRuwD+rkvFe7AMnXoYmctkKMwr+hh/VSRWed8171/z2S2
rxdxPfXLsxaMp7Cjsk8zY+zHmMUrPjWQ8T8z4uIaFvKlk/hBrukHuXXD60a2Aq3CYpOKDjJlF+sP
uT1nmewaNm3pe6dQHCLmpCpxf0AIOvO3UbNb51nlx49DVAW3GA1nfp5u9fph60j8xwTnfwVihwto
yBEmnE4FGPmoKukbJrbDmy/V2Lp33JCqGWF1JW2Zmlr9aYN1T6HQsnrBxCGLl5M+6vnXBtbmM7zX
vToxCwAtJuvRYhgtmulrcCd3gQOqxN9trimfA5htWppUOrx5hxXPS+81Xyh02LH9ad1eD2+xT3vY
mN88H8FLTAjdfw0oZ5/bBXUo1pjV9CHwi3ioa1n7l6Pf6j87E2NazN0OD5glLGP50fvyrTbb+Pvo
Pfd9Gz31Y8Yr6N0RyxxfDPrBJ+71kz9tW1cKW8S978oJBG4sD8ezF3RpqAoZMv1/Byrw3wsmRu/D
aIUtsDpicWVS9T/FDs5f4iQV88ytvCRrGvQY57le/xqHFfZ5vV8hKgnp/26eYc2c5bsYsrmIXGvt
JZtBWBhbpP4Fce1/75JM/lijRt55U5v0N1q4blP2eIOEhaGZ2Fw3gUsKik9OYr6bsH6tnGmv4eH8
7s1kjUPZtIYIBynn6N/oJDtwKpTP+9GuOG42Q6tCoO3eVSc4H3OrYmMTVA+J/uXVfjNR1OoguYxY
SKc5zyWSZ346rAb21b2nEFHe2kpWMK/K276QElJV3L0hPxJySTpnvq8r28dj/rqrxLIvaLacb4Gy
Jsp3CY+Yq6y3ac7osX1MXA2MOWcvKVhcxyybD7ACYz6pNiTYRFNhcoEAu4UyWXmwgtof/i0ADODZ
nosYc16C8RyiLfSKUBO6Xu7NzDkuZyKUxskZWIkPhatKHgEU7qUEPa2RkgzD89pPRFY3RsSSniuz
rKi7ab41PvZufMRu60pBgPnDMIksLghrcn9Vdo6/FuiLH2O9MWPonudzRek7gxNGMqQ8LU5GXt8w
vvkas/Lctkn7c1uDLfhJkEv4MiElU+M5VZDeb3DWy7918h1q/JKuJKNeFnpddCEPQD30frayz0xi
vvda9Bw3GPBt4rRvsvpYqR3fmAytOHcKDUUxxFp+hm3V4ZteDemcY6EO9EzUXcbqLLf157SYBpSV
mt1ctkSvD5nW3IKTAr99NZO5bmwsiN+jvVfPe+slI04Hc2AY/jvxYJTnP/ebddvTxIFWm6dy2b86
EQd3skn210h5/ZvgKY1wOp7M826D+Y/spvjXCNEOgtbGrJtj0K0/B+TW8j4hN2dmIxoMa+XkMzxv
wuuAhLYtYpegkLbTowJdnb2bQabB1gPCRHsUAO27u9QuaqbEFzFgwbzUJ1iBMWHK6XYmdxdhcH9q
Zq9i5/KC9laR/8e/HolRy53Uem45U19/dk4fPKcgp4wbSHH+GdxA39Z+cd5nPouXj3j47/BCi8d5
Itv6Z6KDEHqFFTkoUBx0txpMS5XNoq44IFXmEWPZQXKF5Zvp1FV8HFgNG99yGjGGZ7fhQOhz8LhW
zkPIb43rXLUxyWQMlDhysdFTHJChaTzcqritHiMburbYdpH9GM1kpxsfq979sglcXq/ggqtufMMS
d4p8YbfTEIz12+igkwW+mIF0iFFs4sLF9rUrm7059J0b1111ssGRZOU4xqnO20UlppRIMVLGEj2+
cLGxdxDz+4QUOzF8EX02mx8AEXIpumxw08/GHSJYwbSZ3dtl9Y4oT+ieTbGogPFMp9XQ8zIxpl8g
hghDWFYWhylWkygnIaYd/JTTjVPgjS4LYFu7uHFlOwKPM3Gx1nsmDWdDukmPe/P3KgX8H6Orq6MK
A+GeYtHZX1uy6qw0QaK5YI6hsvIQ8cXxxK9v8gsdw7iVekvVHU1bvG+zCW6ybpj+9nSw5mZDmduf
U7OL7hxPU/YktkX0JS8LEELnJ1PDmhH32Ul6XIvm7RoxILYA7Op8bY/et9q0MnnoWBT+VkNIeN20
Bb+lbnZZdoM3jrnFnUUW2cCtCq5zh/cVjSGTTQ4cpuOLlyhfP+9Rux7vgB52eTiAwONTyBjT5NVg
6n9c8dX7xYO6E3eCyCNWgrVJxC+JB6l/9iasMEpAwXD6hrS4q89bMjfyMdxVZfPaHMn4zQCnz2yi
IUnhvBcMwaDR7X4rgnDx3ilbbDSZ4gqhzVszr3E+tPTgR+sObfTsZBifBLmT7VafOB4dXpmqqvib
a4Wcn6R/FYj1abT7pXDl8SlboMA/6/V486J50DSvvAtx17Sudwooed2prbn3KzZNZDpVdxTeeUrr
ld2U5wcq1TOYuLVYB2v+T1mFt7hRxfouuw7dP8kNSe3fbnDWhTeY4pP3rI98X0u72Ee8V1dKm3S7
Ga/eIQgeEmvj9pZtV/QF5xEdQLoxDc6hFR0//ivjSGUXoHxRF0O6wI80UZ1tJ7iJ7FezZw5awOnw
/wZ7uNiXoYqX9SRN32dkJG+MqMsEk1sIT7b+xah9Mg8YzDrexelaSD2HNBV5ps5NXzZwZpdc6Arb
Bg0Xeh4Oz3yqugMH6avdGoaXzPva+MO3eyC4qT8HgJj6Z9JQgy77MbI88v14T9Ll+qxQXCgw4WLD
ExQe9iL63nfG9mZVGwF72PWs9x6pivMnjSU1BczT6D071ZQGRZOqzHkOGeAUZg3Huj1mlUmhKHn/
zXdPrrN5AKtOwncPQ5DktNglhGmRu29uuz01+oF3wNMFW6bCp1PzQpSh5Eo+37Ylcv968NxzmbZA
898CMwzqG7Au7gLo72kimnuEhbpFs7iZI62aMopbs1z8FTlRzuXK7r8OwENLLnrjAu64QOnFtEs7
PozJQi8Y2GOX0swjAnWLd43IB5yghxyhhHvnelsH6NQG8174Ksw0qxEGqbcZwNvnoXY4ZrTpiz6x
uFbBuZ4qnABr6sV2P2YTzxEU92FLzegjf3TX4wl6VYstjl3t6pSSSOmej7lWXXZCExDbopJ6+/D7
YwuLjMPoI+eB0/FNPSSdPi/9EbNFZOTVn/xxG3Uxh2TXlgsJhfupwmHOLxsdTvtbnwrfhawM1/g1
WpSX3GZwqyyJ+BoWgTPywUm+0z/nyVZcuBBTLYuNI1NbLGQ7H2U7bBvht3rX2t5efb330h5h2524
qvH5seKDe5rGmY18zMwYvfCH0yAlP9yvRZvFKw+9ZthbwOt/skktj5gg1fsNJF/zFlbXdkSyeOre
u411zVllhskiMsybMHYOY14T10LddrWmL/aNc8QlCpAD9lsngdoLYNQpuCXDKPwRst6ivus0Bnc5
YGU/sjZU6/FL7u4kcoIX0wp6YYT5ldlaVWd3c0P1EyJi4RezdaK+A8hABbC0WoMxw2/Fp8E2CBHR
nS1Q2fXgbb+A4Zv6fNgKt1EuJeKpVGT/oPOOUm0fxzVxHiLkFek34IRY5Y5yW+8uAvv4uW5VBFja
IAiDQ10cKticjUBzYR+SkJSgPCyGPcAaf/GFAqHzRNWcdVLHIu9atslbdUR4ApMK6L2AzLJiiGHG
W09nI0iqmKvlowk9eZTSHG1ViPhQC1F5MmzLbkS/81sJweQbQE91eRIM43Azy3Zxn7KeG8qz2ETq
Prj43VHBNyADOE14EqYeTgOC6MQIganPUJlYX3gYD2LY54XTnqYbAHk9lL/OY1AhP/8eXR053nrd
NA1k8AZbe1Jdxd4boryOfqi4dbdy3TAY/ux0lU6QBdTRgfkc/AZw1uVBn1yWsEs4A1k+Hr7XtaWD
8DU46chk+masw2U9Z+gDmx/rbGfGCa7ixrN1cBJXw7bLG0Ma86vAj/puJuJ6Lv1WH7CK6DzKoPGi
8T4JOqm+0eUESkPbApG0eoEonNtgI70+aMU7eFcVF+2UVg2xMNH6JQ4dtxgEDGv4TdUzpkwbpyCf
SnnLk4H8eue23f4fN3EhArTegzNQseMTMwQ88EpwW7rnZgmTqfRV51R4CTESW0yQIb1QFwTnccQ6
8BXvGiTrCVmE/7p1scftSBE0J8e0KSoQSh4++AraxvC6+S/oL6R0C9EDf/+Tgxm6CxenvShmeOyk
9Mck3s5TCE3PWZl11knmydH1xH+77raphxpb8Q27YiCaezSv7XaOOzl96BltFBjV2oIsZu6IfQbW
nhUVsSaOffEPDvSH7Zjf2CbE9jRHWXPPVfFcX5p534KzBCQGJdh6eNslO7wRmc0YVATY9T3J40an
qHviGVBwmdwwySOu0kRuncA8tHD22aU1FJPCW6AMi0hYfydca2abW52lXc9jP6mLRmxVFwFBVc29
D2kmymrlYvgmxSALFe4+9ntJ1PKqCunv3lHqOpJrAcdAx6bNtwG8drg6xR4l9YMlbggj9dGkIHtZ
3zxqJJwoiZo14gdrveMUt54OLns2zr+7ca4fN66W0cK0fG4PQ2BxPtijfjXNFD/ufO6xyKp0Zfuu
W/lm7OD/wQShfwmjQX3UlSdQXmxHeDxflTfpgxdsgK5olxZMbAC9FXF+qTxyg4PsR9tHqskDnQ4L
EIhDNF29xNlxOawz/vNaXuzzYCs9nslBjKILL6NOT36TbMMZ5whEUlruu7r4TtzbS4yiYCmWtk6i
MwdBS/W6rSzL5RyG14YwaveNP8yb7zUDq/eHzNksukjpeH4pG3M0Z5XGS3beO8JMXtZqa3+GXcir
28q5+t2n2QKCYcPgA7oHHVeHbdgPvQMYnmxtoo+55oQkn1jw4IoZWnjlKUy/FjC3pqiaefoyxP6K
soUbegQR7JHVxDp5xhpgRtyQRlt3hl23vEl+U7m5G8gWvZFc3RGzwDoGGRfu+LORNvvZ7bH6QjUc
Dg/h7raIlwWXD/4mB1EksgFji9xWcdM28cl+6GiSzQ3SLbIN7QZy/bomV9KCSXv9Hptp/89DiyMw
m0zZWVNHTp8QdF17TygiDb+K4yW8C3a9LO8GvWRyrsjlCi9zQ3259R0g3kt9LMFaTkuwoZnxjeAE
tWKx6YCU7Le1TfQPrHl5RB0nVh+CW7b/DMrr706Gk3Mx1pjM8EaSJn3TWewCymbaSBlRR+WGV3VW
QGopmtjxUqltezn0JtinZ4UpjIahz0o/3eGOamfQwHVNS1aAUqy3iDnMvtwgZFpN6WyT+8yJEWiZ
bKYZX1H23eYsWAf/yS21kFN7Ahk91zx6f/vRznUe+PbwQTE3O31D9MeXwCCh8oWIEHEOGu01ZWx1
+Jv9AskAINoufq1SGzr4utGTCKKF1c65DZH4Iyt/aU4rIGz30Muu/dWYfujLSWaee+qTdZbvyVSN
Mb+0ABYlICVX37ieDg3OQsL9T1cG4Q5i/OhAUmW2/xbtHLgpTO2qb1AKEZmQRBFp6qkhjadM/D56
cpmHzedADnGYrwH0XGHchQviYXQaicJrjttzE3Z4y2Z47uHOFyj1y/g4XZ9nM5OgS03qgxP/HOBN
WOFGeB2P53mZhDbco7bHu9d01XjB4RfvM2R7oT5VPKjAvijtf3ZD7SYPU1zVaBVq7dUn22gwdDdz
4tvdWRVgUZNMAxzOfJ1QMcWMCqLgEIzUHJ4DrtZuhSIJAmb8Ng5EwpTbmNa2RPvWNMhMFDDWpmpN
eq5KQQc9mTi/9lGwSfF1/XadlGDdVXFGBrMP/VvarYEmQmvpIoKgQhP0WfNbLo91SOabFnL9z7G0
wGcJ2PHGHFf3DBptM71uW5tt32xjvX/x0sTVaQb//t4dCyIjWmXDZYVK4is9KdYTZ9kxJyW2CUv4
xOh1Qk4TnzhpqP7hRYg252qi83zEvuguWSXc5JbyufUl43bg0yLUxEYcHS4aIvb55lwzNqaXiF/8
l8v3NTHf6qS9DAiVhz/LjFN+zsgBJ523yejfQAvUt1zGO+s3jkqz/qqDOVQRC8t+7wNBTi8yBk3P
/TEF5Fu61LN31M3OFFGm0lN6vR3LNYyCdxNh3CouLEYN13513wy3KJd7iygzWjhMT0DazjzhY//g
ITAVvIGgHCcO9qvbcd7nh0bz6z8f8er+gDzbXrI0yD780Yf1bha6ows+7fLwIFR0v9o5c/pcQ2w2
JUSQF5z7zEJugMIPKMIsQPg6tfNLYkLXlKTmWE4611GluUY4ZxAuL8Y/gbr3kH5e66MfB6Nv73oy
TWbO5TxdQ+SDa70nYyCd+zZgECizCRq4CN0euzq/8Z3jO5oNkDc9VVlcmsGNHgY0YM3LLvE26six
FstaoEppHwZtvfEpOMwMybfsTXYJnLa9Oukv3ovLHSbmfE7r2+9TJmuOh12l/1mpO3NnwYDlEyPJ
fvU0SCvm4dGV7gXqlXEkjPXkP4NMSX1y2KQV1TXt3uRi+jAPKj+aXw/wX8apvgYbZgi3zps3Tc52
vw8e7NzBcUn0CPw1bGfSBKLwpyOHIyiRdVmg47gN0uuWYrjdQLTUlAuDbZv3ptMOX5PKnjsWNOBr
iFH3BkFz9jtA/d2d9Rry3GTZYJEyBsH+d92ynR7YT1DPNUoaHqpK11+OmrPtBek4xGsIrTo/h026
oyIFLDLPR7BuHwhq+xlJK8q9fNqOWFxCjRjqVOvMWXB13pelkDbZno+18zcG2Ur+1gxCNfcn0vm9
K4dhcYh8rpqyQGzmNeUORP+NAYWRkodGcxwjD2V/HASHuM8awAjJhL+G4XTTmo0GVaOI++4nexiC
g0TZ2+gN7p8pm5NfAUr99brnTb9FPXTZD7/qEI/7h+iye+Oqeni2R3BFrNI2nS4+sls0vgHdqlA+
ZO/3owVZup/nacruPZXAL4R6639E3JnGj45e/e7CBFT5J7+HSCGpKNsccC6nmtls47q1910EHnUy
a7z9zWi1W7E0SlGqF+mOBMFOrPqV5y1g//i/PXVoEkUet2pFfjGyCT/vAEiyxOtrrHImDUF2qzqG
LUcWO+OOSSQd2L29uhmwd21MLeog93hmGLsm1B2VLpJ5l0Bh0l+DouZ7x7pqnYxkuohTVbgU3OsI
y91gKXe4b4B9NJS3Fa9gVuwtGGbRTyKVzC9qGgtskPmEaabc+euwXeA3V330up/mzI/8wgMW/932
ZjA5N6CBf1qTJgkfllnyewwXzJsf8LVAQq0yXy2vAxjtcd7JKLk+jRmgHJcZ3VAc8TIO5xCpyo4U
k+2mw8kDTRT9mia4xdG7pwCaCiZdT1x6Z1Hzndn69tWblViKbel2p1wtKl0Y2QDNcgh+/XSQwOGc
CTsXwWlUda1ujTd1zV2Yqo1JNdjQaPLVMH+OrdkfR0wTsPiaBom7qu1kx9K5jAujd7bfcg/SDe9c
PCc3OIauL1PQIB+yk1J/TJQMX3CR6SvpNEDiq18hvycA9cF3o/5p4PL52YxSzycLU4HCc939l4FB
GM4buvsl3GhCcJpYIDEbmVkX1eAjf3bXZTubcQmye2BKLynXtFk+eBsmWikQANS4Z0h1kEyhv0W6
bRxL7DNyuL2O0q/aZn596tqltwXCuEXdZM0UfAkHeespHhBVsEiSuYd17tSpGD66t/+tnAC82YUe
ceW04+UcHlPvPnk7db6AxvDnb0G7VselR7L+G5UURxD+LtJXj+Tj+Ukh0tNAVolnwFnSSj6t6U6R
XtING7vNptGfpu275ALUAVsm66W9DZI946gBB/vhhqaukZ4mtXtKomQWJzStiOcWbjDvDibLHaUd
BoO3wsu871Iv8qYaJYImf6r4ofbWVAwy0g1v00RQZYNZLr834fjuOWk66jt7O0WWD8mS1LdDPP3x
aCg/bRMvc9FgjxOc3KgJ0hvRMuCfuIYKFVPOGOENVdUy4e5FoSzrYiP+2iFd3/bdmdZbJ3HNt17X
W/iS6iPdQ4jl9vh0leGsJxx9qACDl9jvGXV+dHdQuEoE5t3IVa6asvOxRuxfYLe2EWfPsV7LCYNZ
nxvHGT9x/GAf3l13/pDt0MkzUi30yt22Ae3LUcmI+Xx034hOW5pX7nDMTzYUbur+R9p57UiOa2v6
hY4AiaJI6Ta80meWy6oboUyXvPd6+vnUAwwqowIZ6DPYF33R2M0MiSLX+tdvJnf2dvPCvQlrwjZR
1zTcwzOl+g+iDsdpZ5Q9BxkB2dCzTNuF/pzTYj4kcC4/YSrAuE3WUf1Tw1XrNm7qVbfaLknRdoMe
MKdd0vgW6IP9g+Pt1G7dSDjfCA5PPs+xG+tNy8Ak2jQzNA+01/EybGQWxfCw1uHhnUv2zLS3gpa6
UncWTHFE11A5RtsQICjtjPtXh5PGR7nkIXMLeBI/dY/a2dfDuKCjNhfVHLSAKL4NzMmujzZlWrDO
9b14OzDI2NdGRPWFg335M+ZDjG66AtkaYKIQ2c4YbQ7Y3ihlw8VMSXuX54w0YPLXcEtgFEKgLwQN
wT5rXaPdV144PeCcNKofC08SnxUqRvO20jJHJZX0YjhEsdfbezXac3rK9CRrnpfDGZEtWYfiZ4im
eEdbg3/9ZqKQbMk8YRYCSF+V3/DeQvTFq7DjHbPRlXBUmd4Ps4J5tYE5nsUPi9lm9d5QLtwuKhIp
ebiy4Gwu6iHoDw1imfbkGoDujHIXWLNNZ4Ext3Bf2x2JIqUH42aG4htTfiPcC4kR2+PoLaC2RN1D
qsfqXuuuDXc66kJ9p+zZ+mFPeBczWR1GeQRYmuZjG3tj9T1tdSu28QBH/mZli1U7YjHAQID43GGn
jBCVF6WF655aa0yS+6W2yp80x/ML51kaH1HSxPdGq/rqOE5h7NxCEvc+Yk8V/yy6fsbkDJazhBZc
NMR/lUUc0VJi4b3J9cDVDKuqiOlKoJ1uERsgR2J8GwIylbSJBxzTiPOrY5urGSKesxCqPXTyCWGV
FR8C0SV32DAv3b6l1E0fWjqMQ9Hb+G55Rt1wWhKB+JsQH5ncQDwcXj0ZxA+STmPaQUfs/gmVqV8r
G9nVg+uNTXlaGrN71tlkp19NEIjl0xIOY35yuzns2KOoSHaFrgePEiHVrZ+EmruFw8/6NFm43m4z
mXHKUexz7HID9viK0jW1uNFahTwaYy+NHVqF4gUAO/5dGoPxs4LGR1/XM02EOtjn3428oELUFtkF
J2ZGKt47UZZSPiVTtCdZdR15uXYMQYlq9q4BUSh2tQlNF227ncp9amnDAbVf9I9iihjeWQNKIaqX
Ol12U4HKdJ/pGD7hgA2bfVIGDJJj0i/iq+5hVO0siNnZ0VQ6+KFG/tSmD3ocj5jHPaIagWrVT9Bi
VjccuDxdXsyd74B9H1I1TzWMB/ZSjiCuaL5EyWAIxjyrA2FjO+N0rME+aw6F3P2Ohth+hl4hfnCq
D2rlUqXhAbCxjj5YkdlXcPu5o7vnKB1LJjiwTIN9kk/zyPXjxOnJEqGgzlYzzSU096LcGcDjr2Ud
yf5oz7RazLTCMr+PBCEqaPuCsn8yI6dqd0M9D3fpkBbwTSFH0jrZTALvEV6UJrTYeGH4n9sVyZKy
i/vpZFjA2xsQVuskqkyZ8Lwm1D2INtpkhyFQceskRS0fyZyImoMyVhimHbz4iT+o+AbPmOezWZiT
Ua/NVgSkQNJy9cEOJoYe/TJ00HyxtEcVM5Zze5Po0sv3nglDLUVvBxcfs3L3yBlnDicjgsAKOcJr
OR0Byz9CUJ+pn51ahPdh0xfdw+gtS48OUi+wF0zkEIwuOjQvbY/U/gimH+gX/qgC/BbpTrAdA9P+
FJQMdreVFdPu6ijyAsh4BYexF0EZnM0e2fkAfeAuEIajDwWih9s0ZdM/axPnpBN9OgR9eixIdKq2
jOA1S6cePLQox98ORITFp+1qpqPBmNe+gS5PoamK1D5Adc/YSEmc3velNcJOhSP/EfUU7C/2aZm9
UHx6P6E8puiGddjXWyRdgo4Vg9Doo6qj8Ds8Iz0fKqw8HToJsvlQbEktDnX+b9uJU57Ndwfm/lOM
VTNu4NMm92BETXxD0kM+4MeVtr8nEYFyAwbB+68xDWQD1QVvO6ZwXw6m01fLTcmnHO4yGcdPcZgn
KDQ0n/JnbucCLQDMgPA+gi3t3kAsj+1dnyJHhSzJGHcXzF19m2d2EmxB8NwvNaZT6RHtIJVMn6dJ
5evGSqMbS8Ql6ZoEQyDQYcSEeybR52CzAXPvbZPJtvoylilfmRAJppbYpRGD4BRm1+1Bu93sEaIu
bvtqmlGnzKIKH4mOK7l1h2zaMwSQwT5PRiDuyrDdT+SqlzBS6nkM7vnIoFiszdwHM5RWf8oWl8ol
0C5HhHIQKinEvu6utVqufs+uSnXXTxrZgQYG4PC1Rn0/pmp5jRsHvlwLKO9tcztg6ualJj2NSIb5
KWcdngpKhZgPuKITSYUu4q0JfcDZ2yRvjPvcRhe4LywJQlGG4HqbvoFptVWhkOkROk7qHkTs5vI4
GQxL8eQqmqPpxtBr63a245NUQSwPQxzZK3/MSR67bgxKOG6pqh6XvImLZ77fUvmBZYyTj5ACuDiT
/WOkUdJuyyoaIIzyEKnFsa8SZmX19zgETe6NVzXFQzgjaPe9GdcR6C/pQg8Rzy7slyD5vaB0bXzG
m7RPQFJebD7lhuNWGyzWUsluS5Zsl3eRU+4axqg/2pxR/l63Rtlsaw2GRIm1hM8tuoDpe93ZzMhi
KrZ0H0AOUcdqYNp1qoZGUzkSj/Db5opE46HJZ9qZSiTFcejlMD51VpkqxH3Z/FmP+PizhMpdBAt2
c+uWU2gezQ7e66ZfQsYTWD5wsBchekVwqJqbJ0+hwmymVFn8oUHC3ANwLoOubBrqlxfpsNmGYori
rdvMtbXPsbT2J4/jcwvbEptTZxGq4f6amvZTO4SLYk5FulJJ0URp3YT9/KlNA/c5ZMRjUTpA6d+Z
siPT24KYBN+5jJA9F9g3o+rInHbcOIGuvzMKYWzvFZ5NDysjqIY8nBjMgrowPUEmt9K9sPUCVKN6
GTMFQ1S8xz4n1AerAfz3Z6g0gFYF9FNKsNRsAQOh1+1qPcbGNklb7rYA50fpTwuE8pMz5e4vZg6I
sYCDknBvT/Vk75cynz/xFTNORIw5b1xrLq2jXeBFi6HCID/W8A/Lu9Ib5+4mrJ3hMx/4mtA39OE+
98ryl93Z82/oujEKstqY4YS5FM+qh/HJpeGif6oS8HbTKzsm3ojqvKMxtUuzncIgWPaNbdM/sd2f
SjhSvxmiezs4gKsWCWS6eV3mYUn44xS18Ei7gbRkCOtHhlQ15eEE58Wnch9d6vKmcTdlsHDq2R4W
D1ukN0W5J8TDgf9Scxrtpghb+A1F7fxl8Jzug11b7dcp1/Mpw6YovqnBqW81TmmriHVEfJMRpAKP
V+P/D6YVJHc1HLhXETVuQWlZWhU0bA5utryupz2eVgGIJnEr+uSOhpvuZjtCGuSNOG9ELmSHYwXR
D0sHo3ZhJLhh8URQWP0Vu9voJZ5T46vVFwx2cs1tcoc3VmbvASoHZwvx3b3TyYSQhMQdCRHKJNTP
TjUEiTwQ42kdgjLag3QPrg7D7r6VU/XDJP543PeTxIgAQwU049otQ3WcyO/wQAShHL10s/Jo8Lh7
NjRL3ucWLl6MbiboFTZDgfPRgc2cMKIR00edL/UXJVNip2yrjL53nHrTPgN//lEbML42kIzD6Ygr
vfmdLYFzKG2KSV+kx+kRgwm5OuYtjiRHpEnTfev1bftEzksDqdperJ+qXgq6EeZwxa7UuGnvwkVX
H2Lcf+x9XfXhU4yF1C8uc612Rp/NgkbasmHWFln2o2BSN0FBrzV9zTJKWHZ2ykirGUroRItNMb9U
aFbhxrqpc9KC5mwbwbsHPBJ4MG9Ugz/FVlgREw05hR4eFTF2Rh0Dmv6YhuUQcM2P6pUk9hF9i507
j6EO6YWsxLNfh0ALcexLPT0ncRZmtwriym+lh/i1NSq+5Zxv61+IdOl3ON7leos1UvRZl2UynOp4
Qa+hQ+2dDM8W4wP6MHK+Bm/q4VOK2J5vXAXrlOJxAA0pUzJMN2k3qa/zOEETmHqvC44pY+lbC9Fe
fKhITzEpjdoVNkYQKY+Lscx3fd2NvS+Q4Hk7ldK0ojgcPX3LlLTN+Qhr/gqjLwGi0WkmKTNQPCV2
jtUl1UMRBlhcsHvNTymnRXGEskXWk2Gnc/uSqj55Stt5+WmhdvAnC1XlOicnkL4byjokNX52FsRJ
LoC1FyhPbGVFFeAXqpYmVBQDzzkZR2l4dPBmYCjvyDLcTZL68ggiH1nfpnYaP5ZyMNoDokZ1v3Rh
3hwVlhBf457OAni1yl8gdBbjZnR4cGwDnAq23Ji4bYyBWl7KrHfmDUDCDHu3MfBhCy0Fm6U3Zloe
uv05PIVglHthTkz4kzi3JIXLUP/qhEuT0EEt6DbdqCZJt7MEz3mf28bBRkDw08wyW/lyFPY//VI5
OdCKMp+CJc2h3Jdu/7pGSEMWQfhPqSALz7lZIFoS9Y5ryGOBdxVUZoZJ/c1cDc5yQGxePLkA4Nwa
OJB+HxHQA5q7TvvdU3lk+D3w2ocafUKyQRIdP3SwiBNmQJV8soDC2WWzzSxAzGUc3KM/jNF5po33
2FpZNh3RZRLCK9aJDAya+oNhdQBTZiG8aO90Wc3nYzRd/+iN4RTu5zEjSqzF+b08cTxRcXm5RaAv
2zEjOmhy04z9pPESiQu4I1HIdIyTqHPtYyWkA3/nX4QoX5WhYBtcU9sZffetU04DOy6HxUThFDGJ
wcOlhxpoMbP6kTaR95hwveEOw0XyTSHvam7iKAjF3pg0+AOAxGjvNR4j8Q7prX4RwWJBeberKCeu
otFPXVRzyrc9RZ6R16hjscSBtwdwwUBuwzwhtHdLGlTga6LSB5O5FBynIrKdbc/sBfzRNMsXijQK
ubE0LaRuLcfUcXHs+TGzOEM3w8wYbXSSeC2hG/DmZVAJyFgZR9t4gge8GQLClG7tyszaVY5CKfmD
nkZrHEEc8chz5i5xHJPEMPT087PEj+tLUNYt5guRDQ9/iTlBDrh2dc2NSQfzEo46RYbvVDEUIQRV
w6ZMoKPfAzsAhIVlKz8Hbho8deES3JtMaoJbWapFb/HcMMa9541WvllmS823VSjxT5s6M/9N+mD1
1Yj64PMMeXTxUxy5fjP8iAk0K6BAbEAVB1zB6whszAq8/A57aA5dWw7RD/yMIn3EVI6wxHnOZkX7
gy2Cb+iqfgyi2gKBVzRee6dh1MdriAp0TI4K7JM2INGjx1cLbMambphBlK61k0Veb1PCBp0TYzFG
FbBjkmAnF+1CXoPpTPZGmvXFC5qH/mlO+uHZzsuWYxpCewsbP5q+NHLtT9CPDDd4MUAbc9Ncj7ec
cYH5gd2IkELNdjFAWXMcax8GgCUIQeGvbWhMV+N9sxtvA3eCK+kYDm6ZDO/yrXJDyww3KRFL/9RM
2FfKGkrjDaD98LW3XBjg9CnNS9RVUPZxw7ktYUk5+2BmBIdvU4geLbDD+FdY99a0gzKO9cvqmSE2
C5SP4OCAu3QYBtjeFycQ0Wes2ssP6RTz4cSy6E6zKk2TMUwkbxHohGKTsGmw/qfeSfZOauMqMcem
dyy9xL5jKtsVpHEDcz8WfQYnB6Da+dh57tBuqt5u+BCg/wTACSE3pqR8bB+WIK69TYhZlbNtrWJV
cYfUNXsjtJJX1Sb1cqgZtPRP/KnTS8PlhDG/UXsgqMqxu/2C3AA+JXeX4nE5TDhzubSfsXxi+pNl
bvWz9QbdbKxQuVwVWY9yAxIHnBHZdDABwzUcYZvYQR4fG3OC6YMpDtEdoEF2+yAWL/4I1K+cBzZi
hmeoUH2wt2qHOw3wn9F52MO2BrR06nBvpiOOMPxfh3qP/TG+BYlesMJDz4jJP88WzRXwEcAr1g46
2TXD2CWHFkvbiAYrGh6EGMzVRMCN7pfFNtwPYSDnj/n6MQJPJHS5VempjyYMEOwNnCq9DRs3s3HY
8drXgaHndMzR2D/kXAjEqRXEwoaMnUquhn781mEN/Q+OCfJOGrnE2ki7gbsNJSTqG5RsJg7OVTn5
uBM5N01D5OIGYQusiIXKiv1Kn+98swBEv1gwNCmb4BwBaCLf1B+UyOxqPzSDwumGC3nbIjLyMaIY
6iP/Lko37TghvsmEqsydjbIoP7iyn79legTZXobIC3eCDjj/Bijr7pH4rpCO3VA3094Z9glCYX8z
2AM4kuHWDnWJdrzvTM9Ehgjfitb7AXdo9BLZaH/Eic38MLUi+2mwT762+VTeRzKcV9lIwAnqBHPx
E6G+uSqULeAyDxO7f6LcIMyO+YuaNjP3163HTp9vM5lnT0aapM52gRecbBwN1eAVZ4wQtRs5xKjT
sGcGt1/oFLlnGDbvuqkaX6YkWbqXknEduimv6T7nYJJQQ8mBfYVhMbpH6GN2DQuo4KQkFFI7m7qm
8TyNZmm03xiMm8VWjHFd3YFrlDcl9dVybKDFiH1khgaSBihcmPTkU/RMHSK+WWFA9Vks0EbgbHdw
4BYzqTvsdEh+2NTMlUpgZbtKjsvizSjKioziuVKmx56LCkmZzAE4HXJaOE6BsrWqR2iu6QNimia5
G6vMgQpk5pCu0tAuYAsnMtw7YMkVJeSwzkFrXBifcUFDuu5YsVv4sGSUvYWXFXzHgStMnqreaZID
URii2DfCGyFluqJ+IMC5rjdWbPJXI7QR4ka40L9habvZMbPyLLoBIC2p24gnGmBltbP52rmV8Ytu
vODpjqV+nlUuoV7OSaM22Eb28Yca6tfBDqe532diouNfxNBCgLWD8gCrLnmycDrCKqosq+Uhrmub
2FmkNgTAwb4N84f/gRmojC7uRl+5Q3SDPWel7wcRB95m0fNk7f5HBHYjIcXm/hIMJGVZeVEVWO7I
ItuPuAJPB1joZsl/aoGUUCbVfKqaudD7rOfGmnteHMKJdLzi7nnBSFRR4GCvibsrPcr67/+wxmX4
OTPoqXofw2hzazmlDS8E/q6gz7xmDr0abZ4ZiWISAsaqsKLkf2dGosnqFoqip/d7bBJ2AaZH+1gJ
92HGHGYLQqS/GcFCP+FRBzLThntWUo0jBEzsK+6bl4witU10PGMhTSzTmSWowZYGLjN7v9VLd+jx
w8QmOx6O75tuXvDAVBpzOFfYa6qDfWZHaYTAuDNtiN8HzQdeYPjFhmG+zhYNH/yAJqrOEGS/v6h1
8SljgG/BZyY86DzTpEACOQaAjv44DNYTNAb3KIVlbCUDmQNVF85F8Gv2eauWXTWm9YZwU29bjeW1
UN5LWwvbrv/3h6yepH9sLdyWGt0oHvKQ57jvQbNyXSu+RS46XIlovfg6oWsQCLUau//l8KomlWnZ
9L5ifny0Xdt5UNjGXfGsvriKlpqnZdsQ285e5wA/pbdgiPqCdFbQKemcyrFx9u+/v4ub5o9Vzpyx
7S5UsLCm3q8QRfskVIR7l+nQF5y4ipukgUhJzTdc+R4uvCoif0xCTC1Tkyt89tMIkPcAGmXva/wQ
9041dw99OgaYtyH7e//3XXiKcEFh1SjoSrjVnxmg95gtwQdJep+gOoF+tlPuAaokw/P/uo5gN5g2
6TcWVrTnh01UcJxDYmH3Ja39UC4CqugyhVf2xN++uqxCGWlLjUbyL8dZzBrhhTvsvAC7xYNb1uJT
4E3GdLPEifDBAQNxJZp9ff9vD1HyqIiU5OzSGMif73VB1InGj6j1KRH6z5FDm2EkWbqfChViqbx6
/aeqxP0tEOKK8e2/QR1na2tCEzyF5zh5q3p9t39+0UxdEILFi98NhrL8FKIv1kvS8GiAq0KU/qDh
HfpNTz12YiqgatoUy7npe9QJh9T0avqqAE0xM3p8W5xMz/kWSUTgnArktJAIcnxAmbS6XniTa4cp
fAW9e5Mhyc/3xEHBkM3xPIEpmC3yo24Wu7pyfP69PXG55mKQMGYk2TVn6YOWl5VxHIvZj9xUfcQo
Ch7DEpnP72/Ov7+3dZV1v3BCE4509r01qZFKZhozoypsBiJj7BAXRsIfq6U9vr/UxR/kKc/1JBaK
2DK9fWcmUtXFDTVLkZe9TyXI7EodvPJVX/pBhFyQIGcrqQDa366CgZTXNJ4kZBAy0XZuHawPFpo6
NAvX0gYvfAAgmybYKl2PZir3dim4zQW6RXfyQxqkcpPlI/5Q/bhaGmFgKKI7bFaj76PXQ7sVmTFH
Vw6W9b9/9hG4LG9JjWSVucDZAQaamuS9rCcfuMQAQsyZ15YjND0Qh9u6NpOdsstrIeQXnq8LAuiQ
VMYxQ3Lz2x9dBVWc6K6Z/cSIifRQY7bXTT/ubWxv/vurZKk1J0GS4EGQ5NulQpVgIp+yNxM5vUox
9ai7mPUqW+ZXVrr4JP9Y6WzTdLWBhUyfz35HEfoCd0s9FF45I40Rg1/jcsJM1lWH97+Hi4t6TBNt
gnRMKo63Pw89HA20i6Cjhbzxgy8m/JlXNC9uIaz73OrF95nJ64/3F730+iR3nuShStc89wtHthYy
1ElHP0TjclPnaKwMieIBiLq58lAvLeUqIeHieZbAkfDt78N7mhZ1rCZ/lJiCj7JGfBQP//TT6F25
iS48ScgTpsPYg7uADKq3K9WzLIvBUqOftEP3hIuofZgJD/nEaLe+c4MQ+mJs/nz/QV5ck6ggNGfc
gTAz364ZzyCK1joeHaAF50x92+w2w2J+F08YJ+ERYGL/M8Mml6f3F/77orcti/uAPFpTrQEfbxeG
C1ek+CLVXHpOhHyaYXtGBsavMu/Lf2xMSsIr7/Hvc5sFpelwzxL0oc5Dsxo+vDESbY2XvdHSM+Il
l6dxe+UdXl6FkpbiWXB2n+0Wqy1wd5y62s/LCfqIB23/2UuUuPJj/t6U/BiyaF2uVvH3a7OATuUQ
dI3fjPiZwd5pl6MCTxx3Ee7Fv99/VRcWU+vtTSoXlr6Oe/aqmG7Nuo6jzsdwx7jtiB88RFOQP8xm
dS1wad3ib+8CGwtOqiFlraEK58lc3ug4DBSC1q+qtu5+4ddMFyX6OXvAoBDW9MDwcbhB5BM8kWCU
0elaXPXv/9wLrxATJD4/7nbC4M7bEhwglyAFUvWdIOrvzK6H7oLe6PP7q1x6qFQrHt0c+UHO+a3n
xktJvFTZ+1EuokOw5N9R7uZ7LWEbv7/ShS9t/bYJ+9Y0r+L89zBcGCNr0o2vksU89pMbJmDYmEEz
cx76I5ar3X+PnKYnJMjXpAXi6ju/E6qSMAUbawLfbIzpidsAVyG1eLcCYe7h/V/3bwF5tmW4wLl3
+KRX/up6wv1RQ6P0i+DBYIok0X7mN2tgXcPEHHnOBlWFvGmdpvwHaez4nTACseccND8KbL6vnGcX
3icbRggiSGzqtvMbCWbzJGqx8hbg9H7Eu5YxpRu3xmnOode//5svvFHPxnCY44xUJK7Btz9Z6zxT
fRz3fgy769YYK+dTUPc5gr8WoAgbSDJidv91SQmBnKNTQlAhSOjsDICpUxRZnLQ+ERM4OThqz+y1
3ZnYnm+LEcX6+8v9/Q2yHCGMhKuYjBH1WSWzjMBdUec2fmRFvY/hRXk0+K1XVvn7nbEKZe8aWGaC
1Z09xwxesQzGoPHjzlsesNtxj1noQa5erV7e/0HnS/GmTK3A6rh5FKlZZ/eCUUuc+3uDAXoz1Ddt
abcwVXV5CJ34vxYs/y7Fx267eA56f0U2MoCBRdZkpk+SSHGiaHlFODiuqqzwyvM7f0vnK6379I9P
z8LAIU27koCKqBoPYx+onTSw73j/0Z3fCesqSGhM2nSLruu8PxmS2eKm6C3fohrBcdVRn23b0z41
u94PnZXscYX07slMafcTHodXPrYLP5KkLptv26JOoRV7+yNTopLJLsIyUkC6uCkMtz/Fq9jg/R95
/knzIymHNIQXhI4uQM7bVTDzUjLmZPGL1EGbnqNDjbHxJEcmhtVNHMx/TPZZ1/u/NYpgTyLDebte
vxhUQ4Fh+gwGzWGbL2ny2jQaP7r3f9eFfc+Tow5yYcmYf90EA2yf2SiUQL1Chiuq6WTBY6kDyEVj
g7/BleUuvCyYpzxA4DAPOdjZZeCUNbxx9Ae0zQ4ipDpJ7ni52n//R9nr0/nzzuHpcdDTdghTE4R3
fnCITiU0s7Dw+OJb73NcFhEAhyzbj3VlwAFzSXeLwVTC6FDIdib9ohaC63bBJRP+6iC2RhhbGJ64
vY4PoWc2J/a21W4b14PhXC/RTAoCxyqydOZ5z2VTdMYOQx31tMDVAbrJDFse1JjG3leMmWfcUCox
wL9GTyAYihF0cjMFZtpvcZApoi0pPSbccRif85X799ILdklqs0xmHhrA4u1GmkKB7wyupX5kuom/
oDfcJEZWAiYgNnv/sV/4RoBNeexEuV+AkpIEIwv85Bdss6LhiybBxkeONu562Vf/TPNwJW15vWPO
XrLN6MDmQ1nxkfOGwW3GvlhMliOmD1+hJcx/EzTpfgpJqthifise8fYg+Tknr+T9H/pv8ffX0g6t
Ch0LMOj5bZtnYdLWNXQrsN3Qua0KGb/Ch/BeBsN11qxVF0+7qA8fl96oX0Xe1wd4/epjHZTiy4gT
wuMAZLh//6+68Kb/xX9hqPNQ/oLr88mywjiVxKAi0D6FTdfe4PtRfoJBl1x5AJeXYrTF9FWtuN7b
TeXJBSsDQ/GmOxPPyLKBrePExX1pQDD5X/yqFaUXgECc72cXcz6Imlx1bkuMTNAuYZLd7TIjil5Q
nHdP7691YQPba/+kgLglQdNnP6ueKUGS1l18+AFL+jmktvs0QSa47zNMgX4KMRtXLq+LK6JkXJEn
m3+crRgZeRxaabH41lhpNPZYSsJ6I+mlD8Fhs/BaMvU5nMDByD1pO0wJqNr+6t/awah0nXazn0ah
2E0C1eNQwaSCnpHDFA1/mp6t/mPl/e+a7EkOYioexo9nmyWCx5mHDgdwocsXyCHoOaEAH8sxi/8/
l1qvnz8Knq5kfh0O7uwvwk3ifUH4wHOewg3aGJkp5itb8+LDdIiW1com0/C8JsAqWLkRNBDfa0fr
dsTg/9jLLPu9kudP4VJVn/HFra7s0UufnkDFJZlhM1Y6v9pWUl419qCVDqKjhwmDwWNXNTF2SGi4
3/8cLh2wwPYui0lX6fOvPGkbdN6FNyHTFwwpwrI+IVO0kEumOH+NVD/EYpFSCgH3CkpzbeX1s/nz
PWJ+mhhzwY+Embitcw37yZsxFZ0K7yQnq/81RC2cgkaVxZWlrUtrrzNcPjaibd3za6V2qoEBfMpb
HZqm5CbvggFG4xwPO2yCE3dL1Eg07QraonGroBj7M7rWBAv+wLvBR8u1NiYCgGjrFjLE4hp1NO5q
8xS4m8apW8KKFjGiix7x/dm//8Iu7Q1QIIof5hLyr0o8j/LAmrE78+vMzQ6jZ+gd1gEZ1aPpXtn7
lw4uCgpTUMdxbp33S+aAxbMcl8Ufmno+hGXUnojLKXdmOC93UVTOx/d/2qVvDatAxoAU+Q5Q79sd
AR3YDkPMX/3BCzxxkL3d38NtCcKnwS6F6+fB6iphpW338v7C/86Lzu96GCPID7jqqZTPVlYh95yJ
wYVfGpOo8JaI5ffGIwXG73TtNkcJD8I9kNSVxvuxSSPcDWrkL/AsJ+d1xDaheER1kgqs5WPkTEEp
R3dXzTFW8S72AumhRfttnsp6SD7lOKGtXjlB1SPgiJrwBg7+8impBxOO0uwoKKSw1+S3LkSOvUWT
1P1cumXBL8KFIrRDPVN/nMdEw2h26wlWfo/j3S2uOTa5Qe8/mAs7ALQWjzCP24Qq++xYn5KiVWh2
J0r5frUxq6zMuE3SaPwG3TbJDm3fx/Xhv69paSAycH4g//O6qyJTIho6AwS+RFu/q6tiZttxMuwh
vAYWYtUB0ON/syYTaOl4NpDuWQHShKDDU8Oas9QBL8GC0NxxNhwcY5o+DKZ3ZcOtd9TZfoNwwVVp
2sDvzDXe7nQMCu0hwITeD3OyGzZBR4zN1sG4+xpx5sInJcGmHVokpagLzl6gh0MswrN88iVuDxEO
E6Zl4O2Tk1aKV2uKzX+0LHdJOyff33+iF44pKbFYpn7mHwyF3/7CZUxaZTrM9gQ248RDqHj29kT2
2MN+EI64Mr68tE/Zo5YjLexuwOPeribzCc9ahFR+3S093kYdRqAyNsS0092CX4nCwPzKOXzhCmGE
4bBFaV4Bec62jFtGYWdH9QIjCVfN+y5d5cEqShWUx/y7Mox7XWh72hZuF1y5s9fdcb57GJeu5b/l
kAl8tjRuaIXZ0p76nCn1icM/2+cdBL3GlYlPoqw8KWKrdkWTGMumGurmytO+9G6VR3NNUIENdne2
e4GAc4pzi1OhK55dooR8Ag9+LKSwHN/fRNallTQe4iv241F/rf/+jxohtXDVKsKa90qZJB6jxAFU
RXhgFDtcepiIbLwlr+5t3aMNJvOl+Fa3dXGCpOV+NvPChoWIsvEHX0GtbmJ4K52PtTI40vt/54XP
meuK1BApqKKAx97+mXBUOu3l0+LLCO2m6DucwFtUyFdWWT/Ws/eOXgZ1PbgiKPd51WIIiwRBbCF9
i1s/OwZD3le30K7Dm558IITKw9jY6Gqs5FYTxInbU1gsX8FxS9JJpxRpCwT64mjqGNK/RlD8qzVh
duOkLGxCThahuy2OYrj54deDxIQWk6ivIJ+ReySel+gfymgxtcUS2hS39IfZfHLbmtBlJXU6YmSa
a1yCq27mJcVphQF/x2F9N8xz8mOSUfUs4zD8LSqVd7tgtELUuwEBbFvCSgmqwSm/ubFxpQt3uaHm
goScUdzYZpsXX99/kn/RCWlXFOi9tXaCzCLPm8AMw1jMEkKHNrqPxU+qgmr8p8fs5wv66qh9MmUr
6XnjQY23dT/hGFrwYqItQNr8W0MSz69cQBc2Oog+nxL4HEXp+TTBtTC4zGpL+nYJ630TOtYnunz5
RPbg9OH9H3/hrKQnZN7l0o/y09eD7Y9vyvSaYiwrh2xNg7MFK7euxkon0WQMhx260RfGDNF/b2iA
UcAgodGw5PlhGS6xiLH+t3GDyJU6UTZ48WEUZNC8ztLS16Zt6/d29qG4sIIcDPTWTv+8hIjameHi
Ytl+bqPhtlEtHBtFBADO6/kX6NvjITer5/cf64X7gP0EeKwkswzrnCxE66iHrogkU20N/xSjI0G0
uJuPT03tUT3XAzBVuKS3SKDDa4TnCwcQgfSQHaHucCR7Z+90zBc09+QtwkrFofv/cHYey3EjWxp+
IkTAmy2AKhboRCex1RuERLXgvcfTzwctZlQoRCE4fRfdcRfMykSaY34D1Qn5LCTVP3/N8ZCDDKRT
CpFkjZQbIrxTkinXvaTTBrwpDWy2Q2nP737jKJgLImiBbNLCX1fF41azfJWAzBuRv3cttLywWmuF
g1LQObz+zS76ltwD5IAaUlWWJbF6y7r+dRbA4cPcxaLZq3sDdrmeafeq2UaHSNDmkzEZE5XirP1H
7XrFDQUzdmd8T3ZWdeM8LogTvhyFW37J6jfocBDQlIoNT4N29J7GWououeQfC3PQ3vEJD/Yaw1uz
BlSsLnU9GXCsufyiv2ZtNqleQvbRl2g3x9Begy4z51A0La106SXh2zdhj5MMIyqsQTRgzjgbOxfe
5qxNonxCRH7M+rgkkziNYSoaSHNa6jGBlevgloNeFZACt1CMeC/l3zgilkjRWubOX/DbKwwkxPdU
j/3O8OA8xSYCIVaCUq2au62JtYlRqovttRm9AHxAOMoUG2ztqfdPWlzbPSVfF/158yZCg+bb9U24
9cOoe6r4SMmoxIir4EEqkKAfREHj7Jrqi0GIa2tdH+zMf+NKZKX/b5TVDaEhkIQZeoTdRYLUK8/e
v/jSy+/joP7oEQC+bYZW2QlT/zR6VtcwDw0dazq7EGms1c5Gmp6Q3eSVLeusE+zSELr6WORjiR0K
jsB2i40LPJ0U0YAvOXoWcJVKBIYe5BhN4ftEbPvviLVOJ1xu/P57lAoqfg9yjgDPhFIKIiEgtZBY
hK4bOPUwJC++PuBmlMi97lAfXdjyQjp+o4cj4IAYBI2GO5/WGG4EYuUmTFo02BSsf2EcIuOPZUwd
S76LM4nmv5j+CC6pUJa6YgAUP3CbAW0HRHY1da+Fu3kgFUp98FEhOIiqfH4gDcSx0JFudEphxWQd
45jg7aauDDE8SQmer3ZTq5ZgS1NknCS9mxBgkEG/QsgKff3m+nbcuH6X1g67EQoJYOzVObGiTlpc
X3RvptNwiPUAe7RYxtzLysSdO2DjyWQoKuML1HzpGJ5PO9ESaEamzKsVROGvBI4TusUl/oRBPT1A
fBtPHToEt7T0tb1Qmr+83pkLqoHyGZcCzdfVyBnSn/E0614zI/6Wa3LvqGO01yvbWkp6oGSJRFnY
fq32P/KLUxKZhuYN84hZYiBl3Gyx8o5Q7dfPfzRuNigNJnApIsjz+eCWgUeMkvEyW/g9J0lU/ABy
qzxELXCK60NtXSTUijGUXoJVGoHnQwk5CoNlyf7IRkO5DTShetOzTL6PSLrv5RG5dUOvd2KrrYW0
yK6oz3A4uALPxwxiRNdi3Eg9Qwk64yAQhGVOpPXlAX2VeCc52B6MvAA0NkGrvDqMam1VGfY9mhfh
Zs7NUCz65VJ8QuJJ3TkAl0ORtooEjBDyCI+V1TacokhL1J5L2ZLT+a6qJ+SqfW1+Ledwr5a7LNH5
jl8yZAVTCgq6hBqrodB7SLhUZc3T4NnDjuaRzxA9PF7fHPrlkZaWawyM7gI8uyjeWX3oh3IXK94Q
aJV1M9K1kJ+1rhjCO4yf8xRbPqu7W/bVrxybCtSLeVYRC2uSNywMxTdLBVfo1FlcIVslxTJtc+Ta
DGRf8VLDa6FppdqN/db8Nho63HMplPPfM9yG174En3/0C12lQjn6/oeewmW0BS0MvsIUK7J7EzU0
0447ao82JAtBcsze1z/SLtGUmwiRwA9DQ2sBlWxB+w+nXuWjxrjvC76q5s8Wdd3CIYXtJ3jpconx
YWU0N6FVdsYbXDNKXMk8V/1LM6Zxfpfg0PA859qQHP2+nH/hoFhnJ79AvN+dBiBByGlW8tsAOx4M
UgXK1wHZlUtHanI4v6hpPih2gEzAR5r4YX8oprhFKYSA+SEpBR0TvaxqxVt8GNEElMRMtDtjkVNP
daXTd57xjWSZxjtPuLEkjFQ4VgciakUR14RE8YiCcWhE5soKfopVyGuIQbWkPvSlMoCjSGIMLUPd
StHjlI3hiSdLep/N0qp3IqY/IfFqMwOcIY2U2MySsU4n+7YfUIsUaUxk4auJGzMyHzGCZOhZj/WD
ORntAX9npC9iWleFoFpuqIYxkkOKQo9JQDyIqvLb9a0vLcuw/lEUymFmkUvQgF3dwXNWICuZFrKn
plOXIBtiCvl9lKPHwW6zgndjBsNyGvMIRZYG4fPYySxxFm7h5rTpbVZmY3xUowyPyp0fttzI6x9G
U5lAH5A3pcrVD6P9Bc50KpCrCouiR5XML+NDOg2V9TBZYvdjFqxksvsmMQsHOUcRPwAaWXitqPiI
fZOzdhRPAlpPiqvglFsiC9G2P2jPT1/KSOp/Xf+1G/eUDK7HXFDVRB/rbEjD3BNL1FqhWZ6JrwmO
paMzKQg57qyKdbkoFOBBFgP9ZTR99Yz1HUQsMxQVTxxy63vaBxg4AOL8ohCqom2DXU2GxPOAANHY
pIgeVVgpSDvAgMunlNcF1D/iI5QPwQryG//KwwS438gEVdzJ/Mcrn9RELTaTkRtBMT5A2nayTimw
yJ1UYGuJeQjo6gCOl8A/nw8blag4Ne1M8WvuZSx4s/iWxEHeOaQbb5usKsABMNhS6GOvFthPYfLD
SVE9ugDYxKOaYn10Vhk8qyCk4+Ondw2JBqEkBWm4Z+sriqi+H3NEsb2izDRvwhDkeW7jYKfuvbFw
JI8GNV56r4AdVlOqBjOPUdBVPMLK4NYXkbiBzFU9Xp/L8ldWxxXkBmg92aLUS0Zw/nnyuTV8ZagG
L4983/ptDbKeuPAKVNQvGw7gQ07PemfMjZ2owmWAaExwcNkPz2d9NI0C+pdUKc2/g7igU5AbsQ1k
dtwS7cD7qcDJ7/pElWUmq5liVKBR/IB/QsFuOaN/7f9GwbY6GpXe6xMsTR4yuQIrhzQ/vRPgTPUT
y4OTFVaj7SIgG9DjRvFLOwRaE5aLSDzcnKEMcQ6JsiyW3ABFxeDLCLv46xDN9LkWoMaDkVY5vgVJ
WEpvYUDIYwPGXzyXEy7cHwrmKsn3kqfqh9CGUnFKuDAagFxyZByHNEEoNiO6Dl5Ss890Oyz2yZlb
a8+eApdJ+Ufky5+vghFaiqFWbevFsTK9+hi6YBSCsCBwllY+jtSvsUaRquHl+upvbLOlNQdan/4c
vNvl/P61+GFeIeCmgl+XIFE9pQHq5+gCGQ6UV/OZy6rduXCXW2X9salR0oskwV1IoufjUQLrCKAB
kmOrqj0PudR8INwVOqgmIDxat/MHQJvKQf0p39lnG8eW3JI7SCN1YKVX20wr5ab0a3qgndogg4bI
2I0WaOPN9fWUNhaUEThFy+2AZtgqwq5mMx6qUoejFnVIlrSaLzYnPZZkTy8HPWDDFslsY1YkCG6K
DNF8pzXsidcOE9LExlHZb3/VAQYBRy66HnEzuZbB/RTC8FXGjlrd+b0b247bkr7awl26JBRhL4J3
cR3TxEPugfawXj5NaYr4ft8qSWdHtZ96xdimlnt9nbbG5YoGTwDkWZbXoJIyVhCOQeTfEwqjPKVd
Gz2rdYEncJ9IX3gmGwRZ6+jb9UE3vs2f2jiVv4Ueue7v9/2IovrCH1TMuUQhUcTdyezNw9gV33w8
przrw23sOHz+aM7yvop0pVdHus4TUe2xrvSapkP6w+gtbBjUMt2DZ2yF5vRgl2gTkoHFRXF+qGat
oh2IiaWngYWe3SFQoh85FaZF2jefsEUOa9WT0O/tgWok0auI3rp806uVhvG5rE4/rs9749sahDQK
n4ngDfDh+c8Z/VxAT1ZsvAiLTey808h4LtnHN20nF3cJMmPyQUrD4vOFliVS5Fgoy7e96PfMSSJG
tCRgFPYIgfs+7olpEjSnnrDgcH2KG3Ej0svUP8htKbSsU4/JmshVo7LxijmUHC3QJbuqRcsR46g9
jkrp30i+2B4jztIxxEzv7frwG6VCiU1FN4m7lBrFGtARz2DbI7lsPaQzZt+VjQ5JohybgqcIsWpY
6gZCWCCV2O0HJUpVqqyxFLyLIcq/Ozf6RoRnEEMSwcIXBI2wuldHsmykHmHujEk3uToYHd1WhbGr
3aYv6r0e+8YR5gaHwcC5Aoq2fibJd4FutQ3crqEAsdeG3Yk0q7MtPHRcJPLznbR3a3YGFyTFDL42
kfL5Xg5xZisVK249hJohbVe1gpfQmE/Bdzw5GvnL9e+68TrSlCU946Fia61Ho6FfoqJYt7DJutbp
BAlRfk0qvC6WhKMxohA8Sob2XKEGtXMfazITOX+YKbcsYTPTXHq0q88IvCX2ixQCEQy/hKPaE6pj
9NBls00ZQ6QFBnXkcU7N4dWKQ4wUC9Wc3hH/FgYXDJ9Pld00ff0QzLNpogRdilhGmf6AgN7QNpg8
zNUY2RMeCpKLGlRZH5ohRbyuCQDL3JhJMS4q6jOKoIHiS78zC+8ZNB2DybANvzRepbIRUntGy+zR
7yTtd2JIQnjURroGnkLN5K0IfJSA+zrvAHo03as1IEBxtCBqIAPYaoLCx5swp+yNwepR/dMTwLyY
kbkarETUdUJ/+F2ECNx5kPZaw8H3RcvdGq1J35H0CKc4W8sQXXaCKtS1nW12+eE5ymA5KZdJ5GRr
hIseTxD9kGLz0M4u1ddFiMH6jb1WF96gjw6aJMxquCYx961vE7LJe9C37R9AXETZQpQuIH5VEGLp
Zgi8x7raxi9zA7YGleKmegiI5m7oGcWPgDuaLxOM0n+u7/rLM028tLQ8iD+41NY9uaih1zYnyozm
Mm+CaKAzKmIkZw+IqByngbDo+niXZ5qAgyCQpSbdQW3m/EyniRFWuP3AM1Cb/BChYH7QavG/tu8G
5/pIly/h+UjLofsruh5lOY9wrRC9FiP0QztaHQZMPSL4vIlHOcQCSBun6ub6oJdhB4Nyik2JeJ5S
1CoCbeMJPnrI9GSfIuoQKeZtPyb1TnBDi/jyxiCK/lOzpn97cfHn2TS01E+WrnmcD9+UHrnbf62q
SJQfpQGp4k5UQ3m4gW2GmXob1eiL++hcIxOforF4UBvZqjxClYSSFOC12C71qZ1dzHhlLH+LbNZs
RWrLyk4xBlsE9MoyvoutlKJ4oCdlh/4O2FqXi6arvKZU0/6J2GKW0f83+1+l6sOMDaOqRXs69GcB
+X8Je8wqGY3ercKGu1VqpBbl79THYzjAza6HRTMp3ZMQGkShgLrD8Q1IkPBVj2K0MYM06II7rTcx
lcNkPvjt60ZiuGqJWq1bdRGdR1UPG3seUB50Zsyv4xvq/uUjHe0oPSzVpRnZlkj/otIrCZEdafOP
giDxqGq+9GwCfn+q+fF38mDhXBqEgYhbJSZhjTvPlCLQ447j6h5Cs0bhGc33b1IrmYkT4kE2Mr1W
fhxaaY7/aWbs6Wwq4y2Vdp9YgOcxq8t/zbgz659tWlAURfLLCu80lAOnx1kU4m/tNIW+W1XNUByR
PLVuejlX2g9McaJXhEOz5EbXUYc+mRh3FU9iwZH5yKkJ1MxXKANsGfUGJFc7y69o+aPl1QxdnB7K
seyKp7iCmuaIo2ZGP+SG8uhtY9Y8LQILozhSVsuoGmp5b50Q/vcjj8OLesiM3QYs8rJFfD6ppekW
i1jTdPIQCt6XtAWWBS46x0TCxPPD/66XsX7btjI+XhTHKe8rlHv/EbS66SmJS8n4ls6lbLkm7Bfl
ix/FanmA9ZAljoF+s/ltCAAQ3s8VKMJvOhrcxY8gSQTJlo26PSk1+muU+0VjtNUYldB7ofWDwR7H
juhqpmWt3tVzpManICtq8qkGJLmNKLAg4YQ96RGe23PVHBFM5NVLzZoegBhrSvneN5ExvDea0Mh2
Wsnyj6BSwuauiHK8P4ImRNBo5P4VTxNuoSNuIks4Z7VK8UXTdK5JyJeGeMSSQkTQUUegd8wA+bp8
iLx2WyrxEQK0uqTGh7bGJx003pzeigXex85cavK/WOv5qOpioAdaNm2nZ2y08NYzA0ypLGSbFf5T
Hx+KLJkqpDXzsHMSABY/fb/WqQ0lWVze5aY1/rIaI+KNGko+O4WqEUv00NAEz2ihKtgpHq0RLqPE
OIcUXwjdJoPAjo+nWU6dpjdbCUNtU/lZa+AgDnR+6PDjH4rmUha2TeYGci1Gbj4KUXaSsk7KgKv5
yPVHpRV/KzAvvtPxc6Mpbvrps6i1unYwY7Dqt/B6+um2tKSoORqz4XvcwcnwhUwiesBrRCxu0kFv
awfbbg6WEU40F8dwyoJ7UWoH5ZSm4vCaorz0AfkdV101RYDUmTW9C91h6APMc0ohRvVRr7vE8RtE
Qm/wG5gfptqs7lg1Fp0ONq2sihZUZk+mmEuHObYweQSMonffRrGtjV/QPTosaJsOuy/eBR+z6lrm
7Z20fDHNAxICjYsn61eOu4f0Mcpi/22M2vxJSmXpqwZNJriJwjTyhrHJJHcqsDYDt1jV9Q1/QvF6
k8zLLmqNlg1CQXvB60Y/hlrl0sFc8mvrovxqJqUWxWlken4bBRXRXGge1UxWf6gIyL0m6qT8W2pa
+lCXSv0QRYF5bAJZH2yj1sJ/gz4f/QOOoGjUYzMg7eSkGzEGkkEIDED6ly9b/YIeyebYCVDVfb9y
2PblcbSs8S4X6+lO7HPt8y8/AoAcPKrfYKTl5ff89fK3AYZ2bclaxOSFzzU+GqPNK5aefPZyaOeR
br1Nhd99+/TbD35UIiHVqCVetOXxGEIiN5kMz0KUwiVJ7e99+nbH66NcZr8sIcU7cO/UuaR166AD
nNxavmR4QqpYqU1S6GMnHQ/KY47P/Le6CvM7VSv7ezwFh5e5nquP6z9gI4JD4Eqn4CHDDVHWJXg0
/GK5rVldzGNat1HAIZYBENkRd6zT9aG2No4CBpHQeMlv16ADEUqqOHYyc6U4ZvsYdpOS8SggM289
SlCg9hKxy6hqKcDrFA8RILiI3uS4abAtUAxPksMfaqBXt3Nq6S+pP4s7M9uIEy2OKq1c0ClUp5aU
4K8tSotcTrhOwN4FIclROkiPWj9ML9fX7zIERi6C/gVendCqUIY5H8WfdLnqpdH0tEYQ7+I4EPAZ
DQ0WsS1PdAQKZ5DZPdcHvdwf0MUXjPxCjFioGeeD6jPG50lPQU/GNQlBRkwdaCBrgNJ76fD/GYqe
LTuEHt76LGDaUfniUFPmmnCrRwtSsUNVm26y2A93jt3lB6PkBFSJnihn+wJ4i6lXFBLYmV4VArBf
AOkPRL3VTg3icsMzCq0A5GkA61FlOV+7OQVcEw+q4XGT++IB0GaQ2kqgGdhBCRiuI2aJWvfnF9EC
gU+1lGo0r8j5mGLccBqwcEPQVF5iKk6B5PAQC47eVsNOrn15ewFb1tEXRR4I2ch1S7JpmrDFRUfz
usWywEYOJghPAwbtQF8H4MzuOCom/uJEdrjrggJ06fiN9c45/1NQWRVc/iBkeC/Zp7TbzuecGUaB
mJepe0NlBoKDlZP2SJ9WUx16E9YbhIT4N5RADXdGkOOlvZA2aqeph1zH6QOook07wSiPaMAKxY3u
94Pk9mUQJ8fe7DB5wNC5Nt3A0sv6achauSOhmIL8NRCgcDxM84w8C/zCxXyLiipuB6jiDA7wBNPr
53qiBRQnygdglk7eub0v9zF1DtS2uHIsGCxr2F1V9POEDpbhtVUen0LcPO9mMe92FvjyM6M8Ar2O
ugqkxYv1tayoLy2Bi7RA//mlm+rkO7acRWkrcisp2Gka4W2e4Ylgy3VV3OATV71f39V/5LzOP7EC
PoXLnA44BYU15EJsorj2UfXzlMHIZRfciZ6/DklZd3dmTonUAVptZU5KivTWY2faYBslYg8Ncz9q
v4doyg5uK2BJdYLQhl+YiH5rdVfFg6EcJmHApEjCT3KPFn35efgmNJ6pQy594PX5SGdDKNk0KkUL
aT5EsZThJIaBxvXF2biil92M6BN1L4798iv+en0GHD+tOrI0L18cl9uEJoFdRuzwuUrlPd2i5Syt
PoSCRh+3JmXjhVZwPliM/0obiBAjBHJip7PG6Z9+HowYs5VwelIJUiunCw3xPlLaXVmLjfVUmCGN
GZFqCUt6Prgi9oGS6ODsK4OyXTDpidNO2t7jsEFeBtuJZBp8WQQfQLefD4MmSmPUVWd6qNW2D/Dx
mN6EYfpzIwto0pGXTAKFNbGVK7J0DgXsl4SsIMkFZYDoLwYS5vb6/AMSF8A2Kq8Bp6SIpcJGYKHN
8NGZc+xDqOmnBzOJ69uyBdrtYJoaPVT00gEiJ139Xe+JOPCWCs2udw1ef/EAGc/6MKUWtS28cZVH
KyPLJ/2ThcJBvwcnbmXOUbrFNML69F2zSOEvBU0A6JTE1rdsn/n8n7HpmV2THjCvVk4KMJzPv1+I
P9ID4WGheiqvgpzCEn09GMkuInj5ztgaCU4DOb5K1bT3em3tJhhNiIqJf/Q9VsXLXk55RXG1JD5s
RJcauOaGBOs71b2t0/n3KKsJUdCLK1VNWDY5mkHtlNkxGP3+LcZQaGeojQCRKBRZjQWGTeSx+kL+
EKVlEoSm14nSgPXyhMEkdzcul9SG7q2KZj1UeWMnQtyIcmAwcRwXiLspr0lM/txiPyZRvFRDTGi0
dB6O4oBXJA2F8VDjpPR0/brb+my0dQxsxNhfF7DATKzHXh0Gw0tYy8cZd20H8Jm5E9psreXSguNm
JXRjH5/fAVYKYijqEWSjAml9LzD4trDspK6C59lt2QyCh4FUv6crvrFZoNipC9WOoPTiwTAp8aU1
kYSXjlh9RKUQeJi84RVnheZOtL3x2bi9acSR5EI/W2cT3O7g9HLRQm0qzMk5E03+EBRhfKTLkz5A
qcx2wHkbnVZAckgAg9vn5aDpe76kI+YOAT6Evkf1N3hAX8v4BVBSeac+Zb2N4B/dPGm5EOfEchM5
05+ruPDHncj/MpYB/IMkN0ofOqCJ9ftFMFugCFcEt4VOaR3P93i4m+NpRKcEjYJvIQGVhWdVmISO
JecBQbqUl9HOJbex9ov6DT5SRG+oXa5WwggzqNSAsL1WEufJtkQhm0CBCtPvfPa5UkM9LHZu7413
m5KNjO4XgAJkv1b7WdUQEA1HS8BDZ468EfzGU4FXntNHU32Kwmq0cyuc7Z6M4ubT5xVe+4LKhP6i
XHz2Ici00popXmpGazwNOj5qVm6lO+f1z+W2CkwQakMwiWx1iRJXj3YMkTSYrUrA8WAUJZzWUaTq
Jdw+7WQAY2AD5xb/EwUjeYrhRWNqZU3RFxGz0R+yNGvzWxYmsW/rBIchWZM2j49FlBWZDcQcadlS
qnTJsYS+xZklECLp2LaS4ePXFIv4B3WBRaETc/n50ENmvW/gVqJX0qXSAMEpxR8s1CcTM/UpGpL7
PqXPYPfg1rVTGQTSG0wGazhJoKvpbQS98tIMjf+OTk/00tZ5KrsJ1tzNgVZK2N5M8GCfZ/SvMFga
FgfwltwdpPpUqdjOJovDcB+p46uewN93EiT4RmzTO+kLjhM6dmValr70eZjpLq6p+VtPtIbDo1kS
abS+gGOVFgErdeoxq4FjVq3RuFlvlZnTYkOn220g4Tan0R964ZnpQfcjudLZYTdW9HKKMX/WihDH
JrwYMA8383SUn/IYySEg4wqGqXFiTrc5yejvTGvl310AwLucWOPDEHTZv4hSJpY9Us5uHJHG9U+4
xspbnUXZT1qa/veuDuoPM8V74Tbu4vkr3CpM8UymWiO90Zn3UGkhcsWGkB6xCyPn86kPYYuJqFQK
tS021a+ZYOjhztu7cXMv0TcALBrPCw38/HKbOrNRpK4T4JtH79Mo63QHask8qGoe7TyAW0OhI41I
BnE4UdIqoqgwOOZnEKiIeT4+I79SPOW4bN1G+LvuPBIbb+0CaZQp/kAOuHhrafDFPiZyptfSMTkl
mHw+TjGGWddviI3r0FzYENqC8iOTXa2djrEUxvWG6eFYIvzDB6zuwsgSI5gqiknKVJhF714fcmti
4FBA/oCqEgleVp8rboKYBh8J+oTshmD0/UMqw129PsrWlyL2Y90oDy5VrfNRzHCQqgi8uDc00uwm
fTa6ajd8ACdLdrbf5ny4YeGsL5xcZXn2/soBVV1IdT1kPgZ21Cf8JzE4Lf29fvj2fP53FHU1HwEi
aJ7mANEodqZOgvrFDY2jyGnhwJ6uL93WhHivKPsvYjfIHJxPCH97M8HMjzqWhEt9Q7nrVyMY8c9P
j8L7u9jhLeS0i/oJ/sdmKtSh5QVNnx2UrpiOUlHknz9FcAhFHiUwdYSUq2WLkX/IMLmzcAWITIkM
bfCtE67SQ7uzaBvfh4yJItMiWbrIUZwvWivOfpY1NT2LsuvekiEGKCArqKfRRa+CnSBmazCVnQa+
CkzXBR9B9nvKLy2JDWQM34VlDwq36UcbV7E9T7iN4MUCCow/Gi0Kg0z3fF6BnhO5yPRiUsofgoO/
J/1xPzFjxZ4KoWwBBPTmzzzEDU8i736+vkk2ricUkvl0pDiETuu7IlRQsMpm6u6YV2e2MAk4gg5h
qcKyLac3dE2Cnc+4NV3QiNBwaQnxv9Xen1NqrTHgDA9BiOQD3C+Gt33jzy7tvvRRSMFgwsgQH5u+
Rh/v+mS3vio0CRqkCE1R8V+PjTpZ1C3ZFfDe+bbVe41QR6uNB+AfqrxzP24ccuhdCl4nZARoaq0G
a7hA/NkoDFB5gX6oFSt7NDM53RnlckqoUtA1oYGx1EjXy9krHeaKTeN7FnCHE8iGxu6asPgyGrv+
HxucNRSN0R/TYOlYFMZXMwJgKtGlDn0vryj0uGTpU+guZaOIMoZifiWlqAcH41h9cJs2a0anyHA9
t9VSzbHFVVXiw4MxNvoezPZyTy0/jCIxXAw4a2sREBGFIb3JoyU+mYPgSN0z+YnAqHrEgVgqkdlr
WtWRp6CO7LTAFvVwfVttDr8AqehMcNmuz9BoFhhuiJLvRV2nZQ6G2VOPvBHoT1sImuKuH0TlHVxk
Gh3aAWWzT0cYqkiYR2EEzW6uq9UFUtSYYuK14SMMDutHFSzLzcWyP+S+pbxkQbLXqtvIdXlQyKtN
1GPId9fpVl1XFZ3VwvdEBf/0Xm1hlKJ2oN9MHV6nndSKB02KcQEpzeEJ/2LsJdWhfLm+6Fsbn4QL
BAkFU+Oi/4TTQt80Vi144TgozmSNkGfTNj/IuaHtnLHLk7w8oJRMuTMWKvtqgY2k0YNiKARPHrGo
UGPyaUPOlP/HLqJHjU4aD88iVX7+Dhhz25V5bi6rGk9HUUqxcWzz+DAmSEl1WKe4aTIobmQg4nh9
KZe/fJ5d8n7jErGIaYKYWhe5wg5inj+rvofur+5UuqI+BF2VO6Yo5F8EOhB7r+uGWrYK83s5q4x5
2e3F+U3F6Ku1vBl4yJK3ZYn8LwphQfWi9bOeHfOsy9+NtlW+Nn2upo6Bo73h5L4ZFfhTF/XvHure
s1I0VHeuL8bWLQceElD1omsBkns57X9Fm1pizqlYl0AyUi3Jjv2QJK+iHsuItaLO9z5MolQeoY/n
/4qCFag20vj5sxIZcu0OnRHPTiWUUrKzBS8rO0BQCUc4ddpSZ1r9qCZZ1FBqw/DiSHyZuuy+QIb8
JrIa7XYKpPRAePALj+3ZDdIq/ef6ilxWC1kH/iGHQTDiwg9Qz+VQ0TOqhYGkP3R54iZh7QBESh/T
IgT2htrm6fqIG2cbdBC+tzybJt0Q5fwTBEGfCEpVWZ7lhwDALbE/hKkk/iql6fPoBiq7BJU8Z6ga
84KcD9WVE3wvOqdeZGSyowh150L5anc+3+aEYJosnUZ0t9aBRxIpBKmUYDxgepiZkviRYUA1fJ0H
hWTj86unQXPnz9ApJCw/nxIaVLLqj6TQgQ6oEOxp7iKJo+Hz7O/lgMu2W90cgLG5sHj3aGCu2yZi
AWvdFDrLyzSti05tD4XM9kesMWxMp8bCEfUIJLrcm8GriOXj3mHduLkYnzCLnIB/rQE+1D5MQizu
EdEUZteEGHCYlbZyC6NPHUhre/reGy8BQHAmbNCwhc6yuqPhn8rStCTzXaMNDyRDKqr60V7Pc2tW
FFsgaRGQ88Ct3pupF+gDkJh4wWTp0a0WSMVrFilcw2Jp+N0BsaHPY925hU2auUgSbCArBiwlGzkg
izMG5T9ZbOr7Mpv9Bypx6R61c+ssoC+LIgyFFwxNVms4CVlnDexRbyzFAXlX9I5rapKOiLjxTnV2
Yyi6g6h2095fdEFXQ4kzCBhl0hUvNEDRH+aBzgclM034XYZNkh2un7utl4PSLDSr5eJCXWM1XFJJ
8zCjXOSB7Kx+D5mCGBi4YzGx45Qc+Waai2J8UephRm0/qBGI6S3Y026SyDVV2AY262EUSzHded83
dq0JMIYSFHuJas3qjkMApUqyAAp/qgr1+ywG76OWCy/XZ78xiLWkdaRviFNddMrE0Fck/Jp1Tyrl
wJGoFHrCBLr/+iiXR2MpaIHGAcfO+7wOPRu/kjp1AS52ZlE+C3pnTXh2RTrglzn+EU2BunOZXt5w
DLhoqFJI0dC+WJ3FBKVLo5HQ24PH5z+3upodx8gqXwugQfY8hf0/cI1yx4q1ZqfovznV5cGnhgc0
e32NN5LfKrHYG4Dcx+kG1FhJM0nRHRnCLZ1I5fOqCKi3azQ5eTdohF/cOoml0+GvgOX6/XhTjL50
qvvB+PTTjtzPUoySESQmBlztxU5GaJMakeFBXobnJSrBfV7PPy25Lz6/fqiWUihadj0d99UzqBpd
n8gDiExUs+VHubOARbcNurO1IB1nMdJ2qpSXYRKdRog06ObRMUZx9/zZrY0+DnWYV0AIED+P9ag+
jChNOL3gj7dCrE4Owj2fdS1XwQ0trGyd14hneN3xA5hhyXNT0lOtLd2NCuxB2FDlYVGA/3r96F0e
cFCLwBeWDptFnrKqwgL26Rh/9E+jHoXPfTPUnllKw56t1uWdvQzDE4viGou4ZgVPSovGJdy+U2Gq
QukIklS4UBLx4BXlZK8FsDkYdS8gtMsJX2skI5GscjVm/mkS9fSm6Ur8mPTKP4VStYf0/tP3PIuV
kK2krU9MQrFcu6CvSZidmZleh7fCZILLDJHnMA5ilyCDVE9q+zFl5TC6Bcrrui3WKVpEndbmP/LZ
ivNDYGg5Cv7jWL3nWpH9N+QUnY7d3E0FlYa0+BkyLlyxaqh8R9U6I3XiuQLvPCqmYHxRAr6ZbAcB
frV2OseqgdBR1KVOkRco7GYy6mju3CWB7/KYTu9K5Vf/DVMSgycE2NWhIAWgg5t9Qtt4YbQ63PUG
donJxGbLO6PtnXLwqy+aMFPiyuYgxKtyVrL3OR8QyZrrvP89x0F9AlekSW6YWxJO7UOXQvgQ5+Rl
nE1oMJ/csMuCLyY6dGapNK5zJhiIWe7jgHTrj03g0urJvVwG4HB9lIstBMiWE8gZJOMCLLq6ZsRQ
QKKgHQWvARP2VRVLxU1nqXsMfd7060NdnMA/Q/1Ri2CkC7iyGSIDoWmgM4y6iQ5KX8t3c57tgQg2
R+EdoJ60lAXWMf2cdp2OvgfFtCG1blCRFA45/LWduVy8bsi1IF+y6HxCtLioepezVce9qfkezUX5
4Btt6kiCHP3jW118q9ZjtOdtsPGdqHKjm7sA33jQVw8PrbBGn/EovsXYG8naRjRufLB4dhj2e1nR
5VBLR3FBP5BT4ka7xBR/VxB0I6snLfG9ZIrSY60U6r0Sj9Ixx5F3Jx66/FgMBRuXScHiuij/ZnPh
E0NGvlcj/3nQ2io+CGO1V324/FhLhkzZHKFq8tc/mMK/JjROuf8/nJ1Xj51It4Z/ERI53G7Yoelu
5zg3yPZ8Q85QhF9/Hnxu3IA2at9YI9ma2lRYtWqtN2htDfzATFXbjeoqvAmMjM5q2QT4ySS/7u/z
vfkDSsHUITdCuFwdKSePOyjmCwHLHHVXbszuVhUCoJBIswN1q82lvbz9ubCXtaK4sd7spZBqUpBQ
IleNg2urtYl0AutcPYl2NjTY6BEY4NSI5i/3P3F3XF4/APT4SrqAL7dISc+sgwclAc/TrGvTS41v
W1P4GCQ2CAcE/f2ReHK+P+hWQomvJR/ivoPghGTratSoqgSlnoiIWEmFfo4r7lg3xuUUCCg0Vovc
Uuv9Huqmdkq0qPnVNzaITAuzjJPQkgBKo5zqkmeWjTXduqHBvaa382YRPGim/mxH2fB+mh1p9Iwm
HYeTEvdjcgJxgXaSoY05DQGEhS8dt9w3SBYpSrzCbL7LHbzPd60jBGBik8QzqRrEhUSuy0ee4ssn
vryFeQUthCT68fCt1vm8JUVVXFdV8DBKUUnvcEStqp4q51JbiVqdcnSFHyIndX6ORhUfPEf3Div2
1GQBPMfMTSEtg6fuFEpNr0ZV43Nfa901j4PYu7/Ke4cV+y2HkjWyH/QkVlsrNyyYJkPwINVJdjPk
Rj5PLM81qAyQLKWWHlyA23YAu+rPAVe7qqkAx0cQBR9aC/38Jm5zd+nDvA3HKl3+yznpE/i3DAT3
SQ1I56B/Rn/z0cDviFLAJzdyShBIq3oqaEnYZlW/HSWnucRziGlnrRmnENWPg2R/G6JMoiHwd+aY
l6GyTobrNhGRxvUlFwKeID0QzzbVHM+aLD24Kbeh4sVQ6uriKpMJ/4Nkqc7bVvFzzufBdbg03amF
SNfWjs4c50dgiOX3vzwmfNRSoacYtCAVVmtap2WjqSlrOiYq8xk4oKjkfDzbcZAtLOm2fJ+GKe9e
qQVnmJmvprehPEv0X7RrFreszbumNRD/UPvI17Q8ehuNc/Fk93U1PySFoR855Owt5tK74xG1yPWt
P7blLaNKEJb9NAyzNxqysYBmgvFdVnbJwX29NxTlCwqzVIlgfaweiaMeTnrSZLE/mk7ldYkNlqxz
1HOb0uS4Hwf2htIXpWwYdeQi6/ev3BSVHHYzhmGkcI+TImX/tproPGvSxk/3h9qGHIojvH4BKC7v
m3UDFNq/NC0yeX4k97h+c1sY2hBeFjFyDyjHfL4/3FbIit2B+Am9GTCXqFcsv+ePfKRpkykOB0qj
vIjtT2i5BHirBakL8Uw5i76fTnJrahca75MHnjF9qkArumOqaAdKiNvbhGI+fRHUkgFbAYJ5+UPM
bAAmLfghwdAl75zScFzNbMB2oSHv6uNknOIaJnddCOMAt7EtNjIHfw69XDZ/zIFUpJkh+in161nG
34muf9UZZ9lI0+fZ5il2qpAZECew5rU4Ydys+T2948rvs0C+tFzMHbNXa0eBY+c2AHFEv5Q3Lkd4
g7EY+8JcBJ1iHzUDQM9Ywl07aY4vCTatroNszaMm2sTrALWwaE10TcpB/outvzyyAUJTqthCL3QF
VAJ7xE87w3KDopG/A1/sXBMQ68E67G39BRe5QJ/QU1knckIO6zhXTWJHNX918rCQXRsjJU9qESMq
qvYogOzOLwkMySrdBag8q+tAi3RRkzhGfpD0GeIwSkUBdMq106IMiGJ8oKNSQ9wqVSV6a9Rx64I0
aw6e1ntfTSZDF4Su4KIm93Lz0Y60izYcYh+/FfsfuenMt2JKi0tnhe2jTgZ3xB3YHZD5hYdBYxbg
3MsBLSVJgswhbirocvtGLmcfJinJH61Bit5ntAAOUrW9S5eHzmIsyQOLjs/L8cqoT7UKPpOf92V4
sYYBMHkxgkcu+mRCPlsEXpPo2of7gW33K+FjcK5xN96UEKOQzD/B3sBvcM78PlZRdyqkKHkzGIGD
PRe6FPfH27vlEWAgdAFuwLFxFUPUGtf6rrAj36pNQNZD1l2VXHyfzAC53wDdlTKOUhe5i+ZUZNO/
9wff28mLnhOIA+ql1DFXoxuipIHpwFZABAxD1AjHg/GiKIPNHdKZ8yUHHemrjWpd6AcPz1DUtQ+F
gBT+cP+HLOOsch0kLaHegYFYavyrtTZrA2+ZsQ99VAqcU2ab0UfEfOSDNHl3FF6ZFo9oDs36UWsz
w3ZmV6E/xbX2L+KMn+ti1L/e/5Tfqcr6WzT2DsFoSTDW+1YbTKPuFySUXEgIIymOQpsinuPuuZcr
6HoTFQJftiPrGyc3S8HOUxujpCel7SnrtTw9SYggNQiwsRlPsEPwJEXuF4B7GtVG5/UFmlGnsUTw
5uhSX+7KzU9H65UguofvzMiznThXeIqbeu240hBhNTlGLTY6fazLt4QcpyT1VLtvYS4Lw7PsUX5U
grT6EXZ98GSWmZ175ALIg96f1Z1jSU8LOj1iFlhjrtONAax6VhgS+B8pHC5j3WmXaBqCf1V08N6P
SDAfRNe9rULmYgFrIhBsivpsFUsS1PJ9tZ6Fb6iBXpx6dTqyWfudnaxnnDuSUgDAam6TVTJqg/aM
tDkL/TxLMvs0qFr0A4sY/TPmfjU7IQ8yBZujKPyh9pYyPkuTlt/0vmiEO9dUhN5oU5laZxWJoMHN
C2P8HlnmjMaGrUr2zTJQLzrZkpi+NVpu/UT+q5OvysiJ99BXrSEvzHn+sbQDeCOnTkx2dxvyuHAQ
WyqB9aIxy4+awRgMl2HUjeaGLN80nya9LB9RI3YwFBBK+rGYKtV8lqOkr3CE78PmqqrV8I/F/yT9
r4tk4nWrNaF1bitSpLPaq3X48f4G2Vsw8l8Mmag4bxEXljqn5Tx1kd/Jk+bLtWO+GdDnuN0fZedO
AuxAwCRaURxbxynhxNga23WEpXQpPzbVUD+aRdz6iOLlb8AifXbKQPl2f8ydRwTPIkLJ4gcLxmP5
8j+yzE5UrZqXbP0pgTYz5nr+UPdp5AWY9B0EgL1Txl5HQ5OXJ3WqVRjm0k+yepZAItflr8qxBWua
Th/BdDhvg9Ap+tefaoBU1AyWCxBE6+qJOwV2SPE8lx6qQJtUCC1i6i91JlGwCiWtGd1G0uTk8/35
3PnIRbNzSZl4cIIOfjmfkLGyeupF8NDFEtpOg/rTinDJMKcquuY4cx9Ekp3lA1fOXKI+S2BdIxdr
K24TksPgoW8wDjuN4RK9+deoR5Sxlhys4M4xQB2cyi335O/c8OXHhbpWhXJNf0Ip6+40ymCfR4LK
wUW6M4WLU+NCIqVLTVX65SiaXlphZarSQyPPGiumUp34aA5OpD9NDv7056opQ9O7v247E4kUJIBA
NDgWv5nV5oQXhC6NmkkP9aDXni1m6ZJW6GOlPHYPZnFnKCAa6BUhmYL6+ZowlOGuHGmJkvlOLcqL
xfN1sUzBVLXODgOXurNkS5rL4wXXVpLr1SFIEFWV1FnLfCuPneIsAiVzXNzNDXEyDNGYqKY186+m
t+J/kM3H60JXEIk85WgF/y9Nk/qZiFvNntbIenGuUhW00AhJ+6JPtvJF7kmsXVxvENNzyj6gHDd0
7U9FqPK/GmJx4GLKZPhoA5o8IqHufRdJFkpeJiWdTalVH3sqBKOU+lXsNPQ08ZgNQIwcROS9UX7X
VhYPFxBoqwtU5yYyxpA3uKHP2a0a7Nl1tEOpp71RFtWb3wkq6cdyL/wRg8F3IuajCVxf8qp7Qod0
cNuyO8LQH42y2glQaJRwQHMRf/nc9rTRjC6qiSjDq8/RAtMDH4HyhANg6OW3pIyCO2eT+ahPS+6g
US8yh6S86PLcHcSJ5Qe/zG6gVxEkwMRTnAJP93IoBwxk2yIJ4CtBGKPaJ5TmHJi5/UHAhQ49bTCs
S6HKN81Ko1dX+cjyF0LyUrkEVbMKUQ55IWpgeurPhV6A34tlNCbRFoyk/shlde8rF+QeDtsUvjeA
KPwsclSIw8zHXbzLr1GbtP0FHTk7dLMCIchfqiVgiOq5FvjdOCGjd39Bd8eH6k1PlUxy4yUbN+mA
zgSz3FUGam7zEL6hfiqf7NaIbnk0Jm/y2pEvQ5q3ByNv4ySTDPIT/iaPBnLYl+vb4T8dd79HnmVl
dqEC2z9RXjbCk43j1sG+3Z4OXsi8D8ERMeQmDyqGKkMYpOd08JCGSjxFT0hw9df7k7nN8CzycF6i
wOfQ7/r9Yv7jpCdaMdDnLZDdxPqrgIc1Grknl05bInFdE1vrqAueTQovR02jnZIqQ9PvB5JP2Y4F
fTmbjRwWfauluV/qxfQ5QJr0Ga1dU8ZeUSl+RZ0h3neosnhjavSPqSaFqZsWWZmdTBvw6F8s7QLb
QEdgqS5tKHGGXKICGmTUNqtPdZRbD5ERqZ6cxtGn18/4Ik641HnIA9egLa2e1K43o9zX4zh7QAlK
fj+huHRysqr91Dh9cbGsqTloOu9UPuBGAXtYGgFg09bxoRU1tds8zP1ClNVlMkPJKxVjfDdQafZ6
S/13qnvnmjbIA2cZ2tPUPI56wXsbmpVmp1E3Wd4tL9c7loYgRsIp9RsK5Ne+trGCd2zn4Njsfimo
BDjIMJ+3HWcMHkJFDozUH50mew+fRaA0oo5OcsqUKsLBbhqmp7ILo7NtokhwKipz+DwDVD+inGyz
xgXftbCVwQIh9bWKFoE6dHoPmtkHOoOxSqVZw0/I+BoAp2EMz4WS/s1hpntGUMbZY2ljvZzhpgei
1ZMX+EMbA5KyuVwfh5amP1bJAYq4OGyI1G1U0bzar5TO758jr74Vbg3wtTbJfJT45jf6UJs+HLXm
oPK9t4O4yPk2mT4dOisvv2+kQBrmdcDStkgy+2hOIQ8cxGHvePfP6O7SAToxcL9EF2AtKBLJA68N
hysu0NX6Ymj/6kb8Ezyn6hZOWx28CndC8KKmyZYlfSQkrLKGvpPH0Eq1xE8HVU0+0SdJv6qxMNW3
qWkFVwPy0QP6u+Pt1d+I9tSilQquC0bbask6fdLpUhuxn7WYn5zEzOsAi2tKYLGato9q0Yt390fc
1n4B4QPEhcUAC31DZbBsW1RxQ63ZLAaq6yc8xNT6yZY6CUtdNAk+zLIqtEtdxFn0X9tx+1zyIez0
T/d/xs7iOuRmtk1VlAt2vbiiRcWdoWPfnu3+OQnq0qtUtDm0oAyfIqs/gmHu9M34bpv8kyLpwjBa
BT5BQKQ1IhhQ68FCRkHlIROjPyFb1l0by6wRfU8bPM3V1kXdu3FhPGFGEyrfSevEwbLv7bbl3gVd
tYC31rdu7CS9rlPY8fEVo6KZ9bqE1n/rTF/qxo490estdHcl7A8u2OUjV7kxsCcKfwDhFtWc1SSE
wzgEaU7XKsQNw9PnIvMaG5XAs2HG4kl0zjstsV4tGEg2DC3p//tG24Y0QCEQDMKhVSYH1tlEFu6N
M5fmwZWzhJ3Np+FfifoTuffmTYbIWe7wUIr9xJBiN6/C5jIrU+BNOdSk+3t3byjskZZdtOAx1yX9
AkBLac1F4jvzkECc7JpZnFIkj7NTLiAK3B9t76TgI4hmHwV+YGPL3/+RHOLvOMLslhI/R2jY1WLQ
LR0AghuSRz9ncFWvj7q8zyiPAUaiOrDOUcJkLvW4URNfbfP6gTa37WEz2z7wREzPSWC0B7nv3mRS
hFvK0bzYN4i4Iu/sXpUYTwxt5EdDMJ8Rv3E8JADVv9giZNe4eRLnqQ6sZjJTRiQORyXxpZykpJpx
/EvHVvnaaUF9MItL3H65Gxfj8KW2bhHfNtzsFlEwJ6nG1A+clPySl+dZ7f7CEl5jGB2yHzfITs0o
V3ius44M0ziZC5sovS7PmXPlhPY1yjT7Xe2I+mrNcXKSlFH3TL1pDm7O7YWy/AYLWQde9pBWVjFl
TLqxlycySsPAaCMiit9GIU1PCevtDpUzGifieXmKpTA8j1NiHZzGbUxjfOQ4Ft083qHr8rjchWYX
qTb5iNo2GOqazWNqt805pL/n9iB/TngrT+8RXYwPTubuInMwKaEtevZrUE+ntFjj2TmzjwMBgv1x
eW0L/Ygfvj0gvwvjdEsXoMmGD4QkQxHX2In5YyQFbsm/codGsbywbaS/mEokmIBmE2lAi6ovQw3b
WJGcrmKooCtvg2V1yGSMFQrus+NO04iNRBUPF6NrkaC6H+W21HC2MrgzGsMEO9grq7HbWu9Qq2wT
vxaF9X4s9eRXjjMbti90IsSV0mRsXLNIip/pvFX1zems+MxF0Hvm2Maf2hn3iKRtXl/S4WfRdgFw
RGq9wXmEmhAIoBrkhWitTyC3kuDDPEtj60lNA2j4/izs7SjEr4CPI6OHVMpqEsawyixYgYkfTDbQ
jmEK7U+13bXi4MzunRl6wLCIyLwWqbCXCx1bNN7nuEx49feNuCRllX62hTqLh760x8eyy3nbm6aW
hSd0W4KDF8Rvc9p1dFQWWU0WmqxsnfxZusiqzsFReMbzJP2wmEd3NOvCOfQUtenlr/lYCQMbBCUe
mIVkUCdPA8mmnaDh8oaMbb2KXMnELPMkxSADvdFo7faWzXP7rRvVCpOdvhK3dpoC81Ll0xjfZFlo
Acw9HTH7+4u2d0A5LMRgRIQh+awm07DiIC+LNPEbWc39PB1Hr7ON7IY2ytH+2HlXI4BESRguHZ7M
G3ymGjhK3QqR+BFgqrelwDLipMUo7E2VjBhzHY/PtgH9Gfef/H+oF4PIUxr1L3YpJBEYr1Db6TOt
PjhBAzmEjwKgIOy6N+MsJNfKc+vgtt47C+So6AFATwYDsCqmohWEj48NbCFPa4HOYiPdmrizjwoE
e6vHGIjosHhbgf5Z2KJUzInuaqOYXiTHptvC2b84WWgdiIVuMzkKECDjFtEadHvW4ZWgPZiTNZDl
zFX3rHSqAjOXkuUoFOEhpDN59zfm7m4BK0nXjDoXVZzVFPbpOLeRFvO6nDX5py7pkzh3ViH0x0yx
CgXF8cHAP8uxmwz5yrS03sV9Yb+V025+tQQT4R0ToaXMSUK0eXlQsw0lG0VEP9IyybP1JvCjxLEu
Sa5ZB5+9t6LomSCBvJyTjWCYDoqknRCD9EuwgsJTsBpVnodqst1AEfR970/y3qIuDHoAAAS0DUgk
yiMSHSnlSdUZhQu3PX8ME7AHThzovwBhHsF7dxcVfAhMI15V2qZSoVYl/iYaM2kGg5phbDJlj1qn
69VtagEkuENJ9SCwqvATEm1JfcbVOLylY6Ud1Wd25hkA2VL8XxS9yL9eXiIts4I7sMG7bphHN1eQ
uD0Bt0puohjqgytjdyyCK+8DWrEbJUo161lqLJZ84M3qzXSS5uxYg+qmCiSU+wu6E3do9VJvYhRa
6OtKUDg0epTNfFZZzvIV6bnqEsjBER9l7w4k14GdTzWGq/D3Mv/xrNMw+tIVCBS+GeLodJrSbPyl
JKHyD8AmG6eHooxOsDnU4rEvRcVlqNHx/mHOnBr8sbTqc+dMcn/Wa6m8lbhQyh7GWkOKq5kyZfZZ
0QfRugkv7+aUxna6AHhs66xPVeYcXAd7awOhhkoOFeVF5/zlPoBaSoe5pOcqmVrqGrWtIEkaprfU
zI4UmXYOG2gbQifXDhjU9VsjF7EmVBTB/TKfiKBS39luAx3pe9xL40XTg0k5ON67HwddEaQkBU9a
sS8/LsImbZ5ysm+o7dNzjxf3tZbC7oGWnnPwnNhJyuDAAzol/136h6uHVDWVs4DWRxfIDuN3UuEk
D3OTmuWVydefocxZPn3N+lL18AwP1nBv0/OIgZ0Pyojcf5n4P3bjGCZAN3LGjnHrO0+AMc+dgVfx
/aO1N5kQ5ZH0ZAWpCK0ms9QE4gZLN82pc9jOwJoMXx2k5D9z1pODusLeVlkgN8D3KLJtkADoDieJ
2naZn+Rmco7VqHocpfBDheCAV1j28FpbHDpWwCiW1B1SwMaiBkH1oRqA0/lFmetey23zJewr9STp
Ir3mmnHUwNqbSkrG5GCwkGmsrzaLEadWgzFF5s95p6AsPgQeW7LwCk16fcuIT6McRBUP+ZYNBob3
yiSTL5DuBSJ4VCpRn5MwP2oo734QDlo0TRYBnPVBA17d97pNmaubQssdqc2+KSsH7rukN5/vb8Nt
9ZUPgoqjoVy0QE5XASsVJeioKkt9u+nmi0RcpAcW2W+BzuZX/H/ShwzTpoPm394JWwTeyJeJkxuE
Lu7HdV1jGAm4k1QZbR/BXVb9e//L9jY9pBTqkmRaiwr+6hjjeNqoUGZ9DRTvUFTYMDv1dEGXsPYk
pTiYx6PRVntQr4uWawHetihj46nK8h9JnabvOo4eqjbTkdzi3g4BzEauTpnHwSHo5cc56gSvoghT
fxLwDHogB66EGSP2E5yAv5hHJDwXn3qO9Pod7tiA85KRzahLknOJNTW7qS3WMDEybNg/jOIgMO5t
Dvb9Im8DKH7zrNPU2bEKm8KLkyrZhVS+8gMpjW/3v2pvAsmdHECBv6+Z1b6v9LbMnb5MfdMWztmA
hntGQjS8hb3anF8/FB0GXqi0W0gSV2tlUzLGNJNwGCZqfCmDONI8aZzH8wAK8kiAaW8fWkD0aOxQ
JdsUW8twttBTJxZKkQxJUYkGN7aawpdn+nVW2R4hUPbiB6gbkKmQBgHQLb/nj8sS1AnMk4JrbHLy
4nOTd+0Ja+oYa4tW/iwX83xWY+kItrozKEkiNwwvYVZvnWWxD3OE1CgNMQGtX2YYkJ6yzuzcyexC
15Ryc3L7pv12fx13RyVGOktXZVsylywVjqk1JzjzCMuLeUFfUSCyLlkTWY9WrxQXBGeOZLJ39ing
HqiSQKqXWv16nwpnFlXSMOjUpm/6Yo4+JEqcerk66gdgsd2h4MYvOiG8LdZLqVqR7uAin/ijFSGs
Epj45YUpyMmH0uRpc/C02NmoxJMF+wErkstg9WIa1bDOtCjgPZ5m1j+4XwZX0dft1YgHqT3Rax0O
Lp295aMJwRNt4WpvYMdM4lwIMdLMkRLJjWOc7VU9Cm9apIpLATze1eX+qKKynO1VdW95Dixt3d8J
0Wr51BpnJxPXJ78ulOqdpYxveMaaFzTja0z76viKzdx4HYP2L3KiZUyeB2iRbetSSoG/LsATCnHI
7yZup+hoy+QDLCZhmsFfrOUCWqfsT9zelKcmlZShzOTY18wy6tw6gWbgVloVUQwroVS9swsu+oN7
aeee4ALkXkcLDbTCOutD0C1fMl7ocEuvxXSK7NnG2Ot0/9DvjYJnDA8sMj5i+GoBE7OGFtVR865x
OfHSaSk3VuJIQH4HesZ5W0zXIP7wsFp/TBJmQ2VYC4RQIYlAT9gxvzl1Jb1rOIYJJh+MiZVhXVQn
BSaQh4qREXkzRh4eyj/dQYVh/+cs4NSFNE1penU4ISeUOQhG0gsNrEcoytwtCpE/KXNhfq2UsvpW
KF1/SrBovmX03bw+rbvncCyPlNL3fwmVVQTo+CEbyljkjBknV+FBnaVG406jHj8ZiRSzpc3M8fFx
7t40SqNfptKY3g5VJD9HzRTbWIh3r+e5/pZSYzvQf97qpDpRZM74WHCm0uhXhuYMr7akxTPVUa9D
Ih2p9extPbIuIj9hf4sTDrMWCIphklIqyfzBsOr0bQRU4eDs7kR99IDQ4tBQcdiiOhHfMKdw0kIf
8BlG9Jr9a8L080KqXB3cLzuxEMY/QYJjtPC2l+/9M1UQgT1ahQwZvymrH3pUJuNDbrfZGxn2QnVq
I/S1qOxEw7m3R1O63j/Ie6NT+DWQb0PmFrDwy9HD2a7ajHKFL1F7pQEM3Cap2/KiNGN0S2vdvDZm
jpwPgewghOzNMGXIRYILl+JNubfHAGiaspxSt5xOZ4xrbA9T2vRKpao83//Inf4z4AHgEVDxCYnr
SxUlF6JwO4R+Oredj4Fhc0NwLXfzNhw/WZZSnIpSn65WNGgzKm/K61mCPMCXS4Abh8C8fk0GbTKM
YlniSaRnGCrzZe5meDZdG3us7MHE7tzoREx+JtQDyrxrNIhlzWUYKQ1a/ImDGpNkiCcbJ1y3kZvJ
S+nbnqNBDj/dn+IdxuDCgERqEPQAz8p1sbIl8y7DjBtBLudkPM+hRVfYRLA7P891iUeSAC02+KOW
lgq84cH8gHVGBAUfgXHhjlalfEWQrT5Dthz+k4coqz01zTAKaOpcekqrIMzgWat1fGoUymNXMY/h
+1gZO/2cql31GJTpLGNLmYTJpWva8pvelMp05S2VZiea8N0P2kV1dKHZ1XwZtTnWWXR7jLwpc2L7
VhjmFHu5EmIqBD2w9/q2c7JflMd53KHlgHpw1+vhbazLUPmqqt30CR+n9ggpsXMc0bWGmkJ7l8lc
d13TMlcgOMaRb2S42ORjEF5Enwovk6rkf0lFQ2YKiggyTnykdr2za6AjLDAsuvv4Ky2/7I8wFAVK
3RQDTS61ikq/USrYm2PUv6fqgT6GCBs3a9Mj7PzOwSR//22ARMa7sSOqM1mbewd2ZN6H1dlBXR3L
r674WqtahkpPVl3HsBBua4E/E2PZfz/YtNs0lGqBs+hE/+49re5zpKCTFFooCdqMrUkbW/FFzubm
QAlk58JCDWgx4CCPoeu0CvBVPk42TmxLi00g3WjZk/DKrBgPyov7w9COWMoRME7XKVk7cz1EoBeN
Aem/Uz6F+Y8iKo+kE3ceKHwNAZuA9jvDfLlPwkWnhp0f+1XkGM+VXaM132rqqUUwwSuH+aifvftZ
JLPox0DaYZO8HE8bhi7ArzH2i06q/MTuso9jJo56LfujOPRBHe5i/ng5ihmjgBVy1VPvU8wYi13Z
cMMUu7XXpxVYLgHr5L4jC19XjawEGjtIJMSLBvyET0IpeW+VFk4g2iABcn/9/mYkqkWgsRfc98uv
ikpFTfIazFyGUdqpqUBk44Z4JDS4F7Ng2cACJi0DlbIaxez6vqpBIPl6qElvOE6WlyDu9jTbaXtq
rdHyiCiFqygItd7/vp0Ugr41Fx2oLgNA4ipmzRL2fHIKbFSZaWBOpbxIm0r9e1iD3/5mpAUVDCdj
a000RLY2Nnke+6FZie+lUdR8Wdx+GgFKHyza3gGDdUkdmFzF2XhzJY7Q7Lib+SjMY7yicfxOzTLX
LOYvXdR9vf9du4OxZtSDl22/zhUg3NuSluqRP/Rh9+wYcXTKe9m+VFOqnkfm4qBXtnPOls9C350S
PkXu1V6JZ13NBq1EoibHyYREYnqY4ZK+fl8wCvksuRtMsPW+iLtsGCdljPwe7+G3Y2tonkk38Klv
hyMU587mR0KejjMAEc71egJNOepQvKFHS6PF0f1ETrPEM+e+QaRYcoxTSYnz2rBJvzj1bB6E/J39
T6qFNiW9ioU0ubq/Cq1UIkvJIn8csib1giFXPgbJkFSeHKnT5f5W2XtzgicAmUKXk6LmWsNeykI0
3Guz8DM0DM/KpAVeKo8ZnpOddBGWGtxixfmEZ4d+kozCgZSsRDhUpgdHcWfLQtzkVywFDlqFy9//
kaiILK7RzxW5n6ll+FCghIO5fBhcjNwhSRPJUY6ys8ILiXAJcAvGaP3ZqlxKOm6GhT9oo9wgLRJH
3+RRwojdUoKJzCU237ZpFHsThMR/78/5znEB5Ad0BKzK4oiwOi61PXCZB3rutzkQPxY4MN6FstUd
aSjtJH+A08j7AP7v+C+r+dwZEixNPxtEeEoGATWW+/hctID86qiR3bZp89tffBwVRzA/CJ1uHr5h
UqGH1iiFrwdy+5jrTf7QDEl98Lze+zTeJLBgKcOB91mW94/tAg5Vr3AYLnw6Q8avVszqLVCs9LtT
lRpsmhApJ68f0iPM+t7KLS1lRFoMwMdrUhkwFeCLQVRQFU/7c9pYeB7U6nAAF9sJAHR6oBnQEULC
YV0fCyh8Qz3KSl/WqhJrQHoc35ukLYWLRsyhavbOSaAgzcmjNq2gwr7ejR0ZGpL1nITAdPqbbQ3t
M90W8a11lAgnGQ3opNsnUq+Av5zG0rje3zB7AGB+AEQoWpfIGK3fKHqgpOwamy7OPEJOmfF7wHSr
CZofbeQkmVvURjXfBGEjOllpmP+rNWX+ZY7a8WfdqXZCbRkb35ME1zo4uLV3VoIbmyOECROP/fXF
prbAyxEg5aeFaKnKoT1dLC3Tb0h2HxlL7wRAUhA64L+j0oYQJgHhN6mBZeRydeUZcymeut7pT2E7
V2dSwaMgtDvtRFqCENCPhbX48ghJBuZbUQfyo3eC7k2bmMY7cv/avmRWNtmXeJSl2W0l3MhANcyJ
6WuZ2XxEbTXpXKuXEvlhzlPtBgYfOcv7W2Jv2nntLOVAaGlYrKx+WhUNpTKyI8rEyH9JuHy4mYTE
RzAY+quZ+5TJluyP1s6SWawuW0m1s5F8A30CLf7PCHTnyW56cdEoPnx+/UfR24KGQgly6zA6whgK
YtXI/HRKS2+S45jXFQJzOVagB++RPaggnfIFbIrq8TaFTiRhTFFc536XBck/A4Yb77shmwMctZ30
QRkc/WpSgcE8MMnR3rFL4zx0lG9efXzwoyWNQZGBq26DVUmUQnKSUsv9WlMG3YVZ2KceWLcF1Dap
zZFM6HbbOBTrySCW595C9nu5bcq0F7YcgS63lrBZplP2ZTLNHwi9aq++5BiJDiX5KETYjSaj4FYv
AtwSfDWktmjIwfxQl9kR/mZ7yTEKOkyoWuIavAmMlMkHTdgxjQn0dz+zT+QbSRwequDtrJMcmf1Z
yGjMH6zaNhIBB8O4gsAHrm9TM0q5s5M6GRElnM3sI0rAKozmsn1jTnodXoUWK+rl/tHYXquMyGOW
mjy8gA1c2SobHmiGHvtDHBoetYHckypLObho9qaTXQHLYsFBbNIuTOxF1tKu99s6C28NHp7nKe/t
N3FvaxeeAt3HRc7z9UeRtj1Cub8ffvyxylRwEGsNZeY1GyeFekoDjt7s9JFLoXD62KBs+99At/RB
6ZvsgghheKrgjBcHS7o3wUQ50E9LN4ek8OXJqGx9YE5o5lBJz69B5ASPJC9HZZBt3W8x5oRDpHPe
zU3YBt8xKU4ELKiSpKnHwUh3bhKX96dQRcvvonZCluG/R9kHALhx79JJbd69fieBMKTSqrKTiDsv
PxTZvrDL1QjuQCDCB03DD29ALPeg9rd3QjiaYDapX+EnsLo0eia57zKVqqodzu6Uj/27tFHRQw/D
n0kG2OX+R+3FNYI5TlvAhQlwq+uwQMUF80zoA7JCcJMaTTvFRoSNPbJjBxtl74zggq0sCLnlObba
KCJXNbafBbQ7yiqvdwwg5miRwjCxzGhRWe7C21xM/Zf7X7hD0qYqAnl34Shz7a/fvP0kVYNc8uAO
jXoMXBw5VXccA/kpBPL6n4ENeOfCmVeuBva2zom3oh6c63m239aI1dHeKUL71/3ftHdmlsVdGLhk
xesXaY4Cot1MIvLbIdZ+pqFdvNNFZB1M+M7ack1T7wJiCYR6/RaUsDFso4bWgG10gW8NyLA4qpie
zUY+ksz/3RB7ic9gYZHAIwDSrtrgOXkLIznlENiTNM4al1S6fqrzAVv1WatbMBppaIRuaCHrdUm4
Qj/JeZmHP5uwjGCPqO1XYVb9W7nr8sbrzFpoV9tiy1Oi62bzNEelrpyQcNTowYygYi925xjnIqmr
9ir1cnWuWlvPKCfU8bdOc4bJ1fB6Fa4yzqC3HCUuLXcGr6udRkVqxUH031nORbKLeilKVFuhVESn
yfUkEBRj6XxS+v/j7Lx27FS6dn1FSORwCjN3dLb7BDksE4ocC67+f/CWttyTqUb+lo9X1wSqRo3w
hsx+yBBm3yhLb31NZpIIV9DZZsB8dVIjI9M70RnJBXJRt7MMnZmAPtd31jCqG3fmjRgEOBdMyPIp
11WTHotqqhfMizmqGpry8/g0dnr84Myz/r1Q5ZZN1831llkn+/SGkNfgFEjmO9zRSoZIIg58X9Hh
zE4D3csnFHzdjXvz1udCl4O6kFpqzZJQKm9AHSNGp65Re+ZzmtzDUO82Vrn1vXiexVMN371Vk7uO
Zq0tYV5e5JSld1pvV7tS0bUAali1UdQvkfPq8C2S4SQAi3Q4N9Trm6lEjxEXEgAOcWNNPwVakwFq
ecZJ9lkfVIqb3jtGGD93aTPu3g5kNx4S1UTqqWUqTztff72y1mkMFw3EyTzaQNYBXU/xmORp8y1L
le7l7bVu7BJASvQRYHzxSq9VhuzGmJBWXugE6pQcsHEou6A3mRkXolUaDJVNfaOAu7FRdO5hXisd
E4YwV08nMBcsZFLllzlWysAeCuO4eM7s336uW+8QOgHtiaXzvHIoshULTuKc5JemNelwR3FySdDT
CAClbUl13FqKHAoYN/kFvfKrjYLuVe8pappf0OGavw/qFIUBAzn7awJH79fbj3XjukcQBtANLtPw
F67TpYHgbKaWSqGtj9mDJsepCcK81T8koZ4UvsQvD7XUMtuIxbeXpYmGxTXOk9dhsl/YydUEjrZx
ZdH7PWGl8oc4s/axNBUraFAtu0zq6I2nt5/31rtlCgPqc3F2X+FiJk7J/6MRjbLHPTHVoo+FYUR+
LlX9/b8vtTRd6asvbMTrTEoRli5F7nAVdIWF4gwC875Tmdk+Hw3gDm8vdiu4cN+AwgV7s1adGDvN
mHIbPw51tOwvbSY19G2N1jnbWWOd07kyThrsoYe0SM0tUvCtd0qLGXoWLxWfZON1eDFBzuJmSFZh
udBeyhpLZrVO6kOSuNHGWb8VXf5eaokFf3V9s37MokpqTI3dPD0UqdseRm6P37OR4DlUx+G/j1pB
QGN9+af5t5ArXi9oKG1dJQUuBL02/k7MIbzP2mQLrMU9w5+5uhuWi47tQmto8TB9vQxCKAljBkBT
YRVb5sec8mYufdjyCrzcXlcP2Zy0jh+GuugCxHSsPohR8KdchliC9UpR5IGj9cp0tGvXroIpstR3
uNwYX5w2jxwfZg3OxHqUS2unmllrP2PU2/wWUJRS33Ub72MkrKI4eTZyE0fDrbVo38ZF2foKAt2X
TNOUbuflIlSDuJDjb1stXBxYSlf9qtmFp+8wrK7eDcMYvheDPbf7MdeLamfrEgF3L42Ge0V6bXeo
vdT46haKHHam6KM6KDJjzncZYxpv11r10PulWivKRQnn+VHqBj6n1diDdR8VIPcB1qfip9VSWL4P
6bQRM0JbaEe9alroj9NMn3ZAci6YklJkQRcqjvQnq2MkPwNblDalWtE+QjjChbLO3KwiuyjljxzB
QRSu6S2BTCki+VlGUnwiSjnzU+s5zKV8sP6Z9QuxSYkURKvF39q0TsZzXpneMR/gjJwVfWyjPdm8
lgaGUN1sH6qZsPdqHpm4SJiRbhDXEkMJSiNNHmfwAtkOr6f2P6KHtO/0TCb6PlKUBlzUmBbDp3Si
yNnNrpkXz3NZtx+qtLYfkNeLcn+2R9k8T3YVV37W2PNX1xLez9Gep4Mn8bDy+wShn5Oi2Y1zLNQ6
R+FwHIbHXhS6eBjbcRh9+KeRu6OuHEnvc0tEuzkf4I4K3Lrnk4o3XuRHKrfeHpl+J9tpU282QTXa
OBtW9Kbak1AHLfejrKrNXdN5yV0xjW3vwwb1vqJBNrpBJwvrU+1ZbeE7gHXcB10Zx4tVaWOGsjCc
30DlopGnIS6nGtkHNzcT7E3aXPM7D+YURJ9q7HYZ+Kj6rInYxnuLy6L23SHqftUmMn9+mCl2jV0d
E+egradcvau62frcK2EMAMxKiyDrC0QVbcGM2p9AuUXPA8Vk6+euXSufC9nodhBBr74oeHJ/MFJE
7p8Ltcpmn5wtHdiU3jScsahsPg1Ta3W+WXXGl6rG2/iA0Kpd/u6VQc8DHTONrQbSjbuSupD+H5M8
8o7ryrgSMoLxBxHD6nPjGSBu+NGrPfdnTm3+oW61X42stlzvVyF9IWAgAcUFSbKzUkpvhTs6NQwC
7HSmJGgXrF2VKOl+Uqwfb19cq5YRHX7UmilJ0cZkratkR9LWV63RyS92q2ffXOnl7yKjs8EceWn3
tUKf89iLtuTkTfIzeN202r/9A1aPysiJOor2I+kqo8SrCC9T2c7ZWKMbXXvlOxnLCYfGcKRsa8Th
f1kK7Qyg3Vwp18OkdCiKyFMhAoYjfM28iGboCZV10JVwy6Zq+dXXFwrZHKNDFGzWHIUkngE7ugXz
3nqsfy1uXT+1nknZvz/Qoo3LDbloBl13FaMEbTfA/FRPxsCxbWaZeoHrptb3RT52/vccB0lIkAEk
OXRUr+9is6uMySsooARM/XsvMcbjwIBYHm1DkrbWXiLP5lBo+1LV5NYpvLVNTJq4zNmYBq06fkUN
+I4WEaewxToy78xG9XXWPRdK1/27Gi4gGnAB6PICXVvBaQo7Ubt4po+qa3D+hU6Icjt5bDEj2Xin
f5CnrzbKAl3kquSN4lu7qmt0W7FLJFkZaKdZOu6Whund1Hjtj9ks3P/s2OS+UnNX6H7eNMWDwM7a
fcAC2lB2Xay42SGUWfJNDQuVke1IYfv2DlslRsvPw24NMQ9mo6sdhmXnZGJXml8wVy6CQje4R9p5
xHG58r4PkWPsXVdmQRgWWwSqVarJylQKoMspKxmhXbV4Sy2Jx6juc8qQUO4Vo8j3WVUNR0s4872e
WNNWf2W1w5YFqfgW+i5Vw3UkRHoYC+6YBQsFfflyUiXHqnoPJSXbaFL9CTTXHx0WLYUJg0hagstb
/yuNxvVmAqHrMInU53Dw9TECsS310Yp2ptE13Ith7ZY+GcvCqqyLGknbKW1edJGW71RMnD7qVmJO
u3mCEX8aesSy/SKx2vhkeLXzKW9be8QIohIvwAWyb5kegl2aJI+3H/RSm/djbcw/C6kg9lkNIeAG
BFe1DOu8ptE/s+f7zk/bWQ7vmphO3d5pIZUyZYNh75P22DTVQOl9q6PIkj7lgJMEOIymns9VOHR+
VOL+8kjYEh8aZKBCX5vc8cvbG3MVYPla8AbpWaOABz/yKmMvitiWcYGsfcKz7u057D5ZiSL+FVe3
rEIXjHEmDJxVIFCdFPcrNcsvatbpxLlEeWjyekvVcg0BYxnmU8QvipD1dChJ08zOwJReZidMjlkW
jnvyHXUnk7Tn+2thEGe6+RQnXYLLnDW/xI1jPI3MrXdvv9VVrrP8EMaAZH6QCGFBvd6Y9hiqdLKY
+yfCnPaYERHslZbZtGrInXAV9iTBceM43IoxLMdRMPEfXVHrOGnevABP6IFExX+RlQ/nVIlcx6e+
dA6hWZov8MPShxBR7i3C3a1Dj57PguwGf0AG/PqB2VoVh6wqLnY/jXeNmg3gzUKs0QZvS/735lKI
HNNSZbUVlCVVKsq9BbqEGLVLg1OJYKogFiDF7G4kOjc+o6syYHWY+JPTXyNLqCIiY0Kv5zK1Xnmc
TFFdKuHYe41RQ1DVcXmnOmGxseiN56OhhDoMuEkmSNfJSGPUNpn5nF+Q2u5eDBwpj0nTd72f6LOz
hazTblwP9MuQCqIdfsP0ksYZFcTApmkoG/1msLSz3TS5X7YZ4oTJpPrA9dN9I3r398iocFclYO6E
rbanFBLNUSlm60wXrFvUKmc/rNUtNaMbmTXjXrpBCDWpYA2vLrBFOUiTkvsksRzgUwg85gRLROoO
WDuUHzEDar/O4IcPUqARhdpGNp3ePs0339EyJuXILhOnqxhZu8BdGkrty6wL+07trWcMKlDmHHOY
UjicbOQyt5ZjrkMzmLHlWtqwsutiZuKUXypXUz65ZYvwgJWjPFoN2X52pk5uLLhG2dCGhN6C2SQY
pfXQsh2qwsvyDsxqaFeP4Iiifd5VMbpLlki/4U00HrK6q5zAKLzpY9ilwxmuU7mRI93a+LTckeSj
ilr7g+pSyZrcBGST221yl8N+Qrd3qP1OyZON+HzzFeOcRZ1GLgZ47HW4yjN1rl0x5hc3s7u9EyXe
Eb2U7ORVkXPXzY3z7e0ddOvR6O2bAONApPCMr9fTY1mNo93Dh43i9oWVrDlAedn8ZA1DY258zlsP
x/bh0DFxQm/16sD0mE1HWFgJtJZw1xaamI9ardfHEmGSoHdk/D88HFU2jpi0NNm1y8P/lYVlWiGc
cMYpoeKkHOeweD94Uu4TLFE///tr/Hul5cn/WglUiRbNpEOXjiHzDliYoO9F3w3/2K2G6a0vRj2B
NdJCiLSuz7ze4gLjaZSEU1uVfgmO7yFrO1ylYL99+h+easGM0g2F33adLEzwXjHjBR2VqkV3SRwO
+650iW8jNmzKRqm77LSrlHmBbBtMDf7onV29QkGrTKVLlF76OOqD0TWmu7hy541U5NbbW4Q1Sc2t
G4Xf2NqJ2QGHRad6Nj6lcyz2srPmQzW3Wy2eWw9EgUO5QWW1zAZf74kh8+gn1Qzq2ihDlYh28gXw
zhaC7UZuxUYgeeUaYNp9PQTBgNtOZY3bGIRNdFHVNvZNd2rP1mDH+9ilPZvUQ3skIdwKVbdeJRk6
FA5wgGs+eW5noAq41JDlShP4Gup0ogslgkyK8vD2Rrz5KrnhQIkwsF1RF1pbYjIV29mF9Bq289Sh
qTk4W+DGm7cN2RSML2pi5oNX1yn62rFsnaXkCL1+n7bpTKNUjT9MxpweSC6z1EcfqdsbYqZTN/Yt
hsVOucFNWaOGufMWVgr0BS6+VcYa9uh5UvxkeIl3erRP9dCW9NJT8zCkSBEAKnFzWMEKRHu/LLym
P5ZljqKxEDi2Um3nuQ+UoD+Tc281vW5tNmIOv4yeyRqs3QxRWoQ6Q4ACuPTdaNcMMWxHec6T8scY
SvW7h1jby8DIYePmuLUBCA0UD9Rpa3qvHrq2YnhVdpHqYD843Zh8QapkS5rqVlbNLQ94B74aRh5X
3x8zCr0QVZ5fnMSJfua9jL56Sjf5moTkDoRI+p4UW+7ut44Rj7Ro8iyA0Osg25lY6Lgdck5WbqkP
uTbllR96Tmf6QLL0H28fpFsfcFGAwxnEpd997bloN607qzmL8WOg1BrJWB3RiwjJj5vYPKIJFD/K
Wh13dKfbjVJ7CeBXAX7BKlNfQnKn46O9jodxlUWIchIPGSiZ72tN+SVk5v3GiiumBu6HZmOUeWPP
vFrv6ms2cagP3jIC7zJtyPxC76Yf3qynu7df6c1l4ELDIyGlWeXghH/ojbEh4O+XyoNSw1dmiLuR
ydwKTQgwIDREeamZK610vqbK3BIbsyHWh+GE0BCtJOza7Z2dZLa2U2w70Xyr6G3dj5uuKXxcdpJs
l+M39s/jaASrkG8F4Ev5yUG5uqlVRzQEP3LGusxfDEvgIuz2dgDqtPz32xprEywQiMm4glyPDtTQ
bIy0Q2iy7/Pyc1e6dK2KEnZgNtn/Q2awfEQELZdBxQrAOzDcN/qMRpyLzsSHyhHWU5xW4c6Rg7NR
tt1qBy1NQUINTQlO/lVqgA1IodgtqmpWa/ZwTya9/52LqvzRqHV1L1MtPGhZW0Pix0NtD4VyOOtG
0Ws+XnbGxv69EX/YUbj1gjxDhcLzXh/LqW0qV9FIknU7jr70zaQF1lg2lyyLpv3bR+XtpQBKvV6q
xOZ4mD1gUvEUJkHZ9/UO0ar8UTEonN9e6kYohzeAkiF9GG/B37xeqjUwA26XhDwWGpglB36CjNPk
7MlOHGuU0U9TvIWdWEcCkEvABdmvFHDc4K/XlHpSd2nR0EqXIQ5sYWR9pG5UtzSB13GUZdiMNICW
vPy6ZDPiyLFmj17iMLjTPokS46EdlWIXKoV9n7TtlpDArfX0xWeI94la/PV4VBd1acwabZ8krjS/
rbTwQR9j8agbgw1+CeOctz/drdcI4xOgBkPZpQf8+jUWtvS6toan2oaD86FXNPHYqVq9scp6L2IS
hfEEI0mDjOa6jEpMankbUYTLSOr/E83c8CD6WD4YqtgQilvfuaxEAbqwt6lurusAYTLPmmLgc1BK
qp+zh2tS4HSqdXRDyVAA3dKzZTF7TVwMIzeOwa13yZoL9YOKB2/P1+8SHAdsYwNQXYmt0rmVUrtP
ZLWFJL21Q/5aRb/6YmYYx/mkF+xIq1OfI30ShyqepoOt9d8UgM/HtzfIreXwV1zMC8gIVwjItCcx
hyWP1PFUdUExKk7qY2AR3SV23x5b/p8N/bJbX5C5KBmvBtxsNcG2W0MLR1iJl0arpW/HDhAbNBSQ
+pPhBwXsNk3JIf2Gsbu3Fcf+WP69zproOYGLYv8sRf+qvgPP31NQ5ZcxnTqwIQ4ZlN/hBq4FA/OR
j1UtNKKoChLFCPuLkL1yD2ofIyvMIL+Qz9nfkVgVje/KPM0RqgqHjf29ZhZAymWYyoklpVwsCF5v
MlcX1siwAYIfWJD3kSjFYWyG8CMaRsM9ntHzCYgXJtYZliJ17qo+ms1GEA2t+5CVTrxxsP/s6es3
BqCHX0RRTDS++jmWChoq6QbYthD6C7+387AJUmGYlzEf3cbvY6tIdpgf5tNBGcuq3LkSBVA/0YzM
DYA1mbnvho3tBoB5cZ6OtC5OntO0aZ2gG1L8yJx8BnuVxC4dftk1urrxCMupvH4C7mRyEEICsNHl
APzVTYprNy4Tz84vHrXf3qSJdOhRGIIT6jYPeoi6j5chFDdVY4EGa7OlZXvjfFkYbKLPvwBkVxUJ
Jrweful6cXGHRnka1aE7aFZmHZty8gJ6QltyjzeSWw6zgfoihQmd9OsIyeFSiijC4KVOPfU84dMX
1JbxxZReWQfWNM/YJFUlCATI2sNjXVv5Z3hQ8l/fOghdTtki0oMCxupeLQsbn3immWecZL/WjZk/
Q3+3l7GrdWqqJn8y5gYUmDpnCx7LOr8d1FYJC/OphSIMJXfRiL8ervBgNlYh0j57ClyQEtzYE7Oj
4YHRgzzkOhanNE+3yNd/osernYZg9gKg5YJyoCJaVzWZdL3ZTdXUO3smsoP3hm5DUmlHYYo705Le
Z+SmXUSesj7x7catn4e+Um0f1/o03glkvZ7o5anKKfQmJodzKKIPBZv3UbXRRZ3Ndr4je9C36o/V
/uRHI0qA2DKdXUS3lnD91/GgUS1lVirueajjLykGc0fTicShheofdK1Zb2StN5YjL7YhnAJ+X3N6
MAVsw8Uw9Yxao3wfOm0bMCHG/3uKlB9u3Xz8140AGRVwAk21RbjzeiO4TqQOJv6v59IoDAZaIuzv
jUH/qmSh+ZwjWnkCCdptXKmrbAhHDnxn8Xylc2vSs3z9SmVe1QO1kXcGbDSdXbN2A3NCXXAcETd8
+/lWKQlL0aaDZccwEaDRVXAb+lJGYSvZcjY6fjsXdbnoZIIB+fX2OuvPBlUBmtBCBuGFXivCDRan
iV6Vc67HzN2lZqacnR54TzgnyaGram1jm6yCNvpUfDYElZgp00692pWdPrp1rrfu2eqj5p0nyu5U
A6g4RVZVXjTpDb7ilOWjK9E6n4x8q32+jh/IdFDsoEVHX3sFbqnNzFPnTnPOuaGGT0g7ZN8YW/as
ahXWC8KGXMqeU0e7t9/yeuOwLHJcXBYkSKtkvW86VOPhWJxjR5mPAnxxgLyod0BLPN3YODc+KARN
kjCaR4w+rjdOlEeoDhqDwrFXPwHQ1s9jojoH7LiL3VDJ7PPbT3ZjucX8A7ke4OKc/Ks0ArXCvFx0
0c+p3Yy5D92r/Ta6InmUZY4Q/zj9Mx4KdATMOT4iY/1lovv6DE4tBDo6Ad7ZHQv3g1JXqp+i+fgV
2DnTHa35/fbz3dgwi+DkUvoT1tg3r5fr8fujVtW8c7hUdCNc28dJ9NqToTi133haf55Voz+8vegq
k16eEaECJj0LW/s6VYSGAjxlbrxzl5tedIxwOqt8L19gHzMoI3FGxFF5sbJC+17mTbflVLyOPSwP
PGNRdVvC0NU3RYu1H22bUN7w0IfJNcQp5CE3ula3VuGvI8/KPc5hXHbWX/eTmxpGH3aud66b2vxS
oyF6KZPon/uOFpuFgY8FqAVu/3U7NY9aGXkK5FknKWjDK62+7yuxlU3fON+vVrl6Y25jmhF9fkTV
Jq/d114Fbjg0VJ+uw9a1fuO1gRNmT3In8HWuA3ZUsu3NCEVdp5vrndZP+tno3XAjYN1chU8D1Fun
/33N/ZJx5Y0KGT3z2Xw+a1KAlY/mf/Yt5OMwrXKY40Cs4EJ4vQW0SNPyukHs0UiLz3MXZse80ZKg
duxxI2ulAuVvvc7hyNMXTAbad8TFa8iAntejLhMsk9vRdZ6cso6+DuhXPGmzGqd+bwgkhpIiMaU/
ljkia+BC9OxzMVhQ6sOht0FCxjG4XnNMTgh64Lhg0pR8ipUs/S30CA4IRxq478IkEw+JjXrYLk57
9adaxnbvQ9XQ3zudA0i0oK2Hs2Q6mA+xm2eTn5v0n31BSouJs4K/hwPqNgm8Lhn0Q6Z1tf6RpDxX
fQsNnmGP/LhDopnlarora1wCA4xfmXVNTmk/27MoVGoexcn2ymhys3m95v4yXaFWsBci7hvRSPPZ
nXpqozaavdmPx3qeHklyrTurbVCMHKSrfi+ll/6OY8N5B8U3Cnejgt68b+N88p/ZZMX7LENy7lgQ
/Z/QSArL3Wg74C/VXhFGMOD68iVVivKlHfrcC0bLyt1dNlThiAOmE38ULsyaXQf9bm+E7tifwl7a
D/WgyO5S9kmT7ZQ2NL6mHRwMWvXGgtmJhbIfe0NGvo0Oo3IQWlLf53Jsk2AUinhJEKxKTgWyX9J3
Wq3xDvhix0XgekoNfjRB7AH+i0RurNet+gl/M63ehbLTq8DM8to8zy2iTug5pV9KdOFrHBhjKC5K
Mve1b7Wda/u2iAdlB6PM6YO05D/fVazqCdFiRezqELLwziZtU/lItkIHouMCfpwaMFDMiibjzskd
2Twoej6179rIUP8rylkzAlGjuuAPdT3Xz3ooxDG1S9w1InpWig/WpflZ8Z2HYJxFmAZ1W8AZMV1Z
vpsdOTq+lXp1c1J0vf6NEkEWnxuW5FPokGl8K3FT79lOK119Ggab1gyFSXtPrEVCASRcBRrLyZzv
mKPEApLUkKfvQ3il5YZWxTqkLFP+hYRIRF4rYoQumCgTEeUzF7v1bYjC7jO3yvCvgQveIaArvJVI
nddInSqeFYbguKXhDCQeUwSkXpzE8jay2NWzLKsQu8jkGPEA7n8duPJBKKGj2OIyEHpByjT9BTRP
dno7DVitQniktcCsHSAQU8+rVMdOak2Fjpdcpi4a7zSjDfeWXTQbJfWtu8vlIqZKJDVd8Xom7i2J
rwu6MP2Y7OBDzUzu+3TXhOOWydCtpegY0KpZRN4YkL9+bZgaojyaZKjBzwr+SdRqwEoScaRubDdY
7jeWIimF/k1v68ZkQ9XbcrTSWjmHaWcEad3kh6q2o3ujG7wtrNHyta+uFnhKuAVwG+N1en21dJaN
jxwgcDwxzH5vT6rYW6WVfVfyKLsf8UFsNnL8GxuDy58cDcH5ZSZ1lZRmUIX1cijC8+y0cpfjULGr
CUxbHcubyyxToUXBfy3e1YGuzrCLJUMj99xlde8FXoN7u4s4iG+PuvnTGhpxsqfc2OV2VN4N9fSD
w5ntotkuTmOl90HXlMPGsbiRktO3RqGOagMQwnXiyEwJC5s5cs+tXWFdEHkxyP5a3XeOW76Yk20d
yWC3sDU39hOLgglfbHPXzNiQED5nALHPPV3mXYh2yGGYI2ABveJsBMr1dqKJvQxCSGIW8fLls/yV
GE+zi6ygVelnLYqy3o8jGSafGxXq9FjEbfK9HMMtTYj107GdmMozK2DcSm/v9ZJRARdXtoN2TuTo
7hp0M/ehDt49LeqtAA2g/fq4sAjFFP+Wh1zhRyrknCe3ZqaUmoNb73GMtg+6GoV20MWINviTrJzf
osCM/SCyLnV91cwd92CUYZUGqPk7n3TGedGO5l8S7uQYwSkFKyS5Z0un9IWht/Uu7rExx4m21J8S
6PUSX+WSDA95YFMclHa0nr0Gw+FjVkzdSwZk+z8tFflny5si/ejRnffOaoSbwL1ByDKDnGE0F6on
9V9211jtAQeN8auDOOB0qlAFcvYhncBvBeY/CbzlrJ0PnZFlh1kbB6aBTWk554U1Xh00L53cnT0g
BnKn9C2pSoTYjrmzzCzxAlUZe4QqcIEJ93EpgQprZIcvOaThEpeMvE59HfKAtUtcpdP9xvSaD20L
4ZlUwwXOgLifowVl2NNcQBbecFD/HprYJ60qQ1/x7En3zSwS2jeZl3YJCL7NIKoII/1hJU0SBmQB
4mfENMw8FInnfVUqFw6LFxXZXat5YXNsyHTKIDPtNj708O1/iFwLs0Nvye69Jqo+xfcgKaVfQErL
/NLojftxnsf5zqi8OHrwhOIOQQie66s1JjZ5bOwgP517Yr6L1WnMdi5yLl0wqA3e5WYflr86/Gix
8yuRCNxpSSgUeNpGde96mRgCBGYm009lZPw3Z3n+IrrOuMNbpRz3ehbJ1necNKpPqWjVE6abauf3
Xg4GZCyUX7qN9KGrNdbLNHrKSQx69qNv2vprU+DOAPfhPdo5ZR8m5ikLDe/DJIwp3bcR+el+iYYw
l+08Lfx4Tof/+Oj1Q2r0s/aMyL9t71196LN3uF9hYjrAfmx2ta5MH4dEwjbKs2E4KumUGHszzDt0
GarEe0LmSanhn48JMxR77va5q6fxueiNsAxIeaqXLIMU7ZtJY3WH1ptVcXLs0PyvlJVX76gaFVBt
MZnPLutnGKxSWOGhVqOqCPTO7JNd0fYRW0BVZDP5oybb9yE0/sX7uzTqezWicPC7orWc3aiGhvCx
G4R0LmelO9lDNnsnRhMIN0oMYJ9qJTY5Dfb4fi5D76EtTfXDFDPbPFVRlyV+PtjZJ2Zw2cTXNKNm
X3euGx1bx2hfoLVA7KqgMw7fI30etV3u1RqVh5is+hgnEAPypG2EP3d1GQex5lbjzq2G/CQTrWp2
BGH9fafF1vzoKbL91pS298PBj0C5ww1e7e7iOKK8UKKkvBtjO3b3UZeOwH2kkWk+ZIjuqRFGBpcR
GrlynBQUteAXh94nTNfk+AE5KV6lnrLDOZ8E+aeSFKL7gBho0r6b9aKNgj6jtr3wVXQg9XP3JUSp
zDqaxVx9rMqmnndvZ4Ora4+cc0ETMaoDfrPKBt0cpW4YZgz86ySQ0B0RY+3NfZY0cPPn1t4P5T/z
Z5YliSYgjReZrmtymVMyGwTDAMw+H8dDl2CTUbVNvKM/0Zyd2Ul2g5lOG6X6KutYFgVduAh2Mti7
ThKLqvwjSg0pULbh514X5juKuy0NstWN92eVxZ4XqAbtvasbb9CMBGvjCMqErPOAYagWQMGv3/dm
uSX4tWS1r9LDP0vRYF00v1B4urrPKXfogyOjfOFaGRJ/7CvMThoBdBGRhdDv8AUC21RmB2Ek0df/
YdP8GVkxF6f7cbV2mdDGa3sgVJhnOUFbdQ79dVPuM6dDVEEmQgm4CNSXt1e98XLBLjKhZFxCv+Ua
uJXnMXob46KCUSXufYZJtl87SvqCAOpWQ//WUsxI+IDYEfExrzpvUH+7Qi4vd55NEQwTStuakRe7
HkuKf21Y0gZGBRX9A3LO9cjJcMPWlBkmF3qhPSVkvncNwgsbSfcq+SM5As6zHDoPqc91zQcmuViE
29Bbg6gVqemwdy1mMUldmL5HKb9RS6xfIA1mdZE+YJJON/aqlhjVGKf5DoZ+lLIjOkU17hBenYMI
pvPGC7zxbEutzMsjtV2rKTtDqMCIxd8uj+r8VItC7Jus6451qVYB4iSbc9tVz29pnhO4qKApNoEr
v05rQVdYdpeM4mJ2STbtarQdFZyqjexdrqRz85+uCXKj2NBHxrIinp4LievTEE+a5k9TivSNxeY6
9c7i0vz2EVlHOUI4ZC3O5iKMfB0UQjPOh9jESljJ3BYjKy1814Z9//5/WQWEPB+Ywdu1no9nNLRD
hEvTs9ernYLO9iMZy/Dr7VXWW4iDseC2FqkwRk9XQcbqILpxeyDy0MYhrolh5KPpHX/setlswP5v
LYU/IoGUlj6yXVdLhQK/AgF14hJ2evowycx6F+bzKP1OyDHZOBrrb7TYpNLjYcIMAPUaYAIL1vCi
EaVT3RZqMBpxcjC0ZouacuORuH8W1TNuInSHr5oiky3mki5+iqOu8iLaIt9JJdfPaJCOG7thvRLO
pAsikvErSgvXTf2hr62+KlCMM61yvg/r6VfmTBi2J8Y/G2UvOw6G73J/M766ns6b6Ti3SJQKpNoh
EQ8FHVq4bIqvx9UWLGY1UF6W4mFoxoFIXuFROjBdKnLQ3K4l+oxR3zjfPBinhwyVzS9ladufeOTh
XCUR5FsFGNpGtb4moiw/AMAivToG2lj4vg4yw+BYZVlxA02dU8tjXiS25xu16lV7pwqL0DeY0znv
GtwW/3O7ShO7zmPagLVniERBJlw0bbrYdvxIU6x/5nXz45itgNchAKxNMBC78ozWolFpRql2qWbb
PNKQV44lBp8bEe1Wfkp7RGcoiwgbG/r1e0DZaSKt40PgvAu3N9eyR7uwhT+OQED8OGQKULbzFiTj
1ucHMAryZJmXrtjFHW4ByK0jm49PurVHZoFIPtb20aAeP3ZM5T6heT0HYoyPWrxl27S+0EjpcBih
RQbMeBXEHWPE868iz6kVq/yEZ5riR0hZ+mFuCOHjnqNudDVvvWPQzHC7gJ/Q/1vexl+tIXwL1VDp
4DdIywo/D3GkBDjmhL7oxvyhr9J56XtUGwn5OmzwlP9/URK614tCzidEpgkpFlLlRwt98LuxXpjk
9aYy+o2IC+QBeOQSeOEQX+0hMMB178LsvQxSpxlCb/dJDcXWJbL8leuEfPHSWMQ6Fx3N5bP+9RaN
uIcnHfJADMj09xjd5od2sIoA7SxT80uZ28f0/zg7rx63kXQN/yICTMVwS1JSS+12t0PbXt8Q9tjD
nDN//XnY58aiCBGeHWCx2JlxqYoVvvCGcPgmKc1e32Bjt6JTBM6GVxKI7E1CVYGkrKYpuFSJ2v8M
UL6aGa9W6Our4HUdNMPs6kOZm+Y/2pTL9SMSpvEeMHhjkVWYKdTGF/PZG3ELpdcqqNN5gAe4MYHb
DIOjLhV7vMeNUaCiLMAiLiDlJq5s52Ik0qXWH6NQ8GgPYyhcMy6tvd25OQ5lRHSD7MUrYLVlQGSM
rYG2HWzpSMFONw2eUxiBO2dgY8sAeMSUiBq/sfRkrreMYiWGOmSSdFa7LHfp0drYeiszNaNKfW+V
seqGaMq/BCDH/j7iITs03hg3QDHWj7YqQrmPEDe+RIGPVJ2Q/APK7JbXBXO4c7tsLCUlWQ474iM4
u65hJ4HWDyqXN5a5CBe81IOp/IAcF++MsnGHUcXgJzLUGzn7einnqIo6qfODS2HhJ3lQqkD9LRLD
Ru1nTGvrCGGlHM9FQK6zk1ttXGT/z8aizwVEao09S/O+LiwVlEY7UC2zw6T2omkuvTGXwvNfh8TE
wRaXC7qy4IdWV8ygNFEKjg0Z+TLC7pT8IQejGERH/I3U/zAtHoSlqQbs66aenvQJUue+GaBmGHQ4
q6Sh8TDBQaWtHOXDnkHn1iLSdCGdAoMM6X3ZRH9cnkMt7FqKmuiSVDzuJvpM3lD5wrMiaa/Rs7Uf
l6QUrJ5JxLqu0Viq0lqpOpML537wRHlxOkna8O/9L3ULq8YBHiAzEQugGppHqwkVdi0Gg6jtQnZU
HmItqT+gGIX1ej1ohzFuK49eLy6ksWQc/GgQKHNOfw2E4TcswgjouSG/w+18vahhZHax7BOZD3JW
nVOtUk7agJp6FTTTzm7ZWlRO96LFp/AA3OxMKbLlOEdMNUnD9sEa4+k0Jla0wyrdXFV4yKDH6GWh
3rKaEQVFOqAwCC5yqaheWKjmsZiz2TGhwbud3KXegKCYWyBC49RTl32ofP2vyUvLqsIGAWyPbNsN
FDKapj4N5DKCSlsUx4gCCIDLYnAAvaQ7q7p1KsjjuTvhwwO8Xp33EBfssmtq/NzHALuwbjKdehzr
71Ozi3DYHAqWN5A5cqub6KUytVAXcMwvkO7jg4oqmqeNETzoSPtr2CrqKoAsORwUD+CmrOoni7iY
ZqdKBse+qz8BnDG/IEyCWIJthMZOcrqs0CooW+AUDEcPHR2N1QsrcbpNPUfSRUrb/ijLcufMCwVb
rWPpJOel9fP+ud9YRsZjuDcM2s2xl6UuDlQZzZyunLMQ8WG1faeRjr0A1/J3dsfGk4d4zDLUAhy/
Iej2ejnAWVgoj7TJY08Q63koJNg5wglJxv+hJ/EJgVvz0/05bkQt8FN4EcDDQFxd179kUWgl4rFE
7moxH2q1jLjf5PRZ6xsZjdu4oTHVyc95mg1/H7VQyES8FcLKUqlZnYcxyyROiUACoR1GTwRh6OGN
mB7GbNcfeOuqYY9ig7iIM5I9rK6axphQ8kpxFafDq1eOGRnjoVSV8RjnhgF7X1OrY2cU5kWVAF55
xVh1xmNla93Xv17tJTSk5EhB9fa5KiURBakqYW/gd/VTKCWNS+2NXm/i/05U3HxlnGu8cYRldn/g
jSudgQ2IMYvu+c1Wxplem0qDrCnMVPsJqrj+1JZxdLg/ysaBofjNjY7GE0+HtWzyPx7+PEgr3iiq
tyqNmc+K3A1HNZgWLY1dkdPNCf0x1OouwCu0N0faj5d2LA3PVubUM+Vur3K0cToWZ2KdjGzRF37j
FP4xIRCuYdksyXQyDNkPaLvBqwp951QSc5z1OI9iGIQip29rdPnr/cXcuO2uxl6dD1Wb+lomtb3o
SZYfkOUyaT9RPOX2UJyItd3ZIrdc+oWvT3mG4swS2q8Ra0UVN1MjISoF8DMIAREE6TluE+srxStc
AIcOOSunAfLjyZMfMHM71d6JoJifUA3M9kAgW3tpkSygNI8GMUIp13sp1me+PpZ8F55+tPpNuqpP
BliG0tG1ofv892sNxR2OuyYADb3dH398ZwqBo2YDa0BXqPye02M7hjHCypAcIy9Vxr9GCrHSKJUs
7wpX/U3/0kbBCHTqRDU8sstLqOuNG5u65IWBIXZqj1s7mIyUqJEE27yx11bDyh9CDTddrQZdAVzU
Dz8MUoFmetgBeRnMgBZGHRn+6IE0Sv5+DxN9LEVXroXbmAc8wjQK5AQvcjQbQHWq3/KE1I1Qy+5D
bMbpzhbe2DMIsmDnwhvKHbR+UpRBs6YU5PGlr/v2BdUo/d8qGKr/lb3U7d2om2MtzFIKysYtxMwS
dIM6AyGd1hTju9w3xFkBinbuBPTK+7tzayi4HgTkggbAzUuZ+zK9B4VrNWz78P0sDfPRCLL+cyxV
6un+UBvXKjEuNzc8Firm63AuyQdDLnz6NOko4pcRYPADgI//8J0IS1k5FebUxnfyaTpXlrz0nKrw
f1PTVm4LYOep7xptZ0LqxgGgwcdzSzoDJWZ9tCUk5GIflYfLYM2mBHi5NOsDnui6fRyB2ESuVmdx
58I1A2el5qbx0891BH7jWpO/tzPGzKQmxQReUyjJ5yYb+VfCdjAwR5H6Bh3fNOB/t2IS0DkHAmEz
yyxErTq0w/Cvn+LetUNbijzchtjwQZFpv/GzHuKjLHwMCKLWArlz/ytubBgaK0vsDwlqabtd352g
uTp7zCAyIKNaHWB0TQcbwcnnsBle7o+0tboYRgIHREmDRGr5+39cnJKV+E2NnDn6KyrKxuAxT9Zo
JCc8Ggo82rLM1bpgxIsPC7z7I288j8CE+aj09RcO5GqOndnWfqYWeIr1cXaIWQ+nSpLhFLdB62S5
3O/MdONkgHCl3a7zIt1iTuh1T5g2gYHuDD04FIU/fwNZb++E41tf7o0vvhTwN2ARahjOYBijiz/D
z4t7dfgoDQiTIby7F/lvDUXzG/8iEKTk+etPR51QBIFMQaE2Cq+KgvoIRyR1Esj6O99qiftWiRtd
xQUFD8+Kx3xZ2z93yQTpXlZ93Fn0WBpORqtV31QJESvXLvzomI1x9gGaaRn8h3OwYAnQAyOAu+lt
V4NizkFsMW4IMBC+1Pi/zB/fd75Zfby/GzcXk1cHWBIRxE0dgb4sgFghoospBTFKc4Huojaqu5NS
7AXZWxt/2YLUsqlY3Dxy7fDW/pgitH+mzDXgyv5I/VR2hR1M78yKAsr9qb2ZIq2/Htr+BEbwqdku
q5OGl5gBthMFIHMIxTeaDurXCuTsBxlU61dRZuHnMa0w54nMOuxRYvfVfwuwE58siDWyK3emNLnE
O3h0mn2Vn9Ei6CbHavDLGzBAbY9dbPY/etFYJW3PaoTmNIoq82q1EI/6nOt7RnobHRZqB0wEPSP+
a12e5K3odRRj4kveWT2Nbin7VZL3/izMuO5dfdYt6j+1OnozHaJXbbCaeedR2rpLkAFayk4Lc3R9
HhphjWZdmTD7Z1F81QyQZUUSjDtYmq1TB+qJ3jZfblGAvj51kITaXizIDqmecoCKUXMao+zVtsfq
AbBw7drYJT/c3yxb54Ci64ITp4N1k2jPZJ6NrwO+6E3pJ5Qj5alM4vBBTdtup2CydQyshU9MCEbx
aZ0fzAEFCgIu0DGzLH23JF35oTVpEqBrNhfvhibf0xrbeups4DhvgEMYgqvlDG38OgyxOHaHdfnM
kZhcO8JrqpQs3ZHLof2iNdJ0SFP27v1Fvf2QGsUsiJZA/jdAUY0GUaUouKlbe0gPODAPgKat8WBh
LeuOHX6WVSbCnd1zO10GJY+HDomS2w1Ab66IYOIYz07Jb/MHVdJ/Dkaiu+kcqBgdpeK58QvhqVhf
7tSFNtASjMzJXMSq6VmsT4c1Ca2OBixF9KJMvtFwTYUzRPMMCxFbgQOUZPjOcZ0gPtDa0sC9I+wv
ftMU7ys8nVSnIYRV3aZPw72r91agh74XdISFCaFtQLLQP1dVkkLyGRGbX8By5OCYkFH3PaH0+W8M
xgoBu0CKn5upzX9mwUxApLeq9r8E0Ojs0DnM0p1H7vYy4TehbwPZl6ySitr1MVeKsZDSjmBazrr2
QeuRNzVqOIn39+DtwaasAHoLeYItcUYzj2l9F4Rbtp+JSy8lVuiWaSSpTqfb2Z6rzNbmI4UDkUcx
YlHdup5Tp2SR1Ulc0UkYSY9ZKmTHltPxQDIpnzJZm45dUOiPOvI+O6HK5jxJpsAnI1x6Y54D7QTm
YwfUCkwKdIAe5HRd8YxJCppL95d0a5KLnjaUR9B9N/WWSmviDCYlsV4QZucQAkjk5r4t6Z6VSjlu
cJNvfan8pnyMZyRbd7bN7f1J64VwBVW/BY+zjp+DODBinS94qbSpcac0Sj6YgRk6czHEJ11Nwp03
z9y6xeiqUt1GHGVR5rn+pkCepqgqFo/qXoufIrUdCjjAZd5CtKiRf8eWMav5uDAr3LmwIKemdCx/
mIndWAfT6sbiDEVjqj8i7gZjZNYs2LPhEA3ve21ura99NEjtgZpZnD3NplpwK3agbDzyOyE91EYy
+iech6PEafxJsb1Qx/7uOFZ2ox2yHowrUq5+3jiUKjoNUkFfPQ1GH7d4RfkGql+q4j9mSQ/VoLBm
4yvdaCtw5LDKF7pMoT/5ZRfKLrjYvoTU3xYfUzNCVXQYJa04oL+URYd6hh/hmGlNzSzgXcTRQk/7
BYSkoTPW0/iTmHRUQLoBRI/lVjdpI7pNRv9TgLpVvUGMJh3Ouk855JE1mW7ezFjJqqKt4bk1Uj54
s9y0sDLGPjGccha96qWNb1hHtYtCxUlLORs5v6FeXqQYN/hjhxh+9UAcp71meSl3Txl0j9Krxl5+
kenwR07nG33oze2gaB/vH4GNTUhagHrnUgZgTyx75o/EYCzxSFFL3tQESzMno9fiTtWgv4/53b+M
wOw/3x9vYw9igiCWEqetIsewAkdlSjG3UhXFl7ToVMnV7XcZipap48uB9qvP5eZj1lvlzku6daUs
0qSLoBud6vXG7xCw4HkGUzDFgeZRu8J6kRj4VA1tuxMpbA61eLNwaaLrtD7ULR35KjJSMAX2nB25
pWsXURn/scEg/f5Kbnw5xGNIQhBmWF6G5VX648sJGPpzFvU0b1Gy0JyuNuKPZFrGqR2t9qeo5D0U
//IHXmchqI1QDqaQSSnnJrJszbkHGFXBdM7MXDiSH1TYVkrcFzvX8tbM4J5TCF9InDeiWLLRGfRK
MA+f5bh2B3rOXqdUrUPZsSeDmfbU0ra+Gf03uCwUuYktVvfi6OuIpVtYBWnyXJ7wjKq8Iumbjx0N
3MP9j7Y5FIpfpI74YlAauv5oAa9pL+dhfDHkrn8M0EC/KKXWHKbJ0P/DTiQLIMnRIMMqa8eIfAJK
mcYjq5jn+kFqEt2pgrA+hDqUhb+f1VLpov9qLCWG1axawxi1sEQtespGtAalYYwf0ErzfZJM1Nzv
D7Zxg8C5RWKPGtCb6tb1Eka6MqGqsTj7aVbiarNtdQ6w5c5BhqI8tahkv6eOsQf+uE1Z6RnCRNIA
z5K1ru+tMi2QVZWJh7JRj37SlqoOia5UllOLEf9wuhc+/RgDqhU0V9t4DaTO3g1+b0m5YLL411FJ
pmuBPuX11E255t3h/bzAMjMpSeWV9F6yB6RWy7BK3yE2Y2UfAwjLNeL+oPNdbHzK10yWM+KLCFGa
nU+xcVBBxS8mUUuBlyb29e8ZlUztjahAJXwsUPtDYdKp40J1RFgnB6P19/gYGw2yxRYCWjmbjNqL
vFoAm5cJHB4hU6jGqtNO9vhQdbPlxGVoeomokgfDLMqjHszBIZnnmGJz519mC0PU+5tw4y7EuZ7i
J2D9hQi3+iFKL+Qos3g24zTtHkxfRB/sTPeP90fZnC9lZJpHtM1RU1wdrJp2J8rPGKTE1oK3sDL7
iHG1jsM7MjBNb+Vn0y7h75MHubVAPyVoAPLoFNhP93/Jxr0FAIuyGh0Qfsp6vuj1FYWJVsNlnMbA
Q86Qy0Qks4uL+F61a3PSQFZYXrogS8/3eldlTeRHGTS7i+5XWu/IRWMJmK5q/YsYsXyGQRm/FlEn
HkQ4vRtQxifVy9VzEzZ7Mv8bV83SJmTa3NUA19f7WzUITuaSWYtGglsbpv0j3a3uxeii7kQyXn+h
6jDu3dwbwyJgALeM5whO57o8FrQtFToqqmclHzEkLGYrVFwNFdNjDV0pd2GyIx/UlBbyjfc/88bI
8OfoFi61Mf6sFUqjNIPG6NvEPuuiNY9qmednezDHk6RD0Y3R+sFcJt/T5do4S0BmF9uVhRlyUw3U
0Bsxw5xBI3wcjmBk0oPRU+O4P7WNHYzbFy0ZqhPUHtcsKwDqFn1ClKNjoKueVMWBV+vasYFC/fd3
Ay59lKG5iyiOrcOJYJ5DoIpciCWoC2fUavWlDWJ1Z5QNRA2SwMxmASMy0DpDx4JVtJiqoPGKWdng
Dm0lfYwVqyFiGoJIcuauNPQnGeT8wogqK4Rnw6YI3lUUduK/D2v4dNxQNmIRbNrVvkFb1jd9uQ0u
PsnisUC14HVITOGE5rwnLbgx74V1DCqZB2AJBJak/o+4l6g3BfMGytvIMVfNbX+eeOcU5WejZnPl
xopdtYeynP1P0aIN4eZx0z/bba39ur+htn8I0SIPEuySm76mVfVh33FDX9Bo8DGTKiIX11stciiU
+TAYG+XYhOXkqpE6eVk0qo7q68bv+7/idluzGih1vDE2UTtaDtefq1EVosT4Wjp3com+M78HoSjL
QHRYZDsnaHPCbDRuCF5gtpx6PVZZZHrYB0I6J4tRmasFVaw5UaHhCpuCnnhAVkBtT0UoS7Fj+r0I
j5kI6gsayPAa709745EA7Mh8KYxC/EMT9fq3MJydtEIE9M6aENh2URqfYnTe3mdB2f8TS1qEg9Os
f5zSejp3BTLXB8xBdc3J5xCNrvu/5jY4vP4x64VRZJLnGcaImsv5x1CYKHoNymS+q+JycNNJsRAc
gkJmW8FLiS7Y318FhEIAWzmB6CcibnS9GFVTal2P8t0FRW8UGHQi/Ddk9E/MGwj90qS030994R/R
8lsE7iT7wlpI+c4tcHuRL1BzoiFohebitXb9M2KdzRgYXXBJhNk+ZMKYJHdOo6bbGec27OTPJo1f
cIu0VtbfvmhNO5QGBTaJPkLmMmNwmaLojrMwQgdRNOnD/c+7dcYWPxFKy7bOq7yqWYQopc26PXK7
ZaXkNWM5nuq57xykRuwd3sXWUAsvD/AM0yO/v17C3OqD3Bq4U2IhRU5AU88LrBmBvhxxjp3ofXMs
MJkgBRf/ljcxxj+uDjMWeZbnSXBp47CBDAwoUjTyCLZM7LXbNoda6AEWGSlNlNUtlScACMbQQO82
lcMPiMnor5kx9O8x+7K/3f9YW5twwUObC17HoBx/vYKNL+G+bsSwt/R+OOilLx3NJM12InNra5iF
HQOUlGCCmsj1MFoWiMIfJv9sR90YHc1Il9unCVJ68NIKpfsa1UmquJk5033uy6r9EcHciU8o6uWJ
GxZ2IVweiCkCw2fHn7NpbOJj0FMrdqp2kn+NNU+nU/pj0SAOVEcJvi9tqp9qIovZ6+eJymUTGsG/
kR7XpcNbhAtNqEVj7BZ1avZe20hwHGdTRKGrUmz5N4doT2ogxPiCPdHoO1SI0vG58gu2s4weZusO
tpqTM8a1aT4Ellzpbh+GRs6TmmpHNDeyCmm7zqi9vh1H+0DOn/R4MYAlepLV2XqNlWTM3mHj2yJU
jSLmYdJjbBYbPLIeUjPPwIeYZRg/zImhfTdSzAAcP+8C/5CMfTafzHSQmoPSFih2lnKZWu8I96eH
IECr01m0X95rUgEmehqk7kttpZl/DrW6/kV6a4cHSS6TJ7VqK1SWhgzhHOiQbXdowZCj++RHqEPW
SBoUTiM3wScSJvQnwgDPWadRsXpz8lyZEI9qaupmkaQXP6j9R/HOQ7FxDkADLU1TWRFUQFexix/R
DlbRvznH+pA+8q7j5psGQD5mqs3hzvm+7W6QCy/GMDzVyG7Yy4/543z7dV1oQV5HF9sIogP9hNFB
L3z2slluDygMeHmWoiVohnsD32YRIGeoQCy1NAGBcvUOdGrRabVphRddTpIvMc4LXwdliNFhV632
jKswb3FbBsbOfDdeYdzYBEWaRY8dqs71fC0t9Lsq0anyhkXzbLEoD6jOPw+6NT/Gtv4PbU3pVI89
hfiiq3Yu7o2eKeU8yssQg4AVoAtyPbotZkXP2i66ICOa2+hr9eUJXybqUl0LB7Gp9b64oA6pNg6C
JNl3cEbdS6fZJJPItSbOqNTaKQq74eH+fbix5ahULI0mi/frBkBtZkE2R7UMaqrARZOnk/wx7kZv
pCm2s7u3vjuuhly6ZAE8K6sNFyG/ps5xHaJEFBlQSufOTe3st6wFhRN3tn2gZ7zXmd+aHlewrsBI
WeBNqwczjKcsHSyIijD31SMXiHL2ESV7F0vKnuD31lDIiZJEkp0vmgnXXzhpgZ8RYLGtFdqtgt6P
19dKjyV2Pp3uf7SNCId8mE7yIl+6WL9cD+UPtgU4RecRiydfc4rUDt4NXdG3tN3j9hRBDZN3Ts/G
kLQjl37k4ktJwfh6yACXFhz3rACXsTI84DEgPtN/Co52iChaIkZp58BsbJalyUvzAkLWbWmriLWB
CgYS2ZGt8kR346e8Tovv4LINd+aadMQwTf/hZgKczMouZClopqubKQUObhqjTe4YVZ1b96rxLE05
yfPYpC66y607luVfmzfyFRWDWjUaVijFG6tBDSQMrd4gphtFgVBiQEnSdH0OhPkfPuESjRCjkpMC
g7v+hErQFCi9zdJZw5TaoaERulpcWN6iI3cqolQ63N+lGzEQRXEoPQuSmDrwajw/8bPYbEfpXCd1
+d208s61ErG3UZY/5brttDCRqbzTTaMqtj52UtTPsZlY0jltcvU0TF3uFnNuuU1Ri78/dnQI4ecY
bEpS+tUJn8bJ7lKboXQ1KJ4GCcJHptnf4riyDnh77qk6bR25P4ZbE0pjMMwG/WFy99COnDAUymnS
8tYTYaoeQKftleu3VhIwGo+joPhvrnXGWi1sJtMf7fOkz4ODMF1xQbdUd7teanewultDLexjyM6L
Dv66ODWV0DgUhC/PzZQscynKB70cWcUONvn9XfjWyFptEHbIAkCjv3tbh2lqzlZihnjC5Wr+YCA1
3gEqiIezRfP+aZR94rohqe3kgI11/KvWu3pwBkrPAJW6iROpa5M1P7S5hpp3SvJsfJIje24/o9ur
twcdHxnZRZrer7ysmGXxgmmaerLyRHyN9bYYXAE25zFMc+OTWcziK2qoxO6GMafae4pypn/kmS9+
lamWIarZW+2TTy4U/LQIPCcH3gfOXtEIsMwdVSWMPBMMu+wMkm/ZTqkDkXeQ+W+tn83ct/IBFmvw
PcKsZHJSMcj62apzeXD9SO6/JWo8dCeEcMQX6nE8UmQoqORrIeJ1uqQEidObzQT2YDLjfzNK53SO
7n+MjZiTMgR/LfkrD8myL/6IOWfDiI2oRNE5VBPjMR0S35sUlNaXBhHJB0mzBEjkdwrFd+fsbuw4
iq4whyDYIzWzviYahQBKxokXPwxRHAf+CS8NG+o9kxg/3p/kViFsgREQ4qKkyXjL2/bHLNtSasGZ
adJZwrzvYSK3hSImJRPxNTtQSifJ4fEa3Do09Gc9136gfVN9uP8jbueLmQv4dNoTOk2ZdeEvwwmx
EzmQxKwtbdcAxuv6tTl/1tpk3nmqb+/5RbxnafIhrgxZanUtZpmem4FBq3qgMfRAdCs9pEnV/Xt/
QlujWIgzWQyxUWURMxieMid8x9RReVdMg35GxVbdw3wpt7cuckso8wA+MRaA7CrQaccKLSJwVqD1
rO6DAsTlR9KPs+EiI5f2LhBrSugoY7TPZLPtK+4C82mKoMVGs2L8gLwa/RMPtQ1YWQ4/T9gIPAxs
59f7i/GG3ri+1Ciz0nJChY/g9qa+SbkmVa18CC8IWDeXglrN5MhdmP3bS1bwQFqB0KAKNfDdlAc9
eW82f87mZDiUsWR6ojflY292xnMfGvP5/k/b2Hh0a5DmoF1Dj0OsdkPYzdGILwxC6lbTn3AYrB+E
j71Nbiip9/dDwRoA8quSLyNUdn3OLMmiDZYiq9JKnezJaYfnQl75h1RLdmXkNrYfcHSYGDwjYDnX
Df6csABEHPFoAOn7R08JNXMKyozJyde64YeB/mLpdiSvgVMJv3sG/tL3Dmif9odBWaN91wZIX4x6
0+tAwqj2eONsqz9LIF64L1uQZRxkWOfxGAZyS2lPKqrEqXqt+Yx7Y/TVqrMhdDTavA+TOsapFwe+
spReivG7LQDjerLoupdywWJ7mjEjqt5ICqqoWTaiU6YEohSQp2TtR0sPhvJvWoja6XlD/h2HIrSc
FmF9g4bEFFeuineITzW6iD5V4Wzv4Xc2dsgCqSTDphpNS2j5+39cjxIdr6QJ0VXJrKh31XHODyqw
7Q+jVuxBd5bNtjomSxMeVwQ6DliDrDZjZ6dC823SvzmPvyudFp5mSbSulWm1p1qN/GLDhvBwo5ed
KG+nnf15m8PAB6TgQLsPMR4amNcTVUAcWF1KYbjWEtnLarv1oCFXbmDbGAvDCwHWWO1J82xNWSPC
X9xbET5cH4pgMLNEQh78Msqxdajpv5xbo1mwdN3gf8x9fwKU4mf+KSwL6gpVVwMRvn8ut+7QhbS0
xMn0G6iBXk8cqZxhsn3VR/W6Tdh3dpqdaQP59r8Tzg3KPzaFps7paXycW1CT0QPmTjyKM2106VDn
uvoyJLH1RZ1z8a8+FANyimZP8X4epD3kwtZy0YwAuk9taKMuU+mguMzaP2fGbFUgJ8CTIVIdEQOW
FK8Mp40i1YS7M4/1Q2kEofyqRI1u7SzZxvUClpqdClwGXLW8ChnySCYzSmrCE82e3EE10hc9b8u/
pmSQILEdYQwsTNV1RtYmidmg1y6dpzKSB09IdvhxDFAEdYupqNUj+trl5/t7YeM5ZfObkJMg09xW
RYKUGDNpWv+sJbh+erVUGqcm6yf7AE7H/mTR3H+9P+LG9QJclf2/oG+gRa02X6P4QM+bwD/XXIgV
QfWh1agXjGmS7dTO3uqxq+uFWB5FMWRMl2bT6gESSeUn0dRK52E0pCc9tFPTIRmdZTcqx/EnG27G
OAAsEgjkMs+mcxIr0c+B2k3uSXlZ/0CjX6sc2Hb2b99AP9rRJUN5EskgXvAHGQenUapYcWdFHhG+
zCS5Oda9lIvLpJZUzcyGCvpvpUHPxVWDYSQG8MvAxs1grD92Q4SXqTqNPrC3RC1fRdRQVCVJCjPM
VEglD31f9UAQ/K79SbsFqSR1lPTPvTLTXKpLO3+R6JSebepZJCytpNsfiUrkR8zLFMXTe90onri+
x/YDnSpQ1lYXZ7PnKym4716v5g86IbfkWrmdQMPNcql+iJIcHXsrr5TQk9Rax14NV8WTDR01/UDo
D6BHLSa0ImrLHoWLR4DZulGnyh3u12X3XMltnVE9NWmehqn82sEl+dQh61Q7Uij1T1FalQGiM1zJ
7jyCbiwy2/qkaSRUALd7870GFuyLpTSFBXAG0WkvKsxKP4Z0TcG5z/E4e/k8j5WT1T3NLswtg9pt
WZfemQMcmZwq90PLs0LD4j7K/LTzsKOJOw82hJwiyDLbEEzGIoV3ogaS7JhJmf8PpgS+TEiqxl/u
b/bbJwbPTyjuFkw35FPXOXtft8Ki9yfOMsXkQyup0bcUdeajnPUoSo5iPGJPsBd3bSQ4i9Mou548
Dk7x+o0JW5IZIWrjPKEuhkqSXunoXOnFJOhJAvB3DK0Ofqe1htcZ1UmLT6KG9ZQ+QlhKmp0luD3v
1z9muVr/CCeQIeLjSCbs/iQLvBw7wkNhVOphlHcd9TZWG4wzdG3qWrSY10RL08g4WIOqnxVuThd4
v3zpRBFmuFfO9nHmoDy1Gupi97/xxgTBlRLEcMksDZPliv1jgjDz2qjLeu3cc22efEOuPKQN4GYM
e0rzGyORmAMV4D/Mci3/GrUGKuUxFjId2G2vakX8sZVD+bHqRPjt/qRu3oU3VT2AOmKBsfE+rCY1
SFHZq4F9LlXp48yyXpSh+Ww3ERqCsxbsPQpbw6k01ngQmOFN21fJ9QJYUozFKR41hzlsdZdgQnHt
2NdcPZv37DdvVnLprC2ZCXEniMi1yCtOIaHw5RmMnm9mr37f+uCrJCxOy3yW9uQnbmKYZTAKdkgi
8BrdFFoxCAxEiqzgWSRR5D/k4IiEm+ZqdqhUo+ncearw2+tx5wi4JcP0uenmfEcsbmuBiffeWJCC
h3f1PWeVdgS2pubZom39FEy6mZ560KYVsX2aP5ZcoTuRxZu2z9Xry7QJZzQ09sk4b1Iynds7A9hj
n8PEMpqHSmnS2dPooUEMhqbQA6rCMyRXIgEHzu5yzVPa3v/V5IN6bs0O8nJoJcFrGYUD+IaySRqo
9Wm7V/O6Ce34mRRgaOuCkKXWvzq+kjXz/EgYwVbAGD+rqDb/NnvtrxXIl1GQPoQqBvSTqPv6PNkq
bDV8NvB7zavxe5lNBhiriR5/gELS6/2zuzWjhSYGpI/yw81hKjR78Gf6GWfUTsYDMXH3GJWR6t0f
ZesIIXRiw7dZZIbWR4joLstIVtjV8ZC4CV44J+qrpePb1FTvD7V1gEjqwYVAW+ElXcVxxtDguAiA
/dwouRw4pui1byXv9oeuy/yvKaiEELujoCZ09UcQfAZtk2knA9g6QAD1UB5baPxM+voDKphaYZQ1
WecJfOBiB0rZADJY08cUcnNJPmNGujfvjQ9JKY1TS0qgL4rf12NOiJoTmqvGmZTG8vI8qx40RP/P
91f3DXK5OqhkWMQpXE5ciOu2ml4rlhTLmL0FEKzKxivmZqgPxBfxpwxBgfYQk8hantJUTYt1lIGE
J55baf2CgikQmjkSReXigCKJ7zXGSC+djxGKA0Q8CFxZmdvpvY0sTvjeN8PiW1uIVnqcO4Sx3Mk2
g1+9rmfE2FI+H5HbtRtXFtiD6b6EyVaHfwVmV42ipedyKPwvbW7Gv6wuST7hgq1ZHso+k/Wg6vgE
uUNd9d9lcwJjMurD8M/Q6sUeun1j0y8CyEA/FkEHagbXX0QeestMBozLTKuuT4ocNMe816Rj0Sb5
8f5nuQlmqIfQmuOVR9WQh3E1VJ5OYW1ImHBPxNouYBDbafQw9iCFzCehZqRMyIgd7g96W7hcRqVi
Sa+TfvwNCoMSblIKZBPPSPRIR/LynHSA/s2nQlGUS0QoGbg5Pb2nsa/E89wk2ZNEQeO5NZL4bPQ2
HJJWV43vNnK84U4+t3EcBKuOXg00fn7d6hrg4RJzXFILUCWj+MeXxPxhCsbqv6w76QQcFZWEeB08
x1pjtlFl2WepQKMuRiCocP001Ot3JoSG7hxLTfFPFScIit9f+41b7v84O6/muJE0Xf+Vjr7HLLzZ
2JkLoKpI0ImylHSDoBw8kAAy4X79eaCdc7ZZVcE6vTExHaFmiwkk0nzmNYQi2wVBQrCRp1+urd6s
etEXYxIDTKbVE8hgt85BEi1u0eynotVv5FwFe2mk8zuMev82CpYvT/mB4JIFbp+sN3x5lxJl/YDg
0lGxkEEeaUVVX1e9EqhZGdVdH9RqP6jJPIjKMS90Kc69PYA8+jEBIRmEyJdvvxhuURldTgTo+/2n
Tc7hjWO1OlPvodZnDM2uM6ohJIGcotnTL6Kjz5zvWEJynW2iMDzBtvP/EsXzvoufNFUS2xt7F7m8
oXks/KowdlKt5uO8mlpDhth3P4t1ylh4pfelczL7FkTHZCCavFrztaSR+TVJbIKUxs7Txxl2tLiw
TM4dQQGc843X/1sU6OWDLn2JwfVI6Nrkffd1NgsPsECxkIdPVjpduOTPbDmwbpDb6TpuOezRlvPS
edb6lDTABNVKp1Q6v9xZV19eX/ln5p78CYAAMF2KNcdz32RGpWtaywVUru41ylvGx2yR8qAntqZH
svvb9C+IvfTDNkQHirsn0X9pyV5MfRbEU9kkVwNC4sXeq1VfX8gMT+UuGAiMqWUC3qI18dum8y+L
ajWR4kgKApfGkLhmVMbi+tQglPUVTy2tfR8ky/htMG3EcbkI5LNZ5TYOLoFN7dlrcnFTeCIf//4C
evFQ5ssFhK+nh9Nl52OW2S8HtOKTtyaGwftOT9YLgdtpJWKbANAK3GSgoQguXo7VWY3Xt0L349lO
1NWUgXvKIeeGXhuI65rTJoJoYYVsmRxn0pkilWqq8sIiPrNjONhsqvxbVYSL7eVDiKJbS00MRPhc
t/e2q8FH69vkBtXeS25+54ba2GZ0KNEhPgnzG7X2i1Ozslpbpr8GOao9VuXyk+e2H17fM2d2JgsX
rP5GIOfEPgoPDIdKWg52Lh6cwd7XSdq+W4fMu6Alc2ZnMsYGiAS7fFoeXn0al05P1IsU1fpJz2Rx
PeHX9Jgz1WlUBsr99vprnbkGNgrSxvPnKqQk/fJbyaKWXqo3ftwOwJRDb+ryr9XsFfPnzKiBXNlt
kD2vfaXezRUU3WhEQ/XSBjm3ajdSLI4+CAGgy3f0EIg2e0PXTF6M8uf0ld5cctVjTjyE/mg1RZiQ
AmQhZL5mpSHR97dgBNabxcfq5ML+OcFjkGhspSXu461LdXz8LmuC9pXSnTjIKH+myrdCw5nKfWGg
clyLSr5d1KpFDlJCF67j3/ftUVIAW4I9u+mboBB4tGk8LHe8Ke3c2PeEt+7tebAPHR6pfmiOpjXe
IXIp+tBCDOK6DazkQya95EMReOvDMpTJpS18JhjGq2ZDJHOIbOTGl8siIcXKqipxYrPuB4yO+D7h
BPFh5yKLcjBEL/Z+3a/Pry/GM3sMiUQPJUGAwacEaQ50QPJd7ca1cr92a9fcwkXILlRmzhwZKEqD
eYYTjeXQcQ+UtLKC4M2ryRyL+1qfO3TDF7V8w6/O7favv9HZwQBp0H0B4I3RytE8FunmsL1Qjy7q
Nm6QbrnZDGJ3wTDZfz9apwINTpOW9tbvOfpkvV67SeXOTkwVB3RGLeRh0Z3ywg45u04JWmGTcy0i
UngUNc96bU3JUjjxas9duff1pkb5p66Kd0lnFDLqVqO4U3lblBGOkNmDEkCbwmaecERu9BpF5r8/
w9C9N79RuucnLe3Aa4ehWkpWqtlmtyOFpTac4N2VO330bXXhaju3QmGvAK8A8HZaWqRWac+rP7ix
RnsvkvSSInyAqwsp0blVA+kWwC3EYq7So09p4zI0Ni2j0MaHrGc5U1Ta3XIAfaP+F9MHQZ37bMNF
IXX5coEiZSgc0TAUfIAyrIJpjoNiDnZJ2hsXhjo3dyxNTtDfoOnjqDPLe20VEERj3dPqm5HxQDrO
lyzbzlwm6K1sxT/6Azg0HpcMAkolPnxwtlxeBz8kVtpJlKxSTuHqLkgdG0BTfxAjuWgc1WuFWXfb
lDvLnihqvb40Ty9znmQD920yskTbR3M7pHTM/dxwYg8Q1f1YliPISummIybRXn1nLtK8lD+cG3KD
P207YasvHa0cF8RqnhIixiZMtWt4S5siDJSrQ4oF2M1sqUvV3NOlSnkAWDof9bctw9HVTRF9rC0/
92IIBOOuqPv0QD3J2Tc9iMLXp/PsUBQkEI7bisfH3WVr1i0Qko4bV5pbw5rW8WxDsvTQDYV+gSK6
TdPLy5i3oudDNO0Rwx4LSRCB0WjGUC22RO/t9WQeD4scn418tvdl4VESzfwE6awOg4aluAy62+hw
J+OT/238ftcFzf1yV+qFpWXAf7x4xpkIDETav8cxy7jVxwQv4M6Yrlarb1VY4ryUh1aTTQ/I1lzC
KpybcM46qmFAVk7TxBGqXOHYqRfrg1EfTMgVkW0t1bVh0q9//dueqYNt4EK+LnfLxlHdnuWvmVsL
whjOtxsDukZAFQEw83tVZAtJi699qEAwXGlOHbzv+9mN57nB7l5B07xbK3267X2ru1L5WLzzVDn/
ev3RbM88/RosbwRkkBNEePh4H9uFz6uD+YyTMg3GZ8IvYb+dnMrQIkuzvO5gry4KZh6iZeYdrB4J
UnrRliXcFNaMw5xh4CnCxumQ68pL0IDuWyG0ZhB3Tmk75SMR/5Dvu5pfH4793Obh6JXdL7Bsfvtz
aVyZHjoDBOud1JvCvOsCursfnJyMIFQYu/s3ZjumwIUWvV2/ZFUwNJE72OjGaU6wYKfjWmnxDOin
m3ajtSjrSvOs2riWviGtKBCJa0foe6vkl4fNVg3iYEaMLaKTnRb3wzj1SJRCT593I5rxXEd2q54r
NyvKA4h8MFxZjTBdlGroi0SNr2q5I76lJzEgr7u8yQpzpHCvBUMVDn3R3agln5Iwh5Mwh8j4I2CH
HJL56OctHZR+6BCfKcvFqCPTygdiT+DRPkijefzWO+3oRrmZqWynd4q/2edJ9oh0Xqduyrwzkus0
6XRzj4sduO0hDabhU6ms2nR3HsVx73mdeiM9NPbgJXthAezez36+YA0BhnatnoBn+OJuLnKjuZ0K
Z2kPfUVK8G1q61mPgLe7Y9TMpt3u80YhENUi+9m/1SuhVeiMrsvXvnMaewfTo3ovUaHXvuHb3T6k
bWnpO1j1jTPFwzoYQobKTXX7vlrwqok625rvNm4UaIpROt88ZTrJo+EOVLtRuOueHLcbyx3ywoDH
DJmBwoJZbeohSmmo/qI7oo8YXiXmJ2j92U/DUgERlznPd3UHWfPKFSyfdxBw62daHF4XUq0vsxB5
GOPzkpja8Aay1myEvYFL9x19HuvBGd11Qi3KLn4o5EvFpyytquWKevN0h25UWz+uXAnZPk8dswiL
sVyGUDrufINJzpgcprUdPyEFYwa7xdSmd0biOLe6XmqfgoX/oVm8LNzBuVdHasmSLy1pnRPqfVKO
u0kuK4oIgdF4QahyL1sjaCbtc00vN41sW1iPPUWO8dZFfg9Bw4V3DK1aWUskrA7rrYzz5aM3NfJZ
Dr4yd0Fd0LnQweuo2zLpa+uq1HJLXeejan5CtRLTrsEs/FsdqLILy8DprVCQjh5W6ebPObIhX2sP
H9vQ1SsktFJtCj7mQ6Yb9L1KQ4XpqOa3mtCIBYtC5EMYODTnQtW5uXGwAXYGB2QO8XzRSMN3c5LQ
Y81GzyDHy+smlniUL9elVYuEh7Tz+wLH1x9y8o1uZxhi/qjSxc12OPT4jy76cc24c/vZ8t7ORlLb
kZUnyjnQXYeu0Nsik2RnytCfrAFhvbiq3LS97WFEJFrUu9Jbdha0aYB9mQPSqhEbHrG3PfLraciC
BEmMySHyU5alvfNsUXu31Nvkx1rS53v2l7LC0HNQSXZv9IXhfpqLpbwmWAVOn7fZAFK3q+ZJ3s5l
aiVvPDPP+/vCEV4boTAZ3NIpl8U+1YLlXgT6/G0sVmpgEAcwHSiMzn4rslLqjysyTQFHIdownKSV
/d2gBVJG8FWD+cbyB3u8ohE53M0UAtywwkkrDVt0X1CRBMotH/NiBkmZjB2OiCskkTCxjBHkWV80
TxNejRAebLVO0MupzT0qMVQPGrruyfWYiHLcKypKKYuuXhzk3/L2nWgbA9zxwox1ztq9H7qynT4Z
mUqqfcrx8mZVsvCgu2j6V1f43RsEdaWNvOWgG3C7WwmrlbLUEqJuvXqhL6X36CGMZsP3QZnszhCo
bLyFwSc/r73G/rBSv7/vXdb2IeM+ACzal36ku/B0ItTAuyVyLdy3dg2yhssT9lflckgt4Gy37Wrk
+MCkc94+ZdogjSsbhvr7TC2Nd+Db+sEDl/2iItzOxjciadM5AhM4Tfdi8YCioQrjyZ2V92uJVAQK
gGGVL0Md2p2eVZHXVmN3qErTTQ+iIZzmijNUtbdMBPEJSIz24NS4m0V5OoL+GkvT+a7sWRpho8wK
AXiyuJBCHot3wTYs9JaqfTeDfPlmaCr/6Xm99VjVaMdAZ2yKH/nQTz/00nOLnRjTwQsnmAX6blKL
/Z5KeQEy1Vh1SDKsvycu5KHeBapdvgRGl7wf3Xm4bedm+TX77kzXuFrUx5G8m3OimaUMcT/sniZz
rTDNrbS1P1S10Xz0rEF8EYmRv6eWnGF4U1Zij/KlgSFGPvpfnZKaMQa3TV7uGqR7frk+fYGbRM/G
NjZU02a7acz0N62vlV2MvnP+sCp/cqMSRHkSyhGfuQhBqewjwtvCIylhVUeF7tUilsA/ix19b3e5
k63rPGVAghLMIZSnh4h4z78mn44NSloYR/mQCe97BJDt0OkdVIYr10nv7KoRZQirJUOnfZH9LhkH
zjOn9FZKwVIOfDLggW9r+i10OWU6r5HWFPn3VSSrvSepwEvIlvbwdUxbQzzNs19/orc4aVCRWkR5
GifjpMVZSfNitYgs9nGaaDk3rODrNC7iu42Ljb3nKKr1L8s4d84h6RMDr4Zs0e297ETzYHp1/8VC
fY9LfjLlvdJ68zP1BLlGjjWoObRG8pewNfl9V6JdcnfXDTOwl1BWq/BvPLjSFtywYezDsq9yZCGQ
fUPU3G2bt9Oazg6l77pSUTLoSUwo6X12SfbKiBJb8sFvELKN/KUb+kdCSJP7pcoFrN2gCNrdomnr
98YbdSdsFSYrux6IArmj5y7WzSxNv9jB1V+M/axVs35ljk5/PRjSc3ZaW4zZXWV667t+bDv7Cg9J
1jiwp/lTX4GnjJQ0PRVlflBWfJGOhLvsgeYCRXIwyyNeEA8Yua3LtYN6KDl/mqwfZZrxlgG42nd1
m09GZLsT2onzYtVaBic3Wd0fjRy6/un1sPe0FArWZKuPIfO56bMeJa/jyG6ws9KIa6+241Ir1LST
egmY0VpIgcJUT9LbAUnou0J5RnchATuTeiAThUAWUSYIteMkHra4XnGjGXFQBVuQluaPsIHrULjF
JW2SM0MBXqTWi0I63bDjXI8Dua40yVmMcPW0S4mjIi9JhutFir+t+MMLIYhPUcc2qC4fZ7Ctpadt
NnVO3AyWs0/QVj+kU52+ff3LnakBbIJqFG5NqlQnnd1W1kpX7eTEYIi1NYQIIz7NnEnvrWTqDy7S
wd9fH/DcDAJsJX2DKA6h+ihbHe2+racqAJBJXLk3RmneTY2HkldVXtIVPbMqN0F3+BxYF+BidVRP
nUeIgtgO2hw9rdHtVzSl94lYkuZaJtpwhRqfj8+RnBruRmFkl5w4Tqd2a09sK5LKANoNR29al0Pe
pG0LIFSm9sHT8+TWrMDW2sGo7xDTWy7UdEl/z+SemCBTDUQJBdDc0TasCfPX0TdNJAYz7VkgcJjg
3cBThO7aW1XU90ovI9mM4xi5ta+vYTkMw12XWDq4rAYXwP2SQrvFxQRzaJ678J/NAQ+ksKDHUYR2
qo/drte5U7kqrBYrok4PnherX9Fn2ySqdpVXphja2qZ8stNRm5+mpjPLSNiN83nUS5uDSstLgM2r
cBFuTgjadFTFCxzYaxg1ay8FcdOIqAzJgMi1fWkGMrnhtyTrrbC3k57I3uh3maAzUyKCO/lvEnAn
y7uh8/x8r4218K/mrsoee6Ev9tfesGYLIysTnXQCSiONBAU/FGEyLrh0V4lAq0Mdglpy5ab9RHKU
GMO7IBjaTV96c8t6KGpDzddALUwEPvJmps3S1Zob6bpM1M7OLQQ1/ULXjCvKyHO5G7XUcQ95MBvN
jiCoUQi1uF173c0eIXdqmoV4GF0DIQ/YDF3x0UNnTgt9NFbzW3jLndh7whaIDmETjjWXBf3jo00K
/2adwdhHhSstFQlVrGuUWijIh+4AvoGaz6I/zrU/VvfAuZ33qxMUbZQFsFb3Y5Ya9d4I0ha7b4Tf
AZXTHLCvxdiuz/O8Gp8SlH24imsh0jvN8IYmpL/F3WPXbY2uSl7n/RU4vu5RBRt0C0WSOiBOMuft
P0SJcW9ihQPHk2J3Fi6Jtvp0AVOh7eXY5zLykIyiVqGcYogaEQxvNcuvuRm4x+RBkx1zEJXtYn1o
hFupNKwDd5KhLFXVPdRJ3vW/irVvnlw9d0kfHHvxb3PDT++QEcU2klyqVBHIneSm60tsXoNG81Gg
1Kt2uKsnc3CuF80lcYGqXX8KmqpzoXGYDvsAEMDTOCn3RojZDK6GxSggV9fpciMrp29DkTvJeDXV
hbHupOtXn1UO6w8hwtHOwmourffKEcEX0pzi/Rx05m1KI1KLVObU1Z3wQcmGfdtowTUMeXVf2Qt0
y6lcveIaufwhiYaSRsFBVgWBQw0Yud3hualEyFbV0VvqTP+hzNA0ApTcoCU2dGkjInes22fbxi2P
LVgF3+20zib2zSrsPcGWTj8yTaGnoEtgrJEJEcZBNbEd3ym9scs7vUKiAR7jkjzZdb3WqPD7+Wdi
RK+K3MpZPwSUxX+Na6ev+y6t5g/lOgt1pUE3l8iSW9vvLOa8PJT96L5LV7kxNnRPUghqnOZBjFXX
0vh0rB+kAKt2v0yBej81KLuGIxRnfV/5eVdC41k87yrxVU65p8aa4tCC1fipVa5YYLgAFAxHq7Zq
TAWc5R2Sd10TZdQYzdDCxqCOA9H0V/lQB0EkUeRuI30JUj0ihK+b2zkHqIbulp7zsZSEeLwGymrD
TLOSfV6KJAh1ze3KAxmdRXaHmzQfVXMO1pQpuhtGMt8qc1RFRONhrmEEC1raXiunD2Pe+7Q4A3P4
UPStZ+6AFbhuZDhkX3SeKpybMY36nA6pbV45XTrvkmIUyI/RxckimQ56XPbWPO7rvtdUVC6gm+LZ
THEjMMakeCTndr/Wpsr6C1fEaVcFUT+49VSqgXJxS7wsnFYGLHOEWax43UootIKHnTmmwaX67PZr
XlakGQbAFpcetfcTKRjDa0hKusKOQcaqIpycYXgTNEXTs5+n5idd9ebNMjTOVZkhLhoGbiHcjUNq
Ip1oFV9eDzhOowDAs4iZ6kj+EZoev7O/YjDtUQOJsThq74KE/FQzTXVD3c97S4mvQEcxUKFv1+XV
6yOfCwCAzP1GnJzpzMmqG0xvGKx46E3/7axmgxxjqQ+28puHyUi0Cz2zs2+6eUAD00JF9Di0sjPU
DSfRWfEW6oVtINud31n5oUrar0lQu59JkWpqlf14eP1FT2M6pNMJ6DagOVSb4wBcK0ZIiZZrxm6V
rkhgOWo3m6VPVUtfLgx1GuIwFOUrBNDgbWBX+HIFU9ooi8JJrRi4w7qr6iG9lxxmbxDnLg6lRctz
dD03ev39zmybzWqSaJW6PpD9beL/0m8Y3WVo1VrosbS7Lg5U8t1Z9Ev2BWdWCzQUpg8bRtyXjvu4
YszaHIF9PZ4N6XaRr6b6Gza78h6t96DbD37uXGC0nvlsrBaoO/wfDNExpjV3FQLoqbXGS8kJqjtZ
joxSkx+U5tcXECunPbLNuBmkRkAcTLH36LNhvWiOraOMGG+Qdb/2rvltkxa7gtNm3/QoMkTkdz3i
A4osH/nUCyfSmblFJspF/QLVB/AVR8PnWVl5Fe2aeEQFbt+PQHhLt0gIS9ciUpP9v9gQ4FK2MPy3
4MYxPqcu6YTVUl/j0ez1SKxliwxkPsaOM1YXQGCn4niAB1icG/SGCeZYf7k4e8edGke5elwnLTtb
17zheZOv70JjyvrvQYVXDsJYViPCogi0IiLlmyVM0d54ULIroTp6+ohN8hw0fzu55NHIKhEO3Frs
x9Ngd3JwFbEX0qS58663rOWbMc5FuZt8YX8XBoWTCzv1zPHASQ8uCuEzHE6OO4NdBcvP9UpIGaAt
4lEf5t2yWhgyOkLdbOaHkYK2+vrpcLqNqGxuJLItz3NQynv5AdqgmQ1nXa3YSVq5N6aGntJEmyFA
FPDvD8VIIIuptuBkfHzCg6N086TiRjEaJ6G7NqnqCrUYd9mXCqGAC5N5euxx5EF9I1vnYIKX9vLF
0FXHCE7zzXgdwdNTO3TvV2k7F46G008Gig0MKhw0gFaA2V6OUmDK2VVdqiNrpOf3vUOMm5u1e+cs
0IlHXRfRYlXG8+vf7NyrQfgDQ4hpF1qzR4OiI5l4dq7rMQaB9e1gd2XcBuqSaNy5V2N3glGkwrIB
u16+mg+NxrRxjYwhEflvTGAONNnk8FiWqf2h6wI9CZcMpOqFOODcsBxyAHRYIR6WHi+HlRw9+Zor
PTYsob/V8gLBmsrJDyNNMDsySugJRAfF2F0Y9wyaBlIKE8pmQJyMRfNyYBaSaY/wmGLK195Ggenp
zFa9vz6hqA+mppt6J9kNhKAHkc/IghmyrndlM3iX7FxO9yRPAjmH/vzmRX9832gS/olRd0Sgy1oe
EgrasakPzt7ohksYojNDIVRClW6LDE6vtsaTMq+39ozdiYck9+VDaUgUSxrN3P/dRfv7SnFBYGEe
yNXycnqhmw3tgJFJbNIX6HZa4tAPc9rauLAjTzcHpNvNQnYDtXDYHC1bc86qvMbYJXbmor0D69/s
ltHUL5xlZ6JVggGIkJDaQLAevw21zEZzhK3H7sxFAJsGes1hXorCPPhFJ8bIkar4tlBBo5U8NOWl
zfkbTnmUpWCts1UHTc6BkzUCOcNWqbsYRHWUIcMBuWTYK2VDzk/nsRJktMukh0DSzXcIWNAmhydq
f0cjLvgcuML6rpfz9DnBFh1rHnqtD6qjZB/N2SYnPtG9/Fpakzk+m4aintTTvg91BYw2thA4eGOR
ED2Xme98EWaedTuM1rUh8gZPfe2dYr21hlJqaNfB8diJhYrNhc16JiQCtLtdWJuQ8Yn9jVP47VAC
9ostjA2otc2Ik2spfV9S7Qiembp+ffEebxMoYf7WIND56Bv8a/v5X2LoobbMxnch56kx62mc0am3
tUpEWp2J+MJQJr/rr1/2N78WaDAAQlDqHDovx0JQrPYpSs6cQwUdv4GC3kOlebP5sJYA6aOgn+Ut
iguYFWhpnn0BPTmpG7hjqOlJWt5mVExt334u7GTxHjogwFEPFvl5TjCD/9E7VXCnT3LQ59DvMtel
UDQ5CBiOjlHuEK5wsjdDNjt0yXuh2mjePLWitHKTFHq5p39Zl2DFvRDVUHmYKx1lVFN0/bzTBrca
Im1jW4X4i0Gp1te+S6/VrM9PjmZmoGRrlxeSte+nu6yYRPM4TdNwcGY5Lg92UlO4GJB2Da7tKcit
x85MC67TdCzROCEoFTElvTy9aqmHuNfgchbc+nzKvB9f/wLHNxAfgHvAoBeDO+0pPRJJlUpjH6g4
94WP4APqaldWkqjqdqTbPl5TZTQ/B202p5eYwCd3EENvSPSN2k6EBDjs5bfHLMW0Nc0dY8vv0zLy
M4GLUja16Ve9Lb0xynAM0W5ciaJ0bEjN+MTuRNG8rlbQ8X97FgjU2Fo6rRygrNsW/MuS91QBCp5q
ezwMybhrkVAIC6Nwvwc2CAZX1CKyvSG9cHj/fsGjxU87B2QcGDmw3cfIWYwCKPSJVsUTuLiRlNwN
3hg1dThE3iZEzQp7pvqbLUmr39dzCnGiSzvp7rRCDGB0jLS4JAt4vPU99IS2+4R+FkEQ/3w5D1mT
FzlqlUtsN23wJlVaEfv6ZO3WbigvnGrHVxdDMdvbAiADME/wvBWsUZLdaaXlo4prW9bVjQBud/X6
hz03CnoxwNrR50L++6geUJfBmmjmqMdrpepdtpawjfvqEr/kzFK2qFv99uJh8k5A+g4iT5NfckTn
GKBvyuI6uoD+sPc6ZezMcrOmh17T5t1toHXug9E004VD+3Qf8wTUzKgWoo9Bh/fll2unAZyOveix
mqrkGoRdft1BwD3kXuLFpdUvUeum64XA4CSj3T4idRZ2MGqnpI9HcY41InBXTYgrYmMJHsdMPGxp
NTjN2UE1sx6PouxsehSUdw1zGZDis/XuFnxdJlH5oxeTeanmgYtEJ+XCs53Q8X8/G8oKkBq4W06u
sSoN0OrI5BpXRmXetsXkbs0jv/vmrbjUAGIZ6xl1OBo1u2FrUoABCtYm1sfeziIg1mkTgQJFEmoR
U5OHcJlq87qXRBeRJrHKDF1EvvrIkuQlUZJN7pNlDe4c9gLpmZ0yu+HRJameIx3Qxhc8hQeBrnY3
0jChkv88sfvfzHVW9GGyhS9hL7u6CfVUn35hY5FT+5RekYeOpD0QVuDqH21U7L/oSopLxlXHAd42
VfAEUIzhM52KgdquSPJADmvcO0byoDuNd1cXKS4a9loGPxpQeL/wMFb9wWt798PrO/TMKUjZmRoM
cgCUXk9iZRhk5sD+WWPAunm79xbT+VWmaFOEdll78wauSt50hSqqaOBwbHZb0PBUyRnvBsOWVMdf
f6AtV355KlsmChXUZrcAiNzs5U7SIBLYgZR6LOq2zQ8dag4jclj4sRkWwtGhzEp6QQYIr3q32FYO
WpdFdCHrPXMQoz9PwM3hRV3++GqYba1Jk6WfYtH2BRAGfdnrWpm8J/ATF47IMycHip/EXxTzCY6P
aZ32kCQE9+scr/Rk3nSypLVcdyKaUqHfNJz8u7osqv+e5P/4Pv9n+rN9/O/5HP71X/z5eyuWPmen
Hf3xX2/Gn71U/c8/7p/F8AcHwo9nmbfNf22/5P/9pZe/4l/3+XegM+0vefxfvfhLjPTvJ9k9y+cX
f9g3MpfLW/WzX979HFQlfw/AM2//5f/vD//4+fu3fFjEz3/++b1Vjdx+W8rD//nvH8U//vlnwBn8
H3/99f/+2cNzzV+76n/+bKrn5sfxX/n5PMh//kk35R9olbAtKNXD4iT1+vOP6efvH3nmPzyYZ2jS
UH3+vWn//KNpe5n980/f+gfRNAcxgrEOMjyb8zIV7+1HTvAPZMG5dqAEbSRU58//+2wvPtf/fL4/
GlU/tjRzBt7lxSYBMk+2CfeN32NTLObweLlJUNhfkAAopvtuVh1gXEUznQY0zh/YCppDamlo8tZ5
y+Fe0fdP4qm23O5T4tPzvxC7HXEMtmeBlOyRG0KP4So6ziGIq4oBTptxTwztmgWlaQi2N71EZ++j
rD3h3lslcKwcCHLhUYZLl24snvJq9j801OpliCxf2caaH2jLVTByhb/FwJwD6S+f999T+OqUkVTB
u4ReR3mJisdRKDLOOqrzjlXdg/2gCWsESOndU8m1pqfWbnKIqEaeFldTb6bck4ab9bth6P326e8/
xgbwJKPc1tDxl7OWrl1mv6ru67TMm2+9NY7ZwbTqAnhh7bYbmlTOuBv1TSqC20IfK3mTyrn1v73+
HEcxE6caEm8QfuAG04E8Dc2SQhbEFFNwU3PAZ8aNi/iLDF2p6kC/FXm6mh9kXqJZ5XYL2q201EsR
F6abRHPS6MulYPwlN+f34/iso02YiOsIle+XK3oOnDSZCsu7EbXpIYmUWtkStmOdYb/RzpAvbHR1
pjKdQ3galj8jL21rwxgaJUz8t+1QWJdQQi9vZTgzELDgCZGMcw9sWt0vn6iyYFTMiQUe0x2qdtm1
adenV4VMnToNhxSK3xzqwF8HE1AzysK/HNlrdBBe/06/I8f/uQ95DCjkVM2gLf1G0h1vL2mBoQU+
tcbJEmRN8hUw75D3d44+BE4XZQkKd0BU9M4u8wcSqbVN6PwHIrPDxfWEpGmhpq74pdszVjvN0hbw
jSZkKlozAn2Tpcsmx7kst6n0NJTFQaYO+x7BcocYTXpd+QzOf9zeMdDa8jkZbf4plUilfyFiPF6R
IAWJZrl2iRZ/az4eHWqaUwQ11I/kkNA87boQBOG4tBSeh5KnrFHNghCyIv24/awaK6uhbyq7yjvY
OfYmWmT2veSFX/8AR8uA+izmdOgIgTPjiONOeLkMhGPRbAQze6hJUcuDZspO3GjGmlZIPaTuw5yx
ewF8ZZp/hRBzczFNfRmLIHxJPrF1hmhZbXI+9tG0OFMyeS33z8HQOkPez/5amWG9LM4P25z06h68
2SAf+9zkX3slKg1ZWgqceZsKOrEEkDXdpUOdiyvEDqql2FX6vH5Zhwp81Osz9bJQxkGyYQc3o40t
nmTLbJfWX7N4v6LqmizgtoTm+gdjwGWMSmA2DPcgyav3jSfG+fr1MU8WDQJDeCAY3DuIriCudlQ6
kJU1a6jlq4PCFcN/GP8PdefVW7exruFfxA32csvV1Kslx74h7ERm58ywDMuvP89YOhuxkhMhlwcI
Yiix1iKnfuUt9laGT1lVW8GtXwzzdmQARP6o48lXZ1HfZc216gMfXo3bZv6HmtTvLmbGgOOUHkZC
G4gm0/tKRob3RT17zXDcQju5jcWkncPklFV7vrWID53ypdD3+K30/VlbKGcX4g1+31b9EAJgjrYv
c1tn4QvNx/DaBZNlHfywceqdG9aeT3FGestOO1HQwWUoR+vf3U3m4ZH/BPYInJZ6Z2JC1T9NoLMq
imFi6I91NsX6vp6XKsp2Y7l4pwD9Xfd5W8NtudVyK8WPWffAGv06Dl4+mFKzo/504pnHAArKisfU
J+akefcYwORt7BNzdYS5SKO99pz7aSZp2FW5VnlLlW6G5tPYTiCvGqD9+WXg93m/T5ZsWU6tsjL/
R0MYO4uPTqj3W5Eng1uM0DT9PJ/j6t1ZUCT+VJGAymMBIG66kMM8R9QryY72ONjJdm8F4+qdGlXg
QlRnxaT2Y2Cg/w1WVtEn3xfZku9AzMnHRjR1cLsA/61vWdnt8AHU++ezvBtFDiwIloSbuMi8v1An
hHBRU4onUFtog47RFBUHfGhBvRfOIOuL1nGmPcr8IVyrLZuDnUeFPz9z5aSczxE4+HHfZl67G4p2
no/rgJFuNIPuPGAJ0EIYw+CySBdKwVCCtuhbvYblcrG0Uj/Mka2SgyoRuEtJJMOLkiDXF6mWi1Vd
06/NqUT0S64eI29GPDqUMOeOUSf4LafytvGDZM6sl3cjAYgayxB6Qfzjv4v8cuKXHsuC4bg421re
20ODXEIz9iq485g8dV5uQXkV2Vb79M8r+W+/mPIayEiWNAner/tpjEXeau1Nx7Fr63mfBIM64eqW
Fwgnd5Ar6atmDQG6M44fYB3+5hgCT8FSRd6Q7lRoFvKfdjIy2QgubpyKbYHq7SNAo+hzsvTty9Z2
Y/IlWqPc3Y+LrJ19Sz12261Z/6Fg0d+8PporPy0zqOySSP36EAKRR9+K5/HYlLYajgpY17SzAgeo
LeJ8+Xwvad/vaw8c9Ac30d99s5GbNDcRKICfvql/en0H/YM5joHLUniZwiMo6Tb7MbCnd+UwQ91L
xxht7oOMk49wg+/KKeYSNAmex6BzAxrBhHcvXddU3tZkOEbB1Nr7PBwWk/84yQUtjvaUYEvt7DcE
vQQ+yFHWnAZt4W7KZZnBq7JtBudfL0J6Cyw+YMrGJvzdLFSDkC1M9oFzQHTBVR0n8qWJ2+RKuZYl
XzTM74sthk39wWH5Pm5CsdW0sIhaUEJCAePdQGzQZyUNIFouPgCm/bp08Sdqc8MngHeW2tWzkuDs
cxeEdD6F1kc1tfdpKRMBbJMiJsEkoAlukl8nAp+csnc3ORzrdTSwxbxT+kB7p4z2frXVOwfUcNKk
lStp46k4sG7FMtSXYoaVdeFxDt1qcKxzmtUKrR5nHXR4/LczY4YHVR7wKQA73j/h1McT9NaCJyzL
ddnXWBesv20L7lE4dzjDb9i+eOU+jnX/wdT83diQqlP/BzxHXBm+WxMItUUTGpf9UXqz+jTlIzpM
FZsp24VOGzb7zu+Wz3UyekMaVU14CfO5uwqd3L1HDmcDc746IiiuAlEX39wJf5cPLq+/ierADoIT
AonqUwoM3l20EHm3zZ8zdQSfUf9O8ZUybbB2WAutbmvDVocf/QVsu/vggUI/b/K40zvPaTf1wVD9
9SBF/QepEZApYMbAU/66ijA30lLKtj/mEAwt1jJuMn3aCNc671wBe3GdA3sRqaqGWV5g82JcK+3c
e/jnpfKu0m+OFSJKo0ACDMeAVd7tpkSidoRCgTpOodjavaonbztUuoGzNietjvcRnbPvQs0wBSz0
LL50NXHQcW2a7rpeoq06sea7p7l1oo/61T8zoF/vVxqIIfbdyGQjKPv+2QrRTqqFwHskGgm9Q6Hj
5sqy1/5G2XZ+SWjRPkGQ6Z6QRlwldiBj7wKzC7qTg+fKS1+qtfzgzPuJM/3lkUiYMKdBD5vaKuW4
d8O1ANOTi2a44nnwekjYon/KksFv9oHj5SGo89g/TU1Yfo/nZrmG7deC5w9t0veuxR+TEG5k+DSH
s9qJJaId4CM4dRhrUQCPb1v7OIEjyz56btNz/fW5EakEQsZMo5dMOvVuua3bUHEfNEd/BjcBJ7Kd
2/Jpcqa22HOWrtEDptdy+WPEU7n+1mNnXGDhIZf+SwCWBs3F1rPoZXyw+P76VMThIWkFqtVUqN+X
zjAVkZYXtuURCxARWSk+pRN5tuWquLx1syYOL6YJUx1u95W48LkRW6QfNrQvwuAQIadd0b736Wk+
/vODueac+mW4DHCR6hXnO+AvWI2/DhcazpuOfDs7BFbXSy/1yOiofHq08WdQVZGGtyPctcBoUke4
Zn3rbHemerDmbTgcJxnwnypbUtGoaru+4feW4Ew6YzBeyXKe/YsVFBcdjgxnjeXMT5DE+QPwrOKr
1BAvVnv45xf6S9wSwy7EGhayXwTK+P1ArxvkqiG3kwNiWPFyFEDTxKU1dll/qOMZlyUkJr1sAZq5
iY+k9ZP3t4LPGNIOBo3AMUPAYL8bzcwF+89hUp1WqZYquV3qYWOwUDlY+KMixxLWbrGSWS9fS0/7
kT6vuQ5wM1+3qrsN1RyOX+afNSPkh6k5FTCZWCfOVJgiGdwVpFd2lo0XUHVmS0jS2EQG9mTJM7fm
7H5eukVUP7wI4Y9POaorwZdKcR9nKVXS8HHw8xD77sWy1RrvnJZULHtsNxhw486WOcKOqOiIReCm
0sCROwxblWTJoa1Eb7O5MfumfFT7fWVBi4qSlb8yt8JW8oinG9Sgkz1VWKrsUbOqKW5xXpqvzoKt
5CdQwhni5S0McxaTQ141JYcyaczSKdqO+pQsYlMTgz6fUyz0spweMEbJlmSxUMHvwuWh1VE4L3sJ
rm/9OrXDOn52RL463YUfUlziEId4wUctdgjT8JRpy6qWXQ7EFdd6TnIflk7hKl6jVZ1nksvCqoeK
Fl3GyO0nnZj/J2v6njd9UKJxsJ9I75zgDE54Qn+x9sctyo8Rg700txZUnNm7txIvd+1TpcaVapsM
/SyrFFb3gQzM/JRkdpezhW5wf2c7muj55u1pkYahJXDcMLihBlctUwCSJyTvxgZsm8Jye6aFRh69
i7fCCH1UXTCwO7MeEe7ugmXUzOLSXpB9+BaUiR6sXRa4pKbHfIJ8OF04OLiz8Ar6/Qz94oFQSmjD
+RUDW+AINJHx9yNvrBH03J4pGQzs8DqU1Y8Eh2rmSb7tfTEXTHoNc4ohyTplNvDbT9gAaQYoKteW
tw9dlYhnN3eb4CEevGZ71jCnxpsESNKPkNbA8NTE2yy/lbqzlyvpLO1kpaSSU2bvlbMV/pSWc1Iw
l1ONVRBWzkXCNbVDkSf65qtAWffOWpoK5qJWM1u9EYf/5jSdHTyFLoVXAJ+rnvdTV6zTc+g2FY+M
BIN58sKnfvstElm3VmmPx80s76U7W3VyGi3bGTIMzjfagXtniWJ2xSjoVme0hXIKRylIKLAPCa5o
cIpdrNOomNZzDl7vwva7ZGyuXZHg852VQY+eQds2jbhcRyc0yklZNA93OoCd2R3K0h5jLJUSvS1X
CttebPyo/G2q2qsksPQp71FBgT8GZiMJsGHiZvk0r20vnp0eWDuCCUB8YFWVY70gjupuwvu6Ccs8
csVeIujFqHWr4W9KPbfTBckS73iMkBhhawHEDvQD8kA5ZzzyT/X2LOOxY6znrWEdwLgyf81XLB4q
NX6A4MJd7JQw1tIGzgz/0UHVWnoHCJJ1aN00USLKB5QazBVSdgjjnlVZPrLYogDIbXmC1mj+qPXS
MZyDldTVj9dd5kHZ5Jd8kmf2rbuBFS4fN2/GuSel2Cjrb1NbFTwnlJGVvcIRYya99LPeHGsCKbAf
VV951W+OlfXqLNl8X3+FaRpgHQgWq0nOQCGVOOppJEPP2pobb8avAU3PF6wDqoB1lOdmXyyB5OzM
aSSgmVXWY6jdnUSBhJU253hY7qaKGuJ9oqq+fJYunEkUzygax2lSUGFcU98Ta/XICaiTB2f1Nv5P
VHtbBcKOcFdcoUO5Dmr3Nk9bIGnH4P0Ec8DdtYvmwn99YSgkUYInZenMyfW04vh47TW+nH6PxiWf
Pvc14jDOPvBmGoNITAJTARsoJPaMziwnefBz1tAfcC6UhRpO3+FIQNsw7u/HIWmqsxCydoFshzVh
44jDjHVZj1Ouiz0i5157hvaMTG56yq70srKsRhenbywLnY1AQod+9vPe5YGzqqVQ+7YlPBrw/+1p
MH6da6VO5+bLU7lFAtjKVvS9QCkKQACTPaOkvl6qRI38gNKL6flg5WquyljHzno5RmVff8OV0izD
pZtQJsjrIVj1MQP8mjyMyh/4VVovC3NKld70NeY5qxnQNsBZotllIMFa4Is9YkmUkiMlrrxJl2iV
1WGnzvulhw3oOA2Vm4FlEiPekVgxG9qfK7q+uwJreb5CDqPLNYdBFtHZvkv8oaGK+nqxEVwEiwaB
g8DNQJmyd4q7Ri3Z/H1D5osxeouVfCczx/XbXY5SUUaA2Vmz2UfFunp8PnvfdIjert+qECZQeLsk
3CzI2Zq945tw6TXwCjAu5jjTnQfvbxeNmL5xpU202GHhb0gEJtxGkPHXQzcP5v7sshxcHDU7RFYY
Kj8yW//t1hM4O2bTjv5uVrr/26sLrcKcm1G49ImVrnjxRDubUd/As7w2iRqM3swnAyVi2BOxmPWQ
B6tpPHVxbDGWVWMTxIwtsj9iH3TGHwWxp4otG4RFMeQPK1LjTf9UWZmC4z7btUBYyBG15HT2h5ld
qWIr57T1X+NS+uMLL9znc9Kt+4E9GHsXVcbP4nIcVc8BgTMeQnjnES0D7hB7DGh67exsMDGF83r1
1VFr1g1xjdl6ZQfsejlot/7Zynv9hqiGvBzswfKAkz+0JeJ18T7I27q2T4m3yJzMMMRXdiSQQAVt
fKpdLBOb576fzGGVZKVlV18LNzOjrrYIfImxnYUe2ZKHb+tsGFGtG/ecjXo0y9wTyE2XpwFFWtaF
8LqWv7Lq2mHS7RrVMWtHRN0wkJIlDZve1t7m3Lmqafvq29Ypr3du8w5PQnEpSh0gEZDq2eLTu3Qb
bWK/EvsE/XOkuiIy3180Ge3Q0goH1Ty/hQXoCpXjdzms8fS0WtCoLkc/K0ZTqG5ISfHgGs0xXBZR
aR4a7QDWk2cQEiPSTT6OvjdlVXDtlxOCH/3ZuIY10/EWe5RuL/j7yvHNS6KPTkT8iF9LqB+gOedM
pk7aLktZK+YDEUWbeJ1gmgSbCDSBhUoZEmzD4IKUTzkwhO+vWCUmZlUEdmealyU8VB7t7SOilmBX
nPdyFDxa4EFscHdrMbRsEUsVgo9xROljayO8SvX6Wryu525A1Ib1nNhmF70BQmSBlvGILpVHHIDq
0s+vAw3BRyI9ldAuCZToqh/9UPTK3RPh51tkVoh5zarpQajt52qq3cumyYey6FO7rO32YHlWlN8Q
94vyOUIquPstKbJYvUQwabPdhNmRP56SaJDdb75sbPr6+I7EyAPadttLfeYssuGN2yaAcdz7RJ77
ilZP/bkqbIVq2tLCYXf3BcoHoUjBVibTnagRBvys8D9vu/3UF1uv066vXcIwrZgZ77pArAn5PITn
BJqNm1gto2IPTrRonkBTu/zRbn2LvMEKdmZa9lGdLWjjqQlg4gErs5kfVgAjq9rXDQvqjs8NKF0U
0Gi7P8qx0GO/U4W7ZSplbOrIuRp1LCr5EAPKsZtjYjc6GG/9BHHK6YR+ROZw2KHtd+84FKzGMwQp
zPfbeRgv1UFZwvzkN470z7J6rVvr0MK/bm/loEs7PlvUGA/bRRytY4fCZLIVnnPYhr4uM8QON185
R3qD2cod2VWiOlsGYfNshepAJpRpgnYF3Z/WK7DIvO6Xzhx8M8vbnHiV4ALPXqPmtyMbr60EWAyx
DV7yhy4MzRlPOydx5sOIVUf1bRigh3UpmnEqdw4j6VD7WLWrtAsO5yYP0gJlg+RzBcOZmYWCF4VI
NCIl3K7XI1ZUYRqgwNC0O8eSgbTR7yrnMf4cbw7rBv5eP+Boit9bcO0GkwlXW9GbtM17veSqhXum
QV9hXXkF7/Wv4Kzlx2D7280amz2tWJOUkYAMHBmvuWnQd+azfEB962XfBezeqlu8bbnLMpyzjyza
hCudhUIwuf1MT6qk+nkvNPzO5SQ9c9d7K2URL33NdF0fz4+ZTpatp3KfrG4mliOF36wqb96OC0AY
HTfCJKU59Qn8st5ZdoIuZtFfDe3gjuUDeWKGoh5KZEgA7GqnNFF/HyFJsh7WwTIxZhVjVzanUZyz
UzmvIk72YkbOY/yarWHYjPsQORYeDI6DGZY3vAQaXqRZCOCZAy+ep4g7Y9A2b5jISTOmbicNWKRq
LdnpYz3hEVOfhaFEXO6UgCpbDgJFDHXvjR7KPFhFMmycGqyawM5ql3vVkQud6rdrvAurhTNyDcKf
4/KaxljDkDsqDcMQH5x+iHWxo0M0crLhYcgq22GctfFbHhBQ/8x9PZZL4lYSpNfAecwTSja95RlA
TgeokvOsfT3yRiRaiWfeLtdMWiUTUseW1ZRpl8PSGlKRxRtrWL5GPuWYmTPPW20TKrhxbg7V8TVc
z7PWpIOCbo1JKFaXFLEtIGaMOweFPG46pDgmLoh4cEygZSt368WhKXHsvJxRTlrdr6uVLDMeVwzw
Mu9ZIXHyaMP0FdiHIjmRv0w5tmiPiV5VfbaVhQVHTVeWBqmesH5aP/ULhaxeTonC6c8o0dXxC2UC
+5MSGe57xewZHFSRM40nv9UlnBUNavVZZnU777Zw87ZTLkdv+0RotSnrNIgkwKx2pfyoyn1fi61+
RvvQsr+4GSJ9B1cXbmlRXE7mfEhzw/dAO3WuJ/FQtmqDbFM2XhmfUfeGK5kC417rwygW/5uTNYt7
bnWY3HyvRtehm7CJ6NR56Lx0sH42HZ5vo7b0Y0tHLrvVeWn25dDlFYO+4Hab/8g2xHaSfTjECIf7
QFZCcpYGH6+zFVWYftwPrbSxV+Sa9LMS++JuyE62s4xdR42MkSN4BOE8HD36jfg8BYUatu9vGddb
lE0YYKKe1yLBa76CyIm5cH1kaPRDnkgC+Mgjee/2kZgA0O0KZMVZlMNrop7zvmL/uv6X1xjKfd1V
y7pRbpypHrE8EAGiNPSactfZZkLNtzj3bUtEgTZhtbIxe9X4Lo3K/kLZQH5Xei2Rwl6RkOJbNy+W
84pl0QQRKHXBAmkObRfDunVfjPotHDGhdVkpc1ogktNXVyMlsupWuHGBPg6GzqK9iPQW1uEeqzFz
ZFDTNXkQUpYuX5/4cmHz16LNTDKT2aSSUtWOIgSdnKQGHJkxw+gRrjJjz9Tl5OQ/OJcajq5Nrk5y
qBXyxuWOrGxuPrGlEMJMgToigZUOiAON55m/tvMNEyjnm7wWMcSu0vY2m/JJqDb7APpyGV4AZU/D
C7EEjMYiVqp6LqvEZhkO/TpW38fKwrIvHRHJHaAsRWHvT7tps00+Va6zwT1t3datX+XcmvLX0gkZ
vlRASMrqhKCJNgfjaptD0M4Xc34LqW2HVf6zeBTRyxc90CkQjlWK244ZDpwubQ7SnoiB2EiVAT/o
Ie7DmxFlDX5YHLdjqt7OMHZcTHmiGDQ6YHaJrHi9x0ghSypMT3qrae/QJVJMWPh6D002koMIHb+G
873tmWwDNp05vhLkk7dnCG1sir1kS/gYX79d0qboxLCL2qyB2gkog4SzO4X9aYXPUEJoYOm4V10g
zOIrlS2Y73Yios5Sd/BMQUOFchj4Mjp7WB8ukYeGzz4MkPXqLpY38CBF4AbLPqtdWTzIoGJgmbpT
Uks0iF9rAK3dUTFBZ40k2lIL+yfrYDmEu8QZ1/E8HrW2P2+ypOIO0FKGN1EpXYYtboixPuW+M+lP
b3eqkZxlL3oI3nHVZVEm1++ZnytnOniAucyg5evEWM/0RXhtQm4zTFmxWJzMls0uFym/CtWDK9Dc
mj28l5Fb0/MpBiO55bYMhl32zgCPtcZ8pzss+L5AKKU9323z5Ru0kWasiTQoQNQ8UP9Wy6MOS+Qw
jpE5RN6SxRzxeFIKvFXaDVhJN8dLsC8V6g3f2aBruJ4i5emYMHldM46TfghmUx3KEbjBqdyVM/OC
ZHgYjCml0Th301pX5o8uFjwTxTwV+BCL66Jl6jA4N3WH3ApNgI/GGvNeCs/8YBVdQApQRqVuR7Vb
XytqZa0j74pxF/IGannuvWzYZNnEXs6y3fiFO+tqh0TevLiff3Yz/hXJ4JNo+ec9W+AXhsHpRRhI
/vCPf+n/E/HACWk3/t/Mg+uXpfxd/Jl28PMX3ngHcfifyHWgglDCA7IBeuK/vAPIA/+BN+CjRANP
B1gD7aM33oEHJcGBbmAwToAtCHz+yztw/P8Yzjata+DmQOCj6N8QD96hOqDxAamBVw+SBMSCHb9r
UNKIcUqg4Oq6gDYb7RXdNecWF5Xa/d3q8XhFkh5AKyUwN7COWdMTPv1prO5em3t/hvG/B9hArQB5
hxQFMpVomSIY8WvPr5zLpqCXg3XToMhSXd2HyaOfE1acr0FSyAs0XN3gLuv7ZbAQcllC/6JpvVG0
u9xB+5oofQDYVnzUJPV+7UXa8Gh5KQMO/Enlef9cru0FI3eTc+XOYzPsYxGW+a4v41nv6qqGQ0Y6
wZ0xLB45Rt0uCSVLr11L8F+6rO7UWtczsLrCii4CMUzOB63Fn4Iuf+qVIjiFIyFoHMgPiBixWH4d
t5oirCs9IJMlnZlpbwub6ognrfjOwn1I/lhqKjOXDrY4wxExHi6QxY+6+DvnztTvKcr2D0ntxvoy
d8d2OzaBTsq7udNlcPfBDL/r6iI4DFYsZtEiOBDy73cz7AgCVGtxncvNXprlXHPgZeeKvsuS5goY
6qFAte5FiGK6r+ue4KSaFbKFCqXj8gNXK/NVfxo04BZg7+GKoNBhCMLvG7JdWWRLA032EmqlxoXJ
aYfmep43L0i3eqrkl5LqWfGRwNU70In5VgNmDu2IPizCC+8asR019hC0wQgezAn0Hjc+laRkUrZN
srMF6tMW9JWNPrdfLicBIMberVZF1PHPE2FWxK8vzzwA9EfPBhgf7PRfVwwJblMUSraXlL3wjthN
yIFyb6ukK5bTP3+VwSO++6rAWHMiVBaiffB+cbYAjlCumBXtwMq1Lrgww+ncb9HwTBX0/49s4d71
2YEk+mYP0DhlYs3R+OubqYyKS+67y0VdWeu0l69D6BShd9lGxDpPfUeodb5Si/fP/vlN//LVPlIr
aP3xknBv+OPXr7ZCv/ESGikXoeVUyykOW3LDWiLMJsqNcbUqoJhISSLe/cEJ8H6M0RlAzJA3Bwvs
hH8BfVH+BHeLuBUOHsrBHmNs2emvx1ERzqykf35RY/v2bla5wxziPkNRBtOA5Muv7zqUcsmEJTWJ
p7UKDAqG9Qfp6KrPvByViAP7WnQ7WB8bqhFVeKga7V+2TZSh4izVeutFI1Ss2sc8Wq7NPlI+Fh2l
iC8zGleH2e3mXQ9ZKpX9qC8av/U+qyScz5RthQ9zEpa7pe+cgzeNN0uQFY+miYm2ZJMgTmEdFelK
7V/YFsh260U3CEoMhNQ/ENHtv8tp0MfccprzwtuCG5bD9xaw3imw6/GaemW8k4HdYxqQOYiTxm0A
z8GNL3tAOKd4S+JP1hLEt3ivIIObCz9dJMwuG4T4FUY0ak95HYXVCo9QBgWpXC7VJy90+ocicut0
1W19RCW9ugiBA5y6rH2aZb3d69ldDuEm+r0mhz6NCcoUObzzb3Iaf8CUDu109mu1SxBNTbPZ2vat
YfQnyeLvKOJqEu2A/m5X+PKGTNNPHbCoRSolpjVUj9M5sOVz5qBt7IYLooQ9re9vPXpZp2wNoiNC
WuJTDu7lsNlZt+d6dkBP0WFPV9VTnwK5cG18dwaUW+6DGHcGGjvOfQxx7EELW/+gXbmgrx8kNP+h
cKX1ih3BvQexPo14Erhc+WoPu6ALKSBOgOC+BhmZyQ4mhbpyxRpcLNJo2RfZeArWMDlNoaTe2HkX
ogipT/mKuphQ8J+gne+6aRjVIQTdYF3St9+uKjpqn7K4Lr5UGofkPcdDZSxawkcnzrxbuFD6ufWR
qBGFpnNDCeBShT5opzLGO2JFSqJPFS4KJ7r3xYFEbhRpX8MG2VPCqX6vl+DSdYZmCPcw9fOKfrWF
mGz7qHKLxXWzQMCaLkS2/k6lLNgt4eCkTbUOVE3y5VInfvQbDY9ywZGgrc4K0FR5OpbReCbsHkSC
3fzhrejyyXiYT5Wn6rQIG32jIqtM5VwdbeRKdpOtaLku+LdIGXRPq7+V+y1hhjTiWsfGLckA6XUe
0ZavU9cd9K6f1+3ap9pEgcrRBzCQGXLwQfFIi+WqcmlFrpH4A0nmLMU6+dyRa/tIxfLz6iC6UqPb
dYSPNqcrerdfnDI+6aD10G2d5NWa48Hjl9NtJvR8Aua7HLympiqdI+daujUIXCtD6WeGhEjdmgyM
RGQzNdrkZHSfz0jVBOC2dXgMt6y9wWAkv6OFu15VuaeMx910iQIAoLMh0iAstrmfVDomDvtSulrn
hyBqsz7FDAOJpKwolhePknawE1Od0Eta0H4GN1JfxgUmir8VuAtZX0p0P6GYkw0FTbomUVXgqEI1
/Q8nq5wfipmDBNN5/UO3Ujjez50ax5sYVmT4OaFLlj1DNHBtKCobSh4XOrTd+kcstAYZh/5C+Aj2
z/6jj2l6EQ5O/Xan/ThfTm4ZD/aeNq3THF8Ds84Kpw4XPbJn/3wpfJ5qWCvvsNBltLE0X2ashuMB
weijaWwUxJgFUd0w0aU7ImbtFqiaNFm8E2vLJ6CzTLvGWsv6unByIDl6kVN8lXf25u8G47pxEawM
QbcTQKD6K6hKvr6JOIkxnVAibgibnZ5z5Xkq6oW8E8Vr/D0BHmw7r2nz4eBzjoY7EYnZvwpkE9TX
IGnUdufTwJr2uBVt2cu2sj+uW1n739yewPFCrsP21CUssRyjmp7wOAzRWTFIjyz4bVF4xJ+GmLNj
N1jwYDdXSC8HWxVSNUvlBi9RtHg2UCTJjp4zUoxuW5XXF1MBxepuRH88/NSGsTDaAQnKyjtWpw4o
aSK2kzKxGSAHxU3fvXRbUwCrRStNXLrwK4tzO9Eyr3atFZczPXibGSqMm3XS96h6hN11OM6ud+wG
5T0Am2O+r5TdrT7yFHBKqvYan3dQIbT/WgR4dmpetPHhQGQUkwxvxseFGVbdERfmpDuVttADe18j
V3foYkrS9LHqGrXfraBmTRWgtqM/AOfFRZsKZ41Qpln0uFqHqBp0dApy1YAXLPIIpxPt19MpCL05
Ti2viMUVpmp1fpEske8/JwtIwpe2m5kWK7alHvaEeRW35cy/lhPpZxWrQy7Gsrpyu66evo4zChwc
fsI4NXE9ZcJ/8bGJog7hbVkwenv4JTYFQcfr5T31R6PnqUA5PFBHR5Clo4TGOVbIvHySows6TQ/r
xkgVDuK0X7p+7TiysqkF6KKgma9+OoSq8XGmIanyu7RZCzrx4M3svgOO0mlFLyhDRn/ci2E1xSRw
JFP1yVJJ8Rl/NedgldmSNnGiUKkfanWe90027CaV+VTtguVrQPH4yVl1gnFsQe++dCQIEid8Jiz/
rGCrn/N63XHuyIHSxKNVBV/rEmzc3BzVZK9ZijzFeJdMyzel6S83vV+iz13F19bYZkAUVtaZKwc0
2zLr0Qayddpcyd2y+P0u9HFuIuKy7yXnyj4Zkui2jDQ9vTIJ98AlA5qdCucwI9KaZkk0HdSmxRFS
Y3KB89d0kEm+ASpbOFhigY7+pu2xeQjivNnHFs3S1JRJF+BYFfZAcdx4WNphlhkFeVOfAzKyz12A
k2dlWztnnqMBrbfwbstifnaQDYjSMMmHXdKFyngOBJd66dcLH7TRpQsZDE0UH32qjlUdjIx1IYXx
g+9k8N3NZXPyqgyk1TLhMtVOOHF1sbqncogGGBCjcxwQhkM3VC/+1vYPKsf7Dqm+idoiKA5nEcWD
qPi4AVfWp6CZnHjX+djH9XbXeelayOi2mvuEKMELci68zUGkbHQQwbMm/QQ0r6cUTo2eOw/awIpa
bqntQz/Ozo8kA31YoRnyDGYZ6mfTCTRNpKXsNLEr1HzLYdQpuVWvDkWRBc81xcPgGCV5G3/xezCF
NxhlIBMWc/iSdQYDNqDJUBQYRsV4vssuxixhdSearWikjGBmm0k+llzWF1hiud+9XGSXRuru3F0a
oXH9zvXJkwhBIbvq4lY25qu171GcnDB/w0Z5yUfUCcZe3IHPIaDi7WPgQ/RfUolu5KcOEAi6rbl2
P5fgtp9KHMYvin4QD2OZeeeFSez3/roM57ZaKDX0xhFxA8dW70rYE0c7lDI8ADcc6dP7Nf5o05o8
B06p4l04ydFOJ6qWZUqBJ+nSHhxwl6q4EGkzVeMZHxznqdJ22eyHkUL8skSjc5z6/2HuvJbjRrI0
/Cr7AuiASQCJ23IoSy+S4g1ClCh47/H0+4Hq2SVLHDF652YjZiY6ukaCyzx5zG9af58iKbooDINz
q4sgri/1sArxHWiL9jiGVfXUyTC+1RIQEQsHc54HY4blQxlKIlRuaMleSCCN8G7UtETQv8ojBj5s
+72UY/2loeC/JqAnAf+HJLqsBi/ZNm2PY8MAx3lTMyUJ135U0oJXYIov6flb7cZJx+HkG5Zfb7Hp
6HveL01eBuOxqWCHHiUHffSVNQL5wzewuvZ6qELttmtrZwlaBUX92PQ3dYUPUoVR/ab20vAuRmQE
yA/jyrDCJAH2rPHAqy1N5HQLROPzULNXjAYsmOPB6PpBnR1K6ibXsHBBKg3bYIBQJUF34ZAfXpWh
2n+xQnz2CMde/2UwsgbHjDI+xm2cnoosPSnl2Hzvy8Y7WUkpLxnaNRt1GM0t7FLAakZvMwII/T3K
lTiLy1jA3Y+j6jipEUus1iFfEi0UzB/T6tLMJ+XbbBI5LHG1mb6zWfV0paI7/xWHsuIbnefeFa38
oWckmDxOK9u1MhlYQBt+T3EVOqiHhZRjaSUVrPVC/6XEinOvYPyLiEWouVGdTO7YaRX1VVaf9Cap
1lB3n1sk7uVmgAALbbbTbi2q4FWXpsGWmrxYZ6P5Yg5KsNLq9ODbLW6dvedcq56u3jXUAHuVLHap
V05/QVdbLCeZ6wvPmpo1jqX2I2by9QV660QdpQncXMSw40Vh70y1K1y8NZE4TUN1lUha5YoojyhZ
6WQ/QBzLoa/BzjLTxvI72ee9xx4pM+0r4Dp1UzCY24HFViFGJ+Gyk/XW8yyDbKwrHGNjmGRUEze0
kWHqrSY1/o5nbwCYTHHWHZN2Ep1m3Ga4iq9Gq6UcZay/Th2/Kd1BM/rvYy++FKKK93Ft+XszyhE4
cqYbKzHsn9RY+W1HHXnBdF6t10wX4mzdS6W/8QQJ8krWbXEJcTyzT2PK7oKj4ctDgM9mGAJIlSau
bmZjGgslH62rMDOVO5PySroSzatoG2VYBi5A03pP5D7aSjYOzo+jld6ohqo/jlVZu3mITtxC+jFF
mabF93JIDOCDCU5fmWfeqLGJrVfsJLsw17+2fVfc9AFSVmnpdVe4bvZ7WA7YAFa2dvCsEZQUecKt
p0qsCnOwPOGgkdKZhnworUouwWArl2Gk30eNpm+RYaQJqOKnyvA/ObUwOjeyauxDCXZr1XRF+p1Q
xug6wE8nbwvcDUVvJ7tp1neBBgg+ARyLsk5kN1wMlT0e2dvJwuiEcxwQqASMFz9TGkfXMWUIVINS
v85Q1VkhC9puh0y3Nr7qk5SxTgIaEIghpyAHIaUl4W3kFN0FGnFqse1ADCxhRaZPolSKx6IsywsB
6WOpFWm5TcJS+UbjlCCOjf2GFW3j9qgr04aW9cTA3/C0n1WPX+9k28m6EMJfJ/Sx1rVThRaKJzjP
EXLsmiqPyLgWOeS3JgzgasfYEzZVfKXHSXWD3FS8DAxGmIEyqhmgzfjkhORmKrDKbVF0P0IRV82y
K2srB7oXAhi14+IJxxVM38yQAjXj3Gb9gWdakw1/A9VTpctwDLVFpGpXcGjzPUiXYMY/1AdDlPI0
dLq4oNdnXNedHgHeS2192wXeAWC3gEs1JfaSqiYwgORphtuESj+sofY1t0Eks8uWSe03J2nYgHgS
/gxoaJDZe5SrPbDFFY0671aojXqRW52uLwdywmMm9GZTYXeoLhmpY0/jqTbsDyxaQZcgbV5os3mO
iixFbaaLutEmsaBEb15aeuVzNdmtsqHL3SQX02ISkfVUx6r+baIXA/+xJY6R7/PCZG1vKlLWNS/g
JRHOQ+HHQOhT4dyISSvAL2NLMnopVs490g5aGdduX6If5ouqXPpYK46LqtbGo5IgU08ebZoPql42
1zN6mpaIaXIL9oGS1vyiVOPwzarrbEMHOBXrAecoqii7+Jr6/Xgly9HsFooCeAA84TSZK9qN7WJs
4uQpmZK+/oo+CIPOSXO6jZbFPBhqveK7k/rDC4dlt4Qf6x+ht0VAN+Ej4Qw5itsWh6YObJGaH1GB
7YmYsDuLpSH9fhXmHaZLtIw8/+hZEjxjTOfoWUWnzN7iVZ62K8ou8wGuVv8Fi7KqDzSKF0fJHMQ8
raY8ounjtc3DYGldXzL9RwHbKMNlo8mmSI3VgPvrMJAaDv1p1ALtIerQhlcL8VBx0p7UKk5f6JWQ
chRgrsVV3GjlkHsgd5iBY/RjcG/77rWGqQI6AxdQIKklgeklwqUD01iYew0OR4NNmnQo9ZBfddid
2amMZQVUavT4N2MdeAx5GcShvbYoVLvqEpD6qoPhJEP5FTRi0d35ToPPcKNk1qnoK9V6ajNDj09T
34/e2rMSaa9saBKZCxR0BohPpeRPjSWmxm6Ao49zdIAzmjejbgxMpjI1Rek05MaoEUJG18ItXstn
Arc3fFcCJ8ZaE6W40vtSwe8xNhqDgBp6oy/Tl9Cpm+kGK8qEpl4xQfxdwoIZKxfrnyo4yMmfooMv
4MpdGUqjV0swgNB66A2glAsoVoOKQqbvy5JgOKQ4VO/kGCILOvM9LxLIHNPVFJleCEsjNWhpehPF
YzsatY04E/KBcg8wQx8udaOm8MclwdAPgJZmTTIDwE2q426b054oSphGSwnLJL3qJ6VQN7ktarog
Mbn0rmwTXFdATNP6Vp0eUEFLpGG20Xk+sr5+lEl0LKFi5GumEp5wpdbojUtqSrPAjwdcYccQqZgl
U6HG8RfCHNO9SnsB5zHbEfGpf+WXKWFVUAThxNjsCi0DNTm1KgT0BT3mZvw5abKacubzk7R+2qYB
knI5tDXrSdPw6DwYec6LN5SK/wUoCAzOVBOdurSxJiZ7lifq8JiAXI0OKYqFLWAvUttHgnGkX5EL
RRUZslZe6zla/XHA3L9cpFRrFTU8Ssx4P1Mas3MKBjLYL3WRimlBGTbd3NitzNZbGFge/yxrRevu
/oZvJp2cISrgY+fFYsJatBaNqWGaqqW2RzVSeOimBB4p5l2teT7t4WGUxcKe+miv14EtNpUXEaQ0
PEkNxLemPN+UHi5uG9JkzM7FoGfmQvGtKbuKcCJhW+H6RmNx0qMg2yehrz16uGKNw6L2ezMgj2NK
hl+6Lbccgb1znEh1lfU8+BKnbKpFueDgn/TrQNQK+s8h+N3AA15Bm0s6G1QU0maDqRZPTbPDOWhV
i5mcSLq5c4YpQHxCcQPImoet9bAJDatHOTqNMm/V11ocLPuyILci8A3lPusEf0rYnS3J+Zi57UEW
TnJvepCsdmQ8XTfBBZqnouL1s1YG/IpbPWmddFnC2St3XmWqICpipZuOSp1YiMmmRdNtxjaV+tqZ
uh6forqskxU0OOXA4lKci7YS+Q6wq13diEiLi29OrUHDGG0rdmlkR8WeUlMfDwzGWvhzlbSybQLe
V70JAJ1kKwKhOeFvrXbRBeg706GtoNXZaRCZswIrXXibiWSfHDZzLOdIYVSGC4nWegoZEerg3mz0
kOaucKqHX8D0X/g42jSNs4yHKa+/iyiGFK2JrnwewQZd+SmfaAvesap/oI8pYpLSnM/d+lUKMMcw
9Qc7SdlvoIoopvTJL34A15m+0SOKjW3jDPm4sQZHgqgMc89YjQQGbz3vMEK0pKjfApFhaTRRMj7/
2pxNpbFGpVo55VaFoBhguQ34c9pmnQYwPLB0GoPgSqd6r0ep2W8SEkVr06CNHTMUAsm2jqM6OkAP
yKDfGQYy/AHwrnFvjXqFgLzq5eUhUrIE3tAQzZQ4dHMj6som1GSnrTLMbfEKzDFXiFi49sZuHEzy
QBdHh250Sn9ngxH7addqH/w0clOb6DzrHv7JmhB0dkpFR7iOoUiaPooKQeVVqJczZ7dKZ/SrnyeM
5paTwcNd6XpH4ChskcSuPqW+2+vQCld1gsfmtEAUsExcs7HzcU/Fznh4pnSD9I3o7cR7jgErPpmd
jAAlmSrLdMP4l866YhZWtikiZ7wvx2w86pjJ9iWDiIr4+Qt1hV4/eXdU9aW/jB3bSvcmRk0oLIhw
pow3Ra579/jCm6XrKKZUNBrlZNrE6dTrLxNBT+zSGcIg38gIItFGx83BcIekY54VmAME8GVSxzij
pkWqxOkCXT4soOtUKvaqV2W0nYCTm1stSBpUrTvP+YIcEsaA7GAYi75UG/YrXN1glU51+ax2IWV3
U4eaudFoiT1WpfT6lUALVV/+OiN+jUrR8E2idR5G2q0ZWrl/4iWZ+XUusC9d4PleNffFGDTWxa+I
aWOyqX3pKiCO6AGpobmE4qgbE4RXowtcBRf2au3YksGvCKBtEIHVLNjq0zBFO51PucN/SkTLsTWa
+geUUK9ZoSoyj+atpLLckTzsCyxjKVZqltRf8e5R0R0Z5YQklJ0Xvd4sg6G1yJT5yEjUjz4I3C3m
GCwLbfTIiRUUy4orWE40T5KxGRRXzcLBuVTofEIQyf1WPiXY6yQnMcTWd9oM5XislUaIVcSx2N2R
EZlgWcl8pytPB1B8Z/ttyfYd8m4n8Knujknmq9MNEEF+ZGpstbRBWEnhzlOqQHyPcCGfeTKA85uD
AdWifOE8SWIOFBVoa7Kgfz0pF0jqaIXbQ5RSt2iqzQ1hpdUxvFtRQntDvww6OKffvRSBeXzj/CA/
yspM82AOU7hEKqrMp2CFAbYCcUNzGCj0hwzYaAGBUOY9TBFMDbu1BZ1Pf6rwDehXHgI+bCqGAw4j
gtABh7LQaJuTD1d2kHW3dZV0xTXFxAhlEy6/PNpJ2wucL/U03RZeGn2NK1RDWKLQCuce9sCUY5ul
pdQu6D+l5ZpKrzH2PkNTmu0Qbaf7v3MkU20Nsq7Rh8JUh3HG0QUqw27YxbhDXvhq3P3QwpEIoCDI
DUhQklQW+FTojaAXAOX5NFPCh1tZILG5Cv2WdZbJjI+mRjBVdrQuimKrKIpfLRNziNvbSSWn2aoJ
Vc+2m2zlnkFTve17dUQVH1mN6Oh1JjqJS9/qxgHojuK/2Dazz2/UrEr2iAmk+gzwMSq/qwB1qQP7
IbDsZtGXwUAOwMwyUONFk+r+MyTsPnjsnaH0vpmjx9rwaG86PxmwDCXWzYHX7aoxClfGpMS4SPYB
o4iDkaHhdKp9Evm111m1ejvSzyoW/vxit6hVKs0xg4yQXXhgMcA0g9iPH0zm/AT6GI5MvtCCAJHN
zewbLhgfknT9CILQ6iSY/RwoaTaWjBSTqKaiqrXA572mVwZsY7YveuKdO3LLuKa2RhxN12CUOVbz
sLHqZ1zeqxFgld+HYHaYQrUHVIiKfIvWttTmIUs4Haeq0fULGPwyWyhIS45Ij/aUZ95iUvJmfISS
WYZ0RzKzP+FLlImbDlthsYXkRmwuqdDjU+QgxL7H4DsDD1TAkLaHpRKPdYi3o5c7VxE+SvaFnBDm
YtRCxmLRFCm0edej8TkeqBnado1i7Ng82KYSOmvawDh9rv9GBre9WdErTPzUK1dtQ+sF//ISVXmc
mcFUKMWloXSN5pwU0KDBDNUn0W3X02zflH0CdjtDAc7luwnfwEb9AmIYiJb3wA6TnLqyumpwuzy1
jNtGIHj1kEUCBPAQmAztHI2J+9WU8IUe8RoneX4Fl/wjaOm/hYT+c3TpxyjV/4ea1tDT36BwZs3s
d6LWt99Q0vuvq/ClQtYbbev/OoVl+5K818V+/Tv+Rpua1l9gOMUsk8UQEhGf/0Wb8hMikNICt6jR
PABN9DfWVNh/zcR9G/lpBxt7xwT2U+evGtcC8CpAOWQvwagCR7X0f4I1ZdDJOnoDC0MAih2sWlxk
Rg8B13q/zoTSUqhmHMvBZNRbuw8fuOamrNOjHTJeEdAHFtGENUuiNcHSDm4QFDhMmSc3sovcIOEX
dn+wNaM0WDQagJKeBhooibXIZLvQw/Qg0mkPA3ceu9+2efLUV8lPUYgliJdDayl7WAJQCmmRLsIh
+oHmyK53xD0zEOAq3tCs9TaH7jjdO1rhLOd/iHwa2nUUEJ0H/zlF4Xob2hM2JkIOi86wnyetfsEY
Q6FNAAmr7CTW3SqDO1g51zzwhSGyp1DVt7kZq6vI80gO6cUtAqNC2JecKAEfuAJYMJ2mcZq2UGQg
85FIMaXkDsLop0QYAGFOuoS+WT4mRfrk5Ok607x9w+m1YK6wHzt7w/k0rNMmflbNynGBxPrrTsuK
X7cV1jpdj5KOVIeJch75XxzlciiMq2mS8Rqa41M/WheBD3u/bsIf8D1B8nMnQDbzVWYxLQob9T7l
GLgSpcccGguj5dBDwtKZ9bV29AMlzIh++3OFqwLdYQGtpWgvRK49pLUCGbN/6qzxvq75cmGMr8OY
Bs/9ZGPIGxVLtGoK1CzDYol1y0U9pesoqJp1miVXijM9TD3vSTf5RuiLLsy2vca14SpWy3oZjTwP
tiQUU0BQScFnfRINWFbb7CHHj2VfblJbPiJCusyTttsknYWuEn7MGHXjmCy+ks8tMMxg9ESoXxh5
+OzVw0jfIinWfqsra2cUpOo5Bblj6z5tJXGNGfcispjWhpoC+a8eaI/DS6YuNJoN5ENY8KYx7BMP
YiRNXNS8KrGKZ1TTyJR0kQ3cgpJ2CO1AFiCRH5eK0zZr0pH6DtrfAEnFQLa5qaIlmzlcwrLNF5nw
9lGlotQxCLzaEYoJBdklXhYLK20uRvzY0KVgaSYQrfFRYrFbDAjsQlv3hrY0Imc3D2aFlj1NCHEw
5bQ2QantNRHf0Ma4slW+flA2VylUbz/a0A5/ehO9rn7t9Ldg7zP4LZquDljzWbPdBLJoamdIYCtT
c+G3tu/KBLN7OzfdMbK2SNKQZ4rkH0qQ/7oaSmvzoQZW/hx33LUa5Xng+a4tUba1fMetbKy88+wR
VfvJiy96k5IR0hULsn7885Oew9p/XZygOtuMmaTIZ6Euo1dEY0nHcSqOnw1TzVeWMi51GioI2RBr
Xj9EylDeS44yS48KgK4/38IZMvX1DjRVJaTPBALmFGfB1jAFXG/NR+ekOwk9PfqBtSvxQRpFss69
+JPXbZ+hQ+fr4Z7AeYHmMK3Oc2HzzFDrCkim73pkGIumAg4y3lfxJc3gYFFhFkBn27kD0OgsA7O/
j4R1aopnvUQyg8l/3DCe88KN2WTI/wJryZVV2h7KqLuXudy0erw1ivIidUp3+gEVOFuWcGPtkTb9
RDzKWuM6G6UkJbQx+Qi/RT1IPL8+eGD7iEZrVQYvVjnAUWyTpyFRwAsZ2hH1fixnkCMAqdOso1JD
QRdgVRD030rDuUsRDqIgMCog05Oy7Hrxwy6rxwhK40JwhLlFq9HxQn06YZTjJj5KEQgQ3esl4VPq
9/Eo74JJvR9RulmElbyAcECbVgb7LGw3eTEPbVVz+frd/1Eu9XEC9C6R+s/Srf+PuRRZ679n6Sxe
8Lx5ecvSmRfov0g69l8AmmdRRuD5kG3m7OhvcxDp/IV5s23hXYMStLT/N2+CvTOLEeJzpqP4NCdV
/5M3aeZfZNNQHXAjd2zHkf8kbeIKb5MmknP+AgwUAHzwd8FLeb+PW51mrMUaRRMq2MlArsKsopad
/lm4+HUZjYwRqzKYEa+KlW80dsepxAZrGmu3VZRD3qgb+nme8cMYkJER8Sc8jFcH3TeZ4K+r4SMG
h0XOoo5zMHlztZhH0lA0rl1Z2Rc+1izLsOwfQ8WuljbaZstKFOuBAx52p7aqUEVERvFJ81JE58NT
MQW7gSasFeBw6tfPcGXumlq5f7M+PjiszkUnf92jFMRvElcmwmdVkdYbnj6g5UFAGxgEakhqF8Cc
C2q6FeP/W0aHdyVTbARxbopYZ+CkcKoh8XYFOfGo6rgwKnj6FmYyi13kjOqH9JOP9hrEz98jawzF
LdJq1MzPIPmzGtYUW4zxDVuQ0pTjQsNXqosoGMlt96jPPEKjWUgmNcspAi0TCKzCStsdEFeqgtZc
qkr7NajKpz7Lbic/2+Ygexc2Q+z1n1/nWe7/+jYBCbGC2Wmci7Mo5Zsvrsw+O4nN2/R1kbpFOtYI
j3n+wgAXHeeOvRUWXstxlQHZ6j+zXJ0/1W+vyVKpJiiKEEU8o76orSys2CtqNyFMg9VgHylf//x8
59sUWzSYTvN6hsMGLePsEnAnQhFg3eCmqjy0Y70NTSS5cuuTY/ZcSpf6ievAJDTQ08frRZ6tSiD4
6RhlQe1WTvXiZ7I41egNr1HnztBcsbHFlhGdqDHxV1NImw6BsJs/P6lFYHv3NudbwFhMJfypFhb1
8+9vPqWZZnaSxErlQuUAyBRG/ZrefQd7YBw3DaIeZJ5NPz6ERagsOsXTvvqxCQY0AaKsmnERLJFn
DV+6AjUAerO5nHG8GGaNkD3gVKfFxjKV+mmovBPUjouitNMTJmqOq8XdboqmAuU8bWb9wunuCs1F
E/yyLZTWNdBOW/W+fdnF+WaIJu9LnjfaAkuBo6PqxpbbQMm26tZMfsyNpw3+nWhwhh5AVjGMabFc
8vJLaNb2WmAejepJFC37CrQCYOFjHyvJGu+OXUMvFdK+ivKF7S8RplEeUCSLN6rjZ2tfDM8ixcNF
s8DveKpCt3Nr6L2+NrrGOUJp/GRjndn5suL4HBg8OBApIdix0d5/jjxtJXO0ukLkFrliBngxQgt9
gEEyQ2SiVtaHN03gwA8f5JCtiiJoXTurxC4oDfWlDc37tjX6y74F4pezsrGpS223TvNxniErzGv9
U92ZC79CwmDBIysPQ8WPReVDowfU/cQod1yEUbvlEDFXwPnRAFflzz8vu482mEnZxAyGJ9aNs3x2
9NXBxOakIoDUypcEv4yTP9V3TJlf/nyh827Y6/vk6AYCxX+FcRZTe4gkFf2Ryi3UJN5m5QQnAVSU
MtJpIGrRfG7WXZ18jVgHnzTiPnpGSzcEsu7QT9ne7z+laqCTVzRF5dbITbzAzTlRM2pfPQBPn1zp
rDqYFw1IdBUiOHHV+O1K3lSbTaJ6hTtl9pXZlvCGEnHrk2aIScDLKH7845dqzZxZPCxUALBzhvU2
ZmhK52V9rFau2oQgn5ivQVdfhKbVrLxCO4lYWzZJ+slDfvA6uSjDGluj/uFrvr+ogo1UMoR95aa+
Ea8cKzqKHrkqXQyfdVA/CssWAkBzWDShIhpnYRkNAMDpSMu7ul28+CPaPDZiMY6Jkh2yYiuzH3Y9
tK5SrTN8F+Pvf367Hz4o7EMyKVtHsvtsyVql7OzKYd1UNIRS0zxZgEjrcvjkfX6waCyojrOPCw6l
XO/9+3RQ2G48L6vcfMJASZ+y+7BKVox3ID8k2h3oC+dXMUMl8rEx3rmI8bxOLYpKzmwqadsyz9cN
opYYpCulqzeO+UB3HMvoeheEDtF3TG7GcQhWiFkXO6v39bXUq+irrIt131j5xrTwww3Gf3Wr//1N
zdvwbTrxelOOTqVg6iBNzteVhcSxzPyAj+2pG6xYUBmT47fC+Y4KVwIKY8DnR22vcAanPYfI1ydZ
34efwYFYq78W93Rl3+0l2zMis+qphM0+umnAxSENddSt7GJk5sMc3l/9eXXNn/X8cQ2wQWQcxKTf
fE9GS/E5gRgkJ5Oz18v8gar8k+/80SMZRIXZ32ams56dYShBt4k39SVas4HYiKbLljqYuU2vjY9A
NA+t8skFf6tA5m/45or2Waj1MV+DTjpyxbzw1pGndJcFKl6rNOu+1WYBNbOyM4SYconwIvhKk1Su
teKvqKZdJFaxdWA/up5df+tS/eTPAjCVbQzbyA5f/vz2P9rbQsNRdub5UwSeJc4jPmlq1rWlGyvR
vY26fW+UF2YUXP9nlzlbVHEL2s9qu9JFf1FdoeKFERJMFA+MxCdR5IP00Xr7QMb75ZsnlRNOQFDd
EIA6AMV12imXSWvdN+nw2Vf+aKe+nnN0pHCZew3bb1JVrIv0QCT49ERGntBBBXbvWEwptYtamidV
JjslTrZqKHIXMs3Nn1/pR/sGsxp4/7N9DP95/6D9EIa9WrDEUj2DBWbJ7rlOh+KTVuNnV5l/f/OI
8LoGPSAzc0cw1/QKEGX9rJX6QUYkVcz86EKg0cE7e3+JAYY1moBG4YLaOnV5/xXtwRutjq7swLtV
yxQbBgdBzz+/vQ+PVInzGnGOyRSOQ++vmlktouCFXbgeJiqukg3+ehpvEECadoNN8APhvlStWmOQ
mxg7TxN3n9zAmU/C69nDec5zI+NP4nlW50TD6A36kPL9Cu0pL5MHBagayvP9UvPTL0MZfxVF+LPR
k2zdIHi/SKHd/vkWXh3iz0IvtbIjGB9zG0hIvH8HecjyiouscHOz8typSl4A+t502WAvKsQWFx2S
vaiJJddlXxn7FFsqt+lQ1AgFbBfq1BXNlPi6Hr3A1VBu82um1HndJRsgXeilWnDKhjjeJejSVRkz
riqfLoBg+BvE3UBeBPUBY6d7DLeQ44QQPQxO7DYNIlOlFsWujdbaUjM6ddX0yi4ps+mxDUNqOh8J
y0yp0ZLki1nKNNL91pghoUDLPCJm+mPEt32QJKgbiquisneoDAfgoQCE4PilLYM+PeGY2hyFCuhU
n8J12/h3QwfSuYiN/VANR1+CV4oh1uGdJ5m9T6D4QCqpK0FvAezRVDNECpMNlh+3VjjqEGt9a+dN
xmUwoPeBomq2DuI++6pNjr6A0nco06p36wkKUS3lsQMlsBnRHlhaBShNXQM5DyZG28cwY+ZGxc/U
tJ/DGp+JbNyFSpSs/NqBV5tX5mGePexyWCN/Xg8fHJP4EQJkQFNI5UA+2+telBlOClLEbfosgpYC
myPwg2u1Dq/wZ7/hT32yCT+6IAUXcxuSjblWeL/+8IHC4y0oCxety3FZJBKOXqCuPS3ey6kD+NBk
nzziby0tDmaJSArYQ4PcCtfl95cUFXNeuDI5SSZ6QKWJJiGNr+g2B1O16LLwW1vyo9XFDrRJ8zpN
05cib47cWnbydRDTXhEkO82J9JUZDuMlE4XsWQDp27SaVS8imaCF8+fPcj7tmSMFI3fCBFEK9Sft
LECOMo1Hx/ELt0YSQtrFvh0U+M1pcCmNAi0yicuKF01wQ0v9Z6fIW1H1nxl0fZAnSKxTSP4pQeb5
+tl760HkNq2dc9qkSzNhnt435jKYbPnJ086L7CwmASOY4yEaVHQczmKSgYQ3OshD7upx+mRF5oaC
4xMT6jm0/3aJGaaAJfasbXL2PulWIBhYweGIe/2+7qt6GWQZPjQB3LQoXMzZj+Ub13Zt1p883EdH
nTUfOaoJKcn47dABj4iitppDcwv3MWaYSeHdAc69GoPsyszxFsui7vTn5TOv6N+e1mQRz+UEPaOz
LwdZQU5qo/G0sVlh3Tfdlma6tkM8EiAof3Kxj14tgwT6wfO047fuRjui+j1gGucmpnWlIP8MiTNd
xoZ1KGzMaYR9a5TWLVLNn8x+P3qxTC9m40QcxulXvV+eZm8hby2AF3YI4mr1GsAt8nqo1sMi0GAM
zfiEOH7485t9rUjPXi1NSpTFkF+jRaaelY9xhxKvycHmdpMT74RSw3GjXBO1+WzEg4/36Ggt5JA+
h1azpb20yuL4oI1Wh5TmxGuxnXJNUzXd+P04Lf3KMCVqlYa5VnLCfRV9F6KgF6jUCL/AMswsw8T7
r7q1Y/MZjsdXG1UDJNK1L0bcmgu0Ny8mO0a5FV3ZhZylXgwdimdU+/Qa5YE+TbeAuBusIicO1lVd
YtpgV/pmxpesurC8/fPr0ed99NvroZUG8dzBcVec7TMzEVaBzWoOqT4lmbIVsdDnAqyo1QWsCXMv
RqDsELD245wdBFhEPeHxsEFEcrpVA7Fq2qBe23m6M6c8Wms22ji9UgLODMVXS0bpKvJDZ5PPFg9/
vvUPDib0pQCtoYUH3kmcfVhcuzGmqApOCQsLVhyspgV6jxp0gcE/yoKv2kLL/WTvfFA04udFz53z
0LKY7p/VYkkymEyCzdyd6XybFoL0Uk/oQBScy7RAIMCEU5oucbzwNkUSanBxqCyiKIOS7hlfAPk+
D31zj8Ue8Bh1uo4K1OyGMinXao6G0Z9f0Qen0pwkGAYqJDbia+dbDrcIv7RbkbkI7iBpHt0ZmdcA
OGbmXYKnn/81t4nagYakCoOYMt32eq99lsP+tsY05EGZYPLSGFWdR9QhgjnkyT5zlTE+JKN6oarI
m9SYrwVA9Ufn2IeksLL+rMz8vX4wOJVBr9HkFLMN/RyR3hRGZjWEOL2EEAHbIkRBwXGLYELvopGI
xT5XKEixSuGmthC/Pnnm387is0uflS4lMPcgVROOSLjB6NDvxpz5QdF98oU/ucx5S1x2ehJg6c4m
cLpTlmDv1NRI83zWb/rtwJ+fBn1ImzhKnDhXc/MxiWwNfEjcfhDVzkM96JBo4jOztI+/ly5B6thM
uzkn3n8vfZLA6HGTZU4RQ0cQt4ElLqwweO4c56r1QZEw1DqU2OrorVx/sld+axTMzzjjJvGGJO80
zuJJAV+DYsDn4oWyn9EkrRf9GPGiWcCaLxsUR/CRWMrqDsum3SfX/q3OPLv22YNHihIGgc+1fVAh
ppOsK2ue1FL0jRCju+6uFNHjIJW7oS6OyLP901A6X15oNnNLOqxMPd6/dz+zhwniWeZ28jkYdSRp
/UNfXqLxvsXL/pOLzc/y7sQ5u9hZT2SCDUgBbWduiiJ+J/UFKLpVb+p0rZP/8FLzsn6z/z3MErBC
k5kLfx78N3qhRD+tu9Fpyv/5C378UCaWhbOOKlqv76+EekJRWhobpEXJel1Y0N4YFQ2UstN4gZ10
9395snnwx47UIa+cHUMpE0mggjzZ6FTtBvEtfwGrtdh4Vaqv2sFIPlmhHz7fm+udrRC7j7tWT/lo
+MZc2Vp/QllvV0p8+vRm+394lcQZYZhkxL/NUdAW0TU8iTATBSi8KKS4cOp8WSUpAtjxZ8P033LS
eTG+IvSAoiBhffbdarT6PMeZn2sEw/XfzJ3HctxI2q5vZeLsoYBNABH/+RdAebqiJ7VBUJQE7z2u
/jxg98yQxRrW6ZnNbDpaolhZCaT5zGuEQGoGalprN8u6nLZRAh5B0u6/nuDnW5nOPfVA8dZCByN9
sAP0SpbkxptfXhvOlF1pUXvBj6ZEndovtpKenpcBxD9/NulozNukq04kV0dujQ9f4GBftMChe3lg
v5chsJtEbHQ6FInV33w90SO3BkuGDI6SNc2DQ/xhUooJ/Skebg3RdkdsXjp+3J5amgCuPp8oFAkB
qM9euviHHpyeUKU5tmNiWKFK30Ms2EHhpmJFRACBLVvWvRxcj8WA1bA2vo5FRPOWkt8iVkON4pd8
G0vlbysvSie01A6saFRtm5b6WlIWt+gGiJU5VTAo67My1y6iQb0GcZw7USiQslWCbgURRQI+iFhh
i2mVS4yP8aFa3FOfqs/HHNgp0gfDyq8y/cxD7XuGvCDwJvCezdzWY53TLLcr8Igxhktdav3OO9nf
oCFjnOdduOkyad+1WnoWM9ICIz1Q4b28U1rNQidKw5A3blbdbKIzZdKy7+x40yGTvs5MZh+n08+i
ifVLlLKefOpbi4GeL0Qo3zHTpltbunSvRUlyzkv6biRiuG3Ijt0cPSpH1YoJeT/8UiE9mbjQ5JmD
gmC57TsJQpTU5K4KK7qdhk1eJIljp6Aq4WaV10GkW+s2M70rXU8VLDMUYJQCjIVukDUJpVn4gYEB
lCc/F3V710ue5GiZemV6yjZGk7Cgt6caqwqWNngD1XwOZuVCTKLr89TUsDzypfFijOV+EcSTd422
U+fisFbtaJZbLsZbEqpJMpLoc/GwD+L4FxI3SLSqY3EpV4SeM2d0hAMLJ6cxEKFXo3PLQJpSTvVt
JQfGUheNvO0z/xx8N72fNOm34SyomGnKrTb6L17aR07U34aK1u+QBEqdrqhyt7Hi10xPistuqn6Q
Zk9M215o1M8dW5+atabBbezlfNODLUBjb0i5AzHrm4E+GwyQUXGMlE2HHqkNwcMV9qghexQZC9rG
2gYVYSibE++u9yBRhENjOlObG09jgVMzzoFRewY4Z6hQ5vJWSdSgcRSpeY+WT7Drq7C+VwC5ADov
sSQxU3WtpL5YmJOe7/S2HnBE8aFiRWW1jPz8KbdgcEHdikHW9/01yoUe2aHWbqXauyjgEz72km/g
ke3H+8orNAlHmch0ahuVmlH3zoUl6QtP13vE2aponfHg6yWk2l5bdUiClptuUKQLgdZ4Rfm4QjdM
8UZYiwGUAj9YodBUX7cZaqWwLWIOZxG7cMsGl3puhmlZUZyltCq2+M8ujbrGEDvPBb+eP5gw65S0
z18MzLW3XmTckEcjbGMS+jhoONrbshPNS6AV0AxUathONtb9LyMIVOR79L4rd7Za4nEvocKMEGN7
F47KxqRgAXk3cBtvWBZSj+iC3awSmKi7QTWezWBQzkpZAXdXJAjdmeZ0BSiwcntfQiCAdzJpLRly
WaO+rbRkbCCFvcTNZrZbomAW5URS35+rvv/SyL2ACc/9mmpGpC0gPU/AqIGXrX1rBF5I2nNppviD
Fhp+ow4eJ7XvaumkYlqRU/a0/GpCNLMGouT7pbqWzLaP3KIaTBl9wby4kqSsuzBTu9vVCntmpUQY
J6RCqm/DUVK2OtIpKLSkeviKIseVGVi1O3W1WOYdMpWd7MnXUkd71elzTrIRmv+5F/Xbrq8vcWno
0QDKfhotmrluEYSw50p7qlwpNKhJeokntkpt+CgPxVV/aWTGTawhddOQQdtUYc7iOMA3sfD0RSkN
rhzrVyhz74EqXveKvgq84rGoop/VWEgOJolnRpJcWr6M42u/0/EucUxYwwvTDAK3rZRHRLAoy8hA
MForopIMh3kEZrOe6vzMEsn1JKN6gAd8tpzQpFyQfzyBR6gXIhPNKpaVR9PgxkCrtHBHX9tjfIX5
HNSC9RA0e2p2PxEM8JyhHvtF1yOoGui9y5XzoCb8td2YvxmoRfDMu2jK7swrwvus1Re99tg1E0jM
qn2sRfoYyOTkMIdIkuUCrePmFlOpCynNYiduINmG5rKXdEBP5U3X6D8QMQydXvRLhDtoSocbnyej
jPa11HhssQe7rWpHEvISKtnKstqLDOkp00LyQbF7jCapRS3GkkKqqIJzLzNcr0l/RR0P0H4Ictst
C/s+y8IVte4tnO7fXuSvo7S+8JPgLDDa5WC1v+QkuwcQj1mV0u+mWJ2LpUTxAtBYpN2ainTG7e8q
JKVjaKwpnmPH/awMTcI2Dx67AhvR2MRFuo9Kt4+zPZztjS04CwY/yW4khZ0eT+mD1o1Oj2eVYuRX
9Ipd0TXGzJ95DTqv43T1L3UlXeih8izp9bWO2umWc8ZBbvg7e+p73I2uaeJqNCjZD5uCnx+kZ3JV
WWvfvhEeKm7KYL2keXzRpOIC4cHEjTqWY19JmzHRd41noKjIXwyal+8jP0gWpW5gLocqbWwgfEtA
gnZVg0rnKBpXt6a1XtY3cTb86se625X07iEi1b0vhnUgIME/jcHQhddGqqPgc+3l5hAswUiiRBXG
044K5u+vw7BjafUMbMdpBycJAr+DZMEbPHjDI5WySK3O8fgBDwjOz3pW+6tRla9A4z74er9prfBU
Tv2pRkf5nCUCI94AKkPX6mNaVKLCJLGM0KKqEVYMrA0CO24s3eZJf2l7Yo9bwdaT6ajWyB/H4hfO
cLuxMq8bxTyb6hc5kRbNKUTA5+AXlK5guVEUmtOLg5C/13PJ9602W/te5/ZoLE1p5kqgQb9+6p+D
UoVJI5MOlg8ttUOkVIxzoe3BHWbhI4kWIuApcUpMNx1uRzLutjkilV+P+HliMugZLENUSl1gReaf
v8t2dTkowQZTPekNsbUQ0CTYvsAjefH1MEdSwbnbBYWHDqSmHVZAgyiUZzPKfN3V7Q4XiXUaSKAh
q5VcqidmdGzlMhbVXVmZ20DmQRVNz0UfNTh7rs00JwDwVmJ8UbOH2ffVxfCIppCmL0ZKy0hunhh7
/uiDMsX7oQ+BmPiiYtnb8DTHZDzzQ/oHiFNy9RfbHslcSJOIzwbmDrnnv55qfxj4YM/gKSpVKTz8
tebZd6i2rIysWLVw7dWh2X39Ko+tGEoIFjuU9AlQ/scVM0xGPBQZZScpI9XUlGtSFMhJ7dXXwxw5
BQxDUVQofxrv8bAF46u5Iiba++u2bx1hP6oJ9P1W2+D4tYwl8y/j4zVq3sZMeYOBS/X7YIOjC2qq
RdKwD8Z6J+Rul+adtKms+MdUFZQQebxog2r3fhnsBGLAX0/2yDNlUDrXFpRqvoX68ZnGQRLDoc95
fVNKR6AZEWc3IXBWraKf2ImfjxgZ7tFcr8MBnb7zwe4YC3xmhqrM10E3GWeFgYlLmqodzYc+3MQG
IK6pRkoGhQJxom10JLN/NzIcw4+TLKSMs8FkkmZtbefuoWfp66+f45FjZq4B8RptzmmoWR+H8Cf0
otFczzEGaM4ysbHgUZNOIIJ9YqAjq3OmvVO3A9GKDdE813fHZirsKkBpIl9bcfWkljfVGP/EaGtZ
1v6ZWYsTu/vY8oACSxUdlgg9yYPdPUnWUCHQxJNDJK7CC7xC5HSm83799I68oDk/VMGQ405CY/nj
pKowmZCCY8sBSfhezdBEQ7/+N4agJUCxHnYWFa2PQwyw1uUCVvJ6CMcLgUy7ozbW3X82xrxI3r0b
Xx0yEdgcUKhEubQdnSY+1XQ48kIww+EANAAzcKcd7FdQL31BOSNbN7YM0TT82WHWG8jjv3E78/kz
H5BEFczwwePqBgvNVsE4mTk9dGn0o9Mgm4MaX379yI7P55/jHDwyU/e70iio7QHVkdBt7Ra9Zd2V
VPS/HufoCns3n3lbvXs1Uj9qYPCYDxS/a1zGrqU0ONUqODoG3kFvfCrbOKQMtKOohI0wM+mrt2w9
dVPi1vxvTANcE2Zalslhc1CLLazRGoAlUABupF3UZOddd8og6MhJRqkRUAc0QoO5HByWcmeDTrQp
9yKV+lv3WoR8gx8lkheTfaqdf/SBmfTnCGs1POfmn797KUrloWRXGtl6mN1xZwGACOr310/s2HRA
x2i4DvHczEOWt2LnMW7KIluDQ7q0pRzvTKtb6eh+YjNwolB9bD5z8AelDlEj0zzcnBivGXYuM1Yj
X0+z+8CpE+bYdtGhh6B8M6NbP4V5SoXgjtHxcsb0fM4qZ158aoYnsC/HhgGCYoN/UdFaOWzEJwBI
LB9b2rVmouSRD5QoyXoQAPn63ahHolauS5PonO6JApb+4wKYqIVbXsICoAh9lY9UE4OVqpjoCpcL
szBWUgQCzTYXTWVsDco5iq+iv/QcCyyVheKEZebGrykKErYxOXqZIgdpr+O8WBAP77Jev0U/eCmh
blxpraNol0gqnbggj1zHH2ZwcO/XQQ0SwNayddJoVJd/NLq6juT8QtWrpa5WJ+7Jo6MZQNkgVPJ+
DnMm327l0ERpb42YPaLuV4jj47qJgHv+O8Rd5Ou3c2wREGn8Y7CDozkdoO9ZIYPJWOlyHzhBazqm
ePx6lONTmt3mCAxBUR5EGJgzNbWFyvx6MEaHDeMOcoBu8jkgYjcX5onz8/ic/jnawQ7tOmrORc5o
uEOvTG1cG9JDoJ4IN48PAo4DdQluz1ky6f2x5nVmmaQFMBZLGpdSdi3bOBZX5YmpHDvYiNj/Mcr8
YN8dnkmH67ApVNpyEcbT9tn0JkgxLBX9P5zOwRIvAEd3o8ZAnZYvrPQ1UZ+NUj2x2I4uA5BKmgVH
iOL/QXLAXWd1aavMcUC9lvrfmijXOcqNlLtcXFVOJF1Hn90/Rzvk0oBdCNu6ZzRfr5cDpt9YNjsj
zf2g/cvg07mmNN+mwEToKx4uBlHKhSaLkcUgqy5UhFVqmSee3dH19m6Ig5VQt4hXdtLASjDVBVVl
K28XAVJtX2/Uo88Mwi7BJ5cbGP+P641+TujR3cjIUy+MQIa5kS8Lmaz4FAny+EDYt3H1oO1wmOb7
+mhmwuQWbWi5DSbeB0rjNioKJundX50StTWcbAkO6Pd+KkFlajH7rhDqzMpCmlZu65oOSdleRSTe
Xw/1+aZjKOhiQMW1N6bux6fXqUWgtFDe1p5krlBPfwD+sA6U4FKKg3WqndOuzaLmxKCfFwaDUmND
TQigLliZj4PGk53gVDoRLcTTUjYf7Ty5TOv+xPL7vHUZBTk+8kTiRpKSj6PYiKNOJibc6HBOSygl
NABTFMUew06lqiBOvLOjcyJtpiIKI/gTcr2EVIbXFPupkeIFcmHrRKJfiIb/1+/ryDAKlTw2LLVD
CjQHk6ILidhoNKYEWqpLxH3OzJ2yzU4cRPPHfCzbUW+nd4Yk6cweOEwZcD+TkPG00rVfy/ibW+g2
3uFeEp1CiR+bDnwy0zYB2wvQ9h/fkZ91SdjY6FikuX6rG8VC6Y095Ja/HADP8HoNLgR5PPiUgzNC
meJES0wtBUEaV65lgJEMJePEfXRkvSGNiYANsFbw4IcwycaKumJopnSt2uPSUPPzVLbPu7Fcqmiw
YOT64+uVcGq4gzmRWvcefdt0XfbjipbElaXi80IXwMbvpMrr539jOBRH0O+hWA1I5OObyoJcVhF1
Z7gCpSfLXnvGtA6wnkpCCymu+sTmPXIuAXnhBBQwI8iPDxYGupkB9gFpukZm2RkULDamEvMyxAyN
S3RkUcA3N7MW7NeT/HzEv2mM/WNU9eMkW4Gd6Jhn6Ro0gluEEyg3lOZq9HJT8cdG/kvqUv+Zw/sH
FarjQlX/hepSBkfNv1aXgjOHdOdN+PryXmFq/p2/K0yp36hkQGxGbAGGM+SZfypMmd/gVaKGB04b
+QCOmj+FORXlG78AKgEuDycN7dN/CEwZSE8R20H2n/lGJl2s//2fD/T1+uDP71X53thJ709Nsmtq
EwaMK7QSSIQPAh4pRc49Ge141edcEGg5o4XWQ9Pd4X035C42W/D9gkS9rIDtLiVJBAsAAkB2sCv7
EYPSObFnP0HkqJUgt2TQZEJ5CV3S+fh9F4tPPp21uLPM5ThYyl1QW9q2ErW9CJSi32dtF647Edrn
+YwKKkfZe8ywr7zG03C6e/cW9388g/ePBvQmQ314NrRN5+uR+hA25p/4QALaZ40morps0HJwsAaW
HANzmW02+gr+sPbPoEoGjIkrWAiWGMEFDHmNB2lnLkH5y+eTkSl7A0CEO06a9qR6krEuK4SgJkx3
RjxBV23QNMkihKh50Zj+sKqB1kC+kG9Ko3n11Npf5knXnqOUbl0A8AwusUiUd6QyDW5KWoqkchVW
+xrG2Y0Z5DSKUtM4s9sCfxGgVHBsoAH91gZdrNO49c6w8swugCea6MEnZ3kPYhwmQu6GUtque01/
TRtgKV0ef+eLgDkygvEnWIUMjoUEqKTWNdc3/Rs9Sc4G29cfkkaUGDakw0us6MFqCC4TPLggGGiv
phQ/i0i+7IPivu8ac4UiN1l9Fl7EeZA8IfyJKHahBNcAcwPHBImPRKBi4A3o43WDi8myr6v6Yiqx
TdB6b1jFgVHfZ30W4zmS1VuUNeFxJoq2tXGNQNBVH7FDVosYhIN2ZfcY5IBaCpdGMQhgT9ErkuBD
QWIiyVdeK/UASiIga7nmBaDd5BHXUB9sVSoHiYM7joqfgFGj8h6ISn9J+jJMduibnEtKEHqbylbc
uJ8IZPINvjuyK3UPhSE/CZPXV/g4vKdBLUBhpD+ksdppdfCbvi004qBZcq2j7xo18sZHhAXoWF6d
RXItNiOg3sUgklfbmo0kFbxE7LzfYs0wOlZnNBeZrjXr1ggLpxv1yDGM/gyh8eAex9nYjfVGWkQT
bIYOG8Ug135EtreqB0XeAqBLFxQ5IQVqanJngrRx4M6eB0mAPHkx/oyAgi0phUOI6FF2wuBVdisR
/FJw7sW84imuJwVwmtdgNBX3Th1jGOjFxq0/IGymJ+XGlGSAgqaVIj9qXmngkBJHsqxyi7uTvKTT
eOO1ldo7dMtdZG7kfZEg3rFqLc8GZSb0ve/542acWvuey45XWuLuOBUyfshl7YU7L5SVq1zEwz7E
ECLFdNUssBGpxT7DQPQ8A0I2r2SIOUtcrxASb9UCQE8riSnG1bEPznJOE5wcLJRPs8KHVdyOL6Es
x9dSKdaSMa/BKdYlE+nzXEMz1YyFdyawjQ2u8o5WtBuCkKJUVuNQMRtyjyDdBtgnFj6O5aBcy7kx
TJsqr8Z8ZRoDX0fv0Z8HixJf4cY5GH78hNbvFvXiOzksjEXT+dglea2HZ0HiOXhLALMyJpl/GhQ7
Te+NmzGaGhf7lmyllijGOlJZIUScqy+JaSsvHHhg74wgyR0PIxS8sUw9oPE/Gt9T3ZN+yYHZXuNG
It9JeGlcaF4Kn8HzzPKnlHuTm6txuZLQbMPudERuXy6Ci0bpcYYdBhV55hpdDLyjtp4XBgszaaa1
1icprrtDEG5w254egX61Tj/I9f0YYuBt2d1GVep+o/ah+TtuuD4WskKFEUez8jbIkBZ2qy4VZ31V
hBE2NgpAkAgoY0eoHTsIjneL0KB2gFAsFawSvI8xstAqteplx8LF/CZjhXGmsVz36WA0D0EMbMuZ
OnSlV60hRVvZQIf+AbcwYd1FmpJaOJ7gKTc5VmBUxa/JKocZ8Bcp3mWo69HKtmsKpVGDXz1lQhl9
GYxPMWaUbTcFrSsezFxW7jwzw4TDA4tG1r63jL6qnMqPsLCJdeVpVDGcKXOgX1VWta99omCNqZja
NtKyfoHLIMJiCmjbvLALjRsr6vGVMfpl1NaKa6E+sdUKk2gta6OU1T5g1mN7w671cKmcMXbKHaRN
3CNKfHYBdpk+tT25Goa9b/jftcHDlr7CkYJzIvPOy9hM7in/QM1vw1bV3CyPotfRNG7DisoK6nrW
sM9gR+1ZMsPehGx7nuVFUDhlFmDVVNeFcjf3Lu8QnB/2tpUY294DwVN2HBiyT1qtgy25Dayq31BU
T2/9MU1uVSHt2e/9NuD5X7R6S79u8uTqwjdMfxlib4SaMrBJ3CUSjGoxqEiijPg4b8P1UHUs8G5K
b4TouoVWopmN2appnduRti16DbllDam3u2oqtecRoEHrpoOtNLfhTDZslNFf+XkXxZD+GnCiQW5V
MuA6vbgwA108FpxDgyNaXEc7HrEr+YkfOZlpIB/WpH63KFusivm/ct1X+O6FGYZefV7E19h1AjPM
ZLWd3ZrENQ1JpXXAMVUKlhWZtfTLYrrCWNcEAo4asyIkLVmKWEtu8DZbqlYR3xt5avgbY8w5Brqh
uUtH83zQO23FIpRni6ucrd+lSztBgXwhdz1WslLftncjVhV7P6qm66zLNcfGcWaNK8l0niqF9ADV
PMGGXF5LHpqOIAyNndJPPQJ0cfmcYFC2GL1ce1abvHflNrI3uSdhWxcH2V1dReWzX8riApZasR/R
j7uMpMpeCV8HrzcOOLUo7DvfssRq5NoIweRqneoirWCihAmg0Is0Tq0weqJHF9+gHQOmSe6rpT9V
3tkUW82tjGlh5IpWlmdtMQn72rzVgF5HbQ8YzKxLh4y0eLbrwTr3+vJOzqLiJdRb1uFg2g6bwXqJ
R5WrToryAE8xglTwxHW5wkQt2Yx94N8LJevAWGequNaqssWpEsuxxwi9EAD2SWrsDIyTFp2neeBX
zZy7XzRWtRBwez0u1KDaGTUS/Aut1uqfzeD7i7gRy9Ks4pWOM96+mnRr1RdG7SqKll3bOLJdyAhw
/Qwg5MqLtz2oTgmLJcgEKoE6KGZsNVBx57o6i7w2Wlj+KG/UpExcrVQw9w26ZIfNSfH8dkD4Ydie
R7btPePyZy2SxvYuCwWXFCI4mZ3mxVm4HRUp0F1WVr700OgWmAnrsr+beq3VL+Q8Ue+qJkXZuAvV
u6StsW/FnKUY7IUdWVpz66GU/DPscOdzheg5Zqxm2CPAU4f3AUTZmkgkwJytkwR7TYNnt0itigU/
gHRGBtAjqhOZOuzfruVSrZFp6+rS/o0xBrZ3wMR/ZrVst7mj+bpyF0cyz1bpcXl37KpS8oVmKt3s
CtxgR4+AXzSsUt8f91XdWAuQW/0TdRwomZ3v7YNUAJsB0YpQotYUzxomUReerXRAK0t92L/9JZEG
CzIyNP4rAJ5r7Ja+eEY8pOoWeWtYoUtRiwngGcT5ZpdEC8FQiNfASOPfmGjqW+AL/JougPtbWCj6
y35Qhj1aH8UzcPziqYbRPcu9RzCKlUbwI9EVz+PUyfuOyH9dDCWDh4lVuk1b2opTR9xDtyluU2dV
3iE9osscTP7Y8reW3vp7O0LE4O3x+3ZnX+lG+Ueq8pcS8+PZ9IeE+1/KPv8X5txspHfp2id3DCfP
iHB+vc+4337jz5RbWN8ws6CtD0uO/9HmtPdPUWd+hMAD1RnK4bMcwczz/nvSrX7jX851ShU+GIIM
2j+SbkX9RvmXVFwD9IL9JEXMgyz7q6z7DcL0IbMkqwQHBCyE4hSDHZSKKIRGMsIhyqJIG+UxEEnO
jtOH2pk48eEdDFa5pA+LtW5SPtgkuLcV7mTbOhTWmWGXhaPL05MHocOt8LtsXVmpvde8lpXAoYLc
p0vCkNTpDS1YkZ/0boch3nLK5OZVV2Nx37Y+sn19NdjPcZJZF36qi19S6EcJMsKE7YSAUe4MsSUu
+lFwDVggsfHHC1Y8GJU8Ah/lZ7NWphPlyENYG41LjYybgA9cEfIfc4XtXe5fJf6kGJ6qcJyVuHWZ
NMmI7ws4HloJNjzLt/WEpVcqGen6bfX8pR30L7fHh0101f2qmhZPlouXov7bqs1+vjRhnv3Phz30
vx//yNr485vMC/nDH+Dxhc143f6qxptf6M83f19W87/8//3hn8Yxd2Px6//+n9e8zZr503y+1vsN
8vWOWiZ/u31JupefeXX4S3+vY5nfIPHTK6C9owEtm9l2f24qW/4GyJNKCRTxuSfzvpKlf6OUM2t5
oX8xQ9/ebSrt23xvQJ2VZ4o56gB/n/yf5Zkv99Rbgf/9psLrgaxY0flM2QCJOZdz3q0eU5+GkSaJ
sYo6766ll3wbD1L+guPgtGmM2EuwZzaaZWtjOOrUmGRqbtfNfiFKWu0b7OBcEVqJ6mAXwgFfqxK+
VxnGo8+5UuPpJPAywA7FH658y/QCV0aABqmhZljgjJ6RuCbhd09o2U0ttAkOJ35a13DtqOfYSnxW
5Jihm74Pl8xQB+GkA5oaJhDORZqb5o+qsaOFarBNkUXoRLT0KqzV2xmGTHdQ1h6DUNJMcv54fMqi
Gpc9HEXki8Cr0Rgpp1S6jqqxuU6V1PhZhFmpL+wpUAunrUtkKtsq1FHa7jAoRmKk9uEiTUm+0RIq
A67HPMxFYoSmvYm4ChuM2lRROArqDc9Vbk7ng6rEqxI80PewoTbpNlKCDhpGiNipkm9inoxH+kuc
GuPOS9LZhz3rv5Nhe7ZT1FrO5+Fmx67HOdYqfuLdOAF/00Z0kuNiZgXyAlIUIfzmKlG1iqkP2oUC
diFaosgi79BOWGd9syMwF4tJWL9l32jufMwUI6cBMELFA98gIkcVxWYwz+mFkkjRZVakex0i+08U
SAYIe5WIJpr7OfEE/CmMagwpke99wlcPgEybv+RDLUO46uxg02RI9clj8zTEHLaRnkmbJI0Lpylw
eWjqvlp4kfqc6o3mL5AjkYhIpEvPmKXScCD1f3scc2g2UoErI+U+Virs9Rr5ovJarM0rW//eVcF3
uE54Z2IPZpKCYldhSmXgO12CDH7Zw+UuSQu1sNiRjGernnz0gmj8YhTtpT9Lnpgxp7abWkPNQwGX
A8IJmeJUSsZrbw7vcbQznZmIekdLMX41GlT6jLFPw7WBY2nDArKsx2lSNEqrERlNMd5NQe6v0JUo
No3WeNg/ZhbKbRoWazgD1cPSrxqKV1FgwM9MotsOmaL1YBkuTqPUtKxmti/LfoseYpg0qN3SryXp
l6EgKDPU7UuVRZEjt81Tr47XSY5aDsaBoI8UKpwBBZg8wrhXDdrvYkgLaix1tsgU7Qfe8amrBwL7
HRWdFLOmulpSZ3I8nC2xTGrHLQq/aG4HRb3K7Lpa9DBWh8a+rr2Yfx8p2V1c2r+oLlI5ytV02ebV
vjCaeJETbjt5zTqVFMmfUPHMp5upATvhppKpd9jTS9Ky0JVh08d++B13bfmp0tVp5at9T0o0Ftk6
FmpMFUy9zuU4dwv8PBdWo4RLdZD7Ky71dJWk4gG3n8Rt8kH7AdpNGE6n1NoTlReDBeRVLR4DVly4
ZRbZMhUKQQFCVfZVa7CbYklnrY74rxo50kESoqQNiu+YkkN9rcTYuZMlqTsfq4Rl7OmJE+GXC0lC
tW9M6m6OWebKshp1mzpvZTuj7ter3FNyH+6VkDyH2oz9oA5zddMqZpNjeeqWGItb2kJDVvxOh9xr
LKYytPxLGdunlT7SR5O0UKsxjjZv9GLKaLeaXrOneAWBsizrRwhz3u0wjr2+R6AEFp0CezCQwh/4
l0O+kcd4Z/f9sE+SSNwCujYwL++J8uMwwIvVV2BdTnWd3/qF7d01nTlt9LihylQ19SLWTSTo5KJe
RJwaK8gjoZuO1MApNMewiQbg8EjiRAK6K2SYbMxsNKCi4aoj1D/Ph6QYcZAh0eXHGUK6MPicQiAn
NhmDt6M9MezHKELIISKe/2W08w5DfgPDNjyeXHvIvN+tTXa/97DZfqyQ9WQHi0LcZiVB0XliNqhx
votujzQjlLnt8fFyIzSlRwMWFuE1c75F319uKlyq0Qg7Y9UFqOL7WF2WAovBJt6loboTs1tunMUw
IS0KLibaw0XcotWEZklePsYZ/VVhTfX+62/1hvg8/FYmMBbsnCgKIez68VtpEQDLAI7fqpUCzR0k
DyvI/mHKe+EUYalBkp/ulImCVZu9aixGp0zyGgK4dBeHmHBrgiw3j8jWZr0HO7cXupGmDoaLdxqq
D2SM7W8IFZMDx3c3L56vv/6biOfh11eI6mm0I5sHCvzj1xeVWRe+p/P1qVitbVghEEcufOjDb75r
s/ybsPN9QlnOKdRwjTmqTgl3wGa0XCIIvPY7L93AfjsBtP3UJwctMfNyZhy/MEw8ZD68bF0Stt0A
J1yZSdG4EHUekiDVnMag/uSD4tGabvP2KP5S/PufZJAfQuR/1SP+ECL/d8TErFyVeiaQSQ4EGEPk
jO/W0ByDfzBlvMyr36BV/ratEywZ38fJRz/oj8CZJu03cGuz9Zn+Fh3zOv+Im99+grgz9g2zTB1h
8j9yUUm1+CWENwlk4U8SJhPO/mnNKKn2N/aGgRQZQGxW719qAX8EEMxcqbdPAjE8g9SJjz4uNrQz
Lb3HKuuxhYDpJE79NJ0gmx2Q+T4PcZDXNYrWVMrEEAvr3n/pnpKrjr6DQzNmct69jiPn5Mdj8tNI
h6DuxDTBqFuMlC+rzT45dQrPiJF/Hhh/fjzi77xGmu+07T8+K05ZbOiDPnik2o9D7eX06K3ku+Iy
XH09jQM09+eBDnIZIg46pOoQPGbc5LiYEe6tKDvbP4LVFrm2nbFrdsWZt28X9Ji246K61JaQ2YE9
reKtWOSr1F4p5vLrb3VwCX3+VvPTf5dhUb7zBVXW4LGyNvSm4s0q/2Uv2xWQgUX1Mjx03wcdgcdT
T31egV899XkFvxs2qDxVL02GRflkUd3hFnNOJCk91vfdmbIjl9vXnRtBDd/tzLt/Y8oQ+uAyq1Qm
xCGCUiqlSOiEGY/KK3eUVTn599xtn63A0e8Q46AptArVpdE78YnL6eMd8Mezfj/wwba0VRpf9M9Y
auPSJLpFROLhNd+cmN58wx0+2vejHOzMGp90czZLfxTEiaFTPMuU5mfD93lAPaeaBOrM7bQT21Q7
Pi7FIuAnYBDeYCnvXinKfJh6K3bwiJRcRW9wRVV4WvZok+KZpSLSSd/HBU1znRpR4o7DVpM73C0q
NCKQF0jobplICnVt5crBkF8kClpRxH6LeDBv6WZ8lzLrIU6taJl6/4+8M9uOFOmy9KvkAzS5mIfL
MgZ3fHa5JJd0w9KIGTMGGBhP3xv9mf1HKLJSnVU31atvUhEZSw4OhmF2zt7fxmafadOq0pWPWjrY
hNfoMGhCYdFk6EFedVdkr3bYETffZSd8EZD8eQ///S2/TBeVRh05gUJ/BYbj2J/S/XQDZvYBm7x7
+aI9GqT+xpr1OQH9ej//fcQv80aVpRLF/plejYvp+lpNFGKGkJESF5HzvvsAXfbfj6DPcJO/O+KX
OSGRBRe81egVsNTndp2E0vVBiYiKneo7na96oTjNpAjKcCKa9I0igKoFRQSRrxklIzQXa7oq4m5d
rPD3/KgE+jb5ZuL6qwnks6a4yCnhRf5yVWZXqLTqcY58N2+9A8ik35h87L96iSIsDu+EZSGJeJ2f
pyjZ1+hbcsauJZG+vUIdYJ/f1Df8rW/ITFpfCV8BDWrv3Md5SwN57K8giishe+q3ctj3bmTH8qRf
EBJMABu5pkESomaBiDQnViLtMp3atYod73vme48jsd6WSFktPKtBexresBEhGRm32MWQEp7S0/NI
sm8m4U8I4tf7/OM3/DKWC6TFqj1V6BUo25DGIqiOMBlGLZJ1yRyo4XijmgRZuRfYgkkro9kHMico
I/MFmQs+fVJJgp9QAoRQ+gTfGWy+0Fn/9aj9eHpfbrGUcq7MhS4iV9lOboAZ7e7z9bAS6x5EmJy4
/WraaBt1RzfGyds1fyRv/iSs+1Ettuj7fplJfzyBL88BytSjir47u4LJszM39LEI5jXoddvxlPu3
zjoLpq0b5P6Vb7rA85dB0W7QQtp0exrx7XSuXk7Pr9O5CFkEEIn/gPSgwHiEVwjaNyTH7uurftNt
oYVo9uN2+OYx/jS7/nJ7kXK54PewrvG+XD+q5wwlG8qufdAHVcz1wF55r1YETGuURU6IObkJ7csc
Dkf2Bg/BXRp8/P1M8pdzl4tlLUz8WCnjVH5+hhBkoUjXztiV3ev3+rtyY77ZiPreVJDAzyD7o2YI
gdY3X/yL3vCPgfPDUb8sLuYuzS2jKtk1i5qjtVbIqdv1K+wEt989Qt8eannl//DS442DYoaCQ+WH
qiflHjNCErG4CpMDJs76m0nvy+b812/2ZQXRGvBrOnWFoPVVspkC5LkcEr8Pph2CH3zlML0ooXxU
4y7A8pGMcXfJAydg12/u6rKC+GVg/XB9v6wwHOhDUH/El8ZDuRpXzXpeFS/0SF+8Q7qxQiNs9og4
z/bJQcXcufr7oy8du1+PDmEekh+xt4Mx/udLDnnYpJXAeVzR/gqKIDtCbbktAuRG+cxvPsbHNhgC
sLQ2+jYNeB/sFz7wN0PM+TTf/nINYJR30amDzMb6IkSXA7z4tYlr8BC/lISRh8v+5T5ih5ZUAUZc
54ttTV7i/YtDtmjJE0R3+KFOws2qIZScYtMv/aPuq365KcmDvXpClEFUrm4xh9DoJsz99Y4GUU5K
fF58CgFmCgR5uU+jS0mOaBviN6OtD6FQ0BGD7FMcoiNP570TbevV0zknR9R6iUUidBgCc6WS8xQU
uynaH+EhDzs/CfyC+CsZnN6j0+PNayiPLkq14Rwxsj+qvkV0vyZbEdib494Mn26pb5CPHN90f/8U
tOT2HoRF8soD6R/3cJfGJVnX5LYgOD7RIoM8REmshOXnBdAipEcH+FTky2OafD8+OTi5Mxol5HKQ
5G3/NOMrBFslCG+OhJNd4eO04yA6b+5rMpI9vs8bJyy6W7+lEfIlSeE3ZH03+In/9pCE909JzEjt
nyBZxEx7yfHn2j/iWi6jY9q+4H6kBPEl+M61r5DYIuf9JRDBPu7J7WoiT3L1tPXfpsDA/3qCrAOX
d8asiXc54q2DbnV8wk4Nay7Pj0p/BUV+BMQUubFxV+XJxqegnh3guYvw+T0JEZhN8uUPr6EVhiuX
+NPG8P1LuDlAqLmKT9FEHtd3OFXDXwk/7siJERPjdnc9XLaFfyCn3YzhvFtvPF/x2yDc7Dbhzc4l
Gy94aMl2PZALD2Mr3OEgPlZaxE8wvD6eoRvxsSKFtJesHk1iYsSd0rDfuATT+34gh4qEawtriRq3
YvAPF52sQ0re5sjCBTU2rzRYjZGyMTZEj57J4Q5tqduUPFG/XNm4cOENfjRkky73LiP3HnGCilQ+
REFk9+744QYBP9two/nLmb3XfhSoGGwgfR0POxwI5+k3/v7IgvAjDDar92WhEx7e9oO/GUKP3GFC
U8l4Cqtw9T772boN98PmLP29CEQkAi3qg3VO1nsD569v7vF0Swyr/fFWBJH0ZciDu/v90SIPa8AL
iQjclboK18gWJ/f77RlnngdYkYWND2kP2Q7h8T4PSB18GOTy8IaRvDxGDvkog3B9d++Hpw2AZeSw
esTlK8nH/fphJLi6MsgOzzuQGcnhMfUfZTSFm7A/ywCR5aEIlVUdoKuyhfUU1wW3AqhNkkZrXOxm
Q0ka4FOXz4MMLbACqHxJeBfe4ez6cJP4l/PDy0i2U9DhgkCJ5htRR3h8ew8cKVaiLi7hGe29O5UU
6+YAK7e/6b7ZRZp/Ocv+ML99kTPoimszWMbZ1cH08qBsH+bgZd9h1NzjTuGBjam/N30dl772X25X
fVjGrygbtPHVJbtl7SrCNjL8y39tVQjpPra4MCc65pc3bpMlmqUonKFyUMVqCMltsmriNCfFJYt6
FKDGI/gyNalCSCUx4P7+7fMZu/LLvP/D4b+8gT3qUdusumVNqJ+f6sMUO5gHVyw0DsnaPtpRs8mP
7Td3Y/nQrwcFKg7NAkhMLDBgfn7lqTRnwjVGdu044piolZw8PcNmQ2ufK0d1EY7U1H46cee7Kt9f
jYJFrgX7HloVCPv4+cBl6dajpuDAYzjH6of7YT6OD/oDdiSQYp6UW9f/vLz/qGb9H0PX8+eCPVe/
EYgynoff6o/fLj0kGdATv3Y/yzD+R6oyFnbTf24uWg3P/Xv5XPzkLVp+5U9NhgufEHruiCpDkQp0
Iazb/9Rk6Et6PZzZix0Xle3ln/4UOjm/g/wFSN2C5kLZe/H9/VFb1ozfkfMIHIoFv7AGjpb1T0QZ
yOr8aTSiLwS5FKh0Ds4NiB3gsX4eFPlY5qC5VjnQiBMLq8+G69J6RTv7pDIXff+lLZtn6Ye7NGpV
hytL/tgZ5MJ1lkke6EtbF6GteCUPuowTK09jPXfQ/3XRCU5g+R2r1kiJTEF5R4Txiz4j6FiaDcQP
cnyqM5aTdJH3V9YAmKaJJrjiWD4cg+fcFQ9VCUm5l4zPsBeBmJqjee9MLuYjKamvj+2HBakEbLjL
TsSw/RkJZiuEVyOLHtxA7GLQ+O4GicBIt1uqZTB1k+6zd64tbfSqGxCnNqq36dJiN6BoCoql7d57
rdoHRWpWDLHkgHFCJ5m/yh6hZ1KTRoR/tve6mOS5yRrgmA2E2a6TpeHqfnb9xwRNMcStHZxGO0yL
NMBdRAIm1ALiUzbgtnqQJRzC0UVTYIxNt4VCnjmkQhr9ihrcemoXMQJfZAkZ9AkNdApqAoRtmec2
goGV9MP71DM0nneoU7CBB5CGU8hKdcgkiy7QELBL8kUUwRZ5xLgIJfJ0BGia7c2Oz5FZmtadLOUd
FHrg94xquq/oUMZd5erPNa8QUt7K3gwYmsZPxQiidKXNi7gsF93GmopHkHDlm+W03Y6ZhR2DVisf
6lbpXvS6fVZnWaHeADBuTxyjtVSi80ms4IUc0J5zvHHGXnF0/GziLB4txTsC4oemqVW3GwdqaAI3
d3vb6wq2AXanEAYdfdfoxcNsJmXs5toQiAzWHLcb7Te01gdScTt/Y2jVQwHSgol/pnZlKPt+bKGW
7icdr5MerWfomXslCy2L5ptZWJnliykRHDYxJN6BEZL4w5S21VrUCnC2iVvkGZyhenVDU/TCCVB/
8MmMDhwacHnt5tQydiAh36BDBNaxWBCelQO/xkyxU+Hu1R6Lg+ciVE8xpF82xVXvRyyVZXMPWUMX
GFxeIJM3L7Ad5VunphWEPW0Okc6AYEAIB1GhlNcGePX2QShFvbdaw133HB17qxq664T5PGIac17d
KcuaANLn+WJ3eYK2M25gmtryqkKqEU1j2V8yRMLtytJKbtW69FaZ4lQIQJssd6tzC49HBlyQA+DF
TV7z4jh1rHwwJB7ZYqjVnaPOmRGyQWb1UZejgvFQGiyqRle51iV0uANKuFBxQ8SEZx/EWrQ7SiVb
wX9VryHTPsOH96EmQvXlWGu+03sOsd0BZRhN04KZGcOGwW9BKC2PRZI85OoUKMJR18p4bGtnCCbL
RO+EA6nb8vJ9mMYJEG6jilqhRmWGNIwSMSuBUSk5ATHR883KnG61Ao6VJPM7h+thVabRkKXKTcLS
g551b4lq9O895cA4Mk+Dtcw0c6TNbk2NUuUu72yXsh1PlaLoDo2ZM0uG6djNmQw7eCSRnmRDDgnk
STc2wz2IH9sZCrNXA2FZb3Dq2Q9WXdmnpKPmpm2Rdc/70zwrsD+lvQsAsQ0atzsX67Y1y3Uzc7iy
lsCgc8as176HmySbPNvXAYWvqPDCwtRgbUqpuO9oYhwq5cZuO2n7ie00AdK7xv3QTjUpIOPZeW5O
HzOvT44IfBf7hJXpfoCjEc5xBA1FlCv2ocS7uw07xYgQ27mbRrbrE2frDhzS0ql60SWMXqpHISiv
kJnRDL7OJgbDEb8AAwwNqKeerXkCN7lyghGSJd+w2tzvsmmKlLzNN3X72E7UZ4YlCPSsYAXK1j3x
ImHhQBtx9LIyJwpUYvcwuwzwIYBeShAMgt2HlqkK6YFCiiBBwgZQnZyJJI4DF7VW1ywE4j2Y+fxa
gJ03NR3k/aoxirgpGx1qP2p8CAcxYMUAj98g5HmZM+Hytvez6QhEiWlb3C+4HW0YqFjFJmK1LcxX
wI3d2rBdgVKtHd1CqdbVpE5vupUX0djBzealUttMPbt0JhIXHZjJbg0bjswasfN+g8pzAETuiPg0
nq4RnJuGGL+NrzEgGUnVq5eCK/WN6CAvZFP7oCpuse3bzEH/KH3DPBVNbY39oYonrp54RpzBK3Uf
VsD50mvePSD4TlRVNMLqIEe8QHFNG8Ql1iY0SlBqSOCEJD+BzIfxOE29X8AJx3mysxCk9gSIAIPf
IXWJkRRqZM/jCtlpVVBP/SrRxiKkpQc5lAb0oZ7fmYVIV20lGOFtO0WumbtRh3flrdOnd4nZctzm
zg1Qv7qIcX6YxZhfRJe18ICMYgcUfLk2RUf9ehpoNAAsH2ANgiQpEyh08OaRq1Af0mk4dB7kXlqr
u1sva9BVQiZkDPyJ3FIQU9bFMHIfrhKo0hBShZiYxUIK4X/IJPSfkIlDjyVUoLGUs6ui1eT0svKN
LDnmiXbIFyFaPXQiyk1Qg1xH8K1uJxPMSZiY+IyZqs+hQ53mKBvMhxmJcgYDv769oYv9Ai+gTrcy
c4PmmykoMSiUAESXWkNDuKhU514p0hwqK1fogQ6tXv8Mc1Z1lF59rDQ90iHPg3b7HlO3RUxbh5lQ
9Fo4MQWBtJxmSA/UIWMU5lXrdWs1dnQ9ed5ed9pzXWVIsRVyb9QmuAgpxRvQ3qNvHiEqNaiAS4eN
g0BuEwMKi4YnqC4+dIBRNiKtAqv7cnyGxhH4/AkuDy+HygrDwp3QEpctx1oLlBm1P0CpDflsQuGi
lHFFWTgB0d8J/jo0Kd2nwpsuykhPWIreMGRpRBQ6h7WS12qgd7mJRRTednZQgLdOMOYxc7lJ/trW
VLsg0wLCmGWdRrOB6GNi3VljQwM4rWWQ1oN3GXVYo/XRe7e8odoPWodJZjJfJ1h/onpy+FnhAxQI
btI3APVnO0j11X6ANFaMOg08KVkWDgUW3mEzAKvdk7qmbN5znupD0LtTnR9M+K+tfT7AI5MRw5oy
NGq8fhwJ/MFSiU1JM3HNvZF5r1J2EkD4f775+f9RsIOo3b/bL10gwut/W78X79Xz//rtP7rXd2yv
6+o3qHV+u0XKRY+N4tvzb/5Q0Z+2VJ8f+8eeysTmCKx0eP8BxUHm/bKn+WNPpZm/Y4sDiANEOwtX
xMY//bGnUqCON7FfgnnBsoAuAL/n/2yqFFP9HftiCwE2QCzYUK7/A6H7FzUNbCmgQWCvhwwh8AmA
evtSUZ+ncmIlEpPVHH6yqINHVS+gpAFnYM0hpi3vTMtq6pc0N6cG6k7F4OLF0Aa9XhIvKBbBP1zg
078qCz92vj579f8uOIBqAbSljrgfQ4dcCdSKL1s8IMllDk8+fIgUb9HKbQee+CJrSg7TmSFr9qqI
zu1pVFulGAzSzZbXrfEwGvBoMyzGEV0z2bNuk4R73zKhl9rTj2eHS6VDlmujArRgw76GRaZeWXiO
ALOw7jFjodRZDi0CC3qHFivZS8TZYE/ETZr5CTIyzUWRDWvXCbnikxchW1Fxzhpea+o3tCLt5zKN
vYC+MVjgiEBgh6brX7WHOoyuFRzlG15ZRS3DWR3Maafk3mB3YTsWiouUb1uf0VQdVOg376fRMAUS
cjzmoLEvssR2fWNU5Iyan1e1WmDasstuS61wrprIMXEClJcxmAe5sAboQRNNwuH8z2eh/zvbzH9n
rvofqBvUFvjcf162WdfV28Cfux8Vgp+/8mfZBs4Xw/SQE+Dix09lG9f7HeIyDFgNb+5/TRZ/TjGa
8zuMoaYJ5PdSS3GWqfDPso3+O+qMWC7D1vJpwflH/rRfhbFwwYG3uFTzDKh71S8NKyBmh4LmcH5N
EvIjWDUI3K3Wtlezs6F0SMpBePyQ2CqB4ZJU7RUeXnszp6UeCzDsQy1JgQEsjajU2M0P1/EvZptP
JNW/n+dlmkFCM0KEXRNhe4g2/VLeZE436r2J5eM8asljkVQJ8BtlnlZ+Yxj5qhm7dArh7i5jiPnV
YgcvLJJUbETGxmqiyMvMZBO2xtDdKlR0SxZ8ZwamomEPCQv1Se97DWmdKWWnrJ6h3oBRyITCvi51
5ARnqNoMdZK8g/7iISqJcqiLEiwHd4qJeMy//6pfysefXxW1VNSQcAc0hKl9mVg7yg3EMk3YTsGd
ejtVQz9GCXYRyNjRkMnFBoYMKmWOXQWxwlwZ2GNpNYognaSoV5SVw/ZKr2dHhiCTFVgb7hveLBp2
h803reYvwsDPM4XREgJw3Bj8MJZJ+IfONkW5Sageo6tsnKdTVjrlnWt5IUcuxQa+sPEowCi4m+jE
o5kL8zh7jRtnswOYZ92n6MwN+hT3Sc229izH6Jvr+LNqE2eHEwItEARelDzhX/tyHe0aVBWUL6yo
abr+UvftBDG86vqjVpTrkuXiHnaEI0AmCSKRYAizwLP8Zrr/V4LpT+MW2l/4PbFqwHmgxPrlkUJw
BuCCPDVgYLGVYl/BcG5s0tJtwszMH1LwLwJpFGhPFRkPwLoxfeA3cuKkdzPsW5jLK22bt7OOysCo
7hQLga/tOPqGmGHOSUV9gwJgY5FakWsbEmbYti39ZDBrXE2mhiJX9iQ7rvm8VrN7RJlD59tU+X0n
ObwTDmKoRh1vCmW8hZu/2bco2xITaAsBOefAbqkxUuxYUh24ZFE7z+AGagBB5XoRJYpu1T7QDVVg
JwO9K9W2WKlc3SGacnYJqDIwY0CaAx+RTEVccy9XSCp71c86y70OCbZCwK4C+Qt2EaqzhWi8yBNq
6GnZLeJ70NhSDF1DGqP5Otpl8eRqebtmbYItGuzZ2Jmm0CzyeXLwLMMXBOurhVJsQ8fyXVEKzW+1
3ELUIa7v2POEOE0Gd58Ace4eJnuJgoc9rrGmap88oH4OSrmEfgAOvur1IQmbBOVDak31WjHb7jlx
Oz8rWbVzEa0QtVKUmyHXEd+FAi2prYLHZYc2T5WX2CK3Fsg0IkNKdWGjfodA7EYoTShtQE+o1Kod
1hv03euLPNTdVsSa0lwMCzyokqMuDSdcBJ/huFIHOT84Rd0ACGl7x6L1OMikAmK5ufO8px5WXKA3
TrNUReuLwTJua5iVfFBAbtk4NRA7uNK7zUbF/UiLJqPbSfHsA+hRE9A4mkYcHbAKoSALh8gc1x7s
uOmQ6hR+JYXr5cWWILPISrNXFq/B65j6iyybOsqdFl7/Lm0J6GdFT0BUvqU08wIUb+TgwzM8kaKs
ldBjuImTXtMIEAQtRrWQvcNRafmeWhVhPbow19dLHvz4WFBPeVcouJrl1FFY/uunicKNZde4yDNC
/0I7s5MV6u6vioSpKJk8+PlHfkxk/4J9vu5PHqRdLpZtfg1mRZ2lIrQUhPoVNmpRc1Z1AcNAKrtJ
34pZOdM2OxeJ1Z1ylBtMbg9xkc+Gj6cxicwh6d/ywjpZWjKvxpYeyiYdIwp6IDIFHaxqgbRB8NcS
XufCdcrK3B88hjumM+7rdc9IQhNYsvVO304ioR+oxnYHzDUqDGcD1R/HGYmQtZbbkZbUYs1mkCX9
euZaQM1UxnzkqDI13jte1R1BblrvY0yOx0bmc5RnrL+F+NIjad2apxa59BX8TEg1LETQcAuxOQyt
hJ3V8hzajoqp8GA50xMyAr0Xo2zNGPAd+wHgB/MJEeYmkZ7JdkkJD6Q/FDkyV1kKJ6TVzTe17s0H
kHTKVQH64dFtq1fZQKTYwTeF+c7agRqTrhEhnUQKdC733Ji7C6XJZk6KeVOXZXKGLnfe9eW4xEva
a20WzM8SaReEa3q2zr0MRVUrcxlUZjUdPnI8o086QhNchMbpqNeC07BeApCioh9R45EZUrXHItDS
OVv1HCGLoDBMzXWowIzJyhGPGwK8hkIOH6o1jwcUOnhozbyawzopYMtM7Tw7eV2n+GhfPWSN3PFk
dGLaYRpDgGJLgBJqN9QuRVjmqJzLTskP7pzaVwYLSeW341Rta2SfoHbFHjsPRliu0BulcduDmabF
GuUzaKfLsdpoDty4jjt6t2OF2B3Mu9pNBzJLoOpdF9k2xRJKBccHsh94ggMrZceUDkZUO+xag9rK
Ag37pybA3gmh8SYYwX0qFJ2YlcZX2Qx+Ve30fKMaHTjmS60GY6L0AUit0fRNCxBD+uLcsq4MWqek
cam12cOYaewO2wr1A92lcY8q2QsIt2zrWF4Tgx5l3U5A9QRV6umxNmYfnt1ehsIbkSE3PMyfKyqa
NlVEEf6xT2VWxTk4w6CpNc6+dbSlWSKSY2aX53Lu7zOzRllQsy94TUF+aUwAbPFhigvPi1S9bjY2
H3eZ3R0daRkhqnCHBtVyonS15eeM89jBpi2YzFZb52x2tmY6b1DnP1dDMSC5dWwI0qKA7Oa8V87C
yl0EisnENyYGpA5nNEqy5KVCjmlAQRPzy9Yu1qlM0dISzZW3af2stW1zx/QM4ksTMBPPEDzIB9Na
wUonAJYxMwTRmJNvIIdxbedeigfU1MPJEzQ2aeuczd6lAZ3bIioLMKz0T8aRy83jUGbAv7Qmxjfe
fGKN8MV8W2PFdye96pLR0nmbdAXpc+xuyADo1mRyagWYBxwEnQ9pluDtgFWyzxIH3K3JqlCFTKCa
Fgi4X2ofxYeTDuOhFS30a00PshGckHCXVuppyrymQ8ySUtaB3qpoIzpKgzpVJ5IJ1Ku0x/SlASI+
EDedhLsTqJ3xSBmqzt1yJrArr9wULshWSNWEs1Qo2qoXU43iIBJDC+MimcPRXWRJUSWruW1pMCqs
0ok19LBGFOj7FauhMcrXCi+nYt+KbHS2dmmAeK651dy9IcQTPSWGvCLVVzGA6nXlNdxcNVPZ5xfU
/cudlhQD5icPfSthW31/6EGFsNdp2y1mZ9AK0lhVp9aO9NHgI0JDJfqQCuJRseRxOjRM0APfa+aY
fgxcwifqUTpe9BrrqwOG+YANDG9W3USrHYoSE5I1J1wPHRikHMCLxBixAMvEznFtvQxmXXZXUyu0
u4GjDWwKURyaysWkKy0lcFjpPat5b6xhIzbCKnMdBHGIuXPwwDY0D9GAHnDj1BQdS8Qu+MZAzXCY
JZADoktl43PDmVAsh5/UV1QxoTur13MdUiR8wv1RO2hw932f3TmIEVJOpTmYiIC109NAWR4JWLtD
zDLqFkRPY28AYrIrxhqcDqC/eNjrTt4EwhGoNVDKMDd5PIPXcWpgGEYdNNkopZpschSI1cA2uypu
Knu8GMJsN/owIAhYV1EypUzT19wc5AuuANZpQ5U0WINm9k3d1smGMoG12VyOWD0hWjSZK/HSdDrb
DLOicZ9DH33S9cS41qhbP2GtbYBKIuYXsA3mMHHSCumESu28A71FHd9hnXlxyvHCl1bmUFf3Zcvr
IPEgEcZ1Q/QUwF56dsgV69otDdEZVhaEyqNJCn3MFOp5dyNaYezqSqKVujRVB9aOpK/UHJ1Wu61u
kMHIsnWmzy56saNWV+smEQms1SnEogryt/3KSpgF57aVbUraJ1loOoMod00x98RKEoq82XzQFKAY
+k4/s9mjgNsxnr+NnjmgsZDab2jwtVvVRdg9KvdlzJc2M2o2yGRA43maHeYzy25uldpGHxo5n5tG
eJjfoSU9KiJD+7rnaGTLBj3t7LO/rS2tbvuz6519dsDneemG63r1PI5j9+KCa/dAl6a56aB93uVc
vhVZ9jgtrfX6s8tOa6iAWAcMgc1qbIBnnqeIwej15wwMhxhd1nTfgwi7ZolAXhq37oylqT8O6b5b
4AjagkmoPokJdgN4gtIvHAVzQSpULqY1v7Mpmlbsk7oAchrcDIBPZm8lqAxw1WcHPL/lvvlkNgw4
/RT+X8MIFA39OoKuN9Y2ID2UC/KhBPtBgAGBLpu6AQMLXAhvQUTkWCJD39T2x3YBSOBKgCVholiR
kuSTMTEtuAmwCRGCAgJFvaAoSqNWwBdbABXegqpQ3f5sJCl+pYIaJFCzKrnmn2ALOIj6FTrCTeBM
Q3mUNdQcaHglCHSxCXXQ6agzgBtdIRQ/ZV65c9G1mjxXCaBG0XyNe7DeNMo7+K3TMe+yGO9dzHJJ
1X+wT8pG4wjXWw+22TsBV3obOaNVX6/7Tz5HUYxgjDoyb1ep1s9d3JhNt8c1/6hUhi6UJ621AeCP
DwlCyBU4tVwQ4cbOoLFieT1oZeV57FkR5Ll7Tdt29gFPw2LS4M9pl47AquH5sgQMzslUnPMs1/ZT
6VR3rj63JYo9wIykn8SRwjMTkPW8MkJ87vSCGWVG/GMeQFsDsgk6ODH2WI2fNaNFPBt71G5waZxi
Ag4SivVXYKQuCkcg2GLwo1WV2kg79jyKGhJWOz7LnOy+GFF9tVosObH4Frt6QaVgSZdvzQWf0vbT
eIvaelxMPVgtbXGRQPkSvShlmDQ2NnOw6Vd3zVxPMEo4QgBQ0Vk20pwV49JP+dKxGnRIo0215GSC
rW5LTYlJvsVs7knNOkyZqftpMRlhpyOoFm8cNIEyoa844OhRzYQaII/SeUYP8L4pbOdg50n2UuZl
ty1HbwzRlqZYsnZxCiiGqbj5Y4JMeGulFlkae9zIXoH36K50cseI2WN6j4Wtsq29Qds1pRifh7nj
x1m2XaAaCIlZziyncdMzwwyRFYHlA4iqr+qYok+oycaN4INzhK/iZYC4ZnAbljyYAAaoessyPXv/
LJ/8I5ndf6d6+/+qNVxbBIz/eYn3AOA3HpbhpzbS5+/8WePVoaQDCclB2wGGMG8h+P/RRnLRK1ry
s+AUQwUYvCQ0B/6U5lkAjRkuyodwfKuquwSf/lnjVX9feGbYUP2XpHk/9UVQFLPsxSKCchSOD4He
lzqqU6jwq4NsEGFT1KJyYlkXEJT6yEiq/Jvi1/JRP5W+gIVSET6MhocNMeLXxITaNhorYx6PRqeO
27I/Z1g9oQN/a4IX2TvK+of78Bcl4l8Ph0uOeqmOfhw6ZF87PnmjunJkFo/swbg1Ezc0IOHDZhh0
s0oW+zkr0m8qjEsB8ecviCPiDqMfiKfsl8xFwTuLywFHpHgFYRZuw0m0IZbF38Xi6b+UMjGcUPlH
0w0jAf9dNLg/FFrR1+NZ5UoetWnSrRchEGKoQSECRzqVeLXTfGs5XX8LdG4DLYeIqRwv+KQnYTb/
m73z2o1cydb0E/GA3txmkukkpUxJKqluCKkMPSPog3z6+ajugymp9ilNz90A0xcbDQiVzCSDK1b8
6zdP1ezua5oOc+NNwYIfZnut2zGyLjM+1hSxO2eoms8UqX98Y2KbTD0Ay2KNrdOJ9984N4mNKYOk
3OVaf+WK5nKuuhsvCWay1jiopDpUfRD/TcWZJcIFefoMm2Yw8/7hrF8gwDUFBiovoc5b/fstUxym
SSDxCWM18FTd1kzvLwTsiF3AHpV5Ws38jDJtaFt/0LZL5V2S33xSifOi69OFSJS27fXlO1G20yeT
0/Wnv1s2DDCCVROEpQyTjI/e+5mfYqWENmoXmwXJ6nC7OLInFrZi/VDrgF6SEBhLAlpOpkPcOkFY
1s3f3xVsDT98CQoR02pqCqOedYL74fasIDymoUG2q+jtfmk5/tHLPDsp1v+4Sms4nIpNunpN11lZ
PWtxex9PyxLGWNwi5TCnMRrlwn1jan3HP5MnABd9h3WFvbO88X5YLa6H1eza5w0JAynuOdMc59UQ
m8mGOVr+vd3FBEmDw9qwRIixnQiiyT0zyuccBruAcjhcwvmEjsEoRn91Ze+Nd4lVGq9+XWL0FWPU
z8aoBc9tk/VfO/73FZNr/RVccZIwUdoF3QlHDIhnc8N8os5WUnoQz7tO5ngDDS29ROJ2K6tVry/w
oKnP3jTTLqSiG39mC0e1zeQOcYOkuS1eOq2PH9uino+UocKK8Mxe9nVfzjsmtdqeYDmhvkILNvL9
HOvzOgMZA3D4vDh6brseKgmeO/tdJaKx0OTPiovdW07puozP/fISre1q4KP3v8wZF7ZNYfjxuex6
ga1S117KguAEmsu5QdtE22BusnEZxR4aZXlptV7/KzUnxgCaCL7WAQ7eG09p1VPtufG5XoLpyvB6
aKlGaR7LPiuajSZt9LzSgqza4xBbbFssS05p2gM2jbaYD3UZwznqMJIlAqEaHLUtA4zl8CAKpn0K
EWjYdxMT+MhP5LhluOheBktXYEVVmt2rzFLtOhkcOR9TWcs5yhMUexH8bXCFltE/WmErT/sd93Il
r9oA86eq0dsjeWmSH+n4BVwgSHDNfOQoYhRHACI82LI+dbZQc7wdlmTFdmwk5D4C5Sv/2syyGUyS
lHv0RFYBEDC4YtlC4jUwNrD6Bztxcj2MrU694C4BkQi3+7E5Fa0RuNG49HNyhTZUyzkT5BjjF0V+
Gxe2DOBBV9p9InwQgpbeNKwbGttoKHAUeHUWH+CBcZNLILMnTbGLW8+5Vdocp0d/BWrECtm03mz/
9N9wnK4B3i5WcGcBj7tqHL+/4sblv9oVBHJm/yaeIaJaZfKAn+hVsQJGC8iRXCEkr66KC60MhkNm
+QVJOq0scYQDdoqBUDaoH+dNtoJS02jh0czE9nZeISssmfCsWGEsewW0cNpX23kFudIV7ipX4Mtf
IbB0BcPoKGHvLYF46FaoLM7rrxrDq61pzeWhlAAZ1QqtQah61RM/2Zkr7FauANxigPt1KyhHGCEW
SvkK1eEfz72e7VsxqpNvSe9iWoE9LU2HsFzBvly4NuRn8l5x4j8LLbEizRyucZ6+NFawsAI1TPJK
HXO9NaIl7ZfDYvhfiKaE84Vl2GbUYHnVpXatC4szupGkkep64zgNXnXshS+vSoVjvMXADF0OgKbp
jgZTbPPGBOrElxvMM+P876w4qKYbkkkl2KjKi9dmRUv12lp+qRVBraibT+2KqkI9qsKxr2+TlOOh
RWh9glsFOKyxIrId9ySUK0pLbIpLuNfQ7pnZAeJmK55br8iuiudWhvIN8J2q8qsNAQlP7uwaFxgZ
dlIAEDv/Aos5eOzaFUFugZKnLANUZgIU3IPd2CERGTglGigenDccmkPPGV5oeldU+dYDrLYL06Y1
EvWF6xRA2Xq+OF8baLDnOB+Ki2zFvMmJaU5j2g+hyDg6aZPwjtY8XcqJkJJalNkZxfTtlOERuXHf
YHW5Iux+J6fzuKLuqeZbK5O1Yxgy+Zv+DZx/w+nNFbJ3pYHtY1IeqxXO58Dq7RLZ/WDs4m19s22u
jaKVNacuXdvD+Rt+9cgKgk35NidY5rYkoYC2YiNh92P1/Kjwo450Xy2XtnKD27oK5pPh9k1YB3Z+
8nLPekwpFvskEVhxAMBcGr0CYGKSgfrbvZ7W4QZGYwu8vuUu0JLk4EMMagdBxoFpKUZCyzoeadZB
SeIxMqkWOT+VpFGckBgHr27bq29l6S8RNks5Gl9NWJc9WRVsnhn7ik/ixV5WlnPTCLrCfB3eENK6
7Ix1oOOXJakpnpVHIzxuXNwZ/kx4Wm8zUycx1lyHQwm8s12vOhEZ+WJtYit9Bny19kU3LDBb18kS
WzIkxywQG4eMzEu9KrvIz0ycslXM56fpss/WIZVtNa9jvZxGsbwUkrkpBHY0svwEYIT4taM8RX5V
3wWdtXCItW6swdyWadq+VMOU75PGZHgrBaBEm0TGmLU3S+peM3H9Uq9ztUaa3xMLq3WMSJoorXMn
1ONC7RLD2IL6wEAeJYrdvCxwWWxe53V+166TvBiT9yUYTzZyA2ZX8b4uBiZ+Gft26U71ltv5rZrT
lFlnTdaV7LWfppffJTWwQoAfkfTTMpIGe5u2zhjdRhrHfsX/M5R4twNhPTCAfTVsyyHwYYr2Nsb6
omg3uqRQlbY77HKAARfT8VcAsOElfZuCzg7A8LKORlPFWt8kZms/0W2452XRq3Q7mrwyBzXk5UOm
9Q0qD0avcp3BIgqy7sfSHxpCa4abuHcHFHmF3ZKhxCi3TYjrAi4pv5SADN+CVsvg9rYFzg+Q0LML
Tv1wUeY0eF6KxbUZM9okxvT4/j/yJmRHBC1EUcAjb34Wjs8SClKnf1pmUnXQ4al9JuPEC0UF92Aj
h8KIQYtsjNiz0cKy1Fh6TNjJRWnoJTKLni6TRJPgwAnzKOSESuycWSRNtZVza147qSNuNKzjoZpX
rXiMXU3poXSU2TA+h4G2mZssuxdZDmmAHBCMazvp5o9WVdvg4H7b/eqGgQieSVPCIdLBz8SmdTp5
X66sBqg0JQE59RA6S0kVkppxyaTAPmeAH/apsBIvZpSYq27vVq1z5ftZ/gNaR5lEjCmtY+f21mXV
pv5BJnZ/F8wVzhkZ+/PXnBqw7ey+/qIGEVmVrS4k05t24+p9TcnS4+e5UPaeMeV0gc5qOkD/kVcZ
2qRXeNd0mBunq4Nv4K/+r7JqsBLq1HI7eUl8qBMrx8S7a6w9pr5YwfPeG7sxHudgwwDHIy6iXoCP
h3JJIn8u5pvcTNzxLgv8OQ2HTK/YAl0nTLze4mO7fNyqwQskwpMqiRa6HLkdTIoM5MXisvD8XO11
WasnYyIySm8GJw3CuO91a9MCuhK6SrR89QBGqb57HK1+ysGfvxjAvkHYl7I9+kYTOKGjEnBN/KX0
1wwqf46oRhdfmqQuyVrAGBnFQTDMzpa6wS48i4BnGc/irilZEPsZFcEZEg0wZFOpElbpVEemkXZP
WmoGTxhqwGGHDVeFbl+OtwZnhFMm0v6uzhZtX85lf+lNWIR2mHlmNNRLAwGfecejnAkyoaka4pHJ
5aIctAqBEEfbEolN37lYy7aK1eg+lplDI9YuzpX5ltuCT7Ibrah3seHR4o3wlvHCtHGG8JE6ZL9Q
4dcgmOwtFcaSiCLv9a5My0cMeBkmv2XIBCogT6ZURMsUbyEzb3kz3ho905hrCo29BtJMazRNtYbU
QHcnMzohtWTJ+7jYqMwkzsbU2APbNePGKgPnIsHdKkO0NTZfFmPqnvO3ZBxjDckxg2I6FPNwaPSZ
U8gapaPWUB1vjdfpM5mRpbNm7rhr/I7p17g6JIE4ums4j1xjelJtaTc0D+kVCP/IngDUndRts4vX
iJ9gDfsx/5X7s0YA+T5hQEtKLND/BwjfXNk/8VMPYLn9z/jgvoWC/uMdOrj+g3+Dg67xX4jSke1y
FHLwcvyNY86fcP4k8hNvNKABfTVk/G9wkCRBEySFaAMIzT40yP8NDhoQQPks3HtsywYlsv4TjvlH
QAvbUcTjuN35K3ICRPkeM5nx56+l1+DJiyczxbNxI80Yu4OjGFb8dlf+Aa37g9C5XouvCy64suP4
xe+vZYD2G6rs8rBxAu2qHDhixrHthrzN3xC+dGxCJZoYZe7mKZE3ZYaFWM24NPRnBCiIk+Be9IT3
8BpcmEVtR261dLs50Yi0qzBCHEUeygKezIx8MKz9Ap/fxbY5UslpA9kNn49ALFc1qfP/ejH+R0+o
9xRvB64hgKe7igGCdY7+Mc7AqxM3KPC3DRl+lrse+u7WWBs402mbjQVjlKNW4DLDrZxPAMnVrel3
ZOlfVyZQcl1iZESuf/8NJnTVMpImU+ehYUDucsaqDmGSz5/gV+ZHpJXLgOZiUGuaK0vYZ33/fhkx
BUY2BEEWTk7OcbF1dBkViKBDPai9mAOQhX4791GwGUYSf2d6mjzPcvnaTPnsbY1Cc7942nJizGXS
HFd9u4ELb/1KJz+7VXR0MKtsmCJhNoqEpnkY8gvlG/m3vFVeaHq+aDdw4qwLqyn64zA56ut/Xtn+
z+jt/++mQiC+/u2F/cPx9ualfqneVbG3f/DvMuZ5/4UXNQEmNpLq1UeAFfDfMw7rv8BbeZ1xxEO9
/uZM8O8yFqCU8bCa1eHDMhBwV+Lzv2ccfF7gmQhbbOoPTnr/Wc6KuS7A398DhDorsrqS2ZmnIJ15
v0Brlm5nB8qOmj5Nd7hlGF9Mb4bvubhNaPrKhO859scRPMTaxjWO6cGqhXOY3F1aml6E5gARl7DG
kcxvUJG+TxpsKBVZiwHd295N+ZwEU7Wt56n6+NuN/ofK+GdKDGXWoN7bBGxRTKwVuv3tLSbFgBzq
OLCiUnP9myqNs4sAxWa+rZI5C/vaeRZ5pyO/WxmtXlGnpxk+2MaSyJuQbWbOPvfTejfq2Q73cztS
9lAwTq2KE1ThaQU0v3WpuHNgQjwBxXG0yOhzmXDroZFbBNWZUIi2NHpq31jpeJEG+hzGHBvCKujc
qCdg+ayPVXYQQut2uaehhRx8c4dKOL9oq0p9Mtj5WE/XZ8hCAsf3GI/RGL+/Hw7hyuSWgrf6eK7f
lzLrSGUdmuQiDtJ2M2dW8dToi6lwChlf//4sVmnFh5Xk4pix6pwYJ3gElry/NlBalfhE9kXDxH8W
Yrse+nKZQ+FnCl55vCu9tgy9YcWMx/FRAzA8Ieb8/vev8bHgwlWAOu5h54EjLVF3H8Y/IkX7OCof
v93RgiDXIqrXp/KX5vmPtlktR+5D9kmR/9gKcEkfMRwTTBczESYV7384CZjx0DdeD7dIRyzu+k+Q
cO46v/7sQn8+XS7EAA2dHB0RYOb7C9WSHtVZ3D6yc84IePEvYh8Lp9+BzNkhqk2ok61vnvIxd/7T
IdX6I5m/sL4IkflTUhfzZBMpB9JZ417sK9nIyHfrIvS7xItKvb2XdRxv6FJCQo8eV7jkk7v8Tz9+
vdEWs2CHjvDDXe40CKm4RPSRcOInPRYvUNqecovjfgOLZuoNhnnu/d8X08cmgR+NFoGavab5YEr3
YUlnJKfpNREzRL92zjHLEkLKCl8+/P0qf64foAKK+eqfTBv0UR04KLvrag8Gmke0QwjJGJr53Hfw
bexs+/dLfVBG8moGXMtFILXqMH1qxfsl5LkTNiTMYtcYjAvyUx4aw/mpgUBtM13HiDVvI45akHNB
H82++/rJ5f98O8mrR9PHdkjj7DsfbmhnLwz9LS7fW+aPthCXumq/eXr/zUqGgxGDSpM2gDTfDWHf
fNG14NuUo/N3FhMTFUU2dAJBkcTYbFt4z3//bv/wFN59tQ8vF4OcdIwTvhoM35NZBzeB3b/yaA5/
v8w/lEluASNqOAyUpzd97O9blquRRwObDmmUrb54fbf3hfVYrjCVPwx4QeRomVLMarDNAUrALU2h
ev/7d/hzWfMV1kQpFrZtmd5ayX/bNTMO2LkYFIvAb0TkMbIJJ2l95rL1x9iUwa2Jt1GwUg1Wud77
q+giJ6BCH7lK7j0ks3ffl/1jzW7bqi76+w/6p2XFCwSRgfKI4vRD0c/tMtAbZ2gja5HtYUm8p0xg
3mFCH92TC+1AgTY/a+3/6edZa2dnAH/jA2W+/3lBaxiuyrs2suVwn6Dy56TUvva2x1TA+vH33/dP
r62JlzdnYYcrwWt8f7GGmGaT6UcbwcxH/aI1auv4oiJCEfA7lTmuoX02Yq/jP4mEQFMA5v+bdYsm
i19L7BxGKh/ej2GKNb3pmzZqXfsqYIu/yKAr7whBCtU8/Jx5LJeGkWehysSevhXPglb7ZOH+48tD
BgT1H9UEuu4PD5p5nGjMtEapoMSTZel3s2FezUZ/Lw35SGt3w96Fb7Dzy04DIkjEyyfPYa1P77tl
DqkgX6TdYxvGqn7/HMYqrwbYgW00diND2lG7DApd7CG7pVHv1LvO7phXwzV2G8iNCvcXDcDRwUzV
1KK+ZzRSzwSj2x6+to1GGI0e6CHcPD38+xf9c3GimtYt+lKS3nAr+bA4db/20oWDKRuX/ZANln/K
A3/vwfrZLGva4d+v9mfpZCuBuwJ4hossQsL3dwW5qTv0eYmyxunGH0WRfUGWhAOM9ll7+wcSQqoL
Jm4+ZdNzTMcwP9SUHLfCQhW2HqFkglYpnxbySrdz3d2ohL4yi7HBSNoZR6KqhqBiYgcZ6NOBLOAQ
jThzRKjxkB9JOq8L71vv+phfTwS/ybrCC8ShmcB26LYdeT52iUMGHOk2lP3MgHywt56uvidAzX+/
ex+fFS4pJgcwHtVb5/6xGk8YMbgSh5lo4AAVOU7l36oE/N/HZwsZW/1ZXf5Y/f91PYjjnDw5SOrr
33+r/mnV56MuW7K86M4vRK47t10Su5+swI8leb2KjQGDT5Ao/gZ/ZKbYmVEB3i8RNizMrGT6uii8
3G152VUoFzHD+eSCH19NLmhxDkTwbGDr+AdbT8kpxVqimCMz8ZIn2RRmlA7Ni9ka342SCVY1Evyb
C7v+5Lp/KMHXC9MTo87h+gHV8f39RJPV573vq6hs8IKR7EKmsO7jHkv1ArrxyYSlkDv5g7/8Sl3/
C+zka9evL2M6IDTTTybyLsSWqfikVn58KflaHBSoUZ4NsxAi3PuvhR1g39W8C1HQINyLVWIfGXYF
20DO8vj3FfwhxcEBS9WxAnk7ABESZL1ZHP62pIpZG/oSSQk1MCm37VIn28TCEcuDDo4+pogWz0Qz
sRgvzhQjn5y7LSc/bWsLGwVEyWRx+iy56h+WA1JtuIZsF/RZb+YSv32lobFTrlWoKGfutWNohblQ
08EX8ZYXeBlP+QDhKsnKdPfJvViL3e9bBDxHNklOgqtxxXpoeH/fwWyo5yqforkrfsFyIXcvIF2w
CklFI/LOz5fLqR7EhVtinEYoe+uR/tj0P/7+NVz7H74Ghq4Ejjk6BfPjIxlKZjDJoI2RXU7WD0fG
z8WYXU+6Oexjr/9ZTIN7T7Snk6ARDpK7FoHfoSyXsDKD9Fbz2yOzOf9yGAtxUC3pKjYOWbDZNAz/
GhuRuq0t4tbT2vQabptzJLPOOAY1AetCL+tnp2qcg7AW/VsvF3Mf2yLYg3piINTWzQ6VXbftlL7B
hK8Ky26szmKq9w3cga05M05llG0eIYO9EtDonQygsBfoKequrwRfciC6M4c4VJvmYzNZ6m4ul3rj
44p4MN3OOTcoUeB7leK66hgLpdD0Ivhi8JRGrM/ChFC9q7JgcNojw1iHnK1/oSajeMALPnf2sFCs
z0KX/mjgAIfAIpharEgB7IcPRUKbmzl3BpjwSW3dO4n9wE19FZ78NnTk8WUrxWPpDhAcomTWvn+y
Fv5YCuzKEDuhMVIfg48gO8ND3MPIIIlg+Ts/fET8D6YR14dq0R+dNlCfNON49Xx8A7jeGsllQMHF
5edD81FlS+2nbjlGkgHw42BIc1NlnhPCloy/Z3ABMkyrGm1rlpq6c6d4+lpqVn6flq13kXjC/TXm
IwsxV9pFX6HB32hMNNYcZwEZIF6rWaHP6o6JoLllqo6vl8cH6U6n76UlDAgqQ7b/+y38s5rYvLhM
X94AAdf98FKXzjwH7QSTE70F+kLZZjdtkPnXvlSsHTeNj2i58QU3PaRqf780jcDaWr8vKewrGMPi
YMn/YdPm77/VstSI+wSOYh/FKcTMXZHDyjIcvzqaAtOgjZSufBYZXombMVEe6qnMqTY4P1bXsVPV
P5RP5kZSu9hvqowwhc4h4D52YhAkFJwX8FTmJ9+FIWDK8Vc5KOOcp37HpMgoz/5kcHJq4tqxYSKj
xumHSo07LZvFDfL959owzrpXGgfTFPaFZN4QYivwsATVi1UzWEmbXhytrjO/QgLzvjEol1spxOru
YCFvhfuHMaXZ3PSl6ZFmpAd342zL82SbHb7czYBqCWWShXNY2R5SPzfvhe4JEY4aujj22wOSQfmc
9rqxx+8HZS/kgI1Vy2bcZGwzT2klpgdwmyAqYHWRnIvZ0lY2OSOxAOpUEElL50ZU8DUus67srlci
InI/MYqLGKuOceN14/KiFYP2Qp9t3HeT5bw4qoGwogUFu7bRYaCX94Z8VlBOCAGdFGqhodwhksbk
uYexUsb+fGuMsdiOkjRRrTM9cPIcXkRqeh4cmgHitGaNekAKkbM4kUTmZIVdUzfnNgFN3hVNHW/T
OVdX2JeI0En1pNnlEqH9NtY004VE23MvmHvfV32PceGU6PIZhbXcdU0lyKqytOBsZIa86gYVb4o2
q7/5VpNeOHBYd6WABRMkrolYCy7s6Hp9HrUCRieekHX1TC/jwJxo8TpMIW8diCf2VunrEM0WbrFz
kecHM2uKH3oyDjdwFNztXATVhnF+ei4rlZ9m28z2Xp5NzBCIb/f13Np2esVSm+F0pdJAHajDJ9NE
kYb9GLhiY3W+dsIj2Pmp+ll2NBJ6gqMDJ16IIj0w1x4zUN/eurDhUN3GhGnOLYfinXBHZhV40xX0
7tBCc7g1PulAkBeivEgRo+VjRihtbB39qsn2tp8NeA7gNJXmiX8oWwhuumamLTSgAAPGZCrn0+LN
ya3n0rQsjgwuCwuGwZJnXwyEYZeNQ8ptL1v9scUOFYKgdHBtmONdR0BZFelZPZxUWzRhU7sBzIlg
3KnW975lgws1CJPUZmsvRbpVxVwh3KyxBtbq+SrWRqhtpoZVqV4F5mnCv2+LvDsyZn8gcNXVeMnw
D8K1S55sQrseibbCUyZ21F2r0V8gifWbq3Yu450Y4a+Ns8cd6Y1zXycNhHTTvordOVJNN51EYXhn
IVp/qxLfCN2gz/bYzw79poX75cIIdrRTP0/N2XHz9guvyfPgtVboQtwLNc4U+741vSMZY8FJ9zPt
sDh9Fi5YSd9nRe9FKomDJ2Xk6k6l5vJdljzMMZn8naRo3hXgy1eDLknWKQv/TCSKe+V58XjVDov3
arILfA9qjUcXV/mTdJiGvj3TqSvcqFSrVDlTEEo5qokLQwapOng9YWdd1XL0m7Oxv8IXk2kVgjHj
HrYPTQPqxYOBLmKbZXpz4aMOudaKKgrgO98MlanuiCLOLmKVi90IsL8zvXiGZ+trEcpDF6tPTHtR
8sO8qvKXyVXBsGF8q211DYFz6Tq3btWxGck2iEx8kW4yjqg3dVLEGFVUMI825qIt171YrKup9/Cf
rw1Bs5gXDvRE1ygyPCkG68rNnLHbuOX0UGtNBEN7+ZJhTnD2ctYvl2jBTYlhd/OCaO62bS1r+7YL
Qq1k3DUOY8yBJDPFFMXstc8lac9n9Ovy2Rza/AI5pPsDpwaog80kLixPZvsKpmxU1ThTbbK20AlB
5kY8Cd3mOxpqrM+OGA5tH4+npoThmPrJ9Rj47Q5zneZkAyees6L0b7Ucqlo9D83dgBfMt6XF5d+d
7fm2DtIv9SS0n+7i2dQe2F9gaMbZmnWYBvlYo+RdhhsP117jqCXGMF/JGrLQIDsswlWdS+9a5nlL
/vFY+3eAKfK0VIW5c2eff0wr5j2MHvL/SOkBMeH1kIzqUGPbeYvJDZ51GB8PIXd4cjgiGrURgtLm
ClcLqW2mBveZPZpxGPMFJLANliCW2hbNuBzlYsgdZrv1rSxcrGT8xiW+Km8fSqVP27Rt3WuB7/jP
3NDU19WohUt347QbDRV/hc2QNngNYvIydaN4ykHHPVyBNBf9unIQWgRtgYYi7QMUX/qPZRDEeI/9
ri8c7M2hvRaw4J0rXDzyr6svzD6LPQKcSyzlyZvPphvA8fGbV2jFS6FX8AylSnZVbUH7D9Rk9tDO
zQ5z51ZbnjV7rJuQvGhfbvn46uAkC/VGL49TYJW3zEfFr6W2ii3Uhhrb5GCYHlxlzTdSG0FFEvj2
te2IamPm0joZad7sElEPF6PLTKaQezRCU4Qfiv0yBWZ/Rr6kHuI4kMtOGVp6joVt/dT17BWFr3ed
9E77Q5MlfeKAce2DmqgpTGdndSNhg5DwIn3vYVnwcPSEo59JmC+OQT6YAI89/tK6STSJLHDyzfPy
eVj0YDuOLW70dYdimBj7ViRf9GK84LzT4XmhGdj6JBe4yt+6zlhvgrEJLjXFyzomunUEdfStyI05
4OwNjMovLYmtq+ao+g6PBnOvG1Mfpkwgv6kcS99H6HnPc2an+o5NGhP+oV2bC3vkAXWCtzNNg9Os
SB+n7T9UqkUX7XLm2cPNuyknrYZ/5/QcYFKzYZezOosSbFstW7tHGsV6T3x1M01ximvD2gUFQwKH
LpXOUSAzXuDUVc3BUNnJ5zte0a50NxTScuP13mPlrH1MWwYXsJnKjZ6Pt5ORZDu2bogi/XKhDxXx
6m7j3+d0006ld3tvoKVG2A9LMy0PSEoqCiiSZI553WYwva91XEVTymxq0DyDDdn8FbOmDo5DVq3U
Kyci6TyqtIHwjrTK4EvXWG2L6cnNB+1QwgzdqElyQadIH7lDxWvVpDXZ3HjXFL6XnJugobv2g2Ph
jAqatdld97bvHocVNGqbVH113So7dWVCBWrj+VHXsbbG4mXXC/RCUwlF15h0gYG7gousBDR25RdH
3bL2zQCB1OomEUlxyKSaQzvJ73mZy22RLOcCswpMl2QRdbN107uTzptv2Ld+bCiwRIVbtZoz4lyz
tL4uJkki4SK7ate2Mj3PBhXUYWB4C9NU7BcUiudlzq/Z23Dc587QwcIA3lct7ejkBh0x5GjaAwrd
raMGZqll5VzmXdbcTVYSXPpG9T0esWIuSwCs0B1c/1Ktf9DbPk+2tp6h6RKJEaUrUQoSvR91qmhR
vWMv442NOqWTcsDDkuGBz7kYebtO2Ln3K2pv9C9J9TJ7JJMTkT6FglWLU9dMR2bF6b6xS5s+Oc4v
zcFxqViSZ5jETZTF1RmPFeOMo6uJqxdvBokOh7iL1S7tgnqDG7vNP5++Wy5GyyQXzGe80hdIy8Z0
1KfCetBQo12WENTuRnzzj1Zf6DcJyrH9aOoccsQA6yk09ElVIQNTRfk05ktvMat909rzgzvJfpMH
Ir8jvx5aR1PZ3dYbTQyyoJw6V1ZSF9YGFRC2HUJj1S8c3GCMes0FM5Ks3eBebGEdmtm8PMNi5PMW
L5hiF6RjGiUW5NzthCQYcwtr+YmZlpzCCpYan5PEI31607s3iJUslo7fim85RstfRq2QRyQcSuyS
ePIJgcBn47aTnHO3uY69UoOU6TwKU+0aOHbkbaB6C7aiXar7ocy1yxLGItv94tIACEMDMwLDhF8T
DjY+2TFKZcQKtrpDjee8qLFChtg49g4kC0m+0iGRZboHNdcnxwJWyizL/USiNr4eSjsli5XvjKLO
77IS8qzRGMFzWrn112rUcFpxp2wv1j3fSGvalzLjpi6oJdxN7wkfjQKdIL6GHMLIgr/W3RrFv7tk
h06YNUiuIyNVag0hG8G2Hh1YhL2O60jn+MQb+Ph/MQua+2WOKoxndkag+fG2w/g7mjLLO4xp0kfu
XMrvM8sr1BPP2cW+5u0cusbV2mBGeNZgGH3jVAlaGW2Q2B9ApulttE3FUsHqxRpMfxG4Z4du6xN3
nPeSyRhuJxKcmzQDwkO7pZabPIOp1JRe2E0OTZ2lUqRrBJvoRdLuSpOHIyb31ATzmdGe8bhI7YdH
XuzjOFnZ69jr+m4Zkur7oFXQO/RCoBPp67upHJJT54j0ctZGajuypDCVGKU79mQS3loHxpfAxu9h
KxeHFIr1K3UuQM9YXvp9a8iNY7U1vmi4qrTa2FyOvrmfLHq6vpfaoZFFE9WmN5x00Ou9coL4ZCxW
uU+0XoYG5p5h4kte1tVOw0xqki8pVhslW84vWgcHPmB8vk2XFp4IoOvB6QNYoXQMHvMQgeJiUzRJ
f2/OCwkuLhpekpqrtImKqdy3QCJXgQ5C21oOeqGp3y9WS3ubWAN3EXv046QGLM2t2cUG3Rq/2mYx
HaXUcDCKu5L1W+PQBsJWX2hVwH5HbOaY3i+OnZ7+F3XntRw3krbpW9kbQAeAhD3ZiC0HVtFKIuVO
EGxJDe+RcFe/Dzg9syxUTdVqNv6I/XUgHTCoBBJpPvMaiGOFuhpCAkY/dWjflNynq86pie5yQSIQ
Pwd95O99TQ02OSUJKhDjp6CJrMPYBUj8ObgBzDVkufeF1u1ykcG0Qz5ql6gcSW5aZLgZqFO5ZtIK
j8pAsXaJ3bdx3CdQM9EOLDGEldxRcaPZd3XSPsiBdJFrZ92hcPUjoFMPNdf/5uoQXMbUohgFYO8p
mDkiVEaM1axcuO58/861AZxZbdPvJj92t0Ip9tNUc2UbylecBGBfhL9ybVYgMeYkri/0TRtP1naY
EK4jWnC9ukVYTMpwjdX89Nzl/LIIY9SWB03dB1q0jVWaV+Qq66ZLuk3RBxVlkHFix7rxtgxtZVeo
KEmWKMWEtCpWIdxgrxqS/s6JKTDqBmJhvuPHm9Qfn8da5BvVhh2Pcqp9rwkkIM2ovBN5Em2TiKVg
hhokp1GldRIN93mMEN8UpB996K8rEyUnllhLvDt4uqW+8BFe2yD+zER9Hs3kpjdqbxys2x6+/H3F
jWxsuzooq00Ez9EHMSdcQpRpdPHKtaFJOIYyPIk0bg6aThA0TXgvcFL2q8owkbgD0Tw+OVM9fDCi
CoZMifbWRzRYqlUVxPqDQ0b/K8Ivda1q+ZeJHmWxMhI0EhskvHZuowzb0WiDtR/50osH1/jBfgIu
Ox/7aA3q8PwE7jQlxaJ1QG6Z524Lbg/jkNRCOVPrxJdOE8/OhAJon2XlgwmobwXK6ws06QhdkTEB
76VNtzAL4FfxNW8imEnryBVkZm7XEAmJfp1qAfl8JNzvejO9pHBnt+lstQ2SkELLGP+kOJGsKzd6
0QdFAsYMu7Wdtj+lj1lBDQu2N0iuKW/qT6be6dsodtX70DacD8KRzkMUasVGK2V8AzYuewgUbQ87
x4FqkfrhKu9lyv2QRp/9cSy4vhPzoQ1b/T4tg/RBrVBQbatgp/biqxNoKAjmxA5wms17a6gzNldv
3VjYMXy1tWG40SSWnDTKHzpCA9B97fCn2yvlxyIe6BpYpC7+pE0Hysz0DyxBtcwc7BJSZdXcwLDP
HpQq9u/bMHX/tAsUDgFWFq66YgKopqUACup1UOUKN0WoWtFLS5EHTSEHts0Pc7K5oFLNQpKIBFk8
dKpBQBwEwaZUZfhqUxO5rdgTH2y+wW3QV/ltrorR2TiT3fxyrTFkuDCmLTG27U0ej8GjbUPLNLmT
f+Lho3wqa5H85ZfZeDekQfmtyUTyEQoRHFhbpaJlVzTsxx7JYOxaJA3/Bpd0ijVbnCJYPEVgbkRd
OWxFvf4a6M34rOVR7Q2o2700k1HAdpaou7YyCm98n8AniNX4zobtuaVVX97mBQpTW/Id/MC10bqF
+xyQn7fGGl45hhwiLKaNztD3bT5EdNBquY+rN5WiGOhWYzi7EVUpYIFd+4D9hMAHfgyfJM66n1BO
rW/qyCSqcZKAdmkF34oWBPkR1utajuJABWYd6wytNl+DKaJQAaISj/Js4DNJQob4Fnlp5IUcO/3T
rbmnJrsv49UA3P+5suCbVyIr11OaGZ/zUQRfFEIbuxjdrZNUBUpuulA2TlUV+H8MXBPZpLjrEtG6
z1EjKKPZQ/CJM/4jFb21apAS0/InNPmUUH0kUDN3lVV5AyYmAI4ddJS4wBynXtlaCHlAY5lIN/3e
ZhQfGpwsaEIof4kEVJkallS4MwG3QRpbyto3Ic2GNUTnfKM4AUVfhz0HTv5z5FR7tq78UUuKNXXa
N5sitGYrqOJjWVRUBH3ECqswMg/YrJUrRBlNdJcUbMNst9hOQ4pzWQfgPqSKvTG5ZH+pPld0a2b6
zphM89c44I5kSgTsJIEecrcEJr3b3eLKUt7NANA99XplrQS6uakRLmhWRpdl69DN03XI7x1QNhMF
U0eljxJs80mi7bGifNXdlwEHBZx+7TmR0t2qUuA20pl5SJQbkBg1DppcVoO7D6BVi8U0OB8qylp3
bwn3GOb9SxDm2p0QQbfB+aVdqWMR3jhxanLt9s5t1FgHpLhTHFkgnKCFEKwqsO2eXujyk2ZomdcZ
Y7ejWJ0qGAcUsSe61L0xeonenGjLb4hR2a85rnNfa61tPlNXwz2oR4wg3sR6WNxm3YAvFF2CW0SR
xR5hBu1hJOK5qyarxAEoib18DJ5GB/aGyMfw8+WGy4mCzIyLmIU+8LVAfQic0XG7pacZlYSqXm01
IzbWSlPNFHn3JU+oSaflY+5r5SeTp3qh5/KL64mgRc9UG6ieSM1Xaw6n+8CxPLsi1U/V9AV90OLQ
FFOwSqI8pL5mulee+UwH3uScB0giLBq+NLyPn9mgwuT3IgG9WcTGyxgN+OwOAuc/o0zWqQFQq5lP
HF0WP0PBRmpoGtzGWWPclw6eT5MO6JPg6JpA+2nfzLRBYmsCMROe6s2T/l3nSqg5egB2gOcVJe8G
pAn9qA8+CSZiAiGaegjDr9Cp/Nt04d/Sit5YC8cdMxOACxyJuQuJosui3WqbEyu6jdAzLrT04BbI
1Y7W0MUortnPZSxegae/jOCJ104dd6QIBOomDYNVWzn5UzqVKahF85XSQ3JPI9J56COj2NvVKGAq
0W3LJr0APqvOTapao5mAXt2GZsdfNeDbFRVtm0it5BhQA/2HX1cPfi6zlVZq2zzsXS9DiW1t0p5H
AyTPfigjrAEbrfADpFZ8juVUkHZb1jPlGDT5u6n7VifatKn9THpK3IgNeKKUaCb75kA9QNoo1qwf
E3sHLRIK4MYUjL8ub4oT5B1EKcDD9B/BNlinyF13LECM9sBFS8UcN309ei7SUg9U4hMPqjbVoMqy
w2fpKBHHDTaAmqXiBGX2yZV+6AmwAWCFDucOkA8tHBiCxyu94ydlJNVi247C+mD5gUOvQvRPb+/7
W5Ju/3e8Ju9X8fCa/ToxUmWx/ijgfUdB2P7P8+pw/x+6dtBa/veEzf8F5xM5tzeroNVr/ac8Jm/y
u/+HuwkOywbKPvf/TTC5/yI9wd1E6YwmtgBACYdhJt79k7tp/zETm5wZHG5Yc5n1X6QnzfoD5J+A
Jcj/BabYtH6Hu3lywmPAC0qJvzQgOrgYLRrqUqfMV8b1yC2d2Z+iQTZ0tpyxWM+GGH+K0kXh1uwS
f9erGurCk5ONq7YfkQFIutDe64NbUbGr/f0YTcYXxxGNu6YUDRsvQgjrz0T3U8+f0AlewXlyHt7N
+dM/TrH3bkJvJJ73hxssMg1MzwzdM5mRt6367lBV1AnFpMLsN6E0x1eaM/qnxDJHUmkXHYjQdevP
WkeMW+Dzh0Zvpm8wwtiNag/QDDiksa8p1UQrxXa0gpRCIzyTCnW5IKSgwkX2YGvO+CRb0X8VtTaa
qwofoif6KdMOK6Jpa9lpLVcxmfbXicRcfQzSnHK7iuraByuOwztfzynQo0ESkS0ZQ7RqR1Q6G0LJ
a+CIJdRkngoOEihgzAe83hlb+W4qNElYlOJesTE0EyN0JHFXclAVQG4wcS5P+xLQOA8FNcEGbUQ7
SJ2Zyu+HiorM0CCGYYxhj+Cw81I9NIoPisWlI2I3vu0FMv/wX3UK/TdmV7LL//2RMx8zrz+L5sgm
iN/4+6Ax3T9m06qZTIETDwuWnfw3u5IfgRKHnS00U3NwOOGD/vOgEX8InINmdg9CW+whoqV/KkiK
P2Bw0VxA7U28cYN/66CZD5L3W5WH4ngBt8PCUVk6C9B8HrtNrpeGso5N7Y5CXNBuYkqB2ykxfbnl
tjfqreLrykRROpqidUNcpqxDw6zbVUbOewjbsfnLnDDTnUne/S9cKLDaqQsDaA0KRLTmhNb/nN0V
VjViIi+Fmcf3tZVO4h8IqP+CC/G/71Kclf3+/VJ8Dn/9j9VrCNf3aDXOv/RPrq8+X2AkDibecyBP
Z8rLP7m+6h+sUBaqQJESzsh8I/69GnX7D4irwPMIV+ffmX/092rU1T/4bzRuPJtIhz7mb0kWLCMn
AnAHjDTXqIEHHYv/+AQz656mlmaWHp2OYm0K9IgReyt37yblzPW0PCf/MQqcZW53k701//zdkRyY
UhpiEKUHZG3dtb6L6BoqX5jT9KuhGHNYuUZ45Ww++2a0INSZEw1SbgHPm4pwmkbDKr3MwMNvrJsa
efiy2Vx+s/lDHO3m+dUonGKSBP+AOHgRekr0kBoqAqVXaBlmAkaE78BGDXEfLlSXNmlAPRsfMIKo
OyRcUN+f8C0+gIOjyYYss7mv1GqYG7rZnxHemxh554UUn2KEeaSnl0iPrVCyV+5IwhX9SQLO1XFF
hrx8a1iacy8h5jyW1JBvmqZV7i+/3MKjEA66rgOVtl2ySJQKiI+Ovxuq1S71AjQSm0kxnhRdh3tm
5CH1GSfUXyTSjquxRxG9QTZhF9dqd2MYZbzDpYcwR6ns/spsn0Bm5weCQeAS+IHCMe35a7xbSJaL
bKFj48U+KY51MDR9+BYNNOAmtRg/Iy6VorWEnVmgdNZqcGgYKOpgXKG9ni4sbhUNcL9wAYAiBnz8
DCYqqNg22bln+2n/JbKa7L6zo2tUspN1BXcASq2m8g+h6ZIAqkRqrgZ9AGAAhNba6Yv0gP41qPhI
qa/M6snunKUIoEhw2DAQxo/HL2SYra41KkUIA3P3W2j6wxeomFhPOQiEq8Og/NSCuot/d38yqm3A
HEM+gIxALPbnCLlwZN0EXjAjF4EhDCm95ia7ubyGT+aRKJB8XzCdczDgLlZMoNP01lqt8iKIxDgt
tMk2ddg9bVo5v/tGb0MZUPIQGHBcsTjl/NJNjKHpK09psZQMIdM2il0/Xn6feXW9jx7m3ITvRIAL
+Njkr+OPFec62P24LEH6uPgAodR+o7dD94hsYo0MjGn/7tE9iwaA4yNs0oiLuG2OdlzE5UV1fKjm
bvCTLqK7yYhxlaCwnQ3KDwAw5eryC55sLwaEoWbwwcju4FgfD+hzCk45YB9KYlaASGbsI0JLAfk/
GQW6IDxNC5DHYhptmesZAjulpyFfQalLNlsNrvF/MgrvQ36Aarj5JrTx7riyo5YZxUPN6+vK345x
/+eg2c2VQU7KMCwJIgXkFeC1WMChF5/Ib7GxYVXyLgZSX72G5p+OTB3ubtrnjF7BHf295KbSpxB4
vYxAGwDCLoAvXjlHzn05m9zLnBcKKP/55+/eVs+71NR9vhx4gxJHPlfsJnxArizIE9fE+XWRc2BH
q3C7kGE/HgZIseU0Gq+LyAdyRi1NujjstnrW47DWPYdVCUZRiJWAhBlE1d4vte8DXVtIgMiMFxr0
S5fe/u+vJ5uDjPmHQa2+hQnv3t1AmBm7SL30RiGf5+h9Z1TjtTDq3ASjb8UhzarlKpzPhneDCJMW
iFozCL213FOUGdhoYN5++VXOnJhzCcYxLK44nbzneJSmcZKCzlHp+XWu3sikjJ5pm1aHobHjK4fz
/F8tDrP5IlcRsyFbe8vU3r/QyMdARVqWXle06FflDl48qplvSiCEazlgeQhpaNzWKjY/l1/ydNPA
hdU4PxFFIbaBs338lr4V+OimFqVngbz8FksT/Vear14pMQ0TRGe30u6LX2BEzHtsHdNDagh/bflm
dGXlzB/taA7gTwsb8rBKgEWwv3gQBbOBokUr0NOD6i9VVWjbj1269VtfrBK4Vlc26cllP6cM5Lm8
PufSiYFy4ztBkyF+6cVGhq471KuA9hvL9wE3SXT1sgJEc0bJ+OXyhJ+sXcalUse15WDpqS0F01vT
6uu4l7nXky3do+yG8bUbmFduR2OuuCxmk/QCogv5DCpJJwxHtFgwnhnx3JNK+1I5zkjRKZU3fp0p
tyMUkLUDXn0fZmHotYqdPtgNwE782Jy1JbPpGxM37g0nM8t1avYWfMU+HuBfFe6zLY2vmZGOHxKF
a5DcBTMhveEjJVUF9BQA6ACa4SDo465ydZAbBaesD8I2ui1YogRd6U69zWe9NRSn2w3ohmgrWhGu
UcuMPDSS6l0C5M3L0iF5KLPJ2owT59pvfwaI0lSqyB75swxeFbfBshRwBVaaI+wrlRC9irtvlwc5
ob9izj3TsQm3aA9oZEjHm6vXsRBFHTT3aj/9EZTR42DBw4miiCocyrebpMufQqHAe522tCnMVe9b
XihRwRYJ6mU5cK6hxnWmdK9FFycnzvxkpM3Ui1FVIW07fjJ8UzvoDxPLXx/kftLqGh6ycFe6Hmto
uwfsAJ1TAKayc2XjnRyri5EXc2JWbuxIpGO8rM96AERmj5gL3IssQl/18vyf2WtChRNPhIjXFLjE
45cMuknvVQl70qnBa+RWFdKICc3fDdTmF0Jri1qESoV+mdQnohRQG+Yd3UjNE3CpN2LyP//+q9AZ
E8hLvAW9i9NRVcwqUumrerXmVJsJqPGq6Hvtyrc5tyqoS0BLpLdLsrD4NpaoA3BfMd+G4AKooZF8
Df3e3IyAgu9BhlmHPmg7GFIKOjy//4IW8RIyJexLGhDH3wphiEiihZ15YW5En1EqBnhQ9+bN5VHO
XDJkq4gxzAUlmsGLmGlChxZqSpR5OjaOt8hy9SDX8GsqAuCPdWCEr5fHOzOhfDCKLwxoztWD47fS
hx4UhxVnntI1imcKGa3qDtntuMBiG5sOudE75LKzfKyvzOccuC8uAINwm6MHpil52GJkF23jrofY
5E0YUWzMBurLJKd6Qx88/mTxUbeBndcbEIPVqijLa47VZ7be0fCLrSdZRKUim9RTKowvswKCxmDV
w5Xo5cznnEvcEPj5ajTTFqMkQJ5KvzEZBWHTm4HI8yam0IRQhS53IEfbKwfK6aRyWHKgAN4iXkJx
8/hzTspAVF2EqVfws00eF19pEZkYKMfW2pVgiZIiNB4VsDM4EHfO/ncXE7V69iZqfhw2KNgdjw7u
Xe0KSy29uEoeOaPdjSFt5bGSoFlTVDrWLDL1Acj1lVPhpKk2qyFR9pojF24yBF6OB9ZE1QdR4Bew
0KO2uU+yGromWApbuR3g0v/CXQVBaKdWqubDIMPmnjTAbNaQ/GhFZ8HgfhnSyVlLe+DYsIBffasb
rUOD0zCU1z6GdrXS8MysEfp3sIpUZUsV1J7G9qOaKPgbllKStuiBD/Ru6DvkzJAKaD7nZiv3wJeK
7zKwYU+WTlmWMBIb55E8B9NSdA+/YSDnhFAn+/B7Ao721+VPcrrMUfEgcKZYRLIHdPB4ZuB/DLHf
xaVnu4r6reHGBqxXF98uj3Iaq6KBJkimBIHcLEp5PAoWlwJZI6TlFAocfjDcab2LtbHIn/FyQnK9
cdwrp8dpgZGO3pySMB4mZJyXx0NWatSEDkRYD/0MCZWu9w8jZgIb9kdwcHUfjZ4E3e4hK2EE17Ue
PzY2FPDffe/5Ibi+CVLmHGWx4DPUbhO98QFNuXN0nkJGOshqcvbaEEz4t9qBdqv6zvTz8rDnXp4L
kIU+w4YIHRbtTMvywwAUdua1kY3xU1mogFqxZjTsOt4MfdsCJ42d78iYNID3mnwXV/HkXX6I06NG
R57ERdmYJt3c5Tj+AK4S1pkaTtwcuUDkXtjRDOdrt2ifx2tYTtCPqeXHtxjf9DjfJPaV8c9PwrsH
WKwA/C6zrvIhlki0oj5U7RR/GEAVb6OuVzaxaZa3kI7tHc3xFLRrgfcoer9XluHp9jqehMX28ttR
hVgqILdE8hV1IeejaUzNlTv63CAa7fG36h7/Lg71tqG83enqvMpE+NR0BkJHeiauRB7nR0H54e2L
srCOv2cYJL0sARdQLTfUTatl+hP0LOfKjjktCqErB++ApioFGABJi2UjOrepDacijIqzcpUZffhp
aMZ2QxdBuW/NCNF9OXRPkPHM+xybU0K7IfnlGCmSAYNiPcBTTXC3hnAFATK+4uR3bg7eP9xiDqQF
4NHVGj6ngw+ojr/QBwWk7ubyzjGZyePIhykwbUTB6SvPco6LmQ57UUmNKciNMn0RosrvpgrgfmyE
V7Ls0/CDkeCs2EiOUodblu79sg4QiUgzb5wiDbRcDrXKdsNtGdXfWzu/lgNcG25xLCk6txqXC8Op
Kf7k2IDD6Qn8vSWceO+idXBlIs+OR4dnRhwRQb7J6LwrszUt8PAIaK2nIv74gvet5ilNaG1wLG+p
Shf+b0dzTCeQSMJWrhF6IscfrvczywlGxgMQCOurRzw1QfBi7TrN6Ol+3/3+eAJAA4MRVc36rcfj
5Xmjhv1IaymM8mltWTLcOmbxCja/ubUnxN8vr8u3KvdiYZKOgsFDKBaoIDito7KlEhQ6eu5K4nHX
YTQdJ3+1pbMOYGEUQf6oqBFgRUBKWpTcxUp1gA2ywQlqU2vJTimCu4Je3yaRMSawOQ4w5U6kiM3W
/iZM1fDKp5+PieWj4rEBNFUDiUZv6vhRO0z68q6kg4hBLGQgyg9CPNKpL/Hha91NVgPRvjw7894/
GdHivlWp6tJXXBxcKChpsLutxBNq3XvCVuYKVZSs1Sa+RybLOgT2pFI6sa7pY545lGj50XwDEYPU
9jJFw7Z+QrlpSLyxx2EQi/sKbHzYXrnJ3kDGi/czeLE3GUC6R+YillFsmI6FHyZem0CjTWlo7ew8
RFOlde2bvp6iA6SF6RVHPbFxNalCsRncvZnWCa5eHQSWFK7Y5Sk/c1AaIG9mIAJNQfKn448Mpx62
8hQn3swc32OaToSjRtpGpM61JufZoThJwH9YgrbWYqgq7RyKu7x90hqRl6sxiW/Q4qeWuF8uv9SZ
z8l5NQtx8kqUfhbrKNMr1XAaJyZX8bNNIaoakQAnvjJ18/MuvibIJToQJPXAt5fVikYdjTErge+D
x088p9PcT5CnYfT5PlaOFSy+y291Zv5cg4tmxoW+4T+PPxV99Y58UMSeGyCqQQNk2NlRPR4cmRdX
tv7ZoXgz+h4qfZxl5C+VIsOJpo29MOsmbhlUwKZR6HtLxsaV+/NthS2mEZsQlH4R30LT/+RjNVoh
ZedGFOG1/tkF9r52UVXzzHL2g8Co7qZWaxUVmDFENRRtVQDmOVZycX8rnND/EEaGsR2piP0UdmDi
RDmYv+oRbkY+QNmCh5agSU3/QOAIemsl0BHH3O8eEwRj8eeDB9AAxPxdWASwOvC9c8pMt/3EzVeq
VlI1OP55A82OjdWV1mo0ZXLluDw9oKk5zhLFGp0SEJ6LZa5lPk6QHYIkRTV1u8IscZ00HTm7hBae
ZSkwlSi07X53FdJr5Hae34rG2FKNU4xhC6Q0jDyqLckuwlIOSgV4HRun1ssjnck+yHoI4/7R33eW
QfmAw7wa2pA0ZF0ouLM4xk4TrX6QRSUQWNCB1BdV+2j2dBB6dDTWVlBfU688PUrozwAIowkjuNuW
0JOO1K4CjxR5NZCjnVmk7dYczOLKlzyhp7ClYcNS3OVEgVCz1C+WEq0s9PpDD7USjRAAbuK2jjEe
VSZ/oFnrQykGIYLZe5HvQ78OHkc3/x74pXk3IeS/QjKyvhXjVHlXvsFc1jnenYIjGwAHYM9Z1XgR
b2r0XuAZYEola8Xfo6IyrKshwMYHhsdqzPPhIde7dpvFHUKF+mTjBIo061RH09ZvQEhdfpzTc4mn
AfTB5cnZTm5zfASa1tAbVWHhwthY5jd4muoOMri+CQfImpeHOo1FZoYTwAsKt3PBa36Ud4GvCTfb
Eq2ZeCrLm4ppAz1e0rkaUVheWbkhVm2AegYFkGultnPrntwFKgnqJRTa1MWc6xIZhhFDGk+PXWU7
DMDSOUAN6i5df9NO5Z0xKvfo02WrsRx1zwlF/enyy5+ZZ3IaR6XEaXI0L2uqdi/hWUN7JAqH0SLo
0SGaMSIxiCDmlavmzCGmc9EATUQymvLZIh8UURxa49utpuvNQUEB9pB1OaQ6x0FkxOwqaHgIeV9+
vzO7GiFc6DH0f1WizcU6si0shOOEq3SEa4mogFZvaFJejffOTaM9t5epE6NvudT4FTlkqakyYo+L
72EaYudxzBwViw0nWJda0iK1XLY91pbIJglVifZWg2qGjAy8DfygovHpKHe0DlDs0srPl6fg7LMB
cKOuROuPk+14fYciSC3cTmNvSseHxDGqu9iBqgpY07ii33xusrkr5hY06FDVnn/+bicZOMmWVppB
c6yseFpZGbrRtiGb8MrhcBqPgaKjwzJ7gMwg18WOJRhT0J/KCcUEGuL4fyHKGjW/Yl195Ny6Zrdx
bt3OnT7YH1gE0FA6fiu03NTQBEuE56Lq7+AUEzNHFc4URlbtQhvzX+RkjCvr9txHe1PCBjeA/NUy
QYpT1636wSXkzIsIVrkV7CyX6FZ04lrf9K0vvTj555wAZip9BoZblFBUN9LCXvVZIIr2KYREHNXt
AwHonW/qW1g+N7FZ7RFn3aE5jvyW/VGtKgDMzYMTNbirUXXv6wfDH17ssru5vHZPsbgz1cmguMXV
485edseTbyPiNRLsxV5K6XOdRAZCYUMJ+1yL+o2VJeauj+vyYTL1Ys8rBlvpT51nI7kEnCa4VkM4
k9fNj/OGdiJYphFw/DhVQ0yU1OyluBvLbQTn8nbI6tdUlslT0PQf+xjJE9DgNAaAra4Tqx0OCHlh
x1C1DTJqNMYuT9A84Mm3M6E/zf1oIMuLzY1p1aDqPQcPUnDQmTLFXcHHqdCWxJkaijfd49C1vhR6
2N2MEzbJl4c/t+NdGhU4W7DrubCP56OD3RmqHZ/H7UuSea3CjRsg15XY5OxL2lQoQEDjHaaL41H8
Iif6VUZGoW0CJ8SpPqvOqG2oRmNqz7ZfI3enruLeyB4aBNWuzPHbW5xMMmkmnVWI0ET7x+MP+Hsq
btGRZaaIqxrhB9mhl1RZe6SSUdZxthUMdJMPbEn3UeScQG4VP1ITfK57FOA0f1eq9qZttFWmAbWI
koPupIfWSG4bMClGHv9ok/LODro7gIv4mCYf1LL/yxzLu1yn0aVHW9MMsJEfnkY1eNDQhgYjswY1
46KfFnuoKeA4rT8NQ/Ilq4ofc9RqY+xJcnwAsrsjlbsXDvtjbPeJ4nvoSUFkC2/7fM6QnH2CGBFa
rjex1a3LyL8dAveAnDpajHKH/OM+U7Sn0sr26hj8UJL+NuyNrSLDRz0ZdbQOCg5BTAVaGHRW8bVV
xE3nmJ6PxZmv4SHm9BVySdWnywvv7Plos+Dn8iE0pcW6t4UMqr5nI2KBgbqPGNRd1oYRj+G6z5eH
OrvGZ5MAoKYwoZZbDI/sSbrJfH8qmoOG9ojqgUyvgfzPj2IwDiUGIolFKFglbgwKTYXQH7jVoWcl
rSxFL/6DG3r23sM5gh4AULjjlYzYTKpjjx17hoRFHfhqvFGw5d1fnrEzH4eNiNgN1iDElG8d5ndx
QDmYSZrTxPVmGjVII7SFnCT3d0l5rSN7JhJgJDr0tHSwp1ri68yuNsIYp11vtJzpDu0xY40albMX
RYKEQlIWV3KFM1+J+A6TTjJiEmOxiDwySn2txOnOS6nC38pexg+j5V/DNp8fhXOSavXcmV2cdxQR
ZKYSRXqZrLMVUngWElncuZe/0tlR8MeDgzwH/su1YBOl9uk8d7k1VrdW5HYb8r3sStXn7FqYGX+E
TpRcl7oH3NiTLkIZezLWgp3RZlDmg3x2HyiD7eUXeitWLc5pYG4zP59pA+m3nDfMC3sFp0EPZ/YA
TlGFHuTasaOmv0FcLHxErqyYtpFuJzXSKSHe7xNF4v5QG5kTr+rQn25tRTWQUhpEgX2PqidfasQo
n5PJ/Wn607RVhtb8PEQW2kYJkv/1Kh/d9F4bATisqtLujIM0Sx2XJatqPwVqLzG90fqu94bRion1
bW1ErpDM7ocNGnWXRC7UMzUw3PzAjq+0D75euwhEdVn31aqjGPv5OkNqrDI71LwxEqn6da51FkID
4ItRXCj0byp5O5KwhZHtMw1e8czd/QEgxRxWIqOjkNtF9lhX407P4YDiNiDRtCnopz31DnAMgId6
+r1s0avi+cbhxgomHrV1oX2vGyezvqalqn5sLUwiVw6S2l9wEGj+nCY6tOtQhlhmcWcnX9kye34z
hy+emsZWqKkpV25pxljN6531TSSxmM0VWhMUVJ8kKORZfbiqEjsZVqNtFR9q0J83MtPKeNNMUrtj
zuR0qMs4eKnw59rD366eMryltnJE4AGGun5f9ZrcqeaY3biRHan4WOgDduqlRjXTtqrpCxrGDs0F
Xwmv2aycyQvm5hW1Epr2lHQWsY9Sa35VqCYqlial4dJ1fkkkE1fIaDypdSkPReMYVwKhc1uWwNvm
6AHhSJvu+PiucWwnr6SmbreZshkaZdqGCJRdqWmeO1TZRapjU/TjQlocchIV2jGje+z15HrEMrrZ
eVNpDjtd88f7qdeq3eWNe+6MoITqgnSC5GYuO6uq2qt9Y/JaoqUa5iQsPxTaEiyZnZfLI537ZuSL
SNnMFjlgwY8nMO+yiWLVEHnIULc7JRDOR+TFKa9nY4+mpq7+iU+Jf+VcOjefkGGA1VADJnydH+rd
dZhKHSl5dJu9vEf8lvXZ7UU2FB4KYT/or6lXFsmZ2aRIPLtdcUeBQl5Eq7UvbS23GrJwRGfXbmIW
m7KMfk7Qj6682LnsjKFo8rzpR8CiO34zR5/qJilI+C2nzp59LNk81am1TQWUZh0Zlb3SgAFsRROH
m94PrNtaL5ttMBF8Bp16jY1y5uMePc08Me/m2cniCl8NehnD0K+7omhR8TWyTRegJ18lSrZ3cQu9
comenWwBdmdu8hK4LcZsW85Ju2b/NzJ1t4YZlhtZjuZusrEtuLx2zyyj2bQECR8oQDRq9ePX49gP
HG43Qt4pSW+Aoau7II5nuXKs1tSGGv3l8c6QRd5cUv414OI67Z1YDjoAYc+ewOkF8QD0KDCoEtbI
k5p5063pcSr7Is7znV72Yt2mtouC6XAl6Jo35eJan12NCby43Kn3LDZtj1KHhQMHa4sNvcH4tKQo
nX9HFE7dxjgKbVtM5z21TpQbvZTXttOJRAq1cINKvUnllSIELI7jeQf2hNC6jWkD5NSEplOxLVxn
jXnoXWvJX5NtbY0x2llJ/dnv4z14lDsCuDXLAS8ArDC04qut+/vUyh5ttVsPqXzWpTte2fRnbgYk
UAA3gI8FublkYXZQo4Jq7hD1VoPvVJxj8yGL/spqPzOKi9/u3IgCKwY18ngqEiDvaq4E9EhGp19J
qWP45yTalXc5s/BmnjHHszMzjdlXx8OoKXK/ZUTaXCtAqPvKzbZW0ibY9Az+nn6wfecqMQqLeeoj
qBoi7GzVqpc10V+Xd8DpjpsblSR9NmcjnZHF5u592Yy2X1H0C/XiLjGb4qZShO6REhavVSXsm/+3
8ebneXeAqVIParSx/Z09xmgqxyC5hikJtlU4mpQB6uoK0/2NOH68swz6DriSEphD4lv6E+kui4aG
irGDFRV+LEWILK+vJpCgfadFGXoCaCsfmrIrn8FpIL1You77HPmNaFei8KXYVRq6wEhKjzXC0kUu
btuwccbNBKay2ZSB1TvbsEM5ej2NjZ2tG4Gw+go9Ie2jX7JdVmkTDWjEp0Ws3zn1WFUUWCXuCqGs
VQyU0QV8la5ZtBhFvCnrgEX+6eZJ/wrBOfsa2UVLwAueoljVRlx3m3Zqpn0dGjqmMM1EyT1Xeydd
43iTWitNUabdOKTqR7iWKipBadU6Byf3k+zGN4sKAwym6q6L2lTi1K5kZCmKOf1vzs5jSU6kbdsn
9BKBN1ug6GqnVrfsaENoNCNc4j1H/11opaL4i1+zUcxCmqxM0jzmNq4idKPy8bVAccSoo1Kgxq1V
UNbyycx8zMzE65RZPXJfc/IlMxCHPslhOAnPwin06xwO+ivOQzVircU0iUdaZqvtYumP1tAqgUAf
Kke5a8HpRUFb8plfnz4NTd7oXjYXWehlvawdoW13sIOErCvm1KSkaXPeLjebKokUXJ7loGCg3mda
r0ko9DZO6mK4k3r6jLRPVs4zQvR66CptZrn8ropDnyQvdo3lReJIq+hR29eIPhyh0X4VuDdbE7AF
fTFrFY6h+nL589KpQWy7tp2gtVpslyLZA92I7GBhoEBpKR5x8Bv8Rp2G2SiBxstco8I0BzXOZX4z
ZxDLYftYWcUHdubpj48ppGa6SchrrOnmJuqxqnpWQt4i3DPip3HR0DtsJPm1SEr9iyJxfG8Pd/X8
EatS5ELoCrk3ikOb5y/q6jSO6wXlcSStMTmSbW+J0+HZ1ikETinyz02IgH6m/DVVS3cQdFzFVOvg
TJE+C33rK9TcMuVaP8RtcgenP3ZzLXpvjsVnJcNBtOqrn4Y+vL89290BafsSKht0ya+Nxhe7Hitc
icahCu9EVnQfzBnqijNTZ9VrA1FTu/vjggugfpqDvPIsMhH6NrSS4MbFA7OUe5MIZhTotyO0frCW
V8/JOgoxDG8JQpAw8C+3tJNN8AYiplZHSnUfGTJlW0nEp7id+xMOjUf6gOszeXGE1vEoVFG0pnOi
bBUuigm/axFjszAaFlaAsH4pKtn4HBWzS+PX8ga1Mta2xVHX5ipM2Ay8uVpqJMmRGCfhSTE+dfMl
GoJwaI+QvzvLyctM2A12H/DXFmM3mXo7qMkMYAG/lTtpyaygW7C6MbHEe86MQ+bfdVgCWZlIcK04
r7iELQxMiiJJTcM6vgsrVT2bvdDeqmjSHqqIndraCb4Hcy/ukJgNHxXs+/wwwbo8dVLp4+0zsrO+
Bu1P4l4YG/S1N2FYNaU1RvVRTEA8/ygMLXqXGCij3x7kymEYw+WLUTaHAtEio5FsGMMhdmcubJjU
U6X2X6o0sHN4Plz6MPdOPQVpREOCEp8/l3PqWXQ0XSdMPcwGsAQHDuCPmYzl0kqhmuPTnNBxSHjR
J1l+Hdv0fZfTNAHw6Ca11bjAHx4pqpintuvag/B1b8cAPVh7iSA9OIOXB7DuqyG01Cy+Q1xMd0dS
mFNmyp+ApQ0+mnpHpLzr9HhdQSSKYa1R3lC2/fDJyqV06azoLh7qf6xEqH4669r7DMq5n4fGm6HN
2QnMWPzEBdxROQpFMJvwrIbVKPv259y5V1cBNgDQ8nqNb81YC83uSpj+0Z1TYTMnaWOESlC7eKE6
Uv4Qph7YYjkqEOzcQGsHAM2BFbwGu+ZywckYo1zp2KhJ270W6NN/dKI+/6CAEfioxHrtFT3FYVdU
Vni0e3fmy9CUXDindIi2wpYUfxZlThJ0f63yMVKW2M3QFwfFI+hjW5QQuyyBnD59nSyE8PPwVVjW
vWbWP6hn/FMjoZiN9UDtffhpxhntXEG4Jw3f6XqcI+xu/bbpn6FQpAg+1d8to2xPfV50pwhbvNsf
buewmyR0vExMZe1/Xq5h35coWjqs4VTgXOVYnRWgSm4c1Px2RyF55DsBqkCf73IUipxJArsgQq+5
Hnx2tAq/cLYPDuDuRwHzRksIAgXH4nKUPsvw5BpRPwIMs3jIEeAPkgnlHoE/LIuWNZOggnawFXan
Bm9jVZkA/7LtrGUyDg2DpUV3re78qDtFORlRkh/EhNdVAgJpTjl6wBSF117h5dTKJtRTG8gBSg9p
9aLXpoKd8CLjchv3QRFpwqeakp2A/0mfpKruvLoR8gnsZvIBcNrojcOkU/HWjZdh6VZb30whhm2s
BVfSQrhT1vOnhO9G8B+2F/gSBAuoYl/pMqZpkoSdJPNJ8OR1TRWJI0TYf/6XQRADJCBfb97NU1Jl
ZdjYNYPIZtvdaSnOWGZTVAdX3N6HJkqGcUHJhlLcZhQNn8ORnhYfekGgopitxuvXqOD2XK4TJ770
CpVZxX6gTG4j1LzPHD20Om7SSE4/1+Oi3wuZ7hJGQEjwUKPxwYdBnRhBNS/V9IqOiwVCAChlBhL+
PE749JRZA5qlOHS034tRKNrLjLJya+ivXm5DNaJRH8E+D3hL+u+gyXA8gPjlyflSP2AMnJJI87ZA
MtDRARdQDTEnS9OqPVqldaBN8En/ABLgqh2PJt+mhrMsJVafWScFc146L3j+PNWRZJ8XOdcDI9Xy
l6IaVxn/8CdNqfxnqEcEAMswvVZGqbze/mQ7GwM5PyJ7Oiar4KR5uSiR045Na5dSUIm59hHYUtw4
hFrzp6OsbVSibSBUq+jj5rFrSwWGxYLykynUycVbrLmPcfA82OTXVyijsJ7rDcp52jILddxZs0JZ
wgDAn+o31TyfE5T5MEdNprMKvsSTC3U6GJQS39XnZFhaF7yp9BXQs7lcwjaZtcaYujAQPWJSifJU
4Wzxg16QLZ+wphjvKnDJjls5ZaN5fd6KNyO0MFdqcmNS3FFeeIQrS34DaDe/ghOTeITlFzN1nA/R
oGffphJU8skBZEsXaFHzj3GsqT9qzcTVp7L62fSWIZG/9ULJJ7/W7VmiitTl+v3UTHigODRskYEP
M7X3hbakH5G0xuBcp8E6u0keh5FraWAG/VZJnclPjDIK/XAw8NuwJbVJwb6I6HmYu+Spyfvwr2mU
4rXgU31Pon4WbpZCZHRVsLKvQ1/p+BhM+c+iU4u/0yrCBmOJZGOkLWkMbGcnIS+Qkr8zvXPeJQgc
mX5b4LAMUlG1Jna5ORGBWWMFZMWE8L4MWfwjtWtOQJm1yXdpdBQcg6UJr2q17D+bywzzHfLHZ6Vc
qsVtsJjK7tJYLfCJ63oQQuBaf0y60r+YSeEAvDTM5jyDr37NFfq8oI5U6Ulp9CQ8aYB3znGv0aNW
JVl8iyV7/FJUevsqdGXBXkxuX226R3hr5E9Zn+OK1ti9XAAYqii4FGO4WgQaj9wu1kdBbfS1TtMQ
QzPoyX5TOPNjSdvbOeMWmaARjhya5Dd2W8l/V1aGe68+OknikRMZDXKaGakCem1S6+ZS6IwBPO/o
m1IsQ+33itK/S4c4m+8ao5J073+iSxHXqVVwJIkVw8WudOdVyswC25vC+CRQKcld1DdD7Lid7i0C
f4WTrJ2BnlZyyaZAhLvZJ1uY0uuY5Pnn26d/Pd2X9x01KsjjtMMQh7miD0SNY01hloZB1CINGsYI
NPSlot5Zrfnpz0cCubMyUNHAILO/PIpEFrXaRDnVccRGHqs2/tn1Wf1OdtrkIPTcmxMAMVU2COJB
p29jmjSK4mGKGYnUIKijvHlcqtDw2l76entO10h44LUok6F4w91Jd3YzVGZXti2xQYMqapFp0nAD
lCw6/dwN2pmHZPZjvaXTD8DYj6MBnmSWH12tv+az+Yb8CH6ATAxMq2dzyY2VBpRuDJ0gj8wlEJOJ
7/CE7WKpF5/UuX+EKI2rXWiPnhG2+LbYFDd6p3xspO7fyPmWSuNj14V/Jbb5iIm8+bOvlujcplp1
vr1aO9+FQpIDwgXpHq7kzWJNtbXoMs5IQSet7qmx/Y9o8/4EPzp0b4+089roUDSBacEMofW2yZjt
KAS4pWGaje8iVvO5Qbuvt7DOLiYZJQihTa4OEuTP9x3Nn1WtatXTAq92ucOjEFtnhqE0bUXy16FT
ZjdS0/HM3zX/w1LCcqJ+xMFF8nlzmCyl0524YCgc7GW3TzBZAjBUoyfZLQez2t3jRKXsbxuODeTT
y2k5RtaPaHk4wdCMwGTKMLdODlayp3ZRnZMAZnE/8vieJEMZ/NquivuaSOLgKV/XbrvHkdAhx0P7
VqV0dvkjzCiJZioVTrCkisCDUqVBHk92kCw0rNHEbT7WE9mJMIqjr7o7Mm0V5J64UNi7lyMbch6n
kqBsjgHocMKEunbxgbYfpAFpVSytok9zmeLQnRnqwUe+jv8A0mFDDOeQmrKyjf/sCDmVJoKD24Ny
P81VpdDfcI7UpvZOpULwzce12E1blPBY06ZJCky1MWtL/DY1w++wvZ5A11kHDfHd+ZCFgJihqHIl
UK0TBNV45DiBnpj1O7qGJTs3OQIbrd/jaqeAvTd4ZBRKjeuv+K0baYCYcAg4GKVAymlotDbQlEk8
y/iFPBdUXg/umvXW2o6nrrrlIHOozV2x0LEKnkAZOYFUxPWLMyN6E1VddSpLHAb1ZcAus9Py1RY6
fima8ajPv3fVcZuSJ7BXVGOLMkiMRcRyzvChZo33Vjw579XUwhtMRZaFfhdkMDmZvty+X/fOxG+D
biWmxkoJQboxaEtX8kdrhinG83kSwMPLX2dHb+A0N7ovWebH2wPvzpZKKLhMqEFk5ZcftzOnpQGX
xMelf4ZoSFP6tibEWe7qBgOXuPyABNeP22PuVJQpwahAdddeEpnE5gboMU0MkXLihCjx91KQv5Ce
x/8MOgZvvYZTGkIpS+MOha4GVhoVDw2avW4kYSsddgZ39IyNKeJIM80T64shNfX71ujMd+qCQEHO
Fgkg65rnWnfA/9AfDmjfq/eC4hqwTLRVkYMr+KernV2RR2+3Z7e7fVdtAfCVwHO2iHQ9ncq4HFlR
o5Ay3FbBWz32rUMgj1PCj0Sgo5opUfwoW5HmKk7YHMmt7Nw/VHd5XHQKrpShNjd73CwW2RbPS1c2
3TOe8uI5mez+ubH03Fu0onyWjSHHaBefzRbpemz76vG9RB7nF0om+2Zmifu8n+zziLSYO+P2ehJ4
ytCErg1vwHzL6xZ7fFSlRXZHJLdCxDvPqGyhI7nk5nOCqecJfQv5k2EPk9tWreU7iPyd5KjFXlgF
jTLxWzxzwYsSiUFU0xSN1jJuOnS4T71GE0VH4YsGqh539Z2dL8Wzjur/V0WJsvvbX2vnCkX5ELlf
YA8UvrZBtNyLWpIb9pTRrU6BNraOchJrB1fazvFepd7pUKF4TT9zs+Hj3EhC1a4JKA3JOkVY3oOB
V1I/alpKRXMmfDXv8qDkMQluz28vll1xK4hVcnuTmGxu7zJRhnEweG3B5Ob3mK7WwyNEdbX3bHOS
Q1Q4q/mbMFLlvoo4EGqcocsmcImECTbN2PL2+l9YdfYfugoXBLyFJfnJxvYRYyetbZFgXg3LY/wu
/5jRtLIsViYT99Lql7W5mbI5syVMtFmzQtHOUiQ6z1Ixum3iuvSxne19LGqRmyOhCCSnPwIR7p0i
DUQv791a5dtiUSOwHtPclARpORDbWQ11t6tacTaU8OAK3tuCALYoFXEBAebVLq9gTOotZPCYqJIM
UZDYaOhFciQfbMFryhrrSfC+BkAG0OFfTarfnvEpyZO8XRoivGYck0BpEyxCwdsiwDcRqgkvGdLh
Q9s00WuLP/bDGIpEnBNJJLQ/wHaSA5Vzhx/g5CQfbm/SX8jXzZO/FszAVlFRorC0vlK//bbSsaQ0
tIQTjJ3p15LzbUpBGsp9fioi41yV2eNQindOSI0k0t/yUf47G5bnas4foqZ67evxNFaJZ8jFh4HC
eNVpXmZNZ0kpTypSxpIDrT5iw/Ta4MPhaVwVaZmD9d15SCn6rbABFCmpx20SiAQb+QyKgx2QIIF0
7cGn5FWve61uPClO1/nWCgw9WLd1a2zXjcY+eAVyZQL5zb0iZjnrl8XE3Nbq249hkhovDrCJgqL3
lDHdunPcEmTI3xDX1a8grsfGbXvnu9RQknLrIZlfZsjmP0KwjY2vT9NzSnU+d2MjSf9SJQWByxml
1C8iM7rYbUo0VL05DNWvWZgqR2zenYeTFaR1gqoiUKdtXjD1aNjHxWwHnfNdiHx5RPo2vy8qEGX2
gFJzI2cYHtdNhqkwzIfbS7nTo121mQzgOiBqIRRvXk0RKqFVwScJUvrBrpXWj0rYYi3ZfJQjm9a3
UgRSLz5gXf8Wm9JPHaqMmrRHUry7u8iidUR+9Ov5vjwICnLIUQYYLVgi5x3umWv9fuG9LJLo5IR1
51rhv7cnvnf7gLYnHVqjQOBMlyOuFtgAC9i3lTKiQZTbllfGXEG3R/mFnNnuVG44PBigF8Nk3p7w
REbJped566L5G6RdOyjyBmIKAHFfzfCbrzKa4RUNlfspK5oziOPec5TY+GSHE+TVxNLvTCWq75Zl
bdwmxXimlR0/zSg2PiJGqAWionw7mbF4h6r7nzcsV1H1FRO0gkzwFrpcpRa7v6KtNDuoBzV7pMWn
BrI6tm4cqc2ds6TScyRJ08GVsvtpiJFhPMMwA+FyOSj18AVllsUOqMykVDBrE7BlbRxECHvHjkIl
bCnalWR56uUo5tJUjRaOdiAUuwxgLZmURUcnqJcy/WQYSfuEDZvzmBeD/aERtTgYfq8aQhFkFZhB
mWAlD1+OHzZD7QiJ8bM5RWqFcIxYMkvuS5ARXhfGzgdLJCNRwLi4spVRPTd79eBH7K70CvsCycfr
uIXWSVUC9Gqg+mHHuuLOoaWfOyQ3/NuH4PYojrw5agZ4xYnKuR1IWtM+9W2BYoAjdf9lLuDlFABm
8ATszXpStZkpsLRsVaXHaqBXLD+yEXH5D3MBy4LeESEtULbLryaMTMv1fmBvJnHEhWx+KFBDPLiU
97YmIDz4gvCcVg30y0FUu+iQDOY2nOJCfRH2krxbHAIxabbTsyYsNEOmFuEHPNRPDmizgznu5an0
uvgF+DPBLd2y/ENLy0odtWWORmyhM5U2CzxvTMR9qbbtb53ppF91LZtKF1MleXET2ZAy2rlRrT+Q
cWaOi3VPFeGyU4Q/+4Gam+tI5WD7AI0seh2FgfKoMjOPqC4V1PYaB6avmepi8LLaql4WfOIiT+v5
Eyvzeu2kWE7+xvUZvWmOaL/d/qh7aQqxNn1jYjCQ/Zs3EFRGXA21IIYpoYcDcTeIHngVoGiO55Sc
+tRpveFNsjV/uD3y3ru3koTpKHIHwbC4/NKZqtYmDXVeoSWK3zfYQfi1mX1VmuaD3dtvsbUcgSJN
/o/bB+n3ETcbWBc2ABeZdwgtZZ82yg9hqcsZ5pe3jIt0cCb3gm+8N8CArd6bpGKbnVw3fdJnPa+s
GPGIzZtyqt0KXe9T3aJVERN5PC0t6rPFLH2Ozc55GFGn9CfNzrze7v8BXf/HBoGQy3nWV3YfSAnw
xJcr3jiS3Us0QYII1bdzUejDw/9H1rHzXS9G2cx7GeImitaLdUaU4A41cT1AFdCkq9i277NoTl4k
+T/kU2iw2SCYKGqRdmuXM2PvjpKzXrNauYwkAsvsmWtx4/aOvRbwYgHR0Vk1bn7hfDYbyMSXUCmB
KlJcUodXo3di4pW89qdYiU9tpNifm7Sbg7kNG7/VZ+2h1Ar9O/3H4QVnXvEQZ5LkLT2wi9s/bOfS
XG2mQYWSPcsUFS+nj1qs3g0lCjXxYjYul2S7ek6SKfWy4eVZTvNMk5RgMLQvttwMn26Pfi0i4yDp
tK4JEgkw8uXNsuQkIgvNjDAgZRwaz0mj8TkOjaHyEvgbSPThb+hndhu9KfWqnbKS+mM3kSTrcelq
A6dHMMOuXZCg+BJd4xNmTCIO0jIR61ngdLmZLfSDn71z80GmJTdeSaEAIzf3jzWphpSOa8XJUcfn
ue/zh1qq+8+OiJEXGdBLsSh8BXIbmgfcm52ggHYEvWKo6kBGtr3VTFYonPWIIlA76v9R0qn30mGx
D9j3O6P8gkBy0vHpAp5yuSmcVKSDudhWoMx4tbqOXWmta+hV7t7+/NfnHbopQMuVp8ctty0ny8Jq
tLIdrCBsHeHLUha/xWmTeoY+WXcTaY+bO2H29seDrs0W0EVAYVZQzOXk2I5VlSlYl+ih2tbuYjvz
+9JRvoSm2jyV1VL8aKzpyPx650qnbAgnci1YoCu2bfPgaZRQf4qtAPHs6IGCa/s2G9QW7EjR0Fal
XlorVfiuccCcTJPpvEM+pApKkyZma9O91q3qzxMGymQcfWqZK9R1iwmKezuM7FYzA+GE4qxldX+H
w219ur3c1y8no8BzRY8PXBc0u8vlroQeJ3iXmQGOd+LcEE/4KIn4KOpNJCnlkYjs0XCbrdtqTtux
q8wAFpDptXLVnJwBBK9s9aGvJsOfR+kcf5I9OmqrI/av7/5bLSoRUiMt0mwGk1Y1d1NHD1ZU0ngQ
W15fOIyyBujc0Zg9brtMTWtqWDq0ZmCGauZrYTu9DlqkAcGTGA9L5CcLxIG3JNMRuXBdr8vAh0Ij
WGxefYrCNLwvP5+IKicXc2UGIKAlbxYtcni6qO+TzBqOWhHXQzE94BwsKMShbWWzEsjjEEAaQVKO
6j2MvPBenrI6Pbh0dma0CgBhk0H3nphuE8pQM8gjSFdGIGIpesySVD0PwIiCsrbKg9t6ZyhYtTRq
ViQjLKzN46r3MWITRQyvO5FKpPOW2sN5xPGrcjkqBe0OtQrbrV5lwLM23ylu46RtRkcPCiMpA2lE
Ajca1fFOgUd4sBl3bm08wUwZ14sVELCFY9NIa7p40fUAF2x4tlmI+GMcGe/kJcm+KI0i31GyWw6+
2k5ngmXkFOgwqiFBbSnzskLShDu1ho4tSXA9Im03VbYfCkt/GETWoIM56G9jpP5IHS35kGnACPGC
SYJpcZy7ODOUhwUtEd8UehdEdiaCqm1kt0PM6MkKx8+3b72dNfpVJCNexj0OobPLY0NGEpIELvQa
ct3msuNuCDwdJNq5ycP4fHuwnTuPvJP2M2uz4qTXvfHbHUSPzrGRf9IDXNG1R0IP406apQGdQwxQ
Zikf/xj1T5gFvIdsF2lOEJaX442iGjnCIHLDBdhmo8Byzu08OZjVzo7+xVbC0HmVpdgeHisd0roS
CaOYs/5mOmI+RWLpkPvnOr+9gOsP3lxyJLIQ1GkeAQHfwlRxJBeFllpUBedGeQmdNkKUIDkKtXfA
/ohncYsjwk0zm5b25brVuTUZSLaqAWbF0oPk2OFbm0UVXSl0TDI30aXyZNfVdI/72PRvXjZzUEz6
dN+gD/FCi8Z4dEzaoUZSlwuiO0KgT6FkeK8ksdtb8dJ6gCLN94aI5+BPF4jmMOXMtebL4bM2F1mn
1WVnVrYaZAZFdlGFP2y7if7LIKuUC2Kg2hoRXi6PUi95j4iyGuDnPQCRK9tvZlQXH29P5fqwYJNM
moe2FEUi+u6Xo+h5lKWIEVBaRmHPpQ8Te0vXkSYAo0AlOjly/ttJcS4HVC8HlEZI3ulkWohdSN3D
LJqS2mWc/zuWWfIQP8Vw/ZR+8EjPLKReejKxZIoDZKHGv3KcrmCDW85b25b1yUqocZJDFndthcDe
7XW5Pm78TNpqa/mYhsq24aclSw1oz7KCOclqr+4JBKtR7l2wANrBh96hGzAW2gEUcbmveEoulwTf
IgcMF/bbSYQUItSzxlfKUvGkOp2CsKiolCPffS9XZeuj1DT7Q6ZLnlnUxcEdc33w+SGYG6yVXBK6
LbVPd8jQYHxYAY5kw3kM0ZbXZueoeLRTtGYYmAS0AyDMXGGUomIRbUj7mq5DBN0fstI5CuPere2a
7MqoUH+ZkWwUuJA9VqChUYhUlIPvuzfV1YRy7TeCo9visso0Ju2h5x/EkaXjuRqXnib3+h/fpAT6
K8gY+AKpxbbFKFe2Uq6GTEHSjZYfzuN8TgurON3eq2uIdnlfMwokXiSEVsGP7f6R+2aCRaOulDYL
EKCtTGdlsf4dY4ukW1VgPI1Z/qASAxyEPnuHZJU5X0u8q3bP+sN+e2mRlO1CUess4lJZj11rhKc2
FFiFK8XRUHv3FLcToTcQU8RJNnUpPBU0qZr5XmM/Ff6Q0tFSlCTFVbnjUTf0P09kfqVotIhA0K4E
nMupKShdt9I0WoGpzuW92ifCFUNsH4QOu7Pifl9P/XoBb2Y1KPMK3J+oLBSW7dE1qUjDk+Kc5OMn
barF+9sb5RdF7GqnrI04SjWEj9sDnlD3i8EHcvIANZ3Kop680OlVMMhzGKiRFt0v2kALiUoE4NVk
elDxhoT0UYlzPqHHS6DY+Yrc6fdyqqEakQ/C76TkH5iI6jOdPAXIr1GelU6pHrps+GsR0CscBWzC
EOb9S1FY2gnSQ+SiBRL5ClLsfqeAQ4nSsADpv8R3tye8t75U0QjOVqqPvO1La3WvVfNCRUVqhBoI
kYUBZQfGgxNA+1FTjjCl6wfbLjDX2uqtSR8Aqf/LbZPRAJTD2DaDuSsLdPZ7x7NYRz/GU8OLIq1y
W+gxZzR3zfNI/BXAPMEYYGzil0Qf7XPdD5orRcscGAuGOqLXR2+WYZIMba64aOkPzz2mP08R7yN9
E7t9cEJ7OtvmMPr9soI9x2i+txan8YCAyaXroCZ8rpoQf2ScPbQW1VqztF1Gsc1ywnYrNe7UWUsf
ywltgf9VStNFSdNYQZZDoKykpX0QKe/eQpPxy+2Ps3dt/b5Wm81fKXXMHqNB1Dpq7TZdrn02OkN5
qcNU82pNNe+QlzM8B9CUd3vkncsfPBdCcg4pL0WEddv8dm9NUenorZVwLQ9G/dRPaKsrom3Pt0fZ
uR1Bx/Gko2e63pGb0AqU7JSZsJuDQXTYPgqjOida+TQZU3twjVynV9hx/TbSZtfluYbUuYi4RqLI
8DS1GLHEAKQtLUCOLAnL3EaWmv+yiHAniIHXIHXrbCLB5+jqNuXVMYrprnAqiZ5BeoRn3ltEqvG0
x9YGkLEtFMZ1HFV6RaEwa3oUamSpQC9tVB86yTjCzO0OxW2xAmjA8m6NjmOpSSJDERbBZlb7taN+
gO2bntsSlMLtnbHT/iDl+W2odYP+tgHLXPRgdk0zkEzDenasuArasMyedDhYweSE1TepFD9Te+pc
c6jjh8Qm1uuLxnJrITePfWH+EAD+D2Ki/8fPov+BTtwOdacbCifp8pxzoRWyfGcpmGb6s12q6ikp
ZdO14X4hS5GM80uVL3rjhkbdPtqjXrV+jQPG2ZxLoGfoHNVfs06ejoqnOykj1fe1yQk8GC+prWgQ
Ald8/IFPpMcm0hNxUJXT4+JY3xRneYklUFWyQgKjw3yL0/daP50HNX4eV8RznyXv50q6N5Xic2l0
3qzJ71pL8sYFAdrbn/f6eiHao3DHwwMbBnGwy6/b0n7s1NJYAgT1w3tU3npPRgfwYBNdv23rKGTo
q88wSeLayvptD9mhbPSIkS2B0cY12YB4DrPwnTK0pmfJUD3/dE68RpSsASHBa7mq4FR9mBgQldSg
V7U6gEwoILG20qfbo/wKuzfv55p+wHAnIqLysJkURSJraQXlcVuSQpAB/Tg/OkY0nLqkQ/kLP6og
V9vqHOF84lZLOZ6xt6t94mJxmidtPElYBpyyfE7PkhD6O6dPlydzNMG+87yeUnNRvvwPOoYCCt7A
rr3C9FourPEErkV3YUwdIRt3oHFsWar96IOtCOKtDN+81HNkZboZrBp7P+aqLV30dQY/lXW03cOp
8yRtUO8kNV/ex04B6NJJKH7kuXGmsX/Iu7/em/wcilQrsx2m19aHA//daU5TxwziFdvSNjkqRmqk
3xmhnrupWBD8taXEy1d9QlmY/zZDMUA8F5lLZD+4YyP3QQON9WB7rd/16rtTTAFKTt7Jg3m5mR0J
VI8gWAjaOHwiJCo+mFlUf+gGxIwrWf7XTKzqnEP5DbQFhcrbu25vTcjSaO+h0wVTZ/NQq+OQpWYa
mgGp4uwrybRgVpQc+UNfn1f4akiPUi8iGkWV8XKKvRKOLcVvGm0l7rxG2I9PxSw+6fA0Tmnn/DmS
ieFwiQOPaZGfbSEKK1WjTxrLDPo4tE7hpCV+raKkfXvpdhp5DINnhU4tmsxzK/qVt7GmSCMNpiLL
ehcZJeFRcv+yqLXjz/z3t3FGcqNpjActKtGdtp9tyfDjfvp8+4dcry4W88hMIoUEQw1h18vVbdRW
MSMxqsE0i79IVlXPkCBAR46wgaQV3cF+vY4VGA7O2GqCalIA3JRsamPQ6aUWaqAvktS7FJB6dxB5
/Kiapf7HjaDLsbbbkzcV1ceMQmAoT0+mOfxjqchp/of1w3AItWpOH+Ztl+snyjAzGhNk5jzDUbV7
Rz5pc1WerKYjJ7Xmo8rI3gIakK/XRQS4r68h7W+vF5a88woYVoLJqjq3RK/uhTCyOLWGMp1uT21v
KAp4MgUSatp0Hy6HKuQcRQm0vYAnFPKpT4CQyZ2N9ZoVZgdD7e1Cc50WlwhUyW37E11fCOS4QpBq
6vqLVlbVAzK/1SkCBvgYVkV9sA3XXX15bfIWUxSBobKSM7cYP67rOYuTkqktMiXBkbLeKcH6lYyv
y0+hXOe+BCvRn4RzdAKuL02GVukRwMQl/tj6UAI4T9Q2EkqA0X1zV+Jg4hYY3Bws6P4onGdkjlDf
25Z9lk6aa8VOFNx8Fd3reipMaB8c+Zvt7RB6oKSCyA5BbtvskKpvKuRL+WyrKwAsr3nBurPCREav
m4MJ7e0QQDm8vCROIFY2hxkpbQVmWa0EctoKN40m02/iXvUjMn+3g0R8kBruxB/AgxVs1ZDxMpCc
Wuf+20FbUXrLKCFzLZQueS/ZCAbpcmS4GZ4Mp5wNFLsaeuK+6YTqWa7l5V5X69prCqv1wrEqDnbs
9fz5OeQ+yMisom7b1knYkqbS1JYDKknmaS7tHhRfhqkbtNETdKvvf3r2L4fbPAuFXCoDVxC+h60N
BUquk2DkvQxgGX+8PdL1TiXe5+CvijHEZdsLrUVJIc8LRlr1Pu6cOhxPQinqA+uZ651KK5GXh3or
GSTMtMuvabcFErulsyA21xb3hORRUAD/vKf0dtRi/oWQv7xcQKIhP4R+LLAgWlCXYzlFnUdkm3LQ
922oeaM8hd+WQjU0vx5R/nEHqQ0zfxThQlSGq/pjCtC0CqKmjPsH/soYncpWjaU7KcyqAWFCqXmd
J1v7a9BTrfaW0lr8GM++d3U89gUGKgtY4M7sGlRqi8Ru31Sp/2GkQ/UJr7BUccOqX76kS9iMbtf0
UCLjQVLpUKSjEC+xPZIH5EpaK+j/SixL1gB9nazykyxGBb6bNurfjLbnDp7Wfov/p5/fJJ8HikLd
YGWub64QXJ3omZqDHExt3t01UyKTo8bxX7dH2ZHN4s5d65l0LCiKbNUPYoJTqGhoyIeTRN83GeN3
RbE0COihipA+GdUspfAcCiP1sTKroZjaQ/feSXuNmmuozU+JZIyPWR92L92ShTADwVkdJabrHXa5
cdg3lLzWxgp2T1vwxQLpSTSV0lFRntCWN6vYo/9hozk82svkT6UuLa4hqbZ8Vw8Cu84wdID0tsI0
Ruogo975DrjQR0oi4XejbZJ8NcfqxH1lhlp+tpyOGCHtag1sQ9KejNZCJlSrq+Q7jeL/Y+9MtuNW
snP9KmedOWT0jZerBgAykz2ZFCVRmmCREoVAF+jbp78fWEdVZFKltDy6y/dObB9TJLqIHbv5m8Hb
xYnFBQQisovfGjhHQslyIWaWYK+kTzEjNR8IQlUHZltGJ0ZHFxDms65fQfNZLhKndW5Vc8KBTK07
2YaRg2OYj1qZkAFqk/1G0xErCbTI8iY/LdUBdtegtxdzWuVBCl8VpnCRyYfWkpi7tqqifU5IUC6T
EseVk7mY6d6gMK9vXLTfSyAjINWDKEWP2G9FY05h7lr9cGF4RUvFZQj0UgTjSDrBtOV/vaDeJhAg
cUjAQC2AaDIPoY2jmiX6JLN5a0y2PF85raExiuKq6RQALYUnIIO38trOpmPCs2/jJVcGn0EHkcLh
DdMCt1TGwB6j+cZShxMdWGpouHI4shZ/chWqRgN3FU4+B9WK1zGMJNNUxpQmSdenI1KyC9YH5mT/
NkAU04p176/sSxK/g6isWbWDMF+3bOOyS85tMGJBYhfu/+BZXl7lIHXIaqjiRtMskIvqPizqudx6
BnyuX6+ItycMzwLog1yBF4aCxOs3NrrZqKB8xRvLZO2XTWL4ZiaXICbCHSkeny0HDwIFQDqwgsRM
g7rtoOio88YY6lkH12H2NBfEVOSfGqqq5ixX9IWIoOT1RTupsTxXsgbWtDBGfGZidS4VPzUU1950
i9k9VJUYLjzXFNHOjOb6g0ffWwRNpcB9qyAFouVVe4rvNUuPaV8p9asugjMbDrWWHusi/2RHsdrW
TsJqvADe7fX7yzIMoma6o9vZzdyzeexixjjtSqxVdRlIt1U2SjHTkRfC+e0zaEXVcWEwViQxh0Ss
XI4pjjgpny421TBPocfTQlb/J1dZEYMr2M2lVHz9gDG4XieZ3XlLIUSf1SrGUDGiY+XF2zxxJQZQ
r/1Apry+SqM2BSRGEwrAbIiPizV0O3CK+a5EACgoPITnfr3sf8KxpMPHoGbtYoAXPExMx8XOm55Z
7LYA+Xyed/pQBlqyfIqNCOFtNrc/VWTD3qxZH2FLeTe4yFc7B6ykb7iDvG3k0p6qZTxgBYZ3gzKo
yL8lJZimUa9PzKYmA6/Sb2anig/Qh+SREPT2fa3Rh2hKBwTYwuEk2W4rp1drc9o2pjZux0ZmF2JO
7PeRNekY+/b2kcT6J6CVdbIF5xBhSpQfzIM4QXIzRCi7TGg+eSC40yQ+S0QbnU26+sGejHSLSAkE
EjQPT6g5ikArzf4yqYwPv/5uP7sPBjZr0r1O6ulqvl4o9Ryltjp1I4BVWd0D28ohBzH9uymruPmu
KDRlAAmMhdwY9TjvpeY0Dn5wzoM0x+KYVMXb4Eltt2q9kQauXMiDlHnKE4ul8azmzUzRaJz+wkJo
LizmXP/t0wC4EC0NTu0VUW4dnDlOKjCNyrnUMIzxl2FW+rAFvnOk3vjZ66V7TT+I3GDllh+8Xnyw
PHuw83FLg/sOUZ0oyAemtfOCYMyUXyyddTY5oxko+nBqdekj7YZjQLiflLCUihRVlFXk1oCiX39i
fbacIZ8FyzpDQ8liJeGxqMfXuWnUPr29kiGAZ2wn2RdBN87tWZTi5VAmcRcUyWAeiRTrwn59aHE3
dKyY7jB9oax+fTdZRetjUKxhWyS2cVu11RKOfRkfYRP+ZCWh8Y6a2jrzpFt/cIxotQs9ouUqSq3X
CPHH7ftusfvUVxWjPfJEb6YuK2VxbbatkqSUroe9nHGEEk4+XUNnK2q8Rr0i+ZRXxvzd1hNBxhw3
S+nbSCj3pKxVj1o+/jN6UfTmBu5zSi1Xl5kJcC9eCr+PjfFjIwdNOcNNMG1QSsglGSxMln3pquWt
g8LPt3wosXeSGOKmg8qSwfnLPlYsHR7F62PRgyM8reMOwLmvv5RaScVENwwTG8BmG6pO9/OENPPX
XhrY8HXC3eeRlX9xlSw+NcvRuTQrpfKRcWZ4lCBzXZlDc94Ujj77aaZ6PJTmnAC/BSEt4JT/OpAd
Lqv1ZmmD0qEBbrQCBl7fbFNVih1Nfb0dTekEYlkcspZxOZLdHR4TXIW1hIgJTWvkow6H9pHTrAIB
ab0FNAZLtKfGyUVV+lEyf5EASX79TG/Anuvl6O9CLAODv6LgXj8UyZjbiRXVhHzxVyu2u+1Sk5po
mlKdGc2Un7iL1YKprI29OQnzRFUxNfWKVDlprfoxbUZOUz1uN14Jz6OdCue8mNRTr1fmY3HuJ69f
Z6q8YnrR8Wb+//pOcwB2YiAb3ZbCFlfOXCcXRi68vd7ZzammlAyHOiNqMKJoylvomPNt6pRr038G
opKaaaUHS1sa+8Uzj6mi/+zWCMD0y6guaMMcBBw5Y4duVUW9nXBph8VniG1WxsdsHX6yWUh/uAq8
AvpLhw0Mp1ZxhIkqfKjnJr9Cnb29xGZqCPpEWpdVJO1LZGizjUBX90gN+gYPyirBSQAXJfDmgMEP
mVdRoSO+h9XJNreKj4Vden5sqOiwNJnav59wCLuKWvivZht9rjIbceZsGo98/8Nwi44kPXvVpZEO
pYgOy+vPj4ezpY+OMWyHBRfypLHbs7qhdYWSRn1kU/z0UuugalUsWoHXry+FBKqSdC4ya0vmPrXZ
bJzOZfLJLqpjPIg373V9KJtigOKKigBp2NdXQiq8LCqnGLZ1hA+pKnDlcbLMeG/PTbypM5RaJlTz
wmjMm7tMlcvGNH6bS8A9UBSvmZlHKm8cHi12zNvWBq/fLi6gCyMpOg6L7ljw/Mk7XUtv16T7quKT
fPBOU2vx4E1GPUxXmYGjbKOACqk/Lyj+w1/HtJ9dCk4WTs/AkcB3HLxU0YLGc0q7B3qSE8nMOD8r
y7k+m8ZjWniHO3J9dUBC2Rc0yzFDOFiTi2VMo4iZtwtHlUGsMGbpXSs7aXDN9o3FaG8x7+22gISO
mWS+8Q1bL42eFJ1mjgrGZgcPiV+b0YxV02/jZO7xDDM036p6OPVe3PiaWCSNWiHr961Yi2912dk9
wLNea6rzWXjVSaRT3LLdrK1hFBn2huZyV0cyPVL0/OxbrAbsK9BmhdqsP38522CEEQnwpFt1BJFg
o1C/a+Jq2IAVto589sMgDGJixViTSxAiGOMfVL2k8nOPt3y99bpKDWaThKgfo2MH5rPyx8vkkstY
9MXom65wN3i5r5+Ihif4iLhcu+hTJjZl41VfIoDlC7ztVDtjvl7LIMssL/4sZ73RfHrZaYKmpjFG
yODaRijqbC5QyTOyjZoLfTeOsdb5Vt3DJKkGKOx+UeYDRDV67BPwUFxXfKVwpAL3tk0+dVZEVZQi
9H9TpjSaaa93FlirtEnaILel+42/oT5ZZt99qEwjjsN0aAfJWBUOnM9qItC0ivqxt7qOtCK1BGBT
c1LSjV40VrH1IgvxDldq/d4aNKx1dXUaNF/RkvK8VpZm28rCCmq+wkXRtxgGMiuI0yCBVlf5Bdvh
ujMHTD1+vakP0yJeO4Kp69m/Mjvfhn8vNUcztaptXg5TqBpZtRs9Hx+mSkucI9daY9HBJyb9on1P
sQ6Qyj74xGiEzECzi2oLxLUJC0+PQmR8M6A1jKgrR4lCND+Pne7P+l+vrwpFzcZ7de0QkfcdJBF9
BcUTaHfCE7YK8NDEzLOwsJvVeHxYvGurzr2eoeCYgvWN+DEKh4361XIEXtLLDC8lsefoCyI8y7iZ
7WS+qvustHZm2bVia+oo3EZNZGcMpvKl2kxo5s+nttcktzNE3cFXBCzuTVJ3ke5LvB02kSfQSjOo
z6dASY0JHyGKPz1kTAvH3im6GFY0GWO/dcY4yRCK0FTU51n/mY852LRsRjcx5tMmm+avqlkMzJbs
8tRcbS1nFSssLmP2dwqbGif5ZfBKzgULlsmvV87z/PTVi/VIzNglCPBxxJJBvt6xsu7UQqnajH4H
nzNVUuamRd8vN8lSZQWkkjLzdbUxJHsoE91J11VGR8esU74sObJUp+oylE9GvyTg22iV+n1RoNM0
i9Rx/Kge+tse6PC1qg31xmuXttuYWmRrOxSveE/FYGQjbO7VvmGUc1nc/Prx3tTehCEWy2oFYwAA
5AO8fjwheqPL+ibZdvhhQ04azH4JTUOpb6LZUxy8IhOvCjJFcE7ksOaacJgqLw+qCfLYpnRNjU51
VP4jZfyPr9N/xk9ElnyOS9n+/b/4769lNQO8Fd3Bf/79enhqur55+uPyoWr/2Pby20OXlPK/1j/y
z196/Sf+fpl8bcq2/N4d/qtXv8SV/rqT8KF7ePUfGwnQcN73T818+0RN2j1fgHte/+V/94d/PD3/
lbu5evrbn1/LHiEm/lrMzf/5149Ov/3tz3WC/B8v//xfP7t6KPi14GEuHuQfp23+IL+1h7/39NB2
f/tTcbx3lL1IV5JY08mnuP/zj/Hp+Ueu9o6JD813QgLfmIj05x8SSVvxtz81foveLpkjkYJTaD2k
oMr+9SMIjywG2LXU1bg0/PnjDl99tH99xD9outzgUtO1f/vzTd9hBcmAnUJoa70LatLXi0tOwyhl
JdBTSbJul1IFXOuF8KcFno/WTvG2M7TkMzIy39xRj28cdcLHYmlDtdYwNMmGiAhResgtz6UfN3Nq
+FXi6pvVn/6mNYcp0Ib0tLeHzzl2vF8ZNmmn9gTO8cWL/+uxXj3G4bzzGevDhIm2LXKSbwzaBDLi
SWMwKF8MFmacfXCqufL1ekQH355EfzXP807Uc6cHuqjIndJqMoIyLocTZnvJdanTSc61yb6olck4
U1UaV5UrJ5DU+dC/b9ysup2W6pOaH5OHeCagvYpesLZWyALrwFinFWsO+iKD0t0sqWPAq9sWlXux
0czmDnWZ6XNp1ojOeLDXA3uqyodyNuVtVY8fcMJUL2WMrUhSyMIITEOmN4NaVB/TeslnX2+9CNC6
3at+7BXjk0Ae+1SK7jMoNuO0UMXwANRTJwWYC7nv3L4MFHVmyIou1mlDne/4niCn88sO/K+Zy2o7
i+STaudRHIKniThKZksgDpbQbXz+kL8VVf5thHgVVf6bsef/wqiycl3+fVTZ9Q/fnvKyr55eRpT1
d/6KKLb2DkkKarnV29kBdfaviMKPkHMhYKwUPTqJK7T4R0Sx35HsU+tyflHM8Gv/iijWO9DegPJM
xsAkvwhO/UZEWQPGy+XMGACS5Zqlr3AxoPGvl7NdkXLNxtCH5B+fokZfmPl3SThO7eQL/Rj49fnP
HV7OQnKJqRGUOsQYXl+uMWVUAszs8A42bZ86zu02JH7jl5gJ39kytvXoJ+Ttk2/FSLSX/Vyt0DxD
O1WzpVN9W0tU5JucXv/c6MjBJDJSbtHIn2N6qbO511dnx5C8CPUmiPLqzsJAagftkllSVLs6mJrk
DLcfeZbnun6H21BVBVOHA7c36HiDFurpPC9TG9hW1PUhfXRavPYsYuxk54oENxqy/SgEtj6GN6T7
F0vnJ3Hxub9w+HrIqFkkOPrxUVgrL4OLArodG6L19Xh5/UU2RfXBHm1L29iKagR6zVyI+Dg4pT9L
5Qv/lwlLzcyJH4rsvBa/KEHKt6BSIZ0J9yQns1MJNKSMP6TghgIvSyhKkCZoZn+RC6AOq84AxaRD
X/jDMmgbDcWgb+0wpCkgJs8+G+t0Ps3r1Kr9Ttonk9pZBUVL6p6rCayCcTaUC4wS6FYAZarx99Vz
6S+FFu+NWGT3KVDmJUpIcn79pt6oebBuGeWAhwNCBLPl0J5yWZq80qhfQ3VaqJeGnHrbjbsCKqDr
Dv6spdUFVBtlp42232m95S99vOlEoQZ6ounnUpum9934rHTB4hnaHiZMpn5UsiLeFdgibI7c8OGR
xw2vzjnssBUBzfzt9acFxDdCn847Spco5cB2o5Nh8u6TJpp8x6Sni/sKdreTKkKZ0KQoFs/Ch7oZ
jkjKHJblz/cBxB0IsbNOvg+WWJdbqKxYcReuogUbSwGnJjUk84887vpnDlYyf58sBdY6Q89D1Gaa
1rWbZ2kXZjEoiNZqptCdGi3MY7MN2s6YTpAhsTd0jVw6M3F0lrUpCPTSjgMtj8pjb/9tmMNkdJUg
XHklML7Xr/Pi1LaKSDogh9owR0n5Qi9zjLCNEsq8sMbRj8RY7FUjsvSNLLrqAfjLGVNr/RzjJXnt
6HhHDu4ityl/XfjjIKPLsW/q39XFAfjF0BAlKLJP4M2HhdHU1Y4OBbUNl9HWw9xLLhdNnnX2qJ71
Luiz7i+f3N86vq+rJ/m+a56eOqqCwyT/f8kR/qxK+O/P8PcPZNt/nCc4O/9BbfDH1dOQvCoQnn//
x3muv0PscGVbGbQiUGllg/1VIdj6OyYBGghvPH9WCDGb4sd57rwz1+IAeX8KOJA7LNAfFYLzbgVq
kwQz+WGUCCT9N87z5777y42H2g3CGCQUgIYpFg4bkWmVzKteq0ph3aWXcCuyW0Ma6hwWTqzfpFOW
74RbijMLqwaUdK1yaGleRT3VsENW6Y9KNxV+NGqUYSLZqpOWfUzmmRzcLa35Su+wm/RHsEa0xaxC
Oc+n6osbD9PjSk7D0oNuGqhhs3mivDqGgHtTW/NwxNBV0hTiChtk3eYvtjHqNTFSm9MSxpadPHiA
Fr5Pmq1cpORXq9gtB4XvSe1UgUPx3nMxEvI9Y0nul3o4BYVDP/05zP3/DXRQWTOLfBH/18r9VWl9
8pB0ycv89/nf/yiptXcwY1Hug0qxemH9c7s45jua5c6qS7PK8MKJ/ud20dV3Kk1dALsAizix1uPj
x3Zx34Eap3vEPqLe9piQ/sZ2WU/dl7uFjJeOPRBEF04W/4u7e7mgFrcxoOkLZyMBhZB6lkm5SzLX
Oy3nxIywf/PKS2cYlKepzbpre2rosb14Uz/J+dYrvL0D1jRwESgOhwAYPa0z2A0NNi2yzLZNbVAh
CqnhRxYd6f0fnvzrs676VEDeaB28QUJbdaNEhTram0LT6lCtFlhlMi+OPM/bN8p16A4jZogY7hul
buHmagkMDTu5IVOvm3IG1VWX6/Q1VTvVRFQh707qWipX9tRbn4ap1JPtr1/pm34xhcwKKAcZwBQY
ktvrj+o5snbSVDc3c1O3m8pu7UvUOjw4PW2xm2xL0mOMjlEice958yXBwZGNOghZ8D29g74mlnbR
yjW3Nozk09gvRSLUU8XMDQZ4Qq+8jTdpTXzaNdpqQu7Vkm6las3ELYyqr2Pwwx+qRR1nHGZz60JW
do4nyWDXD1nSeYDRyxhB77TxjHOaOQ0WBumSzWSSEAzWKDfBgRXRslpoyNjzuVMNWD0K83eqWxbT
LgHX5viNg0HqN6BQSh24lSLBxWtj9EEYSXrPx0pvndwwH92szobtTErVnRSpZuaBzYDhNp695MuC
CJm97yyRFx/MbMqJuNZcpyfoO9ufY2uOzCsj90T/ITPnnG53yuDWlZmmB5rNCM5XcT765KyC0xtt
Mr3qKupz/X1sO7INZuAvHxZ76bWdZ0II8+1ReHQ2GtNeNlKP+ge7TrWvBvVcqEKjMs7LIZkmP5rA
XMFiVztkUNVBqwJTG5xLt1/aeWM5vHYsNgRS7j2zGUpFN8+rAFnKyNjKVKnKEGkjoK9DN/VFqHed
zuSkHGsRdnSnTmUD2W5jr6IRART7AtMch1TW7Ge8MvKot65cJLfuYmTLPR8rscXzp3xxL5yxSBrk
7RL3a5FPoDDJ/BrmN4m2Ioa0dKcypEH/317mKbDZKP0OabwnhUnq+yXTmVINUwp4QG+L4nvtJabw
Y4StE4ZB2XAjm+GRgdNc+3kKUhC/XIsy1XSn+muEAHOwKK120ijjAJeVkn6fd4648Frbu2/iQTyN
kARwNVNUD5cPdzHuc7AcOyyHup1jKu55kc3OcJ4qnvm5rpT8Rq8h5/lJq5tnsvfgCTiToV9OEyJ0
/rJo3n7g7G5CO2GmgLlWrG/jrEyKkP5Uu0FyqLaDUarmEgyuOV5NmughExST1EKvxEXQt3RFfKRD
KfZVnuXKJjErr0flyrWTIIcDtXFB5qYfCyYy2UpJoLQ9wxe5AbsIQkaeTWYaLRdeNqVFWOmFd5s4
Xt0HQgEcE5RttuywHlIwrJ5dCxBuhL0o5jzKsoStKO3yxBzz+NEcZhttKy9P6UZGFQKw3dCZfu2V
6dfKKdfpRIeV+Kayhq4M9MJWjOvUGLsomCVN6002teVViszHFCRFtNzO/Vx+drtF/xp3ZWL5U61E
e+wm3WuRpY7ta8j1f6h7hzWejlr75JSuvPES1VSDOG/T/ZxoXbxJIzVv0J4t0nbrWor10VTU4ksD
DeG7JzvF9T1Ezr+0lJSPWoyGBMFFE9TDo7RBhJtZoZ7Q5rGi6yFvZmBoHsPPAD+4Hu3nvMQnm1ie
u4GqMpHHdSdjn2hO6t3YgyW6UB8knaEiMrJAk8hb+HFhlUXQJoDCcRs3Mt92KbDDrF/tmuxaURHv
0SmPfMbPmr5N1LIyQ30ERhcMibd8rhVbEXB/O/lgxeUkfV10ZYpBSz/ZBDJllegcdHBlfeo2epgA
3xFh1DezRs+iBZWOYG4eXxtVm7aBkRWwU20XV/ddPxiVQLpLhbEEEDtXd0s1NbnfsXcWWgI17s2e
JgVhQE10gsvgTg9T3yhOmJVOhaM4jVsAkY4BGYa8IQbzkTbGGNJ1V8UZOlOZFVRjashwzFz54MZm
cbOwegVjJ6EbvtGUy7U9K1JDim2Ivnp9lZpbtlv/OY8V9a5WLNzBS5IA1Z+Y6qZ+o+pjGrRppcUh
CiuNG+hyNjCwa5rMC6G/W3dFmXbOiSyNtAml7Q7l2dh3rMwpa+wPPa221K9U6RYYlbSZdgR6c1g3
I8pB32Lt1CGyTely0B50Ge6mvcytDerk1j5v9yUcnrN0yatb0+Fd/frg/tnVgLygM4TeLRCOAxAF
4hRLabeptUnyUrkZEXhAUFFxt4ORm5ci7Z5+fbk34iir2CkxF+kW5mykKgfXa0CgN4QQczMscb8X
biIFxKfemQK1QT7bt1JpNMEo0nTcpAoujh/0zmXc3A0s/E3n1W0e1qZdzSG6Pual2ssWCwtEwaJA
GeQ8XhpMW3AYy5V2Dsw5TronlDPEsfn4G9gSeYe9AlHhNZMVA359nfBottsnHY2vDeofSgxHC47Z
oymGloNoyTz7nFxp0k/rtKC5MGlq2wBH1hVrWxOt/yrSfqsm+t8+E0Cp5sVSe1MPXT40XSKTumdB
/mNyuY4nn3/pRxdBfUeWuA4ESMZR6VuHiT+6CNo7yiXWI8LI1CZQF/9ZFmnmu7XlSesB/A4dPBLb
H1WR+Y6AxI9WGcpn8PnvVEXPUhcvi5J1ALrKDru0OVZhp3Wjvqiz87bH57sU6LEheCd8Jt7RSTpL
nBJs2uN3xSBwzESQCYClASU17sdP9tKaT4UtoodKcU7goQwy1KsUI1Jz0utPmqHsZFOVN0M2Ke/N
rnUvFnLZu2Qltjpjmu96fSRFzyr5Be1Q9a4ck/6prax9HDu17SM+NISTHOrzFIGi67awojOhWDAV
ysYxfH1uzSu3KSNwEF4HTG9wtW9YvFj3DD+am3kwiP309d/HlQ6LfOoKS/hLYnTvU0XqTBuq/DtK
M17t17PWAX+Al/xRI+f5ho2lA6eQMLtvpqIHaFl1ua9PpkkCkBvG4JeWW/g5lMhyawyte5qX2ryJ
jHi5t+0IpJGbl5clWemXqKiZ1TUjY0rVQ6Crn5149jPgIKell+nfgNLEuzrDf7xXbypaMB9sXMC+
oazafTQUsg/fiFX1xNGlFzDd5GzMK0euSWJ96rlprvrggcwzdxAo+85TP/pCZMnXFyv5J/XqYRVJ
E3X1SKe/BDzRA/37emnIbNFM6gsZWjZC5Amzq1N1Vtzw+Sq/FUT+3+hM0iP8953JG2ATXfnHbfK1
fBlJaCP+a75oES7WahtwLG4UryKJ847iF6CCQSj5a/T4ox/pvuOfwlNxIG9Z9GU42H+EEucd+94i
cQBoAGwPAOpvNFjeIBY4ydeuJtbLMDPQIT04myQmowPEumJTRuhMVUs/hmZbOImv47Pm91JwhLqq
czbrznsX9HJiZHJTGalgQofhLzpQyYmTkE2KzmXQkyruhZ2LR4bj/ZkQtRe0Eu/EPpswdRm865ih
6Vmdz93mxXv/ybI/7CmsyFW0O1TwZ4iAvkFcj5WpJZGWFBt0X5pAmfs2LKLkBlpHi+owTuF9qo3+
r6952BqiJ8VAgKEFSkHMhw99q2NLUTpJMb+JKhXTBi//rjvyi6fCH/z1hQ739OGFDjoXvTctiRtR
Y5lm/qVJ4yKgdXr3+9fgaUiz1tVFMvk6bnSIjANqwFdSqahY8AmBBNk11ZHP9IZ9xaPQfwLxRiuG
gtM6eBRbVGq5VFjoNijyhHGen5eF9wkpth2evfdD039oWg1Qd6dt00XbF+50BP91mMM+38AqOEEb
iN7moeueXQ6aV6WJEnpZeZGXY3bJ3Kb2s6HTQlqMv00FeL4esFeNcEy/6xDIjX+80S4yilCIqueg
rJNHUcSl38bu4uNtcC09ZouNZWIZlX6nm/T+158Vbzw+3MtcgRtAeW7t+BkaKc2hWJAhJ8VcqI02
wNrOKqu+ypVF35h2+j3uq2Wf2dY+yUa5K4bKoP2UP5pG+h204UWFE5gvCpRUshntsFJdxNYAE3vT
myhcJNa+cLANV+yrJc2+q5zvSFxkYTnTcZpH3C/LHmsPLSMRKLxW3GQalna0kr8NOXJsjcr/oL+z
X4zM8DELfA+t8EsW2Xeta+7RXNy7Klc2HSbjxkh/y0ofnQqgbb00DJW5GlW99NfbYAzU+rF07vAO
By81aXuzjx8jknHf69XP7px6/rD+yMp06z021t3G1nO8sITbnNjtpAci5VLIj9CWmqHlUEksexN7
2zBp+dNgjC8wEdkDIZb/eDI9NS9nUK/nJr5/IE+VbCORgT9TnTq7TLL2PqNXbNDSmpZLuRTBOI1u
qJTMB9HeuqqNke6PZX9WnFZ+6rwxCueu9YJS480pmDUGVoaabUwtvdOjEqvPuni0c+eKpOnKSiEH
Zm25XOZZ721ny72zI3uiXE+XSxd+V+AIUSHqgDGGTOQQcvJcaZZcUzCPvEtxJpznjT1IzkeYGh/R
PNJDz2nvo0Lkm4Luoq8lcv6wftfIkRfUti7+37m47j1831NHC/rKbZkEF2o4oEWwMUUDoR6Xr2Ba
X/Lza5xMaufUrd1QYPD6wYkNfaOilRHOBhbaUpPebhZIRLiJc+WJ3NtZDYCyerZdvxLJI0DulM4B
Ol0Y1qAA7I36plXEsh1bYzkpS2uPn5J1XroshWmZrPOR1yBsKOpNxpXSxZsvo5jBfa0YWWhltR7Q
IKENKTni6jr/7o7VPYD+0+d7Z/Qvd0gmnspiGYJyWh7GQf9uR8pdPWHRJFK2q7rwkOiWfrfneNlm
8agHcTt7AVn68IQAV0f7a65PsiHfFzYzCrecUBg1uO+M3gYY8fZ+SaUaWqmdhYmGykaej22otbwn
TyTx1kjlvFs9ZX1Hdveww1kKVvJdiU25K+fmvpucbDO5NrM9hd4oWTSuzqikB62XVEHuaXtPg7GV
DNyZktb8diQv1k2jUujuxp5/FFX8v9ft3q/6G2vKjeCN2fqIDPCnewb9c5F9twY2Wb4Uj1CGrsSo
XerReF2r3h0Q4NSngZZd1gYLfiFu77CxR4d0NPcArL2gbic3dF0bARdt3MgcoHkn8S2ejX2espF0
O340PF4MdlFcI2ruLZxFTKW6VxTe1Owkn5wW1q868sE0ehiB7gnlLgWnfSkcMSPbgOW3heVuqDjL
1wGufTC57p26LFkYFcodMPEJ7p17hzLf967NH2XMlkXZ6K4VmrJZg2/XOVlYt819Wuj7JqnYtDqb
A7MNw0fnmtZoE21o2k1Bp49WWJeK9A2TkLE4zXRWJd10NhXY0qytRX+J1Y5WnCmujK5fosCM+ZxO
y6exWm5SVZT0UqUf7485ZlhDlT9aHe1SqxADrdolhgpLC7QZyuJrsYjTzHSTwKvY8W3a3DeOeByM
/r4pmnsAbrx7s9QDx0YaRzisE1dw36UrvudJvWyf96lSOXdFDnmFzlxCLxqt7qZsypPKHdgVscV7
G1gk7qDcTXPG4lK8My/Lq61bztktdNL8I5yjOQvUKJ13uIY9QUPJQn0ykHgw+a1I1fd5Bp2CIzN6
oBNEZbamfZG3hsZ60i4MpwS4nRWWtkOau8Zw3RmvtY5vSQtnunENgiCt1GzDnMQA284kZGxY2phZ
t5BSC105Qa3bDfNGeZgnzD8Nt9CxwCvLk14n4GdWeW9T/bFtQLdcmFi7oBG96LfakkTrgp6b88GZ
ibRGphRwehQkwzMBMyzTeuWkMLllze7nXazO3MQ8EOkLYw/vhrg4YdPRZTDyYI+m7acmF+I6U2S+
sRrrwfO0DCx/gWOF17qhLgz1nirTOm+nutpGtVp91hR32rkymi8V6JdWqKbisY2V7DZRlQetzvok
SCANwxxWc2b41aJs9FED3jvW5jdGHNC+NQOv15jNgiYwOxxwzmaadRR7NBwsHSxK76nFHyeI6rC2
keAoWcEGBzbgHfqMQ3P/fCySt+6RYAcuQ+syaNX1XIRvcl6syUbhWlfGwjqUDtugImAYCz1avbCa
c1PrlKBtx2sa6MkX5PTd/8PeeeXIkSTreitnA0GEFo8ntWQpVlG8BChDax07uuu4G7ufF9ndmVHZ
lcMeHGCAezDTaJGs8gwPd3Nzs18snmNEFJhv5SpPH6Q0/OLhD7PLPUrYtWgOEuLFmRK/gwFNndy0
vIWIx/3YqHNaDD+aXL3NteZYZtZX3Y8/pla0jwZKzONIllDB95llacKtupXVeRmw4VRC3KoJuHxn
KLbihxOBvEICd98XcnQYeouLimuXi0y23BmbbqtG7UNYtclKjeVmUfdGf6t2nCFVV/W7NCesk1F+
QIyHx1TlikHZj3FUjJ+awAHV7n8JPOYP6PKP3ONPK4XYtCLBeE4XUqX8MJjRlyJkNu2gApdFnfdK
cVWUas/zNCGgR60ThqOOWofI405qOlrCVS/tR38Z28Qq05LedYxE0Ax/dEEJGTewArhFWnBl3Gc/
xLOBYf0jQI3RJVhWroGiY3wycA+qpKkUT1pYVnvjY8Be1/5O09s7N4qtWa4AEcRPTZ7JZbwgHzma
tfSkWMWHUPfXVpSms0TnPB91jZQtCinNFssU1jfuyA9eF4VYLKjK3K+qrVtDv7Fraaa50ntuuw9G
XtIrtSEO9QbVIu9RqZpvoRpvFM+iVcaybmP3B0bu9dxPgh1mQaRpcdu/xSEs2iUDezl1Cdyw3Lad
yN27gE0j1pwR0uVMiTqhNkjLJCZCVnV0M+C0iHZrwLkJbpesERDXPOiqEaHJAcBMHkHdyUdt2Ujq
FT7uiwvqMxKSYiJ3bLgIU9pJlls0ugNbWqA/Ly1RViVJU8ztaHk/QqDxMw7WH6+n/s9CIZMXC4PH
RNIE7AY4/sldS2009OzdWFqkYqZ4OfoWEYjxTvMdb1lV48fGtig6c6oksb5uXfutSCfVkYCeALed
1zUXAAV46FzkTHJHCiTeckkyMGjRl97nKE2IIW1qbwcEoJHOL7eZGv8o8vKDhrQ1Bg7ca0Ltrse+
bOZUEa6vQU4WxLGv+kG8pHl3p+qkjiLdlFDgSBOS8EpmdwYqhwR9xWHmU80na+PS8pzTtTC85qNq
A+tni0icT1FUShuF1iy1BuNtPvInuUh96EOlepchTRDMqk7AbD3OZMT2+t3Pk5E7l9dxMHSDLGEu
5w8RX7GkndvlBNaEsxgIMoRCZ5BEYgfsj4duzC4C+qfcaQGK8CZ2ZSTP7s6DsPtTL+O3SmzvsoT/
v4r6+9dK+evvmWDZVNNfJb7Nn9Si/wyWEECkk3X+onb/Ewz4FKRfqdw/wwFr//t/rcvv6edvQfq9
OqvDiV/1R0VfeaNQUePCD6+WEsQJ0AmcP7A+7uYOwj9QeE9x/tobyvWU2fGrRJzwtKIPzpCKmSj2
C78gwQD4d8pwVK2I/oqwVAKyiHrHeRB2Ham0sSaJFkqbcvqj7mMGM9Npq2yeO1XBuVpFKngOTXsK
ucj5M7Wr7Nu2jqtHuS5mMs04ImamYllslEXIxdEIyXFpZKZ9nx1AHdb+XJFU751tJuYCaEbzgKNL
MiwbWrGbsFKvaDyrojl3Gn14Ig0ilorvLzogQG7OnyiAS2fpYYqeZlBVC2+wk1s976AKhZo/N4aq
mrlVRWbu4MqC/Fl81MpKv2vsPFqT+pfoHNbtnD18G8Z6h2ULYarxlcfI9IylC25kU6flNYOTaZDm
O1OQhfpAZUooGUwajjbsIEMaooh7apKs6m7sl16XPHVj2gIYKOCIu9U161flwkRxIkD2JkhrVBEn
zRxekqNltgo5tA3VxygcnvIOoLzSqNQELP1GNUtzFWqyOaeoFaxgrTvXJHWnRTHx3HSTVKwdhJb7
c5H4JAWwirwDTcJXyHHkWJqaH8wGXUk/9IoGCdLwraNckW/BeB3XihTiRzCoPcphNYkK7Iu9T946
0/Loa550zzp21/xtnh0mJqsJ4gVVXkrhwOSmZbQROjfmgRaTpD0FWAaRfpVkj1TtZm2K0VqZzePw
hhN2PsqYPCXmIda+UTufhVIyj1xjMeBI4CXrmH8dG3uhWSkV248DwgOS/j7v8SGppFXgPJRXLdMu
TC61abCQKohYrqCTrV34YZompHGLCslnLhkloJvUwh4+Ap7USmO+PYmHF0rhL0xPyCNpNYCXpWUO
Cn6a0NlGqzsN+KWFrkrDqrPjvTzk4TprO8rjSeQeyQy+NHVozWQKoEs7GnOIIcisVlyRZnZlmuva
beMrX+vlNPCtYAwhJI7yAH8/jwfUF0qSc76VU/YCC+ar8yyvsZa1kWdH7OuXBtRvnZ//X7SoBJv1
71tUjw//9RSUXnCRWYus418HpP5GKGRSEocOC9X6FDhvAPdFnBkm3DNFVlDG/2pU0W5BXxP0Cbxa
Q/Bm/mpUgQanDylEN1ShEPA7J+SFHgjdHeE8Qqjk20x2kYScWucBMaRu367UYFgPtnulOSFW4GmM
oVJ+NoS4oZ1EQQi9iAR1DIFw01HNgWTmxLfWeTiZ/wv7c7oRfg5D4oCeHuJEUxetGuCtV8vo0rqI
0GV6ckBtZYEAxpOUNVf23HMLavpIcHzQQaP0D2Wat3P6SI4BdlkeB3dht+3eV2pqpqISIi8Kl3or
9PdAa/fZ4K11P9oFyfC2HvTN4GkbMbtON6xlybzy+C/vuRRmwA4JRgU3nGeY7sksK6GuxNnYg7Py
pftcizdCVpvizN4TL7a0H724v2Jid23ISSqiq94ARIc6eyJ779OBYetgjrjePG1CqqXezOidK+nP
peV6+pSTaFfbFFrLgqfMoTiHoNN8Pdq8vo4u9dKEDyDyVrR1sLeatG5Da2gzOHW8XDe7HeUUvTN9
IzEWEqdHM9GPrdnsqzqcO3V2K+v6tfGJFS/2C0rq6LvQyxMi4eeLq9SNRuXu5S7M9lOulzdjnSyG
Kt5EqXOw3WAHoGoXGs5958SbIrEf/aq+Apl/obcr9pLoXtsoVtDJmN6qHeTYPK1N6KAk3socw49q
mRxyigdQcx8p/CzQTJzJTbfUPG2H1gUsbTXY2TS1ca9ZplRfPYP3w8ZjKRwQDNlHVG9bOdq0OUbM
TXal+yj223Q/CrcplYSPvHjabS+wZTB1P+OVDeaxrsJ5LNHVVZu51jkPUlXt4VMcU7n68vpSuRTZ
EEDCB03lugIW7fxNJa7FhutSVmPafXHK5DbP2mVp+vevDyOuQy8ejywN/gd9cY6FyYrQPFtxyxod
4giAUJTfprpNvZF6Sl5n+EOATGz1XeF5KzmSDiLEAGJacr8+0Jw6dGl8l6fjehyNmRSMi97y7syo
WybgfWoJ/qdGj0geqLCGVM6zeOPkxQ3lugX47AUZM1RTpAaUdsngEOrXrz8bDMxLD8f9EbwEaRz4
/PNJHH3bjqTachap4rzzreRW7du9ZzhHs3IXsWsuwHKgjILk2hjU297MvVkdfW4qT+j/7YS7qJQF
H/seTLruAlGu6QveFCw/GrTzfGgxSjXmFLBBq4JntMpkk2J3i6I0EdLcjGN4P5SsyxK7rUiiRd7M
K2VYA9PY9Gq77AF6eZW3RmwIpm27FDMpUwJ1VSJrxYaoui9W1S37wtiUzKjHf/ed7q1RFDdu8omC
51tfq7ZhnxwGVVo1vX8/dHSHDGdcwAlHSacNqUwnB8dql26Fi2URfqSuAyPTmOlJdssuPzSDN7fo
zXo9Lqpm/BGFiH1i2d86TVpVVb8uAugPfrgbe3VHg2rmAu+WNXWTDs3KkMvPsMR2QZjetgEYB8kv
bwBeHG1vWLemvza6ZJ9VMWxx92F0is9SDhcnL/u3ase21e2nRAnuqfPeBEVsLPIxetfi9zMr0/g2
dPQNeOGl5PnLxqtvbFvaYp/3zaa2yWG0znBtjpHZCiz1fRDyRk37KRTngqHPnMFZ1tYcpdKlsTa0
Y1Tas5bgIQJJZv7wmVsRd8VcI5Kx0tKlXnyCKEetK+U/aca33tM3aeEmmAL1G8vM75UwOZRuvEhG
60Hqun0cSKsylQ7id2XtuPbG6saJ/J3lYz9cx4e+RY+4Q33KMoZ1I+nvUJdZtp6/E3R80RNLpPHR
1YyjabDwpHGrcUWqvWYOu+WQO3hZqs4hhB5eSM6diDoYsK89RTvasb+mKweM2th4kVBV9u+7tM24
yznpHCTclyGRVqHdir9m0FE4NqtmizfnA+Inj1XsL/u65Boms0A6JTmEhbzOIXMnGNAlSrWtoBXI
rs7dzN9JSBqnUbgzDW/ZwV3QMgrt1bDI3XobtwaYE7D+NRNLNTfwmntXD+d2Ud7YvLhMHxbaEGMq
kyzSjp/BQM+1OgxQHOUrAlsRnQLoYWq5bSp9J161H/PvJomVLT1Jbb3t9G5JC2Yje+08Lrx1lUkr
3UNs2LfsWUVBNG2bbY3kHcnxLhrGhTO6z2uAjt1u0L0fAxSFQqUH7o8LDOYeTN9f6jGnCwerqb6z
lYYOfrgzaH16TGspXo0HJr8MPlZUpfWko/Oib9ok2RiK+5io/ZUIdSnIo9nEHRl/ACGxN4lPZWHG
dq0if2WXNxbmMB4upo2hXjn2XxR2xJkrSmFCRQlp0ancV+jqcV6AOaEPFv3w2cWl6VFJz25jvOYq
Rd8FQ4K1J/WrIcMLR0pvo9T7IM5U2XDf+y0rCeHTe1gJ7y36WHCs5mE/LF4P1y9s3H5+SyxMqGuQ
aGsimp+kmTUItTRxbWchKYNBF0OOZ4Mzfu0MfROq2q7n75Kj7OgFfhkhytAXXFtUq3AkviZJ85IV
KyYMvcjnRAmgvsijTr6KasRdrMUm9nGdf49S5js9Hb800bDGmXRhWihsaPU+7YrPgVXPC4tgAazi
9em4uDZOvsJkNvo2kZIKgaSFofVvrcKjB5nBo6f+9vo4lxaHhfgpGjxUM1+KzrdxEUhqrTmLsYs/
5rJ+pJFFL9bY1KPzvEfS1l1a1rBoCEOF5n8YyhvdwWiXKOS45VaS21XpOAdsGnZJw7b1m2vFLnFO
T3Iwzm8k8WAxILQ4tTQzPeRg4Yc5CzSukd5BXLEk8EjSMoy6mRm3KwEBaCTnUfKASGBbOXt9ji7c
/wTYEyYaAktCyPR8OaCnpvlFLzt4+3zCqHlpu+rXgDwoTq9d/y7cezAPpLCIkAtp2bSoLOVwQKIY
30I13CaNtsQNbxG69iJXh7WW60Tknz0LmgR/o3/1wmKJbceQwj1Z6OJgu3v+cLEJCLsOGBIo0jLi
4GgMY26X3kokuqWi+jOroHvLh+LWKTAQjWbn8NmjjVgR0LTmemHsBoxPBx1F8lHdGEO8MU2U2R1j
V43ltqq9D2PQ0/uW103SLouuxQY1WfT8TNK3S4ssqPS8I4XuQxJIT6ANH4T0ZFhUN8oQQnBzDkHE
4ecbu7qksOsZqFsEuyoBzISkdxJ2M6s1NoUZfoJT8ol+85OMbUfJlxY/X/dQL0N/iezdpua0gXeP
YUKz7HTOuN7/ILKxhvFoq+6Nwl/mcb1tU+/Yh+FcaeobfXCXLVngABZcAaxhc80Wu6Rx+Lwqb3CE
vnVifSOSpa5r5k3kffB0CQCZQKaEO3RbfrR2tNG4K+tNf1844y3mUWBxw3Zl5qSIQbVFonYpMi2L
w7ZuW063eOP60tKXpXs78taG4q057Xb60H/V1Xo/ev1bEb+HUt+56qegcO/HPKY2KO0rJ+KMzmnV
k4q4rX3QQm8b90fTTz/hp7x2QfIVmfskV6Tgpn2gDDFHzxCAFJ+N9bzKWQVOcOeRfRZkvVZG97F2
DoOlz+LS33UQcMUctnVxIyfevQPbUlGdtfi5YCQx5ESVewM5Fu0oOfzVSQ9dEfzomb8sRBLXfle2
Azc9Y07dc1XLtHQ58NVooNsX3eEpsKC9cz9azrKsyZ/ieNHJw1okMnroPNl6os6wYTpWUk+P0Hp0
uY+4Tn1jpcPbNmj3esSBH/JOWWue0yJDkxwMkyZ0cjNa4X1YknRXn0wFkc8uuRU1I9slrTK6tZJr
uy5pt/lAQ51TqNYhYwTR3TgEcy/r9imX08yI7lIurMhwgxEsmTZ+2EffZzfm/oOohYg1YqITh2Y9
CFXCE2tQHLGgKreDBR6iGte6nLBeu6Wj11uT6Fq7rE9bn6nluMaldy7eTSk1kGTxUvalBytjgiSu
nUG8Mfpoo5Rkct07tvTj68Hu5eEHfh10OQ03kNkU7idXTxpDWHUNhsPUSg/iPqDqzX4kqxTLIA31
TRB5D3gkrwN9WFcuaaDmXLmWvgi4fAX08mGTGSCcYeCcx6RMLuRS1tCFFjTVFufUGHIhOvmbAe3m
1x+Xm+70dBHFGHAcqgzSjRL85HmBNkppCtdroRvhTgKJOPOHuoSY699b8rjQRtJ4OJ93cGOWBXEY
e7enwu8/FYV/nw8FDB5N3bm5dGixh+AiM5P67oupB3O79+gAZVw5iQ0KTTQgfGTqkDUPYRTs2jFu
ZrUt0hwxuVzS8txbN4GxUQYuBQH6IGq37sxmLopdI0RFuGf92sxBB3ZIKSD7tXHdZg8sa5dZ2hEA
687QqB9ZwT33j/uKrZOU3VuHFlA5dC54/24G75rkf9CPWeyliwAHa6gDI306731oj2gFmuPbVBnA
6oobaEyM0tQaiF5KFByTg16ax672P6RacCdF2W1dJunM7t1liR4R/Plw3iQWMZa1mnJxVN37UnEf
ZPBZaScticPPT18P3KhT6UHisIXz6983qqfOBjne6Hr9RSr970Nvgny0tY2Z5re22Wxbtq9EKQJw
1n0URia4OPchM425ovEGvEI6JJH3vta4EXJzTFs0/BEuXRIJdl6QrIEW7VyYwEJaeGZwXPlc1tSU
O3DWrrwCmcbK8+7RUQXTtNIizrraPkiq8xAxJiWzO8WtV/IYHwpZ28E1O9rcp2PJWYp9UQG201J9
0yvDgmW2G7jsayZblHtGg31Gnfu7POxWUendizALKvpR6YA51s28LbF+x/Nh8fzLnXAT9Phcx+DO
rJrbbBFvapVDcRS4Zz5oqmhe2PWDmhviCAZ4rDnfLLP2FshybxVECADQFdoGvxZ7BqR57tk/mtjK
Z1iE+DPdhQMiRaCR+7caBkEGvgGVnH6OIvshKBtUBuI7k9hi1dlBXLxDgvLIRSqX6y9+iYuxlEjl
LJLGYZcP8R3IzCdD9e8r1b4vCM5Lp0kIWLSNvcp9FFdsP0Q1rgcFJaHjrRDR1N6bS2YEGMxbmjEn
ZYZkd0dHK+dunUnLNLe2MvdkcOCfzIBrPPl2rDg01omZYHrdfaZoO0r+u9gCeF6RnRRj/zZCQWGW
WVY6B0gbc7aHH520BfwOdb2hRbIXJ32Zeldy5wuRAyINOTMgLLKnaa2+pryVDJVsLWynIztiMjl4
TbEF9fQQUZ14PVS9HE5wVsj54SmiZze1iJUD0+818LkLKW72Ij/xuTXbafpZrHTEbq8Md+EgQJbJ
gfwKMJMK6DMM7eQWNOAyZJp6Zy0ygn7MBbsMIO7hFAiIrJ4HSvRJHvwH3NoOgZ9sgqqZ984vAb/f
6gn+a4CZfwd5858IqhE6U3/fJKQY+z3+3JxhZ8RP/MLOYLb7hqYtcBdBr8K+hyvVLzYsKk9vIGZT
zqYsKnp8xp+tQQkOm4aoLo5CmvlLOeuP3qDkvEGEhsUHfQrUISXj3+kN2uIEP7nSUfc3dTwZ6Gtw
6wBCMznhabw7+Dfl8oMKMKu4Sb2FuwrTOxw3M3XfeVtNvs+9wwBg2u3nifk2T5ZVuBp3ujMr3zsR
+i/U/ndYtmb5DvAt5vIz70e2SOA5vCtXXbYolHkb3lIj9ap5QxlKv0n8ea/sa/O2bY5Ot/YGKrCH
wiHl0rcmyo021dIBE9NZiHpL+ZGkFMRfga00khX2OwkprroI5qJglN4GwSdJ+WimN718dMZNVdzE
6k0KI1aO8pltHpH48nRkVhxUEkR77hB7Dy36n/yvuKkKak7X7qjT3fpzRp8J6z8VESeNw05Wa7Dl
ifxQBcYHLMCCBVVMa6+N1icLmnFUO4uskFbde6mvjaOlDe0i7Jr8ylV5CmXga1igobiniwsseuSs
rtPSSZpWdq5V+vgQ+eqT0ij2veHJwT7T9gaCOJ2dfTZz/TGRe2mu2uValYG3G1o8PGShtBhb5fFk
V9z+XFGnwsiTCzWgXJicILSIY+L7PGvSn8SwDJiON2h291CqwkU4D5xVNeofCN3rJDR3CGFKW7yD
fnmG/w+ErVcBD/+JcUkUCP4+Ls2b8vPXz+fcWvETf2D67DeC4yykKOhpQa2lsvYHS995A+OW/ywS
ccj6ImT9AVlQ4eKDxAHNQOACUUS0+AOyoLzh14H74vgFFY2+2e+EJZR+z8ISv1oAbxVqTMDgAFhN
7gIDQjGwltCKBKErfUPkzn+LH0Gd79u8lMGUquYiQ1dplSP/Mk9H+eMIDGzfVr3lgMkv3HHmYQE9
2JmC0UDVaneBZPbzUckxjNYRH/Hnel6VD57SliuUex0f/m1mbRTfoQuLyIn2o0WOZwt6zTWWmZ1x
9UuCZRvCVTzWfrCPYF7AkQrGj7ZeQOE1nK6ylnLFfdf2SfsyBecK0HckQV3bIEUWUjvzudxTz+lr
t7kCkZ7e03hZ4qLIZAi9N+bsfLM32AVjS5mqC6nBgsZOu3nXmk8yJB3Ba8p/Cq3+T2yqf02X/z9y
e7G2/357PXz+8vnszLf443/sLe0NcEAOTo7UX/jWP/cWHxnCEvKXNMbJma9Yb0xc48EQmUBiOfjZ
En/sLT5SdFgGmDJj/fObvPUXRmy2aWCCh9SgyEdAuokq70koRj/YtEbXVtHJdaT1EFkbjDScmd10
P9QRl+zuHQ3YCvx/97XylK2DMPUWrB2sgMReZGN5iNNWPaJ2Q2VS049G/fF5Jv93eZ0opuCB9/ry
ErqtM8RW/P/7f+LvyXC61p5/9o+1pr6hX0XZmB4J+NNntYM/4jiareLUtXER5G70DNv+I44jnwB6
Cmy2WIyEDZKDv9YaQizUlsQZzW8FU/sb4OyXsAZxuvD7wW2AWSbJPF9rVdkEFnb06mKQfX3RhgNK
5LUU8E+PLLq17Knrora+O6H7zgySeEYFXFqWEA2sBunyWg3euQe7tJ2VPjjwt1RrkTraFhs8ZRY2
9VMt5948SrKjQ7nHkuCgoBaUztvWbRahsE0sFaldW71VzNKwL5eD1id7eYx2kSt9+/1V+2oOccoX
+FcNS/4DA6PId/8+Lv53U9Xl5zg4C47iR36uV7Qj3whIO+GNGwwdnD/TDhYJaxIxCKHi+Ut8+Ndq
5cYDupof5dKNXhfZBxfyX8tV0rU3MLBwv4WrjxY3NiS/s17Ps1RKjjKmm8CkkRoCyvlMWjgNjV6S
WbXjd+oBdQE4hOjx9/PuQ4b4b7Q8mZYL+fA5nOnlSJP0HF1wPbIg5B4iW5kF8hLAF/yqkUb427LY
S/q1a8l5hvByPPH5SdDvFRi36CCqh9q6mRX2to0Xbv971lk/ByHJhw5CwRoh28luz3V8syRkhg70
ORdh/ElNvpaIQfqQKF+fPTE7f91afw0ksGDgIFGlFhpTp08DdSroh9ZTD9xytgUMbdv251G++O1R
qEkJRiENT5BLog50MmdxC3IvSzL94CGT964eXOjiMiy/KK60K9AAsoXpAzEUkAuAZpTcp/AvCw5q
6sWlfig61cavMAbEBbv8ikL+hUWATA0ZiKLBKnlO308fqM3UnI6nph9omQcLrTXeNV7nL8fczlFl
qPQrb0kcIy+eisInAEMEPHTOofMJbG1PwpnC1g/UIKC0Yi2XPGYdWI9ZH/QeLDFZs+NZYJT4A9hd
K++iyCs/N9i94/CaOZUBh8RwO3gGmCLMW+q1n5uwy72VYtSCBYt83busr0ewuHL4wy/KLlgg3th+
RERTbW7boXM2YY5FHvKVfHjl8SYo0udVKNC4QnHY4jCdqtg0VSfr3tjoBw3rjmWtFG/1KPAWviRA
TaM1713pJtGbT8B0xl1cSUhwlLZ2BS47IcE8fwvOfeKpjBecUNQ5n2QzdwuTwoh+UDVJobArz3Sn
PoY28rvVEK4kuVgaeY30p7ylXX9ty1+aBLJJtghiikINe1Lu0DNLdmttNA56lGdzzcuFr/p9VVZY
iNa0PYMQkpItF3QSw20kldqNYfW/aU0uJoGrKhU2TgKB05w61tbc/kgdGuMA97H4YDapu+Fm+xG3
j2iDTgctcWyfjsjaNmupqPOl4gbKBi8Maft6yHixjznTOMJAKbDoLVgk5y8j15xKo7Yi7c1oMNeD
Y/UPowF8+vVRXr5zhjGApVM4FK7Wz8o1J5GJsnSlVWoj7TFuttxx11v5N4d+wAyONJosfg6kDH5O
UQZH7+H1sS89IRmo8KOkII2z3PkT9pkSdaU3Sntb2ZUK11vzChLiRZASz/bXAPrkEBlGr5QjtZP2
qnqXDLsWm2NnKxtXQuF5DZ8Fg6IYZtSGgRWRoK1NLkFZbCmNUznOvkYMY64ExoMulSvY4uEiDN1o
4wHwW74+cxce7GzIydqABlYmVWQ5e+smLj4q6qMdPVba4+uDvAi5k+cShZWTlYHNmEdv03T2nvyp
Q4ZW2Xbx3etDXHgOkjfY/gDYmbxpn5bLaxVh9ecfJGmchx7eO6Cwe++uBb/7+kgX1trZSJOX1FVh
qqij7x+AnK8QI6Qp279/fYgL60BkolyqyfuAJouHPZmvAn2PPilC/9Dljb9ux2ILxqNapp65j9x8
OFY+/P3Xh7z0VBz29LgROFEBA54P2cZDUxd5zZBeuS6G7mNpWrf/3hCTpUaVaSiygiFKqk6Q/FEJ
z41rKeWLFNbAiJivTwwSgCUaEWdTB729KXO38Q9sVNdrdzbFBI5zer8reJZ28VDb18yILy09oFHI
9eKy9bLz1shDgTIlQ3rqkbujWHVSdxfQIv8H8/fXONMlruROCI6p8w9mVK71TmmBIiT9lUFeXDbE
/JFXQgFDPxCk5fn8ycj4BEbLIMqNmYLTnTVDfMMVeY3oplRcS8Yuvq2T0SYLPYkiawyywT8kcDnV
JtkppfwtQRooc7SFy326rNBV6KwrQe/55D1L1SdPOckBlcFspchl3NK/l4t6XTkNWGT68JiwqR+Q
AsNHCXNDBaAHqt1JtPfj756/SbDtDqRPXXlMgq9dq6MYVB+9Dr3SDMhatEqcaF1pxrrP8J2ygUig
flMO/yDSnb4h8QZPgkONKpmNKpB/yDt/pZBTMIWLHvkiI/n8+oK7FIZOR5qcqh3qRo0ByPXgN3el
nL8tRv+bV773Al+lE1bNXx9NFVvzxUuhqg7aEPq+PSXW4sEuddao+YfWCICibLBJdapPyljOxqH5
qNFmw5Fh1xcfpHABitON78I8nfklWLHRWjQpbJQ7MxzmGioytrXyjPjK3rhwjFmo9P75BScz74aN
j2S4Q+TPYmclk2C+bTAQm+vjcO1YvhSOBaGOniq1BTzMzl9yIPemkjcKfcwMLfoGFuUMk49k+/qU
X4pcp6NMtsEADcOtjZ5tEHyumvLYSZ8gDO4S9ZoD6cXHoQ8ADx+jJNDT548TxpURcTn2D3B5fPwf
WowPX3+US+8GzuivEUi9z0cI5HDsypZHqaV4FjnlzC7v/kkeY/EuqE4CeqRWPXkrTVYPOIHQXXaV
OxqHG6Boc0nLr1y7Lz4KLhm0uVHX1KblySzIUy0H8XcQS19qn/LxU5df6c1cHINmGzURIWTuiM9P
gohqZrIZhKYPjeTojto8qtYhPg2vv5OX1zDCLAZwf44ymS9NG3nCwg8OvZrKlFF1dVGZnr8dXS9f
osF4NLX8Qx504KuMj0ZVYwuv4Vz3+re4FMVOv8RkkfeGp7noJPgH9KilWRHrAPf7QJsFA7AgGxgz
SobXijQXxwQ4jRMfpQaKzefT6waDjDwYr3CbDC1qlcj1jPpcV2+G+9cf7uIOPhlIxNST92j0ZlO2
lghJbTOTtM8GdSEOqXG4pll7baBJCh+KW0vb2/4hcx5q5O56G+ShtrPza5KyF1emhVjH812Vq+H5
E3G2QdqmkHJIpUcvtNB0e5SCawnAxaehcW/BJ+EFTTH7DUrjXSmFAU5mPyxvBGr91rHjhY6oyuvv
Z4J4eL7S0c+iSGyIKgC15PPH6ZtUssoqCA6tZiJ2Xi/sZF10x/QLVuuzNN3gfRDORmchpyukH2fS
lcV/YTbpqiEvjTYuSDTRUT9dH1EXh4HViwd1Hmvt0ef+dS2UXLr3n40xWRpAJ2qsoBnD1KU1WbC1
M4dgma9qgP5DUa2l+Bt0/+XrE3vhRMGMl1hMU8im6jAJLajc4KhjeAHM5O4uLIwFdnj+7PUxLk4e
aTDDwNOllHU+eS7tHgkyWnDAc2jF1Rj10WXpFleWyMUnORllEisaUwrrXkuDgzCVbmgKOVTpXn+Q
S0NQhUJPGz0a1qH4/CRKZCAVIKjUwWG0j01arrzWvDLChQ3FRZXqOs07QGXmZA04aOB7dVoFh1J+
CtRj12f3vmjHxlcKi5deCaFBRdACHgw7+PxJAs2t/LgwWM/mdz25l7rHOr6W5l24lNBs+WuMyZ7B
vMhWECkKDro/NjsvwjGhyfQctmu+S3LrfYjy2Z1sF3ddiAz662/q2vNN5hG3o0JqWsZGDcppn0Lj
Y+38eH2ICZXuOSSdPd9kNYx2gBlvZQYHuCCKuTY2Ju7E7cyFRabR9S1mlrLWcTPg6mXR/Xx99EsL
5XRyxQScLMVa1brG77TgEDVA21MYJO+DRJ450dd/MA7pM44J+BZTVj0fR88bO5J9gyTqg9mjAAyL
950s3/+DQWj04C9MhoES4PkgWY/sti4ORc3a6NEa/J+FQec/mbGTQSYzZqaK5IPT40AcABIbVXBv
luowq9BGnge9bv+DnQzIk9yFs1dVphA9K9KlpFAJrJaPkbCXL8x6FxewAdRrS+FCkkSHAJdENI1E
0WkSXntdLxrhj3coFTjyyp0adnMzaBZ6X86SqzTBSzHwdLRJ5FAG1y2akNHGcmG9F1D1Mr5TQJbo
M7/aN6GQGn/sMsIv3pBwp4dBvzKzF+MKXTQZnBpA2mlpKu3RbFUsYmTvUS+AimLOm6FDnF9u9QUE
RncWF7D+yyHq1pmbV1cW68XQcjL8JLQ4harU+Iyx7SGxgICYudLj1TLscz4zucRTBwPyITY5RILJ
Sx0T35bkphQBGpd06aZooW/1xzD5EHC8OeV72A3ZlqxoQT/tyqVG7OkXYytARxyBV3opSSWbFMX8
Jjg8DVk18+HIxK0/z6K91WsrzfoH9zTsn/4abpKCZCgKJDFYkoPcxzPDuovL72P49HqEufTSTseY
XF7gCfaW2jNG3u6y7HPQ3A3GlVm7tA1Ph5hESlvC1qNoxRAIjB1TFYr3xh6+V8qV5X8xT9TBnmNn
w6aHrXAeLV1XaeGVsP4rH60LPAgz795DPjRspG+Nnx/kFM3ttN3WUXRFMOjy0LhhsCpEFjQdOoew
rWTiSE9yTwPPneAC2jU90u25vbbkuJ15blFiRO8ieV1W3Rr3Se/KPF88d7nX0AnEaxfb0slEhxLK
3rIi8/zqXWYO2SpqCkDN2jdsK48aLwAfvK0oG2p448XSuu22QSpfaTFdXFAnX2JSiZHrEnExvQ8O
hXLE9e7/kXamu3EjSde+IgLcl79kLVpKtmVbbtt/CNktc993Xv33UIO3XZXiV0S7MdNAzwioYGZG
ZkZGnDjHlZvHzWLZ6j7UYS8EtLX0pAhngG008KsiwEhDmJJ4AFnNW8MM8n2XzsZtUna6izzAvWyU
+s/ru2XVlXWiQoRwUT1ZkMDnwYU5QFzSpxhuy1S+U3r9GCvK7Nm52e+swEAAohqn2+s215d1Ufeh
2Qcs2Wta8yyi6aB6idOu4lg3pIeuekr6G1WjRaw9KKiSkI/s7C9+ou8jJaWfU973365/wNrFhsIL
SVMIaQBJC241tLbfmf3ySon9Bwv2TcpTG1t31WnOTAhOY0PZb9YDTxS5+DKXFZyMDxpal9fHseo1
v42Iaa86DAGihhiRshJOeLogP41W52ZN9NhHP9N0w1fWAlGcc+GVMMDwi9HH7Pt6PTklY8ru5mlC
wOGObHOYbdy6qy6JDjd8nuCLqOldumSv0FPpm7jkaE8uMC7PMr6nRr5Tou19tzqkBXNpUvkib6he
2lLSuJ7SEVvxaMPMDONz8QtugL0xbB1lqw5h8SRWWTCOdGGjOZAzt2XDUV6kjTv6f4fTQe0QS72f
U99DHK30KLZFCMMBhPeJsMy8PwzT39cdZusjlr+fbby8tbhMFDZeHD+HdeS10d0c/bhuY9UpyRIt
SQAAeKJgeWaXoQyEIzo5hGeGfQOBrRdWH4LwYCESMG9YWx/Rb2uCswR+MhsVWocn1PKquqZhSUFA
5fH6kFbPi7MhiSFFrqdJlLJ2rVp5pv89KP9oJ59ZEE4kSwPeVDRMGuwPrfkxyPx9iNoLTO+e86We
g43T6XUR3sR9Z/aE46kbrbge/Z4cW+x76vg+SSr4ld8X0e1SCuqiu3IsEteQP8ZGBuVTtwuL1g3w
SDSN/9PciodKYipDHGWMPFxoAq1H30/c6xZWXQRGX2A2AKzIS106PRoLSBmmE6dk1P1qOmu+nU3j
az5qxUbMtHqYnBkSdlc1VMaYmkzqmDwrWeKlOSF1hsxF32wMacuS4PVQzOlg5LCUz7B0qMUdpRtg
Dru8eL4+d6uefzYkwfNphu1KrR04MOZgYZN6SRahu+s2ttZH8P0JXiik8rAxW09ZqMEa8kNJsv1/
MyI4PBhhOGdk3MxmURL/F4iDzSBufVUWsm+duAIy2EtHk2NkA/URR8uU9DjkM+3dvyZ5PLXRhqOt
z9hvQ8Lya0EeQvDFjFmVeZ9pL/Zk72FP31iX1XvYXtgSoQSHR1m7HE7ZDlYxqQTfY2BYoLg0pEFV
BfpyxdjXaaTc24GyxRS1PrLfNoW9WqRQ2aDTEVGceZYRKcXjyrHcOP1Wb6hFEQ7UEyGGeCCUchDy
sp95VRS/EsQzzP5Gj1562YNlfMzl23/veQb9XAv0fSErFbwCvpoudkaHXH+Yy0fklHS4ZOLh2EDL
smHqtQgjHusUEJceI6quAPQvl6zpEsi7wUQCSaKJ1qEHl0srSfcIyNPYe3Taw/KIHJJmn8AXY82P
htV9ajtoIOTWSyQ5cWdILq6Pf21XoKaoATSjfwRQ9OU3qXY/Oyi2R6coGneEckr+C3Upd+z21+2s
HVUwNAMrongKnlHYFEM8le1op3CYwgoR/KIIdv3317zm/PeFozAOfTJPUhafihxkj4l2fAK93V/l
hH4VFyQ0/9ftrb7AwXYDz0S1cKF2vZy4MDH0am6XATlDdairRD/MCTQe8UiHIyrBidukTuBVZuK4
ZTBmXycHjO71j1jbjwu+DWgYaUdTJFLXICYoDJNBK8EXNZA9SmGS+eW6jbWFgwuWlks6SThmlr+f
BaVJPnftrBbxKU+zp4bXvgs8bKuPeu0w40imGXZpfAVbfGmkiqppKqY8PlVNrnudHPaeDBpo15fl
T2iWuKwRIP+Dc4aSrAkvABl1Ryy4kReuJ7mY4tMkPwTNU2+kqEF9U/zMy7KHySk2zuvlChM3v7Ug
t2n2gldN7NqIUocaRQiJrx1bX0p0k7pvsXoz5lCg+B+U8gPvzw3vWLUImx86F0BIeapdTmqhyVEq
pWZ86ps9MQ8Nq7xbptYr9ICUqQWNzPi1MuzDdX8RGh+XaowuI+UJ4IkzlWSieMoZZVaGKKOdlJ/W
QUedN7tXUq/74b+QoRkVzxlP1XTUB49OhD65m83GC4G3BJvp+Leey4fwpnNAby89osLRNgAmTMug
Ck/OdOrknZJvONBKahgDr1TJDHaBOF9OMAqRFUTD4CSTgSdHG+3mG6n2P5hTBZL6aRhfJsSChrry
NMl/N3Xmhke9PfIwT2USXQ7Kh/SZXpqvSgtpi7kJT9w1boBk4kBFvldqr923+jfqihv23m5SWsCI
Izi/4WuHSv/SHrw6eZ13WXiqrIaG5+8Nfc/98DM1D2EWH6970ZotyNcBDVEN52oWMm5pic5oEQAD
0fpyr2af5s8oKgKFRsvrX+cP9YU6BNQY/cLIBwgXk9Oh3JgUBACS/itBcsJJ75RkS8Ps7VbUgZ8u
bfa0JC9n9eXUZajWRXNGKqiNKI9kT9UI6fnzZD5L+Yv6lzNsvIhXPANz0A0sWOulrnxproa71Wgm
ahbFkFIVkXaa/5fuH9Tk1i4cAqq/ry/W2ka4sKde2pNApER5wzNfMdND6cNFUhq3aWgdbaX/ooEb
DsZfc/tduk2j1t3KaKzkK5fJ/T1aYXLr0Ea+diJtIoXSjYU0VzH7B98q7+BMjFETcTpj35T2jT+0
B1UudiWkVLwBNnbHSkDAZywFInqVkKh401wm+5AELpkV0xlv1Vb1dPn7FH+Z0ujYpI2nad+mLnB7
bevufBsEsCkdB7Q2+VLiymUrnV3QfiYrgVOkHHOwe9vw/1HCoc695cIrSQlg9IAdl4YE8ouiD5Ou
jWC6BO0+T3/Lx1DeleHkJXrohboCp5v7ZNyax7m/ySW3aDY4UVeOAxjpSb5bYLhxaOEoXw6ICrZ+
slbWT2VEmzX+XNf0M3+I458bvrycLJf3NGt4ZmrZymfTaVuoR0sDpqrhOZ5eCuNdlBWuGXyEAlA3
oVU7FMVfGzaX/XHFpphl0WdLKSmmsF8TtB/fhcZNVNzH/nH80dYfQzi++S9UQBR0NgyvDZYSElkX
kp48soV5Dfya6R7ZOmF60vsXuXpOXhpZ8wLI2+32s24HB4h599etLieqOFqT1l+Wkg5JHgOXM+wX
St1NI+9jWsWXxC4kyDTkzp6abxyDK1g1cJBnloTY1U6aWQ2WPFo2dx5djFLzV47oKE8uzaFn1iuk
1Jvk+7AMP6hqdgydj/40/muAD9+w4JToRGGfvh4bZ/40Nv4cy8toe0lS0IQaYLKzAIiYWryl0Lm6
RXmTEIEBr8CLhZmd/GYOM2WKaKUtPF1rb9LyfQADoHVT6XriQkGv6HTXWv7O0rP9UiVU0+QUxvO+
Vv2n66u8cuUx7t/fIsy9qfax1hXU5XJShiXMF77znFi1a6J5NXeZG4dIYW3dBWtn4bnR5e9nk+3Q
lrU85zmDleTJQQZ5yK2DPbz8wdBgWFpopHkAitPclKZBE4nDdp2Vm9o+ap2za1tzZ+v1S2zvZl3z
4k6+uW50JZrlaUR5h84vQk2x4ltA/27KoULuJaVNokfZ3Ms0rdu4xdb25rkV4TJRC5hBq4HkCxK3
xzZUb7rqURtIPGzhAFYNKRzcdCZTPZeFsCsbjb7zOwn3IJG2B85XHgvD+qWzAaFODOyNKG919giW
YU165ekSIqJ2NuyhKnS6qCYQMvMjzO+76+uzOqCl85Dw2KDjQ3C9pGtAUkqc4VkFOZLxoMgFcg53
m9nFtTgDnrHfhoSZ6yYpn8fFkBIaJyuDpRWlsnjsb6kSINjemyh3jwfZiX+Sdvj23wYpuMeoGUHd
LvewOd/EM/SvHxY1cAUR1Ot2VpcLzj5SUtSB4eO53Md2Sa+gb9A5Qzzl0ayjZfP+uoWVEJneCjoR
l8fTIkdwaUFL6yGlVYTOBzXfUST1iZRN5WvaImBIudn6d+IHr6/ipZcDwiEw9JgT3ENLq4T/m86B
uN1PJpDYm/bfV1Lo/T8zITjGJGl9TBtndJraj3E/7pogddVpqxV91c/PrAhLoxm5rML0TV/lr4Ih
WNYj7Rxz+Xx9eZZfEWOE87EIgUlJsAvjAGMZVShY02pfjffJ+G6MO6+MN1xha0SCK2ROTkEYWPmp
K5sHO57uivBlrP5S4/rj9UGtGoJHZWF7dngmLGHg2e3UJVKvwP5NaClPO736okyQessQF9bedUOL
M72ZvTNDQhwAjKs2guW52SglsbmyvAAd47ufo61z3dLqOtGfCgzKWTpFl418NqQ6KxUnT1gneAG8
CWESqoSf25iyml6Ev67bWt2yZ7aELaQAHB3nGFyIpTfze9Si5GM22e9bS3mpYYFGWWj6Ycpzcbxu
dnXVYL1Bt4SAlZaDyyEqjZrpYQcIwZLbYm8F9IoUuf8phz/bRTtz/JOjzyEdAQXZgvkRRtnM8qRX
BuZSi1yrUSRc9rTwbfj8moeQuUZza6EH4l8uBzXXfmmVZfo/qB97uNUet0/xLSPCxooSO+vtBWWT
KHetUdMD+2AWW/wga1fF0jhBpo8UDoHR5Uj8sgKb75DraCyt+qT0FTSBUlxsPEBXajc6oN7fZoRl
iYNOb6d85NZ1nOImh3gZrF36Pa3j7JCmTgyqGD5sKPC7/eh05t5XE3nX+1K4yyGB3PdzkrlDamqQ
H0YOwe+MtIFpbrauLHGMuPPPP1Nw1jFAjPcVBFSjXmoOoAba/RhAVIHCia3fdf69Bp0sr712M8e1
vtoLtTxMkrSICTOkoOTuOBEVrWZPo7U9HfKn6xtx7awhU/ePAWFsmgGRTTSTZSLguQdiaO9rPd9D
7wRZbhlC2B5t7PzVUGuJT9GDlV8zvZe+NUyU7IKJaNgoS2dfdhKUu4MMp30+JPtErSGn7ILcy20e
dSjIld9qo9jKMq9OKycBER+UrpwKl9+QxoPZhb7K7aR8p3fSiWs3TH5cn9m1k3UhsENuFY4B2xD2
UB7ABKL6CUVAayerd5XW7CRe/gg2Fs9Bs1Eef80+vvHRM2uioziFKecaZ0+kygfL9+RpIlKeHikC
7fu2PEj190ybCMq6va02t9eHunpcGHC5kI2F2+CVqfnswoJmsQxznTMp74+17Y1/cnyzVv/8vjA4
v4dHHIEUAhc/g1YVLbxoKzhejs0383dmQvAIaZylyRq4IfQKln01OqjKfTN1NzGahtoXY3Q3g9fV
nXdmcfn72aS1xhBL2sygYv1nOkq264RIriBD3kzhS6wcri/RqsefWRPupkyWVHuY8cYY8PKMwNpy
aXRB/QeJGe50+Bdhb+ZVKK6UYvdy/Nq9kDxX8Q8ETf6kI4Rbg6QwhPJ0SNBHcDlxXAxJV08cWXO4
owT3Obd3VfN53GKdWN1SvJQAhC9pYAKHSzsdMIo0lEl0pejNtEXhxdnn2QSw25puioyNrQ3QKYSk
KKLuOGX2VnJ4bclI5FG91Tj4dVlYMsWs9KgYeM0b6q8UpBNFlA7T1/1i5ZTi11mqRSmUUqowSE3L
IjkvMFL3lNS0xi27YxprO5IWaPUW7pBvnBUrGw2DvNVAo3ADiEESsJHJ8hWq0kDgvNiP3+to+MUq
NIKT88UwortOvmutrbLtsn2F7Q3Sla58APWososBTS2ZddWZVXyqHXJ3pil9bqLkoZUqf5fLVvrv
nwocVkDaAYTCWyLS1BZ6Mqb6mLziMlJKlKXyMNgbediV4+PChvDuMdCXtwM/jk8tBcpJ9+8SC9WZ
8WHovtSRvfsDL1nqFLClUQwRq5T+QAynBX18QsBlqeNnrVsZenhQfTk9IML4LFUBRNOj+XLd7soW
AE/7265wh7a6nc62VMYnqfX04EG2n5stQpE1EwwLKeOFQunNS6TgjSU76RCfnMF+CHykivLHfvzX
iE+dFwGcZ3QAkGoUxYgas+9kJ8CIpYLSeSmsrQ7yNf+muYCGV0jzYdUVtvGoNAYNklZ8WqJEKBqi
gwkCM/c/Xl+PNac7NyPcko2W+zzcQD9EKfQ16UG1b9WbqM52evz1uqW1c+ncknA7knartHpiQNZ0
kPo6d1NZ/joaFcU+BenVfar9+5ZG1uhsCoXjFvnFoYTGOj5pzrNhPZhwplehS6PNfxvYcj6eXfuO
NbUN0WJ8gp9aH2BOkorTkuxJviRV7aZlvXHervr372GJpZK414zW8jX8e6ZKa/mN1ywcj1326/q4
1q5L5o9CIo1LpONEIN6MmH2SSz7ImByElpV9g8X7Vh7qd3HR/qz6Qy+/1C9GSEpwLuQtYpdVdwHZ
AAYVOjRAB5ezWvt97aOhBFINTSKrKfOdqeS04cepW1o0q81wOP28PuAtk0I+CKItfx4yTA6K8j7t
iEUQjFJimDya5ha11H0YFH9w5i/4jf8bpXAcwteZlz1SUqfERGQ4NINDnWmFWwyK5NZhepMNfbJh
ctV9iOaWhzpcNmJdsZwhjK0XELGa7jvK7DHpycbcKCSsGqEHe2mOosdXVCUapaakUYUyjN49g9kM
u6fNsuXqavHsXPqfIEwyhd2dluhI9TIvvmhQ0WihuUz+4SMULQFrVG9UfyMCWN8NZ/aEbZ5IRZjn
FfbKKH4MKlTTyjt7flCiQ682e9lX3Uy7TVBL3Xpfr87lb8NiW50jVTJEDhoJa+U21+lRNO09xf8P
151/3QrQwuXKZL8J02m3md9Eown2hny4VdzVaQ311PG6kZVnJZcydO64PFen2DgPfZ8VtRlGYkM5
JXV63+v+83UTa+NYAHUkW6E9gUH78tww1XAg64KJBIz8lD/rCMBuAYdWbUCgRE8BX/ymWJ0bWdEZ
UUTE295JdPplU+3GZN+vj2QtAgBv/I8V5XIkdtDDVWMGnPP1Y67NSHTDLJfdGZKxcaG8tgqKsfS5
JeGsNcfUh2285aIMA7R7UyNzR4BkN20Xjvs6KutdoLXWoyzBqFjpmfkhVtPHZhi+WYMVulKAAGGh
BJFb6naxC6eoQpStm90xRC4pre2/bDOgzb6gs77RAue2iiP6+yLUta2x7U4t0H2oO3kI9UGzxbKy
vlSLRi9k1sDxhKelX2pQ0ZB/Ps3IEFppuydyj6yty+oVPfRmBmmv5f26iNKIRGeaP/MeC4A5G+kB
uPOdo00eiqRLH4i5n9T4SU0/qfqCegblVT+GZvxFiSuvNz9o+Y8uDtFZLm4bZBnl28xetE4PsvoU
SKgg5fs2fYfQO/VDMzpc97C1dC1SmsCFwEYBhhBfAVkMw4QcEo2b5X08ZI9RD7p3Lm6NMN7J03xC
H/ehzcCI51XouH0IjXLRHaumQVcv2qmWdjdFKpqKk7xx2q4u29mHCbs40cy4bAwg22Y3emNcuuj6
6v7N9eFvGVn+fh64jbGjpRqY7SZFjPBLNb7k9kb2ZPXAozMZtPZCVyQ2TFbVVOEvNbHh+DFGGFiW
N4671UPizIAwhrCpmkmKMDCkO6hPcS9V/ZQEX67P1NorAcnVf4axfMXZTBVxX+RNzGN7tG/z/m4Y
7+B0SN/F7YZDrt3p53aEN0Kt2A7OxEGkGu8saTeCvoYQtJYc6gZ/44HXR7WWuAYPDDEAsCM2gLg6
3Wwje1DhZYRCmjp7g0X/7JgBePrYNLu4Vu555PfS1oNhiRTeHBZnZoU1K3xJKeaBhAlqvTY0ljoB
rVvOyCWHlttojmeOitsp1Ra2fnUVz+wKqxgNkZ0mSxJD89/LIJ8YmEJDnIGgMhH19bldtUWH9dLE
Q4VaTJhMDZ0mk8FK9tZd2ia+myh05af9TeNHJHy36H+XKXszpWfmhBsstoyo12sc1AmeqStBNPBU
ZBuB82oESCME1IZgO9F6ECJAp850oxjpTVD90fQUBFxn21PmZ5+O6wwWl6A9IlL+BdLcvI6f/mQ+
/7Et3mP5XGWIjWN7SD/4U3PT6o0HEsgt7Rcn+pNs19lAVSHyCHupLkqLng80RUOeJWlx7IDNPubJ
nP0BLheNDriUlo4nKq3Co0tXwqIuBhJR96VReSo6xrY8btRSVp3xzIZwm8wd7ILZoHDQy4grt7Y3
Zc9mHe8GaOkp911fqVVXPDO2/P3srGQ7TAVE2vEps8q/FCna+4b1t+yYu+tm1g8vup/hVIFlQLaF
3Wx2VdCGNS1ppVa7k5G+L33jvszu+qK4lZL5XZnflY6X/dgwu6z9m51mL4RvC4UocIbL4Y2dnFvZ
jNnKb9CAtdDDfIJjq+0/jyUiu0hZa5QAjzMCzNctr16lVAlIMPOupJ3s0jDqXiYqSkRyqpJZnhWN
4+3gy83xv1kRhucr9DnX6mIFvlpPsspp5yccX9etrPoISJCFJhXtArGSCOqzS8eai8eCs3aRSIZs
et6oxS/r/2ahzmwIfqhXdDdkI48ULQ7VJTdveHMqc8lNSJ7Sk/QfhyS4Y0uezTQbhqT5d/bwrOyS
ZKvldX1EEGlRaSa7ay7b/GxnJd1ohNqECRk5E+2XAVFZ+znOsz9wgSURD56Omvar5OS5mQkR3GgY
uEvSdgaqcDuF+v7fL/+5BcHJ1CDWElVteC1YP4sGxIP/vqo2o5u1DQNiFBTVItPH6Xo5XVI0Sqk0
cN3XzR2dyGOws+NkR2l3p/Mam7wxfVCyG0muD3nwMcvf5X694RNr5y4tbhSHoCGFKEc4d6dk7lF5
YcF0HBwGe/jHOn3fmcYuj8zdbCRPfzCvZ/ZEl0+d1kEcnHsrs2/pXfe0rnyQimnj3bDWSkPrnqbT
pQznEDWvy5mtgjRKs5GHQ9eXu9pCOHhyy+qOpBpMgD1EiqHtZrzftHwnjdCTf+62tAeWkYib+/wL
hMMwiuWyzye+wM6/dLVxmDPHs+MtTt5VDzobp+CnRRIlI7LvvMKMQ2S5trxxL2+NQrj7tXKugRks
81i/o/ufO3KQ8g0fXB8DmDRoMwySHIIP9movGUnLE9f2tR9hYNpeWCrz7k8c77cRwfFiWBlyf2nM
JSEUVeqdbfxs/XzD7dZn67cR4YRNjCbXhnmJcaPyxg/sXTkqN5uI81Urrygx6BnhQ1ieaGeHrN1X
cWHLxH6FWcH60UGh1/SQW86SlB2uz9rq8UBT/SLcAXxd1NUtlaKcghhToWLura/SlLhjcWMMwV7/
o7kDcIUzL/J8IqVvGhYGaa15qVHLXh58X2DnTbaR9F67nxZU1/8ZETalprcGlxeRn6NGpqvMA2pz
w2QdND3L4QbTthC5q/NnLDKFpG+WDoHLpYosu0YOTMa1TQkJyrSNPTpowoOkJDXSlDolk2jINjIz
a43LGp3S/1gVrhU9zMq5rSk/zU19pzazZyrycVKgtiry/dw7txYi4uqz3juHMXL+pjvknWUEJzP+
MCfxnSY9LmilhVHmujOt+i09sNQbwJ8qYv4aKEClzo5N2E32LbGOtR54NhXT/2ZFGLyRNs1kVA43
msxbj0qp82ROW1nyVT8CZ/CqTUkbrGBkCHI5I9JNToWKxm3x7MtQrzmTN/cbDrs+Z/9nCNGySwfy
C5qEJkmKX3PlSa/fyVbrIjL4J6fjP+MBlnJphkekHDc94ymdcacGzo2pJ7t0k2J4cfc3d+KZGeG2
0ptYWoAvsCP46oGC7Afa5p048rr2YWkYpOfjD64vaCXhe4CtgFZW4frK/CSWpYT9Hsrvxo9Kxpj+
wN3OLQiXVzkMYTXLHFvh8CmcX6b+oYu2ctdrTkD3yCKYRzsO5d7L1VGLMrEhuyYYzeObsNBv6LOO
jXDDB9YWB2wm/ccE7gu5w6UVSbKaoEvi5BQ1kwsP9T4BAUA1Q0EhV6pmN443FmftcDQWFculF9cy
9GXYZ/eYRrevNvttQv9PF7l5N/l/B3NkeXbV217pIC2g+sqfnMjgutAjWdpx4Cq/NOqPqWP3Q5ac
dP1rmR+4TI/SFyP0oro8Xj+IVufzzJLgGcaQ12Me1MnJ74fD0oMa+ofa7qGv4MxzqiG4kbUtb1y3
yfOLTrRFM1zwlL4a1EKbh+TUVWCmKcwWx7LV0tvZSdCkSkZ5z+N9HyWxuZFFX811QFvzj2XhRJwK
fyxz6EVPUz3R4qsEIIqnh65TkBb0QIeFroqSUx3/ANm9cd+tbQ+CkyWHCTEUTc+XS5qntMaqhZGg
cpD8NebTdKtPyddoMoONw3h1kPTdORCtIEkMFvLS0lSFdpFGRKraUO4Ln5A79PqkOBg/Gs2878sv
2eDsGvvv6460tk/OrIoUEurk232mE7oWykPY3uelBNL40xjcAdTcmMq1e+3clHAPZIMKGeZSRciA
jDRA2qr6oYkCioJP18f0KnYqXgXnloSrQGJMcrKgs+rCzaN0X0UAjMbsBYBb4pOhsvpDIqeuPlGH
9IevXXaMx7tieJ6L/t2wtVWXrfjmY8DRQHsAvwqwh8t17awgs8KC1K1Zlzv0rcasPFwf75qPojTy
jwVhYiNKY5DJYAHO0V2XWHsmdvNhsO6f9AFSJiTWfNPEJPsWMWU0EkOHxjGlI72QaSYi5vT93TD3
bqGNqtt23b2UbrVsrzrpmWlhE9q1EhX+zEuhTg8K53cwuk5WQx7feoO5Sc2zLMjbBfs9UOGusq3M
IJQnrg6dJ/CrnhlEh7ZJ0C5U5WOjH4cRQktHft/G0sZ9v+oqNFtSOdUQBX0DEPZjSw2MBdoVPNv+
ryDY2BirO/Ds94UjpoxQpUlqEHHo35R1/d7Kj0ZY7GGH3hjIuqFFyhK0J5V34SKMp8QZ04mMu64W
+zGdEaxTjnN+kMDjX/f9VdcgAoMxamGLE/Eehh4TWS7ouzaTvaWQi/r2PmrsfaUZu3qrBWR1p51Z
Exwx1JqEAiUTKDkPvg3yAy598/v1Eb3hiUGUXqYqDzeKArKJ9P7lgaHNlY6CsF+c2u6r3FIWrP0O
cY7yXnXCu4JhqlGz06HeyqOPdvMxnPx6d/0TxJte/ALhpneCKmojHRxjpx+sFiVsiGkTE85JK7vv
A303S8frBsV5/Z9BmwBRhvYHJPnlkHWZ/Wb6DFlPb7re98Lsxre3rnLRKRcjJERBBpnk7uBmvjQy
zgCsxz4uYOz+Wxvv/SLwZtMNjI2xvKkTvtpZBgLvHYxiIuGV3AfhnExtwS5Od7b61fFSpfAUhCVR
pz2qP/riUxtGGzvuzZ23WMUeHkPVlVewMIX0Q5a1NOvFKfgiSXfUuiCP+Cyb9CflO40H+uhWf/vR
oaqOFblffdd0h+tr+AZN8r8vIMECJJqtLwpdyLNe+ppkFafh7j16Gu7yj3Zw3K+Fe1Bjt70rn6Ov
1V/Xra65KrqvS6s1vPNUty8XVSNBNSgWMgKpFrpt+j7qdDC3hZdFR1V7KDd77tfsLT0kYNWAsdNl
d2kvGxoDRIBWnuyxfSrqJ72IHvL0a16GriU5N2PTPl4f4NrWgL6MhhH670k2C7GMUhpl4RRhdVKJ
798N6tTdpgNF9XpSbq5belWXPL/4lgXk0QJXGj10bBLRVOLA925F1WlZt+CmvQ1ugpv6dtgrh6Bx
/WN+W97ad8F9e5vc6J5/U4cPQXqiNXs/nMLNbh3xGha/RphppZ6T3E7j6qQV33jWQ4DzFab72LeO
jSkdysq4i/PW7aun67OwupHOZ2G5pM9ejo1uz/5kYHccx4Oe7frM9iSIWcYn1hhhA7uC3z/4GhCK
fOwnzyze10HrdVvbaTnlhcWglIGiOulEGmsc4arpzdjPy4HPSJxhF1sPcF3zcO5cyCU8vdgoWr+m
dd9YI+FLDR66PEVsjXICFAQks6xO93C7udWX9tTvDLc+kI/lf3//obizG+6CfXj4338S76X3Zm/a
KXvfDTzDgznQG/fTTnVlV/uwsSSL4wlfR72M7rAFewFriBBCJ1OfTc3IXOjACp2mc+gX/DYb44cG
ImyZMKycHyS7ux2SaU8p/KatrI0JWlkNmqm4kqkKksIQiTASPc0ze8iaUzd8XLZ6AMTkNlTeU37c
OMhXDhj2OecLNF6LvpSwCSM9lEGh981psN+10rjTUtgPWi+f7+rxpg1vr0/typ2INR4Pr/TI5Psv
nT22BrXs+7kBA+eqx3k3Z+4mxOPNy4FivWYvDWkLY5j6hkPUaIowaXihwGr7XU37XXJjI9SedrtU
tdyo2vVl+c5XNvbxct9d+MxiVIHWkwwd+ouGcB9GUpI7RouKsZzICYlpNT9JE8Gu1dfJQ56phdeo
WuJ1WvO+SeZoo/r+xl8oDMI29yrKQK+7WEYJU9+cixHJ2CmlHjlYigEJHIT4TmXVd8EQmG4yddlG
2CY+H5jnBWNog+mkY4hoQFjMEQBumsMHU6iyV/nKt7HptyL7N+652CDNLuMwOKl43/p60408XxCH
Dve5sYdt2XIOPgymCAps3Ecrc3hhavn72UGsJbY92yUKrrjKp0irXHP6YPQfkSP/oOQfr++DLVvL
sM9sFYiQdxoNcDQ8u0H5Sf0a/O2jIt9ubO61rWDIC+QDRjfK4uLDiK6xyTZyBJ6n+K+6Mz09fGdV
x/Q+ICN+n7XzzVi+XB/Zm2r1q1ecmRTus4AKqJYtLEFFSZZak+8BqgFzNHYLy60ddEiGtIfOHx/l
MXBNy5v1FwTaj9e/YnV+zz5CcM2+aWvLkBh3Ye2K5pDcZA+W9EHaOKWXXxH2PKHnQr9KtzIvKGGo
fRPP5bRo/jZgDdJs9iLrcU62MuZvH2jLHjgzIwxmSto8N63FMZujWtTHaC5cR5OOiLtEuwcFHu3i
Yz27WbjhPW8Oa8GuEOsWajZIjo/dUH0J7Xk/j7o3RG5Wtxun1/9nhBY8B0t7DWWBy+3gzDKynjMc
PImtB/uo1CP4ccbIo+XskxIrkZcl+TelnH4WLU2/WuGU3hTmn6GyMzfu/rUx08QHZycUzZA7iFd/
HZJ0rRhzopZ3RrS37X7vDMgSbNhZOztRUQKGqKEi/gZO1zlVZDYFmo5GUjbHrlD/sgZ9q2l57fA8
NyKcaHFWKLE2QaeV1MmLOXjFz1JPvEWBQI5QXCy7LSmC1dlb9AGMhUgSNofLdeyaRItGlVE58odk
+uZYaHuaXqt+ur673z558UyqHkQr9hIlycJlaxsAK2IH+sai30FoS0M9RJJ3PXDL6dNcuZPqSR/U
fuvNuzadKm24zqK0TGQmeGmgR3lu1LDNJPJNOB4iGpZ/1DBl0OSOoOP1Ia75x7ktYe+hXgrzB3i6
E6gFb8j4Z4uVZsuC4ByBP6rTiET5yVFiV4LAJO02SgzrFpZ2jyVTxu196Q02wZ6aNhC1RK6/kzYi
ybWzFxD9Pz8uuFraT7GNUilcSVXtjeZ3w0ANqtnKjS3bXTzhz60I8SqkPiGqbssQanf+i47em5/2
Id2b7kbssTWaZSrP4gFZrQ1JlliMMHjSO3ImcgU9hLL/E6f6PWeCA6e+k+aTPkF8kRguIo+btN1b
Ky54ra+bhR0XTJevBl4ePjabhM5bFgSv1eq2ZQwMYZGwRrwBgveNSu7aGQYOiZCTxkQSIMLZIilK
mKg2S1Eplleha5bHYMWa79UW3G31OFmyZ/QnalBZCEPpjb7Rq4UPjqfZLcLmXxztfaN95G7ida88
9MkmkHDZE2+8+czi8kVnXjaremWUARbDDxJZFZ3e5k/p/bQD2K94Zu72W4WUVbc+MyjM5SDTgG+S
sjop1lOAPhGFosHcMvLaHyAOixyCZSJ8DxjHFNya0n5TVw0COOqjCRDqfim1PQV789jtk/vsu/Go
H1J3+Bw/W3dx4NIPeDA3fOYNx+8S9PIMkmFpJZ8BJfflzDaVlI3qInadTofhcf6Z7czq3vHv5vLR
SPXTpH1pyGK9l34GYelaW/DMxVPeTMCZdWECGlTRh0mzOAubZ416VdTKnlw9QLG76Gz/+zOEtDlv
TbSbKTsJtpzw/5F2Xb1x5Mz2D30NdA6v7DBROVl+aci21Dnn/vX3UMCuZyjeIexdLPZlAdWQLFYX
q06dU8VGGer0ipsOqbKp8CBRIho34F1zZF+osdJhKfDDnu+nEYI+36gxhGzqydZx0v0C7cTLC+Hd
cw0G6IGhUKAzR1b23QB9QxuhXZbBixhE38zleZ4F5VTq4ezRYBjUgUoxoNEgNzhfyGRridpHmF9A
/3ktMWQ/B70OvTqD5OBuWJfR1WLRPA331XdqlFkapOQhemrCaLF8R98Gcwuk3RgvpvJuRksA5rJd
OD5f3k3eOiELilaio6APwZaN+zBTzDB1QKidEAnF3Mhfj/ZtAxo+97Ih7uJofRJK6LS/wjLaZQYY
/asOIxPWPOMptMlL11oSMHdjNDi+i2eI/SQRmUT10S9ARHrFKWYJlTIwM2Kh5ydZdV1jVj0umYav
TqJ3GRkKUNIaFUGFtImulxdJuWnCZq+Gdxg9Vn8UuxESRO+p+WhpogG0zwEs1q/Q7UTbB9AyE3Ph
579Gsp28myXs9+LPD/pzeWf/WIPhHgpt9+YOXbQtNsbLjuMdFCujH2hQXD4FlfcpObXPfEoS21od
CQITx7wi4ZXhGT/nWwgdk+kOcpzJd3RfD44v+cVExvA6cpdDucu35tPlX8F1upNNYD4vagdtULmB
n6vTU2NKPip0pF3dttiqVhCjh5BHIjpf3kcbX2uIEwGgA+gME/7qKM0SNQVrUr5qe1N1B2u4GksP
88pBdCuafuLF9VNjTDrlJBO40zMYW/bJNn0YVFwtURjkvqXAeAJGLaAA0D5nPClRBjDIDJglH7WI
GIXpGmb/AX5+cEJp+zprbmlaCn5KcBu9JlANuXyE/GuFBiJGvNCFxn/OHbmqIxCvtBgbAeC0JNld
lXrlQ/pt7cm0mW7bKEhuZNd5rR6kV+kViCSBefoG+XKPTKR6ePOjTcueJ4SClDX6nPy+m3dJ5oXP
Gfgjv4W3IWnKb78E1ri3BlVM2lyAbgY7php3dSbNESZx2n7eytPddGX/BDmBWtlEmp761jW8p0FQ
XOFeEjgqWPHRtwQ+8XyDLZSdQfSPicfhzdoOT5lb3QC20B0swVZyb8aJHea1B0gkuGVSgKAM49lZ
0a2zAQoHMvFN2o2tSCaM/xU4sUZ3+iSVNVU4bVLCWu99oCz1CCDScb1Gw1JYQqU3+ouHgHYDoE48
+b9QfRZr74TgiAZircjdOQ4aCH+4TbxNbN/cjc+ztskzUj131pWKNqlwqImXpoAC7l/zzPUspXUK
a4r6DeYf2qZHML/sk3z3+P33mUCeWWAhMhL8ffVKX4hjFsQpryzrES8eKCqQRmDu/zm43/aYmA1p
kUnJAIs4lp32nqbWpqyLXW/fAh3uhsYunK9B3qGC/ejyMgWnyLb0RmUGeVsBs1qQHfem4K/zP4e/
T8lmnL8qkzTsGuziGCx++NYHekuUXfcsfXM8exPtMTuYy2T5Gb5a3yHMI18tQW4Qtdn8t1Uyt0Id
x3odO/yMKIMioPR9HG/aRlQTodnjlwuBtJnOoqF6yW6llMYImfTqYVxx/2ptF9c49C+JGx7au+Sh
8UWqY9zAcmKP2VtZr2Q7SoDGy6pNod+t6AE53b02XRnLTaUK80vuF+HEHLOHhtSO6K/BnLeqJB1J
cadv1tprjlbmGvVtOwmqZNyGCfQi/91P5olQD04qQ5kWbTu38Jc7JBL77vhrdSMy+90uFGRu3Pt+
Yo2e7kngrDRzxDfi01p9hByWO5Pxw3A/LjsiN2qdWKHX8cSKBhTqYrcAbxZb+xaUE4dqe9nAV9gE
TcdPLDC5ERgMyzLWYGF4gwgBGa7mQ+HXfgrwURb0m8GbN8t9Jhrv00TewYRjyMXhWRzDO/SNMrrZ
d52UXucBqgZcAuY/wHlNmkfQJHsv0kbeaq+x22yqrXxAKWJreDEJ3SXoBR4kupBMCF+nxixzG0ca
6mBnzgwLVFoFxHwu7zjPCnIWoCI+8yS2wQ0ybyCfYsy7gEnJjcMaFQZB9OJuLlBVdF4DTUswxp17
DUo86E8kDp52wSgh/9P3077ZjL/yTX6cH6JDeXRQyencdtsd603/UX3rNsWj5vf+sBu8+jr6WW+E
pR1639lwd/qjmA+WBpbvKJ/xo6SbNlD92utcyOX58Zvh1q4eXN5kbjA4scaitxc1qbscL2l8SHQ3
cROg2n6WpHDBX7lZiORdNqfR2HJhcZ8ncnJPVxXtS7PA4ga/9Kbt/O2XEsRw6PhmetNuZL//sb60
PljANso2vKnx2UqvkO6oZNpGm/7JJvNW2hSA7Qh+F9/Z/vUEtpGU5MmghVDLOXrylXQj7XRX22lg
LcgJIPbrY7LN9suzti3f8OjbmwfgY6y72Lfc+t2sgfVHtS/6qbnyrXxMSXgdCxz1i4QZrQWcnhIT
sru1MCToMyObAFrpuaH/Wu7riirq/l2oaSxwQJZ62I7qvNFBdHyU9w5JiLYJvikE5F7+m+gtyEuS
TpfFRG3DiADDoPcv19+H/FarPwpRqZIbt09tMHF7kCD5ntnUwRE14xuJjCQlcbAEkTe7mYfqzeb5
47I3cd+YpzaZoF1prWQ4HWxGEECoh9pNSkDNQmhpRcu2Dte9NHTbZOrv5my4sZ34epzCoM5nT1qX
jaY0fqTYT+twIwnlKelqL90/JuLNC4TRugW/zHnIAIBbfG07+MUmJyADcUdf8pZv4FUR3HpuDn66
H0xIG0A3EU8rzlneJPfrFpCMO90rgsbrBbkiL9k4McR20zHXG5rygOVNvnFcDzpxNqk/kfju8gFz
/Rak3OinYyQXYy/n340u6+RFKiLQmiat1yqbwgLXukgr6gtt4eel/23lc1dPYqU+hp1RSZgrVdpd
kn4ocwxd062DV9O8jLdzUpPYdFx1rN20HNxRm7ax4hbhArammuRr8ThJFiYD+40WVsFa92jy6dus
kfwobf3e0m4cub0Km/zBAQHM2P0pvyN+PpB3OnImMN6bX6gJa2UCqreAUqher26NEQxdi101eipF
dJU897IB8aNDJSiSfWkRFP2sz3NmAQrXN9vKzm+6Nkgy35E3avYEbopujFw1F9UfOE6A1AF6mWBe
cAC4Z51gyVu88DrILAL81o5xoJnInqv19o997dQMW69aIj3rBnB+g65lH4+ptyix28u54IryFgMI
I5qCGGcHbw/9Pp74Gg5yUFIdhbcO/uMP8ruwVcuJPEBI/rbAxPpGciqQeqGRmq/lYaqMfWHPQdsu
z+sgB5e3jAYxJsiBNB88SoAxoXLPajWF7dqsi4quMHjvsjHx7EXR/HxevSH1Z7PLN2NsC4peNKJ/
NYmWnAVoOWqaTNErAcMXHq/Yv2n2S3UmbTb56QDZBafcAu8geFNxTwvS2/9YY16oitXNllIBi6BP
Xm++ZeGPUJQRiRbEvEqB5bS7QQIdcG+B/jSMLMeTCmd0wbn0Phgg8kt1XVTk59rUgIJG4o0hPJY2
SonbTpJytPow9ybHV8FgbZo1KEUdRc5HAn2x32YYT+xqvVajCr3TplXvS8hoKlHoSr20nVfFb2op
odgeaZYF7xnuBdBRwHAgtUsJx8+vWK4WbWiA9R5UrdPP2Vg3jhp7U4ZhwgxjLH9xA1DhBloJ0Vdn
Px1m1alT02OJibKDSgbQsppbr6QJQtH0J/eunVhiViXp5qJ1JfoyGKFSoqcWBJ3aMfUXjNpuLq+J
6x0nlhiPxFhCXw0K+qd0WKv0Iettl26YPU3h38TCE0NMsi0Dc6XbGTWUypu02vdr5heNAMrJgyDa
lGfunyNiIu7UjA5o7HBEsT5sEtUIqrd43Jj2UdG+58WmtNBOM2MSdYvbiRSf6d/+Eq0oZRY0vDER
wT76TD2VzE9iUG19X6O7WTRjIvr7jFNYWtj14AlA/pt8GPJ34beE9/cpoQ6aoxaSMJYpbbQ7y1l6
aAB2dfNWgOR3P6vOKLhDvPt6aoRJlXujyCujTj/vEPBeGSaAUv3WHj4uuzUvlmMkkIILUYD40g7T
l35KoFMMPRvnKsveW1U0dMu7NyggWgrGIEBMrjPrWAy7K/MBm4XaldkuGzmSCKIDZaeQoDZweTW8
lyqyod/WmKwozqwhtDMgcNJ4gmKwEla9t8QRxmjy3iHZoI5+IWf9Y5V2d6vVjnTcaLoehtLwJqXo
INU8PdnZmgsOk+sxv38WSwNgry0kTKgIoZJEkjtBQSnIWlDDXV499yxRsIIqEQBdKCqdh/i2A7nv
aEJIPdNmF6FQfJi8bxfG8/61wNyscSjnvh9gAZjlhyrPAmkOSaJOxBx2o66TWtUhNvznkRck8KBs
wItHBpMwY1TpQWCFVi6+XKbk9mN26Lr6dhhkV+nprFAcbf94G8/sMZHesou5aRrYgx+RGCMeVnS1
NH/xPT6zwoT5OM7xQFFgpXau9PkqHz7y5GoQTTtzXAKqoeiFgqoSO8fSz4DbSstk6GIdSzvc5ka6
wwCZaKKf49wOCKsA7lYh4IT51DO3u7z3vILg2R9jNn8A8M3MdHyXunRIQZ2Y7Dopjm47qJ4uaaKQ
JCuroLKqj2yErkcKXqqDo0UvS6utu24eRKPaX6duQXYF8IvpQGjDwjPyfHH/MyMj0YscX+PIyQ+l
CRrC6K3OwpckyQInNolZowCvYXQTJDsVvpf2QmxIPGXqxsqyQ65Pr3Jq/ri8SZyQiq+mAmQ2eJIN
/bP+c/JaAsl/X+Qa9giSusnqG4dmfETlCnJ4/80OE0zTsKl7eUFyBbLW/ZirWxk8FE1s7JRKObTp
n2rc4sV+uiy2cy/nZmFMAxBH9kwAsxtDLwz3jUi/ivNdPbPCHGhnWXWxxDjQgsjh7bfMeg41QQDh
m9DBuozBOIp3PbsQ/1NSow/nFvumpijNzvvJy7Vv2nh3+XREVqiXnHhBE1txNuawAu7IuXMBbM98
YZTi3m1MF4LlCZkaVOUZI52upwOlBW5se4DAgmG5SzaL4F00B2ASQpzJbytMjgCcjF3qKhXVc/aW
Pbl6p23C9baDLIMRGm6fCLJf/gX6bY9xbM0CmZlTJWjKG/0hNeunLP9e57ey2QHFLdLBvrg4Ks9y
voWF0uqoxQLVlGoqUayMJHlO5G9DdZOpsSssR3EjvoHaFx2QxGgms5coFlkoDWFtU+3iO9m9TiKy
dJ1ekS/HhRk7ZMBUPspinGLU7bkCGzyquH2U+GkB9cHIjit3aTKJLGOZPg6lbBB9yMANlDZZENnN
t1nrJuJIiU6UugtdZC8p0fvmY5kBsoriWHPXZITCodE77jpPbyADBJu4Uj7H8ZJ5VpGGB4BbbdLF
WhRhvDMEegOyps/OUIfuqETxzTpFCgj9MHVaN7kNUY2x9VEUARX/bM4gKgNlhA56bR+s/BIp9dYE
VYOmBZdvJX/7f+8Ns/2x3WRrnUbpsY4nr45HaNgKnJd77zE4BnATJvFkdgoPUcceUJZFNduAXPZR
W7a5PBJDlHXxypr4vvy2Q1d6El/MIbfSSoYdc184fh4SyXBDHbnyPvkp7bRKsHHcSHNiji77xFy1
puhEWHCq+JYMAhYb0ZYxDiuDcIjS0QHTBMSoftPu19fLpy4ywJy6OfatWS3YqygN/VZ7aifLjdTb
OX3+b3aYwFXmmlb3DeyE+b5vNzYQwd0VtGz+kxWHiVhDBSnXQsN2hU/DtX2bPM6CDj43JP4+ayZj
/J8ljVXeAOmJNqySkE7GnOw2/jH1viPaMG6kP7HEpJPALkB5pIAlBcpBFRkg1x0RjFvKomlq/r3/
97awbJVqpC1oncOQhb7snEDN5wqXh1w+GO5q0MqAQjalaGeTUb2bBpw+Pf723gHASjIH3EqbWO+m
iLKCux76XMc/qHOwOUwnRWVVziCuAxUr0l+izQVpRDgy7noslT7rUHJFt+b8zudgM5ASA5R19uRp
GPwrO4uAzY1g+K8xBekS1+dQ/ETVGkzVeK2c23KaMCyqCkWhrvDTxJ/HAAi8qsBgrV+LME7cWHZi
i4llKMdDq3qALbslQKbFgi+A6M8z4UxdxyLUJ0CYhwFVoS7TLW+IQkEQ4DrAyRqYkCY1WtFaMtZQ
zte98W5U+xqMiX/hzyAc0elkqwp4+fmZgIuNvlpRGELFPV4xcpgrpM1jUskQYhGcP/d7RhnKoXdm
4blqMIcS1YM0rFTERkWzxF/G9dqaGnkTdaXiRQvI5TGcdqXbi+4tw1yT2VZqQfTmbSlt2WJgGHAf
FOHPl5saHSUtqLCl6680epz/YkYUtHq//z7zdTDtuC6zFnBraJd4ZWYSq/zRCNkfeavA6Bkdq1Qw
jsLOfmkNuFpiDR3BejrkctO4qFYf+/52HnLQ8jektBLXqoBgwYFmxV062MFk9GQ2bq0kFQRE7m8B
kB6CmxhfRxg539GhSs1wjvFbFOiee6gJNW6V5zdjJ3oKcw1RkhVA9qFLwPJSdZUTqna+YN5nVd/X
sHR8LZEGL8G98y/fCXpIbHJt2jrIDiE9g0oec4hJ1c9xbUFANKyyp7EejvVyU8q7eFXdrvtWYZRx
FZGO80IjdhAMkGCVRYRkdtGYh2xuuxkvySwKim3rlCRO3QVkr+ESEUg8X14hvWhfVnhijllhXPSV
2ipQL80Sa6c4xWNeFwAZKA00RpPdZVvc3fxti0VkjGoFRoARS7OrZ4zrk3hqSelAPPFeU++0ePVk
0fwBb8AE5CN4HKG1Amoa1ifLvknSNcF4ZjkHhpIdKrAl5fe2Mvu2U5A89eKDmdw0ySS4C7yvggX6
UEMFLoSyBJzfhVJRzRE82qjWNEn0gXp870pTpfxFDDu1Qt+GJ2m6nDorvm5YnTGm21rDEyeFJKOI
cpXnIqdWmLStyJ1FHnJYsdTlu9qBGnTdg5bMTXQRzIV3sTGNA+Ir5B8o8zHf0g7OEesynsshygXb
rih+YFBZdpN4/oseAPit8GzDfCcSmy+ivVDJGkP6RjBXu/eLNYu9vGu0v/GC31ZYJIC6RBa0nFCw
kTTw8YKywRA1dLglUSBPQFwCvAtkF5nD6UsMP2o9OlNG4ztA+/dB9SRL15Aar7SD078P8275hWl4
Y/mWRqWbr25R7dTu9vLN5uWONmYiMWuKkVmgdM8dUVulobeaGkPA2S6ZoiCudk1yPZpLoMWi8Vye
O2LsEBES5H0gL2EilmS1bV+3QHSMYbEZO/e1yCM3GU3B2fHi8IkZ9uxixS5qKFwAV/E0ZISSgP+S
X8P0JhMN+fCi4qkh5hLP0DhvxgFfs+yjfYWpbCb3q+SboScaL+BdL7SZEZVMGZ2Bz0GSk3BhJx1N
hRDrb9oHEMgJviRcHzj560wPpQXGIA8N/PUCGJdVPlrGt6xFv8Z4bf9UzZQWp0HeZ6DsjmQVz69z
dyukAixrdEK7nNt7szHu46rfGtL7ZafmbRftNGBkDrJlX3UdY/zVHgRAx6JPQZ1K9OkBeh8CN+P2
WNDzBdpKVmHti5jHlMndnANcM7d+g6aF1gye4Txmpu0WpUPyZesUGzPegOWElNpekq3g8jJ598mx
oaRNmSBsi+WcyOQ2VccFm2m16YAhcSeogc3ysqJsSSRF8R+Xf1B2xTT65ww/ptoYd18HCQTeDp4y
/QxR4B5Ej820pYUToxakG18XBkv4cMHlbdUCAdm5l6yDY0VNi7ErPAATMMyAZkZOWn/GQGAo0jH5
6ivnthiPXDtl6OoUtopnMycr5c/e/OkxUQtIr+n4OThSmUBf2FJddgaeZ9kEtGeqaOm2rIqOjGbi
ENvK7P9oj7nOK0i7jW4E0bomYcLF+dDKD9wwIeMJf+NQHAcZFZ6DFpPu9m0TVaO+4HUu1W/Art6W
HTSgoTomumd0f84TXahjoGuN1AJB6svQeljahV1GWI+Sl0SNYtcqZGLibdJEKdL4nphOus07jJZ0
b0O962vL//MDPP0BzEqlQp3MdcWDMHWeFOMqk640fxJB9TgJL5aJVxH6v5gphtbJudPLZadLHR7V
xzzx+7YmaIHGU+pFELjSGowA6RBaMEqiN74hwt7yjvLENJvzVpFmhx2dJSsxi5dvAN5QRMUWDtcJ
2trQa/0k7bVU9hNmWDi1eobWbjpIvtFu7dcac/DodIAYBHLsP+fFa4zRBW+3hhMdMpCNhfu0UF8u
nyUH1X/+O5jbYeb11LQdfkf2/N655r71jOOP8DUO6mdn3wTS3rwtHqzHyBPYpdGR9eLT9TNFGohs
K4sBfWowX0elX+ouxXnURN7V6l7ufcyclaI6J6dWg7VSpQ4N1UcLcBjGpZyimsISNycqe0zhQ9l+
JsBY+xQLZ4bQW2yINhzjVVCP4kxrnNul/naSrphtP66Fgj2uiFSRm9HcxJ5+2zwBjYlsr79vbGJG
EGMh08vyQ7DPvGiBZjGkgmwTDC3s3EudZKDhkBBtdckgcvvTGWI/jueN6szBEFdXaV/e5kmgKiMW
nn83ykWUFn5Np7B6E1k9qBGA7WWpRtp6DJs0hjIDBHav5RbjX073AznWS9NJV92ovwpWzPUsFGMB
Q5QxWqsygWNYiwbiNivoAeTKA9J9n0hTRJbavjee7NTt5Jd23hngdCWZLNht3ocavmVSHgR8B1g2
nNZq0NQeVLQwb+DL5Y1W+rmgycHdzRMTjC9ZyGPC0IJIgxJ7dpGRsgX/lEmkZHAbEVjw69sfJ3di
i8kFCnPVosWCcEI32D97RyeJIt1fPi16GF/CADR6NCBOcF5srX4p2xHFLjjHiqxQ6yUfzadqBK+a
8p5IV7Y0kEr0ZeFFdw0nBHEgkNLhTpzfRs1cFzleTWRTBq6/+R0cT4o6COIb95hOjND/f3LlU2hx
g1nfoqqmTuWnjhn5oyOTtctSUlt9TNqmEMl1cb0PkyKfvBgoujHf5Ta18f0ojPQ4q8+lHBM7e7bm
7xVAiJfPjLc2EDTjiaVBaw6PsPO1JSCOq9UWF2zGSjzgJsfjEhqjp69j4qpT9gtsD4rAJjd208Y0
eNBo7vElBw7jcSkcfJMn89C8zMutGWMgAUJEWulAFXdvN3eFJbhrvA3VgQEEqT7cBN55vtCsTMcR
sjpoHoOOSXJD6NKB/1avFMEHgruhJ3YYZ1kzczZyE3bGuf0hVw+Qrdk4LyCvDBYpdMjl0+NdapDs
Am1Jy8FIQM4X1ax1lUl9kh2tFwX0CiJp+K/VBjRDTv484xxarapzSdXUmvX7FIWkBgN+LT0M0l7t
Y3eZ3y+vhneZT80xR1QjewL4tcQ42WSQarqzQdUmJPnkBalTI8z5dE4fN3lLgYGjA56q23DKPWW+
M2bPsf0sAuRLCKSnZVU2Lp6aZO5yKfXz3JYwGVWbst2m0XPWxmREjVlqX/puoxjf0lW/u7yZXH8/
OTvmy1mD2nIu+jxD4QN8XMo9JnKIotysqOVcNsTNiFC4oSKyDirabAF96NQs7NcKyoLypjXBO9bn
JJociI8M8c0iJZvEMP15qtw2241yGCjF6lcPBqjCVrk6yOEguIE8NwIlpI1HKQas0Ms9vxSzkveG
ZECZb5GvLP0JT0Th+ABvcz9LimilQUSeXbIuUR2uHJp0qEkQZfygTNdRZxJVEe0uz13RSkMBDGo2
Jjjzzhcjq6UDdUYTUqSgcIx30agc+jI6UPHOttxra/Y4tt8vHygvqKA/gNoECrig2WZeEaOlLXKn
6dmx1WaS4k0qBKBxMPiU/pamCgChIRwzgaVtnXBKGjQF7egG0/ZuKl3RKdHJm4rv60GpMV2loTWB
F6nsd1MwmH/cHod95A2f6gB06O98V5tYmuuCPgqzwS6DuJaeSif888LmuRHmBupxskTgx8OrMCwD
rc1Ia82umP+V5+4na/n82J5kJ1HXOL2t4SGUd+oumu9Qm9yK/ZBrBSBLSkiOiRY2t6trZ7Ip4ueY
rhjUKBUAcJtSeZOc4c/1DbBteN588hjTQbvzs6mdAY1PqidWS7k75c4mdtBr10E7TBCFNkMXyRAI
iG8uOz33RoNpHTSecEdDZqxGiYEWlUzTg3a3SNahwfDHgONq/mp5VLwBdJQyGG7U8+VpOK62pMsD
6H6batYWHFpGisdNogVFtUCPQJRucY/uxCJzn2WMzcaVgRy5yZad1myGBZIthiC94qUK0GIC2Sye
4rjXTGvRaBst7Ef4R2Z+w+xMFxjhTpmemxofn1bQ1+EGKNpZojLYkJVn8oQ+ztsCbR+UdKypv40K
VbqpimbwL3sEd0U2oPN4dsIZ2ZKwYVYWUFrIrQZUGWn/Y5nI9dCBQ+eyHe7xnNhhHELurCxZbAzR
q/6rTATfQq5bY4jkU9EQNABMXXs0oqGCrCnq2iqmLNXV7WcdMlm3VSFINzTehwpcv9AWhvADZcQ5
92sZt3ZV8Wg52t1kv/ZSZnhLODsusDPxPqTDqukaoWwQrUcokKouiDViouuDeahHyUft3fTkvNC3
zaw8xZICEaRSzYPaSfOdsmiYlQ/r1evatHtJ+tkIwFMhEztBhbRa8/uxaCdiZQNKMbFa34wpfkc0
Q53WXOpkO+dT4lYmIHdyZS4+0D/ZZqyK+BDhLxMtBTgKikemYOtpxGCzPqodhWc3KPKQF51vCEie
G7sy1uw4S9nD0usPKGWYd3mm5V5TR/FrLLWGwCT3uwqEM2AaeFxBuoj55LSRWZuJNiMvWUjrKSBF
cZ0X5dF6yd7ln8UvxfLS1gWC7rIH81f6r1W2KZkUSiZrKazWXuV0+9l6jdp3SYt2k/F02RLv5oPk
3cFIJdoOIFQ439PMwLx3V2FP9QaAw1bOHtuwEW0iL11H2/iTCgDEEGz+iBpXqwzSkmEgSt3O/Uvm
tLcy4EnOvGmcbVFORM4bMiSPl9fG6bnhu3Zilzm8BH9VGh3kXXEl1WSSs6dVSZqb2gjlQzFH5V1U
RinGXqbFm2xD2oWq8q2MFM2bl6LeATIgUjvhvtNPfhHLa2cDBddIGA+DhhKpj9aPSAnUn+ObTIbK
szuBF/FCFfpv0N1EDxhvdGb5Utcp/RDDWJRiZK/d5cVRWwt/wF5f3mi+ISB+UARAK4LtWSUx9KMd
RN0jpHZkdB+UvifWW/x+2Qr3UgCzCLoPyF9BDvLcVbulA/tnizhkkR8glHP3+eayAf5lP7HAfDiW
oR3GEsAsdPc0aNDc9VuwmGw1/1dMFk/ybPAH/UeLTIzPDStLx2kEibL1s/VR5Mv14VUq+60SbwGd
Rulysa+MEfrO0AewcjKWIuUf3keZIkH/2VUmqObRYCwz3VWQV3igU91lm+QxFnnIZ1n5S+w+MUO/
2Sc59SI1RZh2MDMjihIDyovQvtokJPqOEj8JuiMGthLvBXVAH20Ar9lFN6P/9L76Iqgfb70ouqEh
jYQGYxvMekdtBGGJGuKr2qxuCtacFmzidfO86H7RmXiZVYLLwctGkAKjSAYmeLw6mdwKZcJEV4o0
xxgyFDEcOfmFAcvrIhOVybh2DOQJwHZjPJ79Oi4tYAQAmMBOdzfXe93egV71srtyTFBaYeyaScsB
bJXR6tY8b6oJ+pi+8ZIfYhHjLueGK8jgoRIN4IqFr9G5k6DlNdRJNee07qEDNbBtRmhEumr450dy
Zoc5kk4frdJ0xvxY1B/AWIMOQYhG54REwEkwE4+FYBKYFcyNkiyzJXPJj3VuBct4RcdWO/ldiLDm
HonpUHAzut0mO+QeR44k54OZHydlY3RXU+oDiPMXp35igom7kZ3bc5vCBJArXbmHCXDgXzbBYcZQ
KcYLsBiV0kexQxao8fZSPgCDE26MQxikAT7XpHeX7a8nUf2HlxWc2WKiPMrooxZ3sJWmT9a01yaw
ggMk6mgVkWOvND1QV7eVP+X3Wv5TVMLQuI5xslIm4ifRUEoNXakUE+ennZPlEF2PR/lpDVCidfPD
D2Xbe/Oh95Ng8IaH1M23jVc9DRtoHh+WQN+2PhoJCSVufQDTnDBSc5K1s+1hAmRptrVW0O15VjzZ
n8m6U2HNck3SuqH3Ut3KoHl5dkjsX/YBriefbAxz+SG6s6Y18rNjPoWb1vAnWd3Ya3DZCDfCnBhh
bv48QL/arGHEqB+RXhfSvTy/KO7iCBz6E03FfO/OdpH+kJPv3ZzYlW7Q1SjeQJrrYa8E9s50Nbwf
Kjd2052yza7rYPWsg+k1rnL9vdu3uxiMfBvNA3W6J3t6AAo3d3iA9pca5HcKtGnj7UJM7LxGMi8J
xJyY9GzZX01bjbT0jO8jW0WsnXBpVApkhY54u11W7/Lu81ArgPLho4syowEKYObqxaE8WLkEMYUa
A/0aWYsgzDB53D93uR81pM6JZRY3hSX4bvHu3KlZ5s6pptTlRoJlWakV9DOGXbJZPSrm8GaOsUix
lJNgYI1Q06bVe0rofn7yJtw40gysMVPNXdptUGVTyijIt44RdJYgZeX5M96mKOohw4BYBBOb9SQM
jZrOpXZt66ZyeUBt2++qu0SewWP95xUpADJ/G2NOr8ih3BCOgG1r8XJtWN1VNLya1uglbUNkJQsm
XSQmxj04KEWDMoNiI2wmJtgRan51iaGrtAO0b6kbkC6bmFcqW10hKWZDtpcdlG8PBVkDYhUA9DO3
1klBReaMGFeKlN33XZoiX5tr0WuYeht7yVDCQDMFfVoUkpgYJCdzpHZ0IqlWnuW6DkaUbdTkQW2+
xfpuGnaRGpMco79W9t7o26J9ubxGXpw9Nc+scSmTZc3DGhoKoQnYboXqVbg+RE17f9kOfV1+XSY6
4LTsjGoPc+lqcB9FQNZi9Et71WXjoKX9ti0eVPutUW7ztPDHXkQzwV/ab5PM1YuAFgYABKgpzEt0
HijW3vUeGL/CbARr41071NT/XRvjl5FWSKtS4AiXtN30puPVy3jX23XsamZDJGgMXN5LXlw+tce4
zJpIIYbCqF+CySjR7wf712UDop1jnEKeBkcJqYH60Rhit64edEMQhEX+QOPmyRexSTGiMTbwu3KA
PFkOOtgBXzn5FsR7WpZDV+lDA8br8rK456RgxARXWYZaKHNOC6qbkqoBhFzfzshiIjebtplG+vrt
sh3u9qFAiHIwXkZfWAzDRs7ClULY0s76sYRj5oZKeDXPIspOrh9oeE9QEjc6k3y+h0aTG3bZU7ja
/GQOW8l4+It1gF4CGAVoLkB2+/zvJ/FQoSQGvNEEqqnCAHIFuFJ5FNEO8BrcmIz6bYf6yokvhPKS
SeaE3oakwFQYFBmYJjG8/4Ey3GayVMBmGt3NW/sV01U9KbtbIwOqW52PBQ4zwnTs5XXz4r6KYIyq
skpR18y6NWlulmyiHTLUCo0dyvlrRmyREBDfCrJPCJiBho/VAZKgKSwZK1YNZHBX/+jxJNSnWz0T
5J5cZwS13D9mmGBRRObUg1YJjSMwJkLgOJsxD5SLcIuMFUwOYxgecoToNeugwjWZzGPV+nxwqlK7
azHzFqc3VgbC9vn58rnQfT/5hnwaAQRYwanAEkT0zv0EJXDNCvVWu7Ont/8j7Ut7JMWVrn8REvvy
Fci1uhboruqa/oKqNzAGs2Pg1z/Hde97J9OFEnW/mlUaaSJtIsKxnDjheBG8up8isEpOPd+NlRre
liZ5i/9KQ4cew8qohr/PYF1opYoNj6OjT0ZE4XB9DBPs9KHodiZxwtrid0s//pna/Ucglm7jT9PC
NL50hx5ALErONSMCg2w+RC0W47DinHokuH0wyW38Vw4mW0Hn5mGvmKzeaaoVFcwxanMQ3GP4wPWN
VBsOt6VI6v1BimTUNYEBkVE3oqwENQoCXw0DyIjqi3kDa7CmeththZaFgYmaD9dWdCV4cDzDiExF
xZjb4JMKBcUtRMP6cf6VIkW7KfjorLLHcYDx23P60BqjbwMT1tgbYfXWcSQlVzIA0SpUJSJonz+w
OGte3K0MaE0DbDQCYKk6ZpzeqxIXqr3MC7F6A4bUTdS8y0syPlKzoBt6tmaueGsBZxbkltjSeG2u
lTfwQl96Mxq8z8ChWGo1xl6iHmp9/JwqRgPWwmnaCI3WjBaMCWKyDr7oQzRtNNgwPgJyE7G23bnt
r0SJgafwvXEOHUff/7mKXwoTP+biGt1k6oq8VqAT+n1N/jHrE5irkq3O/9qRXGR0DsphcK5yu0wZ
UQqxK2JGOs9frGkHFv1ApKvZsdeV3e0TrckSHGOoVCJXNeRPZhQNGeCDzCj7QsZvdlX6qfGz7Mdd
vjVevKKCUD0LST+GelEMF2ZwcXe6mc7gsMrtKE2W9sSLCXzSBW3//DzCy4ElAYVwuDrJatvW1doh
pQ5ae4Puu6MVjVqLVjXDYpMk/26R9PX2Ba64CWTEgLkgSX3vNl4fy1pMalPQcUU1rC9U9NIKnMa6
KxKKVU6zevwLaaC8R7aP/rcuP1E95R0Wk0La3FtZGYzY86eFgMdOQzDpi/vdHlSQet2WuWLViI1E
MQPYVdEouj7hMBBjNhe8Ukpzb6SgDCt9hZ1y5j5UmJNt0z9kVBXvCGaakBkLJj9XdyUja0pqeWVn
GVGi8dCuQPY7gZxsK1dc/W4XUsSpL9SRGf3SNBX8hr4cjRElhQELXasR63L//LW6Oo50fbk6USsH
iDrSzGXYAzv6ZvMCGVDSbDG7vH99KVyC28XQGwJ49EdlyFVj8Kwa8tSMkCMczCVSZvLUpOMdM7Aa
rn/wjECfK7+hDIsTx7vZejQ4qNKCDL1GgZkC/+pG/iXO9uEHuYKjFKR16HQJn3B5yeA/V5M6MaLF
u8eKw99zgSzsIbMPSxLVHRa3Ur5FJLv2XT3MlyDQQTcaA6jXIqem0qld1lZUGLrvqGw/0s/l/Cvr
ttZ0rTzb4HY1McyLUAM9b+lsHZsdtVdaO5qVB1eJTLIb7T+boRWWcCVCcpn5Mtd5Z/R2lC0LObjM
PlGVjmGSY68fvM1Wp3LFQwsgIEqJDuB6eMWvry4deZbrboJ3pyLpnTfXmCVkSbXhodfuTUe1AskW
SIjAmXEtBYsZJgJCYStKxbg12GnGFhuooKG3vdbKwybmEqB0sAe4S0lMZyOIBy2iFWXmLne0XcEy
f8F82WA+q9MWufqKnkMY4mukdYh8ZKUrGfquZtFaUeKNhyrtAz6Gffudzc9dke1V3Tfoy+3jrUo0
oejYEoxmr5w6ADyajmYFiWCMeTayjJ6H0nju2t7B2J6LN6gg2WmcQVa7VM4c3ha+8iIAwWcAm4Z3
Fnt9Jb1kM8W28byyItsEKvHNCJVAHY58OOf9/rakFWuGJA+s+fiUYHaRIsoGYVKiKj2sWTFAdPRt
GlAbTbqAbjVsVtUFrBYuvCbqOHKAbHt8ss0lsSKlL3a9+qs33pw27ge+53zj062Jgs/ABBIAAQBe
SY7D61AXhouyI82n9ws2MAYoIN6+Nhln9O45LmVIX6h3nbzQKLMjd8Q6Nd48p3bne+2vipVBjUmT
TpkOXZo85WTL5a99MYBwVVRSgCdDGn1t3iAr52nlAZdX2szyF8MJdZ4EIBh9dDXye+OYax7rUpik
HmBCbReWz3Zk60lFDiqxVXVXWgWgVaPm/dAWbh+JQewnj47nsVzqewUYlG/zqLh7MH8sg59Ax9Og
o7r39fZvW70HsaQeg45g9JMNFFT4Gp/cwo6Spvox99/0dPBZWn4rE7LhUOWu2vvHRsyEDdPACgNx
LX7KxSsLyujmP89ENSu+s4SKFibMOfa9Eiyan2GZylB1v/qpxBzr2+1Trn0AVLLAagGcGcjApA9g
EjbbNUnsiNPdoeAbJ1u7w8v/uxTMg4ZY0UA2gpQBE6rzgYLW5lA83z6BsAQpREGyClI1WCKmA2WU
be8u3eymmRO51UOawRr1899k37gaGDvSU3hLGWRZWEVfMLVyoqS8q3CWYWs759pF2Rrm5FG7dMRO
iWsNIPOUOlrTOFGb7TAWP6fHWrsnw0a5au2q8NIAOwVqBdBSi/9+oWezDXa0bp5sFKoOGdk3n7kb
3f4Yq37rUoSkyrPGsCJqhAhVSQ+O25zAtb1LXCWg+U5v0JSe1BNpeZDX2kaYvnaFDvbIgcQZ9BuO
vN+NFwkKF8JvVSCTzb1QA6i3N8/6MG745rXH80LQ+xVc3KJXjAodBx0+K+t8NgaahSo4CnIKCtyl
BhjK33w1IGqA7Yd7wCKi6682GO0MVkXPjuoaI+5eBWJorJFt2UaWuKoc/4qRxxW0fjF4vkBM1jru
IwAk2PTJpx8doYfbOrLmchy0aJGO4rn+ULFQMp42KD47Ue+kPih7At5usYat6QLg6eivoAIDhkPJ
78yLMc3tksInKDVGdrtg0aNSz/2ebfF6rUiCusFk0cHHx5FZgeZ6yhRkEXbkqC8c8fbS3iWav7C/
iIav5EhKkPTTAmpUnKhoT44buwAED04ZOno0O384LSieo39lWR+41z0+JJwJhVN7bFnH8lbQCrjm
8bYWrF4cgjVg18HMC8KKa61e5gwD4zmeBjgKM6wMBq4csJkGWjt32MHibMGiVrRODHtA3UB8iSNK
HtbrNTdxdRRemv5HpQEnqn2+faAV+7kSIB0oT5dFxW5lJyLaP7R46IwM4cLptozVS/NMsCThq4CW
UHLgtOzTrp6ZE1n9SbN+1wtWykQd3Yo+xU+VnlQc5V8x4mdceDhzNDSlHXCUwiYJ2FsqevBK9ARY
pQHZ1M1vILu2To1deZ+zot5wd2vRkImsWTDU4JToUl1LNzAjmyxsciMr77Apcz6y0TeXZ2Scvmu0
xyz7rJdvgxWP5rCRcmrCL8gHvxQtRUN6g8FS4kC0AZmg6zu37XLQsCLEgZf6wcwiSJNplxrmkXnY
WJlssV+snx0jmACvYHIMg0PXZ+c0V/VmpG7Ul9V+mNLzXGRnFEF2/fyJm8mdbmd3eV3nwM5UcUVf
b6vXmo3gkUEUilI8ai+S22wKk44VXptIH7EeuSh0GhBV3Qp3V95PtAIxF41oSlQqRHp1oV3LUhWY
TWvdCJGhP7X/5FUB5FGc51XAyZ5v7eqShwLe3ZlhgS4FMSJmKeRCgpXbFAuXVBe8/+E0faYu1h3s
EuVYq8nRSxUsY2zDxf2ijNMzwJitl4Wjt9VYWUkZIRhwITGvLO72+sx1N0Bb+9KL7kH8mKjHsQ1c
JSy24AVrYgTZHpjHRPfGMq7FUBDkOOmMEr3C7R33xmOKdGpId7VtA5W0EQetOSOwwAi6VgyOYLHC
tTBnaGzacRMDXFPN9y5DP7LoDOtU6rW9112MY9/WzjUHixoC5g5Rw0ZBSNKbeVZShRIDialHEGpZ
wB+ipj8GVa5vIF1WT4b+O9JfC2xnMibbHbFEzhtxsnnsj33nsKAFJ6zfpGDKsDfewfcFPbLPEVz7
/0+YZPJWDzBbh4g2mjRiYZhpLuxjbVUuBRVCUoWLWB80NmYXGimpdtpU7iw9xzxJr3+pkkr12VLN
e25kesBBnPPkYr3ebioa44ysiB2VGRsJDNJtBNtrnkJcjWBctlGolTxFhoat2pa2HTXV/AwiMOwx
szfegXURCKzEPj8EvpIImjVsFhT7oCizf9Va821W563J4zV7ESgIC0PHoCpzJXvRU9phNZuFu7d4
UCTawR2Gu8lNglQDLEzPNpg31/QKNW2RpKCBhnTv2mLmgpakAslttJRcu7eMAs262eMHU8/m78U0
jRvZ2Ko8zJ9iqESEcTJtgTfMnY2NlQjpDdu35mWPSUG/q+47j+1v2+bax4IKqx6IbQ2EdJISlwqG
G3glwuDRIfvZg1nadrM16rR6HgT1BtYqIXWQX466s+bKrkWIxfiB6tWpH8GYUSMLK7yNSGv1QBei
pHDRtQjRJhttSKVHKZgkpPfd0t4iFV1zaQhGDbFcAXxNciqJTVcjGA6JE2GUV8diih7b7p1l3Lug
Xtj4QluipC/EeTGiqyqC+so+8NJ2Ma6JATVsWN6Ig9dKAJgAAac+eliYXPSkIDWp+4liWymSL/aU
j78VkCjZxaGY9gRrnKwKc8vkKd3a/7qqGqjfo9+OuBVLxSXT0rwm93IItbB1rRzMp9atnszMvLPs
Lv4LXUc0gVgCmxE+LCTImoTPY4FajWoWD0aGlqC6xeG1dhpkxwh+wZsL4hHpae2L1G69cnKiselP
3Gv3eZK+1Jn6ybTU77dPs+YCL0TJ0XbBXdosLkRRsztb9i9ifNWHZu/NWM1XbshaOxbWXwFlaYnJ
KpkjBnHCiCKN60S82qXq3VAG3rgrlMPtE21JkTR90VSeo6TrRJru10tcTyHq1/UWBHJNimB083Tk
yqhxiv9+EcUKJGmtlfB4+lB+IuSMXTb+DKZcBdisPz4PmlLweEiSRdYnSUrdxVU0kQ/V9cICJF2v
Wk12bl+WQDg2W8n/ij4ICjILVOXIQUB1fH2uxBM7eUAuHE0dObDFQwSCrxnMShVMdPhVGkmxEQGt
uFpBjifwvSiBm/IjzIDma4ap8iLLLn41pCRBOSlecPsSxc+WoixQmCAexIkw4exKStGVrVVy3ntR
OwQ6iIKwejJOut2CmZVvVb27LWzF14I2DkEFutcILN4zkgvdKDVEFS4ZvEjLF3B+5nrqdzb5UpvW
hqqvfSwU0sB5jck7GwmO/LEyMDIarRfl2i9M9nmtsrchrKj0wDG+/sWhQOUuhGEiwJHUECF5PXst
Bq3SIQbIjWn3dKs+vWJTIk/7nwhx3It7o3lGMDo+4t48EKbazj7F7I2aspDwrUH+tZtDMiTyF8GZ
IldS9ImUDW9wmtH5PubGuXpuC6zSqd8QJG7Y75rqAaeC/jLw2JgllUKJoq0wqopuVoQ5ZeIEWbN7
yM9u7/PP6Cjd/kZr9QOxQPN/siTrnanbpnOr4gaLoDwv34Hg9GJyIqO/UyjIJzfkrX2wf8WZcq+Q
p3NVKViCGWH/aNvd6c2n6aut/rx9qPX7A5cGfCqQYXIxF6shlA4LhryI828dedHM59ILeTf4Xvqo
mzSc6Ebmsaob1r8CpaxgtLjlpvriARGW+q5d7FTtlS5P2K80Nt2G81tzFTamfoX7w0PyPut6ofLV
qGJoOrE8dOKjjn8Zqyfe9Bu+b+0rITQXRqu+LzW+NqvFnuauHIskGnUeaCyyqilMzN+6/nb7Q62d
BbPrJqJZD2UBub3ESNH1WgdFT7KegvdkqGOvVct7prPDbUmrJ8KcBlINtMvQL7s+Udqj/bGYCfTO
eME8ul+RGLWV7C86L8JBoIeA/BsNRunRqM2+4p7aJlGbhNQKBg971r7cPom2pt2YJgBoAZkT0Avi
dbxQgLLsTa1Q1STCkpp8j9vtTq6GwarWZHnQNxkDD3r+FZR77Q61tCXgDlfOrHLYYSg15TGfNcFM
mi0HrJdSd8ZIgc0y1Plez8BM2Vva1vY54a3kh1QAOVDMcoHqlyctGtOZp97xkqhf1PukTZ+Y8okl
n4txPFhoTc3eP7cvaM0YL+VJHi3JM/DOV0oSAWLvdbsEbeoufUvr8LaYtazlHaDy33PJsamq4L40
K0mizNJ/eonm+E5ehi0qJ4C2YIE2OC8qzLVjG1JrbtUF1gwHADTR3EP19YPhuEtBZwq2i4jwNx3q
rPTf3Xqr1rFmM54qxCCnQFVFUjSHF65B+jyJytkpjqPC6UGjxj99g/kcNLC2iFJXvhu2A4EyA4A0
B8SG4udc6LXGdS8BLVkSWVask9/NMAortbMmZPnu9rdbMSFkYwKjAXXEfKsUBXn1AlRwXSgRxXIx
s8oPWTkHIPyex9Zv88CkSbBUW6/6yjdDzdMGxFvkgXjar8+HNQXFXNSOsIMZ6DA/U1J/SynXZGCc
CfMsAtn9ga6jaUFsrsymEuVcP4wYLkmYvsfC6tvX91GKgAqiaIz3GywnMldVqjXWNNVQDBCX79LM
9A1v9HVzo6Yq7uPab1xL+eBLE80DkieJbMax1qMKs3HjHB8VXEhA2xdrI+Cg5DwpUQUskbMkKvoj
N14TnoVKf1+OT39zXf+KEYp/odgDV8vEIBXsiCntHfHM5awl7Fgxz9nwSR9N6PpAUuBIps4kw4ID
OQzjOGEWWgfvME1/IQUFVqD0VMMBWFsy1JJ0CEBG3RMjWmXiBqq6d4CowsC2T7d2vK/EpwiAHcjS
BNQJxaHrywN9al9qdQ0t6Pfl8KjOY2CZn2ZeBkqxt+lToX/Bnul94W1tZl15Z4VkbM8BvlogPKXP
hsyl7moLl1l137X8uTWwcnHx63Jf2wfdiJds3zVA2BH3MXli7V5VdgoI96ZHNaOvZuJ+acutabWP
bgu/CJcBMjyAFNAWur6LLBktrEMU0UX+jY2TT+xgrM54fKZnHSO8W1RVKwaIpi444jDMraEgLEW1
KC62PSLsJEoLOMV2VLIwr2pzI9ZccSYiTHeBokUy78rk6VxR04XzDtc8w13RHUJCv9maKly5OYyh
4G0RXEOIy6SbqxxCuaLA4S/NtPe6oBix73wvAsF6Duf5R+n8vG3zK9EB2PRR3wZYVxAoyTVNzeBm
z/pWiZyqE/ufFE3DxDNGZTBluvTTd3vEciYf8x7lFwWNKSwrAHy397uuB+nz7d+y8h2hwNjvIVpv
oJ+VDo9dP43iMkuJtNJCc75p3iYTfDK3hcgcO2iawkzEg4DUGH3TD5kdNvx5c2XgwGC40fXyZDos
BHm9b8xu4PX7AqOp/b1r0EeMLOwHBfNafw4exE8QSF5sDgXdqJwaWcyxU0yMKRHXz3n7NRkObhdY
f7jK8D8HvZAiXWfdztRKPEeJlPq1c5+MmaFoeLh9mx9jZpxEVIIQoKBjJRvFoPSt1qY0jVE6wcKd
g8OfQW87f67+fOQRxRmMVWLqACg/dEiuXcrCB42D1yCN8/QA8HBI63tvybF355/bB1qz8ks50pvh
dPbQYYtcGmc5gG9zc27E7N7WdvCV9+/qNJLLJkvTpZaNa8tz8MLb52o8JhaWq2VOMG59olWFx+pR
GDfIFgV92fXVNVNTD5rbpfFS/VMYu8IMc809Gor2ZJmnrC5AE/pkgXhxijq9OQ1Ts4W/k2fq3zXx
8hdIH88us7ROuz6NX4gNQjvfwDLDsIyGO+JgeU5QE5SOgjYJPgXlFh//2k3jVRb1AZD7IBaUDq8X
Lp6jMY1N6ifzDqQ3vRrA4KZ5wxLWFAcLipDqoCwq5sSuBS0KCOoV20jjosUKmZ07HDK+oZsrYaB1
KUJ657hi6VWymGksioiK0fq28eAU2WFz7HftFQKzLFDHjsAMybGMVzLXyUibxf3TTM4d+TW1d33d
gKXibWgfE5VsjBmvPkIXAuU8hy1Wa7Zqn8XMtv1x+dUo+Y6JAyaZ2ONYaYKGJq6LvNt4ctb8l5jP
xWZ7FKmQQF5/NdF3dYYFgmlb76kLUh3ylaONPJvo6d27w9aC6rVPeClP0pKqL/FuOl0We4Pmd3O0
0MRPlHDeGuRYmbdz0BtH8CtedfyLdLAGG3SmjvEs1unRmr/W3V1m/+BuBV76T4CcIRSu0nu9E0Pd
2vJtYp87Zd+U44E0f2EXlz9EOrFDMhUDLHoWt+NdkX7r9Jds2lCfNdMDTwFGnIBXBdJcci+Fl09L
phtZXENP+kQPVFr5/bjVrVrTFfTExM5vzI9gXPhaV6ZBN8Q6IBL3WahV3yYwc2rlMY97p3+j7pfb
79CaolwKk2zdzcyW8t7NEL67CDPNO6o9Za2vd/3u/0+Q/DqAz5kYnZPFYD8HV9Av7CYMzE5D4UTf
kCTfHybQ8H6LKQMUfMCaJT+tPazZSHIeNWzn5eq+08K62dumEWYLGL+Pt8/1brqXabksTnpjB83E
2m1Qp0QmXjz0+XQWatn3xfmR2rFua6E7/5zJ3iIbSBj5wQFmCDu+kSa8zyqC+PJaS/TaIpaVGGq0
tM2+UMzcN10etxNIZKqOnnqi/r590DWByLZQIxLdWsx7XgsstbYdbVpqQM56WNNgHwv1xenx2lkk
GEm64TDXpCHZQpEN/SqMdEgfUeeV03Cj1qKJEhZY4BRKmLpPWvd1GOeIpOZWUiC/RQ7MWgyy6sgH
ALWRAQNYgVx1NUYgokWlgTNan5ixvKhKdUZdO0iL4clokl3fuBu1EPGZLrVHEiuDB2bipPZMIRaB
xW8PQYqndi+3P9yWCMlF5+C8QJqZof5L9XNZ9Hs0PDdMTni+61OApV9FMRtMOKh/yQS/Lajn68Eh
aeyl5X5xvAOeiyNpv94+yMdPdC1F6MxF3ci0PTImBWJzdSp8DBMFzPCCUvtcFPSUoSbRe/doRH6+
LXTraMLbXAgtSJnoYw+hxoCZ1hRI0GrnNdqGNQt1/nCBwICCPAswRrQyrqXM1FzqyYIUk2HrfNsE
TscDTJMW+RYsa0uSpA2JNzOFziyNe+WM6sIEftPqQLfa6qu3BrJCsVESjW450OIWG6auhhSQPYXM
A69LE26+xx/COaBuUKgU6B6YrVhPcH1rjVKrrjkhFuaTA1h9qvidg+Hj4qnbM5q9zzxTTM+F4IyI
bmvFR5uCZCgxwlZUw0Dofy2ZFczsGJhUY6yGKBHc5Fk4YeXD/raUlVtElQJRI2INsE/I7UCbmWmX
4DWLPZ2dwKHg91p6ovafbalxxS1eShEac6HhqZLpNEu8LNZcd5ex59o+Z329V5qNUf4PCeK7IEAP
QcCjYp2jPDM9GXVumCUCGyN5o0O5dzM3tFhUT7+b9qHsvg2q5s/WiU8YyxgPAJzsbl+n/Ka8y0dB
GCgWXCrG3K4PCjA9gLApI3gltTCzSMim5/kzEPpb0ffadxMTAAKbD04recuLnpZu52XIJPJkObDR
uVdH5eiYG0/HiiXjrbJcNDeA/UHueX2cCdhBt8gmEmsWtg8mDkjCHzsV+Od6A6q8KsgVu5bBJoC5
ZskF9jZrncGdSWy5h66wT/AZmVoHzpRs1MzWrMpFfAE+K6DUP3AIgikrpWxUSZwY2bckxfJSTU1p
eFsLPgRsKNELWnI0CXF70ELJA4KkgCmM1TQuh+dyjganDkFceCrMvUurPeAfwdLkPlKYraGg947W
tZcXOGz8YasAzcCir7+YPsyqmxpGHivOjDWBzF/cg2pjKP1xUpZj45CDUwcDuTOdbq/2TdgWr21u
bpz/4yUDQIjpFFB2wG8CHHn9I1rw5dYKSWhcRSzeIq75UILB5WLwHdUJ9OLf1fL6/85MXiu5kxZx
WmKW4eRVJ5rE0zB8IiM9eirWNgc2eXBofXCxwpJNj152rGo9gsfZUKaPRohRTHSDkXXjI5vve60v
3FprEpDrYCVoPBc/jPoncJIN3/BoayKgSYD5AWWKfcLiqi9EEH3RRg8Y9Lh9bYZH7f6P0Wm4TfD/
/CtA/IALAVlWWJXeVmWcWJavNHe1r80IuO9zFOpvW8XqUbC+BBNxeEixpeFa0pwnfTnwpoz5MJ14
crQr9lCYyum2lI+eBOT2UH9UpAXzpRzmtEvfdgNWQcTZbJ9N9Df04ruaNE/l/PO2oJXQAJJgY6Iy
gSRaLrg4pFbTOdHxaYouIE3hD689A9EKPVdDF2hzHtgmgshkCxW3ZgBXgqXsfUltd1ZyCLbrOOON
P1bPxDzXk3koyjqgoxLW+AcNuiU08PAM82+ErjbKhV58+wrkNFjoDqjT0PwGNQEYiKUvClIqgLgX
u4ybcfDTPMX6zC8VP9lwPaZzP6MX/hfy3uN/gJMB6ZUO7mSF66AoAnvT5mez7s3WL2rWotQ62Sdu
aHmwaKzY55U5bqTgH991Mc4Jh472EmIZmXqmqEZlApMOaAPN4WwXyASc0FVD4ppfJ2XaELbmxMEF
5uEhFCUv8HRdWwr4Z9umTRcGSykRrAB28mjmNQmHOglzhddB2ZN+b5VmH2ISTjlUrlN8ShrenjSs
Bzum/UxDd2LFBuRu7XOjOQu7gscAFZPkKjgGH9nc1HDpHvtkJtZzaRcno0hOc508NOwRNMBbsIdV
XQfLKqBMosGFjvT1VVhal00DsVnsaA/Ta8YPowH3PjUHNH6b9DBiD1I1PtnOWdc6X4Bk6EtxrrcY
CVceNLTxMHwkGPyAqZIUvWqAy0kTVsVtioG2xWjcnTbm88Zzsua6sCzHRq0alSVbdii9ZpY6cqcq
dg9oB70UTqhufME1F3wpQTIgw5pbfVEhIUMIQvSf2RKZGyLelVOKQFA4wtwPBj2AFreEFl08KB3v
dY7yDosX1fPRnTGV12Sn8x/mwZ1BMlyHZnLUM9XnbNfa56J4A0cav0tAb1v+nqtX9gB6hmXa8R4U
xSSw9P2gosty25Gs3AOuWIOBocQFoJV0D70y5GzSMJ1r5/Nh7ruftQnO0azdqrN+mFWGh0Q3GvOs
YGdzwRgnmcxSWoPGzJEhtTdL36ndkORq4AFePFhn9XtNXmp0x2sroAm4mbfACysKdSVdisM8tiyc
ZaiLq+Crch8W/qBoZ0re/uIyRbYDrmwxtC9V7Yjt0RkAR7iFBLTpOfX7hoZ5tpXxvBdVJcVCqVok
4SCMwGCyFFSrWHWrKBlcQbocuzrzFSyvQu2/8/wFcCue37f1IV+w0EarAs+NGdkDgwgatECnpU/c
c/5MyGM6YTVFoNWDX2AvHnM/aUl7VvhGOrPiL5AZoToMuhtEiDK3KOk5uKd0h8VFBRooy8VM5FDT
LVDQ2ucFFgyERB4szpFBBrU3LdNomyxu+Fs6qQcCxuZq8TP39+0P/LEohp64oPnElBO40OS5aFUr
qEv7ooob57MHwCvpfrsJDWYA0bzv2LXEE3vDPlee2yuJktfPp77IM7Q+Yhd8cg0Lm5yFNf2tN2U4
KmRD2KqRgtYJ6G4ArwGElBRYy4zSWExexfMc5BXHp3qpnCev68K27YOU2C90OLWjiZqFGTVkozay
liwiohCkSHhfAJ6XfUQBxB3KMIjlqtpnfPJVkt0n7rhvwJDO6/kbq1LfHMYv5dT5ydItG8/OmrLC
qlAFBxEiQhzJYWczScYMMMmYqYmy7/qGfZ07Rd0oJaxIEYy0AGkjX8JjKlmvZ2dFXjS0jqemc3bc
XaZTmbfaRui0oqqoiiB4QmYvhtiku+wUu/Gc0azjwXwt0gfClEOiakeNaHuvdgKHAwkx/iFoEp4d
MDmgGgEwxZMnM821TWW3g1Y1cUl7N7C1yghGbBvZ+EorJgEB0A4w5aBYJ29tK5aMpYrSNTEIUr6o
xY6k49FJeUDsX5tIg5Xn8UqW9G7UZu42FaoDsTWj/biYd1k3ny2Pb2j+x48FpVdRMgOCCIUCGdRo
sVIlXcPaWDX3wzAZR1NvzH075ec8rx900n7re1XfO262Nbr5MZKFZJDeilALuH4ZglPAEGZNA/Xg
XJ6rHCmSh1WBvpLT0PBiNdma+Pl4n0IcEAhi4Ba1d2EbFyFRO+pAnjl2G2NZcDfeKdUDQDMbXmzl
MvGLAV5DQQLdLHnsuoVszStYH2u8uQMA7tHtvlFyBwLJPVp83yqyMzbDm4827QmNR70OqHwEe5Ln
4C3XG6fLe1xZbe1njvXIygCA5u3nZ+X2MIWPTRyCMlKUKq5vb7RbVmiFPcSt80OxImZVfpm/3pax
dnsYvcH6I8G/jDf7WobHaUOc2hri3MA+NqIgUKXZeeyK4Ix1m79pnQJs1B1uC12pVgOX7pmCzQUF
BPx1LbXizO4o7fvYKo3HqveAVjRO3pj6aP40mfVpIcSnNH8daBbaCQnH/CEvug3HvFLHEL8CcANg
0dB0lf1/uRQkT4aqj7EZIbSnHR5Kfyh23fyPaTxoiupX1Rg0mAnYOP3Kd72SK77JhVUo1G04n5o+
HrCQJHRNnypxDdKeJbQeshdnN2e7Cd0pAxu1A2crTVl5da9OLe8ILtPFwqML6SpR39rxJ+eHNDX9
Set28OJzdwSZFjhwQhOP7u2Df/Tkoo+kgQ0RIEPsgJN0bUJ508nHFpLZT8s66fxEsaLOGfyl63a3
Rb1XIK9j5mtZ+vUdgwyUUmQA0DDByXSok8fefGEcNAZYggFm6LlR/Pr7PwZ/ZF2Kisan0vuBJmTL
d9OGmm2dWkqhzRl9/S4d+1jPxpPlgQ1iOhTWW6m7n2aTbAhbyRXEuVEKh1vCfcpJKJYwOCA5LPu4
tgv9p2tw9Yx6kTf7S6W2v4dl4G1A5qRfdhTkDoPvJrmqnWjbsmpvjnzYLQm21j41PVpUaWmZ3zuW
Y28emQrnc1UyvQYxA+XWbrF1rFjKW70LQVFPlYOmFnV5yCprUE9TZ+fGnauw7JEYnG0xxr87pQ8f
FztbsHICMQgSgeuP2w0eFuxZMz6ur+6qw3TMH42jc0zO6q4+KVgD4fPhYN99rr7bqW+dQmejNr3q
v1AL+t8PkDSZtMbUWmzp4/61zvemn0b6rqR30/RjUY95M/jOqW3CzR28H/MefFwDi93EbAKGBWSl
rnlOhwznHshQBLWdJP6gs/I4Ocn41SmTNN6wInGRHy76QqCsu5RVrQeaoTifGr8kzVEHDsfRT9Sp
wh5Vx3J6Kc0lwPbz24JX3le0ODB0gL+jwiqTN8FOC7fW9D4mpW4ENKXct8Yl3d+WsuaHgZjHAwAu
d8F1fa1GitW3veoUQ9yUdz35J9F/6cZGpLdSxkOCcSFDihScJHXUFLuMYtt6Vce4Kc5ju+O7qvnE
QVnQ3QEI0z3b/nCnd/dt85YCgH37kKv+/vIXSK8N0/mSDpwOiNLPWTrct50R0vZXRjETvevvXKO/
a/nwpadbXA1rHxH1H6irmJkHT9L19dZZp3tK2wyxsrjq5ypH+ILJgOT59vlWpaCkgEo8mkSol15L
AUdN2tR6O/wfZ1+2GznONPtEBLQvt1pqU3krt91u3wi9uCVR1L5Q0tP/Ic8531SxhBI8wGBuBuMs
UslkMjMi8qTrhbRnSl3tdTCJV+CJC09lVPWQwEIAAohMtFcuzYR1T8MyVbsTuHsb7ae1NTBoVdmX
r6rb3ufaiv8r88ESD965OWHvYrVvMata6U48AeVWT4YUqrFD965xI/amknbHsibTA6iEoOyrch6o
Rog6kGx1LgR7En+aotZDTUO6B32booOdWXs25P1Giie+aQh4uJoSVq9VarP7Qpogrx4la1W46wQL
QP8Zr47uAZABV1r8I54+WpNY/SkjZfxHrViMAei1/FjwSD5OTRmCh60yKBtgVgMEeMqpPchQk/19
20Oujjl+BZ5Zn1RpKO2Jr61ONftmpIwDPq7uE+iS1HG0b9s1taQrR5zNwA1Ro1NBxhZb3yQeAdRS
Oo6TrrO3yGqNAbouHFyH28u5ugQ+7aC8DL3nuTglxGSV5GnEx5qfKnShPaZmf/MeioAaGzGlKim8
29YWNw+idv/f2rzqs1xVoZaeR0iYToadh65tMOJPDCrvNQolXw3HnwtDm2lmGYMyK1yqeVrVQ1g1
/ISWg1Mp4YFlvWcm08rlvfyd/jUjXKIVQD9UhW7WKbb0b6C2hwelt+OVuL+4bRAAgJCwAtaEqFOT
SB0vk7jHtmGCZy4PvlHVB259cYAt9DpmFZf/mRFBWp2tpVYPWumpVT7a/sDt0e3pc6UM/n/wgjM7
wqcx06nUiY5PY4GpbKKbQZvOMVplJezNUe0i6qGOhDOEciTQPSAfCkG2tFMlScOBnyRaxT8KM4Si
aVyHvcMlo/c1YMS9MFFGD6PF1qoICx8Mclno7kGKAvAl8UXPSkwxMDM2nDrSuBbDQ9CofRms6dsb
ubRCCKjiq2G6BZTV5p9xdpxiOcGuycWAYpZfaielGZ2EDbJbx1haZwEmnq0xdxbixSydDyYn4BrI
WYVNVcoGGoLKNAA1omZOVXeFY0r0I4kLcDOG9oszjmeXvDAn3FxWrao9Nfhw4pxvbHNqnBb6AU4Z
ZoOnh9bKvbxwmEFwh8OgOgLO7hV8qlXqXI2l4ZSzbKdJ/RbNra/CR+cFnZkQEgytUzj04pThZLDv
WsO9htyl2s8wXBuPs+iB/9r5vEzPXCOvO6CyFXU4pew7hpL4clphDsm4EpgEb0AlCQVblFJxP6E/
A2TnpQNOip03/WBixCt9biVPVd9pggbRbS+f/8jZORaMIGG6NDLrlcQldLmPdvST1HfqODqK4dPh
Q474jqgUun5rLwYROvCPTQMYc2BfgJIWy4A0zOOag5pw7IZvXH8EtcqzawygtqyNOlEH/PIBfU6z
9PVCRc7Uulle+aWVNwdINvq317+4yTNqAq0F8HpFMGZIqJy2DX4L5MKcdkruioy6Azq9qbVWYRUO
wD/LPjM1/5QzrylH3qVdamPoqxRvGwmplCyvJBxzgLj6mmguQJsMbWOg6y5NjHYZc2PAe0FtoNti
eQZSqMqYXFTPwHt8vb11i8YAocNRxjwvYN0ujdlW15MWI+fxOIlfB+MAqMuGRN2WpHur7PhKOBbO
3D+7N+MbDPgktCyEpaEm2LcpmAFHkj2FZurW+YFNa+WKxU9ko+iOdiiWJbZva142qQ5S+DFrybtO
zfFRMrO1hGPJ5bAcGcDHmchrCX4Qx0mlpyrmC0tTDmnEO1OXWqfHhHRMnlsJIUubBlgehOoxAhFy
0cKF0tgTxrvTOj1qkJZw8/fi+9dd4PzvCzcI1zPAHHmVHk1UpCd1m7PYg5zJoZQKnzO6uW1teTUQ
L7RQTcKqhNTGrlgPQD1i1QC0aIYuMghibp+vIbjEt9CnqwF6+z87gqvl0gh9aPCZjowd0wJKqlIL
IsL3KkocOcw2slU7Q/nRpGuBcdExkIGi5qpBfE0cPNIzQOPaGLEo7w8NZk3E1fc4+8Mm6t3exyUv
nzPd/2dHvL6g2FC0eoRAlGcPdfLQxCsxdfE7gTwE5DdkbaAMdRkYrDQywwYgi2Ml35WY62mzQ2yT
lUUsRR/IXvzPiODafVykiVLhqKa5F6Z/Yps9y6kBhiU58FZayV0+OY1iYD23Jjh6mOWcd+Mc68YN
YNNOrDdOGrnyj7LZGoVyHCfrgUnPBpvciAPFq2G6QbUvbR9MSS+J3rP6Keswb8O1ZbdhJwnT5yQT
Q5Er/XT72y7d5xAHAPgNqA7APoVtSXI5NBoNe58z1ybvikF8vf1DuOkQsm/Ul+irM8bnLOXcoLAz
Foe2jNGliGbQNmvt0qMgw+VrozMXv/bZsoRcyIwtc0gkWGm7DzxyoUG4k+xvOvVYyVcca/F0zAA3
9LwMJP7iox1YAzKMCM+9Gf62013fDF+rcvwTX84szL/gLBGg4SC3VtWkGHhf+GWdUU8NS5e2+tqA
hMWAMnOP0P+bkejzQT0zFGeNlTRKmx5t+h5SzH/nBx52Ll05HSL7+Z8FndkRDrxUJDzSCa6ZjB2G
nrt5HwxJYPFqW9a9PzI3ZL9i5aXrcnccApuXdyaNntqy2eXj4AxFs7LBi95y9nuEQ1CDji23aFse
B8+M6Y7raIiQxqmqbhu1qxzNxXCHxq8EehJgl2LSlfZ1aJC+wJFDc7SsDnU/rZNP5mN0FYCAL4WU
ytwDFafc5CrmPE7DlB51k79VsfYEKf5NQY9G4WF8woaayZrYo1hH/fyqc/kU7FMsDgybS++ZUlCz
jR4mI0t1Odn12SGs3gimBOlVYBRoO2qda0EzvXMN88ftMLbkuUjDwP2egbVXbx+oJY4ZYTlsk0cy
9SBQtJhF0Lm51H3tzfjPKv9n6eoBZGikIbWErydP1SHOCZgvT9zWH/FyWclgb68J3dXL/bRG2qK7
AUs2awMVz0UWtXck61wpSQf39v4t+eS/+6eKKHQ7xYCAmLD0mEzM4eS9th6H/OdtG4vrUSEYidIm
EFNXNmQzLrIMp6zF4AFIGUbNXVpUmMzXrERkEa77zzc6sySEZL0mJJKUHucZmkFaMthOYYLC7pE6
8+TG+IMi6x3DKFfMFnocAfDIzPzJZMVjTCdfRpuv+dl07CWl/SaKwByRzW3Kf8R82o0SkJlMG/Yx
aScAgRU8AaW1tG75IGFe1FwuA8BWF8IjzyOWdSD+HHM+vVBIH3XJth5/y1bsYj4rKvxBp2v3emYF
cdRiFIm6Ep8XPxQKw4DeICFDJf/S8TBjqeQom+AwZSG0Gqll7PsiU1/VSa7uawL5lNuOseh86ATq
M8MRYNj5v59dOxA7HCgaQHA+BnyiJnXGps0z6BSXlbK7bWoxV4eS8iwgiiYr5CgubfXGCCIZga0i
fOxJuZ1Mq3ALVj6jHH+QrPHFimrfCPuNmq2BUpYShXPTgle2cTuUYyWnRybbhWvqvekOvVJub69w
cTNBTsXUSLyxUTy7XKAyxRS5no7ADyUfnGRMjJRQHLxtZMlDUDGYibzzOD1R8XDCUKOqKUKkt3m7
n8x8H6f1Lu26xgEO5GtF/c/DjA4jmGIAl4CpIWQ/Rao2lQny9ZEo6bM5WK5SQCHw9nqWNu3chuCB
SktyI+bzeiLQnoa7dsq91Zx0cdPm1ArweaByRYCeVWUKBszaiErtsIHWSlkSdPS6DYZHrCxnydMA
IvifJSGAjDY+BQqysKT+tXIomfd//8N+nRkQnKystDCNI+xXIm1npaM0kdyv8mf/+fBnRoR8ootN
GqIyjPuC3KnQKrDqu7HfKBjM/h8Wg9o2MKgQ8YSI9OWJwfgYQDLRsDza9VOB4VH1+DLR19s2Fr/I
mQ3hPRJGVoqBanDinLxgxJmLYLDyzedvKiZ8gJtCxR5y/LPa++Uq+qZltZWl7FilhV837bZVn6q0
9SNj7ZXwCcsVTOGtM08VA7TcBsH50hTEtaIqtzuEmCbhjhIjoSMk5Z6s97YM2EqUBn0USm7MagJm
TPumjuFdx2gd6H2aeIVEMt/UuVNDkevv7X1eOMgXP01wTJMMAx0xOfQoYdAZHw4tM5z1WbOLVkC0
mbVEMd3IFEISifqsGzpCjxImu0WFtqPRCydOpUZOEb7WI5ovB2JieGBUAsuM+kJAueTEyrTyzZd+
xzwORkemATV6EX+emHIvmQWqDCbmL7TER5PNVYuXr2/puRHl8mtD88LSaA8jI0pbiTr6CSaEtaa0
cjMv+K+G7gVAGDpkopBeXJqZGfmQiM0Q5qnpdRiXirYZgSur2dquLVmygS0zUIqeh14LXy/M9KY2
CCzhd0BQM/birtzIZqDztUxu/s3iQQFiAO8hzGzHsoTIEoFe2pIW72lUxBNPwVBgM+8BPifND9Sp
Cuj/AIP79a91blIIA3ZpZNBeRzViLCg6c+OJadSLqOzdNrO4h4DmAJo9K1OIaVRay1E+ySO+Fle4
0/dxt6v6Xdw9ACDxRWXX+R7Asw7tFrQp0H8U0+Fw5FYVUcRnbXxpd0z/ttbTWgjO6NkiAZ3Hi+Cd
Ni/2PP/Me9bpbcSODEwsJwdj3R1ssGRub9nCYb2wIjg4MJSVJGNUAXKmzdANToqw2Q7FyvN00Qq+
yiynDaCo2CzQq7qS5YmCOiujrDidqvrOaqsVKOrst4JfY9zav0aEpSgsTjIrynDXFCb3J54+S7zW
vZi2lpNoBfNBRrQ8OtGVF+Ty4lDrBrofUGNNyKBp3HVTb6PKLoEC50lV4xct557Zff0BhPX9a0eI
EIzYIEj12MS8pDs7f41N7tjF4JpfpGDPrg1D4BAh9EFAQARD8rrSpqSu2RG6qrsQDGhP0e4VpkAl
X4aoSxrv/4MPQjJeAx0AlRKR1ogJt3VsgnpwbDNlg4exR7q/DTNX3GOpvgdhW0ieAXw5IwSFuMfK
eFJYg2XxIUIQlyMABZhvptJdLKfO2IX33PrFqfkWtaHbTofY6DcpZU76zZZ90pQvoMitrHwhYF38
JCEu6nash6ifsCNElHs8idJ8N99jfZesPFcWYv65IV1okMtFb40jSBbHPnwZQm0nQ5HKMCG6NWyy
bo3zs1QqAH8ESjYA1M6pshC6YgUIEMZKdixG0r52GaP7isux2wNS6ZIsy5+s0upOuRr1/kRT6kEc
9afGNQppqdx++w/eZcyELnAO0S8Sjo2RyaygmEB+BFTlG5GgBlOakgdM28rlIyJvP4/NrPYFeLiO
UXgiBMualHayCfY4nBh3UAzrEHj0vHa08qlWwo0EHdlQ67a9prqhtNXSvxmawOlzyp6GeMXZl2LS
2W8RcVrq1KdsUOBYtMGrDrCEeCj8Inu6vbVLXnVuRagFAoCpFGOO7yyl30nhaJrTa1tV/7HWNV/C
WuCd/b+tVYVsrxiyGLX5Co1Mp6vdtt5+lI07Ko7KnPHZBEUg9P6GK2F96Wye2xTCuqY2WaNaCBdS
qfoZugAZ5m9X2QsanCsJ8+J5AdxhBgUg7AJrf3nVt9TA4GUJX6uvnszGQ88UAWnSDzLdg+4Qk2di
+sD20/759vdbqjvNGlD/Myzsa6ly3KcJx74O4YYAzwc6huoUw8ZoPxuC4F07fbU2lnnROc+sCjtb
djWLYqtDeKCGQ3pQbcN0/T20aAXsVAgYgjEPebfLTY2abGz6CT7DpsKLGsux+QvhT7d3cPEEzDrA
4Iri2SkSmvumJjXGPrNjJ79j8tw2xUunwdw04gyMrLnJ/IvFBEdHARYpBqaMoat3uSIIxGSk1/Ls
aGmd3yryHiiZXTRtWuPZlvYh7/2oggL+O21XQtvSVmJ6Ad5yoEeA8yhkVgny98hMmuwYlvc8QusN
5F62ZmRpK2cLkGwH+Bf/XK5Or+XMaEw7O9am8afj0rem7DdDpnwrgd8akrWU9CpbRDQBegvC2+hH
YYKucEeNAyrNhEZDYDIXLUsiyZsY+W8jB5GqbaNmTUJgyR6WhktGmoWAxfedlYFoP/CBB0pnF79z
M6ldhLzIi9Hb2/S5/hPtK2tX0FXSucjHAFYLTyELa4ScDOrmYllUqoxwqCXOg7Yz6GOmx+kJE2m/
J9pk7/I0fZDU6k8H+u9RzWl/jCGbsrfVfA1qe/V58SsQ24CHn48L3tSXn5fnzdi1JB6CrFNRj33P
cx3CENXWLgMJjf7bx/IqduP9DOCTjqc0hmWB+HlprO518EhTEx93uAc61E81/Q6AmF2SGysvm+tb
H/e+DOgAYGp4dF7V6VgexelowlT7ph34HXFNN3mJXtI77ZHek0P9Uvxqfo2nL68PRlGxRY0FFeKr
651MQ1ab1hCMwPuNIPbYVuorJHWyeA2hsrCVeATgrYu7CYdffOeOU2N1RdaOwZD2jl0dWBs7pXyX
p6+3lzR/kovghn0EwRny8SBvzLC/y09mZoUBIa9uDBT6Pare6Br2YukYgC0B+CVCpwQJCCF62mit
ZWpqjUFRJxtivlI5d4Ffgw5FfrRY7sU5snwoF0zKGzes7ddXB2WlOQFFheeKX6ZK3cSKxB6CWfvR
baMMcFBWfXH+5HzSwQ2fyenQLVCuRCTbQU7qtAU4oZF032ilpzqR7oqmpg5UElduo4V4hklcqIvB
NWRQxoX4qShTPoFbj+00yt5re6Py+pLXXl4o2S8wgiDAj8+xQxIl+bf38uo2mleJx/YnfA40//mX
nRVG4slMxjHTh6BkvRNjpCfccXWawaIRyL0gaqH6gnN9aURSSSEzzKEPJIjtN5XuwsjqhMiFs4W0
YZY0hIbqNat/lFtJTbtkDDr2AXa6I+NxYnPXWtmwhdCLohi6btonCkGsJBVKpNVdJY0BM36bZKOj
K8bYQbMT1wID/vbHmV+swjHG0ZqfWWBRAkYy7+vZx9FBdMFw+GQK0FjYZmX0rZ+yw6j+pZLiKoor
1y+dMawkYUvf6h/ZJ4RgJKyCQww8JxV+CkKwQZ1Qe8IsOg+1kpWVLe0iwi3I+2iSzcS/y5XZwBzF
RWKOQQmATEr8slE/2Fjed6UZcMz/ub2PC+FwbiuCQmFZqAaL4oqFpNV1Wk9TkCdd/WFlDAMDgcuz
TrfNLHkg2KjaDHxQ8dWEJLkZmFFQTR+DJG40r8SwhKda1dWHPkW0L+RWWVFwWYoamJMJWb+ZDIAW
weUmqq3G7dBUpwCc8Z1UBmpMfvcYS2immDc2bRrIz99e4II/IheYq3JgUWKVQphqaGebqRZLwaS3
fixPfp4CQqW+QqQxU/xB89CdWjG5sKcwCf7prNcIhK9gsu1oQzKIKgVxFW9aO/PJ4OTVh1qt7OWC
Q0IkEdweCVRUXGrCURsnE0Uso5OCsJFLzKmh2ntRmDEmuMXWljCNPUhTuDaZY+EDzm0QwJY1sMDg
mZcfcDT0pMlNZQqS4clquk3IMGQCE1BCHc/G2Mny3e3vt7SZ5/YEhynxBtd0qPcHkEXOoBXgt1u6
dpUtbeS5DUVY08isOiy0Kej1vQmRrZb7trI12F3ZrpGjF0IVUBBzfwfIbBOlsUtTOdiiOUbBjQFw
VFvSAFWc9X7NwxVpwIVdwxNqprbNQxcAX74000LrIx+1cgzGQaZOEtZPkHmmXY+BPGu9zSVTEGWa
R6MhWAEXdGkqS9M6ybMcdxiUUNv0hWiZhPGMimfp0UpWv7R556aEg1WYo6JC5A/3mH6SMYEWN0s4
rQTEBV8AXg9tOKiezgBFwQZGzUlSS4cxMEBbk7UH7XfXzwxnp1yrFy5EeIR2NAwQKMD3EpURMUJF
jvUUoTeE0CUBwlSZPm6fnevyDp6MSM4M1LznXpV4WEkbK/KgyVhMVD4VyWMY7az2Wynta574s6Bn
Yh5S6dttq0tfCaQoxD74HQKucE/CJ6csixVcKToZHZJMO1VNEyeKuqf/YAjaY0CjQRbs6ixRlaoR
N7E6uEMUVphIhpe8vTZNd3kToXH2+XiFHeHIWgavR4PgO5UF9UbyNw1/8k3ykLvdvif34xpKZiHA
znKen62k+VYWzLURCnImYVMAhIMXSQCrZg5JzS1VDvU4HmKV+Le3ceEAwyBeDbOcOYbyCQZDqZhi
1pRToA06wLgFJI5jACZCYCw25aT8vm1NVDKZUxkbCDfLkIELwdcTzNlKFJsYJzEFVaXxg2ry1BnQ
NXTNlPNdCcqUM2q0cjBIzArSBFJlqpTkD4bJjNpJRrsN0mxaY6wuHEW03pEEAfasoVwoXACKPJFR
aVskW10sIUe1qdtX5drE6YWDASvwIEgQzo1j4epE+TiPoqqbAn6QnsY/oXN7ZxcyHRsp3Cy2Cpg8
+LeXgbiFGr0mFRypVWhu6xC8opPFfjMzhQI4k8DzaNO9OhQrp30hXtrARqBRjcodFPmE0046hBKo
UGPrjMEJm9zrx1OW4yqAJHY3/bq9xKU3/Lk1sY3F607RsryHrx7Mt+p1SJx8Y3njG1Qoir2yZm1x
R1HTwT8IMoiklzsaDhV8uMGO1mYblIq0A4NwBzr/t7H7zdgDlEXAarpTG8+cvKoMKslXOD1WGZK+
yM30UybF0i7BMOzbu7B0YFG6NIGlxL2B6Hf5s+LJmMCohR+p6klT7ijHtKjpnmZry5+Xd/mUgxA0
CBe4nyBWA12VSzsRmNUAwCISGfxFs59N9OwrdlfUf3W5faWJ5lr2Q2gcSPj1NyQMo10HOV+M7gRR
UjCcTV1q6hW+cvOrwvDtCOmt1buG/lG/x7oTN2vA0esPDRAHEhjckpjCeMUwGSVjYBCDQJIp5feI
kWjAdviC5bFTQLfge1rK3GP6mgr1dUCYzc4IkjkRQFf6cp3chmaw2SIUguhNVIjGP0/JSri9vk1m
eApiLXSg5y6FsJV1x8Avi2GiyP1xTDAzUHU0+9UeJ8Avi034ZZwvNBfnVivIjShyaWLi2ZmsIbqG
cCAxRdkVGjq/eMHE73K5Ov7xOvLMpmxbRTEZAjlXz6xx0gZcJVNQ/s6rfJth2H2nNce6HSCLHHu8
x5MyykGwioOhuedt9ZRNR8wJcIsu6tHu51AwkVeefkuOBIe1ZnEnXKaf8eus+pGimCTHGe5SOfsB
zokzbjr0RJVdEx1bFBq/nA/jXYsjChT6DHsRS6ZTVFkGNaQpCIt7Tv6CoNhZKznW9c14aUIIgWi/
1GGqydhk/r2ffqlffw+BDARWDlqQYPpBiOXyCLSZYeTV/FYGAn2DGU04enH3SsxkRSZ66Ryg04mg
iZLlPPZRsNOBkp1CcCiIgW42th1wJvuyvh+2kbGyY0tueW5JvbQ0QWpGVytYUmLFoXK3se3EA/co
gFqPF9orDre2LuEu0FA9lMce1ig5fCiQUFZdffRLsr195SxFKgDMwFZGXQPyYsKrqB71TG+t2Q1y
6oWs9Eq0/4ZxbWTQdSMc4QOogXny3NxRESdxDaVeI4dBdYEgZBiJw9XOoTFmUA8QxeTxn9yun+Wh
fOBptFUxICyxV+7WhfT08hcIDo+zm4dIZ3AVtHRD4uY4R007sg9jusErhkntK0vKTRJ6CvPT1h2k
Ncjp4l5D0An7DOgVZPcuHSjsGo33LfZAKu8tYA0K/UjarzLq532G5A3SCFTh0Aa9tKGTnpVtj4qH
wX/m0wmcp9UC+lLkwHcEmgH+gq6LcA64lLct7glkKV6/q19u++N1CoTff/bHBbfPNKWJJgt/HHPv
oF1exneTAb6mf9vK4lEGJA0lNuRAKAhc7pKCYWpDmYTIbetdWLg6CXjh0Nrt+Oa2oaVrA+9XfPOZ
rwtI7qUhaTRDuS1hCH2dOxJPDyxMP8Dtf1WVXRj236AobjpmsVI/XHI0lDlwrBGv5n7RpVVKWJ9y
KZWCMm1cWt8R5SEHPv4/LO3MiLCHukSBo9GpFAy9/VpGnV8M0IQbI7e0FNdKFb82zU1WpCsBayku
4h03dy7nEZaKEO+TsUGxnleI9/U3w3w0oJCpag/YWUrxXqi/317k0k6CtoX2Clp7aDsLQUNh5Qhn
hTW7Hd4aEgVkaI4ZofvbZpa8/tyMsKjcjtuqikspSHJf792MBjRHPfv1tpUlZwRQ4JNFgbtSjMGR
nWJOolpLQbRj8r1SOca46X3Mm8630dqApcWNm5+r6IwC9y72ZMdKMyBBhOtLV1A7jiNfpt9tXC+3
V7S4bxiZgQbzLEQkIkvsLq8aUCOkwEp2I1havfpgotPWpytV16XVQK4GIjwoF0FMTMjn61CNaN30
SGYQJLQ4d2RsmEx/fX0151YEZ4P8VFZ1MZcC/tQ1H7L5Rsat8mXeDi4IZNZ416MSauGZeRkbEsA3
e1ZIUjAqh3HctpIbdtukW9mwpQALB0NfBpw9NEHnDT1Llwm+fjmOqgTm6H2ONWiY5jVErt2P/npn
cv7JwnMWijuAF+HfmC0lwn/zQUGBayB9ME1ImdshpQ7N6+H59te51thATwYzTOdrA56gidAT/Hap
pmPYB9B4rcw3nm/CIsjLo6X8IPIrRHpDehg/tEdOt1keJJD6YOPRek7IAbPzQEzCDGZX+6V2XsNW
bpmFSublTxO2Wxqbxh7AIg2Kn/2eeadpO25+SEf9x+0tWMqhLrZgPo9nn5WmUG60YthpoVQw3fGI
Omrhmbafqxjt69g/ePqkqbv4ZTWefCYu1x/5390XbtIUn17lPUzXxT6R9mq41XOUnh1FPujNLqPf
tcSV30hsOmO4CTM3+VaQx3IDqZqaMMc+YcQapt0c092k+Yr90Srb2jjW012E/7lwlE38Qk9l5ORt
tWvIIbdA3p6cMF8JWJ+SFreWITyLLJP3tdrbfdCA954cavpihbKj8JdWNpwUnRbTdCjqTV28mbgb
jx/FXZMVm4icErrFCBmHFntreNPLeK8FevQmV4957ula7rSlBkacx6bU1Tsnt14o+dvwyEmgKkFX
7v7PDuStZcxXzZkjGPFg2tUQ8UDLH9EcHDCbUzUcI9rN4jOT07vFS/wb8qh7M/QwdQOjd530QS9c
A1+hChgwMvEuMe8JBJm/j5bX2/u2j72UvhaSWxlB+5A8DfvooPgYmM7szsemOfgs9UHOnotN8UgG
VxkftCfLfsroS0ruMbqndPjz8FrJTpI+9PdG6hSKM4D2pxyl8MHOPKjd2GsTRRbqljh5QDZhFqqC
Yo/4zC1HizQDSg4BFLMA+RuzxjfqatpnVRG5mB+nBLRgmROpxgMbM/4tazrotw3jGtH8U/bl8oso
Mt6fqEFrSM2vZlfIrK+6nic8mOAuwGC6st5/61HvRmXVnWqoM39UpubUAFIUlewz2/BVaW+P7ymE
5ClX/UF3RtRYWoewxGU89aExtpuLvSxOnUpyqo647bYz6p01V/bBk7Wgdd0YO8lYSV9X1yIcEqUr
lKq0Y+AayWGMXfNN32FUHS0e1CDCLOzIAgbXH4ad3XlJBqmtGNVitCYxxFR+gH676Whkl/gJZkyn
bqh4ffGn2MQHFBhN9anoHFwXkHK/HRqvMxFsP9BnSHbQbLmSxozLoueqkfHgXds/qo+3//hC3L38
68KGJGqMRyXDX4faPr5FvcmUbWsBt164czeDyPd2P/ntmP3o1GNTRng0xWu120/i+5WHzfrbYBfC
1cT7z6I1lbKOciBKxgcikUfogTkFjx+LVD/kyeRAOxvgZYSxAg2DUQFhyg1Dti0U+9RZ03Pcj79R
v7vDiLjcYX1z11eYYqfJJ4wQxkd1E1n1InAXycYeZIyw4H6rblQrMCFdnQMObRpuRNYC2VXqgI0F
EkybGywA5QgXWimpfcasnAc1zYCBpF6R9Wh2+CF6Hre/4efD5Gr7zkwJF1hZyxoGUtYcuYOBGYg5
SLvArBTGE1RBXlSMuWY5Ae4bAwvV8a7n7K1PSy8/tfEHa1oHajO73pKcTv3J64Oaaa6iD1sl2638
yutcChsyIwyQ5KAxKs7KDaPeKhoIewcRS8zNSPpNnsuNl0WG4eWkpceChPfAjCPmp5rfEb3yWq2n
HmlG26lYLrtTQzQcvK7bVACUbDTIUBzjKIf4xJDnflJZDqJkhjrLZODJ2BqbRtHa0+1liDM70IvE
MpBLA02P8AzNiMv7CcQHKHLYDQ8KiD6aCkQfO+iEkkLfa/PMcn1vWdth/KkRzBG8q2y6sTBNQ+Yb
Sx73UJt3ePpTqaaVy382KngA0DVo4qEJAk6hqEkMhhwmcU6Aa3MrPOX2ti2e5Ahjm5psB1hq1Qfx
1K5khgufEybBA51bk0hZhYflUIFvbKcSTKa1O9ED5CP/y6Iw12EeV4nBnpJ6udNla3LSMqDfcyQA
GI/SKvemwtymx1zpTdEdinEFl339tIC68pnBeclnqQcokpheVMAgH3w1cSxQCPTtqPv92olduNtn
S/PYKQuoYrTsLy3VNhk4G7B5srmjBd0hx7rT7yPpvvldv/Ys3ERr453nOH7lIWcWhRdgyKwwmyJY
TOiucYvfwJvvuzW446IRpCzzHC107MXRH10EpW+jkHlglaGTje8YCblJspOKmTJd9t6vNQIWvf7M
nOAguZZNZRFjTWzP7yTDtR6aPaFOfmhWHGPhCoZk5L/rEhxjVLSxSkcY6umLUmTIRv+Y5AiRrpUz
tfDagl+cGRJeW13DjMy0ECPVt2zbfYQ/Mlf9q4Hf6TQrzY1lFzwzJdxPTJlacMhhij7Wj6rkEL/b
YMDUpj7gAjFXjvLaBgo31IS6a2kOMDa62Qk0fv4AFYmVwDx/7SsPP1uQkMlQFb0Fs5737iF+7DFr
+Ff/vfPig7Tp9gC0dd9X7M0n5pY94SJIY71uCuQSQbsBOaB6ybbqVjpi8OkesywApbht7rpOdOEZ
Yt8urwa70EyM4tXbXd/dNwN8cQ0ksHS3nbufCF5I+q61Ewnnt2NOlbjZDvM9MfBrCpTchV/EThyQ
rbWRHM/s/fh95ZQtLhE+h14OgOAgAV8GRTIkeU4grB+AjXBgGO7WDDIGUa244lLGCzLVv2YEX7Rp
liWE4DBHwaR6xUdbeAMqDf2mhxR8HLljhcgf+9C3cldSoLUFCh5qEkWmdL4ytdS36DbWt9Y0rvjJ
ArcIjoKKMrphEJoCCfpyF8usi2jbK3gu5HttS49qUDDHcOlD3TpG5xR75ku9Q560eiXhXY4oM2dM
mkncECS5tNxCXSWFfghcFNWQXpl23ZutF76ZB1aKsa0SWEflD2imuVwLVz7qJ+ZcPIyzgA0YjjO7
RBRWZ1PblG2o43qr4ieNbRvju8n6rZYfJ+lBVyE6G/2qNUfDpNpcuZOTxNOioGu2vP42zj/O/iHZ
m0jbfV0k1pzxNkA1AnM4Y0OFKIFZJz0kYhmIJ8mp5H/J9D7y19uh4VrF6MLGFUiMKkncAnczBPSo
/x9pX7Ybt7Is+0UEWJz5WmTParZGS/ILYVsS53nm158o3bvX7q4mus7yAewHw0Ana8rKyoyMMLbg
1lunh9Az6LgF3dSD8USHnbq5bXNpKwMhj+419HghPcrdiLKUm0FJMKxp/NUo3lhsNPPhtomlYOLc
BPuEs2jMVHul6tCBdfBfNGfettT2xn0oCsWWYohzK9ym1UEqhcdHMsLlPZl2Qo1Y2swpAC/GppZ3
TbsVkoGRZZNQq8FeR0aF759QyiHLwSoxHkCWsSq2wQrlBdOrjvreduptvx/35n30e14bm+Ck7m5P
KhsOf06Y0Pl/bHPewcxyS5/nHD1lmx7VE3Tn7Y2X2yauG+/ZdkTVnyGIFBDrcDYyJICI1sBG7QJv
vbV20abdJhvTKTfao7TO1pagJMA229WgzgxycWAmJ9rYljA4OCMVMR8tztjZj3M7vVGzwYzbDDOW
DWhxr05k/B1KvYcVFJwpXhaRPS0vJo7b8WPtT/7YYxzS07p6LJ+h4P0LHEu7nlq7eRvtIda3N3bV
DtKMW+Ut9sx335sOzb0gNFw824DVgFYF9Kbo1rs8eErsay1E2UcU2O4mL5V0SspcdE0tRWvorwHg
C1rG8I3cLWwBj1iqbM3sdfTSPml7awXC6W10V3vNruvXgj3Jfu5qi5yZ465eNTaSoshLdDl+NVv7
qcXJU9fRihzK7XA/vIVe+usJ+V/Bhb+4d86scs4/ySHeCkkqbEzQ9Q8rwCWdrHpOOkEST2Dm+1Vx
5ikzecy7woCZ3tpK9VM/n2bNm0SZ+aU0E2AZ/yzZ9/1/ZgZE7+jvMQuYqbZZ5lqbcmdUlOYu1DZc
sm+eNDqDQPFeX1WO+tDvyd76v80nH9tMQQFqta7CfBpv8rgJQ0KTegSNrSCcWDwBiBAhXcYA5zyc
Bt2isl007Xio5g1ApKhjT6KG1EWfdWaC2/+ZCQJeHwn+w2jHQKd6BFMp2PPMz17v+f+OgtvzRVT2
8WRhFNnDUNH8XVdomh/z/hGouU9DRtcoEPMCo9+qpreMclveMAODpC3Ghex5QNXf890EHcJ6Cxa8
tXmU/yDgNf7E2736jucEJDlFFA0LcDA40X8mFijzS++ltd2Y2E2ND5hODTX2jWN8aCVtBiRzoA5K
f3Xl3/jLM4tcamVq6l6OSswzKCEsaRNFq6YV3HDL7gtbkQkSg5OIW8oskAyt1uG+LHR0GD+y4Km6
B9cwFdbwF4N4nOJ/LHHrJ/vV0PgNjljyY9iDDXcN+citvy0d8JT8lVNG8MXErRmJMXfR+M0cygak
5Q+94p7UHuq/VH0bvPnVDqhxZ+6HD6Nz/D+Fi5duHoieK4s30Jl15lXP3Fngh7kmmdipceZAxKX4
spHy2wWfiUKRZbSeqo8mFxZzFh8qIOv5Z8zcuY/qUql6QH6AU0dl0w7uZNVVm118GlUZkm41taaH
3N4F6Wto/LbDkNrJ2h92UfsnCfLXIH+Jx95rJ3U7iZqI2MpendyzL+P2WAXyrUIr2WrUr5oigSdp
NZtU+ZNHD0HqJH/3Uj2fCm6rFRE4uWfSY6v5K7VyCW7lytmhDI/rEpUemm/vysyNnu3d3zjG/46U
z6UQX4vn2cdI42qX3tdTgFa6V6NeB/1zTT6q9GdPEHJZD60Qa7AcG5+Z5nxFJ9lolIqx/PKDfzQe
Ggds7k65GlyI6rnjvqaKwHMs3jNnBtklcbbLW6irRv4gj4fAKohbSSO6En1JFaRuFiOQMytcBB4p
JJ2UeMCw4m2tUIK3hZ3sNeFLdynndrZl+EKhPhVJEnTM1YI5Yqf075l86ohGY5+qpcHK8oV0UieR
airb+jeOBk9QgJhHk6cUwwNvUuLYnr+2ttCXrF5vb8ylsAM92RBgQVHFQGPJ5Vplfh3GaTuPh2KK
HGPc9CWiRhENzKIRtKugeQ8MV7B0aWSUSJHHjYqXu7K3S+JU7YOii5pjREY4LxcWoFPRfQVPXPVH
0FlUNnZt/nh7tpZ2tn42EM5fxaXWB40CG5b/5Me/JQi93Taw5BDPDXDLMdQD+iQIDABfZU1OB+2d
cmVUOzSKjAWa1QQX0uJ4kLtCgyOK4GhavFyYuGxIRwqYgzq8I6KGWFyQsx/nFmQM9TgpOvx4skVJ
8E0SvEAWU1CsWeg/H88tBstGjmOF31eOGX0YTyPkiWj1EP8iD8Fz63zhH+vbq7PoSs9N8stjWdbQ
mgQvyOgFPEAA5vn71qycLtNdqwFDVPMJurN8eiqrGhBBGeyqdUen4F3wHWzqOOeANhQ2cCT5bPR6
X65b7QdaG5saDlQaZabT62r5y7KicB8rUxqstFQ3oJ86yACVkVTOnvyw1MBeERMy7pLatLc9+pRT
V9IqOQEtW2btdT0f71rd7gLAxEoRjn/pe1lPKVYLvuaqB8qKrRTCwmxbN2gTzrtM+lNUVbpRAgjz
5r4eHsxZFTWDLBpl3gaqUmhy4gueozLKERjf8aLqX5Thl93sqlLDu+ej1J5ur8fCTmd95IjHWZYf
Qm+Xy9FDmyUdUlhKRlVztSo0trFSFw4eBrZg1y8MCtxdYE0H4S3evvzKB2opdZoMVC20X+QqQT/n
fAdRLl86Tkb2fHtYC1cQwK4AkyBVwtoYuN0+2bXmN5oP4H0vvyLzCqiV7bGWPLXw5Hh2QaQhyL8u
3OlosYIUIGOdUG2eGLtHpQjt7URGJ4MdrLM5sV0L4na7DhRwDfRNNrcHuGiOTSQSymib5d/2YW7l
xZADPWyDMlNFkURqtU0iW5+BWYuup4WFQ18S62WBNDWQytxkRlYGTbUhJQet8EEeXDvhODsJOtkN
bX6uW1HJaWntCIj0ABiR0bnIQ4GqMjSNFoB2cCnN62jatk1tu1EsrazA3Ddm/lYZ5PPfzyYjeMFM
AlcOglDuFJgBRMMzSz4kX2qmfmVtBbmJP0TRv/7CDpYMoBOCXng+19tGtQlF244c8uQl1xIHjeot
oU1TCS7HhVMN14GXL4iBCUNDXo6HKJWeJ20PosUifDPtcj3Mugv6U8EmXCrAo3sY7bXgbFDxKmW7
9CxcLpqkMQBIIgdFKucHXc9aN8MrbE1GyKNbdm+uprFtPi07lkCT2we7XrdErI8Lu5NJBDMyLOhL
XZErdEoyBhFqhQcL8NQ26depVa6tIDi2trIKk4/bK7j04r8wxx0GooWFBvkKcjBj2SlRlCzNytXG
33ChdppsDFxAhhY4Y26sQwiR/vsgC9bB8w+II7CNGvcgGifiVzn4WA8FgeS3jytv9jeDbQEufSzL
TSprH6lUCppgFw4k7mtw3bC+GwjycEYt8PQ2mH1yyPLwGYq6+WveqztJfi70dK0apQB1urSgOnCN
ILCAQZ0//xbJQ9/uAdgFsZObxwCX++VdVCXrrAkgqKr7goTU0vAQuKLLl4kMyTyLrZLMilwYmXII
QmeWUQkFHDCojn0A5uj6LgaA5fYWWhwfZFTQFgYidlRhLw9NO02dUaDmfCjmjjLiY/tOT6NtBlR2
pojIuRbuCXTk/GOMT3Yb8zBaldkoh65H709PKjQ04VGbRVF43/YiPcWrwBaksiiEoKEFZ5Fp8nEO
wbYiNSBWZXlStTXaaCtV0NR6TKdHiFJE9katnDz+8lWnbmj6CVXAScQMdoVX4L+Azf6ZS6rIOKbq
VFtemP4szHXTgEMmIlTS16ZO++Fh1r1u/ixTEHkWuzES5A+uilIwjyW1gPMDAhwng4unQLkM0dy+
tTwlAnd2ray7bH7SinDVpk+xelL8oxKsgvhPm33p6nM87KY/c9BQPXWb+F2OJgfoSKI2tFZ0itwi
JcpH+549jSI58yvgw/eHEtZzqQBYh5jscp46DWI2QdVYnm+/6SaF4pvbQyXPyuujPmUOwAnUjg8g
0QzvVTt3Sn87zW7dQuxHNGf8S+77SxS09aG2Cx9jcJdVH5AsKgdiecM8UzPfpyLx6Suf/f8s4JdB
18V48bhdGQZqURqNbnmAanema2+l9oHoR0ROSfVQGhqtmkNUC5I8/B3MG+U24tBFTeXnmuXZ+bNu
/x4MnwJGfduVLO128E6A0RSlFxDHamxuz3Y7dklfWoVkAQwZV1Bxt2eqZVq1NuriJW99vK/CMV6P
AF1T0xzjrdXU9VGOQWJgmJKBSqUtCj147/Y9bOx/9GghJwOyo8svapQqz0iL1YR4F6k2/r2kH1Lb
UTNBPoP32swOICys6Ar+BBSDOTttFWtVgulNsobKYekqUEeETqxNgzmg4SB4UCyt5rk5blgTKSa/
qVXLs6Jjq/wC14YeiQBloiFxR9KWkrKbJwwphkAMeqEQxxC02yjVyryLe/f21uEvhu/5Q4zNGBsY
8zC3cywoFySdVthe1ks0Ic9qZ9BSeusU0Ya4KjHxljiXqA2lXiR5bnuNUr6CSCyaUprX2qbx1+bQ
HAqbmhV0N+lsuq0kuGsX3RwB7QzcMWNx5gMmUqiN3UV4/Ckbbd4kyX1qPuaQNlaVU0JsWlY7vXts
7X2pPkuBG8cvagIBhO2/n2vm4FDHQG+SzXMBaJMGEV69sb1+SJwWvDczshtWHTiNJYhllk4fIn/2
5IUotcbjp8AMHLXxLCHnqqAZLbibso628Y5ED5You7x0Iv5r6qpymMfg8LMh9+Zl8r7xI6ppjgkJ
gNszd4WxxMWEOj9yBuA3gHgsT7lV+FE8STE2T5Q+VboLsXK9eyNNTYvoGAy71KIk2g3ZTxPFUb+C
1usWXbToNkLLlEiP8vrEoIMaSWCQZuCegk7XpcdJBzMFBzNOTFrK7wWBwnGsdlQyh3WqNkJ8Lnty
nufJMHC4UCiZQ4INGe5vqdszzy5XJAKTK8FKEt1pFVrWkCzdgtuSWlHpTClgpdq/1WP9tolcKtNi
ZWaVyxEOCcjyxjb2vbataNCuOyV0BgEvxtWbkTfCXfdNq0xyhN5Vr0m/4vjRRl8LnTazsavnP5IK
2Zj539YjmEXWhYLeQHAmob3/cligUJxkH+9YL1QfY8V/LyLDqwMNkK6PNL9rRK1M1wcD5r6F80Di
CpfD7ZNeK0PNIrHtyem+neZ9tYMijiC4WJzFcyOcU21UcwZ5WGh7mt6tiHpXpFsoO6DCrWzy+GG0
Xw3/Y5LKH4LjyFeUvqcS94UBjnULDS3c4uW4j5tkxhkYcq9Q4r1vV67aR+gv7UDmWZvrIew3dRC5
g/UsML04rWemuWm1s6K1Lam2vRrFzjF5eRhROduOEPGjfrwBrObDblOQmK3NYiXpIuvLA0fWCUx1
GDfvh0wNSJo0ZPNNcjT1Dp9xt26OIA8BaAmgb4fIjhoEL80sEsH7JmjgHQE4Xy2wvAAACfzX5e41
9LIF/Ssujzaij8+hQ2jh/DEdAzgiCQA+9PhupVVAf84U/3QiZ1M/utPBdgeaO9PWSSxBzHkdpUD3
8ux7uC0QV5naB+x7jBd9QOdZ4CjGqh8yPFXeNREk7ApFxTYcctPIAwKmAufL7fMgaoDVslocJmtY
+ejlJ5G+qeS3wbfXdQ1d7Hrta3BWxHJqn4JVlo7qES94PO906BdBLK77QJumCamYPvhTNBszEqS1
2b67Wh8cRTykUIfEW+pyfSyiJoERzraXG8Z9KKHds66Dx9ub//paxyyo8L6oQTDOXG7vgye/bYYJ
l4ENmsmmkjDQx6boaYW3reLctrV05SKVB9o85EJUC8mkywFBGaBA+kzHQWtUJ0FNqMZN26LCX9BG
yWnclVSVTnKyicC6LSmjYxmbAum/cExWjYWeX+s5mERA/YXLFz0O4EoBORaob3m0vJbWoWZGPq5D
dW3oB7/3HaLsokYk1iiyw90VnVI3cyUjgEKt4thE+dYOlb2Gp1ssyBSIDHEPCpCv6iSuYWgaV2j8
bjPg85xMcE0s7s2zWeNeFBEpstJucNcaffLLCsGuhXTsi2C/LEUqZ0vDM4ZqeLIkkGOyvdl3/MGx
Ie2DffPyx4T+aHc/mevb9r5Jk64OHDjeoGICPDi0lS/3p47Ea0qmzPcSKj3Jjk3D59FVnIY+78BL
SDVqbgyaUiCivN57+rhtfekkoosTpxGYLzgmzhun2qgFlQ7jpo5mH8R+6ApU81e5UWjYC9Qol268
c1ucp22biUh9liMcGzam9rPKHipdYGLJmSPcg1Itc2DAoF/OZdT4qW+3GE44PpmKa8eQcUYLgboj
6t4QrRzbbfzCgUcSlliSDAS9l8aMKidhOTdAYWfyHYITx0xNVwqlTzQVrGpLuVOGP/UgeBEJjPKl
nRZKGaUxlb7XgeOOVOHWsA+1jJefjS7SGY3zk2k7oRKKgs5Fu6CiAPUXiGqumvSB1SqLpK59r3S1
fVvigNN5cnziNntd9L5c3ChntrhLstPyMosBkPWC/KtMni3to5IEnmQx4GTshP8ZD/NnZ++RzG8C
SYsxHt1oaLZXdvVKU+k4/YyTYzyvikCnt0/aQt4Az74zi5wrVtXWtAuQY3oQ1zpBulOLTQoGZhqN
xwCEdMgpo15nkLtxyNa1Egre7AupNWbewmUDkTAwW3G7tciMcp4ymLfiOKbEWE3Z75L8UoMHu3wi
2dZuVSqrNE32yaSCH+D26Bf9zH+tfy/H2XTPUPKdBvRogXWUgGiiWOmjuTUHNzvinSy48ZduCXQm
4Q90RxBncdFFXGs5pFrx7EtDFxrc4eb2UBZPAnSndBR1DCBbuOLqBEegdzrcWIRozgEbrztGuukU
vb/p+9X41gJtoBOB0YXED5aP/TTYfzElfMDQDJVtlRnB7olap8g2yPIm0nYEi0oJe9Vba63L0ImC
nxEa/daMv6N67Yiwy29xbs8+g9vEslyYiTHgM5IOqo8Z7YynuVwFq2mtb0a3KhwfGgiAj1aYFUmw
h5acO5RnIICAojaL5C6PbGNFwchgo2hu2LbJOypuVG1oCdRsQ5xCiGJbPDEAeKANgMXCUEW4tBeH
Zg65eyw0anrOaEDHU9tVtqP5hgMBsLaNHBk8AbWcrErUYmRtl4v0mxdH/K3ABPEgnFxuq+XlFMvS
DGcPPmOHxGu73JTGAcIFinJn/VsgO9teSCgw7btvY9zdaSl9N+iEGZtfhoEG9fF/gYBl8QR/Z54b
Yf9/5gesdJ6CTIJrR7jh17WbKD9TtfNq8hqBW4sMwTYDXSHthnldollzFHVZLS4qNg+GCBA2oO6c
G/Q7tUnDzPS9GLlLSLyDEtnV8bwqBiTcwDvUr7v0t1Ue88jeKtHalH78e+9xZp+/v2PkIQiUCXxP
qldpg8fmmD5WzgThBL1/kvH4j4TNVktnFoIXODo2I+vgA8xJjmOpV2ycm8HYZImnK3/m+rX2D3KR
Ql54gOsy3SR1SPsb+vTAHCRHwxZmrtn24VceMS5CBwtMP3j4Xa680sptKY+ZBLc5ruzpKex2VjXT
yQJbe1s6IPmkJrjLKjX2ioI83Z71q65LbG4GV8IpRvUYrBvcnaBYQ9XAp0tefBf9mtfjuqAS0i1Y
gAqI3mSDNsWVlK2UYZ076G/6i2gDnDeQd7I1HTTFfNNn2A1NnSiaxLa9kSZuGK0z7bFfJSc0nYIq
UxE84pfCG0aygxsQaRYgAThfOfpmliapInkNhDLaSloB096B/gfFJcvfmOWXDNU4ITf3QmUS03xm
ljm0s+NNMqKVWD3JK9KnkdwrHSiQTcuRaoAfjTXI1RC3Nm4NXi3B+i482gAcQ/8kI3CBXiO3viSM
QnUuIcieKhFyKjQbaAbiKotOCW0PnaZQIxOEGWzDchsaJiEXDEYjJv7DubIIR220apicpIraqhOH
KVUD/dAVIs33hWsA1D6QXIMguwF+H85SW3QDGpNx6faFtbOQpbCiQ5ZZW8sANaH6akJbVzCdCzEO
LNoA4smgTVb5qmcZj001aQrctIQyCApL07AKfToaO6DnnNl/UEjvTFK6IkVAO7N2mCiLhgwOomo3
Vt7y4EkJXlRRBLAUQwNphq5UuBC88yzujgoDPVKgOSt5fRq+Y1frOf7exSocF958JKeQjIUSL/ir
hlVViHrq2KHhV/zcOrcOOoEiEViCJc/05wwwt5wOumcA3NzrBR0K9/YiLK46AEqM0xsAFL7KH6W1
MlhVCWvjOg5jbOus205qhDAjyWhahtDEFebhF+4KsMwBG8kkBJEw455eedtJHdZTAt5jiqiidG5+
stt14YPoGe16nU2tBnmz0M2b4qBUpzw7FKPgilwcOJrEEVaBNwEYuEsnoiZD2knoy/dGY2NV7dqs
ItdEyRinuVY/FJSMbk/0wnOTiTQxABNgPiBgvbTXGLOUjsj4eGViyK5dooATSQS6NGahCUwt+mXI
8IIRDhcyEhRcTNmOsh8kQQNbyFU42MtbKZTHXR8mwKqkxTGwpYAmaaHvhyKcoOpuiC7ixdlFrQNP
FxRwUZS7HK00hekEzSLJ87Fz7RRZgxAlq0NnTzRu38P09fbkLo4Y1hjSFgzRKHte2pvtYRr9DKvZ
ZAc/TtzmSzMcvdVPeUVNHZQLgDuIqo1LB/XcJreiCcg4OpXAZlZTYy5puYIW5pj+FqkPLM0lw9Jj
+6BgjB6Ay7ENdd+3km5LXm3473lVrMsU9Eb1TNOfTQzMuUjObskeiuGovOPtycgCLu0VCVG6LMHa
daYTt9FGOjUbAhpOuXoeRYx9S57g3Ba3T5Iokn3Qa0neMM406iokmwSHYekCPbfAnfMqb828LSfJ
+xG2yspwmkhaSUJao6WrDGAJ3BZIcCJTx504ozZaktkIvQwIFozWNhifLX9XVgklpMIFsvq3yHkW
asKXoKquorKBmsPlIukaFNkZaMHLZ9uNJdtp/d5LVXkjh+vbZ2vJcaGgDuZ1pDnQ7MBtv6ojpZJn
CPJK/cdg3OXmW+h/3TaxeOOe2+COUpViN9ZI3Hog3Bz8VfNjtrbAzGIKGU9YpH7an5aoJCcYF8+K
Plpt6s89bNrKV9p9QTSq7N8F41oKGM/GxbtBQ5WQSDGwvVX4IDkFFR+aKTzZ3yJfXH8GrzO6hW6b
XDpQYEo0mTIYiMt5YSW7Gtqos+TgZKaDDFpjfaJznneCqHQBssriX4hvoZtChZwBd4Nnka8EdVkC
nONWNHRQYaQRNVfl6v0FGmtreSuyuHSMzw2y/z+L+avGL32iAtJSgXoyI6ve/t3XxGmJ/XB7AheH
BoUGkFAg6w5MEPeoscqwRWuVgVItCHoTI1lH869qX5hePkBnpdwn9TG01zMumYkgA+/fGfF7JpL7
JEuXy/lXcKdOL0J7Bh04IFjZZxcc0Xb2VtsveH5ArmmkfbaS15KBHkFvjEASfIcvkbq7OREhXpem
HZzM6OBCbAiAIncwU0gXGOjj8j1ZtWiZAAYaH6vZhkaBiNl/KWeCvNA/pvhrx4BwCshsZ0BcpmBl
aTQCLmGfG/E2rvTTYPdIRz0mIEoeLXLUtce6E2Bslk6OwapjWHt0X/CP2QbNkTrYYmFfPk4SeOhG
gTdYWFIcTIYyYxgzXLCXW7g3zAK8i3lwasBrrUQBHALuvORniIYHtREGgQtLB1ZTE1pkUEtAYM+Z
S0vSBJ2ahqfsS9vPrnRKd9Y+WyXH8bGIqP8U7Cw3Buvx+vb5YTvi4vkCGmlMI5BDwHwhvOd2TDCl
sVr1ZnhKUTdVXYY60BqqtVSP7kpzXQ2CPguBve/I8NwxTHM+tJCXPpEoP9b2z1BJqTSd7OYHpL7d
OgdJvSDtcbWOGCFIpEFTgzwT4Orc0exIGxSDrwWnvklXVa5t62GTJg+Vrb2AxeX2bF4tIrMF3JCO
VhGsJK93kVXl/7cFFBagMpsKBOCtKW2EmBGRIc6hWyPj9Eus4NT59xXE+Hw8wNoMMoPJ81+MCM8t
bEiGQ+YJOSxkqGq8GILT2Ksg3fABmr+PZ3tXCGUyWQjE70SUaC3o0KGegffm5XlLYzkI8yEMT0bm
1UMMDZfJRZLD1bJiP6rRIU2BbYOwmyE52CNy8VM41qW9ef4F3KSCxlApQBUTnoC/GP1kJ/X7xoh2
lpa5SZM4fZq5JPj89/MLgkRQuAD2hKICF72batmkqp2FJxmPyzZ/04bKMfydsLa5tGHwbgY7MwB7
OAvs/8/OXd/4RaePZXjS0q0cfLbI+RXJc2g/3h7O0mE7N8N5sbgK+tBoYaYPoB8XdRTS1OC3bpwG
MhMweNva9TsS5w3PVpbANpDK5s9bWZV6hlcYzLWTQ+DD3uNooH7oBVa/0l8m6S2JieCMX+czmVEd
OnbodF1AkObTVLXpBE9drLSNtB0e4rsQgiSeujFEpbWrtx0zhQ4xJFDRuoUM+eWqVVBXG0MyhCdJ
Q5PKXYCDcPSjF0nZhKKNaC+dP5Z+gHrxNySXW7pA0q1+gjDG6fD206TN6nQi9GTTj/X6tFuvM3pa
n+jj6nEXUPr4GLvrz+cAKD2Ek+7z5+r++ee99/rZ0p7eeRPde867t7qfHS9cfXw9/LB3D+D53Zq0
o/s74rxvnx4+tubuwXl6cFZ7wQIt7sGzgXAOPy1KPI7YQAJPu29pvQUJmShhwiaed1bnk8Vdm4k6
R2qPButTEMSIfYwOdKpFIAoKvoOoazO4mhG3AyBucs/GBjICNdhNcFuCQNiA3o4W0TAB+m76I8n7
GSo0SsZIQVbIy1XDtp1rxwgmR06ea+Mxh8DLIBVoCFNdYL42t88ec4a3Po3bmmiBAd5KquG49sTN
fwmKI4vzawGwg4sbnpFP9xnSmEYxmcNTkh+MJKVhKXBUSwZsNJdCYhUBHm7sy5PVDYnWD4WNk5Xq
cO0VXFU4QVbp9iQteF007rACBFOxxxV6acUoEsDbIWJ0yh7pve4ogtfj0v64+H0+H+NHyOe17PfN
2JnDjFo5WZnozjUsam4/S/PZIq4R/ZCy1Guho6K55USTcieTrxCakP7fQEVRMTsfsnI55L7t9Mqa
MLF9n2knq9QJ5JMGQfvskuNHDQKVCIwPenk2ZyXs8z5CkQtXdRKieSij0IGKnVh9gEx2QvHqEoks
X0OU2bjOLHJHcTBVMyU+LM5/AEemz5b7/Pt0nziJ0zhvEojt8Myj7f717n01OqsPy9nTX1t1FJy6
695L7jO4YzdYc5uEqh+eVIiXWBAmQgvmjEQmqzdVqQFs+FGbYjc1O2p21oGo4WZsgXA9SNZHS6A+
Of0ulfcweB5GNGpuIKbR6SnEUSMHXgIeSBB8L1xgF7PGHbM4G4Y+MCRs0AoKALIbA0rYyTVyzK9F
WlHfLla3T9yC878wyMU5SRY0cqZhflDiuw9t321AH+GHriSSvVwIFmFI04GWB/QG8LfLfa4ODTiW
uyQ6TfJ7BW55LXdVMuFIuZlqOKb+rs9vt4d2RW+DNwWLONCZgycvWp84b6IZdR7XRRqd1PqNWPDs
pO1RYVQ2ilQ4km/vJODHoSOxM6IXTZKcrr2fIeZbDMP29pcsOE+0eTHuClYUAvDocuxNVMtNEWDs
o0lCF0BVn+pZ2Qi82+JSnlnh9k6by1PeNkF06uOfoC3XN134o81XTf10ezRLK6mh/I9OD9w1V0yK
UYc3SdtN8amd0eXlFcHe7/OENv3vPANpGfpNHbx7bttcOhfnNrnd4xt+JGUSbNqIH9H0utJWQXcs
Qt1JDQEIe8kUELbozYNkJVqh2TSfRf5GNUV4IRbxibROP63TdgWkZqXd++1REqaFFt0kpJdRJ0RZ
BxgDbmB93xPb71pYy+SVpIW0j1ltcHiWyo0fkGPUV07VQxnsQQrXFTAWNTqj7Oh5jDHlw+BV/ecg
qX+y39pd0zj1+EsBDV702qHQOCL4iZsd2HtMche1u1j5GWvDX2w6gAQxX4i68XTg/EdkzN0sxVV8
iuZ2g0IYgGxGdpeRymlFFfylUwRmN0beiT56II8uF8ZvoySV7DQ+KdEHYx4UpemX9jVI/78hXCxN
xv1+U0WTbidYChuBqdTPu3g+VuldFVoUmMShhVhdKyJ7ZWeSiwrRIGKi2R71aQQ83L0cm03nF3Mf
n3IDLUNqT+N4j8So4PQsztyZFe4u1vAiQk1owMwZsU2z1vpApj4R3CSL03dmhHNymLQcdOZdfJKL
rzE76rZL8h+ytQ0h9mcV77Go+3opVjQBLGRwDsD+v99nZ+eUDOqEcA5TRyDtl9ylMijgNcgy5CLd
kCW/em6IG1g76g14V2BIMZ9kvVkRqN2Fp8hs1rmINXnRFMpQiJtYCpXHKqJLeIykucFpamtX6R/t
DoVeyGDVP2Lp87ZHXXqWQ0AJ4D2IwKJLiYenyBCaKIwEbyUl0O+zKd9atQzZ3AkMJ9Mq8WdX1ak+
O5b0EkUiHPfC2sE2uNrRrg/EJJ8l01JtSCUFtnv1sSy3uQ6xgBX0Am4PcWE2L6xwvskIRslGJj88
dRaYcUogTw2IeYwpHWfjMdF2t61dV1YYWQWGA1oclOmBa770T5MSaSky69GpixX54Cdp5cqpOTlF
mXerQE7TlT4M82YkVUnr0vQPZhPFx9AwoVUV6DnKnEXxYxrw8mzNLnJvf93C6VTAyMTQGTJ7X3GO
BpRMxEcojPDLDjYNiC6QVv9otYyOGVrBVd8lTftTa8iv22YX/Bvo6lirA5J2yDdxc2JIsVlqIy7T
YSyfkyR7yk2Zqqooil1630BwHNzOrCagqHyaXIcwPRgEk/QENrtpM2V2Rbs5rqkeeBJABEobIOAD
H26GBDM6IySB71sYpgqmKzBrYdr0q36/XlWgDp316akGNVEyOsb7PIhonq6ryAakEM+MsO1+5vCS
2TSl1u7S0zDRaqIZhDRp7mUVjX8VbvMKlVzBqBbODwyicRm9lpqGosClwVjOIx+alhhVbSUrbBb5
2IB3E5C5HAxipKnuAy0TcSjzRpGeBPoQHbUqwCeo7LDw7GyUoQHStQi0F6dB6YHj3ZiBpwOEVhnm
JhZx7l4V5ZgxtK9AiBDN9AxaemlMlUJjblUYC+R38DavAW6lSpkiwsohhWabbk/eu9odMpn6JnES
Q1CU4/cNsw8iQrwIGMYUyZtL+1CFtse89tOT6qcU2ewRMJFE/xsjjH0Fywi+Ph68kaH4YSdAjJ9q
HWzu+utYQ0ZWSPW6OJQzK9wtGcwZYoMkyk4T6jcD5q9g3B2TiOL16lHHpgx/AT1njw8sHzdl2tDE
IMhLT0lC1o01ghU/f0GDk+Zvyd4kG5CE7khmrTWppaHdeBaemiK11at22O+PAM8wcIWMSY9HgxNS
S31nYUqBYLTc1nehdui0DtDvVNo/fXx8ZadBqAC3dDJA/8kk7hnlBF9BRlk1yKwUm6Vow0d53iPR
if35P6Sd127c2tKtn4gAc7glO0jNlmzJtmT7hnBkzplPfz7qhK1m8zTh/S9gLRhLhooz1axZNWoM
7yAl+1zc4p1ZPRrWHCDMrPI0/C6OhhHLgahU8xCnD3Vb7DrCK5J+c5E8ISlRx8N9aA12yZtkKpO7
IvibTltF89URI3/DCYWtjPzU5VprSeaVlRekH0TuEMfsuVZ9wqP9aPSN7RW1ZyfIWdzdvrKuuoRY
XMWgXjFn9eksXhZJYIKYvN7EqgYbi+B9z6c7eci/JbJj9XB76Kek31XSs2L9FLV0Z49NRNMil5q2
kbS7Gv1cRgf8RJ2LkIIqw+XoxTb3kgCs6pOpCOJe9ERHb/3BmcbJJ0GlIaqRp1sUovMpff8egZ+N
kAz0Krc1qZq3Ptt33lfQAmGIFSt8ypsx2NWBLIGrl6eNi+V6c81mZrFV1hVukSWMR61mQi4VMxC3
NP2fpkDuZJQOWRMe9AKagv61bNwg7B6t6DEsH5tki8H3KhP8NtB3X7D0vCDatL4xwyc9gakG7uDR
7eKzphbfqIa1nWRTXkyG1KnlXwNNDfT1ntoCsjPdbuQHwbubxX43/PRVE7P5lnbgpiU+Q11v2VZT
TEJnpC0L3qdSfh/mUX+ME0k6KR4N2qVfKfYU1RKgVqmx417TH+Iib3ZNHcoHEYnkj2pgzr26TdOf
pkaa4I/3Ekcoaqq/XN67Im1eAk39KbQFOu9WGO2DgGTY7dOzjOxnghq+n/oiTgMGxcWmDbKsTEY9
aR5ayWv3Gbpuu44b6BgNkb9LIb++v23v6rS+GQQQhhumFYl9c3lKtCkIBKEpm4eA8lWWPpvNs0x0
1FXPHbo2Rve96qV7IeuP3mt93wduq/3EfU2BsfHGfssLvT8684fAAwIZB7y4NE0uPsSHntLskbx5
kHXx3pdOTf+qoPm4a8vA8f1wr5ZQ+nkuBKh2KTTO1H30g733MWl/+lp3QBY8U/W7vPpG72HA//Dp
4+nqD+OLLkjHftx4Dlzttbev1Ug4EGPB3PIWbL476ENIzg5lYDRzRf005LbVqveJbNhj0jpm89mP
W0eq/+g0nZAePinZhCKLtlPlXarfo+eWVpWjpY9BrTnZ9Eh7xydtHOjC3QLrvr14l7NKr8IbQIvA
fqmnKVZVI8pG0j4kRlpMdtVrxROa17XoyFOAxqbpi6G6Syo9sRAoNAIXxvDQs8vBbG0xpNJt0jIL
baFayeHnsgBGjYSjap6i0huyfZtW0mMUt/R4ll6EVGcgmOmvKfKBrxd+G/0qS633bcmsioeBB8X3
IK5EkrdyFQ07NWvM6ZApsQJCYEq3yNhmD3Q1cvJd3Pb05NBDebmxVTWEdkoj61irKoIT4U7r/mbS
9yYYIRM5m1udEsvbZt4Q0A/TdwS1ONDoRbAvTTCQ+gbmgGt5JTt1d7BZ69un9WpM1hxQzEzHoHpx
FIsgUZeGqRGDXHjwQ+8hTTx2X3UytMmNhQc1bng7edLrbZNXDgmTVBRnIXloIXiMXk5jMPlKRUVX
eNCjE7Xe+755GHgihuqX23aWNyd3tcKCvFF9g3RY0h5Lrd91MTvnMXZsc8O3XI+BfBA9YcRjOFVe
8JdjaAerNPSRl5AwVXZiVndVedJSc98V40bws4zi52v5vaVFgTQt+qxCQdl/nMzJkYUJUeO++S00
5kad62q3LewsnGVSl51PpQg7ansm0NwVme9qPuJSVfQrqbbKB3OgeHGWcHAEkTPZH9Gdsczpj4Ua
I7bJBBZngpmHwdvBraJ94W3QSYfb++B6i1+amn/+zrF2Sq60QYupIPFO/bNS7r32IU6/E+ERPWxs
7i1jiwAZIRLONA+RxykLT+ZElA7PZZFqNFWDBasnGxLT28NbWbj3M7nMUOp+O0HGhkU1/RTGVEhM
bzdBf0DzbeD/vW1rZdtf2Fpsxk5vBTUuLP9RBJgR9o7anTNeGqO+cRmubPoLO4vNOIS10akJdqb8
G+gAJ87lg1Rs7Iur9A1H68LKwhERSw9wKmClF15D3XztvPQl82RX/pw8lepO8MNnOaMHTpvaXa9v
MJ5ce6dL4wvHO+WFpVSSx640vlj9nzH9x7fK2+Bm4C+tfUSubw/md7tezz2vTyfBf0wsqBsGSQs/
tbrcO75UFYeuLPLHskU87vb+WFs3SAVANQC3lK6Sfl0qTGMfNsFjn4i9HYFsP6XGmHEli1um1hwI
6ZM5uCODQrXr8lTrehXyKKiDx0YtUR2Am4JoNq9TcL88pj4mdepX8EuW+XAsp7Lde6LfbXEIrhyH
+bWE1BuNb5CEz0fz3RynCa7FH8P40e/78KsSIraWtF6/l4ZGcMaiqjcKoVdJVRZVAVoKpo6uH2oP
i0HnRmJNg9XEjyiqOrLswf1IarMaHL/q9/EUHyPPc1o9fJQhXbu9tOu2AdHS5UGkAOrocrBlPara
pEnxI/zGyUtk5eJxVMrM5TtjZwD9DVeEJOxLS/jaSH2/K8vc37gLV5wrYTzZyLkWCLR9MfzGKCJZ
GJT4Mbe6Mj0M06R9qrsKHJBpBXl5CHRVTBwlK7Nw54VxsNXBs2afa1IXZwoWuqEW690YXibo2RQ9
iqOiHvsIgRmtrbsvouzThML73BUDoTka0NRvtdmsbDWaX6jpzhE3hFqLgKOcxFGK2zZ9bGrJ/5DD
4Ha0msrbZbl56KpSPd5e7TVzvHo5XHAbIByxmOkxauXaqMrs0Z8y2Mh4zuZpi6yW6dBfJG1sraUr
5PontQEghNIhK6QujAV6IseGWspuVhi08mhefvCDZtq4U9atUNhFJQGKvmU4KMa11xpxJbt13wxH
OdT/6lmYbszbVcnpbSx05c0WSNAvt8gQR1PbqC2yAZXZUVWiZe5jJlbjR7Uu6j0aYigfptreL8yK
J0Qdn4U8wVMOkDPBAV47gV8qp0KcdJus+7Ax0VdP8//9dVTrwagbMC3PG/ydwzLDYapKuZfdIODl
Zsi2HFjHWLfue5IraeJ6WvqjDVu3rp5E85iVMM5PL1V6NNGgy40NVrP5tLwPAeePoeWTWiNdDfTB
LEMlQYxSgRDRzX2nrX9YaWRX+dGDlFCPN0ytrT2tPrA80kBGCmQx7sCftDqXBcmtBWi9Yvaak8RD
sZEuUtbM0GIAC+isnEUu63J6k6wq0q712WJpIt/lk6ze9V7Q3WkD0xuamfg8Iau1g7jxNfdYZy3o
xWOvtPeqF3+msbm9b81+OFSjIe2lpiwPg0xmseo7xVH5zTbEXrVtZZWwo5dQPoy9R5nJI9sM66Ow
s5RJv+u0QrNJ+Ui7phdeNCVO7wNS0kyr+LVuB/UQt+lWVWrpFueFJG8IdTYPOq7jxfktjTzu+kmV
XV7swR3NgJ6rFkX8Sw3qb32KfrMuVeZuSCrl720vtWoYnAZOipQ4++hyvoPYUvLGt2R3EvRD5RWP
WZAdirr6YIjjHTfzKU+kT7dNri0xYH06cchuGVSJLk0KYVsNgZoobkAp3fbD01CPm1ftHEYvTwbR
BB0/b2JOy4pKSdJzxnohB5Idx/pQHoOX+huiAaRRkI/9uanSd5X9nVfwvcHFqJpGpN/aw2CkDIhM
7KWfQmwnP/RPcFEqP/yPPvhrz84Pt+dy3SxdAbzNabngsrmcTJXShVR1huz23scOGN4HKHrOnXoQ
W1t61I7WS/uxanYbRtdWEMUlyqhzxzm+8NJonanDACqQQ9q2jj89ROEu7/ea+GpG++EU2TDdK/kL
DFV2Ev3VU3vD/PJmfZtqbh9IUtEHRqzg0vyQe0jZ9LwyBMGcjmmkVq9eUhqTo1K9uk/zoj90oj7t
ESavf1W+UB5K38hPQPPNnWaVnzJBQkhYauJ9H2bVua6GjR2+jOHfPpA2W1JPgKyvuv+p9MKzB2m6
KxXm9ExBo93LSqMdc6Xfoq1aO7+g1/+PKXT7LuciHsfMUhJfcSdlr4eBQy7akj27TXIwcslZ3sqo
Xb34LsfG7XNpsI9HvZJjxtaqxWksuwc4Lg+9UD4CWD2ATHUKGcBxQqcrJBX0MVXZj9vLvzpiUAlw
68z9UuJi8/Ey6WBSChV0CiHqbcr6ayGKO9mYvhc6UMZo8o/ZpmLF2rU/t4HOMAiatCFruhw2BfxB
8COE00LlFA/m0dN8Rx3lR2v63bz6T2WDXDN0jUbhyoa5m/iQ0uiPY0ebxubxW9lenHcuYWIQwmhz
EUN7vuVlwYRMnZGmh1D77NWCW4a6E+6T7nFsRar94kksPvj6XZU+65n30Te/Qy+ycXWsBB/4PBKs
rIE5KxdcTklgkM1XaG1wvfyRlcb9ePtxoliMVra1BfVZXYD5joSfco52lkCkbOjLvvBm9TO0sTRp
OKTZeDSL+LXXNVvu6S8odmGT7BPeDYPmGoa/y1L/aajqj2HW7IVN8d8rrBknwYCimXLD/J67esp0
ox6kuYBEWSWWL5P8JYA92UvSTxad3hrSH9UAh6flD/eN8ipn0oYXXJv9WQwHN0j+lJ1wOfttrOut
hWqv2wnCIR1PUh3vM/A5Y/8ibTX0LRMF80j/Y4vezEtbSpUHZlNhS6pPI/Bru1dtiPfPenMKt4q1
V1iIN2O80mfi41nWfhEKRSy9mRSx7KogR6VudCwZmZvfT1H1ORdSu9f9B51Gv7EJnKrbl97TqCbO
bRezcr8BnCE+eMvCkGC9HK+lt1GsthYHzDebnZDpnmMZib9xd1+Vq+aRarB0SBbFRcKUhe+W1SGE
5jXk0QZDqOT/RCXjs4ImLZpGe0MJTvlQuR1qVU2MsEJme6iktrAfFsXfYJSOFh4o6UOYPX/nWecM
U3ovFcGxK8X7yN/CcF47XRQx2e6zHB947qW6TKIWVClj1NWaqu15de1L/0vY7GvlXvR2oW/8ub0A
K+aIRYFoUG8lMaUt9oAyk5pVA4+swu9mrWuQb5V2VyEcF3YmKiEV2ux6r2ws+0owhTcFz0vjMYS4
1Hsv112yggxXJ8lu4lv7TP+ZeoWTWjtLix7aFprol2j6lZS/VX8vpUpqx82WxOP/5wuATbExZgzV
4nZFLcQSemGUXXRII6ee8vuo8M6t6P0dzZ8pDVtC9MnvtXtDqP94dP20SeZ0Q3e8Pf3X532eB3o6
FCANdLYsfMsQJJmPSrDs6l9SzdgHqiOP6QEEqNNa2l0ZP41b758VZ3ppcuFisir3U3rFZFeDZmwX
xkp5MKZJeZabqN+bo5Hu1EjNftdqCwdyoiToRoWmTdVfvLs99tnQ5cPh8kPm4PPd+z6P4M7Dqcuu
JUTCYUiC8uNoTclBrTrx6bapFQeArRkwPIdvqP8sBg2QtO5ynUHD+X+IVICruhqSF9xlneYI9YfQ
etIg0x2GfeHljp4/Iu4wvTQ6zeEf0uFgDr8MlKsluk5bHvx2DqDx9heu3LqXX7iYDd8P4qZqZCQj
c++3CjsjYjmK1aF2anvecCqST7KkHkLx1TPv0/RM+OdLjyHvrFba+pTZG14tzLvJWkQ9U4VO9MTP
XSiujE80saBEgjpn390lpZMWu2qT8m71GFj6nDMkxLmivAsK8v5z9twVlbqnL+WD3ttTf64K047o
aJTN32VU3En5caDCkTWHSvpMm82xCQzC0sPouy10SP5GreoNwr6cBz5HBk8zy/xcJZHlosyFgudz
3XbJZ3kM633md8NOHKeHykOwYtKgBGygwn+OutrCgWXi3m+kJ8kD0QWa+ZvRom5oebrplHmQ7ELL
7O5AFf7gL7kWz+aPqix/lRojRjc9yZ7yWE4f2yZpdwPkIY46peN919ZbRNZrs41wETBz1DRnDP3l
wZuvfL3rhLcUSN/Z5AfHp1yyKsdUc8HJTR15Rh+KvxzsBxAYzdzd3utrdw66M9jmYUsKdbG/VDNt
ZGXCvt6puxLtZ4VGyoJW6wxuEt2urPSfEZfkemaGEMq3LCfJiMV9gzKh4ZVBprip3qK104nVp6ED
BNGGSfBLy4zxrKjdiKBoHWd3GnhIp5iUsx9L1Z2chOMO/RXrB+TpkuOHZfLHyjPA00kZnIXSUzbO
33zSF9uOq5+szUxpB8phcTOhPZxEpdQpLrCQY6mCYw7KVt5BldHSf+r1/5xuBGzF7p5xi2QYlhyX
2dBJUdt0KnLfX2V6vvLy3+84HAb1lJnHGwH1xXJ3oV+pftKrrpfVdpSXu9I0bUV/0kPP8ZP2Dt3U
+vX2Dpt/5XIKDZo3DViqLPrZF840T6FTLppIdSd0FO5SRYwekhYAnBKYkiO2UbQvWn2zRLviN7nK
AdsQStHcqCysgiFqGjUJNbea8q+6D1O5Enz2ILGe2vZD2bm+PxzrKUT7pdlwVSsn6o1rBN5qIHHy
Mk00WJlVap2pulYlW/eNOgX7KNfgeO4G/RDGgl7anRD+qTL/X3kJOFjzTTFTyBCX8lS+9CWeobem
x4vVTTrLjmGjD8qXaty4vq9fCRjhlTLjtjkXS0itWUgkoqhjuHElRHuKmIZtCaWy8c5bm0SwS5Rc
0BKhS3ARI8CLnUfRqGmu2HRuryqOEfwYvPsAnF0xeqRqp0+3d+lKhmfG/KAFMSOU5yaJy8nrBElv
m8LU3MHf+c9zkQW/I9qAMBp6NFKn+v433ULArxwNIiB0ok3KgvMb49ImtwJwbJQoXCv8kqWHWXNp
6o7g+50sHjZqDGu2SF2C/kYqAEHYecbfRXjyUPotRSTdNVr5GOowYJeSg+LaUclS2wq+bkznyvl7
i++o6ZKMRkzn0lxLS4nQgBtz0YlVp5PW7LPwmOcKlAXxE4D7s6VSdd+Sh77eNrAJMqNwQMKgQb3z
0mpVmmGgjZ7hphTT/QxS5g6GZBsqEVsc+p2upBEdeEO4cUtcnwnMUtilZQnbV5QdtRVMiELHpitX
8XgopOiuiiP/fmNK5z1/6UgvrSzuzVGggyFXM9MFhvpV8eF6kMJnDuHOM/ODUnu7Uig/9q+Kv0+s
wK09JNGC310U7ostKobrvcSX4NPJSImziMliLxkCwAmx9U23gNooDR9IeRdja0NKQRnSuT3s6xv4
0tYcQL3bt54FvkznrnCzIPo4mQPPcH2vJB+KZNpyOldIBRGPzb/qHBBpc23q0lYy9GqpVRXcEfOU
Cl34I4zrAU6ZIt61fhU7WV7JJz/Vhx1+1njQy7h/vT3cta0EJoSsK66chs5FPDjECBF3fW26QtCZ
tggA3FYKdatKvzrSGeGI7gA3Mnmuy5HWPZC9KYMlw48+DUVhB6lmJwpUFZkziClokBLPB+te+Ov2
8NZWEz9LMo18A11a8856t5qy0Q1t4TPDeZmW91M/DE+aLz4YwSA+KHovbpyZNXMzyS23IRw0XCiX
5mKhtjKgnObbjSgIH/rqexjweJG2kihry/be0OLqtQYlH8tyNN0uLRyezJG5xQ68ZWGxYloYjm2f
YkFUXdl6GbdkfNZcJ2UlWhWoiQJCmO2/W5mh7Sv6rETTHYTJ9n53T+0HZTo2xUHbyqpdP3mAgxLm
0gZDYEav/KWlLI21dGgF07Xybx444dZp/V0y7p1sgED+H9Fy85Fmi/Mf/kCheeE+QrNi0hLddNPY
axw19yqnkEptw0mtuGZabZCVgMuc225JdtQ1ejtUVW24mfAlH0RnNHMnGTeGsmVkMW9FbHmJGDaG
G8kBFB2iXUgP/2Mjy42stJnpFS0jSRBjKVDagdV4C8CxMhJCLV6A7DZe9Eu4gyXxdJfHQHTH0L/r
E88Ny9gp1Wp329msbOm5IZ5EBrlm9SpURS+g1+AaEV09DHeWn38o/HOs7qpEfZ0SxdbrYYPhc8Xd
QGdB2zJs5DMN+jzud2dozCYa55pedAs0CrXPiGAp8P1sZWjWZo8OOsjy59aUq6dNJvpDO6aT6BI7
d3dmmOxiITMOAYoxt+dvzRCwF3qZVNMiY7e4Dg1fEMVGZv4iLf9e6aWTBdbHDg7R/8LMDOgBHTg/
XBaeZ2YIkXMPMwrKv4HxEESfWu3LbRtrW2GO7+d81lu76eXKBEUsFqoFIVJaNvZYHTJoQLriT5e9
Ahzfqk6vhEc4NpO9N6fVeQtdGst4FJnUQelwfGy8h6bMd6Wuk6w7tRtPzZU7gYYIqoOz2yGfMu/H
d/stkv1JjIxGdAX9p+r97fN/TkeoF79/cVvXkhyrQc/vn8ZHM//x3/1+4qw5IUTYvkx+KYMUJXrZ
iW5rlqj5mpDdx1Z1d3vp13Yx+a0ZeAqrgLmMqFDzDKoikhATzP8kSukMoDekbCOuWV3yd0YWvtnT
JAE4D02tbReiUt99YB/7WvBDEb/ndB3dHtGam3k/ooWPhiDBj7tGFFHnqo+K/CMbWhv6750mbJzM
tVODi4bqSwP6CB3n5f5SRl2NOpbOVUmzw+/1MkzPKib1Q7qVu1jdyngZbgWSu6KyuKe9xufhWlv4
6pqK4GTrsNn9+6xpUKXTtcRLjfza5WBUrZcmnviim6XpD7lRn8WxPCmRnfjx4b+whIfm7gGchA+4
tBQI2mQEFD5dXUHWytZKnqN23m2RhK2tzuydKcfDcURh6tKMGXd9kBL5uBoyNO1jI+0FcsRSZzii
GFCs3oil184RlXewn7ytIUVZeLUCWDT9MDnlYU/4EFGp5u/Aa/vt9tyt5GHeAL3cNoSG4AsWt0Ea
ASPSjHCu8JcPmT+4YYwyQJSZh0Y7QXRvNyFdfFX73OT+eRCTnbdFErQ2rzrbfm5VpBq+DObQC7DC
SoI3cGwgHGhfcvOjFWNqPFb6Lk+ebg94y9pis0x6oRdenIIwpTO5Uot97dMBQVbN9A+TMO7LRsk3
otU1Z0VKhh66OTMDlO1y44hZnFRSoxGmeEcV9giz746y9SeqEqdTh5//Pj50FHlQsx/AEC0OtlhG
cafGQIh6+DejwXJbcjCmP+6i0gaDCdn6FrvK6vAAnwO4hyCTd+bl8PTIV6QB1TVXBhgspwjKIa2j
pHdknQkyt1ATa8cCyC4e8o2McwlFNPVoolRYS24RPhf6SaYRcktLfKVMPLdD/8fG4qSnU5hbWkyd
aiDyB+/F8VOdxvzcS9JuVGVocO6oh3Xhr2are2BtLufYj3hGo3theUNzo4Ln7ytpTuNNQbnL/V89
LFbDeCTc3HCbazNJYxX9sYTs88Pwct2koFPa0ceWXnp7L9ZesrJwmnpLp27dDCp11POg61sGTVxB
2hhLLUW//Elp7ZoN0ifFxhGbv3WRq6N8A+gNpBhMxUs0P3nIEiEkUXJ7v3T6+OgLtPqaH6dh4024
cm3S0zGTZJOMh9p8sdczvagFdX4LDEk82QPlujs5r+X97TO8MprZTczJIjJG6jJrM6nSOOTZILpm
mw57X1HrvTJJducPO98shA2PuLJAvG1ILtIyxF29BDHnfa4pwUwQokafIuNhqp+LaSOwWTeBggY7
G0m/5Q3t8WBqkT4V3QQ4mS36+kM21p0TlPXG+mwZWpzcwazjomSwrl78bUO3CJ7GLY33VRNUYuak
ITrAyyJCQ81bDuexoC9hm+OJ+8vOtiZsdZ+h6o7UIOUDMDqXZzMVQiEM+kByFYm+8nS01Huqpq//
xTbjmU7FADcgiovJ6ulv0WKpkFw45Zpd4cFOLaiaB7d3UP8OLaC1t+2t+dU52jRnJOP8iFoYnGqr
1/I2k1yRRr/7XhCmnaqVkTNTuZArEoK9EabaUYpLNnoX0VYhyTTmCv0WAmrtgM35ZiQGCVHJ/F5O
b2OFxDxCRMiRR7YvP9SW99JlO11onzeGfF2X4fhiCGAjbEBX/edyL+pjNpaSOx2q81SfGtijE/sY
fyZkbDaejyuXB8T9M6Jszvbh0y9HNVA66IweWyC/bK2480YCjFiyjaI4qFtN+ytx1IwoAL2oQLIA
682lscJHV0+sWcs8ddMMzmcgufr3CbojU3lpzQ0ftW6N4hbeXQYbOP/83ctbomRdBhVDq7iB0/1A
RdJRf5fVTtLt2yu2tjW4pP6fpcXJa5oI559iCSIbwfhZpN97rXf0bGOt1rzIOzPLoDfpIZERoKNx
a9qZEXMQgx/plmDV/KmLS3FOUvzfoSw1xvyhRw6jm/eDbR7z4tga+8dmctrffbIxmrWdR8gpgjKl
7RXSkcvlmSyz7OJ8IJRQCnln1lO2V42wuidEbZ0sLfwPUxNs3ZJXwwMjSbRJBzNYGuqBi+0OA6Ro
RGAgXHmabNnz73u/+9q0h8Gy7ju1sMPpdx8HL7e3x9W6kWaa3TIxBpA5QPqXIxUreFOrThZcIc0/
COV9JKbPlvbP/cP4fbSiaTwngzI/OJdPhqRIBUv1BDdJy51kfdZ/qxD50SdF651/aMPyfsg2kqkr
I+MqoJBLwxJtNcv3egYDx+SrYnCG2Bzy42PTQYPUb5zjLSMLxzvi/LsSfrRzKN4H4d6Pd4r59Z9X
6GIci6nzvA5GSQ0TAdKeOlk6TvCWVv3V9Tw/lN/N1WLrCaXFo64fg7N+yg7VP98Z/HZAJZwmUs5z
t97lHuvChF9vsBJ99khO39ZeLeNbMhz84dTkf/10dMzu37f1nLcHiEtr4CzAe2my1NHNbtIpOI89
6GersunwdYZuw01c+dZ5YOSV5r4SPnypANb7AaWgRg/OxNiOAPFeEaMPmJ7G7u/tPXDljy4NLZ9R
YmbqQi0rwbmLkJHyX9Pw7OlHGg+RKj3eNnW9o8kE0WA4A5kZ09Wl6wlKrldaeg45NiUVvMSHe3Nj
4raMLJanq1USJBNGhMA7IZGFQHB9SNN/PpwMhW7YOayFzHtZGPBGLeq6SE3Pk/lDHWonS05ZsLEy
b2mri0uJOXpvZDEUxHJi0oVKejZ8AFPoZHepsauK+OuInoQVpZLde5Utt+oeAr8zDES0GBblGZyi
M1QFzUhb6Yu1uX1jRocSk5TrMhMaBE0OSUMYnq3gXGgGZSp4KHb/vkne2VAXt4Y6jWoUIBJ/Hqzv
lWg58xku26089cZIVOnyEKtxYOV1xUgq/YtWF3YqfUKMZyM+2jKy8OB9Vo9FOBux/OcQdhlpbHZa
6G+8465IBgn5aYOba3sAO2h5XUQUKF6EeZWK6bnuEjs2g7vRQ5hatQFMmG38ILbFPm9zG2aAs5RD
CvNHSapDV6fgtRFKSf6wee7EWr2Xw8Keqn5jPa8dGe9zys58IflzZbmelhj0BTiu/FyoNdBhQ4gP
raSnTojY2X5U2nDDyVzfN5f2FitrxIUvxUaQn0vgR+pU77z2f2hhsaxx0gZT08f5eYh9R9f/bJJ8
XUdrl0NYXMud6I2BpjEE6pldW0FWhR3hj6Q/Vbm+Iy2614eNi3Rr1uafv3s01HHMk7JI8rOSazt4
uztD3Ji1lcNwsQ/mn7+zYPV5lbdelJ9b6ThMljtpJw2i8H92HmS1eD7CrEruaflqHrUw8JOhyM/w
uvQOhduvXYEP8bLqz21Da/M13/880TlwVNUvRxOHYk6Da5mf02DSMnrmQ/WR7rAtMNTK4aEcRHBD
JgiSmCW3hVSD4xZoHT6nz4pnOObXvqbXst/wIGtWCDKgOYAHBoD3YkPXTWK1IVHNORb2aSE+lbn4
V63vwaxvgVFWpo2VoW0OSVNqGMtG2aynEbnTs/xsTVnuenogH6ywfrm9Nis7bS53wmFMBQFwzWJt
RDpECjVV8zPalfX9IFX+T2HoI7shfbfl4tem7r2txdT1ZiyTGsZWOH0Ry+pe074N3MlqtsUncw2L
49HI3p7TMESFV7zMTTeSOel0TqghHBIiAmeK22MBQ6aiJLtOTJ289D8kgX5fNx9vT+iKP7owvZhQ
kkrpzAzBqaIqbrP3ZdSF0lOQ75vktwX/vSEk5zYct6pdq5M7cwPNoo4z6/7lIZNir5biKs/PtT2Y
T4loB8Gd0d3fHtzqbvmPkeUrFYIIuEQ6TrLYmzuv+NJGKLFkRrdV2Vrb+uQXSOvTGkx+fzGJ4ERF
lSICu7IJoDrN82E3JuVg3x6NwZQsQkZSaJCHzK0hsMTOP3/nZWWz0mLV8wuiJ+qCQuoORvtIJuxX
SFsr/KTyBnvX6uzRDMJ+lKgCLfOiSt6qGeIf+dkM82wfj1O+F5LKPORisCWrtzaBBnVrijD6TKm8
DHPiVtMrJS7OVukda7mm7dXTWjAyt2dwbUTAinAes1ASnYCXM0j1JeUL8uJcmx9HvdwFvITqtNvf
trIyGJIHM/QLnBT+fbFOTYhIt1I2xVkVj8h9YOG/iLtIjBASwnwNpcvyKgyaSEiCqivPcVh8NPPE
zYPpjyoHf7RM+eerHbqLmUF2rsThdBeDaZM0ziQrTM9R9EPIX3kVqMbT7fm6XpVLE4vFb9K2b7s8
Ss8U+4YOYvjpk5R9uW3j2s1hY+bZZ2FAAIuzO3p3dqYAtuJKx0bSlfee7pbBl7J/MP1nJTmK8NOI
GzttnpbLs3ppbzFtuufN2sbYs8hXIJfuxNmX3rwXrd3tca3NHdEQ7O6zKgtrdDkuOeYfMvjpuagt
O/N1NwkfVMgZ/tUK4RC6IeTDYILB0KUVE6FVXciG9DwM6n4Ynzuk9zaTSddLhBFTQVkSwQDqBIvH
YVniPEudx31fTk4+GLba02vQ/Q0DGOsfYNqq82RjXNeX0KXJhd9uRrkx2o6XfqQJjtS/GKD02BD9
Vtr+epWwgxoTqVLSPcARLucPYFGoD6KMnV7dp3RIWTANbGJoV0YD8mC280ZToS3O0VhwCcW6kZ7R
H3EMT+JVlpI0ED9tLtW83pe7Gy/9ztLCj45TKhaNhiWrfQ2HB6vfYh26NgAiC2UpggPqcUAxLydM
NgWJhNLouWV6l8X1YQy34HnXkzW3I83gT2IvwJ+L4C7OAkUq6txyhbbax8KLn040d2enTC42XMF1
W/eMxQK8BHcLDUk8/y4HM05SUSlK6QGj+J01O0t8oeBxmAzPlkdbmOS7TjjR7CyYCIWSSSias1/d
K02417YaaK73IfkspM5mGSWg6ctOvSKy2knpJujORrM/F0aX7KeeMkFliendbZdxDaji5cRGBL9H
sUqH/fJy1EEVgX2NG49aSHMszD9NEO2VJr8bBPk0pMlHPRPJ5Nd2l/wMi+lLLkf//F6cEWNzjcIC
pAr7x+UHIMDY1LxyBLdQup2snEP/S+Zv5Zqu/TzDpEGc8Ig7nyrgpZEhtxSlb8iwlqp3sPTBxjv6
o3UYg++t8uP2lK6s3sx5jpYH6SCdJ+OlLVOrSqXo/PAMZ+PPxPieSU9xpr3cNrJy8nAgXJXckbRy
LkkOSwhp41KL/XM4lO1uguwMzhN1C6eyMm0WESxYO6CK8DEshiInbTmNJKdB2z3AyvKo1I+R+iSl
3Ukdf94e0Oz1Ln0Vr14q3Og7QLwLjOBy1uT0f5H2Xb1xM8u2v4gAc3hlmKSRKFmSLeuFsGyLOXcz
9K+/q7XvwZ5pEkP4nJcvQMAUO1VXV61aKwF5TSQhUWcPfpn0RySnI63fgYbYK5rP1vznHDXsoame
rxJOmEjdSBOEzCxx0rMezQc9YWejke4cEGncHpY4gzw7jfQEurY5ORf+83pYqT4xK80pkpxpOdy1
vdSihFRW4D2VEDuDN9TLMBv/eKTQeofECzoMgPvBP0Um/DKLCx2v0OzcVydJeeUlJfJ5e1zi/oMJ
9MKiR0vhDI2LwmIfpVal5ml+Tiy059RT/BxD6PafJw/qBHimcVkcED+LZZ50tDPoWZH8HAHCZgNb
EVlqMA/j7xqMhdm4tdvFg8vHxNWH4IfA8I9hCWs1aJVsgMftbPVI0WYukpep9fP2vInR05cNTvCP
nBK2ulhTsqidZp0z5eeqakDlDEhO/cucHsFl4E70pezcoXv/d4vo7MVdgrATjzchk8lKNS0bOy/O
Taf87mjKHrNaH0NIu8l+23fZMYnMeT+1Y7/P236LkUs81ny8uFXA6IT0BRhDhP0vTyCp7eSsOOsO
+CsyYh8aarwRe/TpOO01dtoMetZmGBhBk88xGn0t4UKD5pmeqqAaO9tM7X10/GpeNJKdLreWW0h5
5hmg1w5Kru5RggtkY8suoggMGO9wYJPhxpDLE9GzEpWoPUHP6syojWA1bbu9oRSDpyfI6lr92Oxl
iCAFudrQg9I4GXgxp8w5VtNENbcyqzlQDWP4VpOouEvLrv5WlHL6eHtLrBxe9OdbHK39hQkTfO0Q
G1FWakpxngorDwpJ794LQ+o28hIL3qavqQCKDqsAGh9VJFkAmXtlK61dnKPXuvmEXCzQN3vzBUSM
0X2ues3kNX816XB7bEuHi/kHKgBCsXjUo6Xj+hA7WmSrTMHyN8pnN/xNHlTpVD5nr7etrGzrKytC
WKpTqy5R7ynOeXUXIzjKG1exXsCH1UIzXt6i+THxzZd3438m8r9jEo6woRFoWmRacSalMXnQDY3B
XWPIQVRoLIh7Evu3R7fiCIEVAf0Hji5IX8TgYojzHHgttTjPNdgacd+fSn3j+l1bJgwLTE+cNwW/
dr1MRpFTKExaxbmmTeIZcubc41GUnCqlsB5rtWBu021FmmuLBpAKnCHCamS/BZvIIKUkh7DemUaP
c+C4zFXY76T9zP7enr4VDwStSeR98GLRkb8S7Mx20spWh2d4P0D+SY9j/RvUf/r7JqraYB4l44h0
a/Iw19IHULNbpbFV6+DiRHMCjgEkhq9nVsrRnQ5anPLcTvkuKSAh2rQ/rRb47C4YpO6Z9cl7lW/s
mLUdiuAa+UcHqTIE9NdGR31sgWOFHvgU5S6vfU7JU9Q928HtmV3bmLihUYtBMA+aTf73i/RQlRrE
GjuYKcipBxmNFt9DjvC2jbWdidbJr0IuOg5FWMGoGXScZW4jda0DwAuT4lmdO9YbjuqrVUU81Vz7
FMEapg7o6evBpNDFGZ2yqc5z85imKdJCsgcK7qx/0mRXrsC3V+9KCkzBexdBx7MJa8ePJCfozNgd
s8xNIg0ga2KhMToN+/FNSQ7RkJwatvUyXpv1yw/lM3Yx67TB50OsvjprINFFwdpl2o7l5cbaLrcQ
HjPgfbJ4ZxSwDcKpkWk7j3MOnJg6vObfNLy5mVIcQE2+dS0th4PkPCexBMYVbCeiGyAtBZqxkavz
VNauAs4mSfloaebKrPY4J4gxAk9Eklclf7ZlCe/8HOhU5g7U2CXSn9ubbSVcsB2gi9BKpCFDvHgs
ViOawWYzAh6n29EqiCCrsifsT1qeECDsEjIeSqaCM1u7s6c/jZE+tVrnzebnmO5uf8kCwoBje/Ul
wvwzs20kVcKXmJavzwEQTyENht2wK47Jo30ajtq3enDzwe2LHVReWO6i/+L2NywKbOI3CNdqowEP
Am5qpJj9tzFIvDxwIRv5sHX0vkAy10fveqyCj0w7IkklceAjAxoou+FMjnqgvDi7+oS77pQ/pSd2
N9yRgxU8gj12J+3BGrzH2drH4eehfO5ctEUdhn3tVwHYhnfWhjtd3lT4Prx3cBb4+80U/Fw7dVkL
ItTq3OZ5t8s1hvNvW52nFJTuZSPTgj4xo6CqyNYSrJxCWOY5EhVvBkt8cmmsyEw1y6pzziSXNPuW
el3h9uR4e6XXzIC9CaB63veFhOe1SyklhAXy1FZn2YDKCgT30NtW33dF4qVb6Zi1uYS2HhIxBh6s
uihvC70qFOsaeK+pA1mfAbAoHc5adAcmNeBx2p9GvuVg+MeLu4tHT5wrF70KYjcEs4sZEKqkOhft
0ZDbnTT+tTCw7D1CE3ukoKG8AEtsfDaUw7jR8r3oWeAn6MK2mLFBM2REgIqtzh377ST7XkECO/5Z
tATCNW5bP9Hpdw3JSbrxoti0K3iPiDVZntWwCwnsnTU6ftk/1slROTnYR7XmMQr+x/m9trZKkmve
3EZPBE9z6xi6EHlkas2qYe5wVKQu85K8ylCIR85I6eutGtvaTkJ5ltOgILRybB55XdyDiT6PaJjU
q3NqgObXgRzpHhpp1LWike1qh2RBZloUdIRVu3FcvkJGcUtdmHaERNxYtqwAjr06x6bhabn+6pjv
ZNwpTrYbdHJUiOkCgsjAs/nszD7el+N0SlUIgBf3kdntZ/KIRP1BfTRbvDJvH+VFBplvuctvE5be
0lPNAu8Ilt45qZbfK4c4QZsK5/LaxfOjE0x4s+D6cjZui6+i2XJSeGcbaCgg6CIYHk3SOm2FSSm/
IZFyDMGBHn03a+9v5yoeMisu8YpAdRv3x0+onXi5jzYTr/HSXbzj/537iKeCaCOMWYbfmA3kjpBN
56BoQ/BspCMmNO1HONBqT9Paq+eQlbu6qPaJ22aO27EtmrjlCeBKSlgEIFWR8hOr5dBymVQK9rZz
VjDDtbr4LnLk2JWS9nB7pZdO+9IQUvbX+z/rtF6FdidgfYN9F+XWjxh0Xp1ue528MYn6woNySxym
DNJCXiW7tgSJohFZFAA1HJp8ILtEvaEok41LdmXjXlsR9k9PTZoQcwCyy3IQBBJPbf46bevhRefN
NYM4bxcoFOIGkIHr7d5tDH0jN7e6dMh6IxBFsXtB627oI4MKN2bUcl6RqO2Ue1l9vb1oS6eFQaL3
GP4KcnYgS7yeyrS1+yqSx/o8Plnk1HqNAUlkL3rLkw0/sHw3XRvia3rhHW21rTILePwzcdAW70vN
fjB3xovcbRz7VTtf551nuDGiaztzrkGYj8qYM2LgNP1Qsmenp17anWwQ4d6evNUdf2GLr9/FmJKI
tHYTwxYBO5AWzAoEnttgMxmy9BmYugsz/DMuzGS0k/TIngDusrzYdNE6DfxTHIx+TIJJ3d0e09b8
Ca85O7a7spyV+mymn3aSITH5rUD+TzI3iW62hiVczTPNy6opVMC6aI1uruo+s6bOVdXJVYF2Hqpd
NCvhrG0pSW8NkH/WxWz2I/SyChMD7Jh+X0T6wcoG3xgPyFG4lraB21wfI5yuZfEcu0hf2ytTDPy0
AWPTZ5T+MVToRJYuNqNSpp71OCnjxpZcH91/DQrLVzHAPuYWk6oYH1nk9nbr9cdID81vt7fJuncE
ver/jExYPXNAaJWAuO6cpWf63ZDsl5kEY/Y+d8OejQcHcbuT0yPe6WiR2tijX20o11c7PxH/NS6s
Ifh5CwVv8OYM6Hrlpk2fu5KRI5PfAXbpxub8ZikzihXAYFpBljsgs9Ta9Edkmplvlll1sokEik8J
TN4b08KvnsWXmWBexCsJWQRdOKsl1N+laATarnxI71pPslzpNX+kz2rpssf/jS3es80lpQBIEFyd
oZW9k864HhIbMtZvWu1qEXQ5n/vRI/JP1UaM0+z/VzYdpPFQVebtkdenxylwi/QGfBHZzbIRRM7b
0D6r9t7Uvknja8z+Tu3GDcVHIc4oWN4ArkbqEO1jwjXcKEofDSWcLGuqx8Rx7okyB7dHtXZKUf8C
toPnnBfcEaNcgMCwsrGXrQOBGxjLu4SO3ig/llHhJuS91TdKsIpwTrE3AGRD3Rxy5BrCQBHlo9Oc
KXVqmg9SrgZtxTytUKs9noMNiFDVj95imWulgE6aQ3Eso9j0Ccn3RvN3itKjpjaaV3RFd9Ih9nKa
O+Pj9oSIeaevz4NMEjQ1ZGhj4n+vl9mmSuyUUWI9xDZYKCTz3JHoOQf5dO18B1+Ab9rMN3t6iJDt
gZBCqZ8N7dQrdqAMIVhGNr6GByEXW+D/fw3wNwAbIBn6JYB44bJHYMOdCBHlg/p9kl3LTl3zp+Mh
TlGhkkw/0t/K6DmPFt0IaBdrBB0GFRITvEcbneiq4GWomasogObOAxuqYE7e6lLzpPrRYi/TVg5V
TG3x5t9LW2JI20KbLaUMtrTWp9+jzy6cILLoJ+q+td0tFXQh6PuPMS5BhVIHkrMi3HDSKr2sMgJj
mhn09TOZJFeqYhdllbh+0zeuCu7yrlaPD+3CmuASNWWIG12lzkNlfhJAheBUXNP+yYytu4+HW6Ih
SG8AUo1jjIZTwR8qnTlLIC9GktQE6XYdQ2b03UFi4fZuXBsOpyTgsA1OBygMxxzjDIi0NHqwVD93
/D72yuTO3sJqrm4IgHeA7sCeR+pbGEyH4Y2FBTMMiZkndiAdFBK97ABCosKLn2+PaW3mAG7gRXFk
FMHxf33c5YzqWSNl0UOUdV6c+Ur1oZUbPkXw43zToeSO8XB4KKqGws2hMrBoyE0sPRhm2fugzpBc
bVTL4+2RiKHBf8wACCiDlhhiUWJVmWSFntOkkB6i1+5RedGVHcSP6F8wsc/z7mR+M4ZAyfZsq21m
bb3QzoRHGsrm6PQTL0a0O3US9MalB7k7Z0mymw3D7fN3tNENEP/SIx/4FB39oLeHu3RRXNsNjpqX
0RFe8r9feMbOaaXUaLQ4BO7XHdgfh6DaTD8s5Q05qA1bS6+B7iMTeBuUIVRkL/kmurDVZkMG5huW
hGP1d0qVF5veyzn1q564yL/5o77hfr+amq7PM2xx3l3OV4pXsDA42iU99BdoGurwT2X/i3q5DPWF
1E3H4oGxMzF+j3XhUvqttwy3RJ93KpE7SsBQP7hl8zZo91ZT4g84MN2A1oqNTO7K5ENHGLTt0IhA
kVqM9djMzMhJxzS0ozN6GndqauygMdVEb2gI828vtJjiw74GIRRHbX9RUS/gp4PRj2PUaGlYDc9Z
9TMaX9l8no3Bjcw+GBXs6D+tBJYIlxVeXf2uulBtXV3/MTSaSwwmu5pSuiTX3DY2NjbG8mSjtQj7
Ho0MQOYtcFgy6bN5LrUsVNK89HsQxLnFFG3l88SCKJ8BbHE4EWRYuZ42358X+4/NEYsKvc1DAxxF
YNfzCzk/FnhHNQp8o/RI6vYIbSvf+hFN6KXNfDXJXVOr/RK92VbxQy5LTzL9aG6COdsR8NVpxeTi
deaX6da5FCLKr29Fzy8uIuixoCItxE8K7gcrmeU8pInXV8963e1axEmj+UHV8RCVEHvdcHwrm5F3
mgNEiKwYzozgXpNKVQpm2XnYOaeke1HoI9qYSX+e2i1Ut/j044MDIAH1GYgWYHAi/iOJS9Cvy1EV
JqgVANPlpjn4yTDSUTVc8LOHUW5jG0Z+Pn9Xouq+nbY6wpaDxdyCgA3NDJBpAWr3eivQNLeaMWqN
B0lyvHSeA0iYFzOYHdVib//zKcfLw8btCEwI6s7iUuIxCfV2O8W9VRlkl5ZS4s6ToZ6jWsn8RO/1
UKfaVtJ2OUBuFGQpiADAY+mIe71IGLTacukhbcA2P4NH1/YqJ1YCVkDFS5773iMoYH+/7WSWHh6N
IZApQpYYx3lxwpTaHJRGnaQH1tkd86omNUyPk0WgfxDEcEgnzJGjuE0q93IgS3KpbiTvVraWAQg2
nkPg7gDcWwzhwPNc6gqyng8sipPanaBMGsjKkJwrtRw9EBsA0lCUlS9FNhplyvx7WZrdAaGsujeg
v7Lh2JZhEbi9EE6ifRT4ZmTPr7fZmKRVBRBNESbypASVpE6g/8lLNwNIcWPkK6ZQUwUSDslYAD9F
yZpqtNOpS5w87CdN83O7BU1ip1K3nZD0u73KYikf55fDfoE9Qi8Dd6p881040lqaRy2lWRk2Nmi7
Cs0Hf7IbJZ033JmIVeA31OkV5/gMJzLMftXhVVyU+6bfWRBt67ppN5ftR1+13lavoogJ5J+Grccd
GBChoFcRZlzRhgIUFmUZypETjCOuemU/zCW6Pp/U/B3ErZ5l7DQQ/JI9qOyLUvrnFUdqgzNIwrmZ
8C+i30YFkai1VYaRfNIrHWeu8Etrf3sBFocb7WtgqOXQeST37a9Q8mL+Y53iDFhShbhGPyU6FCL7
J2fKPGqE0PDa3Ta2DEwFa8KQDB3ikPEM/npmD0e7HV05OjaT/5rdpwUaV4wHVduKFJdBOLdpYJfh
gYRFFPu7EY71gzN1NXBHeFYmylAHmVo90aH51emQlsdlld5lQ0p3LS1nX5v77GRZFgki2anB3ZdJ
v5JKijYWd23e0UKPMj8QBQo8zPW+jwdtJvMw1yEQRthFqZUcGRksd8yz92Qs2oDpAIZuTL+KH70K
YjEVeI7wOj9ydAtCls7OzH7szTqsRot4Rq+rx1i3Grcdy3jXd318sOMYt5ckSb6Zl2i0qaSftWK1
x7El9ufG1/DH6eJruKwYryrx3M71FMj2OFp9o9ah8WwdtLusQVrJHdzpU/Om3E2PNXHJTqk2PI5Y
/kd8jEngGCZA/5A4/MqGXez4Rp5yzWr1OpxYfWjBchc/dXPj90PvOkoK+vETdXZF4rdb9JarS87f
R5ys0JJFPmikR9F6weImlCl57emcBVGrZZ5qMH2fVTL4cUZWfdye5IUrx2BR/cQJBzsU7nDBhxkS
gGUSY3UIYhl9J2mZ5CUNlVAKtbLgtqlF5M1NQaoKeETEfniEXC+nyeYesZbShFb0rqmvpvN6+/cX
AYHw+4LvUKTEMKtMb0IU7qPvGfEUy+2g5FDssVFum1pEzHhUYs6A98ErE4KSfKgXW6RgHcuiwmrC
/LM5No957to+0EX0JdH/j5b4+l1YGpXOSApHa0LDCS37WA8+yb2p/zY/SyBWIRv+d2UHXo1LOHGp
ysyx4OPSi2cjDRTjKfkVly+bCYiVpULHrYYICTc6//f1qNqMZblhz1gq058HaH5/toiY5PhZBT1x
PrUb79GVnXdljg/7YhJtR5oRBMIc2LW07IUqj/++HdBng/ZR9Enw3tHr33ck265SNMqFBTifpP7F
nE959Bm1RwUFeIN5aKDb2BbL2AM7EM95vDCR3kNfgmAyr+OBxDk2ew9saXOfohieutMZyeY/0Us1
Qyr4mKEKukXEvzaTBoIAvDCgVAhsyPVIVSQt5d7CBrGru0SKA10j/4u1urTAv+BirfoEHZyVDQsD
YaCPyePazWck8W+v2NoGxFWPvm+QxiB6E3wFoiW5gMQkjhWkvl8K/aj1bpEfsnlP6caZ4ntZuMU4
3S0kJFHhR1VAvR6QmRWzk6d1G8YmSuH3SvGklmiQsjbu7rWVuTQjrMwQqV3d99wMNgKpTol6uD1l
awbQBWRy3XS8pUWJnImYc4MHTxvadu8pJWikN2N9PhXCVOEEQRCWd2mizUpwCwVYHwzkqbrQoifL
BgrMNY+jnyPE16wdOocU9C3P3hRMB6d/TRMdgCjoqIwewJCGskNZpdwihV9ZvKsvEj1HlbVlP1ko
cEjkIOcy34sumPkG+Z/rAZz5k2swIF+BkyWWjWKpRqCnWH047TL7tUCr9D+CTXhcc2VBuEqyEqrQ
WQML2jh78vAJpbAU8aySgUR7fLq9WfhvCSvJFTiBuoWcMFLo/PxdnOJJNou2KRsSUo1IkA82Erwb
suJQZPqWauKaKWxKQIuhgYtuRCGsGM0BkWPSk5CNiqer90qGxMO8vz2elX2A3loeiQPXzvtfr8cD
u7PNLEJCqG36eUn2SZ7/sur51I7NRjfRMq2AdYK34HBiKHkBUnxtKxt7uFiVkjAhyZ3S72cLm19/
1qxnK4e2kp7tcsX0Ikk/9JK5T4po969jVVCJAMUeZzBGL70woXpp5FVltH2ID/Hs6G+hvkSSP2n9
xpwuFw7vZjCjAG+JHA4ypdfjpDRJs8Iw+1CRCi+raheKk3sJTBW3h7N09SC9xICQ/eONUksQY2yo
1cBIWOmZOyovdXY0mTdrjlvPldduacesmEMGjFM8oAwLLK/wbpuIpoHMTyMIqM3vEt3FWTCA64W+
dB5r5a1SLPc/1+cM2tn/tbaoxE7RxJJMIWH7GT/1+oOV7F4HoFluT+HKs/zajLAlFTLXXQy6ydCs
fs9AIM3WXdf+VKx7cIqkKUKNSHdJ9ue21eWZg1EktHBJI7+Gqvb1/hjrfnKkUiehvtd86xs9bzU+
LqP4awPCoTbQN0XzDAbU/eyZnuKavoY2iK1ulJV9fjUOYUdEkKApuxhm0rj29OGO56KiLazLykbQ
0UWGlzKo5iF8LYxFKcqmmeuIhEUD4k2Q3Y9IgEJycmyfIqvZ8O4rKwPUOF7H8PAW0j+CMTIgz2un
Iw3nrPrDaOplcQ/4ogJk2tabeCXQBUIdDcgg+sVDddHCRtDyMOqxSsPkGD80x+G3fOpe4j055Wfy
Gb0NG05pbatf2RO8klxG0pTJCg3JjhwRebzoxybQAuMIedrb+3tlX1xZ4rN8cUcqo5w1RJNhCRD4
uP1gTv4+xf+OR0H2CJ2iyJEjwcVbca7NUMMsaoQxNByz+ygLDS1+7oxAAv9L92mOTePFKDk6yiFj
pedo9bcqPtwep8g7jMADX4AWHDTEQe1iSYQlR6nU0JqGjl24Vu2OsuYm8Z1a7yLjkTGfFZXXWe6c
+EbxSJCDa5zzlnYR35KCo7z6BsGZqJBdnNk0UNwCSNWSM0UHsk36Q9+1rmyxnwz9z7eHvba8QCkg
mQZUDi4CwWfWXE3IrHBI1PmQzH+rBnpG9e62jdXdemmER9QXe2ioLCOx84mGxXg3WIXXKd5kMNeW
v2nTvoiPnfkjfb5tc+3w49XJ9xQAYYsgHaQ5pVkqMAluAk9rQ73aTdWPyNgqr6zagTwvWOeQjVyQ
DzDTScrC1GiYZs6vcQb9QSJ9lNmPWd/s+uBvo8XmuDDFnz4Xs0iZVYxJr9Ow2SEsID6x0bG9q+sd
OAGBukxBmUv86We/dTD46iztgpMdWkNcdkrYImzIFCY3GKIDHts0vyfommzr1EUpxweeJhih+03w
DcoQ7ZpxepWrfgPat3zU4WiCWuB/vkDYP1I/dSZYJbB/hu4xU8mrkWyt4+o5uDAhPExpZjtjBUhV
GKt10CsJiMhAQr8xjq8A/NZUCktY0nZOcwlWtEP63rdu8+cjUdw0UE0P8g1cGe1uOBRIHyOL+oaS
fH9o/tZoWfdMAuoMQI9dNnnZ300cytYEC9eJFiVpHVNsrVmt/EEJrHFrfldvSJTQIfP1Hx04wYTC
mGPVGkxkkEfLXQf96n53/K1OOwqWkl/5Uf32v/AAFwaFGyXVqFKlJh/TqThOO9kbtzTGl1U/fmVc
mBDcNR1TecoQnuHK0F+K9j6NXWp7aYIO5hNS90ejgPxD6gE9fqyABMttA91kUNib+qOMrpBGH1wd
OmSGBrcxbjj2lbDx6tuE6KdoEc+NNobfBg1pkZ54Mp+U/LWHkOFkPs6derw93SsPQi5ExutvYKLW
0WF67Z6SHvwSmhQPISXf5BnAGCe9j1KO0FLv2fStQuKeIQdYyv2+M+TDlDSaf/sT1nwx4gd0mGtQ
4FwwJJlFI8+mysZQGjsQFex7dXS17reee7ftrPkKQHNAdQL1YlQ0hZFWPTrRckcZEaUgzYLU+gdr
Z/e2jbVIADRS0PmDwguk3gSnq+U5lsjKprBlbZDJZ9AwTeRxmiK/mQJjY+LW9grgkBq6OaGZDv6M
66UrHSpFqllOoZQP3phkewPKgvDoLanuhsxy0RO9l+cNo2tvgUujgsftJJThwaE64bX2N8l3FrpV
jTezPuLhdnsqv+ocgtdFUAlCWI4mBPRTWK9xaJ26NmHJqtE9l0K3wu4OVCYvjYom3fxDr35WxG3T
Pkz7epfpgN4rP5v0Vy0N72Zq79ksuWZXBZNSeI0W7drxj0OfSVsCPFduRfYrmxgYcSQDgMTBY0Ik
w1CMJMlRLZ/CUj7Q2jffDAd8RYEDqa6y+CBB+Tt1dsnfyg6mCFQq7pYEC58McbIu7Qt+Gs1KUw/Q
GfZCph5bS3pGl9RWRME378IG+sLRJqegQCVmUK0uVQqjbaeQ4RKIIvpua9C1h4xdHSbMdnsNeDv6
Cbh8YDFja4L5ZhaNG6ikI00GuDaycdebvaAG1bVonMOCOqOn2vMBbfG9a0ha9CKlw4eszQ9jTKR9
2qptkMidn1Mr8yemjBvzsHLG0WnJ4eLIuiPPL9xQg4RXDykzfIku/2zrv7JDH8Ec6Y2S59B32dnq
VF/xW0A7okqPygXSPuLru7cjtD+CUh2lR8hyxNMB4rbQg/MmCM6xJCiBUgG0b25+lfqPrnXC7heN
o1ORtRs9mMtWCAyZK9Bhg6MqiQzG9RLYVW8Xcc/mkFRhNj0wisZl7c4a9rYVzGQ3WM6+Gec7iF8e
R7BeyOlONiGn/Lcy4n9PY+JTOG4ENXSoAIhU3oOtWjGV5zns6zvaILZqfGdwGYCXD+oQQOzSfrO2
tEvWrkoUrNGlAlAMSugi7DeS2DzmUFMKG6sJJn1yE3poW1emDKUCgCttJBjRLR2DkkmT95HlbCXk
VlaAUxZzEAVcDQolwiEwU8g2WIbGwjb7UdPx3P/CFN2hW7r1WnTrcPpvSfYgEIx2mU46xBQyTPGf
oar+JPnHbfe8dDgqCNxAo400LqcyEk6Brc2UUVVmIZ0ApzVbdnT0dKsiuPSq10aEHaeADjSxDMZC
0BhB6K5sUOEKxsi/PZQ1K8Cqo6sYPB64tIUrLRlGQ+tIJ4cGtEs48UJRup/F8HLbytqE2QbgXODT
R2ApgnbtbLRGQ2rl0Jznu1G1Umgpb/EyrzzZwUeGWxPvTUhxgPrp+ohKHSCUJSFymNBTNB1M5ZRK
9yR7KKIelVzN15zYS/Ru4ziuDQ1UYahQA0jH8+HXVtUmU1MrgtXY7GZ3ZHMegF9xq4K3tkyQCgBx
N7rFwEsmjC3JLaOAZ5LDGr/f5dEe8L1n2TF/NVCc+/e1ujQlDIg5VSGTwpBDRWfBMN/ndev93yzw
Kb3ICthREmttq8OCPANa2NauoxUbsf3y4kAO5Qsoj8oV9pxQa0myVLWgYCZzTEweJTu5va8VtjGQ
FUQTt4JCCygkQccmRgVpPZS0sXB6qsFNPAdvIupqJ9WvTuS+et+i3VluNfRa6khpgHgaiB8R52Ml
/aBgUGoY67NPun0x2P7tlVnOGn4acQYymkBbAIZ6vTJOL0l91hdaCJqrICu6YESHXwl81m0zy92M
SAoPLl7wxg0mFiCmDinamjA9nJvczeUjQXcTZIbSfAtPu2IIvgD9RuBAxpyJhiypVIcxV/SwIu0u
M9PHJrI/tR69JKT8cXtMK4uDRxxIRsBFi0YVsVqK91tVsiq3QtyUbiK/N3Ckty2s7DZO0aCjZRQ0
wQCE89W7ODcEWkkVI7UdWsDpgf6qnZ/6SIHXHh23z2iFJhDpl5GOQFyAx71EoeL2ByxnE+gUeCC0
u3AHIVbgUrRBTkxPnTDp7ymVvba7Nzuk8NINrP2GHbH2Ns1D3CdD4oQSmAeiNEPbNsRQIYBafNwe
0DKa5QP6YpfENkQr+fWETrOsdvOQO2Hj3M/qCYkCN1KMb7T6pcTKMR20b7ftLft9+fbgD3A0aaBH
zBJWsDaNKgeNgxQaCdHdXD30ykmux8fOll1aDl6dgN3P8fXo3mFPrEjcXvrTjBoCmR4K40hfbhAT
rIR11x/El+JiSzk2Ua1CtqVQfWoLV3oziHuMiBe/VKfhvruXdrcnYGXCgeaCWiaq8ODuEidciyMu
f6Emj1Yt+Uz6lVPt0EltkEYz2rkAwduEci/2EgyhoxEhAVcHQJn6eoC2McYQM29NdIqB9KgkvhQj
5TxY0uc4xv96Pr5scZ+GpxE2lHpti3S0KxN7NB+obcyntO9f7Z4WgEp21i4ztGJjMnkAePUqhDlA
WlHnh89Gr4awmbpGQw23M6wHefAbaj805h4yvs+6CX6jId+ytki48O5d3hOC0iTgrLIQjsZNo5Ne
GewHar2Z1o+hje+MziVW61YQlkIXh6dvij8uRwibiK1wQlFfwzpeT2jRRTXSMbn90A3M9OuWPCK2
3HdDhMRzMRue4aDJ7PYOXR5RPk4cCt5ghtqS6MdHKOQ0NCf2Q9tVFaS6yKG2IJRTx7JyALbjToM2
3jnJJbLP6+pnjZQDtGWNxjUSZj7XTvsOLp1HoJGiMDJZ4bfgxAxufyJf1+t1R6kPdxlfd0iNiZAZ
a5ScFOoU9kMmEXQDM82LafmjKcvn23aW+W/QmAEMiZAAYAFkKYUYqpSUQY+L2Hkw7zHe74zsWeUO
jW+QV7TEuOmz9jkfkVPUyVbGY3GZcgI1tFLigYtOYVDkXi983zl6MtDGeZCyAgRmHRoX0fVnb8SI
ywYFmMFTGuEh3g2YTiHcMZy4AVeI7jxYcme+zzHFXaMkuvNmqaz/aEkJJz2PsfPGFBsbnUZpDsos
+JpmN81jZvs0TazikLB62JedPcob8eXaNBg2nr0q5EaQDuR/v/DOdtzLJQUnwEPHYnaOLUA2E3Ue
9xvrvGIGXLm8LwGgYU5Hfm3GrMFD0asRmswt0twxBP+Oq3RQHWA0alyTmfU+t2Y70PPReFA0QKUr
s4k9MpY0kOzMChqqFoFT5uPG+Bc+B8BOCBVBwgIQPc5yef1hfTs1uZzlZViqavGkp4myj6OCPEWx
0ntJil5HdAZFbmu3M/qywIxxe2IWB+3LPDSMoIfJqWDF6U9oCk3WBG1IVun41SCnQc6iFEnN9p/h
kGCeBLcE4kYUf0FTKJia27TIgLRKHh3Wj3+KEgH+kCrdYe4LGe0zCf11e2jLxzIM8snlbQP82SqE
PrlZGbSA1tyj2f/Wp5dRKfwJrV3pa6P+P9K+tDdunOn2FwnQvnyV1IvbbUeexNm+CE4m0UZSEiVR
y6+/h57nnemmhRacixkMBgnQpSKLxWJVnVOYnZO3+1SLNLuMb4t9cxtjkgZcFowMaAx4WMXSslzw
oq38ImGWzY9ma2Z7vvT2rnI7zLafN4cxvok3FHnKjTzWMFQ826Gld9+Of7XaXxVAIA5ytBEFCdNt
5V6f+leOGdIQ1aDpGakysBuoXqvvc9IhE52MkbUXx2CHcY+xEQNZF5PYCLVdFWnRHgMuu2/mT5oM
RuSwaNxqi5ZSlK/A9QBqcWQr0bfpKDprRtn1AwDSCXWQlGMVi0oBmhTb+dGm5EeVZ/5GHLKyqQjp
MOwPieFX670+peZg21o7EJJYmFu8pKBITp7nbtpY3TWLvRKjOAOj7WxRaBg2lOfZAagwj2X3RlYc
6mpXZ2lEUP0eLEyOMPz3eiGEc5f6KVEISK/J5FValehgRHem+5J8aKdH3UhQgwoZeXTLZnfbkta2
8FKiYkijVvU2DidJ+PyoBTzuj8gia82e51s1u5W9Q0ZbjnhHC7RkyLzeO09rSmEWJk1sEPguojjQ
4rNFx0c5FeO2Tiv7h0tGN4GpxFMcM6sUpXxeBj1Yqutkrr2I9k6EdSymKMj3JS2PBsg4gSZySoDi
NgRLg78+EOhiRp/WK/EI4iZl/0ZeF+boLaDs6frv7RRh/GmHtH2wN/NdT+8M0oZcPxgFObqavaH1
2/W9lq0oHZB+mhbdgOzpY+7lIWFHOmTR/GVDRxmKvdUR7IBIR6FiqI4WZ2Xd+2XV1olmJJ1jRXWX
Hab0XAb3yBgjJwqmhMTRft6W+voQvyVVeVzNczF5rK7rRMDBVc/8o/Ojeio/iHs79sMiwhyPiJ7r
vX4P6O6H+dw8ljtyWBL9L/Ov+dDvnbuto/rW38vl/ncZXm3wImCiMnXQD12dGL0Wa+DlcSY7ovzO
0FnYLxwzXoZvt9fgTYgCqNWlROVG4/lUZjrmSyeie8p0uPnlgXX7toiL8TFDm+iwNWn6TVCCKA2M
cjhEMmEPGpDrE9tjFoBAxFIn4AaKhKHFmW8eKduod61JweWBf3CnIRNoXUsJutYP2nppEgtk/kgM
fN/s33mbzZLhJuwVQ2aQzkIL47WINJsYnut5m2gp2JNQhBDxGOhLaFmdtetb/Fk3VTqmRpE6ItZE
vwDvQ6Mu85q721u4ckZR0QSJBbDer4+q6w9hc1oganEwX8Ee8V7L9qw9AUuCae5bhBUrq4rsAOrH
DoIOvKWVvasbFGqRlmuSephDpk8JRx9aCeDIbYXkyinHEm8ndArjPkbKQ8WIBDatnEXQNvEZEfs2
1/XIGZZ2f1vKiuUDcIqiLHjrkBNUpXT50la8mNsEZeu9k44nUFU8lfdaMX8zNP9lJsuhzTZO29t8
FYKMS6Hyoy4OeD5m81D7XZvMWn1XlZ9bjqwYP1FNhIxPoQcSYFvcTU3ENO0541szkdY2ECBbmCxq
CuhxV46FML0pp8Jok7R39sPUR0IMu16rN26NVTEyxyJHifuYMnatZbogpxU0dpvkGgq6LfrstN7f
z4379+0tXHGX6Fz+T45yO/l54Yzod2gTx7szWw4w/CeD8XA41+QDcPkb7V3y11SzBP80uk5lg+sb
xvtsGGiVO5wnU8f6J7su3c9DXQURqobdWdRmsyuNcovkbs3NoGkCDw6JFHxLH+URpFpbm/LEKfOj
3uNwt6Fj/ERutbL+AjsX3lfgZz9opNgIG1cWF2M5UVZFgxIqn2rHgIEWBb8BK1KyOLW5Y/4n0fp1
PLHqyQGgteh9Lwo0VEJvb+nbsy+LA5hUCHWRqldJ/So0IVCidV0yexwdEwbJP3fgO326LWUlmEPW
BO9iQKnQ7IWegGsLZS3VtYLaUI7O1bHLZ/fktEERW5qTgYpH7/6q23H6XGLOWdy6g7av8P49bnyE
vFuvDQofgfyQjQeXrCUpzsCt/L4iRtAlFm/NEKMakXPjwYsx2dndMqOz0ROSPyR1aFSTod6RjINa
vS3fDeCUKSRkJ/GaRm0GLVvXi1F3vS6TJl0yIBOxQ/NIf1xK2h5uq7u2s5dSlEhD+BxFqwLJRRCY
jju8WUC6Nnf97raUt4dU6oKL10cGEUQNipQUaO6uoFhTY2jvrT4tQeXk/izN/JBlmRPl7rDR4vPW
10EgCDEgEv3SOC/Xi2e2BbW0AAIdfQ4ORm78NI20BmSdb81Lkb+kmAuYw1AMNNG4JLsRriUhw+kB
wsj7pON/i+mzNby09JmnGz51ZQGvpMjXyMUNxZD5nay27hOk7jAaEgyFYd5iPLA1UjNkdgVYCPO2
CGtU20A4gqIwSku4j+WgKEW1mQPxFwwOT9A3M0ZN03IkyHN7w6O98aWqGEU3s2/YMrU+GtpBdI/k
+Y7RmIy/UgEuje7Jy3/Nc3cHpEv9ThtR5SrX7jI2E0GqmCeB+3ksD/38PJWfb9u9Gs28ipBriEgU
pQbVoWU2KsOky7rEq76bHQ052kkFs3aAs4QL6AUxBCdc0Mx+W+rrXJlLm5Ri4TnQrCI5DpDyvraW
dqG8adIZ7trelx+KZ/Ob+6l4EKf0zH6D5v1UI2Nkhx7Yu0l2KrdGSKu2agIDAreFCjmSRbKscy19
Zu6QpinKKgUJnZ9szO9K341bw4ldO0huq/qm81wVpnjrhuRmTjOjTwKCFOheB1NAG3ZsBuxM2AAQ
LFo1n6YJ3ulos8lzd5rJujzqBw6OUMdz0uKQGoGQ6PXGJMe07Tw/IlUBdJxbkKKMG9Hpy9EELTie
E43bkahdxPL7thqqE4EWaADFTqGrEVURlTUL78rM7ckiEmsW5UFD+edQzfk9QEjlMcWEma07bmWL
5MHGVYtkHjoYlCNXNPVoUULGBMhA86GgvfbczdS7c4sx36Wa6OBemgWJRb0TmPnSaHHTWODxdUsR
4XlnRjVmkpdNg1yjppl3JYQh9KKbiBs1AYF1kYSMLlD2iLLgyq9NKdNmjKJCrSIphzQIXbO+dwLe
fSOLwc/EKi2Mb7LtXevWxR0gM8aJ+9Wy0Yn19gjL7i9ZXkf7F25ZxQmykVlNXZtjUoz2eELa51ED
lcJXmzf9rtCm+sNQpM9eZj0ajRAbB/m1FHl9kGUJCZ4f2XS8atXmd2LOBHV0a0rKzGw/cJJOe8yx
m1E+ypcIMYqOAV2ABA6GJs7BQutHl4r8iDbvZkezZnwpSckeq94yo3LUQM9JnBEJDJ3F1tR5IUbF
0B3JW/jZhnsnE0cHrE2iegT9IWjeAzsN8SACyWydOpGrz3+5xRLshS6yoybcj7xuRQTA505DfAhe
894KHcbqjWfnyvWAaizoe0HdLGN8tQGPZRVmc+nFBH72H0NtxtmssSj/7NfV0a/MZErRjWXuEQh+
xBfePpYrx+RKtHJDoEic2+h5HxNmOo9OlX7krvF1CqrHTpwqDSn32+LexL/S3FF6l7h3VMRtNeTr
GnDfTSCMT4yyjPzajkuQ+qJDNiKmFdYY6Gn19Z3WoG0ls/cbst9e9teyFTu3mRg87rEpEd5shF0L
YM5ixoIcBu2Fpl5kBmk8M/B32F11wAhAT/cjtExbZKv1cW3RX183YKMFskQN3YJSXwSm0GG/yyEE
ClVHHCCA6Zu73+i42Ag+1rTGFYWPRQYARWklyPbmoLM6seCAlRpqjynmojk84O+3I9A8yhyNhfcT
sDLXbsy3chr4pT8lLnWeRL53FxsAwb/tANQvzxv7uLJ8KMLZaOqEv4LvlH9/ESnWXtajiOTOSdG3
xyLHnBr/czvf2QDmYP5raATLyemCD8xDrRN1Z+g6B3lYe8fO+8nQ+I0BJofbn6TG4vDdeKgi6YAi
FhJz6hrPE0+dpsXw7yy18Todpg6suWg/LmZcxLdFvd1O2S8JPAWUx+Wtvo4DXmYWW+iSVKkzhgWC
/11aWyy+LWUl6MBVBHcE7hs0yiMJoKyxcJiWFdxIqkz0O0KK/q7R7TpsfHs8jLNmPs0o3IMUOsv2
WWt5MTDxXgx2XT92xCIOBkm9cxXUbJ/ltH3oa2IcPH30opwPLAWn4WA9BSDy3Qh4V+JCJErgWhyk
eoGyULk1RENmX/illcwZjZGxsHd5PAS/7SF0m70D+rU5KsOehqDBKGIQLLKvizx3PGy2kokrru76
U+ROXpgp6uKe5lB8intyI7bP44S/lGGx3xoc9ia3B+tDcdhGvhnlU1T9lRNuBWM1GhazElx/Id21
JyMu9z+tU3rPourjbcNYsXTIwosPrhRUtyqcYRlqPXMNyOoR37Pms+HtePDefrBXhVDsQnsWzA/N
QdcrB4pUkXeYoZ7w6hn8ffty7nZkxCiRfCtKlG7pOvrA0iGcw1gfXEboLLyWVFhW6/dubSXkm6th
Hml7mMsD43vk1LQTJtaOR8cI6RbZ9MoZRh7UBCAJPWEyHXottRwLGGmxOAl33NPcznbkOFWwe/dO
wQ+Drgc3LbiI1MEvljkW9lRxP+kNwWOv6jFqlfPz0hflRn5yxSZgd0hGoFkYVERqj71tCmJOmekn
paMVsYNxhbE92DQOatDa3FZqZeWAONXRsA+qN8DJFFPXra6neen5idbaLkaZmP4e4Kby/e4cDxT4
clBQooNOleJpndU3k+YntLP4nUAUWuAWGcovPUaaPN3W6M3iIe4FuxhEwRgkFOLaFjwta0hTkCDp
TL1+qtKstvaa6U9wVQDnbVKJvhWHZhnUdC3QF0ujUGKgAvA3v/E8DbE+JkxhXE6QfvesMUydwzjQ
0KqWZG73NnDaLm/DjKcH/BEmm6MsmW10KyufAuY2fAi6H/AfzOcDSk3RfLJnltdWebZAyh0Xmvs0
FIAD+MPGy1N53vwjRzaDoRcP483VGxPHL10WK6/ONU2D+3IO/MiikxO3FcjvAYjiBx50ILI021hD
lmsj4lUs9n/SEfPCQ0uIp7Lg1Uyxp61XnvF8+WFVG78ur+EL//X660AcgEwerVbyBXW9hmVuVqlF
l/JMyLzjXn+HGe7R2Ik9bT6ZaL5031fefCNP+tOLOy2YMh84UcjzrAx49iqqG8wKaL7cPhNy529p
pdycdQPD1wyjPJvuhB0KHhaEc27fn0TQHMsquS1tbYck8b+NmwAVOVPa6YVOCO2CucS/Z24velTT
bIqsyVji21LUcOCfpQMGD5hkYEABuLoWgxc27Ymul+fWqfe2fkTxi5sRmh8Pi8tivIIxFcqPu3Kr
dVxJvLyRqyQYmia3NMvFlrn0MRCHnnb7oEmGZkvB1WW80E85zg6pDLNuod84hfPHLfzsmrPAIIh/
V0+JRzUwdvRCrp7ZkRD81nqm7/xqa+7EqhQbFW0MRcV8NvUhPjZO2U6OhsMaNIfR7EKX2uHYbIAH
Vs37Qop6iALgE/UlqzCi+rML9GWPEfQj0Xf1/Kuznm+b3aosBACyag6slTotG9ktuFmuV2dE+Q5m
R1VIqFeFHps8Kw8GrZ0QUKJ38ui9mhyAStLhAuiJt8q1qWcsNWBmRXU27F89BlsQAZqx6n0X5z9C
UCDEMwj1SRSzroWkUJc2PqvOk208Ckd/zHrncZqD9z1s/ycG1Q/kxVAiUBs6BKViNqu2OnvzvuIv
nn1mWYykdFxtDa1YMz4MIvpXkqLQKNDPrZlNBRMP73I5z3gjAbIqAIM/UPFDZRf2fb1i2WhNQ9ND
QKvTnT+B5gEvti3A85q7wRSMf4UoN5JLNH3ARNLq3HS7VHYYnjx2WLaYC1ZVwZUK+K0Mm9R0gyVs
a6n0EZvPd3r7WFLky3Cb3z47a6rgCYzYRCar3oBuqqVOUcp1qjPPdzaAYWkU2E+YN3hbivrUfrWw
SzHKawB1Q7vzrIKcdY5B20QsoI9djG/GXOvA36ZuGmuUAhDhdjl4IEA6M/TA9NcYTBDqfXqi9dxE
ljezQ2mP2q7nLkgkiimLAf4SkTMJezfP1vLp9levbcDFR6t5PG40DSZqYm1GcTbag7XsDHfjXl6L
bWRXN2CVCN4wQeTaXHtRlpngfQkenftheG7t4oPZYQ4VCJPY8Gu0+MZGrKoEhoAAow3QZ6m2ArZ6
VteDMZZnimHzsegd/d7iDPRFvHwnTOOfLb8QpajGuV1OZTmU524HFoSNmHBdDzwrAWNGRUGl11vI
OBhcrhsB8q2jSLk0SxRs8emuHg5UHP5PinLdc2vOFmJDSgcaKb9qTg5YS4LhZXGHj39gajADV1LQ
SiTVtR10aIlpZk2U5754cbynJXsaycZdsqoMSukA2APFgeaTaxEuAVkX6RECOuXzPKJuCLyOGzxt
hs9rTxFUO/6Vo9z8dtCBEWxBLEYHEDg2oIvSQMKgzejY8yMMvALrYQ6Kjo0FXA09HaBU0NSGciXm
wV2rh44Op5tB7oiBZ02Ukw8jBx6kiSYxHl1wVuXpTzPzImDutkxR/rAayIP2BOln2SEIpMy14AbU
fJM1IhAgyPa36e+g3iKTXDX2Cwny7y+Cd+AKbMy5w+NuSp/H6ZQaUzgOn28b4KojkqOkdCRc0XGh
7FqOObOjW+IJ57ODXoDnOLSMXdAhLRVtph7W4rXXsVX/k6WsWDcK8HlrkFU1/n6px3CyP6TZwbOR
k3K2MHur24N0MgZFyfkiamNH7i7FnM0IofxM10OdsqSut0gn1Yzsq6/DT8tZqYjWHDUP5U0uH3vM
gT1nzlOA9oeUh11x2k/+i2bu+vqz/bG0I518SfmuBD9aZ4UWTHOKmxEQd5Ptb+/l2vq6Orpz0TsL
FnD1wTxo/TJPoKI6C52hC+PJFGDBCTAtgz6N09bMvTXjlPMQkOgDQgDFnmvjrFOUWwsdsSO5q3Ua
tsEDNbYqamsuRR5slJF08Emrr9fZCBrM65ur89Brp7JECoeSXcPBCy8MDrVIDG6PsHa0LVzJmvGg
EVlOlcY6oupxrVzvVr3R6kjf6CP7iApyNE7V3R9s1oUI5eBVg40OuNSFCD9CU/dHw3koLY5OxCGa
AOX//xOmnDwq55hpjiPTUftqbM5okLV4sc/s6SwA0r0tbM2lXC6e4rY08N90ZQphVTN/cAimQRd2
SEaQYKWPHWE7dHrsbkt8NQTVF6MCGKACiOQ9sLrX+0XrgOcmRr2faYc8R8hmWg9Rp1HEknpual+Y
y3gZEp8CoaoPRtCGpdH1cT3X5g+b9oBxFnlLAWvs8uEn5V6XoIOxKHfOOBf7ZiFLVKd8/JUFnBah
16X6p3zCAN7QHao0GYjhpzjcgLE9aBXKv7eVWz1ocMwAcKA5wFVDHsOfqmpopI8hyA8ZYdYfR2Mr
k7cqBIR5ElipozlcscY0WzKQR8F1aGkVmsuhFm2o2y+3NVk9VbIrHEh/vG5ekbcX9xnVCMOLo8Ij
EBOt7wtvmXf15LgbXnAt3oG/x2qhUgYAr2ILpb8M3DfwSEO/2zDGKd2BRaQ3No7vqi4YbyhxUhYS
9sqJytGujMkscH9gKQkwiuj2Sq1uB4qgaKA3wCalgqxB4loVnY9fd4LnqgTPPED1+cbNv6rBhQzF
geu2VtuswIu5G6lzl9ZMA3Wgv4nwWheDFI2DEAkUCFLVi01fei1dnEW+mZf9TMKv/sMciiwylyMv
MATmL+eo0zLSh4PzfHsN125DtBuiAwcPHllDvBY8zTMakImLCwpzN3YdqL8i4rHlThNLfa+N+tl0
2DvrUq/xwKVMRVlj0BmAljZsj417kA0/gJFg1/Ep/hPVfPSsIi2OSoM8AhdraoBFgmNaW3XObStO
/TJuSzs2dQbwoR5SvlV3lpageleM8sRwNgQXFti1r8UxfRR2kwnYOiDg4jG34vYEGklXOw3uof96
DD7dVm/N+l+nf2CeicRUKKvoTSxDgwGSBkBQERdUchoY1Mt6d1vKmn34BjriAQFAjKEaZlNYzKFC
w145M2hlUSinIQvuhU7PTc3+4N0KljqUheT8RhRLrpewXgo8JRerOqegBUVOoR+9cHD/RKMLIUrU
orluimyLiXCpBruy4CEp9os1RWnqx9bwdHv5VjcJ3U4oLTjyYCs2iGkepWhz2KDQeViPTxN6fMS0
kU3eEqJYXlkH1agzCKlAmVIuKaZ3O7GjFxvnaUuM8goH0VjdtxqObT+AzvlQaQ9btcktCcqlJCjG
8WVcppScMmqEg+C1OxTeRrOjdGnqQUXB///2RE1czZkzZVaL5fKdLhLgOuTLH9TIZICFpBWqCPA+
13bsADdRp548NJh35gU/yrKKWbUV96+uFmjoJZ0UKEVVFJnB2j6wNOjh6L8Zf8iKIcID7k+O5IUQ
ZUtQlx7Q3e1X5wJD3RB907ndLoesBSP+f0LU5qmqKcY2l57aN07tC0nvQdeYbVjvqgzZloY8hGUi
TLzeE0yDwbVNUwS/+Rdr+M2sw5ifW3tj57ekKB7MmP0iz8ccTtl4YDEvDYTTiRAbXmVdShDoqOQj
xae264LSZ57MsiTnzmFHMz9VfbC3yCGoX257L7m5b04KSvP/J0ex48wvqNc2FTkv4Bk0g0hvwI82
gibUQxeT9YMIPdoMuLZ0U2LsekClu68ocuHfy+B5ePSysLK32ovUhqnXEAQJfQQFElCPRsJra+gx
sUpzsBZntiQLUMCTZWJI4h2R3ad4r+hhZ/9qlk8tWsNay97dXta1gwvCS9zb6HkAX5LiSO2F4ZUe
TGhHaA4owoALzis+3xaxmvBDzg2UrzZKF8hbXSvoVrrRocsUAaWd5pGpk4NdzI+e6HaU/GXNHwYH
E9ZIiQfZVuPgysMW/cu4YJFWkqyiym001rpFhgzOb6m/aRisAswgOfV6hPL279tKrpgKuMnAjIDQ
BPGWWqtdciOfp6kl53J0jkj92UO7x8BEttUMtC4HmqBJR5IgKGvZLqB6aA2O4Sy29jzZ3YsYvTs2
A2KC5+j7/a3kW/tXlvyWi6A10+uWVqwnZ68/YdoptMrFho9aCemuRCgbZLaVAx4JqCNaXIC06EVo
WmXCSfVUTeQYgOn89j6tXLgSqQ7+b1l3RK/KtU4ULXZdbcMW9fzL4g2hv1XWXPFTVwIUjQjgRxaG
nMHkNASMu9acDxm985OsRhsy7w721mSrdY2QWkZrLOoFantiw3vHIKYMVDL3l2Y6iW7Zn24v2qrR
od8D3XSon+OWv160KVg8cOZDp36I2N9Nf58Fx6zZuBRX9cA8M3Rxgq0A/UOKkE5PW02Hg2cTPQrf
2efT+4MtXFH/SZBfcGHPi54FKRiacHZyF1Ckpx60WLcXasWbXklQTidy8xadF0hwQcSI9h3C/0Yx
9Q+EoCoEtCq6RCVg9loNcKsYdUZwX1DvvvkxBHfp7rYWaztxKUDRwh2b2a4YBFh1mFqYqL5xBteO
COpaAHOjwgUQlnIGda4LG2ViKKCLJrQBNV7m4EhML/QwPdQen4xZ/+iYW+21a1Z8KVY5mdPck5E1
jJzz9EHvfmk28t88XLKtMtPafYd343/6KXfqhBRU6ZrQryR+cU6ZqUV9P4JFyikS4nwgs/FhLoLv
bLRdFNNTuvH6X7v0LsUrYXJmiME2G4jn6YeFfBLjGC7hMDe72amjLt2Qtr6qKCggY4OyjUqcXYgu
J40FaRitky9daNqxRk6Yj7lh9aty0JsKCSATfEOih5eypPTD7qHHYhlOTn1i5BRUG6YvTVuJMmUb
KMBvgAbi/5St0zy75NmCaxwi0vEJmmyWqrdEKNtDcq/zMhkp2PaA+6fyvnjIuvts615YX7B/VVHp
dysv0DLdx9VaMdn6gvnh4A4J/sgZgaAEEQ/esUhHXzsjvUETYcsFOff+MyZ4AN1wNzbvZBqXEbIJ
rhz7lbID229eCzFmjadajyWzNI3FVLKFaKXzTrquf6S8vl7BJSzh5ddS5p6ZtdFASme4MTY/1ZMW
CEcqYkCk3+9hcVGghgPkmcTPXIui2sg82hvkHDQ1jwNw90bIf88bfnbN0uRQZMjBkLg3bUnaYjoC
lLzwQwWZQiv9tphFTAJ9q+q9Zml4veBYotaBQoFyczei92uHWLBo9PscqjH0rajwNt6Zq8pIZKis
Rsgw+3rJiFHzPgN/5HlBGCI+d3rsdxuubC0YlfjX/4lQidlni7h5DzbKMzVODS+Ps3hwswN4gKKg
2splrt2xANshqMKrC48+VR2rqNrFEfTctdkeDy+Zdn6/jQERjl5+iTsGB6ayYKaGN3OOWMTSqlDD
QA32B811QNn/J0FJMNBGTI71+jzuXrqKntjwWyfPGahUb2uyeqFeClLOf555hWkzqIJmxzQ7zWVs
PTnPyDPPYg+KTf7OyaOvnuBSnmLQ5QAQE5dhnFw62cfBn6i38fJZOzQg0X4l0ZHNKMr2+NUwDxUw
6GcztQ4YehFWXb5f+u9pzf/g5gSjI3r+gaHDK1y501pac28w4KIt/XPdJgGyCgXGhwXU2xC0dkTB
IgMqMKAYbGRqri0uD/oUIKrp9b3YFdYdjKHavNbWDs6lEOXgwAtUTdnDqWWug6zBqevdP1EDNA6y
rooXj8ruXtpDKgYBCSPtwh41yc75pW/N7V1dqwshyr1pZYbmmhRrZReAJg2/5QENxjG+fXK2pCgh
72iLrOoKSGlYVscYNOFFk992UVqWW90lct3VyMnGBYCavi/5puW+XTyuABtj+eDDP4uv7m/ykWF6
0lEDRyr/slVsWnPT4DAHphLtT3iTSqUvJBE9DTQGZp5zwEEnvjA+/t1ljQ88nq49zYy9CHcwN2xi
9bTCpsHLgr51Sy09GdkIdihSUVylKUqfU8SrLrSYiN3x1+0tW5MkZ9/A/v7hnbrWrtByra0ZoWfD
OXcNi5v8CUQnocY3YP5rpoHWLqTqAzARAnF4LWcaeSOCjNHzsEvb6Ad/5wySVx96+fvKLoHeUPM5
hR66dz/UZ7RdZyK5vVRrJncpQjlDwGlNrHEoRORfpvG+eqnHe/ToRoP1C6WBaBMpseZ6gGlFwyRY
vEGmqNx3BkpCzPJbijM7h4trh8Mf9PYhGpSpUnTGIBJRLgWz492UcWhUtWk4VO2OuV+Lb5zvfa+O
aGVsBIirFysaf2QLDjr94fGujYBisK/e0Bry0i7paP5Uo0SQ6f19WbpaOJEfGfsN6gEjXTa2bs3K
LwUrSwnuf9OgHQR3OT/IUStzIfYpfSJbjcFrZu6CHh7JbQwQBij+WsO+cBw2BzBzbTh49SkdDn9S
8kQXzn8iFEun4G2YOuCpzq+LVUTzcBLZ79umvqWGYupua5XZpMMwjO5pBP1q8eBtsQhtiVDuCpfk
acB9iMBKASeBlbLr059oIbtjkCm3sCHXm2GBu88HppGeTStb9mBSNyJueb+d2ch2tyWtuQa8E5Eu
wE2B0qcSJZQZawwmIMmf+hGYDEPgIeegozjgkx4B5to/DKnbHpe2N74vwtwq7K8u5n/y1XaghhRu
6XhwFa7+HfuVVs9/tl9y4i2OL5yGenb7TCOyjokj5DfgLol4vUT2FjRg9ZxeCFHOqYYxKBjr4dNz
kY2gjpviUTwVvpk040ZudnXBLgSZ16ZB0gAUGtSBJ2I7iUBD5sXrNkLutcABHF3o/9Yxa9ZQ++pJ
hRkZrZPSs5XrIecPnc9B36qFu/i28ck4Vw2FcEfggY9OY7T2KmZeMAyc7jTrVRcNM6cx1fAjeCPz
h80baU2jS0mKd3N6t2O+sHEDmlmcs+e0/W2DK7bv0rARW68wuddv1AI/G1pHAD9Dz+H1Fo3o+JaD
HaHWbzCpLYBa3Ftx4g/RnIbku7s5J2vNJEBM+a88RTlBC8xOKGES1jKcPeFOYcvryGdu6Pb5bgZ8
AB3F02EMflVdtc9H89QPztfAnKK2cjc81+pCI8PxyhWEoQeK7noqxsEsc3Ye9NOYW/uhSyOP3ffO
x3S0726bz4osPAwkXgkpNcRRit6FM80+kKvFWWsC90M76y5GSlMaaiMAWV5H69gGld2Gw1QH5sh4
Dbx1wJchDMDgA3XegEO9vrBAtXsGuCVKP9fOnrrhFIStifFu7S6wCpAkPRAw9Ork+zQio2x8MWrQ
5ua/LbY1/GDF7eBjZKJXkixjROe1qbljgAm1oinOZgCq173T5aErx+LW7w/rIUdmk3BF4ApX4h/m
OLnOzKEAXqNs90DddKFtF9MOeKzxCJhbu+EZ5NYpRwi5a13+I0e0qPEdxvKN8A09FnkAUn2pUhYP
k2NuSFk5OFdSlNXDFJrCs0pIsYB8Bn1IXuyZ+87JjP/Yi4vMIrqXgHpUizhj43W5zcfi3HN28MyE
NtpdukWDu2oHF0LkUbl46jWU4XkPcpJzCmxo+Sm1foE5ydq4FlaFSH0kuQtOgXL1VBpdGsODJsK0
TpW++7XMkc+rjeTi6+vgzd5fiFFcSDE7s7mkU3HOqjyqjFPlfihs7dA4czT29keMAwbL2JPBnmf9
LuhcjKGcYrAjxrb52OMxzXfBdPbKl3kG0ciRW0ec5bNWdXc1aNFK44Nzh+7Z3dBou7R78LcitzWf
hEZSQPjk6GCQTF5vhDDHts4NTAYhNaby3rd31Tfxq/mDLjKc+n+lqClLWpugd7IhBSEoYruoqvDG
6rf4T1d1QZ5CziAGEYea5p2ogSqzlMKsKEWBZ1miDEzgX2zv0/sdOZwLuqiRI0b7hTS8C+s1Jk8b
+gElQAft1Anxs795X5jxklLt4GQzMtgNrpHbMtfO/qVM5cQsuTaSboByuDIil75MGJ87bNwVawcG
aHrJJ4UGFEB9rvVy+mlEIh7EPSj+gL3qofN+1N4h29/WxF5zlsAr4QZAHg6JUkUVoySNmVGIARnz
QZy1I7gWWJzegXc/Gg+sDMEMHRohxgqEdJ/vq9235y88sk7PYuccs4RHnRmOd94BtFMhj6q7Kv7M
QozROZA78WvjW6GxerYvP1XJfIp5yNPCy8tzATYx0v3IrcNtAWtNYtalBOUAapPoiIkhmmfLrQ6o
x+3dqQ+F/olgUvxELfSxnLjzZIvY8+qQbQHcX/vTbyiochClY5Uxe4CC5pP3FWznA4avfEf7ZfXs
fxAv6df+ZXps8zB/QsrvtubrVgDqI7SOofSrZq8zmwu9JDU4XtoMeHTCmjgHkfjGsTFWYnb8OLJh
uMoARAmUO9NNWYsLm5dnMJ445fd0LHaeWx6bIZQEjEUI3r8QBUGGib0T+csej6hBupXYA+GZ5Xk8
bxY91rzU5QcphyygE+ZpZEA0ezkLOXAPkxFNphfZmLG5TBsh57r6kroCJ82Q4FzlSOc51fOBwby6
OWrSKl5MMOunX3M/rIYH64H9mMw6tMTeFOV+ejD+0ud9ZiQ1MjZiq0VrVfOLb1HOfVvOWla72HHX
jb3l56gV4Vwfazdsqq3qtTo68DWKwQMDTUHI6sow8Fpvgkpj4IxA2af6Eyt9YHb6sDIetPaUzt4+
zYow7WMv+NQUu6k5znYemqPYyMSuht6XH6HaXlOgGmAAUo4X/Hgv4LWipXvIwqIOs/9H2nXtRq4r
2y8SoBxeqdTJ7dDt8dgvwgRbEpVz+Pq75H3umW5at4k9FwZmNvYALpEsVhUrrHVuP6zRkd4omTDw
cG7OvNm/NYdxKZzRswj9L2qmYPh/gSgc9TeUrOym5pivxTp9MR/IniPWBqQI+p6vt9mK66kaZ6yw
3qYIfGV51+S7IfspKoe+/4HWjr/wUJhDQa8pQNmA/rEYlQvPq81lbuUajhWdi0CmX1pF2rhA3ofX
mbCWQQX0NmA/l6QtngVMVBfSMhDQgkcPedLbefRUSYa9VPOCuLStHkMcsNJ4JD7dNoosRu8/emsC
bAbXFaRf7MMlUxJqZBHGXcfS8qo5tefUC+rfQ02kQ0It8A4/S/m8o5xQmeUS/UcuIhk0PiNOQzXk
emMlMSqVdJDpwZLBJjCikFi4mhaTodjnUejUAKufEaG2oU7SeSZ63GzwxuJkItbiD2jRfz+C0aYx
yGPaaAAQEI0XdNzZA2AKMPK5BYXl7W1eU1uoENrU0Ckq4YyvVwu2Is3s5DDBah2z9eYfQC0Mezv+
ZeIuct4Ha34OJQWMgqAvzvqCMimNeibMs46nTqy9F2U92JFADY6bW/NyBnzoAqGqAM2EsTRNMswZ
fArURnPl8TGqXOVHER06oLHzisFrVvxSFGNX0ACHOm0JUYNdfJMO6alE1yi5fT6r1+BSCHP71CKa
k2SAEEN23rqBlBnpbQq4ZhCOox3t8ba41d0zURVe+FIAN8pIM2gBTOEQ0gJD3ILFHeVnMj6GowSE
jp4EPDD2NctsgNZzmdbCVWdfQ4YZ06VHCEZzUGI7r8AmnqYfQR3wnP/aUS2M0BjcW3w/G/tMehha
iQi8kVapN5rUO1kG+li/q2wp2qfTIazAEqwfZesbBbrx4KWivgFMfTSfQ4nXs7R2DUywwaDZGH+B
oOn6yo3FINbApALmmVImW9NoqRuHjcS5bGsXe2FGQVMEbPcXyOu8mJWpHFV6mPvAj1LBzWO060eN
Y41AiM53TdU/gsKQ4+jXDhTDPjIQHxBX4I/rtQEKB8MfKIIcot60gfZglInDdbVrG3gphHF9klSo
0oAe+sNcP5bzNzWaOZdOXlOXSwnMEQUzEjZagc2LrPtC75wAg/paVuxEgErkxkyycHlWZ52wA+cu
Te4ERKyJRmiV+GXWDhhxUwle+e6QxmjjNI50cMN09lTFbySSgy23lT2gtnI+m/fVjNNIplrA8PRy
5MlhKtxwNEmQvsWp3SY807d+zgBTB54oWtnlRfsuog+ARGhJYcFJAgkA/UoxEZBSTCXvtjVaPWg0
y2OiHVEABhqupczAT+iTAFKiGgQadWyD2vS2hNV1XEhgDlpopHkcW2xZIaFRddBtMzoUIBb7GykG
euCQh8XwN7OOLlTTrGtwK4zRcHqUfpYc1jj5t6Ws2W5L+iOFWUsWB1UE8AFgHc13cqA51vCOol8P
ulRZdnKRhya7FqIAeR00NOiIQRaf0bZimEY1s4AVEudH5POyMbnrgLKJTr3wb7Zv4XaXgTUB68Es
LK6DJG+C8R8oygkRgzU8yxIP2XV1PRdSmPVgqXNhLMiuUVe6aTc9mv1SRd3NDe+9v2aalxSjKKLh
F03lyz2+uDyGntStEeCgUj2GOSnsSrO19DtGNUo1caXeRYb0tmqsWoYLiUyUF+dGKICFHNhhoEQP
wGkzWVVITJBuFG30Uge8UsuqKmoLMrWy4GF/ObEiyapkxgqTHERmY1Rrm1FvtnmelCAMARD8AH3y
05HyHiuLKrCvsAVm+X8FM4cYAQlzjHP4eX0ZMe/uZPUdg1Z/o4+gLVPBxbngFMrX5xejaS6YA6Dl
BpbioyM0QRal0TmR2OqRATkMNVxYPxBWXwsJg6jBrBhsBgqgpFPodnyx+hlepfCtpOMEzdLKvoGy
B+WaBRBjmW++lqbmQd+0YFE/mGUMroB5A7xKCy+tHhVxwMAXdnQn7jLigjzbB+GRUT3dVtCVy4dO
UbRwY6V4QbPJtyhUBElL0wS5KaTflbD8XkWVDUohwwZANydIWRW2MAJKQDRXRJNxXkZXjylYsjFO
Jk65M9ZpbxdtBvJzAKe5CEh5wE2r8oAIj6m05TzZgC9OTG3QhhYQCKOCAdde2mVTY4tz7spx9Ov2
Rq4epAWYcQCOw2+yGeWsMuVSxOVDuRzTA2E6Iq2E4XgHrGGUozQ8UYxRaaaCRgKgcw5SgAxA3BFp
pKSWePMqa4lZaCau9AKpC+RZ5k4PYVxOKC9gtlZ/iheyZic5J1uRBPfFobR7T9sJNihstrc3cuX+
XUlljDTCAipk4hJJ2ZFtkHfDT5zbEpY7xdgqcFihaLLA3KHCyEgQ0qnPOgNzmvXQA35GNEGAO7ze
lrHiauDSMB0MnHugNbGvYbDQ5kYJroODWkUjAQrIXgwTdy5cpZHcIs5eAR3VCh+3ha4pBjpDVEA+
YGIededrYzINKS0KxUQcirmspH5LkccXeOez4mJQ3MIEGrI0mGZgm3EzvTZoiwfUoQ0bO7FA0xY+
abvIsEXhmYt+u6YM6PiFsQDykYLWhesVZVOnC+IMYUX+LbM0L35TaEAGmtlo6PuLzcMUkIRxdbiW
LyhvZVmLgBfBumihkDAQRB9NWJld1tPEUcDVVV2IYh5rwpzijVPiAsdoChDbt2F4msz7GnmSquQ5
5jVlx+AJjC2yWiheMFnori+7NBuwLCt86nV0ehYqxyuv5Snhuha0T7BQYJqKMes0GSJjUOBDMEVM
QqtCzDuhn2ayk1QgcTP7cfYbFLvEEv9iJnbBWsRTHoQcaFNjFF4R9GQIKYaHS4U0r31l40l/WyvW
XAhoOGDQoXygsFqu3EXIiNp9RJFRAy7WlJ7TbiTgst+BSdONeWXwtct7KYmxtn0UTx3VATsTtgst
b6yXhAajbJtaKnL0jyeKMYDKbNKxKIBDUkUfZfbR12+mymlqWt83GHJc3YVwhrm4tZ5ZaWFgNaJK
7ULIbDTI5kXoxR3HXayvBU1jy4sYE7+sfldlOtcl1jKMbl9sUgQvnMT0+lL+SGCWYipl2KjQtIM5
2T/RMxTs/2a6BR1Jf0QwgW0wd1UXLvBJgfwalaTuf8w8p8fbJ8bmAEolj4BlCOyAcgsydsu1Nrdv
yppRA0DdAlJuwL2yhkYvp8iaYqB9gFWi7koSVHdJsB3Mx9+35awZtEs5zHHUStLRJIecHkQCwFcV
aOb/ewkAxUaCZSH6gVm7vvNmoFmFMQI5q5Yc9MNMyrfbv/+zSZMNQC4FMAGcVQ6CHCQLrEJKQFnn
ym5RgIXTDjfGfBrijznfUpTfs9kd+tIuX1pgNM92lb5NmUXojobb0gG+sMADAFnTEQBPY2wU8R7a
vJiFT5PQ1o2J7zJMINIK72P4yG3GXTs+VLNQQAPICHwtY+aGShmN3rDg+/IJVVcJfcWc+7pWcEbk
9UcEs4wglDOrEELMDWd0E8p3Ex1sfXTQqX8fUHSfK4FIJDQ9jtW5BbNbdUoKR5sMv5ASR4metHhf
l7y+lrWoaelpgVqhCwCPrWudmhRQcfYdvik0ijtZP0XTb4lWezlXjrWibkHYwmtTX1b5RcnQ3rK8
e5ZZM2ajU3GWewA6Ai+ieJCkyiuN392Skc72evZ8W6HX+s/AsrTMAWJOF9rDRABlMBdFKQM9y7zT
d/lB3Jh3itN62r7fyI72mNiZq5/iu/Z+/gmYQkclpT05Atp6Wlt1Ms/wRaLzZtTX6u+XH8XW30ch
k/QwwUcFMi6RSjcIu+3eUjexaIKRt3FagFCq3d0IVjIzjh/zZnwwW/MFnb7e7f3hfgpjs1AZaYNG
hQsR7rONsEmO2S7wpJdgA9zJA/W7bXy6LXE5XPbwceoYyARgDNCSGYFqkJTyuPisDtOs0UDk8aUv
ARvOyR6safWlGMZvZdB0WYiwxWN/kis7Llw44WQD+9RyJK2V48ChagJaGnk7xEmL7boMxGq1V6iB
GmZXqSdLq39bYbtXUw2s0PHZVJ0kcXO0NQTghJdqnePb1gwjnvZ4iOBFJ8ErXAtvOiGTK2D8HhLF
D2bDrtrIGwteV/rajUVrNloZ0AiJFCWzm6EyKVpF0dMHU0F0WgnoxswxTIsRibJXf0WNwClVrQpE
vRbA3dAUTJ5dLwstB2076tjTaGtutdjL7Pox56URVvfuQgizd5I8hABqVtE1iFpNDxjCynoDmd1t
fV/zKhg1/O9KGO2Yox4N2LoWHzzCOfo1NGlAIf/51Ywd7crGSMrlV09u6mQk2Ss+LdGhpjrtQXxv
HvOHeS99Vzy6VW28Fh+AhuBL43Mb70xe64myHAh7rS+/hfFslljjsWPhW6zICffR78jWvmseuqZQ
CU/dYKccJA+OLfeGQ9TuRx89RcmDus9eR7e4D35l9+0x8RIyPltoNnBuH8FqVHP5cYuxuLihfTSL
QRRCm2DeXKDCwh64IVDt3Cm2MyS9d+Wr1RITCm1P23g7CsfhN2i3W1vcGJxHAU+xGX9kyJMcz4ti
Z0hRpd9ih24jzlDRmoX9s1r42evVCmLZRmChglo73Z3u1Xec7byt0ajBXf/+WEsLURNw1KLrhvbt
o7q9PZgXuP7duRoMhbacFKLKX4Uz26LDY/66fes1tnfJEpIAAR4+X9f3YrYb9I1kckqIvB1a/v1C
3wR97oZ0aUcW+h3uKGkkHmsEb5++WJUgQgVn2aeU9GBqR+nL/J0AvQf5jdsnslb4vrAysFXXi5Hg
9sLehCgnKI6y/YFG21fqJEfZPYf74TmuyDswGmUveZD3E17TfvK9f043vKld3p4yBoaKgaomaAk5
zOZdMSJKi3jB+aK3/7cJQ/BwvdBZEsO66uAOVPRbKyRxpG+tjwrmvTAQ4z73b+8rTw0ZQzCATU2p
Uzju/OCNLx2nnrFavbkwAmzyQdGjpg6XxbS/p6Ngj6fET5GJmohslyc87uJNXR6H4m7ihQqruflL
yYx5kKO6mKQKCwNRNehnSXmgPQk38muzrbaDbx0xyjaAMI6jp8t+3Ti9z1byizun9hFGQwOo6Qxs
ZJMUsddopHfy6UMxT1HHURaeNCY+qYxREAD4HB9qB1Ob3/tNsg1tyY7c/5eSsN0OYySoYywvhkRw
qqj0EiV1K53jL1bXAvYQzACh0Icximu9T43OKpF4w1rguqMduskUNxrt7GXa82DT1tXyQhajHHWU
R3pIsW8i2GyRQyTWLJNxNPzeQrtMPYEk5btUkCjNHuPOQCN06oO11zf1rCdtwmsAX7UpF1/DeBtz
lKN2MuEKjLin9jwaT2qpcLutl9/yRTMvpDC6YqjTEIiLZgZ3qTN7xkb0lIN5QLgRe73HG2hf9QwX
0hjfY07KqCNbDO8fkwwzH1tjcErjb4LaCyGM+ymGRLJGcbnjueRO1fOUCRzN5x0N43U6VWurzIIE
K3/Lhn0h8jou1p9tF2tgHAqmkCJt6CBBUL7RTnUDup1o52WJi16SeNhJUe8UoHwwkTG8fat5F45x
NEWqU7FZFCL7iHeZX7rSXnhWkfnZ3pbzf9y2zx7Hpb2WtYl1PNajFXboRpUT4P/mnabLdtwlXWyX
Y5ZLjikWk4YHXTINBOTPwyOVTBAKV7Mxg2qmUMpNJ0t57Ad5pmMato3hDq1c4UGpLQv+ekP+fCdz
Q6IeVV4kTGCBAk8dEY/XJXFD+WEcODuyGhrjNbkwlmBc6EsmWJplXVnmieoksDFhQ4LJC4bK6YV3
ztavXvoLSYyhE/tYMcMpRLd2k9pUx9iMdUeF8/jUYpLxWQVBhQ6LBrItRTrdFr26RpBsayAXByAR
myPWGisVciUDZaOckZgqEulNy9UDZYdz5sXrqyd3IYxRZWUWi74bMbUSxfPbNITK1sjHpbwWiXbV
Y1RqAr+ZZ041LyG8eofAlwtuW5SxMYF/7bTAflprUYY24Tb4aSE7Gg/3k3wIB68O7ym6idCUcntb
V1d6IXD5oIv4ItUkIYh6CJyawQfaMfqVjiPQcCIJVSRNc6J5d1vgYkO/XAoTYxZo9sGcFXuOcwXm
D7T24PJ+UCXfTVLzTZcwD3Rbyqq7AK+qogLjeAHlu15WEYNYzxwbevAMcOqNPjivqEpCHo7haiUW
zRrLgWHSHiTf13IG9AtORoHV5EA0mDG5KP8qYn8SUiLVDxhMJUWFVlpeT+rnnBy7iUA0hX5g8BUl
OGZ5cRcVPQhTlgm+8TBt9F3kD3fh2/BkDKR7zB71LbzwT1kg877c5I+TVyD9252qjtTPSL37vNfU
qkm+/CBmH9qBmkm4fNBkG57lJq5hF369p17yrHrJvfJKH2euq1vs561dYJxplE7KEAQQKmL99OFn
4NSu4M+2dPiVPfAeNmsadblCxq8aQLoxauFzy3PvHcNlJHdv6+wnQeCt9TCXf25ULUbLHUZxneJo
gaX5aDX2AZnWvfxQP1Wb0u42MEKetAtew22967biy+1PWNfnC8VizUEG5li9wyekW81R/WTXkpoE
ePXyngBr5vxiO9mHXFDLQZZYEAQYn7p9LMsdcLBBGPbt9oLWrM2lGMZfobFwBtsZzBsS5SJRbF67
qcJRCzYW6cO5NvUc61Duq03njijCBHb5qu6IcSyO6jZ0593oKyfNHrzJif00J6qb/6TefJyc8Rgd
hhf8vZNJ8jPa5LbGiQzWZrzQZPhfS8GOudCZRshh4vum/FuNxr871S4jEqegXLLjY+6Ixs/A2ut4
ptze+NU49FIwY6LGJtQz4GjBRNmDLRJqG3uVmE62lYnJuThrPuxSFGN85ryvsqxcdMnVtvUD0gLu
kvHkLIinSoy1CdVWAdcSpNyNvx+S7Uga0rs9dOodNBtb6z7j5Dp4q2IMTi+1UxVHkNc6umt5nbOs
i8cKwbuGjMlRxdKMrR5CZokIx3mXQMbtfftsaL1h1dhmJQ24P1gGppExvomsdAm4dLvYya7uaN/K
e3Hb9XZ/lx/HbwXMd/f7Byhgbn/B6hox1LmUZdG2pDDqYc2xSI0ZPtqqHzETa41vjfJsdJx0w6oh
AHwKxgsxFgskletIYMKgUxhkLRrPNVLlnQ16Nmo5c2hzGaXXnS0GBDBCj4gDLZXXogogSeaZgikB
5WQA/d70Bky+mPG3UZK83pRtlGBJh9kLo1OBM4ThuTst+5EBgeT2vq4WWTGwh+lNDNCBqnV5LFzE
jlTM9JEGWLLU2kP5O9S9qnR7sEp8j8W3GlBK+jwSi2Zuph1mZcfri1yDUQCRJXq4EeNJC7bUtXwY
99TUxqU7vVTtLvmlTiNRgRWZD5vhI6PeACrSYSuNu9H6zVn66mkDe2wZHESvKYv4LJqRppYRushl
syewq2PxGgMyAbNIgropOtFrMx9F6GW4H2Gj3aqPYluReSrJwo7C49JavPKXK4aOA/CCASEaEBvX
G5GDQU0r02UWLclNktbCqSusU9yCT8/CSKVLUxqRAd3fgNhKXjlbsbjQW8IZF5u0ZV0LJSYuQETm
RLV0VpXXPjxgxmU7U/XYdEBMy0K3+Ij+gkVARa8vKrjoN9cAsnm9bGQ5wqLtMJcD6pfWvIvNw1De
jzy0xrXNXQZYzAULFzeO0fK8iGu91S14l7rfh3G+k8sOK6vOVSTjtdT+mGvpOwDift3e1zUNuxTL
JA+CZsZ80Qyxst9iMCEsM1cIchIY1V07dZyrvObb0LQPTbYAV4tu+uudnHRFKNsZO5mUHyATLDBv
y2WOWvNnwD0C1OpyZ2X2aduoaRQJSHhBM0K7UF4R9alF7iTUnTqgAxUSx+yvZuwByI5aO/K/gO9j
zKQoV8U/ozmlhspo8yOsAP5fNSSvH61NlwpeGaHKhKlp0UIFId5UMhK37eyapfmjjERO8Wx1izFJ
A9wXHd0UrH/oBDFVhQjnqag1EaTnRMFErsGbv1sNu4DmoyERBGBEvK+vT3KYaCknpoA7AVwXZdu1
CRETA3ORvdNTF6AramnHuY3az211XV0e8FYWNF30qX/Wqi98QTDPWha1FCx4vbnwLWij7gwBR01X
VwfECQ2UQtAjdNxfr06WWjlVyg7d6XFc7M1cVOxEaSLXCkS6bWe59ZD/VPZTif9VmK/KUOn7Dtl2
Ti5qDeQD3VfotF1a99Anz8SCbd1TS0DG8dBPD2Hi1PFAwJpIFG1jGG4xu5qg3IEoqpobJ8yjV1nd
BOqdgCREsXBZt+Hm32/+5ecwmg5ubK3GwA1aTQ266QD6Mo/PucDTrTVDCBxMjLADrQEz84yhB5Vw
PgwVvEzWGK5hvU1jvS8MDAfrAHFswqMhV6Qq/iWKMrwZEmFw8RgQwBAT/vv6yNUaHA6a2Uontc4A
vTlQX2yRyQFzXxJXjpR1/06RWXnsoH6AQfKk1RrpNOrbBvdThdGdRU4fEHNbvghhtjKTClB5xFiU
PFhup2KqYwYg0fNtrWDjoy9SGM+FRjE0YtaQIj42P3Kn8p+C3/XmFz1Wic0DMWGC7EUWvNUCkov5
HhTWlxVf3P9ssBTweYrSqahr7WAFgfQUFJr4Mxpr6oSDpXHM6bo8IGssPDWAGGB2UKWK2UYV5PWG
P2n7Ee5DkHNvEgzO3WJTIv9Z2R9JzC4OlljUgzBLp7BwAbxYWZhrz++oo1avTXoPEIVh4AHUMzft
H5EYfcAEGAB5AVJ/vZkLqsNYKJN0KvN52Ip1mT71dZ57mKPR3bYT5yeN1ulEMlUdN+GoKluO5iy7
dxHT/fMBiHaQpUXv3ReSRzmMaLsMUZ6yb/Q3XOZ41o7D9+xBPLTHnDc0uHIZQHb3RxhjTIU+bfUC
0k5NXO4zsXbTNrGnqXU5i+LJYXYVZbeiVACocBp6vD2j8L6rTCc0512l7MpWshM8l7RME4ie5vfl
YG3NJNmJUeInoexIU+/f/p7VQ75YNhNzAfBHCqNBw7JDYG+oyH/Nd+CRsSdJ2cepaje5CNrthrML
q/fmQipjTmkS53pTQCo6ebxWD70giJ0kl72253HWcPabTfGNQkEtY4AStRIwhdT5u9EcZ9XgvQLY
FBerrJ9Bw4Xp6Xs6IO7EksTsIzO+AwZg10kmmaUCM0MyprCFTQSXIeqzVwgqAaqVrSc8vinOabJ5
QA3j5kXYQ7mErCTxoO3MsT6qVN9rbe9oVbdN09ptFd4er9l4XB5LQjJgIWn5zBVcLD6sElUwYgGm
4hWzhxLGU8ls73o/fyzBdkP619tKy0Zg/9nsP/KYy1rRXq90BLmnNjI3JdChUM5xi6y3x7K0cYnt
GZS+mQZqEkW0Gyv2OPJXlQqvh8+3LjpoGWtsWQkq6L0pnXIgBBkTvUPEa4tKf5yBstpbg69Ns91N
+r6ZD2qTnCaUfeZ4owvAOFY4GbrVM7/4FuaJVo9Si+wDFE9JkWugdqMSzK9MLiXDHJORh+CxenUx
sP75hDAkduliKFRpo+Oop/G1AlDW7EkqyXl5LLYK8c8JX4hhVtVIZpMPRiGf8rSpvTkDpU0PULSI
qCLtBQB6IPll06HBo6mhgZ1pI5pz23JwFbOwnMack53cjJh76AT0psvTa2yM1d6wmgAwMpnqzvLc
EiMpZidu1P4YZiXd3laSJe/Dei+kZAA2/cnHpi3ndnEnhtDqdVUN5VMSVPdtXZzCzhT+fZgIbC/4
x4W4VzFYmKXYpF1vSBS7pE/TBmDbxtZsJKDSBYXJEbVq4IA9gigHIG0YLWU8BfBH1EaKS/lkJMpb
QnVPT/1BPgIXiGjWKQEKbSr+iKrYTpPG1cYitPPC4viNxTle7SlG/UCfBKgjhAMoQy97frGnxljO
AEVtmrOolUTsU1uNA7QTfpR66ITy0+0DXBbECFuQ/hABfULusBPPQixMqiT0zblPypNQyY/xWHhh
2XakFOetMJfQe4wOcxwym1fF/BmGN0yMHYAUBnNSCpNGCysBiGrK2JybefLMtvcX2s3kERdNaGav
nb7X4F4Sz2Hr9oCLGJrtPPho6OE8ctme88/PAL8f8poAsJa+4JgnDY2GybSa8xw/z/fANQaMVdr7
SHIFGopHoCAWXAPg9R8omE3lPta9THI7lNDcSNu100YcSHWIJD9WwDpzCAqMXgGYfI9m3U64b048
jJDPRzd7WuiyW+DGNA1hHGOSI6NSGlDcNOdya/zM3mO3tyvMH82bwGn34kPtKvBHzab2Wm/YdIfa
zU7DvnXme/E4bXjjw5/lhFtfw5gvoVATATWN5iz7IGx2G7tzQTBpI16HYwzIr/fJoeQjdDjPhJX7
ISPVpEsIl5FxYtsasm6uQisX27MUA3izsDv5xdCw9QUsJmzn7fvx1SIA8Q+zfEg9IBMCpWU0tWrQ
e9e20FTalxsjr8958mrVpZ9ELbKF4aFIJGeWNADtDx+t8N6ZL0MqcfT0a+ixfMTSXwGoDxM/jElA
5l/uhVJvzokFWBG93ioVfQwftcKhqmxPrYORQMye9KCkGgwC3vjvnF1YMRPKQmmOdydG0jHod22T
0O+OwbI8bs8qfQmGFriV7zSUt0qWE6BNEEC+lUm0Hb81NWhM78o03NRRa6PHRQu/x1Jil7LKiQjY
kshyd4HQgO8BhCjGi9kciQBeja7KlPYM1AnUBQ5FbQuhj8bdGYghhaU5Y/cRj75OHyoRHWFZ6SaK
zEkuLPvO3AAAry8gl5jRxx/M01gHS0AewD+dw6KSCLUmAEoPINLg7P6XNyKWis4alLsgSzHY9Gpf
RxOKQn13ViO7CUFo5Sbmt1g5GgDfG85B4YiF03W/OVIXY3K9OMAqAIUNxw7VA3nJ9Zn3Fu0SkUba
yZw36LeZjtNoq2NPNG2PGjYiAgKii3Ezc18zX++cJUrIWoPIC28J0FiwhoWC28GoZPPkCBtv+zNG
kwsCbtvW9xxT8tUBMJKYiwX+d7DA15A0+SVAdgHcQ95z1M5notqoJTmT7Ukk8toNYBs3vRv7pqM7
oy25sRPtMk/ch978oDm3d/6zZepq55mvWiLziwig0JQOlFySeQJHjD069Le5y7f5ofcq4LYre2mT
eqlT2O/ojKndxhnwIzq6J/gAAPTB7klSP/FKP+X0k30JwpnPYh4kc6qIDQqU5mmwJYg33JyURHAM
zvLZGWfk1K+Pn1E8qSks9Hl9yim+iTY6HYFffw7Jr5cf6JAhzSEgIuFoO1s7/0coUPllgHnjkcf2
eVmiMGRarpmn2Ruw58pG28yb2JZ2FN0jmVPb1L4XMA6ww776t897WQ9z3KhSIP2DvjZ4mE9A/4vj
zuWqlce4t05RcTbluwotbbR+jcu7lMYcd7ZyhEjxYpAZXfoL4gcbryu9HtW0FE4xGuUrG406QByW
S8QtyMc4Ysk5SvXryi7FsWStsxTNUOVKOBmARa/oz6z511sHnwgObRkD9woeassHXGydVo2KVNd9
fFbaEjWBhpilhy5hGwGELYU8RLOvByWhBopStLQ0EyNovJamCmGzJEAgzYxIoISkeJVf1AZDS5xj
WhW0GHtQucGxsCFOqk59kbdKfJZNlLJR1T+XyJ9VmyrmeNGv+oA9Q1fkUosEyg3rRNF4C6QEIaZn
45SithCpqVsAeKvCZGFBYlF2Rx5mz9dHr4Uh46XCi2FnkJGyR4ZMX1GijZieWw+8K3c/1d1kfwiE
3mcgpAj9xO7dV9Fp/RI/qC1xNPJrjnkRjzF+DVW7pZVi8XoXGmOqrdiOSkrP+nNlz07glZvGs7uX
21eanayFObkWw7iwQapoTdFSdM5I4GtEI5OL4rz9ExjL29oNfbT9HjundtBnbCvk9bm0Q4fnRz5J
5K8Ny/VHMLcjRcBiNDE+ovwebgQiYHSrJx1M90xiojqj+wDUWRvTHaT0TQLjmtraPTo5OPHLmjZf
bjnjznSaSaEuYssNMkn3CrgYKInKfVKfbm/6lyAVew6UP7TlA3Ic9XVmuY066XqetPSsITFo5hFp
bFWUiSE9Dls+XuMS+LObeymNWVXVdXExBA09Nz8SNwVknEWgTrbpyraMztwMDWudh8kMMjqz8/Op
3cy+DpTt2C8Omg2SFacFrJNO0FlKal/08YayP2pCN4JDQbxiOehvdIQtj7bgs1765bOBLwncJ02D
r2M+O6K0rxNZpefeU5x+v50xWWegk3n25AWrhUy2uGudclv51Asfnzpv8HRSbDFxlML3/sicfDeO
5BQ7wkPk/8X5wTvBOqDyCTCR66s5Di28BaCGz30HKBhz03az01bSRkecQRWSiU+35X3J8kFf0NOt
f0JLAwyTkQdMDysT+io5F42+zUEGUARbXTDAosRpWPuaymUkMdag7io86kZIwnCt4oWgTOu8wNin
la86AnIL38Vi+/9bG3MXohoTeUJeYm2gnKHRQzce+3gkLW9lX/dQBn4LnK8O4HG8DJmAIs6SXCoS
gZ5lw6m7fZaeQwSj8zZSEtCeoDFCRTw673thM/jJSaKkfG94Nn31GywgtMGPIY5ioTDFeYgwWxEn
Z33a1MZ9EO+BzyRLP2/vKNvkApMu/289Hq8xyWKWOsojXt5ikpxHz0KbfeVmH+UDdeQtWvD9doNi
GhELUnGqrxyxXxIQy9xDWEwQ2x5ALftYPDZOh77/edd5olfugP2Mz5E5i/1qshEg4hYueTrkd1nG
2TQNhzSRx+QcCV5wh9ayZDMFSDFIx9ubyo5XLJuKyENEn44OJmXQY1zfeTHGu7cMxfQMXszH7wAJ
JAj0YxdN22QkT/7D4fDivz+8vwffh/vkXihJz+tZXVkqcsvLGJ++dLoozLFmmUXRZVrl5+At94Qf
kptwHfHXTBlWuYBOAbVYAfwuG3ZPpVQFfT3m52mnfuveovvwDf0VvrYRnibgRAyn4AWG9S4RSVE6
lHdHF+tybfIhHdSUSPMCmspiE+igQWizKlLyc+mMB1QF9qH/ItkmWVi90ruJ96b+6hivxTFmVZqS
HpSxOsRts032CP6lzAY137He61s0w28An/GsHRuvdS2/9eNT/mydA1fcdC/oRzaPwmv6zIuEVjIK
19/EGGDRiunCCrpsgeiWnm5XfuRp7uDITuEFR94Ey6Izt3ac0eqy7OM6Loz8LAjA8DEflfROm+7V
zrbqZwVwJtS5fY0Wp31LHuPUS6E3Rk2FPDE4yn3qKNU+VnljyMtHM0JAPv3JK4csJNqS8O8XkXOs
h5Ni1GJ0buqfovRS8tJcK4sA+BHCNh15J8BgM4voc6voAVEUnTXj99g+CLkfB7yWo5XLjqgfs6Cg
TEacaC0h5MUaRi2zRhUcWed7xVHdJ5n8D2nX1Rw30iR/ESLgzSvceHIwHBrxBSFSJLxtAA3g11+C
urud6cENYr+TIhQraUOFdtVdVVmZZCGguk1LIra4tMC4E6Qlc84vYUEITkWfQmDuKKQHflgVyh9d
dIuzHOzkvfIbrQAWarj398FM6uTS+s1lgYpUJorgUD7L70Fl0ZfkS3HHXfpB7eBgSushduRNVG7K
Zwk9uwvGZ65hzCqoeUHNPkHImEy5nOdSK9UVQp7MpAh21rWnLqlRsHsQTwzk4mFEhFaGDI7e6/Uj
I42IWgTFORg4iGM86MiILkwhe3ZZE8zZzVtfa4IMJnL0TXKfGM5L9SL+zrbhU4RYSdkmvjl+pw/Z
kZ75Bd95k+j/axy01JhJjJHNMHQ1rQt9iGH8LO3K19AKn9R96nDosYtCc+lmYE8ca206LRenISn6
quwna8WY2n2zB2zY9LuX+xPKRmWTEbyywTA21bvRHnVtJO6MEZwofAHXq6Nt4TnJrH6EDBRdyMXf
RPasoWl/Xoymog1ak6qxOEtoyraCXfGc7oRt+QCWy6VlYq841hQzceqIZh4Rnctnbucfyk36GKyC
fXiKzXTh7p5bocvJY/xVZSRwuyoMaRALk/0/lbqJk9X9BZrddCjtyKgCT5BxNiUiqJyU+BDAOdOt
7GALdB/lq/Ecr9Nn7ajEZra0UGw5A7OHZCc4YZGIROJOZhaqxqOwnJ4kZ+lRTE16Ip7+iJfmTvqO
Hpec0szuu7LFrFQzciCf5dLqnOwidFj668ptX4uF/TD9I5c3IzsgZpVC9D8bmgYj4SY9Smv+UUSn
8P1Fmh0H0IEQH0MsiaLX9eaO/C6BMFhVnSHs+Ft6CD+k2hRf/d/3rfxQtzMjwRWPEjNQ8+pU77s2
IypJii6cojqnb6HV704r1+13Jl6KD775annr2GwXBjYzd7AIgmt4u6mey7iHzKBJG/CkOmenoDLF
x2aFbbe/P6yZU4S8voJIBptNA4Pv9aiCnEuqguPqMy8c4tQw+cwKgiUigzkjyNgCPQ30Bki1mYsf
xDqZ0JUhOUfCJgY6LAlXOoAE90dye/8hXJqy9ygGTjp+zE5TUqOuyioHNkQrUXBMVagUQD7D+f9Z
YYbCt4CfFzysyOETB/3Sol/sWb2drWkg6BQxpgYNhaVnVAqotBEfJlphO8q/ec5wwSyiqkhHHcvB
HMCe2hWWEWw5CT1+EHlZ2BKzEwmdIWw49PZBdeV6SwiJmiiQeibnvmsMM9OqzGrrYbExZt7MJJOq
oH6OY3VtRglbfxgCwGtAt8wrJli2QYWcd5ZITEAkxTc+ee/G95bYoIpZFOdlH2TYiipQNpNjR8ce
gITXxkcuA7TPBz6jHKBPx7/6KhqAxBcSL+3KucW8NMROJiBsgL9r5NzkqE7L4Aspj8rSNXVTFWWH
M33Fxf3OKeCuCAuAIBToV3+45NB/BF85sZC7WwOlhJpgZJerNXgZere2PdHchmZrKvaUfQ+QaH9q
8dt/f1AmMuZJGADMN2yhOhwLJcuEsjkTLQpPE/u0PY7hkqDhTcnkZ+RA9OMS0SZhXWYXaeMwhrrO
NSgm6Fthl51sF1w8rrBDcwhIGLbpWt2h5ivalrFZuKx/AGDXNwI20YVtxne2VTdRxMB2YXKvBxSj
rdKuN+q2eyQuMsJusflduJn9AlV2N3We/tyf4Js6Cjt0JuhMu1IS2iBoz4BguvqqfETLr8mvyo2f
msixu8qqX2to+EcR4yTu+4d8u1T1vsEIsJ/AHiOa9ZSXMAOBjoaiD+21J1tfewNNrvYay9B6RJBH
3KQCSeMq58ZV1higCOXzP4NUASizbxNT1Yp9lHB2QWKrLtCwbGcG/nQ8tcGq6L+UoTOpaLXF2uDd
+xM48ypG5gMo9EkgAyA3hVk/iPmqYdQCOxKgG63ck8BRuR004V/zg7Ffuszn3B1uPpQtke6afM/1
ES1bga8rjm/PfPu7kxNToJF9fzxzPg3PEhQuJiZhoEKvLURxJGt9nLTnkMTptm+KfFPnem3xrWGY
gMBXC/ZuUvfT6iO1LQH9NZFYspA7MiRaykFpD+GLYh7iJ+WwfgKk7fv+sH5qDewxuzTDbjIt1XKw
/bfnYYU+1K3ypHwKO9c9CLZ6rNf+fqW8myvTPHXmaWM48W+H23geb4bvXgu8xxPYLM3vhaFL09m6
903Tal84XL4mo2K0+CYVzHr6LtYALTvxoWugioFqIjKJXvaMqlZ5HhW3fcsTE1yNQGRrdrUewIRO
nOZZinfCdyNsiPhh2CJkUPf+YIdL+a+bSie7SszdUGekyRuStmcx2ZHuIJXWGhMSuLll2BY16Q6/
G0xE0E7s1CtLPNneorDkD5rh3nwxe1PsOx7aB0V7ptlqSFYAphf8B/BaQW0Za87wiLI1Mi+jj1U5
mhLdpeUm4j9KNbVSzUS9JMssiXsb0aF70GrbUO3BOHXAuyeOjIBZ3lLRzSj6Sb/LTT11QZoCt6qT
xyJxet0yIPLXPoTlQ+8fY2LSklj+oEJ21oQOT/eVZKsWOmzOqLrSJvoEwdVOD4BpNoPeX7gUf7LZ
zDyAIwSFA/RUIdHGQiaJQcCXrLbk/Pb++AHQDGc2m8rMj5z5EYHKIzKn8jOy+5CrNAMntqefhYX/
xh9CUtZ8eNg6W97c/k7XzxJ4OGJc7U+hEwJ0NSBl/fcnBYULzsD9Yzh32jVc5sgt4VkqiSwzcVvX
WdZrA56F2ibl+c9IbQ/ya/xb49aq4eZ1c9bblziu3ft2p51xM2OQdZjw3gaeo8z2lYoo9ZG1a85U
gRwfGat3OTbe+Dg4GNG4pJAzdyVoEsCTKK3AlQL7cX2upbiO8ladcLtSusuGM1GIXfKyrSEzrb7F
0iOoMkm1lJuce0lcmWWORyVVfC1OcGHj8cUwy6NcmelTsg2e0b4M3JrkCJZochveFpBm4zZkl6+q
9RK19U0lAJ4C5ZwpwTzha24kEKkWlTLXAbIp8tuJf94V48BunocncEr0EgAKDgLER3lJsWHylewK
o6MAgtTADykoAV3PeTbEmVzzeMdwyqGAmCkBtd79PTQ/sgsTzPxyYYWcVO8350pYlVjKMDc7MVx1
gZtw29IqSjx/6QfEF+nLfcszWQPM6YVlJjmhlrFoZCEGhyDGrTeQrsFJ/urMz0/gG7CcglXjkgps
Az+XMPE39dGfBb0wzrw5RDnIxzYMAY49yNsOfZzwKcE2hE8BHl58Q29Wv6rcYZEY7jYHeD1oJkim
ml8HOofpJk4NqEZoqZYAyGCyV4CCl0BUD7hE4eZeYhsAvogLhdObOgMzbDYmMDI/6AoJ5rlduece
tAfj1L9qD9qhX7UfxjE8LKXt/o9VRgoXcGsRjcfMKteB2KlBj5Pj92b2kpzKp9Ad14ZVfIYYfGhC
9Y/7JZ2fiMMHZmb7D0vkUzOJymnK//kCZql5CYiCTMZSl5KjpZa/IkjDrxN+l4GHU4R2I185PP1z
f3ffFG//zjTIFhBEo2NFZ55mOsf7uUTwDBI++42KftbAlN95R5bcKNigvZs/CsNeR3D5JKdnaEBw
tggSiIX1nvzDrf/45yOYtxglUEoLVUy+nrbUCaHdZtFIKqxOLV/vj3fWUxmQX0asAGW4GyBs0Bti
USporxi/xOLA141138C0SjdDuTDAuEIDrBJarPHNud9zb8paQSC0G5/VhQmbveUgcvW/42DcoTDW
uSZRoTkn39In95Z8Gc/6Xn6qHvNiYUDz+/LCFHMyID9WjpEEU2AOF99HHIVDGlrQOOl2/L4/GNRs
ft2fQ5YWA1ibqc8Wv6gyspoKm23U+FHIqgzHH9K69S/gln5lW0XZUrt/SWKT7LRz9goKEsj8Lhie
dju7eheGWeUhmfAcnhUGOkEQhNd7dWW8GbvqICAk+M7c6Lik7TbndqYUFi5NvIuwKZl1jHN0oeYi
Ir6mOiCoDtV6pcTPtfxcV+O6gfgHKkuVCdGPihvMnl/LslXn0iQv3BbbOvOtPMnXRe4WZGnZZ6bi
6suYZW9pLQn+gKAD+ktitVPQfdIdQ/FXntjy+OBzbvWrOYzbNP64vwbTzXK1BAL65gBCnmg68FZl
G5FrPaRNi+eUh340A0B/1cIleGqHY+XXjkB9dPQv4cZvGvbQgQmn/7MCIF5DQgjfdBELRpAJROG8
JF7IPQaD5xuc3cuPeQPETr0dXkPVktR90boSNZEEi4cV337dH/VtFgyfAFgAOt8mISGAva4/oSj1
MIyMhnithrZjk2usgX9PxcYJC94VFM5SNcRaD9GwSauNFtpVdhS573EY0LpVPRqrvP4TcKakWy23
sCA3Hm36MnQgGSADwiXEVqVHpWlr9I0SDwQ5difvK+67IWc6vDWqsZZwXd6fiZu7YDKnyjx0M6D/
jHDleiKaIuPADkKJBwkwSw53Rh9ZKjneN3L7nGSsiNdWCkXP0kHtiUezb60B1XSj2UZX2YRHBok/
JYkbi+vcz6yqXefjcx9FC+drfsEvxjmdv4s9x7ehogRof/bayorDfKVxjRNXuaVxw4aMhS1ElpyU
Jthus+TXr77ay8l70zyDUsbxQ2iNbGWNgBTviN4zIcjX9+dndhGQjJ00WhUU5pgDUYg5H6nxSLwR
EIQ2WPc+sdJu8++NINk1sY3LMrRGGSOtrkd1o/nE63Tug5CoXieToAFq6kvUDrdZTiy3KqFGD5I8
oGJ/IuOLySZSGzZtKTReB9FeNfKdoD+MEVDK8kqEGDLYJKbOI2mdZzaRTl17kvqt0q6jY7WLfXRP
Zc0e5E+h6IZoI3iPrNih6IfN/Meu2hTdqtBMCt6PyqqqJcTG7D6ZnmYTAFS4lU8r+kTVR0NrvIQT
dglVHI525hAOpwjNLXIB6Sr9yJFvHwsVEjxNtQ/E4SaJjjQCsjhLzSR1xbcW8UlT2qnM2xx29f2F
vH0iYHpBp6VraPJBJeYngXUxvfIwxFUGvXavonYoAAVX5Ht0kftOB/H2J+0PIJyDfd/mzDVxZZLx
l40QB4paw2RoddmhBd6I60/S4HUIVPLfdLFfcNqMzLU0QWRRaDJQapXZWlcEB4mMU9B67XfToDle
NY1T5p+GI+1rE+/UdaQsNKTNnEGwJ4CTEO0kUxsmEw/0ElCquUJ7D9mc0c5Kin6RQEwswmvhgqnp
lcEMbvLuyKGj9RhdBsz7my+MOhSGsfeAubJLEXpJE7UeeIiD9/urNjumC0PT319sFKETg7ps+N7r
mpWWlmD437bDEuvRzRsfD4jL0TBvKp0Q3LEEo6HJaxB/lP7L/UHc5tEYA8zeG3xBjeIABhTBFLQ1
mErDwUVbBMqeql2ND91Lt/Dev10g8BhMHowXURnH4K7nTRbbNNH8sPeKIipWoVImu4byg62PA9hu
W3FJEu72zkd5Aw00SNih9xcSAtf2Rl+JAcmoey+ItHXzmMqB6fvEgaq7PSbY8EG81AV+u2gAMACb
IcIs0ndsD3Yng6YKxbjeS3UDadMILd9Jri1ZuY0swITwE1hoCDCw4ZmJHFKlDfVIwUR2lbap00x3
gWMAtTRfJnZbZ+UaykXJOq0RW5Ah/+70dnAiCN+aQdYHDlicAhMtJp0LiF7g6EmfrqSgXkoyT9N7
fR4nsUoEBFMmD0yszA6OOiUyKikcPAgOm4YRWTxQhwLVbZ26MQjd7+/nuam/tMYsNjEMoogD3r1d
VdgBUdYyyReAo3MDAsuijoc9hGY1lmVtQFqypXIyeBLAXv5zpGAbHVTphRdO98ci3oQtWGBQJ4NC
AlSraOpnvGaS+pEiZ+3ghWXhhuk7X7s6gPVxY/WP9VEL0N6gv4Y6tStAt8PhPYpPWbCKjR2YDkr0
Hnefyq880kx94uToP+5/3a37Aw/HTzUdLLMiygjXx4pqWmYMFR28Kgn2kQIoiFENZhXm6cKNPLek
k1AzAkukZHGErw2pRauJlGsGb9Sbh0Cu12IWPt8fy6wJ9E9imlFPgKFrExont0SmGEsohAhZckHB
YPhxYSAzTwtMGbCwuJSmRlgWGjYUqlDVqjKASzYHtyH8wirQhMaulaKxwlYfXpWIdOucC2srGwbi
qIBBb5u6JhZItEX7/qDnFhDxmQbFekwvKs/Xg05TWpR1LAyeQrRHBRsnbbNH0But7puZcfeIfHVB
BRsXKtsspCtNNewNlR+8iIanHKwYyZg7df17WGIbmzuXqgToBqh0UURn3/mjQlSxkpLRI138VSeG
neMXE3UiG5TB56ohS+WZ22cbYvoLg8wJaBoxkHQawGDbrCi0YYTyU87PKQ/gtinqn1Ln3J/K2Q2k
ovoEThWg7uH0r5dsBMFjlgGo5GXxVmglW4TqhZqC0awxA4TVgfxnaGV3GINHDdyvJF/iVJ07J2hG
BKXilDnCO/naPo2FSgKX5egBQzlatRSUK06UlmQwbjr8dfg9sPSitocHHCIq5jgOdchlVaQheaEl
a6G0uwFssqbY2H6mmvGTpK3QtAwWrlXJGauyrWxpFHdg9iEozUbJO2Q+46za1o30tDD/tw9nfBj6
ckDlKYBr44bQUyRNnSv4sJ57VAFjESUr5ByxehSepdKNlHe6lOOdO6SYCACKAM1G5xMTV4oySuWJ
LI04PQG4riUXmIpNni5FIHOHdOrIBYmmBPUwtuglirnRQ6t99Pq+S9FcHoO9Qq9qUw1BoETDP/fn
ceZFhsc3uJzQ44SNzMrQN2GZGH0T8J5QNPyqiJJnPeUUiw+kZg9RhGyV1YLmdHK/1Lgyc2JhGAyi
MmgBBNBaXe9foIN1eSAhDD+J2/pMVyK1xnzbfAvtr/tDnFm3K0vMOyTjM0koYwzRyPJNpYDyA9SS
4aAd75uZGxCKHRMR2tRPyToEOUtHo8mLwdMPqYUzUr2cCsWSQqtYEsWYW7NLS8xtMeQgvvELWKoT
11C/ACO0at5L0L/N62fSuf9+XEANYdMDeH7LrBaEJU9jox48jU8dLQwAxBJsSbcHPTN5/pSXKJD6
5/s250aIoGSCYoIS56ZrSqxHUPJmIkaIjgTZG9DSDea4HASVbhcvgPWWbE0vv4vYMQ103U8N3L28
xT8UwPGDpkLcFQtW5hwpWgWApZ6o3ieOoGszclNomV7JgzcYACC2xWNBc1vpY9eP1U2S7mPOqYFA
oUcloqt8bF44ZBz8P4b6wCtWhPS8N+h/2vHz/kTPOJurr2JOYc8JlOMiPIP6AB3PercRYxDjgB8s
AXHwfVOz83wxAcwx9HUcQr5FKiUQ5dQkOao+YvAHNTnTwM6NKZZ4iRF85hmCkiu0TtAeDyfDvneG
PEjidIzgsRve84NV6fOOEW669ENRnfujm3MyE9GiCKcN380i3nxhTLpaKkYP4Lp2TX19cDkZoWAs
jdXmvqmZsgLgsxiTAOzs5D6ZHVsMKvzmWI5ekj7V4kuWfKXaZ/Oox3Y0PjT1S8q95uWuyWxgKsFk
t6QBODdUPDyAVER/LHAZzD3I6xyh0DbDrMp9sspy8qlHI3SkSLIktz3nUpFcxe0whaso3FyfGRHU
fcYg4Mal0MU9SU/F8CjtRjECwYEbhEsbdHZcF9aYDVr3YxlwhTp6SoXaYweQsB45VRssxKy3sLsp
G4GLHS0ViCjRwXE9qmbAAz2QudGTOzuD1DrS7aVnGL9yyG9mBECv0omVdcfVFo3/1MT2kR1JjpDG
jpNtBTVnMTahMpmWljg+KP05KnUzodpBzReCkrkDi+wrEGngxUUHCLPOfl/Jva74owfENrTJaunY
gnre6pJasIww6mwCMmyr0Jv/IEuEHgNkbJAXVdAcySx7NZCSaODO87S3BAT3IrH1ABDxTVb1dvZ6
/zDNLDpeWSh54y0JLDrbO5ig02lA8Md7IYgEHSHMBLNsisip27Rc3zf1k41g0i8oc0F+AkERkm6s
ikkcG5SqGhU8XQvOaspnduHj5Zz2gmiNQ81DlgFtyH3NoZF/VMFQqYyC29Z8tg7gyE7Qlc33iRrV
5tiqCdQlFM3Vuo66UhQFZp0a7SEWIaKup0K9L5NCd/K6LVMkD33hTer61kG2WXKAhciO6cCHpz4M
dJNPu8JO0e+14KVmbpaferuO0AjdyTKzy8u2qeKwzSWvaPdZUx+y4agTlAx0fWGbzrnDS0usP8rC
qKjGLpW8THOBXwCAdMRLqHbCvFgL0YOWghmsi6wkNAs5cOP3wd+1OeRge+7X/QWWcXCZ9cWHqIgJ
eQPdtjcSKqj91YaBD+GF3CYyEuxLgLhb3BaOxaWJaTtfPFYaLht7I08kL1F2avGg1WgwwFuCtuJK
6/c9edCABERSNR32jTpYItiJYkcC6ic+/SdjRTiEGx2XHttTJSQkIY1aSZ7Cc3uJ6ywtiZZCvCmE
vp3Pf2wwWyiuW15omlLyBiuX7FRdZVaRWtqq3ia1U/l2+vb/GhO7kcQO7VVphjFFSL0rQGYBgn3f
wi2+BtggtKTgSICuB61ozJCkvi5HPedkj/SbXv0m8msDSbCv1nezz0p0OPe+vVvvBnNoGUP5ZfI6
PONJSSOOdQiCPg87043yxz5b8ylZMHK77SWUkTRJVuEiUXhlwhFIshA1AYunR0O0rg95A1ZuVJUW
jvk0M9ebAdQDcJ5TLQm/qEy+hSMZ1LQ4VfEaV61AIz/uOYuLvFp5exbiJXzkzLyhrRI9IOjARrZT
Y54CadIFJIkCxVOrbF8BOsbZudQttCnPgAXQkorkEcoSgE3fZMnqXuOppBEMyS9rlwhNDd0MiO/U
/JDs8z6MHFUedbdKqLCmpQaqt1YLHzSpKVaVGBRrqiTxwlrevpjxST8JJVz6uBKnN8GFf6nHGMxE
Xal4xNG1N443K/mTAm7Gre5vzGnjXa8m+uuwM1TwEYNK74ZFCmJeoCQngjeGtsJLZvGp9q4yLLU4
3K6jLMoIlfEqR8MissnXwwkn+qMhUwVEkFW6Ap1aYYq1ZDjIp9ULt/tMgDfZms419J9wvpnnkoEr
lFeIInjC+BoR4xUCiI6I0nrC25Q4nRZZrUZMtCw2+gjY1SpSxXUCAeZiE3EAaJ1rCOkCf9P9uT/T
N+wWKHyhjRcbeZppPKMZH1CpoH2PULvyKEi0GjCBtvRYVm+kGj+6RrAq5CzTDmS1AW9J8WNcRCj8
PdbVa8HTcwWkiJqLf6RRXwg8b48z8FAyJgreEJl+1mkIHaU1iA5FT+C2WlaYdChMtCXqdegW40vP
meWw4N1n3gmTSVibNt10jV5vhp4GuRDjb7zsNHQZwPq+HRdpbAZ8YnEN3g18rJvdQ2WYaiI9htTh
ldjyO20T1O3CMftJBl3vf9AagR94avoCNzG7//WqSDo6hLJHa99wRC3J3MoX+jW024lXyCVvlgXn
Ay0md6avF+qaA2Ibfai0+17YHpN3vvkSA0UBBbUHAFeZYDKpSaYGXCR7mtCbSuho3K8GHdhEj00B
DMLpQ2Pxuyp2S825b/l2B2AKLgxP18qFq+GbRJOIjClIjBKckkOBjpcMkayVGVsuOZJwIe6aydiD
lxlVD1EBFTcOxOQsLgz6OicABFWrXrgvwnM7UBCArzgvRgoScnN5k5sKNYkhuXy5gIOY8Q0wDXcH
wYepo5lFQydS5nNB16qeBNm7KJNMQ36nPkAscA58GFlRCppJty4diZjBJ9xEUTtlujb8cj3Ihyje
BEHqGHq/8F233n76LFQPwJyioyOXWQJRhwRnLFPV4xRxLZFNGYASexTsvFBc/9+DYAVFgkSajFZ8
iFUCcnQ9/10oyFRSBs1r0QJb7WvwpE7ZxHhw4/hpAP73saaHQt6E8bDThKXH5O2No0iA2fDInGD9
b9KzLc1RIjE6zWskh4LmUvWfungft09p9yetTtpLD7rsvI9X49QH9grk1tAvtM9Ptw1z1K4+gXko
8ejDrvuIap5aWgLniskLsKdInh70ZheDI/z++bq9+64HzBxsSRfGnONGzUP4q0L/FpJNWjkAS6IX
SwH7zEsGtsBHgB8TXxrbAUbzZgybTNa8PkRTZfkSovSm7oQRWG65aDbITsQAXmh26h+S9nh/nLML
e2GbmVVo+8Rgp5U0z9BWUXks/FOQ7umC8/g5oczaAdkh4ZiAwxid3YzzAIRByUkqxSeZ47FDqtSX
IzvQ/A48CDmJK9uIBRSSm0oCpiNqwNd7qIjQv0ZlUFZmjE5of93zJPpdQbDmlTMMqMqgyJI/xFkP
NoeuGKBVZOB/DuycT9GX0UVh7q+bJOZ1qxzTUYdYBrC8dhdQ7QutyVFpga23yKyoF+pnXaHZmxwO
3O9inLIBOAWjtoqlDLe7QkdN3YIwhGtdWS6RJhQiYAItLpenf7ThUosmTfq7GQm0icD4AbJSyYdM
UloDiKSGSf9K+dandh6pHdo0JSGz8lhCt07RVFpuJRBSf4u1vkVEphTcMQOdFzjCUCBVrAE6gvqx
r/F2/wJFuYRNQHtkMIAAHz7qjJLc7DNfyR9G+LrXlrQpSOTRtrFPhDStrLL2MxvMYxT0gq2e9qDI
arj9yEsBxKOQYSO2irlJbKqM9ENVQ5JZJOtQfGlFsTBW3KjIwe/MKOFx+FYpKjcqZPBrDlnRSc8D
JF/3gw+E2kKunznnQP9gk1wIUTI7Mk3VdACiMt6X2ncmdpaedtb4ovVgY0W+DxVw61+dgP+2N4lc
TM4V7u3asQ6kRw5O1CAgnjyDuQPudKsDMNrq3n07jEf5awceDMlLoAhAjXdtJ4iIH+gDJGI5+Tvk
dBsdKWYjcs5/YAWNhuC7Rh0LiuiMFTmhTdfk0FAlIABsv4JYc4Px674R5ub7O5QLI8xxHqqsqtqx
TPbYQ9ZQffMF1LGOI/gkaW3fNzV974XnuDE1+a+LZweH+nlPeowHlSFb37eQnbhvgHlI3RhgliVH
pNrycZHsVSq9CiFvZmrr9LW8ARLSCnl5o/u9E8WLWr6M472xOx2Di4H5fWH0QY6BBcT/02iJqUT9
nxFECTifSwTobOLrr7FJVAOQEpAcs3u85sHUGegw1jWOHHp8b/HqMc9cvXvMg986OHL18aBpoVmq
h4B/C9CNW0Bbvk//ZfXj5kOYPIRSGiKVKT6kjIAyEZ9FNTHLcXV/SWf3zMSsqmoKMEo/cMOLqTWS
sqBBh+0pBIGtZaEZpurCrpldvQsTzOoNUCBRuQ67JiDhA5BQtlYTN9TkPxmE6u6PZtZvXJiaNvDF
aPyqkGk3jSYi33wJ3vTwazGamLeB9BDgbyjCszhqpZQFytMm2dd8buncV62Din+Jk33JCLP2qdFk
ZYvzttdHj4MGOd8dukFbmK1Z1wS8zf+MhLk9KNBmMhq+k72YoU0UhP7cWSjAPg9mpyL49Z+szA+z
J4rt0Ma6XhmR74YAAnSYNQHBSP1carJZLzWjzc4awgsoEQJ7irzStRF0n9IunESxNeIjzlJot9b7
wncbQE8WNvWSqenvL3YaLVJB8AvMnZ+/5G1m08obkqU64ezhBHs3sInQvIOM37WRYSIC8CWa7Emt
PdNR/+KIv7AH2FzFXy9j/NCCCuiX+Wk8uRhIpoWqnIFGZY+sZwtWtO5BkLNdnqV20LRulDXHBsdU
7OIDVyZW1TlqHkQOiUI7kYI9Vf2FXOXsxF58D7OGopB0fqj205ihgULByvFVJi/3N+OMR5qkspAX
AVIbiSHmHqvzDuNssU/ytsVbWY9XqlgWdphqg0n5pc5sNmaZpvjKHOMASxHMuUGPZUQLBEgq4C7o
hzDyzzpPX/MaYgvpJtE2HJHQl545eZnb0RK7w8xDEbESkE7ocYGSMcuExfW+rOZDh6dOXJs8gZwM
1wLKMzqhmBzj3gv7f3+vXBlkljFRQ34w6jHZN0CFmH0FMVDoh+sLVmY82JUV5oAQRB1yLmNYQ/GN
aKNEn+GKqoFZJs79HcOmdP6u4cUEMv4L74w2bgqs4dCeQtUrI2q30gF8AsoxwVmRC9OvDw0Eqtql
6Pr/MI3KCgq5E45NuvYCMp/qfAKU4z5SnxLczkHpIrfDQ41ZiBxdGSylQGA/nHpVfMAL8N8F9/89
cHRsiAi5DYnNZSJPwQ85yC33Y5fZSYPoDiww6en+9M48LJF71xTUdTTwzLMk73qZgg9Fb+N99A2w
Z+358i6FZl867pGwxCvz6745luvk76D+sSczcUxFiqDmIZe8DzOX5ptwn6xDJIvslj7ydWKmIWq2
70Q8D3kK4UInkL9q8kdQHv3UyhWIuJtl7wiP3EoQFgK6xS9jLn7IvQlNomAmVJTTRVP65a9wlUXr
cG88lecA8eZK94TQ4UCTWVloQEIileePU6PnGtQav4zN/amauYJAPYuNDzEgHlw0zPf0WtwglTUg
wpS/e/W90BeWYvYEy/gBqR+A8FkMKhe3vABfEe/lXtiF9CXqTDG0A+VbN8SFzApbn/i76qg1aZA0
QCaKJbUsxUBoxAjRsiCYCfdKM1uQX8QG5E3Aw0nZWZQE9Bdqe6StQNzg5v1jqLhV3docnv+q+t4v
5JPmPwjRLWhnUCoA38/1yY7woWFv4INafmt0YOqykwfA891AfG/zU5ruKs0wO93Oy1UkP4t22b6P
8jpEJcFAW+R/sNCTah1WAtpZrJyghsagcYjGeD9pdirKLyNauHRnz/iFAeYWHNGND7wxdpJPXtD1
sKJVv5H0rVJ91rL+q5deQJ66MKbJ/TMBMarE/4xp+qSLt40QYx+UHUzm6bMcbYMYCbNUsu9PHFtp
/7utJhVqiEqBAYFN2MFnFkKc6bBSxoWTouDoJJBDcUU+xF1rNI0LfU4Qp/J9Ykcy5686IeoWLsLZ
yUU5Ff0WSLLf1KwzlVY0DDk40PK39Ipd5CBuzfkE6PjR0jXv/pBnXxM4R8hPqlBfZSGIHS/5QQZh
zf0gK4/wVnaPlCKha6XLt8mx5yFPfN/grBe6MPhfpF3Xbhw7tv2iAiqH1wqdW5Zky5b1UpCDWJGV
49ffRZ25c7opogl7MAOcBwPaTRa5Se69ArdRYrVKWmNGPWjsz2TFAwIWvrcjCCcQOoysR267UNq+
Xip5WmtW7qY5ECY5hHtfyyHQuoD+sPMopnWgWLK7vTigBXIMimk2dvp1wKyGxgrgFNnJsRLkcfOU
zWtkZkVESnj0WqGpRokpE0Hmu4H/rFU8j4DRwEBNHm7Q9EBKZSTJT0k/FZBgAEcfhtZ2OOhFvC2H
2fNh8rSGSgHsi+VBN8NZ2sfFI6lkvYp2pgYAK8CdILR/sHM0qNen+YDfUfpMESrQv93+nDz08X2g
lwHYD7jY+sRQJm0GyQAKKEZYvpJo2mrP5c7ZJD971d9+qYJsjZaTtU0eAZ2HiHGU32V7NKG7TzKF
UmGCuPwt3N0RaPauyBL8FmZDvNUqNdKMt9GaNmX70A4vWnxKCkmyFV4aL2Oyc/di/PM6KjTWMMHn
pfDr5/Pahssa0TSc8J5DWoD72h+yMP8z5TZ7eqOWBHzCdcgp9npzVgvULHLHT5o33f5++6Pyolof
InCbtGoVw87ZRIKvvJn3Q9jngXYy0k16SHdQdd11sZ/KxVVE2Qeghv8MDDin64H1izq0bpejEDf6
mUlf9Smaj+owfqfVuJ97ppJP5q+EPhFoOa4q9NVsScIVf07G9zAYgBQP9eufYKLDk5UoY5zsvv6d
j7T2nUXbFFkFPMH8qXCKLYEAKvq7Ctl1RD/oVN9JJp/d9PjDlMlcgJyBqQCr7/onLFkx16RD7V/R
kq/g68ChBLlxVYIS8BK9BadBR1uftsGQKZvZ/Jt8eRmeW13FqGICXBwBFvxDzbgOGgt69L+0xAxU
I1Db0HD+ENPzz3K7GDG33LQss5q5Zofq8ApGLTC0OU5xmda66CBgoLn33jiEPbhMldK+UhctBtB6
LfxeHQENjtrp2SAvanUqrWZjmK2kxiLMSIAHwEEMghy41rIVf5Ed8tzLraRTkZGAAOiM536G8l/2
nJZxuFKYw7fneIJ67DhJqk2inQQygQnBBxfUcD6uk4x6szgOSsG57bszbrWy5yrLpfwqNZneC1yE
WI+K2yjjpC1driAJ1d7ZUCA9k34d5safydvt7cBW+6043LuoTPQ+UQiK89Scw6KP08AooPdm6QOO
FZyweE/kk+SOIrp2XY5Nv/5q/Vq3qlujhrrmG7f5Ov9yq5ch1JmG7ChTzxJ9KVwP0GQHBRtlI24e
SVsaIGO1SLXVmxI3vm39mZDG++bCuwf/Y+rlKu8m6c1Anzsryujr56w7KzMk4HsZEIRHw/wTxAN1
xEXSBFeOSxqZSgnxChQv+rTXdym4MuGSVn0IRrISdIqh7ZaJQOeWpl5gjMUQOhOAaq3VWKDytvVL
MeYADblhReI4SJyJ3ZaWNpqr1g3iTikDryCGZI+Irka4FOFOiF/NtFquv3I+GEmWqgquRv0c5N3e
dX17tCVLSRgEfFY0frBHwDS9DqJ4FrrTeVOcoIJcl3jqvpj9/e0dIlpBTMiV1VkZdZjbIekQmy7I
G8UJJAFfG99oJcPOivYDXvHIJCAlY4lyJ9LcdbWZqBgEakWBgrdHCTXnzj4jXQ86emWTJG0KJ+0i
Hrea4KDlzS5KQieiP7SluRmrKZDWpkWDws0fSxdtGYAouY2XWKNFdacDTU+3/SVHStHWyFLnyIMQ
xFBl0LaQ+eOIvtRlSO5LWaPSVbCdLU41eUWdOlTdP5VgfN+IlyG4Re2phdW38VSchgZ0J8ge6UGq
JtPRaxqypXjZQXe/X7e16lQHJa1RfDGwXMqk0B6a3lNltkOyEXPvyWItlMGxMOIEr73cBcRDhmAQ
neqQqYLSAnCnAL1xp7rlTuDkVX1x6qsHHD9xqGVnKPCdwHiOJdI6omWJKyF0/cFRh9AW97zobbBK
y7EuTtZ41AFzHcAqVZ5ub2bRsQoBCwe9A2j8ffBuzhOrbWONfb/KC0Y6AWe0HzQvlO4x4bzh0GGO
mGhW8NlvaI16GSngMtgiwTqvW1N9yayXhFqHOIFS0OJEiZT9J7xe45gAZA/3Brj3sPVycR+CfJCi
1JpTnPQO+J3JeqjoBKikeaiML9O4RsbyrXTywMnQJ02mMPagRn17gkX3CSC6gXfB8wlYVS4h4xga
weyM2bgTgNmwDeE/QbOgn93D4tBI6f6QdMe2JJNjgpgQtOABWOey2WpOVaXPJTqyygps9tGB5IL5
aVnzwC5eoGrwx+NjGhJMQR3fFvy36xmO6dAkU4HvmugnPf9G55/ta13drbLWnmAeYe8EuUcwHhkO
nRtVTnMHbWAbuDx6NGOQ2KxPS9c9WcPqQ6zz9fagROUUpm4COcd3vC1vbZx7qeuMLFrnlLq/jpCt
qDtonORtBhGS3PtSeOV4mAqnDypQ1wI1MeGzXLR/SHJ4/5bYntAlYTJrH75lU2utqg1leVLaJhjr
n+sQuriNDjIRc8HutKF9hF4N04/RbG6V9vCSpvNcl6fWRJFzgkW6u2/2hhcAgGmav2kuu84LP+e/
Afl371R1tEk0FrAJ0ypCh339pvYHTWapJSrF21g1SHGaw1qk3BmIvQ4H4Bgz2GU7APR1eEfHZtgn
gav7xSNBqeHbup3f7NS3gh0MYmW9AEGCvYrPHZB1lpZzCreiE/xgfEP9rNRpqHmQ9cxWSaYRXDBQ
4MSlGy0QcILeZ+Ii1xlEmxw6AvhYxZGiZps804FHt5PNVHk7ChlE1Kx12UZhByr3XLJxCIIhgqsa
eAhcgoXpKhigcV+eHG3K7uZO/a7FNsATXpx4/lRUdeDWYCbEhWvdDWStt7o706c5pwngrtMawWYI
j+/bu1dwbsIMB7B0RlZBf5H75OYUU92N8/JEyVhCWKYYgjRBQnJGXQbnES1jXFLfkx+gHDzKqs2h
uZRkXnFy1t92uxxGFVLQeMxtR0UGTBHh13CGgKwPngUuBbwUQa0ZqTamtDxpbTvdjYkTRzGYgsAe
JiSydC2FtiUYuykQAcGiTcB84JSI5mmoo2Jqu0ib6AgohDod55XOG7VrKsnEC2eDkes8IJyZj+r1
WdAbtFSXpS3Rfa2qbV7VxtaiibfJK7sAFdlM7804pvvbX1u0wQD0ZMA+EL0/lDy6PjXWHmjM0+oM
d8Qx7pfluYV1p69CB/V2KMHtkrlIwALXeCdqcXc/rQAuGkD18lS3B8t+KCrZFhaMxYGOIuM0vSuX
sX+/2MLgF7j9SvCJa+txTB+V2J808KvM3e1xCL7TOzURumWsKc8jIfuUoJCiLfhOCc5T964AncwC
YWrRYRgz/7wdTDBpUIfFrY65J4Lry+1GjZYesRMNu5F+yvpzSWVaNqIABvIdk8xAr5VHoM0dhXlm
htF0kKqOckMDC6jrne3tYYg+DfipTCYKb150Wa4/TW5DEH2MEeUFSDqvhM6kX5jh7Rii73IZg/v8
Nq1T0sxsJEALMXXlqKRBBxzAH9rbsmsFI9v+dzDcRl2wjKGfjkADWgbGvAba/IQCpmS7yIbDXdnU
blzKuEIUZdjO9aGFf4O7X6sgrf6MhPRhONztJdbtRplMBJqW7QoO4lv9Mi2hLdudwoUGKAtaz5qN
sgT794vdCWIdNMipW548E536Fo/ECF00mUasaKExqXUDEj9A7fH87g5kjgrt+uqkdvGrF9/HiQMr
KncHuQ7Jkhack4DloJqKZwJoKbzxe2+0qdGsJr5P3TjH1uw630nMcpeaxIhur2zBoNCtRwiG+kdd
inuXN607J1TxypOrFOHSPNXlm9Fl0CuVvEZEDz40e3UY2sLPiZnhXX8jq6S1k9d6eWJ1x0fF/DrY
P9r1RC3Vn5SjG6xGMMHjvpfsXFHhHfRgA8kblFSMkctyyRyz24VRntSqhwkbrMPGR49OxwlSCvZM
zpXVooJ1dGBB+OczC3w3wOtIf2BB69cDJoMXo4WFRcleuL1p+KT6Ps++qj/9RRz4llrQfoX6DP/+
qpXWnhsNX5A0sJqb/ao7DO2ZyvB4ojX5zuoFCQU5ij+aSAdodj2k9FTob8109uYXTSYpLQ4BjAP8
FFCM4GX/hhX3VdUp6WlWXqjzkgAXNhUPt2dLkCpc2ETgwGPUdBxN118lKWc3yWxojWMYFtqIXfk3
n+MiAJfBq1qdWxui/KfWOwPhva6537RnaTdEtG9ZBwt7CiAUiE5cj6MmWg2eVk1PjXYGZtdwQrzQ
YlkiEkVBDQH6WgZwAx+M0ai6jK2tZfSkjcfaheF6/mMkz2n1fPujCMOgzIsaPKrKwIpdD0ZZdLhk
DgM9AT28LaMODLBG7wOppj8v5czOIyij/zfQe7K4OCgWJ89bpRqxwgYPyot9hICbIk8fcGnsxiN7
96QTXNisL1kRppuV2Ce38w7rDFGK36r35Y+HDTjP+/UYOCZcxK6HDQWgeukTdM4ofTHH77H9qNj3
qfXnh8lVFO6wJ/UwVRpFI7vwpoMXWfkCFSqZRqsozTJPZxNW7GxV8lqTYJbpqWOiewXERQVvsWmL
uWxUNYgL2PDA+tH2dUPmWS1IGEwd2mWZD6gonVs3WVlrTaYDjJyq24RRMZV7rZccXIK1CRY1+Ia4
ZtlomrGEcrFk0K51HDosoHiZSzhOJFiqapODcBVD0eH2emA/l3uyX4Viw70I5bWApzcuQi3q2c7G
Y1r0uMzsUfMCn/N30tEd0aLbIdkSuxWSjf4iZGxQtZt7YP/d+akBN/wIRXm/s9ZQW2rJpVM2Om61
J+2q6oqDULUVxV+XprrP7CMdXlr7vsm/x14tmU1RqRBajOBZMGMgeDBwBzA2Rdwu0O47rR2EAHS/
VRJ/qZtoNY1wSRLfTGFGHOgOHgxl4/55i+AqOHevgphIqek1vqVO3yYdmv/Ggy01mGAj4L/e5Qi5
ten0iZW4Lhsh6mdZaL8qWuDAa0/1oXPpqf6i+LTYNpbM6o/93VtxuYWKRzJZJorBadAXG+shJHYj
mT+WlW6F4Bbm0q8xUWPgJbokmLYAINpBF3Z7WYNfNhJuUcLdAjgxouWn6bCRKTCI/7b9/gKGfj3f
YACDsqtiD7OEGq1+kh0eorMMK+y/f563wqk6e9Ri1mkv9suTuS1/lwcvKD4DwfKpjQ6VEiyRt+9h
Dns7Y0hG5XEXDzgyd/VkopKo9G131xFYPMSa4uxvRxGeJ5ej4zZv6XUFnBYwOuDE/T6c/cKvAtMv
IpnsvSgtMfwus3BDLY4nPitU7TWSW6iMntHwUY6JAghAiPY/qi+SqZOF4k5itGkMqPYh1KRXvuFN
AUncUGtRdtafu36fD48USjm3J1IWk/37RYJX1AWy9g1iVuhlt9MGoDa/zTbdAo8q7ziovz1lfzui
cIH8O6EfHgp6oiApmxilts37LYi6t/++qNwKGDQuGniIwIWNf/DApKGLaQx2jmME3umxPuYHJXJ+
VNvO/2k0fv8Iy7tNGt6OKrpqXAbl5tGlkzKMDoK2IYkeZQ6QomMYGjLQmIKMCTP4uv5KeoqXs2J6
ABvq3zVYTKrqzi6f8PgpMglGRHSduYzErcHYSTQtyYB1cZqwSmf/R4Pcapab27MlXHUX4+FmCw+s
EUdDzA6mOZimOpit49odSf6kUw28LYazkBW1Pq47Jr+H+z3ed3iLWtzIqE5SV7GAfukAeNho2gT9
JVW2DASXChYFtVkV5hIf/bDtpWhmoygKtMfg51Qom2wMGsPa6qPmd+TnMoAFO6fH8WtsSfbVxy+H
yCijvxdTAWHn5hT3a3twKbA3o+b5G0jJQ9IrlLlBS4K8w7su0oXd1Snu00A2mPp5grgmnq6d8RSb
ElyPgAN7NRi++VfMqVqsOoA9RaPuKvKcDTUel3mUA1ba9t/05klD1cSbT/AqLLcjdYB/0CCYpNQS
+pdw1aCih568Cq7VBx6c0ho2LHyKk13eGWg+WuvT7a0gCcAT34zSa+umqIDjcBo/pi+ZjPcpOCox
l0wchEE8WVv8OnnkrjGUrYO51BNzl3fWpu7uqXoe6X22DD4UX4pZ9cmSSU6Wjzc0hGW4c5Tdmb4U
t98Wy2M3kBlhiwhPsPaXDnmYtIx61Q2l2EXhLMLDgEFG2Pbjbh0zBHjycWbBEsd3lHs8piXD+Zjg
MRzWfAFRDU/Kd5Ogi5WfxZaerAki5ImNG/TiD+BBVpXMVlAWhg30IgwKaIB5sjAlIFZMMKGj58Ua
/mowDLnqwkkDJcjrKFkLfvQQr+ghldAbmx5Ap1SIpLYvIFnDhhFLDlJvqNeBK8sFKdD2NFXI25d3
ZumD9OB1eDbeZcPW1F+szghIDLudJYc+CQFUXbKvhCnkMjw3k9DY09K4xMZylwBv9LvS/qzDctNV
z0qh+eUYKlDaK4cXN7OiXm92TgUZMoWJHkolPT4e38yQEhV7VLCgf8Zbn7ld5caliR1obpv2J0lb
0Ml/Z2CWyyedgRGv30XXobhdN5PCUrIGo85auo2bTULuljTfVNMSlGlYwbdBmwL6889z2OX4uAxT
x3Y/LktZsMKsYz5Vo+zsZn/g46hcsBxw+8EZzo2qadVKVVegA1UVX9CJmvSRkCdi7uzt/KQokt0h
ylwGvIvgrwPaGejP1wu3WNWamguipWRMNloN9Y14URYE7vK9PTiFPw4g6MN8J7w9j5LAPLbGaQ1q
uQSBS9bv2JEpLGChbm2t/HMCFOjtYGz9f5jTf0fJp0y31evMzhFsSn+55TleJH9fdFW4mEUeTp4V
AJJ2JbuPVK5vmU/EIhAIpr5GJZdJcaJhHjas1MdU9a+/lwP1GkeFYc5pQRVx6t9K0t/Vybn7WSkH
HVbmxlY34kiFatpoHGwZVlf40eCOAh0HVMJRNbqOzlB75TAgYxvgspI9iinaI1xgg2b6ffuDCbPI
RSBumGOmmHVuAfHZzr9HM7BPGY26wS9AQf/fAnG7LSuXeVh7jCj7nsAsx1/CFCQUyTNNdNABjIGy
KRqZ0OJly/PioNMbJ6uNGqOZyxfQ2NPuTJO32+MQrkA0LRmkHgcQL9PgVslcw0kGN/5I8ctAC2RX
HOEXuQjAjWEEWCafdQSo91oIO8cAroqS++c7PebDNr2IwR3ViuoUc2UgRnWw/SfTzw8Aah/uvaje
/YbCexD7EGyN2uAXxes2CNzg2dg00Zu5UyS/RPjBLn4It87VNSsyY8EPMax91t+p00ZtPt/+YO9v
lFuD5ZY4pK/arKsQoz3BMbY7Nsf8NflpvHWzP0eQRd2MgdX69aPy2d014SCRI+AtnbEWcXheDJFb
+ExksdRWhB8iZ4N1H6x+eYAoQQmR2qPpK74TVBsg5oiffa2j1k+xMdpQ+5RutC19Xb/qP8ofWqTt
dfzL7ZkRJhlAcJgMACAMvBbAUOZGNigGkvWrEVqAPJ60nb130t3/FoabADtTiU4ahMmLQ5mcjemt
hVQM3RnNL6Bq/yYDXIyJO2bXuXXXmAHLrZn4EKeG6mUwGZL2jHDVwioHNn1QmoaWyXWaMWOvUNwB
QZzkCbQ931a+dq3MJksAXsDCuYjCrVutBG0704FWd/Bt0iEc4p1hnibr++i8oPXa9G4AWbwcsFWo
eN7+ZMIkB9cxEBYBsIbUwPUADXhYpjCkw2VFG+YtWQ3TX9xWC7WybajfuIYMACzg/GKwaMHjNfx+
3nJZz3RJDx9wF29zcw2HBkwivwjzIbSM81QPPm6fQYvLvvWQEzRvcqAoTMnKEe6Gi1/A5UQNImkQ
NMUvUIPJ+tbCPzej2+IA8IaTyS6D4vn9d7TcAvLsZMJLIkZKWqFRkvye889KDA2Q7Ovt7yi64kLo
Q2OiPgwPwu8GxwK2r8/Kk/WcwADeCTvnG02Xe4t80uEOrjcyfwgBIR+S3zgVWZkKsv+8q8KsW9BJ
KhIAULzWPHQTRF17o8+iFL4ykBPLS+hD2esGT/x0PyxVEoG8p+y8vhs+TXltBMws4DD1sfKl8uJX
6pQD2uWoWFsw8QkoeKU+hbBDNJYD+EV0cA950prAKM3e2dVS7wgYK9nfnkTRx4LgP+SKAGqGURZH
1SrgEtEBQlqcFLfboBoLP5806NU8at0/VzLB7MGi6J3jg1eufr3vYKc85TbUXk8WDie9jQhtfEXd
3B6PsHbDkJGM5QOteF4Eg5EC4y5BYpl/Di/g1ldbNChn3DChKdtJUqVw8v6NxetKVX1mprmOXYXC
PG0OVnWwtL1qyUp7ohcqdIVwJ8N7DqR1bqGr5mo7hOHqV6LHwTotJKzd8btJ1zTwquk1y4dio7VF
YJolBCnHJZLMKcuI/CXj4gd8GGc99uCFAGVehyjjgP/yRQ+8b+MPMvrKFI5/U9GBtBFsQ2FqBZwA
l6x0GP9VBGbbp7LYAYG6bCxPNiLhlAJDDT0W0GrRFrtei6lp110zKchRbQhFtxX+b5vCPCfGg/st
p/74/fYMiq69DLL9/+G40y6bixR4bqRENOl/tcWTFo9boteRXWZh30suZWw5fPhaWPnovNnwV+JF
DmaYALUePBIgAwOP0I3ys+jmu8zdW272CSjVbzP06v9ieMyYAuuTQYa5JLLETjN2yVie8rIPSXO0
B9DLQAFB9y/JJScZ+/gfRgfAEahGkOf4IC3eDrm+aDkw8FXTbhqljtTKO1S17MwWfrGLMNwCcVZU
pcpsYGHAEKqS7QidEyCLQj1eDykMvSUvSGEbhCGWGGnQYS2r6xWpJjG0Ph2whPTq69zvMghYtrTd
mXCatNSgpdUWzaukee47UxJadDe4jMxvtyJBC9WuytNIQoiJh3Bas8i87TvlgA8TeNPD7dUi+oLQ
Y9PRHcaFCGYz1yPVCiXTGxPUCa17oHYa0PQMTzLJMhF9v8sg3HTaM3wVnBjLpHB2SaX5WVaF0xB4
+XYoZZg+4YBwfMK3DcxVQPu4AdltZQ6JBcSvXZrBqC00WBXIX8JWQzYsYSgYLTGOJ0bAy785a6c5
wzhhWRqjfcy0dQkr1d3rAOxL9jRb4Pw+A42BMRDxEkCj9npQlbHY61LHQPm6NVzT5nBIvqqQIMtl
7ueiIWHRYyxYC8ha3HKoaQEDeajkn5b8UEFQFybkfzOUiwjcWugH2ruLAaB00p2rPBrhUR/vqax6
L9pGl+Ng47woz2S5OkIaEuNIrY2yQmV/fFRNv3lyYxq5w/jl9iYSfp6LMbF/v4iWQBF+cBigHU/B
OVpTA0TJwQnm2kk2poMH1e1wgsFhHcCrVQO5F7YOXDg7myx4n+BM6ZLZX9bDZP+AyKXeH2hzV+aS
BCEYG4r+wG/+Y7bCizB51VDV08ASUrNbuhP44IkdB6Mb3R6TYOGhk4PTH/jK92x0PYU56A+EAlV2
UsGGttygGQ6WItuwgjx0FYSbODQXZstgbICcRkMbLOMZUtu0geSKJIuLAqHPBv9eJt+H7HA9GmOx
1sXLsV/ROUyIGSnzi60U/mC/AG0sWQ2iDwSQLQDfaO4BMM0tdV1fSiWLFZBQtG2cR1l1gMDjKnN8
k0Xhps6prVzrVkQptYNFISvk681DJrtsCsAv4I9CuRJIf9SJ8EC/nrhBaaCV0ub0VOpo6hpfXBcV
q8HEqe9UJ68zT0b3pgBwpqKXTUz3LVfNbbKN0dJItKNBZU0AUWUEWjLAW0BciIkucM+kni49NUFg
RD8qSubEd13ASJX2rFXET8i9WQSGFw7jM/EonCu137c3xbucDJf3ER64XOCA4VVpccnSVPplJh0A
3TRPYQF9mKZ9oxzbREHLb3zAqbMh3YL6TBe086AGFn2a1AbuAefZhqjC0VJ+x85myLfTcEeB6Z3g
1mL8pihqKPox1bdlD+dqyVkvkMiBnAMDG4AZqQJTzE1ZW6rKkKwdoPswzUnRO7HJrvDMAASfJHB+
lZZfkyVStDVwlNHHrxpVv0rv8umszZnfwfsFz9VPUyd78bK5+jCXuoF+PmjZkIrilpY62yPevABp
K3pFohmX5G1tNr2kbSzY+a6Kej2o7AYjerB/vzgKyGy2iVenAKQVBxXCxsYr3kuecy9rgQv45cD5
o3DG3jFMf5sLNGhxZ1ot1Ba8z8l0GJOfDv1OIYxTGVlQqGE7rce5I5+816z9DXMymB5/HuCpirPP
UfMdqOmS7y5IEKwRAkoywEOgdXG/Z8JScAAlZ3r8edAXw9uw6ts1cx6nWpbGRaGg8MhcSMEewyRc
z/EYp2vcMC+DMs1DN9nrVuZXcxZ4VIaaEEfCwwaEHXzSD6JV5pq6Zg3Y/3PvbafmrrafFxnwSdQ1
gGLnv0G4yx1auAqdhgYwf92FzZQXKMUPxaWBRaw7Z/7VbTML1YRl3LhG/zmJuzCBuZIxbgjqwfic
QIIpp/7PgXSwnWSsVrS2GG2F+5yZ4trwewUgcG2ftXiTTge7/j7L6GuCPXkVhduTVK2tHhxBUAK2
9U6yINkv5PY7LBOBpQEdD4UmniJvaWO39jEgtn13ABG0PFjesXWPb7dTtODegjQH9jceiWDn8vXr
BfJK6O1DgA59QHetfWC5/PjxL2LgOPTQ3HGBtOYu5XYLpD/8alAj179Y66kkYAHL6ASilc7Ypf8f
gztpFrUo46ZFDBR3AZg0gyzfYK9D/dILb49G9M2xrHB7BaILuCpuZSFRjLWdAAyaVndmCv1xIpPe
FdyP3csI3KqKPeD3yxIRlnWnzgBUeRuoQIE2AGKEZUmGI5w40LLhdAFSK3g018kItsiYuBEwofTR
SqPFRDH1kES3p0y0lKEygL/Pqt0Q+L2OAVRPqy8xYmjPjvsDjn/DU0PA+JTcWoXzdhGGK206FE9P
Z2BIuxcFaE/4DEINXv2iOo+d7JYgKIvhjgDjI4a7AeaTW26VTom7UuC2adF9cszus0fUu8JG/8XN
7C+aom7B3QeBpZwl+1Xwua4Cc7dlBcogRVoj4+hkDjtTR32/8yHV6ptqK0lAojHiGqszDwJAuflK
MYGNHVFG6JuuuDOu2t6bftWfmIXdk6F2QWHrm9urRHQlQNfgvwH5VwdqKUNe9LgSxFWj3VtOD8t4
g+Z3ZO7LqGyHbNMWeg/fPA3siRgeUAZQJ4E3t0uQQgjMn8Z03Cwo2H8ppyK1QVC0aLXRIRK5genY
LGnIi4psVz+X3zkQXzVcAgFWtzROifeUNOl9BktZIz6mnt+hd5OVJBzmxXetP3/Ueiz1YEEDlPXB
HiIHMzHXE8yUhZdgry3+qP1wVbRXbUWSu3WWnLljiLkH4UrkukgPHrepYkobp9ZxWTE6SAw3kZv1
/my5IcRS4Vt6NMojgRcdeoJB59Jtlvias6HNT5ru+tgL1Xrr2UE1o3wMkfKl9zOvfjYG2c4XvXMu
fuUHdc5+6UgRVwP4KGU0dt9RMfOX5dNoDBsFIrkAgn9LpvWZtvtuvDOG/P72yhUkHmDa3+0poT+A
J/p1ftPXWmmSHNesgimHPdgxDRT4jI6LT2IjBKz1f4zHrbyinnJlnfBN+vQEjpFvTOaeePu6L/0R
zT/lr8IBjQeFdPTw3x+9F2+CVEncOXcwuZAo9RX3STE633YmX4Hph6J/GUgnOZPe8eUfFt278Amj
5+Ncv57QGsmMWgvMZawJXd8xByUxS/3E6A+tYoc15PYMulvoU5u1u2JSN2nsBG6zPpVLvI+1x3I9
1YYBUeTsU19tKm9DDPfr7U8uysMGykq4CKBJAW+t61/o2g1x2hQ0Gn0cgc9QQOzXnX5T60tkr8Yi
oduJUjGmnk0/rtrAoFxHS2pn0CvYJZzyqorMwoCVFzY7OGUGuW86y+86/fdK7d3tMQruhuybA6DM
BBvxHa6j9j2FGhMQwhBO+qI41F/nnbM+344hnEfQdhm/C9h4vmBSqQ34+A3un0722vc2YzQwqdJU
5tAgioOHACThGE4EYMHrscQlaf8RkdWzQ+0tPnxMAzpsbCIrZ7E/xC/dy0BcvlT0zqDExkW0S4ZN
2ZAvs/sAB5PR7LdzG0dGR7a3Z1BwuYKmFcBT4KozAD63NgBuqcb+Hf0bP83EPFPzrI5B7TqHUpfJ
3QljQYUVHXEILUG87HoW4Us/kl4DHcNNTWi8T0NUQa609u76PN3BuUumVyw8Y1GE+G9Abgm2cV8s
pQ08dVr+WpVNkZhPmvoDjg1hNQQzeVgzM4yxzaFG/BezaqMFyeQoYGLCvVlo4Y0dbHXBK6dh4ZtG
sCRhKXtKiKCzHl5fKOaAcwe9Uu7bQYrZ6jITUM/W8chuVBgsvmvW0FkHE+0lV9lSOy6ONG/I0bab
Ocrc8SHRiPc5bXTrrEEbQZJ6RXveUsHPgv4GtK75gmHnjInXFBOw8h04Ft6b2z7MRHazFH5WtOtY
MQv/AeHteh01vWOPg6EBQWROdxMMCavZCa2xPGjExn/7rZ56YaeYB2t4yPt1c/vbiqcdajqMf4Fs
ypNK6WpQZ54cPBRIAee3WB/DZkmLSK0TPB6nZgyQ+vrAzGkcZsPsgvM006C38XAdh1o5qSushW//
JuG8A8OGGpONGjj/qlTLuSpSi+HIYJicZ46/Li/5IFO5Fu1ffFlXg+AgM/vj9q/r0W6oJiY62jXh
CvBHpGa158fpkG2bobzryofbwxIFRJEL64jJuOIkv/7Qng2x4nEEH6/L7HM5fddUUJ/P5toe7DTf
347FfjyfeS9jcYtq9ex4XhnRqkuYMaweKxFZTEdyKArXLnwhgWXE+x+vZnbSXNyGKtMtJuJhz2Ze
U28gWJNFSeLGG2jCwcl1meadpQ5LZMwajexi9TSf0rg9LW5pb28PWHTUMEoU/APQdcL3vP4lRtUu
9gge9slca+jwjgAcEghjb0aSz0FhJD0sDLwvU9qPkiQhOkxxDYQAFriwDl4h14EpaRIzizHTo/HW
omDvmeduyEL3LzDPqH95CIPahP3BCaLW8242YwwQkCFcclwz36FP0IT9QmQPeuGQUGmzATVUoRLJ
5ftlxCHQ1TjZLAPw3rY/5wasf/M3PP8l2Ue001EsBRSJ2VMh619Pnlmb8dQxwkLZPoKk76dw+dLL
5S/yCYybDCj/YmWg1nwdBZRyCMWO6LFWuKWf8Vx46o3E2a0eiSVVF9HM4Y6IWrb+DsnjtrheJR6x
XDRYM5bOG9+p7ubip5VIntvCabsIw+3uZaVjWriQeEQHV0/fyGT5nqzrLhwK6wKg+QOjAZ55BKB/
3r/jF732IYnrELJ7DnzlkvL19sYVjuXfOPx7Ec062roUx1/atczIOoH5R51LsoMoHeLJjjYuk0G3
eJU6JKY6x0GCdKgZkEoqwxiL7fY4xPP1bwj27xepcFoUqvQUIMw63tLYDU39HkRC9S9A5HgY/BuG
W8su7n+t3mIkBZAW2tPg7dv49+2RyCaLS6Vz2w4VAaPspCWurzRNQFRHkjTFH/3fUXD7PgYyRTEb
Jo2tOdBybJPQBdkMuvF/k2A8XG5w5NqgPPIeH0Cfe8SJEWgw842hvxo5+DHu2+0JE316tAehbwZF
R7Cu2IRefPrKTijJJ0CisB0956WzFB90n3DOeskyZtPCn+pMdQyPXw9IaT5dpna9xKsHgUAbN8Pi
IR1fwa+v4DSSKN/amUTa/MdXFuDAgYgCcA7//4BHaHKgPJwJmzOfQfFY7le381UCLL+e76f2+59O
I4hrIL28S1YCOMCtu3xuIDhCgRfoKIwu35bqVE//R9qXLTmO69p+kSI0D6+kJFsecrCdQ9WLIquy
UvM86+vPUu5zd9m0jxl9O/qhH7JCMEgABEFgrZ8BsLLui7nOFADpjFLFgi8sYbeY4Cmk8jzLNQpU
8ipyYNxO6Ug05fjQ9U5BCNJ5jEGAw0Zlu7/Fwsgsq0bHyAB8D120TTFz677EATcB9kinOEHAsjyt
76t2Ix9b4KqB5AhYVgPVY8avNGWYhixEKR7QtXG00pQvZfBjguY2KgACJ1ETMkYFTeZpJ/r/2Kch
G4VHeDWWFlPbl14QpSKqQCleanC4eqUCmOhhxOgozweune1SDBNn1SJqVbNcLqNVQ+LMbVHz16WD
brr313IJpJe+dimHCbS6Vkn5jCHsnTlkTlKh/XbYD0pLx+k0iDya0Ot4uAhb2A5hMMgdmIxLquY4
FoYQGVf+mKaPUtMCBWF3XyFGhomxHIyk4vkCdomnVHYGXlLlJpSzODrgXvkUm5ETJB8AOfu8L2WJ
dWfLtkhBvMX3gT+nA+GByYAyLausBA8BB5Bivgl++2AOmIS9L4Mxgf/IMHFh/W7Tg5xLS/MVqQ/U
UYgPdRbTPtxmw8a0Rrv+h62A/5GDtgyASi7vTGydTFD8FmCEaXJoAbE4BqFrRqCNqDDrxsnnbi7a
mSDGbccxyCW/jJOD2P7y85e5frm/YJzvs8AePThz0HNaJAd0r/+yRIFYeseZ2GBHsdjFYnt1S20q
ME2UJYeEmPu6pyH+A2mzqw9U9IA/oy0Q5LzJXXYo5UoqE8z9SksFRYBmIGB2pz/+k+qBlWznv82c
w+mG98AG/msLKuOhgS70eqPCFkaM84B0fSZt1Lmjhb6g+3vFnBz/qxEusWB9XtA9GAcCYJ3agm0i
OcQplakZE3kgdUbUXY4OHI4sFpjiShizfH2I5tMZRG6H0nzMPoYHISAohqSWDdKHDWLdPl9NxO44
x9TttfyrIruWkTrJg1Alh04t8a5frcsME1pJ53v3l5I56b+1Q++WJQM1GlvHzmv4FXoTSt8wn1Nf
fppRSfdLjXSKvpna5zb7EUk80ohbfiYjXVJR3VEQahnFojjK/bQLrGdlOEqg5gE+632NbgqAIghI
GL9F09hl5JPFvtHloLeeG2unmo8z8CDvC7i1ZKjyLow/KPdq7Ohfp2HWvjZ8/7loZeqDxX6eSNRk
bodKwPiiViJvBIs5Zr/3CE036IfHENaSOlxqBGjgWZGrUHhGqS+biA48/C56rYdXUHN7WUdGzFZ3
R6twzelVjEgB+BbfcrWqpHHBiZLXZrkcwGhjwP5h5uY71pyn8UWfFFU5Cs+YxaFKPToZ2GKtmPN8
xRZcoTGKReC1WLiddRR9ly04E5MKlVH5eRwctr+mQ/yu6Zt5pY1O4UW/VZ82JTzu/p5eR5TvgR4V
HUGg9BTZOQBDnXI11NLooLeqnSCWVPMqf0q/wkhyg9yNeFwKN4IyCi0ogqCgvAw5sDmAIYjjmCfI
NApFA/VAtlKtNwtVEFuTaCelm9kI9yBZ46h5Syy4wVCFBOTeAqXKpAWxoRSF3oHyosGbuK2bc+Zm
Vm84vlIPhzircs+wADpulUPoJVElvVhJzssar23IwG/AfCSK+WhVYx8nhT7DWE4zR4cymjBoLRhw
n7YQvFLzK/v+tl57DppflzQLWHx46WL7GY1+GnpJjPODcQwaAkjQ+NBwUsZry7kUwZxFSqf5ad4v
IiRiok+5IwYeWHPzeZ7TbRqsMV3i3FfqlkSEzm+0LnBVsXfAPogyE3hr+aGWbTMgs4XB3V1gLS9c
varipZ1jNDx5y9/PnBFUDJKSaJCnmnYmziQsHVlz5mSDs8FMT/Lhvno3DlwU1P7qx4LW+Wk5R0kE
eYC/NdsPvSZatw1nNK6U66ygPaYxIq/F2LpSqzR8xshwxhsLYpu6EYCWGpiMMwoJOrBqFhs+0zlr
UrFPDD8/4EEC6A319NALH36wl7pTVmy78ndT/gI5ifk1Ss8tyIDyQqJNlILjI9rizR0oL9lmRh8R
Z2lu2DN+FrYe8RHjqSLzs7oaD3g4H/CzMlsIdrq5y35IHwqYVYn4Kzg2AANdafvBa1x5N/OCxw07
WLqHFsfF8qDD63JN4jaVKkOPi4MEtPUWWAII/uAbQcqQ7Kp0b3Ac6/oGgy34RnRCGQdtc4xj5V0X
67Ui5IdQzU/JQTaRBmUvAbfuySLvfu815nDAU42r38KwdalX09TtFMtpcRjaD1UdiOVvBxt+lTk/
virH+or8fWqeGm1nRAXoxIBycn9X2e4VoNMhEKJJA/QFS387i0k+dYoY6Y2oHiqn3BUPqac+68/y
JvaCDXhcnq2f4WE4aSvfVe2aWp7OiSdsReRKPmNVmjmOVYYhlUOuN6Rv8FYckaC3weeI/z0ZkQym
8kdrykGj63Nkf99DL+7CjO7MgVSXQT4igqsHmeZe6SabbNVu8zVmUN1xO66jVeDpbrwOHjVPflae
AI3mgix9la54DcHXR+PyS5Y2heUNH60ljL0NlTiDkBqroEt7tfxQ5Q0uTYAO9DRhpRSHVnOHkQfd
xPahfS89YJ/xeI4hChSkmGS10styrKJKO4Av+avEcJad7YMdyD+efFI8pqv7lna900g0kEciwUGW
s9RRLk1dnEy96WRBP7ynj8FPNQfVPNEfyz2uanNsi5w07ipaLX0zqOsBIANtbmhcuJSWoPyWBGli
HWTL6XovFbaVSifMiPDw5q5deJEE2kZM4izpG+tBTV81KMin1qFf99v+LT9We/mH7w47c508xqvG
CXf5H5XXbXJTvzOpjN8kU4qSug+pU/jlPwvDFzofSLsywpoX95cvXXgJox/jJVlXB83YYCXL2vaL
NzBua+tKJ92hFneAa7GmVzn8GWoqzHUNzsoEqLz3LefqzoOr9vKiiil7DdwP7I3bL8XYmJTRP3Qa
idbKNqFBsHrQX+5LuaHmhRT50mCk1C+zYR78Q0bcN3r/29f+zajAXDzNrhBEccLHu4dJI8bjaXjy
O1ISGVvGEbV8itkudFghlIP1BlRM7EhYlcbyKAyKfxCf0WQr/Lbc/Oj/ED0YfhxR/816mjktl+wg
ISifcI8APgsgNNHwB1Cay6XzJzFQO00KjsI62Ea9PW4tyxk3mXvs1uKvem8+FG+azRsGuLWomDlH
FRPdxbjVs4052lBpc6iG4RFs3ritNHSIiQIGJoXUTuU2nJPyhhWi0wivEgiYmA35zhzPsjKwW1nV
kEfhMd91KyMjg0KaRx98m5xC3VXqgZ1DmrUMnhtoltaYjFcHSWs0C0mCSwMeAz6L/jgJLQG5C8er
ru+5wBfBwxG6a5ZjH4H5ctfqwkdfaBOmR8yEmCv9Ty2S8C18E3Aa7CI3/KN9jhx8jqslZCQyLjbK
fgDu5CA9Sr9zTO+8zUBbxbQl6XlUDFfBkRHEGKQ6jFUgBlAtCshItIPRgDFmfd/RruIFI4PJ3Ca5
N1IJR8yxXwD2eJUq7u4s4s/MbcQjShUr+Hx4Kh4aGtvGQ6Kvu3cbGBXgPkQXOw84/rpCzGjEBPre
V/ygmSFycH4NL6lM8Yj57Jjtxqefz77CCVRXGT0jbdnDMwUtsZ8BYgppFcwvJf5T3LnI9ua99aTy
XplvycIDMPJcPJHiTZFZTEnurEpqZOxVQTBMLKDEAnh1aq6FgaBX+L5hXNUAEY2QC3z3kaGww6I9
haOSzAPem4+mEMaPXTw0NhAseSxJ1yaO0ICnFdVaZGFg+nL5QrEVqiHM1WOS2b3maLgUbtviaVaf
72tzbeaQg+seThNkbQAWuZSjalOaxkKnHtH2LLWYIBNoZP64L+M6NVQvhTD7k2WzWlXDqB7fkw+Y
Q3QI3fQtf9V/9x/J231Z1xeeb1lAWVrQApAbMrJyUQbHsTSrx9Ydk5/qz7wnuFhbyu/Mf0oSTwOg
Tppsh4zqqHlLz7IckBo4gJ6lER3wmbuUx159cydB5/z/fhDjdgO4u+IpldRj9ZpNTlHGJAYeYCq7
ouJxdF+M4iI3WHRHi/AypbD08C4B+sznlHLuMAqjqcftQN8tEqx/qs4MMpTQjuhIfzSnj4+viRw7
onB84jryXwpeHPRMcFDpedKGino0X9A+ZNrxR+CFnIB8fZ+50A7g7pdCRMCCGcYsQ8i+PJbeL99L
VtZG8KwVgOrc+0t5XShihDGnJ14AUJ5F1nvs67WIwtCjcVACsiLtJtrpJHjqH3TfFnjreNtT/ruD
V24PNmJrFmMsZPKqAItMpZEjPRt7YY+CqnNfxatEhNGQOUQtUA1IMaLC0a6evf5V4JRYrrNG5vtM
ZDGksUtaH3YvP2cVjWU7fJoyu5tpQAyngVdmNiCYf8+TA3at+6rdWkYcBqA6RBEcrRAsz0GpCAPe
dEPtWO+A1Lr1d63jP8JOVs12Wv07Wd9p7Jntx1aRVbrmq0dxNe5im/x+0mjtFDseCT07kog2FpTI
/ir1rfSZoCaMZlWIDITqY31ylZa0W/GH+pRvG7uzTaLQ+iV0LGAaPWHelKPk1a2Dkb1EnjPZPZhM
JjWz1GMdOsHWf3oi80r4CbK+L2D3h8uA632BNwLKha6McVbo4wT/IhZVI7MrOv3aWtUkse8LuZER
Xa4oY6JZCWLjahTU40BjL3+q9gF4N+waC6rQ/iXcdG8NJ4jdOAwu9GJOJww21blfwTDNVUF2o8Px
6eUHXxwA2lK9RQ4koksZTJzLsp5tk5q0ozLGqn4MwUghlW9ByvPqZaOvJKDRe6HJA4wDO5MRWWm2
3BCNY/kufhluHMOZhYZMbopU3EnskJcpX1mCpuCRBT0gS28amogZleqo0LJIkYJTA0SvU12gVFjD
uWkeGrFr1uh0AIuweuitkBeMrwLkIhm5Hmb/gBsBru3LxQwVYP7P2RicjMIzcdOtkLoOXGK+5dS6
XNBFCkrDwCjFNZdNJ30/CMs4hn5aFbpKBHjSCNTnaDxYqc3s6UZipyup5Q1q3VpVtEviRRK1BBVQ
s5e6KWisaXXkPic0DNFZ3+PVjIIllgAPUIp/K+nM8ecru8djOeo7S/0T4RiczpfyWkUJayCGh6dp
IzrBJvAkZ+Bc4K/rBYsMWD8KkAttFfv2lwljZEW9Gp5CT92Mu3Gre81OdWOH2+Z3wzIuJDGr5ysV
6GFVLTzVrrAW1pi63lT7ep3Q0vHX0nPkSZt4U/N6A64TIEZBZhETMY66YYbYYRM+RWuV5k/S84/4
ofJMl0fNxl1NxvrzsJsFAa21p+ThBJJd9ThTrOW+WvNIE7hqMTGxksXAT3yoJazNleEGG/8TF56N
5IjrcM+DOr5piGdGsmztWYQcMlMJ0xxqRQ+P0lv+gZHc9f1T5eoy+r1LgG2CZ6EPj4UqyBUM0iWi
Ep6ASO3om2A9rpWV/4g6yH051/kABOGlDO013xTYrL2j6F/oiV5Hp8KZXZnOdmpr236r24k3UwUM
BwV4iQfSrV85gq9DlgqMRjyg6QuSLYLX5Rp2Beg3/FKOv80/OGh4SUm/jJW6jem/lMTsljpKgFHp
Iam1e28mvls6b4rTbAvOuXmdCWCC9FylxWzOzCIcisifF5UUXJsefvZPv12gV+8nNzwEP/AwxjtG
eUvInGrlFM9C2ULehEglUMPp3M5GRVXiXAlvuDEUA6gmoKQwI4YJ6kvFojRTK4zSxyeUNfG8bksP
5qPkhKQ6qof7m/XdYHx5kl2KYi6BRTQbKVpu4lPl1LvUrWhq/+zdjGTryBnXQ0mmJ/nRfKw8jYpr
w5sO4+9PjInxpmV5v0Nn7olxhvO2avE7hk3qSfCMdoex54KIoDnN3cAJVpE3uN174qWv8YO1UmhL
AdDjcY3q+pi4WBCduUOGZmUiw8QPKe3WbtAFToVD+/b7R0zqfb2KXN/xnfgfN3TBkhXM5i9dwOB7
1xmXSTIZnEsDLKt30d0AMBDwVcw+NW3xsdq1HxsaP5f76k3icTZfB9ZLuYwHZWm+FLMgN/hQN9JW
lvCeLHJM7Dq0XspgjHksw8jEbMHiNQKZyS/d9o+ZyzsilvDF2jEIQ8Hfo6EpG9nspcsIcgQIj1aF
y2gYFX2atE9/4gVvFsoEbAlQ5UwIc7yWvlTW3QQh4krd+CtxM3y/yTduhAaLbuWvmlW9ljazA8B8
t7ALd1jzykXXlwUVUx4Kan6AmQMrH2Mpk9UGSpQ26UnPJzIqPUl4kNbLfrAreS6BsYm0i2OQrtfp
qTcT8Gk/ZEBiA4i7kBClPygtF3nlljz09QGJRjZEUWdfjEC7EXeNpianRnkeO9oKaLVzguEgKBid
lxwNLQh+JnpFJ69qzY0xVZ6rnV1grLzc6WFBysK9HxNvmRJuEAuWBCYsdZExpVrOOriijCX2QX2N
+upsZ2kK7sq+/rgv6brkAYPCM/hyMQNgJIzr0mqHGfCe+lBmp+6reZC2Gd0FXvVbeon3PMSXm4cl
ul8BwoGnQaBNM+lvmcQtyBSq7DSn8ySD5T4o/6hDFwm0C4Xij9G24KwIjXbeYcS8eZ/kcdJpGvjD
XpfaQkYrmxXjotMI6e9G07tqxVmKRVXW7M5/H7MUkR5PQVC12SkptmM+7SwfA2EzYGnA8SqnnwXO
BBW4q1NQ2cpLOKIRY+BU1W+5lqUDAQMtwoCwZPuENTEShmxOs1Npahtr7I9Co/Ie+G7IsJB9oatH
wWPEFcFFmWVdgDpwdjLBDblCl1EAzoTe4ljwrc22MLm7tBAhaGFu/tKulgFVVZuz/FTbvT3bEtJZ
09NtFS3q1gYP3mud09lx/TSG0AsQQFVV8OgsY2DmUmIuZaogS3l+akiF+mfgWPTJ+ShXa+OJl2De
WkNgJAFPDA1SODCXv5+lfZrRV2XrF+gBo0+8+urtlTv7OKOH5Y9GPtVlfvKbbni0hFp+16a4fhbK
rqPhsrNEWqC1iTwaJWyybKSQyGiMVeiooyawas1MSmlTpksveGgB8+q+o1y/lQArCE0RKNegTQw9
+swvbH1jCgDO0p/Eki7zn2EdDbSan6vgTxu7A9qhrMPQe7EcHYXQIlUX2lNzCroQcM+rwLcVwbEU
9DlU4KHjOPF3A8+lE+O3oYqF13L0ImKi7XJrxFmsUl2oh5NQratAckv/VweUvjIGcdJA/RmQS42T
aBXJDDcSIs/v0bcFfIMM3CsFzd5H670VdmhbKVJX15wwW6fhVwcYPPMRJFAO/nVX72OAMvZoMgfY
ZDhSHZhgRekIqGiJeNQr3wXVbbR9VTa26P/OxcIJH6I/Wb+qk196/G4NpEE7/P09uT7CAKOmYjcw
R4gxADa2Ioi2Meb/h1OGbgSS673uiF0qumocfTUqUFd62fzsOyFx7sv9Pu2Z9UYxVMHgAcpBqOsx
ZzUIUvUIfLxoBhzffG30RtEFJ0+RH6biIEZPikEi/9UaXyMB+XJISktyykfll+7JwgZI48fYsGPT
pPHDONEyoJr0GDbo5PTUrWq6mm5L+ykybEzIGhMmPqMnGUCSgG8razLuC33VR7RSXqw/Mg/X5rrd
dkFahFrAfQbev8m2NOdaMxh+LQwnMQnR4AuaY/XRUteNTg3gXc/7rgLPa2QbzxrVt1pw1I19VY/E
iFfmQ7bgLvB6XZUlZLJLff6LGNMea3VMptAfTn0EDkx3qNykekos2gQtBUvhatJ3YMLBq0ix0z09
/ABDeEhq4Ql0GVn7LvQ2ZrZ9cw1j3E+hMxu2nAFpCceqLaFx2V8nKfiWdDq128Buw6f7hnKdaKC9
XpJRMgQkM4A32PeOBIRP4yyPyUkjtj8504ibq3OciPYUcu4yS/i5WCdGEnN/SmQjUoGvlpwAya55
oyZJtJ6BgDMAZJ/jdlc3i0UU+qq+WZxw0DEHQeWbfVrNc3JKCHBTwC2INpl6Irw78tV5s4gBCTIq
y3ibAvrXZVBrzC5O0YENMeACoMiQOiqbLe9U+64ZswuH0IFtMvAua7A3GMmSy8yQm+LU1KOwzgO1
kGkpRn6ykiq90GgxGZjlSVu1Xs1pB/T+VAW6OB2SKQGEeCWi90kAWnNJc9nUJpr7E9DE/dAY0PtV
Rk28iruuDx4iQQhDMmJkRyKK4svHqlQsmKaGBnea6RNo2ctuBmmIGCYDomztWyhIhfrwkVqA2Xe7
OQ8VMPkI/c+oiCuBivVkCJzAdn0MY82VhbMdY07oLWexJ0S1zofMktLT6LZe9aDYzSp0IzzRxQ8f
6jodQZrJ8ZCr/JORyOwy4KT6uQ+Q9QODb7ePlE020MhDgJvdlgq2f+D2F9+QCCXBWoB6Ptj/2G6R
bqrBwoaGKNwzHlp3aFx0Fw8o/blN77T5q7ptPkOMMiAP5qh6VcfCGY1RZkwzgB0GODJMBiGVpj9J
UZadGscg6mYfUt1rnelk35ezHD6MQV+IYVY0NcIpazvk0x3NXn4cv3gNZddlMkYP5vRrrDJMgxIC
/JWxbcnuQXFiQv95SyMjhilgiEY/l2Wz6OFUJEaYMclDiIYMen+5rlNoRg5zwmgAdW+sDNuCJhgX
KrluQFTPBC2tsYkJb8Dt1pEAfAqAaeM2uHS6M9Gzr0WzjpRFnD04rSf/aWzSvwIV8u3zvmJX2dGi
15kgxtzCcY6noYyy03tF5i24Hp3M5Zja9XPEImPhHUATKEpW7DM7ciQ87kwFZLiPWDZvl+yOz9y6
7C2PPZciX54EsVlVmCmDFJQdJOJKa8x3orXk5aWkX5zL6K1FWzAhMKYGbCS8SVyKGiUzSaUoyE9C
SN6LkQKaIiDr9f2duXGAorqHERcRD6bAGmb0KWpLqVSlw02K+D+Vx9zridiuaMOhhLjpqOdylnU9
u7F1SH0FIYec99kn1p4EpzYlm6PJGwO/tWjnchiTLlJlVKwIcvxnmTZUf8SDisMxtas8EJZ2LoOx
ZrUKu67U2/y09TWCua7PMefcom565rkIJq4JoHrpra7BcqWevBKp4Ag/FXrkPb0uq8HG53Mxy2qe
7Yo4t4oWSdAk9vSNW++WIUXPqA9qTo7hC694eus0OJfGGLQk9ZI1NVAK0wgfSUToF2djloW/ow5L
ipGiWKjXOm7urafa8Ybz9ZvR+ez3s9NAZa6aKKzh8/pmQYV3dPJQ0/XnRBVSvd13S54BsCVRo9aD
vg6r/DRRJJzgsBZoZYOhDrMy3LrgrWTgXC/GN61R7Puir5d9QSLgyjFJ3MgVbI61cVyTLdrEgz4K
9Qxja+3x2COc1TSyA94m8WyAcc4iHadhSrBw1Vfsqt4fa+thKFNzkuO0lrcyrlav97eKpxaT4wyx
oAXlBIF2dPiT7TZrnkoct7GYWFD4qegrIgS8q1Raq7/Bt+TdV4EngQkDQ1kJ3SzCMc39dnZHgss2
z/c55wx7mIWgjUwTDZs/AJ2jWtXOBld0wjkxb+YAfy0ZE3SX8WzqUkE2wBUFS55ov6vI9Dm4m7VJ
Be/z/pJxgsEVYE8dgOuuVuA0dkhj63nnvIgiGYj61oQkp7wpF875eX1TAOazJApLaHNtzURvcPmR
2emmpLwlvJXgnC8hEwxAHi/5QfkdDDTS2yat3dnW1vVWxYAvpSnlrONSDPi/YzameC63LGhMtaiV
xX0S8lPZxrZu716SR54T3T+zMdZ7Kab1q3hoJ6wfyoaq13giWXMUuR9FVZbBVxzEUY5q2B4uqu3R
fAq31KGm8f9zczvfHyYa5GXTDgLgP07iFyGNO1Ma4mLAi6L3IwIg7C6Xq88VKZ90pFEDxTOnSdEB
/BjSiKqk/8hxPzW+uh2ApR3ehe623KUbEpUqDAEwwTQJAMeH6gSit1Pb+4ZkEeGE69uB6K8EZv0y
kH6LYpHmJ+lYHATabhQ81Mar+8bAU4NZPqnShloEBgSy6p8oxbtr5enfCWBSKVEfI1RNICCbSUpy
Yv6OX+5L+D8izn8Xim3HsDqMy0wTROwH09bp/OAoubOh0z9uGf7Opv/KWQLEWQ7qhz3yKsAXokYg
vgIA+PEldTi+ydlzFroQtmaqVQurGqhFBEy4jc6m3HOE/B8p219FmMgZl7021UaMEOOaqwz9zwJJ
Vo0dP6Rrnnsut7LroPlXFBM006HOlKzF1TDebTtHAysa6emPeZ/TNa8qdjtw/hXFBE6pavsh1iK8
6m3eI6IfOapcd/0w2894fG41kVR32Bup2RhEkm1JI9KD8IC3GwLsR+IAO9c+HJI/ETVGIiO74gSE
24YOys1vTCV08jIRQdZ6rQy75TGRyHT0JGKs0WwE9DDKO+sWC7jatjNJTFjAtGeXlhreZOU/VUBr
lHRCYtnbcV/SNSfZvlU+XZ5j/6sVEyGMLE+zqIdWE8ZeAjrsPqiTrjdfrwqyFJlj+4sR3FGMhSxA
bWxAORjCQi880sq9H4puRtO/qqhMhDArq/ARIPLT6885JIfs9/H+92+GB5RCF8iFpfjObEuFrmAg
QCD9tUfbztbTS5wRZFb3hSwfuVqiMyHMfpRlVZfSiDzHXOEgXb1g5uPfSWBJ72sBI0hhgBQ7fJ+J
CtNqV+Kakx7e3Oi/WijMVihl979Z72H1zLHYm7t89mmmEiVPEfo4GyyQ/DqstI1M1DVnn3kSFGzR
2UlTtqWVYLgVoQy9da1z9A//UgUmLPvockOPDASkTz0dbId7hb4dq84WiYnGQEgbptCAqQJo5/Cr
oE+DLe5qytGDY6vsc1dq1YBiUiFlen7/ZX0gw/z8V87AhtzQElqpkyEgPM3rZLUr3Hp1X8LNY+ts
oRifnqY2KzQ8IZ1SL3gRScQtNy+WfsefFcafzQJ8XelyT1JXr7WtbM1wiRmRzXsU5CjChlZDHeY4
qeAW1UNAklNOeTfzG5uNdiNNU9C0AcQZ9p0tq3xcKFqlQNqCm3lBJ5fkAc+ibiVHF1IWNc99DyPl
VllDSuMo7i+JeIkHJhrcXF7v7/sNH7+Qs/z9TI5UVPkoLtrg/u8tCzbxbPfGhoDADE0u6A/EFYXt
ok9UJQ/RYlfgJu7KKdpZRx637/UQK2ZuzkUwizVPJdBWBIjwf3bO8PpYus1L6Yi29EqTz5BwvP3G
8XchjVkyqyykuS314vTu712xoioQNHpkP/Wf+1vDk8O4ZC2bQ5s2ixz0mI9EeaD+A+/ixZPBeCXO
EEHTe6zcRPWV/4xKo43eedAGnu7rcuMcPF8zttKctMZgJIscoCeToucWE25EF9C04QKMxlC007G0
LFY7SJIwY62i18FpiOlFHlGQL/Ld/1Yh60IUs2S+MAC/TYYoDVOwBi4tbkgzCgsIHVCcvfEKPjd3
6K9m3yfcmYM2MagT40UzcG+4Au3pQ+J+cY6X29HmTAiTpshqMHbdCCEJib3t5MwPqJO8PN+3Aa4U
JmOZtNYyQhFSKkdd7ZMtQPFfpK+X6Y0jiLdkTN4ylnOCNonvJes+pLV+dPKfX/d1ue62Wjg+9P9Q
dALfkH0KLgZpqAdDXa7I/j55KL1pkz34q5NvR/toj1aI3Y/xddoVNvognPuyv7/NHKUXspmkBswv
JpjpITsLafpZ25HdlE5v1+EqcwJ13dXbosIkfw2Kdxut4M1o9woVnYkCM2T8UWQLVki0xZiG+pVt
DKfaKG5aELMm2d7cy5tEJcGfKiF1TLJftULUicTvwy4P7MBfd0FGlX2aWURaix++uRLA1PZmJjQc
P9B1GNWndl71uROnHpgFex5bzI3DF6gWGmYrMbaAnh+mYN3nOQDAawm3X8kutyAoeols+/7y8kQw
vtAbuNoq1rDUxGXq6ruPI2/w4lZWeqEF4wiKIOuT3Ir5qajJe+XIVAnALol1fObN9t6KVheiGF/o
WrUAKzu0aZzYK1P6DjTEmlYpXd5dDC/jnI034vyFOPUynbBCGZj5GcRtxT9ohZJ+3N+bWyHk4vuM
6YO1Km1ndIye5ke88hvo6AppTtavxVo+3Bd1IzG6kMTkFBU6F5RAgqRpJdN9szJ/r/+dACaNUBOt
jhV9Xh6RRPpLf6o5CtyIghcKMOnDKDVFnsdwFZSGPdWpU/Kx/uJsN89Xlt9wdjhVQyQPXQJDjjBz
506dMylrXr3p/kaga/BSRp34tV4YkNF97YuVapevPqcT//5KAZz7UkKizK3pi9gJ/6Ug/WmwCC1s
yjljeWowPu9Xei+ZFdTY9ijUvwz/FJNsQc34b2C8msBJpWZUKhGvKQXZRyS2D5aT8CYxeCowzg0U
/TwYmwl1HxGPkqld2T2nE/bGXeFCC8a9fSHXwQK0hI9ogz5hV+a1nXMCiM6+Oo1J1Mi+DwnCVtzs
l1cTQGmN7ktg82Zf7/uGLjL+LaJGP4PaE/5XEZPQAJ0I1Zob32+8ol2sGOPlZQEY6KTFnrzjbiXj
lDdotTNeN5yU6n5c11mgGYygFUquQpmTBz7x1f1IyFkpNsWFVatWnOLjYm+7M8n+RPu24haTOSv1
bRlnsarIMrUZQsTDgSruz2WuUicgj+dddznB5PvJ/UyMrxqh5hcwMI24rnikn4XDCbo3JcgA1waZ
ASgaru46ugl8hF6Bkxjopipmoj2T4ZOTBd3qrcZcxl8pTGhvcmWOAkuGo6wNYjfpukL1wW2BrgvA
7IL4eNzuVyKaigskFsmDvlq3GMXv3r6cD/Fxw6uj3gw9f38NayLIxSNFEKFzQoqflf0D/dWcVb1p
hGcSmEOgkIsiqHxIaFtigc59O8Bd79v5zeh2JoI5AjAMWeZyDhGv2DYdUgoeLyRPCSbbi/E4JKgt
bDytbTci5i4EySHlmAbH/r5fUs4sPO3CSh4GCNFI2JMGNw/r0cVYTHG6v1w8OcxhoHZmE1Utlmui
P+vZtTAUQR3t5b4Q3ooxaV49mlGjY1dO23rnojfRrl95zMs822UOgqgfxqQYIMJ4dPttvOZFNp5Z
LSqe7UejG4VVNdgPDBqPdgtw4eP9NeIJYEKBlc9410b8P83Hd+3Qudy+6puh+a9jfF+2zzRQ4zFM
sgWiHtj7nkXek4eR4Fkz3QTufU04W/E9KHgmqBsVDPQKEJT/LsgjPD365Pi4xLFamXHyRug6vZOw
25XT2pIrUg3vSjkV8NAcYaa0r6nx7NTk+MlrhudYMsuerqlht8xALoso2U1M3jYD0T7vrx9POfXS
1MChVE5lBRmxNzjm629pZazmP/8uvny/gJ9t0mh2VpkbEDJQrQDsli3RH/XDvxTC+L3iV1MK2BX4
ffWKAPaQeRi6orz2nFuvyuenKDttiAO2nfrF4OzRWmEctqde+z+kfddy5Dqy7Q8dRtCbV9AUWVam
pFbrhSG1JHpX9Pz6u6hzzxYFcQoxvWNiesdEz64kgERmIs1a5+opceTXneyyxP1EW5hfAYuLRJmC
uPa7vquhfE/dXlDtaH84YwrxJhkwXTxspUfTHAYL6xQS+wPTo3+Z2Vh8AGUq4jZIFQABzEp4CNxg
K9/r5F6z9L95sX2JoUu3cjf0eTg76yd+sxs/m1QwSVi8Xtf29TzNQgwVE0yhlpeVj9Mb4BrQB/f2
4pv5hnGn1qoXy0P7jMQW+s7DWIxaiD1DL2lvg74IrL5II6KwFIqHmJSwHizsGObKqEAh8iMNw3HY
QKvJSRGTF+TRIscF+cm/3ELKYoR9XI1yhC3EqzR7iDa/XnJTu2Fl1Bi2j67JpTzna5mgfLb8DiTw
Opu/+5cLoQyGBga+TBkg4pC5jhO/5bVjpk/XhawuA4OMc2eNDkJs6vrqkVENl0JHpABQ598FwONU
N/obw7eQQd3QMolUTgCp9xnMRwnQcoWt/DTuWEnUVUfxJeWHR68UBQVrdY7d4t/SLfrw52ZfjbGW
9df8Qgx1QVVwpk4a4rezNZrhjUFksyHCtjm618/ls6OFyrhjaPyfg6GdOpgb9KApICcpN5qtPftk
Rh0jpg0MTW97rM+72OMcfVsTDS+iEkC9mKhmPMHXU7mLj6Du7Mz5rpbRvFix2AW3IBBS7+FDfoWE
22QWy5esm4iFOOrmTiBjH7gRirI7iJiWtYRubpIRN6xlrQZ/CzlUmB9lRZ8VtTY/7VCZIE+dFWyn
j4/rJ8i4WTSV6yXr0gj04migKEj1uBN7gpcRhlGuS5ltwDU1oSP9wQh9gDejJQdAQ6QHFc1fxfqL
zaIsxJhn4Vh1syKqRLYw3Pz271ZAWYdIbDDe1OP3B8yCHHNmW8Mc/V7ZIdpxYwh8HBMFO/RZpnVe
AzvyzJfYZqEhrE02LG8s3XgV9iKyYhwWMvc1iOZpIuj6Bd0bs/+foVm09+4G1S/8ACvKCICfzZaE
t48thoS5U3hTehd+06EqjLEd7Xz9pBgWlp595/Q+n8vQ8yvcuOdO3Rl4AY4aWgyVXl0eQDrmXj80
mdP7iPmzC+yrAaPTPja7xHtILKYVX7UACxmz0iwCoLGPEq7vIWOnbvI9vxWsgYyS+fJ370wd87vA
qwR0FI1+ANisJAqiqMBZPaZnAC4/BiQCZgpc0/XDWX1nLgRRNk3tsrau+HgWpIHPBdOBrDbjdQVf
iKDiETA5T0I6JXMbkoDodLRr830w4cutkLCyzKu6tpBF2bWhGUZwbGHfusQ8AtUPL4jIMlgxw7rH
WYihjJsx6VOpxRDzNFnT/kY9tfvbgpHmW983sHZiih/aDLqC78pWd9MIIoh8bnXonOKlf0FcatbW
WBDZES2mys0RyA+D9yVOm3V/odt1DLowji8LPGYnZ3wESiG5mUz/SbAZHm599xaSqFioMnKjixVI
4sGIfQotGbxMGRbEUoZV3V7IoW4rKFdbTgJ15NkC9QIHP8f9xeyzoaFDA4Qg84g6XeRve7lL+uwC
dQOapGrOccecbmZ3sq/566Ugasty3x/UzG/ma5ocIzBmdRer2b8OpLLEP9CIel+dG/NvDmopldpA
nmt8eRqxgRKZnjK8KxuAzHfICbEEzT9E695SEBUwDkLHDWPWFmcNecH0t2zW5C4nk305lltGinD1
Wi1lUdFiGvNB3lQ4s8ZBBDfawnyrnNoqYS1YpBVr5mgpi7KuythCCVUcWzej5bqY5CgswPVb1224
wNKO+e8XV1erJQPE3hBTot45ow4D1/QEpgqofGc2NljIAphBJiwcSyxlbNEjK2iNUc8GanIuHkAO
LflFttG73NjpcXgWHlU2v/3apV5uKWV6kxTtywnwDHETpoK0j6OtOZpjPPUvoRmgUKbpJq/Y2Q1z
1IipOJQ9jjpp0JULlnvBLmOAzSx3gJABdmy5YYJRzEr4ny/ED2YVKUtVMZVnxXHEGTl97wh71cwU
m4z3LO1ZC2q+dhQo2d+1B8/smGswJgMlTd9EOyB/eqv1/N0tQ0vn37m2Jsqa9H3ZN2oKOUAhes3s
0Hlv7PwogkSCGVOzlkTZE2NKyqAvIGpyZJT/QTCEwnaOrkdmcDP/0rVFUdZE4WSRDysclKbHROk7
R5LeR/nWQPEx560L4uqLpXZu32yM9qUqu/8athp5VBCmyp84agA3ppQy1aLoEtbj3HSpoSYkwZna
JV78uXn99Nav3T9yPn36wsQg4la4oP2UUz/3jmDnm7/oHwVsJhCyAKCuY8CJWgqny1yTasOsh5h9
nM+MOygvbBbDNT0E56uGWj0vGiJdlQ56g6sDYN0CrYA3nRzacaNsHhLn7fqOrdqLpRxqPYpQj2Gn
QQ5w9P+AapdE3ugYGwHF58Bi9fp/HgCtiAtp9AENkSxnvghpIBUmr8Puz/S4ZaEliWtmaSmEMhWT
31+qcDZLPSjqMiL9wXPOUkcCLCPrdDdZDl6vN4Eny/bwEbtbw2OxtayWKZZfQBmRNOLFrOPxBVO3
VYrdw+42OLaEJ8feQ9ilM7R+zcMtpVF2xJ/aROMmSFOAOoBERvvUvFzXkrV7tZRA2Y9BHgcoKZxK
8ILeui40Ne+6gJ+cy7AQSwlUDKKJI98oNdZwscQZ1GaycvSBa0TxMvJ0CG4jMyW9cyMH1vBgWy/b
3PxgWcm1p/nyE6j4pOU0YwqUOeQC3kCCRK5IPljY7iwZVDCiRRm4XOZQq330SruxXwKLtYzVvOZy
HVTsUdV5M+rKpzpoYD89o4vY9q0O3SYP/M64uX5wrAVR5iNMeaHIZvMhnZxZzGCOKHxclzH/xhWj
QSe/m6Dw67GBn0QiSHyRSQbqNnArWNelMHScrmWL4yRGQwQpPdQO4M5TaB4/rotgLYQyC7k81DrH
YbOsCMEuSczJTNAxxeorXLUHwIvUVUAXygr9JDfiUiiKji/Oz5IzecmN7F5fxk9q6/myfgmgH+El
BzLnqJqwjjy0HXWrmgNAIGIiFuQCr37MLyaTLm3VqC9kUkY9ltIg1ir4XSDCmwVRMaw9R7eq1Zm8
Y1anf7tG6qzEqigvSYZNRPwumxxIEcWH1ElM9dyZL6HNefw84NptGFq47iEBri+KuMOSRCt715cS
wDYFpB02nRX/rs2QJ8V5Gw/M+sda+Alo238kUTvKyTBGowRJigiNbxyFHIbCmjatyBwnYomiNrPX
1GIQQnH2UE5sJYf9FhD67Crs/DM/DMViRZQjBJxvpGcSzqxOXKSLwf0sE/mPYJv95LD0gyWLcokI
aPMyTrGkyemAOB6HgJSTzPp0G2FEhZUjWq1pL8+Kco91r+QZkDQx6gMEJsnO9sYFiYBmM79K0DK4
K1yUy8xwc/2ir9qrxX5SHhGorEPBd5Aq6Zu6fizbG73ZKA98+sC3TsaT69JWq49IV4LvC5jLSI5T
W5qUGs/xiYRXyslz0G7XH/YDusf+pmK7FEPtJSjwSkAbyvPb3CCtTIRd+ay+su7xfHt+6uLXYqi9
SxpAxwsBFoOevoqET/Mw6N4n2iPQDa/v2/opfUmiYooWlL9TbeDRw9uZ/Z6S/fyEZMWYzMOZA4HF
0+pilG1QzYdjpftDbgFhH55eslnXat13fS1mXuxCTOhrMqeGEJPfWM5gtXb9UHn8/fDSk9i8WC0j
fT1/9ZVToutnXArKicLHLX6aclIeS3R35kyMqU+b/UOKDA5zgJDONNOzeVwsSuAAPhpW0LgZSk9w
niLLfGwjM3ElN3TEMzrzve4utX2WEq5qxkIuZeHR/iCrZQq5F1Q0nquHm+rm9rrure7fQgJl2Et0
McZKDQk7/4DhQxN2nXFCrDVQNn0E6T3KZZAA1pXMDY6DD3i4U1+7Qf8307tIkX+dE2WAlPwSjBUP
WRjgs4Q7nuSbW9a04WxdvusCQLwxXg0AdAX0GHQyXpaDJi0MuT1bHsvNzp937ae/H/f1g/0ZDX//
TOpglakdw2CSWiCq1E526B2TVXBlbQR1sD0goPtAxka83t2w+lJZv00dpDo0mdpq+O3MZPKErbyv
vm8N7T8Cg2sBpt2eJeuutgDXY+8DON/7t/vH62ewMjPwXRLlQ0pYQq6btyghHlCLe7KDwbhXLeKY
93f5Zvds4b7Zlo3RQ5vREfhZiL6mTJRX8TFRmVw6KMDBee4fogfdzsx3gE8frO50F1qge/dMN7q3
zda6d4+Z5ZuBY3hv13eAdY6U0wFrbMx3F3yEc4fcKMNv/nQ133eXcjVtp4/8qOPHB/LOuuUrabXl
j/+YstNbRamDQGnPj4nNHbNN+ZoSYLjHDxbHYlC7fu3pcbt/s+Hgu/zuqUTBny6KOG/4DeMoWV9J
XfeKq30/qqDL//qXZ8kL79pNrWT4s6kCdjSrsfO6Aqo0bOPI8VnUj/hqhRDCyIqv5Cm/6wh1vfMk
ayJj1hGg39/Vhi0WD7fpXeMgpWzt3/YtcEPH3V56bBRTO4Sv4UDifcyC4v/stfvPF/3HXF0v+KOm
z3cMZNamRBKwLjr7Oa9dk9ytnKeHkWxc++NfqgN1s0dNyzuOx8YOxGT8tMRSNepiDyUaPxMVv41H
WVKR5LbYbO3TfiR3pnXbkr37Yr7dtztzY83YblsptipWHMv4BCrPff1O/qRb0r/pyWdovlDwKBQw
zjFhPbvnlqDCHVvOwfcuRCT2O1gArksDz97VMEL9NG0Lcb1oTFqfQi0r4lkG8QaLe03IW4KSae1y
xLs4GCvMSFERWbaS4wENMorH2V7o7LwR6W0xINLrSTk+NbnZirvzAFB/sOVm9kEhfEAqOyhtd3Lb
zVO9Oem8Lf1RbwWwu21kUPhujL0EPj0S6iQC+eSwrYBsQfSDcAdUEBKEaEtNvTYlzY36IaCL0gP8
Av4PkxXtBjB1gvprk+5/fUgxSvT68WIJ93VuxTedDwqPu3xfNnbxqDmF2eBzuT/6ixJ/dkTEOek3
kgNu0dos9j6SS9lGAN/H4aaY8dLeD7zXOJvSeTeIgglXDxUzk99W9qGH0ChxBytuUdNGSkN55e1p
N5wq0t2fdDs0kcgGE5lqhlbpxDp58ioCgml4s8IcTujhdbiGeI6ygaYamYnnqAnYYIm87DcusCDu
tE1k25qNjPTBuA12ZY4yxq2+zWxAe/ZOidJ5+qqAQW8iozUIpvGu7URPboiSoeJ7vAmtYiCeGs19
U+oOCbrbBvSavW+9KZjO0EnVm/sX/jXbbH9Vu2NlKY8nsbM7cg/6tNzKgPckeZx162/LB+2slASI
q4A0BmmQzSE03gBwWEBdQz12vTW6vO2124fiNatNZRNapt4CNyZytCN8n92YWgkkL8y1oUUDOgIy
gWRC9s737NK974kETNz84623xJP79tD/UiRCwq2lbkdPv8PAxRbdsi65vKs92WxVKP/EkeZgkhyR
hynDdP0BRdNZk4hzAXVF/K6Zhhcf0epyIvb9haR2ZSUWkL46cBz/6swOPE7bxPpoBcBAuRfibaWD
Od0eI4cnwt3lIYQFPCPwxXl0x6OHf9npSTlg05C56vAtVmBi91317aigM8jU8aPYCc58Cq38ddo4
QGfP8T8Fe5cRB1xLvzgU+998u3jtAXGdojlXJr0VlbaR2kf3l5m+y5tTsTu2JlYKQAkNJeFNBH6U
c7kxbgRhl5LWSh7e4eVGaP7e3wM8tjy8YVCUyCV5412R1O6kOdtNui3InfEW5CT8iKzxyXcetBtQ
VpcPLWqu2wIjxxYuGk8GG/l6l0ibrcfllh9AK0O7NfMDCt4bU3l7SUygx0p3M+zPtrXq2iRuSrC1
f5AJ5bxj2pDxVO9S+5IQ4np2BZB4w8LMdGCLNxzineRUEnc0fezNB2wV8EhJs3t4e8pOj5kz3IaH
+MXKB2dyeVyGNj1sVaz/ukFbc7MKgIxkTZZkDPnS5lMNY43jIr9DD67k4OoP5Dk6zg0ZqdVkRD+p
zgwDb3g4qm2Evm+GO2LKp2IqYaqlSyobHeAjhcwUdtH57ETA028d9A7dFF6JyFm6MWBG8wPjBfG5
Nsq5f1s7FXWpWRjzuQ7Z1UiezwZQDCLTJ8hSutc3eaW5BxMIi02eHeLCafB8oGEcnOvOT1ZkH4B6
Ix2rJ1wWBXS+GrvG9TO79l0c9QYL9Cad1AvOtCzJr9/CY0x2goMLwFrWSvyHZUmgVJFESQVE3fdl
iWUXip0f9GeDoNqf8w4sJEbpixv0usfAw6pumAhyKxWAeW1fMqmtTKq4zQIdMoHsnodwg+B2iZyP
nrE2VojyfWnXj5/1W9QnD1Ihxl2JCMW6Y3zlz/TP99iHOugwqIUL6NzmANwgia0cFQD396RgiBFZ
cqhYHBBkBVenkPPkAFCNkMOJM58P58CGqyMuyJYedzZP7h9dFr7iioYt8kHqZ61tcXGCpK6EbH69
oJjFer2wImF6AErTh7Ln5ufL465znNA6x+gjycmvMwIQ5464tqdsto8hMQEV/zaa28Bitct89oBT
Fujb+qhg3JfFtGoGrO/Jsg53b6eTW5HfCC2dXUEyG02UjgM9L8xdt/MtUE0B/y0g1oTiqPmxuR1M
+97eyrt7uAZyE1l3H3DW3vbdfT/y8FC/JHI4hAjBXN2+rtGfk6RXvpuuw3FGVwOwAVGw4Jx86+Ad
rB6f+uwobo1nA4bVMkciezAYFidWBZ9xmz7fAwuViCcBZNRz2iczbZa6yT9Lcd8uFD16pfZhPlTz
Y8I6B+TgzTu9Me3XM1piQoIwLbday3qL8BYckdOZozXFMhFaqQRPJ0Zu9xPG/9omf7dB/yOVasol
Ij4GvAuW93T3K7iVvafNwfIqU79piO1uTHKPf2JyBm0Fqm3jA82New+STcBkuCxtZVxGugLFhZqu
dvOhA1GR5YrntdBrNZD+l0CWipGJH64kHIOsyUCaiwfLRUAY1D/pLsZEOavesU55zZotZVH2WAnR
VwZIuw5WM7I7949P7uezvH5F1oILUFV/rYiyzaMfZcmgKkB4Mg/J3Wtmpi+YZmAiwK9AAMAbLuRQ
ttlI9bowFMjR8ODr7Wfp9QJKEKDd5gAu59CSD5ZTYj98XJzrC2TtIpUCbesYFd70cxd5O3jW4Hvu
tZ6wmuJYYvTvMUYYG+MUlVielfpEyoj/J4NSpLiB15ezmunBoA44REXjk3zxuyAl1JLCH3TEaAcB
w1vwBxeXw4szRHPQBa+IzAqc3tW89H1GWKgYl32torCUTt11oZTKMapm6e3dXe3l9tv15a2mXJcC
KKUf0/oi1BIECJmTjVah2aJv/g48vraNx9G3cHQs4qL/IBP4kJqoCeA6p86On/yEGw1c6oMBeCJ1
GyMx3tiTbeYPf7W6L0mUH+XA1tpKMVZn+Y/xZNUWHq+J1bo8DoxjZCZXU0DzdO7/Xxbt/AAhnl+6
CMsqLYX04JwUiO/xmFQChL8GVCLCWNyaU1rK+165+p9EHqYgE7C49PfkKseNKaIQG26D++ty1p5i
sCRf66KfYn5Y+3KE5xASKYUrW1LncHa5QyuFuMtA0JUefMQVeNdvY9TQ1WOlEZZRWQvvv30DdQ9C
sL/U4XyQIxJGid24+l6w76vXf72p1H3wY47DdDoOcQSHDuZHQKXjPOjHv5jkn83z16ZSbiAWxcro
xs8FzSh2GYAWegfsWhvmiubb9NOFfkmiHEGk6vKYDljRzBdqADqrw3g6pueO8/Scj1gpRp4iwkAl
UzJLQSlXkPPcxTCE+Z47gK68US1uE0CicHNdQdddwdcCKXMSy2HOhQGefhlmRpJNCszll4jZTSTO
KnZtHylb0kq6AcolnJh82yOjCs5fEwDCKDCWCGwN03ciQI1uOljPbXrgvOBUu6x+PsZR0o0XKVdn
oi/Dt45m/dC2wIxRg9JSQ7vzP/7rPQW+rSqLIgIvgNxSR5f1Y3kpOCy2c55qgIRdMHlwz/Kt6/mP
hRTq5NTWmKYAbODnR4OEZjKQAYitAaktEU0yqR05wf34ypS6cpDf1kYdpJylkpzJUMvO+Ywp8VYV
bOQinS2TeWPlwBaifsz61L4YBdV89zLCYzZWsUXrntWCK7GEUH5AUNUqCADyiOEKY5f/zpEna1zZ
rm6Nu+k21ecRZvS7mSUClcL9uNyK7h7WOyfbB+RILQsjqBbQayzeNZhN9mtR6LcNoH1HkY15Pp8w
9prXzco00Mvz6u9v3svdrxIdgER1R8J5o48q2nUVXvMZioBmUEPG8Azo3ynZucIHSRzDLowmZgH9
/f6lZIaHnxPulFX4JoRyTFkf9+gHhZDKzo7GUT61D8FW9aqNYke3CWZ6Z594zG13NyAV/tGiIesj
v+WQQicjBi1YyYu158W376H8l5EoQ1Vr+J6LcxBtXiabwe6ODRq0WOPlzP2lXFjGaWWr1hBl+XMd
JgEG8sO98Zv1Ylox799WRPkvHv22qRJCzOE12N7oUJmeqPZ1XVm9QgtVocyd2FZ8JY+QUd74+4st
O7d4wzNCedY6KGOXqEIc8A2yr4f4JrL/cJsLnmB/43O/7RZl3DDGI8YXHiup7Nou7NZGEzbce8Ym
VF4L45ei6Ib2NBAGBY63P2NGmWg7aReg5HYsnOahPLDWtZb0+CaMMnLGhF5omcPuCSfhiYchOXga
qp+C5WDY8Fnejodgm1oq7In1u/XM/EVxC5Mz97YkE5g2n5iVtw0PEupQKILZvnPcut3v61q0lv76
9pG0xQk7sUznHdEHDCv8iiQUvzDrrPVO0bmhumklUkhWdNkAMz4WTtFIJsUMJ/PCm2lm+zGKR2ic
H0s7Dq142l7K27ra8OU94zPnz7hiszTKZsXYSbVpUHbgTX+r/Ap2w2flc2PzOwAEuzExsUGvbxUA
USLnkSF8/aqpmoQhCxnsNdRBDqo6KkWIgxzN/uUJtcqeNCiY51a07Q+pjvreZJYTsaOzfILnavG3
Cel3hlVajC+ZJf3YBnDAqghzdPEHXSYvclLAgVkSgXHcIVEuoAyO6u175d0MboRRpt+ovd3HRN5h
Cs5iDTWtW+qv4g9PWepcuvhG2OFZJbVm8g7i0czDJb1nrHLV6iykUEY6SEpVyANsN29e3jgz+Y2s
PAsXd90TLIRQJjoFJJSoxxCCSOJRxZBOhNdgf+bJ7fUjW8mGLOtlNJp1y1f8RS4hB5jDd+K9hBeg
e13CulFbLIWy0tMl07NmVk84te70/jt1C4sRWzO3i7LRkoLR3ksOGSOYMwS33HXb+s2MNywehNWr
9rWWz+9YpMSDsEPN7FPDoN2Dx92pTocc1fUdWzd6iibJKhJkMnK0uGYLKZHMR3lbJj3SpsAW8R+N
xJR26BVBWK07qWv+nt9jIrqzZGQJlMfL5o2h4utB5uILKB2XwzRoJinsz09DTgAlGGy7nYHOhXms
Lib8Lj/oR+BQgnk53zBfE6vGdCGc0v3RkGRuSCB8aDGk7eXE39uks22G0V5ra0X/s6YqMohPDUOm
FhnFYSuFyqXHHZPRqdBFOFOAaZhDDi62Q+TK24ook9X8amNSn8EiuCsrmC0+Blik+iu5x59uyeoa
W7Uui4+iFo9SjzapaYe4CZxNaWLK5wcA/te/rqvY+oXRBQkDLoIsCZ9cNAsVA9dMHqUgEDmP2wmV
pN/mA7PQMG/fD2egww3wvIppA5rq3AcpwhD6w7yS/El93sm36Un1hrshIzm4ep9vWY20a/kEBSPx
Eo4TeSBZow60wPy6wvlpf44+kseZd3bOLEfm3vn154gqTkC0g3A7oe/mPtyUMWFs6ezj6fUCVBR1
CF1UFUmiIt6x4Ish5rMepnTEfMXlnNjArNzzIG8dNvesSWVhNgLXxFFmNSqEMtKTqgfcDLghqqMz
AMLfR/eVyW0UFhzaZ63vhzQRvAqKpuG60OMCQX7pq1yHvlyswYnPTWYGmqlCWura5v737wnBYPGb
x0T0G2Nb19RIXEimopvGn/wi6ur+f2Hx0VG1nzMboMB9Ex2RVMjwMVzi2g1cCqRCzmCU/IJrsdTQ
JwdpnxIlJbzTsIz8mpWDqhqSps1ao1Lq0iXTlF4AII5uNp1IoAOscrOWb7MSHMb8y6A7KmeYGLUz
DWA9FUc//Z1x7qi9xKFIunJbCGhvzLuOqIUrhBjm5xkfuDLrp6DF+usDKQWrxSKSyvk24SppTrIN
SHB49wGZ8TsweTet2LCfa8HIUiLlxdU47yQ9wM5LQL6rtmkNq1xLcxci5z+pqnecDgYKQqHZIcYH
HgUT1XYtfhVhE3lDVQ1F1agPCCNO0sYYH6AAr3J/Z2CoYDCPHDOPu26pvgTpc553YX71/jJOzaxj
j0B2x1DUU0Jk23DyewHY5VsZmmAdX8RdabY5ibfGTXNg5bjWqnA43n/WSr8apE7sEr7CJ+xmPPPO
69+rQ/kr302bzHvBFCno7V07tt144x9ZiaS1MEqUVRXTlYIm/gDEnVJfTNNyxJO6mrNm6PVj9rOs
DIdDfRcyqLOU9RQ9eAVkHJqbPDHnXMoWgcvmAXlJghYazmKlPNZvzJdIulzlC1XZj/3UoxCt7DK8
wuZmWfsGgO3hgbMEr3plFv5Wnc5CJGUdfT8pRz+Gk7VmWrP6FozdwBzDqDG0hg0GsypNkUCSqqiy
IevUnvJT2oGlRIZL95yIN3ML8Efqqd83z/F2ZCR3Vl9zyJX/nzDa5fhtBvyUGsIeNeRaUBsWQN8k
ApgoZUWCq1nzpShqF9UoTYBVK/Znf9O8AUAqPIqaVxcO/lPZIcpxw4OymZB27FtGpWWtxAl63q9V
Ut7GaNNR7TOIbhyNnGLRbhqCPon0tkFPBrrCWUHSauS3FDif8cL0ZHmVJeArmXNMsYAUIwwcYNYI
h9bFv/HcijoT+km6JqpUKJvgTTZmhjIHgIAyQTvV/IYYzD+i5YY2u69g9aGJQEEW8QbDfxVKO6VE
5Tgg0MCqDBIagfWW6ybCX5LppGbgQCZdWxiNVWYaQEg7v4oq0qQX4QIiRL1Vbb8Vmw+J04Q/17fh
kwH5R+iEkVt9pmE2xM+Wv8WG81PCFUKfDOcUTzbZFNqnUdymEhnanhhh4ejAlEmfeQCwCpis0e/i
6U+bkEq6TVEiSp+UFyNFT7tSvabCrZgTcfyF1J1dXw6F9JGJlZmiLVN8TUqS8GgMJ0luqpfNWHuA
atBURkV+1XADIAdRNjChDHothRLzWi/FwxmUg7H63t3nBWBJX5J76eH6rq0f5pckujBXaUJwEUVI
ij0D8N+YxAhex2GbgAsLp/cchZsYWa3eY4hdKbAqqM793wI/xxEXhzVHawHAyQaMOgrosUOdTjK3
DTPTvxbpzLTJaNUwwM+qUbFVPEgTz6GGfI5AZDod6xtWLuzztUFr3VICdRl0iSsSjM8MZ61Avyrn
E3W0R/uSYxwk2k77wSCdl59K2VSexNBLw41fYq4F5CwRaQcX8Gy1KUoWL4FatD/wyKfF0NbJHEtP
DzbcFiSQnXpMdastXYP5lFqLjWETJV6SBXRUKbRRlHo+yUo40ouVfRw6zlS9Enwrtlm+dwd22Lem
1UtxlEmccrm/cHI/2+D55XY454AE0+xfc11Etz/ukTRlJjnWNGApk8rxjL4y1OhU78GbjjziCWhg
BfhdVC8DeMc+sQoLsZ+rsCB5VgPPpVjqiZyXbRZNE8QWwLIGHsQJEAowRUTuEd3L1hwZ8W6PhsZq
V+wuVnwobFQ5GemlWfdo3ZyTLugBUzXQh1O6WSitn+k1P7cXvKaWZk/mS7phzVus5rAWUuhcXR7j
ERdUUo+rXJHXE0dQQjFB1deQ5j7ZxzutYo1YrAaAS5FUHFE0YgqIKCxstOX36Ww5z1a3l63gptvI
bvIntBnWai0eW8qj7snA5Tw6OSHvUIJfKSrN9+mYgOgbBZn5ffbGSn+uvcUVIDkJAi4mD2Lu77FD
wyVlNnYIyeTOT61Qwwt1iJrU5CbAN15f27qOfIminsf96POi0OpIeW+kp1ohlWZpGNLiAOYrOpPM
kLbqbhRAHMoawKN1tNB8X1nQqJEfyliZhdC2viu2vgX3cqfuYmZ/4PomfomibH/bjZzQxwiLRrBt
Dt5YEd9CdwFKaLlt1fech6YBlqKsPWyXy6NuHF9NQ4QG5/lhy5vtMbD/tNaE1omcWb6XZx34ebn/
WR79CLpUfS1xEkSlGfSiMQU5tFLVFNCHNW2T1irz1E7fhuxQFJHZtlZj99NTrE+kBwZZvpXkg9Fb
vY8M4TaqPSUIoMrmpXX81jSeW+OcFjtftbv0TxM+1eXBCN8mAJjk7pg4ITDGArvAy+viK/tePvH1
MR5cP2XQma6+LdFpqQmaocgSUIK+awsSx7qeAoX5/LR75lWzQEenbd4a1keJ8TmL2aT0GXXQe7qU
Rx2fz0tF3Un+AGzuEV2QBrBHHlHas7w7704zb+xfv7WRmIqZuttmA3wSUCcHJ8wivF2/k59B14/v
QO8H2uxESdFk6juKBHS3ud6P56cn5CwmAKgC129y0aowYGyE7In9EqOboNvcl2a5+QCzOGqRu9vr
X0FZBiC8g7VgTtfzMkJ9Q6E2P/PTgY+DMN3LxVGcTCMj3EvM4djN8Sxr5Low6rL+EEateOQvU6kL
QbovY/5OqgyiN9VB7GuG/WGsSaXyQdlFL3S5wJp8gE5OZOLJ2BM/NQP0uhZmH/y7VamUn6o6zs8w
KpfuVYwwp/WhFG5VjaEslB343DmAuum6Cno6madD3FbV+D6csnTPx2CUr5+NNiDF+H79eFhCqONp
amDKp8B/3mcSMqH9nZABGU9OzJGVLls7IBXTCgb8g6bg0n+/8RWWU3Zpke77DNj1iTfoROnee0HZ
apzilBk6TrOMoRRri8MLQeHnPB3+mP9+8RYRLqo2TF2Z7rWYJ6nvlXrgRF1s1SrDnq0p+VIQ5fwk
tRd7MavTvV6nZsJvi+iNVyXGalaFqLCW6E5H1KdTsYqhTIAhmoWIYYjNem/EjREwKAZWZAjoSxOV
uTtN4hVKr9F138Z8zWd7TY6dvNqOBsiH0BnyXyudIAoyGuH4ubRFl2cvfZSOiiFn+7znblVgFeq1
bmrK73jYXBckf3el8xWCIE1R5z5YWTYopfM7vc2BBpvtm3aYl1NpJUPCfLILg/6/EkSBh0GVddGg
a3S631zivhSyvVDf/j/Svq05Ttx5+xNRxVEStzAHzxgncRx7N7mhkt0EECBAgDh8+v+Dt97dGZl3
qPh3sVfeTNOtVquPT+dDHSL7HhbZQ+Mnh9b7dpubtcNBXP0PrUV01+o8TiRX3MThiMLfD3zfuVj6
Pvy+Ki+pCdddMi1wU5ePuLgzSZFaKq6dMmoJ7SLhVMXBkMqM3Fb9JrjTP7LDK4Q6AcEqa718zIUp
DFsVIsrMY9eVu94/ZVJu6Nqa0BAH28tL5wClSxNaxjzmdIKLKMkesYchsJAepJYT/v7ReBhMh+QI
EMX1pUNuUpIUD5uIdkZ798PKT+/4ecQpaBu1TJfomVzlD7Kvq0pEMt1b3gMVR7d6x82HWf6XhHbz
O8rdKefgYJj37vynKM6s//UOLhD6EOJ4qJzrrTI5N0yzRpUuyuo5BEBkULoE2xM2FHjF6FtIrgPy
yAGoO2Gad8OFBQdHgUprkd2QofRlP3reV+zPec+ZA9AdKwxQ7USF/vqmkELWtE0sEU3V3neXQ1Hi
+22JrVkX7z8SeihAVdu4RW6LyE8+e+5z6yCJnpHANNGfbNT728TWBLdIDRUtqBl6RK75KQAeZFHp
i2jMxIkDiAP30arELp3V4TalNbN8SUmzMb1l1HPSExFZwdetFuAtLpa/X9ivjABgJ62piLxsb7gP
bbpvy4dRbshq5WDQIwEVpmSpdDsaFW4BiyGtjSKai2/T2J8scTeb2V1ZLE2UG2WAFY6uaC3fcsGR
ORFmpAZoDWd3ynYdwHGiwtrS5jUqeFs8NPNYqFl7GkfSbo3KUKKMzE4A28dIsH6n+WtGHntHzXIL
Vu1Vc7V3c3nK/iWnMTVPPM0BJgxy39q0Ddr2c1vKg5tgn5E8us0Xb/zbk4GDUIwfWBK5R4Lx2iHy
nSSEGdmZ052xJYGVl+LqkzTDUSYVL7kPCaTqvhfRPHxMyd1vKz5IAL8Erf94x33NhUO/goNlXnUZ
2RM2KyWfLfl8m8A6D/8R0ByeqlDekC4EKMUgg3MS8tPgH/43GpqdaKh0ptaQZdSzJ5U8Dww4JOWG
Edebcxbf4EpSC6MXSm/1ruKArYSkPNKHtpV1T6z12Y54YxKOVdN9dOqkOqCDPd3PRV4FtmFah8zt
8lM3+gVgnG0PtX+Vf77N/Irpuvou7ZokAPSg+SJgxp7E9Lehfvxvv6/di8zsJjdOIFxSzHvfa+/7
NN8oQa3qCLrKsIqEOHB/tPObjTYnvQmPaATs+ZNhnR/fwQJqMvC6EauYnnZ0asxpYuT4fQuI53Z6
Htutm7p6CBcUtENQTiZoPGUiqnoZlqij063AYVVG8ObNf8Ig3Qt28DwlxJjLyODfs/Fsim+t2LAF
y0e+sYAXJDQmJmckYpIg0aOTrkSxwj6YTxNrN/zfNVmhDOSgUGASH/2K1xfJNVvFmx4BStZ/N7tv
rTNuEFgT1QWBV5yKi5s6xf1gmRmCOd+tj8bQP5TEfOBJ/uu2Vm2R0fzTluQJHwjIuAoY9+hDTI1N
IIQNWbn2taymwXWMcbbBStIHFvtis79vM7F25o7lEBdRApZt6h6wUL1nqkVWYrDvsIfxJzE+1DSZ
g27eGiVY5cVGBI+8BMFN1+IeS7g0TbG9Jmrrl1GRoPK24A6W91BXYKw1+JeCdiJG7fkjTcFMPDe/
BM0xEjGcqqb9Qt0/x/xhpukWxS2etPPBsuK5p/bCU5EHAK8v+q1nZ/nmtzw5PjoNsBmD+dql7Etu
oeBFy0glhdpJK/3p23I352iic0iYI01tMozBeH9W5nQyY3a4rR9rbqVjU4eh1cHBnvNFABd3SUz1
PI0uK+FW1khfpum5Ue6Zipd5cI/SHLca5dcF+h89zVQnc434ieCVVd4zR2lYbTwFq/p+wY8mztbu
54oY+P2D/cv98+vGr6+aBAgc2QrARaBd+VpaXt+5DjJWZTQaB49lwWTeF9WWzq0eyZKdQCndRLJc
0zknQcBV0URE5cR/NAVSy8m4J+1dYbu7rYzvK8rEG/XDAl6AeoDim04XK++TocuQERkKhYYCjP8F
akrmu5lNKrTQmh2auUeeWIe+JmDr8wNvm8ea86+KGV0o69kNVZIkO8vn/l0ed5i0bWqsqPH7cSuG
WxU+Gi+Q9SKLI68JvyS17JsuR5ylvKD9yc0ekvn9tAfA2tDd6KJYgqdS88jHonKpLAU8iSQOrdkP
K9Aa+cvtS7eqpBdUtBfS73qntF1QqZNdNxwz98Msn9lft4msi+sfVgAiraehOBqYpwLRdES7c+cf
suGp4xskbvGxkNDssUn4kCeLtHKxH+uzcB/qOtxMSWwxot8H5EGNJAWVpv8x1c9Kfujl8X+TlRbE
eBxNxMOwMGI/opbjW+d53r+DBBb/OUCCtikQH65NhyuqirNUiihmaM6dPMCqGtgDhPzX7jah1UPx
EewxnIgLn/uaUBI7DfYeIJwcXHmwxiwQqRUQAvTQccOtX9RUtx1L6I7JDYK0l+5bmLyzTauD7aCA
6zUAZD/sWPy3Mf01MH6Xlt8nGm/wtvZ6XFLUrmfB0Kpbt6WImGkEuf8SN1VwW3pbPGlXk6l6kKUB
CsYw3kn1qanNoCPnhgEhVUZut8/519sU18z9q7XxKPa6IDN9fV7YTWWK3Mc9HU3EL8FUhWjREt/c
+MttOmt6gSQ7MuwAo7TeKKAzVDOtGyjgzO5q/rG47+dDnm8QWTsgZKVt38SeL8zuaOKbypKX/ezC
stGfDkf/Jn/HNUICDDNKeOQJ9mheS6vtLcJpjcdxTEX5lRaNDAkt04grwBjfFpjedvuaESCe6SzT
UC5wajRmqNPF2I8Dq+DNfhpUjy1APBOe7U07qk1MJQHCVno/SzSD3ia8ZvAWpAbiI/eOQa/l7xc+
WcMrWrfpgHvVTPuap6Gf/cQg9G8TcVCQR+XNNuGs6946Tfkw2umYR9QryJOsE0Dcjs54rjsVb/m4
K347HFy0+S55axclnmuG6kz2Q8KmPKqy+NCk2UcnHQ/K7nZzcxzpOa5GuBommu+dZ3sEuLKvHonq
gWnLfDT85hb65P0MpWhsb7kthJU7cfVhizpfSJoMqjNzX+URVtR/TX1sMMW4IMn4HacbtlJvGl+U
6YqUdqjdJGjq9X0e5f10EGbQpOdsfu6ZHzjOR8u5i+uIjJjdz/ZjzvH8ZLv3sIqeZoJJGRu355rV
ylNmESNTgre6Dabkl43W48o72cWft+msKC/4/I+OdkFRL5z8lnh5BPSc+GM3lOXJy6YvrRLdxv1c
pYRxW8s2cUOpvuaWebPhDfWcR04idp73LU2xQXAkh9v86IMG/xzcBRnNCqiGxEVt23lEMIZI/SxE
tiGYRXyYLfUjVy5sQLPPO/mgEsz2VsOB+t3Rtcc6KM15z5I+NIetScJV1nF1Ycb9pfSkfZMkZG7o
gAuVAcbKPmGkJOAbpd+VZwkmjxD05GMyEn7Ltb7MhVFNqHTjzposu5NC7gpvfCayeSzN/mVk41b3
4CpBLKqDc7RU6nztLo7x0KSI3PIoMf5IK29nzkH1tc+HXT7+un2kq+bogpJ2FR0PvjFpQGmavtjW
F4OjcRyzFIQh2T8dMIxwm9xaZtlBYg//ISlCYXWvRclzn6cNN/Jo4OYcmk3J9149oMXOMZOwGwHd
ODY5JroweRvkfYEmb5U0d24tLGwSzX/EdTfuUomRw9vftapEmHxFadRxPWyvuv4sNtij8kx8VivO
qDMHzSwDu3/634josp76PrUAdRgBHAWDiNFgbTyWKybchaNLURiDT+B5mrsr0NRXc4uiO3iS/s6d
Hvslk5bUj0DLm/a3mVkkojm8oOXCkqPBAw62ZkNFDPJjDdvmCeeblN1d2refbpPQ+xQXcwMaFM4g
vCg8mlqcwCulTCogsG5uToIB01Mh6CaB32IczkavT/NSYVK6rIKGFF/tgYfJOO4oChADBk/FhLJV
t/VNK5py9U32taY0todCHWN55OfOn3M23xVomnDLLEQf+jA+lVi7LCy1U90HKVsos/md29U3F7Yy
d7MNZ2LFTFx9i2aXuphj33OCPji0E7onogoamPlUn2lfYwRrNrAboJyH4+1TWT14TM8gGwOD+wau
RWRpPXQDDqXxeBvWaYvowzLn020qq2K+oKKJ2UywfqZPfLhk6dHnHwmQTuOX2yTWfFoXrSn/cqKJ
b8haYOLWEF+JzVzwqWz4Xqb8xZJfMZDJ5ISlsdS5M5otSK7Va2qzZTQEoDcAGLhWoby3pejRhRW5
5pGU51R9757NdsMWrFlacPcfFe3y1FXazLM7F5GReZjcssduXxTYsSLrzip2mbLme0p8+QcfuDzV
/Wh8QHYLozZGk4SWAeghxlvsROVxvOH+rSvQfx+mHW3RVqkYKl5E7V59Mjbes3W9+e/HtTMlfTvF
MIJo2zRF0HrNbhp/ZvTxtuZsHaD2Wgxu7rSSQXH6BAOrCQ366VebAlqfbQ28bFFa2L1wyk3R+QuW
JTodxkNiP8x3ar6Tzu+HP1easnzEBZGuzYeeJ9DHsT83C3xkfGKA7rgts1VbhQDOwU4/lCb12du8
b5DrXnp2O47tPv0B5pK3P3wgsFTfb1Na1a//KOntWnbZzTh8vOUWHc5z/5ln5D3G6YKCdrVIgrz9
ZMM47YT5wVKfKvJ8m4XFZ33zuF4Q0K5IUirOOw5hWYMH63oumzQo6SduflkckwTDoNNWBLF+Pp5J
qGejK1TPtJPKink6ob91VmV7nNs4eWzL+JigWb+EsYIX3/MNLlfvqocoGCWQ15nFa72rYAahEIgm
Gvdr7t+3hAeesdWBqI+M/eNEXFDRZDkTNo3lSPCSDGnkjmHFdwMAXEYX46Y24IFmtw2w+fephwM6
MIm1GHmLKVTELAp5XL8EtIUH9GYP25HkuHPQktV5O9HHyLX0T9QSW1m3FY8cpY6lfI9NKcTTk6Nq
VEs3EL43q9OAtNNuSP9ynHNh/tk9ELoVCq+eAVnGjR3kIgDBdn0GWcfBSr/440w+mHiWjl1vh407
+Bt9VFuElr9fGBlFR7MrK/hNaB0IPfpIO0QayRTcvjird/+CHc2UYTe6oQoCdnLzDq30/Ybvow/1
/6NMOBQE2gylV1vjwmjRecYluGjE2QLiiSVOuejDrkQJ5ovIyC7p9k90c5psnS3fRdsImmhRb7sW
XlWUdQu/M49s+9GlyQNV/sajvKp1SLL9PwpaqqKgdMQsAt6A3q+C0aGBnZnfsuTeqBusDE2j0d1y
pBcj+cbGXVDU4vZJxFk9LaMpRWrc1STFZJza017Aswfgb+rfkeHELXM3p8UfbbOVAb4tUe9NRQj7
VMycgl9JxMnuyruq2XhVV5/uf/nz9IKQ5C1cvxH8NYMT9HPyiWXux84lgcu3ZhO2mNFMXJ/2o58v
osxQr3nYClu3fl1zqXqjA3DGCFE15/F4d/u+rl8ojFMQbPPAUIUuJZUZ1TDn+PSq6UPJ1VFVZJdO
80nM1p9Z5QwhCqlP0u+fUplGab/V1b/KnI/WHIxj+YTqeW02GNSwlsGYFosPAhvjKp9FI8cft9lc
a7hE/hrdEUDEQ47udfL2wvr5dlo6BRdFhMxnOKNaPpbWbvYQNSZ2WNX3aKHrJgBLnjF4mHXzPlfm
IS7Suy7HKlGaHCarOUluHcYmi4aUvMNjuvw6zWrWnSh5NuLrzLYIkpYFdf5yWwBrDg2iedN3fYvB
0dMMmNNTJ68bzAKVxSmR7Z5nzUENE4a14R0gnld3wuW72zTXPJpLmppJywkTlUEXmSffuXLDJO/D
sv4SQ5x5++s2rVU9tpaJcBN1TTwT2iVRbiE5teA+UeelRANh2finKhm/5sB6mgV5cIFqI5P9mHrf
shybAzfIr8v3P/KLml/oF6t4WrJkKiLMkQHKIz+idI9xteaoGvOh6z4nRrobCRp35X2DCpEYUuwq
QfJg16e7tJcHNHEefPheczyHrthahLH29lvLYAZjS2OpXsSx0m5ISw/CsaZDlX0ov+TthnexGstb
DoiAO4ZOET2mzokjKx/RboWdj0UMjK32s+VVYZmYn1tmhTKO96zFALbaEv1ysvo7dklZCwasApju
yjZhfIc5yFqs0Rk+iO7nWP9sxp+OAwgXgQ6z5t6AW2nF7r7dMi7/H96XXUQUcxCodV8fvmknrFJU
4u0265A2jxUDzIphhmqaw9lGz7pfnpPuXmZqw3qv3jBkgFyA96LPTc+Ld6U3KJUMEHpsR6WHuZjW
CftKBpS1xybbGmJcVaMLcpqSo4GjkFk6wmNIPudDczTSR39zrmSLJ83DmzNJrMrtkTZxZNA0PhYC
fLfKc+nXJysv97fv7SoxzGBhpBB5Z5doVoNVQ4MpOeiOLf0wG/bSw/IN81uNRN6cbbxBW7Q06VWq
YUIu+aBM7HmLeK79MRlBj+iHuM3WMvU158e6YEyTYp2PeFMWYmmJ3TD0zCz7gHbfsMBduC3Cdct7
QUp7vJxMmYlp2EgskB+lrO5z+z72jH3Cq3CiP+C6Ko5e+Saqa7Xh4a3qo8uAWo0uT/vNgOtsEEl8
AaNrsTTshl8ya8Kh3iCyatkRndkoSwPgQe+JBAxcZXU9JGml7MiSc8vLXa5gzONDp74glRh01hZ2
4urpXdBcVOniNaHoLiP5AJq+PJX2N+Fiytopj8yjn28f3iohiA49BRS18FfLdkEIQ29MqK7BE12M
07GagAfZoQtz15qJH3R9tRFzrB4YQ070n/Iz065b2iWy6Qa8Q0VSBpb9rDIZkK3k4Ksv9+ZBQPMq
fFoXPu2byTSTq6qrYRUHIF91rO1PMUU51qutsOxZ0JLiWXKzCua/eFsca7RTKOuQlvndDEzxiW2V
tlZl7ONptDH6DRlrhyk7s+h7H1oq+w9Ni/WrrOoD1533DocTcPs81wRsW5ivATIi4KH0ke/Ei6s+
tl14Qeg4BSmlntXmjV8MlS7fSyIaQ65tdm02epj+T+udFOcSPV232VgzlZcUNM8R8CaD3aUEJ1gV
od3/bakjSZ2gQ53XxvDfbWJr52NjHwlAKVB3RCvt9WWbfETaCdw3NJ9UYSP4uR6nU5t+cHrchtuk
Vo9nWYq74Nk5iEauSdVoIYETwIooJzyUgE9p0V21NQK4RUS7ZCXtpjIlEJ7nPwvVBlm2L8rif+RE
e8zc2Bpo5lDgWqgzM6yQiAdDbt2cVUW7EJd2MiLHMFAtIS5zCNldswXXumjRGz1GozsQBl34bZ7G
w9xz7vkzJgsVab4gvRrKOccOJ/c82uaxreq/ktTfENuqYqNX2/QQapvosLtWAGCmGrmDWDTKsiby
CFprnFNWo3KITmckOW9r26r4CNqHATODSSdPU4TaceOm7XIM55sd3mIg7x0Zd+rwNpVVdSPolMAw
KOaddJ1WpSNSYywxN5gDXJfbjRu6pLfwHg/ieJvU6k0lDPPpeKwwra1lrEaD+540MaLoD+6hdl9k
mhxGYB1S/uE2oXWe/iWk1/E7dKzSuMKYW937gVTj3h+e855snM8GOzraRNO1iJnmpow8GgdDyX5I
9iktsLWIJPvb/KxpAmDS0GKH/CIQNbUAJZ+qonVJUkZA5UfHFXH7/C9MJmwp3Jp2Y4EIoCCA14LR
GI1MoRy37wlen2FS95OBJ7ZO6p9pb312JSrjZfx0m601AcJiO/4y6o4uY03B2VAmSWNiiraRMhTs
J7eRPTHagxgebxNareVeUtJMBSA/k3kw2zLiANoJ7SlFx7Tfeo+ty8ghMVke1pPsTm6SK8xh+D97
Eidh75gGsHf8iBsNCdvSSd5xHy6/SrMmRsYzNY64D7XzQtnflgmoz3NabiHhrd0G5sGZgIeN0QxX
Y94eRJmiORF2JK/3pDsvr8nQbWEKrVljQFSgTxd9XksP97VpJAVjzmhjINCu2gTgq7ukr77Rrjm3
trHnPXLSmbVxLdb0B3cC0wIeQyuUDtYpvaQTqCOWGKScnSBVn7DwGPiqhQls1S0zuUXLvmYPDWUd
wz7jxcugf4ps3xd8lyAhEMfz7rayrt1CpPkwlY+GHRsI2deU4DlVwAb1ysixx4h7VoQNmnur7Y7Y
AXyoi3yjB2YtPkIvGUPvLjaOoAvwmpxrSbcuOzRBA6u3DEhPPrTjn07v36fevYMWIPyrsz+SDQut
A+69FoLQx2YTzD9RwI5odx8bRshopBiz9VJkldLuMc7ajwJJgpI5R8dDxnYWYVnxB7MZ7skcB9nQ
vsP8+EB0BWIwRoB83dzZE88mm2IO15+a89DQP0ruhHWu7mizVR1a1R5krtG0jKNFy9e1kKGTeWV5
mG4Q8wTs1eEDRXOgmrwHtul7r5BCNQZ4QdjsQRDWa+cpOkF8HysCIyZemMQmrH7cNYKiX+D5tp6u
EkIkCEcIEF+YYrvmybZqTzQUJ9hYDx7zPonyl5jOBqG/H3R6JiYNACRiWchzaK+S17IcaTFMUbiG
eUrQ1lia7fE9I9NXVLRb17hj2jKFyYkaaStOHzMvCXj1Dpf1iopmRZy5S+t0mQJQyvio0JNJjCfb
wGIfpJS7bBfTrTUTa/cMFBdYH//1DdBOCSD7g5fVywQPJVinQ4rQzx+J9zIRvOj1vpJVUCUqaMw/
EsDMYUDndFtLVh4foHHDbVlQZnDfNc2vfGGooTJxz90xqMtfCDTeA/5zRUMLN1uCyojdg0bp1gFK
4w5zA6/8/g5GUOPHthyKN0fv78iKArXIGmA23P5FBVIR8pH7W80Wa3fKNgFgwlAaR4lck1Y/N6Zq
qqKK5sytjv1E6iAunZ+12XwEopbceGlWqQHHFSgHqCCC3PUN7rk7en7OMBuSzCdpY0NO0zxhJ9JO
iK1tgyuPGlbzLKYW3TGYENUU3/QA2pi5SRWl/rOMg7k8cXJPhztnCzt6Td9svGPI1iCF5OujKI1p
1zWJDRGRptqLuDsjP/yQK+fz72vDJRnNXIyc+CjI5lXUzoiUjrQM/GFjnmS5mVp4izHq/zjRRGaz
dhSew6toUEVgqV89lmW8hwmglzF0yiACXPTjInvYt6lZ0R5MkOYFBIj/bKpft0mseBfLLPi/JDSF
pmPH5gyTsJGFAeQgm5QM/G5Ge8I+z4CxPbo7o6nvjZK83Ka75vEj54sZIQulFQ+poWveagHnsKMe
QDYq6Rz9uqyPdeb0QRZjnVlpMpheOFrHcbS9l8GhGEGuaZgL7uwZp+4JpU8emvUE0MrbH7Z25zCK
TdH1jUlHNJtr3yWHdPCRtY3sZjp6PkUwMh8m56Gat/Jia93fANgGBt7i1uGJXq7KxfGOlmoREOAq
WNw7Taw5zPnJadieDn7IutBEKXXI/Dsg/YTJJ7/zDjEddlOVfRrYGNryibhbzVJrKg1gAiwOAPvI
pGq3Rk5Aj0iyqopE4zUBk24Spm6swtsiXjMBl1S0iyOHwa6UA50bx1bCfkovtFMgQbJ4qg+3Sa0+
r3hfMUToABYXmZprGTtVZWfWLCokg37RxgoHtJnV2VKkHEwgGN3X1t1o308Cjd4+PZFmfIcJR28e
WyDPMGjyOpJ/ccZ1UnJSClmhdHnGWonyW1vXwcYdXpMn4jqKUMTx4VJqpzYNWBnS9Q1OrTV2WXGc
ZbxLx40wZIuIdmjeWAI6goKRCu1t8L8YcLHtLXC9VSJINuApAmwnYpDr0/LNuHUKOoJI+oicQNjI
B6GGdxwJ+mHQBIpqE+SlWR5/KOcKLk+Ngfy2CmjxUCv+0/YwkVi8x11Ah9SybRW9ASgYXPPTcsDQ
dV1TR1y2Ry6MH5P9l1Vm97i8t/V85fnGC+E6uFaoolF9v+3EzQy4S10FlJwuDvzaOBhdcmYUoQUf
dl75x21yK+d0RW6xIxdaTbu4RB6srSLWT0Fcfbdy1Jmq5vftBCZyXwtNDI7d6867CyrxWDZmGpvQ
a/QEi649JneZl2+84muzmoRhhnE5HxcTkwuvl1TMFBo91nXUGuw4+O6nNHmu++wBgPOHua13VfUd
rbSh4DJo4/KI5pEwL7qN27VieFFOA4rsK4ooGjyuPwKDFKLI+raOWFWfKinPYgt6d0VDMOCHnDha
OxdrpF0tVC36oudFHckFrD/+kLrHBDvEnDIN4nHraVthB8lquBWokzmU6QMglCSC0WKqkRqxnHkH
7W++eWmKkO22Hq4xhao61hdhPgtNZ5pRGtw+nufJhr3wu+JQNrY4kUHwgxKuFcQ15vzYnLobarnC
HHxxVJjAHYCz9SULJep+gwJIW+QV9T6fe6wk5fY7Rt8hOhdHtYxHArTnWiE6i3mGP/o1JjB8duxq
Iz9nqW+c3WpsN27AihCXUyL2MkxDsT7impSQZo+kLuolGf6Hw+gp5+w2fRaQmTgHITI/oFXnbCQN
1oQIgsiiURSHgKd6TXTs/N4oY9FERSy/G+nSou7Hx9vasWKlMCWIgXdk6jD5qMMhZrFnyjF1myht
HxigN6RfA7liCwlrjQpyZOy1wRL9WdrVzb2Yi4pyGTlAz6XzM0rC0tj/PieXNLTLy5PRbh2ey6io
nPDYYP7PyjfaMNYOBJ0DiGrhLflEz4B1arJbNmQSryK/Y7P8WfL3DHEDegozYWiTw5noQabTWZ7s
nVpikpkcE4qVe02y7/v47ra0Ft25DszAhLlkuV2EFgA0vtYtUcl2BpIngnSSRNL9RiwZyLLDAuEt
wM0tSvot5XWB1z2tMHrxRPnXMsaMHfmYG19vM/T2bMAQ7ACOBsHam7NpOSXd5Ci87j+sKei2QvKt
n9fSDDVwnZIeHlGE7Ww7j+5ETnb/GwOay+U2JEvSHgwM+zbsT7d//O0FRKgCvHu4V3h0gJZ7fdxo
WJi6muDzZXykPtZhdy8s3bCRqzSQq0XWwIFi6V3cZiOQGE4oTkA+suwF0MWm/XybjbVTgA35l4T2
lnm2bJNmJNBaNgVCvQCA7jaBt8oKFCoY3OVa4MHUr4UrzHQqsLA2yttRBikx+0haNarydc3D0Rjm
jXfy1aW4vofXBLXbUY8DxpIARRNJFbLpWNe79lk1e5kcjHMmHiy1oQhbDGp6nAjhjibqlRGpYidk
bhOfxtL4Kkw0pjqylBsWc1Hat+wBBQIz3BQu/nKgF45jGRup6J0Z7BnOsBMdRq1c+AHWIPe2+rtx
ut1oVUYQT8OGfXv7YC9yXRZzwb3yMD5+TVjFc0axbAY5G3Us60Mpkh12AsRtGmb5422dWeNxqR8s
mOoYoNLRzjE6xnthw8HyqYxKoN9RbF7C7gZWHuyYBxWjAdly6t5eBEwXAlIIrwQebUI1uVZ55cDJ
MdvIcX52C8T2Riv1iviufl8Tn7A5HXIHvz+MGRIPH+KAJx+rLMjZhvBW9BEPHcQGDwS9YjoUxALR
6Tuz3cKp/3soPkAXPMzklZuJpFWGFjIA14afo+8+KcsWO+nHuI1S4t3VFLgoX3qjCudGnQtvoy64
CEdTejzhIARHAbGS3umAfb3lbJtZh7c1CyrA2rgpoomvt7VulQj2kCx5zwXrRXOpZGXMCXNBJIG8
Kv6i+kPRvtymsaLZjF3Q0FwqwwKmVJ8UHQBlzJAV/Ix9o+GINRFTZu7T+qcz5MHY2dlGxLKq3IzC
5YWvhZulKZ9UbkymqeyAPvJZiMdh2MoZryodolksuUeVAriV18ahYBWG6aq2i8zmUzHGyNGMO1ik
0bb3twW4wgnqw1iwBYhW5HDfcCIa05mGsY8yQDjsnaFRp7bL/K1HZHm9NYVDXw1iVlS+0QGlv1qd
0aWx37t9NIk5LPzipUrZg7Ksw5B3ASmHz1NffnZncfayI8nPFnsh6tttTt+qCtqu0N6zoNEi7tMN
Pd5HVDaJo4CdEot9is6CAzdsZIXtIQ6knRf7NEFpHqtNTt44lafb1N8eKKgjcehhqQVySfrt7mq4
hV3DVISBu1D5c1Bg4x7DbC/ZCMnempFrQprdtRQTcRJTFeX8ThSHoT4MGO1JHgyydabL/b0+U1Ta
8XCh2gisYjjp1zraZrFkLVHYSz3wJgeId9GcTUewvQBwbpjNQLD0/TIO0X0ug3pMrINhttXxtlzf
Ghl8BKZpEPAiGkHd8PojMqskvIMGR+Uc78YECBJYyGtId+PCrxwf8rLo7sFFQdFQT0CPcSwmbwAc
Ixv2/FObLKOSUVqLDTJvdXSJ3QEAiq0RCH685TMunJEWtZOC5hKogl5j3tdOPz+kBmadHFV87yhQ
uclktnduMT2hEd3ZcEheM3HXBwqYVkznAGIOTeFYu3dNvZ7VzMaKWpEH4KLJxTKsGRuIH4q/B77L
7/3582TzwMR6yP7g5efuM37oOMVf1C/hPuXxySRZuIXB9lbubBljBsoi5hKR+V8EdiGQ0hYeJopT
O8rGtt5P0pT00RdcNaGXehUG82pUdDZM4sqgEsD1AOSzDEzgqPXysOrtQnXFjHVGVAUORs9Kv8d4
IwsAahq4jb+rCrqfZr6X5PfNMYq22BmC0UMkwjCld81vYvGiagvLipzSwBa8nHhRm3XNl9uXZkWq
aAZCJxfCB2Cb6rmippAK/e8JpCoy62QqIo2gwjhe0DsItAdAEWwYpbe3FG8Y/EE0kS3Yo3oerOHz
yGg92RGmK21A9hFgaf0opCfLBz5WGdvQ5JWYBdUv/xUvDBX+N+W/SqKuwavWikyyK5vQpdjmFtTO
DvD5WPDmfygxhjP+toW/pqm5IiaPPTmwynoFw6iHT/2u8rA2fAtqesVEACUWWolePKCUMC3AzBsE
Fcj0WREtXSXD2eusMiwqKRC3FHlThejXxd4QVnfzLklnjKCVBqAbbyvQ20cGvrf1mtMHBsQbXGcs
LmPGaCh8hGHZR+SY2G4E5tnB4pKevDk7DL2bbVzLNZqLDw5QNuRPUI27vhoAyp9HwOtZ0TixaCLp
w4QKYFA5vsSqDzNKfL7B5Jqk0a2Bgh9F+xwg7q4JFobTuh2wDCMhhr/SFMOKQJu0S7RYAnbyTvA8
NKo2aHK5ob0rlwWvAK4/Xle0wej9upZMbZmN/0falTY3iiTtX0QE4hJ8rSoO3ZaFbdlfCLvdBnFJ
gADBr38fvPtuS2VGtTM7PRuxEx2hJKvyqjyehM1Dl6Bkm5f2/H5UMoue46rpBE58xBIAwANOHPM/
6JHl0dGtLEOgiW0GwHgKH88NxtiTwq4NYBEhNrkvMz8jTXg11E+RdsEcwQ/Q3KSVTmUDQDhsAtCi
98IoG0eRSllweONUkChGUyf0nu/LC/XDsZ/AAi3RV30gWXeqveTUijrFx64Ir3f8EMQChcHhWK/c
Utuej206jdWlmWb9UlbrLy0Kz7RAJ6XAqoxTGkaF0XqL0gjvk6FpSZyk6jJI9Y9Lq+86/byWmuD3
/csZJQOvj+ADITow024ZQjka5dM0U9FoowDA5xJa7pAt8U6F3AuScIML46IM8GLAvSIMh2MfngpX
Z9dHsi5VoaEAEz6dozGKqsVLUco0ax5USXLx799mDRU5WI0JppawTJdjrZhOlahGI/6yvrzmfUos
DLcpItiYn2KHKjQkDh2YyF1OTY6IrKUHHQDhBkCUNYyon7rX2LgkAoM0SgQdVyi0DKsMTM4gHQ8l
5PkSgohW1TIriiPKfq15Mg//hBDAwaHkOqpJ/EiMVSenY64XxgCuWVAlzxD3hH1+/vy7N4PrR70U
q05g1jH3dysJcl9qMZZ8GliIWmWyXVnTpvCaDiEQqfNiEj/+fXKQOxm1OFRG8LC+JVefgxKYbtF0
mU7LmjTTZqdFpmf8fagO9N38K/gYpkVVjkxfFy1AqA/TZSQVy4EKQNj+dvrGQq8nMmvY1oOmBB7e
x0oz45hK4XTZnA9PeLQEqPJNP4vUFE3i/XQPAyGg1n4nKWG0b49Mi1H+DcxkiqLiW5VI/hErjjLN
OUxECYIxQjrq2fAMGrZN8RtSy7aWg1MECGfjaNGwBUJviLF2GcjOouu5T+nHqs8WLZpyLeN6AJtl
K+c31TyxtgYapinyrT8DFgQq/+EJCyBvDy86FxYepKCkBqvJsVwDi+kkVetJWOCRKsiGjnMFo4BV
e4Dr5t/ibQE17gucnxIfIpqHSuSUp8PDMTvmi9ysBIo7YojQXIY+C3SZos2H56wGcHudyS2ihgiV
eSJNwucpOp1/3dfXUSpDpQxxJiIwfur6kCh6kCuFAmSi+FSQXFVKd4Lg7/d9MoNpvvVHgIn/btvG
8SG25GS8OE3O4SkDQPx5mqYstjC2k0qySgtjcrHvkxrlCCMggF7BHAh67W8l4nhQJnlbnRHZaYeG
AiO4Af7H1BRUNMapDMufYR5gwIe/v3KwgN3tTTNqAHURZ9YjJixjx8gjk93n5Yd0A7kXRhsDbFMZ
CUS+w1JqAcQXAvRoWWchKQPtEQvjWKXCnU+1nXqsBEfH4+OhijDIAJw1mi0xYcW3AaByn5RpM1H8
hLDVqpkV5GPmz0jByIm8rnVKPYltBTzymYAfRLlYRVInJ0s5gmg0OzN2mJdfc2/xef8gOdX9QYO7
rgu6U2IkYxSfvb0IgmG+b/LHbw+yfyUKk/P0kAQpfttZXWabcBaTOfUCW0CGTxz9IMOpUCMpQWWh
0d5/XunkSDYXMnN/PSwJXXs7jwnO69tPXynsD2pcSHwO+rKcDpeyYPuJ87ZqHzezx1+uLbnrMwX0
FxWJwbc/vUdxCGmvjrFDHiYphmNkq4lTznr2FtHZbEZOnk1y0tgqfYrJ7suaCVjl8xg/WOUMRq/J
XSKXA2FANb/0EPLWE3I3+KG/5u6HJgfG/3O3AO4VYY5PLt4sZo8Pv146h1Lp9ZPdl/jxG0QX77Ck
HtlwgwuR0HJf96UhKf7+zFZORTaPEXt0fxH7RCY0IPMte5YcAc1RLq9ocqpco782COJA8fOZ3Lvr
bvlqkrV9ZNVmTluy28lk5z3fp8m3hv/r+q5ocqp9SNuLaiHT5rNohv5U2hPtczI/fkJYvJBtt6Lx
j3F7dUWQ0/egrXHovaX4LQ01ojDmBfQzpvfZGn7kh7xcEeG0PQ7VdqhaKb5G5Yfg8X89NE69p0cj
j/FoUPwTgzQmvd34l48uXnqp6z3R8mmbUhFJ7kn64544/VbbTDqcERr4HT2myOzvf1Gar6azrTdH
X4WzFUoj5zx/EOT0OrFqJHkOoeoz49P7ep4IkgY8tgv/+3w327TvSk0+QPAWK4lU9Ig/7qvC5hHx
mEgcvueX7sjDj3GDJJT1poc2Y7cjXWVktdls/NmjMfv98ECo/f4OsvOWsE9RKnTc7/yRRL4TLZKi
SpUmoLzYX9gqos5s9kCWJnkNKaWfAinhwRF/HCpnQSZVXV10GZcWLRfs7a2iIbmQB8N3zx2h3vYz
/BAercBo8U0UZYnJh0Y2wODCgV9tdimr3IihDDP56ki78JJdR0IWu0KnIFByvjulNI9qirZ7xT87
z6tV9LBKPMcJyexRY+5y6i7phCqspN7n9r5xEWgGPywVJolxTDKo4od/ICERdWgLL5GzLmhHKNN8
cD0rdmGO05NH94HYtj3ffQkjlfHw60o+ObsyNbNDmLeQmMVbtcViwgcWMk8QI/yFEiBKRP7JwuQz
Z/P7QzyJ1UmigqM3J2U9hHL2AF86j8mJbr3tViX3r4gf+vq3IvyhyDkADMlfJt1AcZHO3pqZllME
Xs2qI95WBKrwF6HCH1rcfZWHOrxMAC/qZ+SZvU2Y7zzCsvxyCU3tp912+yk4zu8O2Z/W7A9B7s4C
bZKHhRHDNLOP+nHTA1acYdU9LS6kJzNs7iFLcrHfD/u5twsj8hWRdDs8Pbz+ISHwUYKH/bhr+vM5
nKew2pM2SSrwzxKva0k2y3ZMtP/pL+T0P0T42e9zkQdZcwbPx8Q7veilQ7ynufdck/+NmW9Rvoqj
TaWenvsjmNE/Ep8GtCa6ILTk50B42fyWpysSJ63E9vUsUv1ntjFiu2XzOWuJ17REICjjsTmAS/6t
dzyqZJbmUX/CJKOvEh1/9q2NN9akZUzgd4S3o92+Ppo8P8fRCYQW0i7aBbUdEC/cbQ8yWQhI/YUr
/8MTZ0tOF8DcH+JB+Fd7LEwnHQVbR/Im22/ZU7oI/e0JwTKl6fqV7mLB9Mx3YuKO6vGZmLY2s0Cu
DoPq7Z03Z+Z/2zKXEBvP1if4O/wRycu4n/vDMWdfmmlY9dOBZk2fjXmlsfUc4Yr0sPj0hOEK1zDz
QzY503Ls6iJOTpDNxaKjK0cijjNzG+LaeEDO8VC+b6YFloPf69gWbdHFFqixKCCT7fnZ+xJxJBJN
deD4StvQyALEGXngCKsH5quhL9w/LTCAl2si2yGkNcRK17SOqP9eJoNmrxwDGNwU9teRfNEbSuRP
+fx9dw6Mk/F9S/uOGu7q7YP45OHl9bVl73iAC25JyBYXVQJDBDB0ySD0E4R4Jt6G9MBSygRx1Xeh
8I5yqZwVqa0ozeVvR7JfnWZvHxLBGx8BHZnaLjHJe0yeIgQMHUHIIDD7ozEdkvo6EBCGCS+ORR3T
aaqqHVU8ECq737KF4PcHH/iDtavf51gzsAQzAy46AnMLLxCk8s9E/uxmopsaVd8rMpxx1GCDA31g
4xnB8HS1tofH9X2dHX+4XdHgQqvGPARVYoGVjJwdGImVcyDNwjywxI9XkXtiF0FnjpAiZwAvSRiE
eZYPl6O4Z7a3CGa4LxQvGk/kXsYDxyvuOAN4qM9TbNbLVL90Sjbc1GVZpuxp522/RFnV76Hce0LB
BU5mH2atpuEka9BhTsSMpQ313YqYEggfX6VQNFnrNQM8xRiM8HdfLQk/BEIhELzvSOTa8p3yaXvK
QOJ5pdHiqSEpZqpNR2jNBz25c2TfpuqKjpIU2AIdgk7nLvaG+5bNpQvJ155XiA5tPHj6Iwl8E4Bl
ltkx0HE7q1WMJlgbUUVLCrhcYd5PdHiccUgDqQCcLSgV9p5tHOdCHvPFr5TYiHDp4vno3b+scfdx
xRlnJbCRCEtGTzhElWRkj/Tm7PFxSh/O5GH56qXUpMJrG7Kl966NsxlJ0V/OAXo3/MOzIbkXanve
1vKzF7TzCV5+QuY4Y3FMwzDGbP9gLBDxTgm4m7mP2lCFsekcFkPgtb6BFe7xxlmM4hgcOskAQayg
e1usNs7sTPp19Yt6X9vtPzhJNDugYIb+lKGMyr+DmsBCD592RjgzwBw7U6Jto4I1yhwDBebLfUH5
LvbdsnZLjItnWgwRNJOkgFYv9khfIbEzc11ri5oJ/hF4yJFM9C2xQYauVNuSmgKg4wMxpDhJv8T+
qIjNiL2u6qEkJCI3iNw93jiPX1Ra2fQtyGEB+5l1VJkXBKjBbLpaYljH1y94w1CBfxbR5BQ91PIu
iQ+l6qNjL8vtI2bHW3mHbl3Bvf2MZm6PklPwKD9k6WUC3tgeLyOAvBzsqnPmub3zvF4Shr0/7dct
OU67J7FkTdoabC32K9kg+bu8hKLd5+mnD7ulwal1XjaHsMUUnF+0zNlHVHuQsSyK0vtURtz/LRlO
mbvycjQBPqKiOrGQgQJkH0OS0W6j1bSeIOAQSeEgZfekkAsBpmZ8NqQK9Ji6WZV+IpF+hXyY0EoJ
JI9/BXU9WmRL5fuKst/lk0jghmO5wwbfJnVCiNEbBW4n6cgeQgAFRuT0a98wzc6ix6mAnkC++feP
ZFlKfxpObfV8eI+c9iEXGXXBvaicdWjCpMLEKhjqtvtF7GstMyQnfT4hsbAQSPZIeHsjc/yzR9IP
06w3Qet5xSSyIsGsoXhi7VoiSpmPFN9uSXGGYRopZ8MMcHDo3I/PpH6IQEeUDRrJT95S4exBlB21
89EElefVvn5+62yL9Kd5zUpjeDjubGqQ15SQtfS6WC2kzWrBaLFB3RiVn//VX/JoA8bhCHjzyyD4
B4PU7m8AXyGw8sR9GCKJ4SxHIqdm3XdwzC1FTbCNZ1MKTK/cIIwygfgLbKHKGY16EofVOWyQoyQL
dmoIes1/JTuRaRIomTZY/St/3FcAQGzbQSx1smKma5G3t41PXBdroyPyLDC8g+TdsSAaF2rkZRAl
wDVU/f0ltHVSLplFQqBo2Pq2iVbiuocmoMdFG5VyLJUI4GAoSWyiYr5ENXVK2eTBYrUogTdSILjR
B36wTi6USk6Hk4RTCd4Qch+Js5mhrBPODrMleoOE3lLkx3hI1mkdnMOiBXsM5nizItmqnVFh6CsS
Ec6chFVhBuceVGrazrOOIOl1zgiRnnQXlhKFBpFZFkQafFN71XUWsMkhJf3m2dwWKFXVwlTQyMPv
9rq4UKOMjuegbashoN+zHhmvCwvcVRLZ90VedHicweixnPHcWoOVzEi/yAW/LjL1P8bSTlEpNw24
yJ6PBjHnhxOtzJmGWWrHerVEPkxwMTyCcl5VHRD9v8+sYfKz5SiftUIUr/JEBWeRaPMgdLGZAsZI
BSm2QnA7YY68qpziFZ5MlBQcyfbfSAKP+lR35QHd9CBloGdgbwCxEn82qHJVZBbO5V2Z2xe3gPp+
CZ9DIqPBN7gXuVGp3Qn+REWZY+UoNvq5DngRZaupbbl1Q6hCnmhNTyxfCYyxwL/w6zSUPKmTbHBl
6dnWeupLNDWZ3oteQ8Kb5MzHJEBIWpeg0w2KFjE8v1IHOUuEWAKORlJttzfJhSSTqu8y9XJS0bHz
vMIIdf2or/s3JNtClN6ECbeREt8tOc6EKA0mz4rhAYamiNXpwyRDMLcQVrmHr77jNPkRfEz/Z5ms
g0xLn/fTjcMUu61tFKN62/bOOr1vsEYyHbdccXFHqRy7xBiezM/6BPH9oj8R2W0p0EdsTJhREhPP
mzJTRHZw/Xe45IF8w1TLgBk1HCa2LJ0CSmWSsK/QEUXH4wYZuHiY/0QdgG8XTo6XuGyTDsFxTbE5
QNpqFRUFVeO8/KHBhTmNNak77HAcjNfi8mIjxUG+RHWUv0jb/CHCxTaFmZWXPgCR/dAFWtFZRtF0
tEbH0Tx3vX/4fvlDjnsrTZMWGCcdooDFar/KVrRidIc0ouDoBmPwUwr+UBkCuqtw1DBy1eixANh/
PskE8FciCzEcyr3f54xRc1bMZFLi9xPyvFLZZL3GG8wTdmiNq+wfNjhDVBybS3C5fAtA9W45/WLl
4B80mZ4/LZqviwNpl7Tz4M1Mh37FTwIVHvfTf8hzhqmbZoFW1iDvbBx0QNuYABaEAiOdyIOV+EOC
i2sOeWFEmj5wuIeDRiPyxvfR9Ba6Nprg0VY6/7LYl0A4xg0ukE4G3IzvBX+30iElWguQ5x5PoojE
y2Sdvsq/tU09y23sAw52sSfsXxw5SQyxYInKAGEHsEuOzYueWWHQ9LLfBVWPvVxq+BomZyyaj08y
anz9QVkeTavzDpaCZXQYBV0jRvqbU1Yo12MnFAbk9WEoEpvuOU1Hn9hElyRF9k/VNk5Doua2eXy5
LzMjL6WhhQSQKBiiGPaT3h7t9BB08rEqFP+S+MbEIAfgUN6n8D36w+keSAyDQf8aFuPYMHVMGChF
qSCsT8g+nSFr/xaWdJOixhiuN7PJ4lGibu4tXwzSshMBp4pTL6vl2n5q3J1AmEYZBsYxNskNsFc8
GH4CIGc9r09oHo6QMlALplcirI6xeESXAVcDKAtscQIwyO2hphnmncNziOjuTPfALY2INSXtiSQt
QaJ2jh76S8yMdSA46REjCuC3AbtXVaeAQ+c8eGgqoVaXCshqKjk2XnMBSp4wQh8kgrtOwAgCKBrY
TViiy7cdYWYoDYujBQuwKd6al2ApzedfwPfXH9h9wRlT+xtKnFNI9DbsTxEolc5iSmLfspMJS5i3
qIlJS+c+tbHnACZEdAuLEoY1JPyG82NaaAgQYNkSkpBVkduNQvoQiREVXTKPDdUwaVH1a2l1MUjj
PqHExQSiOVYkQceKPMBUDPhb/AV24eVSaoGEkHmurD8u3vlADh4C9KnsZjN6cHLK+o0IBm6kAcQE
VSx4mQxYmgB/uZXWWJfPfSdnmq+Ws9jy6tagMsD9aPx4ci1jWXe0ngJ2gNw/77GHOM4a01+QVcwm
8rNocgtciGkwsXwkxu1mocyKWUSUl63Iln/3GXECO4z5DvBSQLTBHPstf5kUG/mlUEGIdR1lxbs8
9BeUzynZGLMQTZUSyd4b/D91NYnoCzYlF0ydywTtpMClmzyIfOhYpH3zQZx5iCdWfk4lxfIrO1yv
Uucwr+hb6Elkuk5T0qxj+xiRragzcfjVe8fAWYegjQI9xJS6nx6I9ZgsoUg77/6djsTYV4wBJfr2
pCc1gBNTYFP7XcPyCBjyi8tCmx10UTQ3Embd0OEk1qytqpqEoLOIZ7XdWbRpHWutkcqndpozDPST
OdYa32du5N18Q5RzY/FZy8IaI/4+aPY2AHkamR2D9/MFfaS6f5+WQER+gJHmYaJrxckYZFaZt+8q
aysSOxnVDbKeq9Q29kcmTNPelxBD5uxt1KZS3Gc4VlbOJPtC1zkNBTZ9RBmxHAgD98DM0oE0z09R
SlUlpcc2sHyVqSR3scvnwnq3p+GTtDnPmhfdrZ5ivDx1MtVXYYKFpU6S0BAFuln/eHpLSXkmSeqH
uitCoPjJPUBNZSytAfKRDOY5oZLPlzDDdH7g9wUzKgzjZrOjZmEjC9qE09SZisBsf8oT6GGbBNA7
Bmgpg3srXHIZi0mKJPD3su37EUXlYi9y1sZwZbdKf0uEs30GWj6tUwkiz/vNb8dZmHSBXJczYZOG
ZN7RXTlsscIYwmaGmdbQizYPr/O5Ha3f1+u1Os8e8BrfAv2czOcHh87nO/ouSt58l/PufeJwL1dP
v/DQh0ag4xMZOuw/Pixkzxt2RDvzqiC+u56jaaqfzye0tz20CmCTiMgRDYr74wOAZmEBxwAtgrzX
7Q8hQHPLIEA1sHewS1j3eq99PXUk9Y4b6VXUwzJ6JX/I8QmPDCBjSV9aga+ZJxobe70QgDOMhJ+4
9CsKnCSHhQp0mAYUSiefHSryVhDZLuYFtWi0Dl9P5PJcUkVg+7+bo/ljBL4JlloDtkzGYd7e46E4
mZf8mGvDVOyRFESjmwNxHomLvqMlxOkJHTMi4RmZpkEMgVh0ACQB9sl39fVaeKo0iKtDq/l4VEwY
GkrRnlOwYLN+b8nRru0pYrnd+33j/F2y5Ti9IcppLmbZg4l2BtGSQWsqgrGkw++AzZzVfvFpsc/P
o8faxiuOUJt5TunWwNqoE9n+fTd4yzyn3Njn3EjnAt+hIRHkHOcpO2zDbfAwI90+t40X7UPy77M+
YiNvOOd0VZFNvYuLWvPzA3k7qcSYAYVZFAWP6OMNES5QCWOlSo86iDBr82b8fgRkzsVFEW17n5ef
wcrN6fG9VlGVTy+l0mi+6Uabxwd1Ln3eJyASTn7apDucpoFsgUK/kd/OSASpDBMFM5dobHmZt/uU
0KdWYM1GJijAloFNDwAOAzQCP7GXdBlgb9MOp4dRccwwhLZfrXwiDcOCi0d3Sl2q05286MghJ19b
dSZgevRYr+hzmTZJu2Bvtn4ZlCNDA+JQxXEK6iN4Wc0S+vAyzFivn3bRPLKRNRfc6Uhy9JZ7TjUR
oeWHGPvI/WZ/eDfm0MyLh4ZLGHX74WV5nK0B1BCJ2hDGTN/NmXOKiLc+/no482EAlTkb3fNnhoQ5
uMepbaOpZP7VfQwnHjImrGKNasvVeXMqqXaVgXQGaKMdI0Qp8DndzUi/te3s4V1bxkhBU+uf9EPc
njOno9h82kx7rHXDE8bJmQ/j52powXydiuR55E0MSkjBYdEpMiqAybp1K4Z1iPPQnOBGoT4fk8XM
TckSQAQ26hEH1hFR99EIzsctwSH/ceVSjodwep70ILhgqzeUAiFDjyZ7NJiLFlNliFkpEhDCas+o
ab3icwgbrsmiXQHN/SCL/pLVyZlos3StLD+n/mKbvg1DT6KCyFjgdXOynKZO++w4tS6gWNMFcxKv
cBvv8nKk1uNvdA+5Z1Sa3p+eylWCU7ZmW30znZl2amtrgcEfV58r1jmlVc6RPokyfEiCjpeV08yA
N43BEPewXC7V+YnMjwydRfJ/UYcdC5VuzoDT3AJb1SZ6AtKF/Yx+NsxVHN2yQ8Are1vh/NVIxH9D
jFNVLVCbS1PJA5/xQ5P79ZHqU1LKdmJsjETwXB3Jnt3KMaeiiqRKx9NpoNbTJocdlHev8wptjtuh
Ksrum33RQfJY6wDDlULsyIbWrPC8MEmDChsmeoZ5HiCGCMz8SBv4DW88EJ1ZYuOxWsLomatiDpQX
QlxME2GYDWPHNLcPbCpwayMNF7cUOTN0jJLkkJxBUUcB6c1xk5knOMFRx/lHC0zO7lT9OTPTFhRO
zNE97Ohd2/Z6jucOIh9RsnPcT14R46zNQdVLVc9xXQ0z5xVRKPO/44MHk7mSm3qZIzGJiXYcjQcn
V2Q5kxNZWaxMEpDNyGK1wjAJ4iFnZjJCfpFly/DUm3uh8+mJhnFEJsbkTEyK9VFpdwTh5/0CIYnj
TGBhjk+STdxfSxuvyvlOYjlNaUxFsjrc24/XwhXPnImJz2nVai1IH0n0YNAJwcQCnMkSbZL2u013
SPVtzX/wBLw2NfzCjawzY+SyQVQeRqpwt35GH2du4LhrBV1VAtEVsciZmjhKUkurYWoWC6OlJQrE
QyX6n4xH3CghvzXirJdmEgFY349eo53yaaCGKr22ZLEVCep3++OdS+Ohdy/WRDLkRIW8REt9k6wx
W72qn8vlhH3Mhv0O5PER/nG5VjCKvzYIwvmlPXVfgeN/GJA/ko//7YT5tFkctpO+HvRVsScE10kS
6i4xtRvZ2uN9UiOtSbeHzNmhc65PjEuNQ4aGSkR+d2YXQsiBQlyfLi5mNLdfIhX5WW29JclZowb9
Xqmc63iznJx0A3xZeYZ+Bo9KzGLtYgfcnZBZr9KyEhUhvjsl790zZ5DiONTL9AxmsXmSYVM6PUvs
0UFysnaLgKC/F33LQz0IXbLQowVb7LwdfX19QWjS09c1Wozun/5Iu/jtUXCGCmvmyugkwwsYq8L+
kPBymU3cxqbIntTk8z4xUQTIV0ZM+VRFXYVzT76AeGoj4eYAC2t2cCcZUX69DuOK0yWSGcyj78gH
w1De/4DhdO+dPhcQGVFS512swal+/EpEqwxGCky3R8lZpUo9qm3Y4m5jqC0BPpu9frfvMyB4LGBj
wm3UfunPh4vcw/Lp4cIpSIK1Gg8RxViJhLKhRNraxSPs/BgTu7A8meRPAtUZTujHCQL90JBRYAdC
5eSWvhzU4SHG4hN/kS/1D+0XUKMEFEbDkisKXOBTduoZPQGgkERbJVs2Neskqkvk+f5JjgeQV3Q4
swNE6Wmk9pBFmaL+aLsPLy8TOjRfIlYVPdjHReOKGGdwsjP2OQ/PLf9skfK0Mb+a7Anrnckltyu/
W9RoqBWhjw+Ke++mOEtjmV2TVxOc4+FrX2H9jDSvRYuixt/KV2xxxqOM4iqYZCYquWQ/wGAN+BWP
T08DSJLgukRyxwU18uUcGlWHA1wcctYvNNabjAmjVJHscfYhV5IY23CmQ7i4x6zRRSbpx8UGPMaB
fbWeBTCjZ2E/4jjNKTIqWAWomTxqhRxbcEVapGNmi6UbGEI4oq92gUeM9yks+A/K81Mo/kOMH9wq
9UY6tkms41XBVizFgg9mEgrsCiGlUReLPQL/Zouf4SrMbqKE4UHH6wKDSBY57oU4juMvzisanKno
Sqyw1pXgO4Xx1kQEzROuQuYAJ0pdgfyNNC3AuF/R4szFscdq2y4ALctbMRV9WY4yu9jZ67oWjYqr
45r75+g4Y4GWEOyoUiRYQFzSUJp626xq+zRjFXX8x8dH16Ine+kuX+vlGigW868vIAQK50zGX6BX
HHMG5GIFURiUEEzLyYcp8mDm1DNlIWoiHOnwuz1ZzogkB62u4yCEAiwaBqRoPNAGlI58gXwQakdz
usvpdstEQFvjkc8Vf5xJmbRNGqgd+Hver/ZTp1712/XTID5U+Doas15Dmw92Zcsa8Oy5G23qplCD
NtX9ao5y6BFLjZAekZ4PM22PQAvB5ueC3Xdvwy/yio4NHlihoCA3qvHIBqFcnMoyU3VfM47YpXYg
F1EbzxDN8BSw5hBdgqi/AWCeEw89D4PjVB54IqcJKQl9n/wW+bDRcOeaCCcbTR2lktkcdcynE/ZW
vSdrme4X2ddqj/XOKlI9rFv+F/C3Y2bymiwnGpp2NIJTP5BdnVl0GAb/K0w9B/6ZVMwFGJR9pnMI
5ef9SxvNklzT5fyPdqx7qe2ywWhOwe83WBIwJZf2E3DtREHJmFBeE+PCVflons9ldtL9vqZmsc6C
ef8epa7FRIgUo5r2h9KPoPVc6U2AZZw4zj16odWXZDlvnoA+KOJoNE13TYiLTpss0aN6IJSgEgQE
YQf5dKD7ug+YYlAcXYxlNPzgXysB+vjw91dJ9Fgzz1o9XFhCgESILm/69SlGoRAeIOd8sAC8SSs8
WEGmZHvTnaLcPUUb12kRPYYxYUx0kt9Dn/cY4yxWH4e1rmIXmY9c/X6lI1W9lzy5IL3FjF+Uec8D
Vm03x//cLSZtn57mdk9f8hRN2RTwNqLvGXX11zfLWRtVLS5Np+J7UHVyMvvoXh4b21Nb4bNg7Eax
Exe4TagAYcUJd6Ml8ODqS9aCkJSTlbVXACfrhKgP7ETKPhb4XVPiLlVrJNOKa1DqdwifpZROieU0
sDRoA4U5HRLZBMIkMDFjWn9NlbtYS+my6aW46H5skS5hmSufkTrrH1DvGdCwFGR/P0X1luE3eWHC
ngsTjck6cN35TqcGq9LPZafr/n4/AdzSEQ2PZEIiR7fYyStKFhBbRyZ2S2svC4AX2rkCpkUfwF0q
lpciTFQ03Uc/ZvCO3cOK33hyRMPsXZMp+muPmCToClc9CCiPOrBr1rlLjsuLJF1SsJ5XrHhGhVZ+
tehyWSP1jFCDTN0XKqMvMtr2ou3oow/ca9LcTSMhGxppBNKnX4p9KX1NmRloda8D9MG1THk1Xy2L
ysEiQbd4Oj9ipkxw6mMCPh26inHpEyxX5HiXrRyM99EUiWiAem1Wz8fHcBul5OmpfYlQ1/y8T28E
8M3C2+wPPY7hLMM8Rz0FvUV8QnweTajBGhJgEPD0gnZm5L87ZwlcZmupA7n0aEduh9EvT/0Hk20W
Wg4VTVOwynGIwm69QtjKiQ7wvqmfYm5J1kg03baOPj8PtZXOaz+2W60naNwR6dmIbt/Q5cKHrJxG
AabbpniOA5caoBn7AiOt/kcPXXvUZpr/Kwfy77x/m59XnjT7mgpnxURfwMUUBbbHdbmCLwg9/QVj
yB+Yad0+77X5flHNP0On8wSXPiblw2TAFDv5sL8JMzu3Z92dgKuRoU3Mb5OHg68wFHS6ReYMaZxt
tYhc/fW+lH1jdXDG7IYgx2KX5ocwbSRIGXq7sYkwopsLO3hyY0tP2ex9vgvWu7lNoufv+hKaBtAy
cAZgdYIZAsGnDE6P+xQN6zoxM4TZTKwJ4T6lwgbLi9VWkm+GTnLJiDb1zY9ScsvDg445pclp3qqv
x35K9PYrOzpJvY1bdrAu5CCfyEl5L04rPS5JDBOYAgnUS+JlixVy+aYxaXOZSWlNFdMvpXXU2wVg
f39non7RsWf1NQvfdZGrAKo7HbvzCds4/cmu+lLPM8WKAPlbW6tgYp+20qwIaFP7989tLEy8IcqF
iV1vTFozKyRfklmJ2MmJP6WJrS96hDMOJeaGTlay/ySjl2Ur6sYce1bfEOd8URpl0yi1wHFeo9l4
l6QyCx8M9bE7sWOBtcHSo5IL0t4j3d1QkT+CwkNGFKpZaBfzJPm6QovKCUw6UbAW7nez+ABksPq7
KGf1r4D8muqk12ATi3gicgYCWdU449ynEibfFJy5qtBYob8fN0Np8mRfJBtjpNhH4QkueTjHG+WA
VmAuycTCUGyx/wFtZtamLMnlJfBDkzqr4/q00+zYmU5Jinrh2qaNjY4emm0ESvktsffocsJVnsxY
jxTQrSaz80u5wCI5gMhXVPWQSGH+SkZBLXWIWzmunzPHDd0Y4XMczXapbRlo3szdlKoP90/jZwL6
+zQwbYODADgTbyZ1+XgxjEAJ/OLZOhCzSkjzgeLTR5Gx0tpJck2MkyD2+SnpHE3OPJnNOcgjTUWj
9fSXurC2Op0/iSCvfpaUbon8yGgegR2KybvAR5Is8+D0pmS/OLEmso2HxMWwjfkwDWwdi5MBC+TA
A6PI9wUYCaX/2xI+fAla67FRWlcn+I9bT2QVXZMquQF21QAF/83HZgCUjiuWB5iwmUcXgaT9zL5z
BP+Ps+9act1IovwiRMCbVxQMQdskwXYviO57m/De4+v3oGdjRIJYYjWSRlKMIpgok1lpTp6c7C+d
C4UXN4Jjd8WqqgC2bv7WO2k36MV+H9sw2YaP7CC7WpD76Gfdy53O2kiaLHGw4469Ca+b93CfqrGO
YbHhp2O8hf4IlgPKYIxelJfjOTqejwt3eVaz/9loaaJhcpRGDFfKjp0KKl2qFa1WOnWMX+DVwGA/
F/bYPzIuFv2qmOOqiBhCPMlA1W6tVDTvUfaGN51j8JJsHb1XAx2YJsKvQRMOnCmGYrjmgH6gj7gZ
6/Po5Tpfn3/Ho58z+Y6JT4nZuXKaMpQDOgEzzDG8Wme3JNR8zTeugV7l6nUj6s9lPjbSTmRObrTs
UQzGBbuUrWFApWZ0WyP6Yxt+qNrWTm0/eU79Eo0Vu1n3b8fVKtKlr69e+7rAy13ybMerPDWqmHgP
eDGm7yGemLweipu7pdPD00HvyKuLJOBgNwfvPd7zJFzLZrtrGXUd6SVCSX6lrKvPYF2Qdc6o2lJX
26xVu/2USSai57qCcmp8ShmthOqto4nAbdqzy6hBh257ynp+CMy4tMnSFVBzInYZ145Gh3uzkslt
hfFD0HL4KfUedlTvMOgCNSkPBaK/z4U9RGwKxgzhtZQkEeMOMdTzXlZMS3GqiLhkQkV68NMlG0pG
L9ResZ/LeUx0/gpChyRG23E41Ymgyg/qIpcCOCSqFp/qzyZEelU8CNcvVov05rJCyl9aJBN4zCLd
i52CBptQSpHyxFjPDCkz7CUfqNvcEA047UsjluYMxzi2GwEZ/sbCAbnfy7BrlTRIIasZsR3HZmVw
q/YSftqjvVAB5sHoL/3Mv6UH1KsAq/mG2rSbmizhi+ee/rsP4e4/JJVzqU4TfEguqvw+UNaio7Ok
k4+19Kcica1m7cJcg8fs4bjPN2ufqGuY9XQ3hBD5utl1WvbXMD4/d5vNZpWBza48JNBikRz6H7vM
1fqixzYzZgXyDzzPyXKSdlaDUE7jBQ4zkdGpdL8BDJOGKMAIlB25ep2Bv2pDu4eswlBzo1ZMOSJi
t/c/lI60jVkqxsJVH43kg/7iCUG6FKAJ9B9PpGcK79V1CyMqqc4uQY+ST9xAaw0WnL5/03EmyBLF
+eyCcQQiupBZhvs1KTdBVRJQYZjWEqbXMocGW0unyZIP8FDexc8LCpIcCD0xmlmc7mnmuF1f196F
lfcAGZA4sLjwmFHvIg/y28SgSKyLoANw3NeE+5A33ECwwX22FtiNEOiD4ix4m7P6hn5yiUNnOSgJ
fk3OzaIxtr5IfWA6LgN19Cqry498e+m6txLZvYzIKWHzV7avVK58b1gtGCS9GdThNWi/JIk06FGW
3FTjBjWLfqiW+IpPhtRoxZ3EaZgSX/jVkr84eg7TizEOBceIeB5DRadQGlfKHAzRbtwLZ0gOZiFE
77wEh7FK1KFW+ZTInJ4UZu6SHiFa/BK5Cy7Fr0M6/QAQKgiYdc6CIGKKOZSqNi6jXPAucYIa3osM
Bn4NflxitV8Vr7VfA5intfJ1yHZM/lFlIMoQwSwvfacpAXQlyANNMGKwFBhyRWpuzG3yekp9Daf8
EiuEcVVaPPGK6utNr9OCHksGhswyprNVZKIYXWiJb9lAhr1v1Y6KDnRG0dK1JxoOOtT/OkhE2NXO
IRg5FMQqR6m1r3lfLWZ/OX+fq+isuVI4hZcBaRpv9cS38sraEWhH9C5UQLxDrgbvLJHXHok0A4zw
BAqk6cAjJurLgdeiVajp2WkdGl/S10qyBK0ylFXrLqZ3Zh5JCbUysJiMMRu4TCaGO2Y9XnJ7Hjo2
7JhM9QeSvdQSrQqFu8rzXbPzY0JFanqWUy2hVoJzLjq1OVUiqfkl7Xo0KfgWFlMI4QYjiz91g3tU
uZKhD/xLhc7kzOoZLfrCCec/QmD0YadmoV24hGU0SliPflCrlkGj9igpuL7ORgZlKQJJQp1p3lpq
yTt8NEZIMOMP6BL8FlSj701snAV5mLaxf/Es6t0zUuelDFb0tUTovXdyNUNTdaqG1J/hJw4/A3qn
BGgWoFfsvwZBK/gOHlcI7dUYS8ZN/OW068Siagv/EvUvyhnqI2zjC8oMdX+kah8sPkbxIyIDP2i0
bOZnqVl4d2ciMxDNoMLCjM8cJqNNNsKn4qFgPCq45AAYNKQcSCqR9Kd03lKd6jdtDkaRbaMW9R7u
KlWcutTIXb2V1fTbPYTCzqHg9hllcAhOVUGEhSTE6NTd25v7rxvv2I2FLjqvHLjx6yq063ok8PEw
wQQPOyU9ObTaVNpzvZ4JkCW8CKgIcJikPDK73AvMi6Huq8GLLwG7zTAP44t29DrQcnqT7hzHgInx
bbpYMZzqXdKADLnqLiEYHhOcmLSNkeEg5qFRAWOmbqCTFAHdcGFyqc0E025enA9AvGBdtfattqIL
7S48KzOKeidvcgViEUO2nQDyEvqq4LkDcvL5rj76M+OCePju8KREDBC/39QuThjJVZLkAvZKFwOB
r+33/0d32ugVTe7KnZTJXWEcdFWKbpFcGtmqj92GM6qNskay2i1WqcZvqHpBd8a7MBXIKbKEIQhA
tLDTpALwHhXFcV56cYpr5Rld9dqk2+c7NxM6gkv0Rsa46BsFSP1xNm4OGZn1XrEqHWxEmzLpTdGj
KvVc1twp8QiuYK4lXpCUyf45SuyyVVOlF/gSda8j25WAd7zUmVdqsZNw7qxuZU3ULGvyIBKGMr1I
f9oCdkelN563DYNXqjqI72VNysaIUv35AmfyrHA84d+K6PzHq/TLRHGzmUGdc4niS9nFw0z5AQ6E
9B4mVkMZGDvscdum1OJQp1+4ax4NKvLZVWi79Yo6usqWEj59JlBZRs3dlQw4VqsKgcbGJEpWkvRe
Ua91aQ2lLpdW4yPbsu7hmaBFr4efGJC0PjtLudLH24ccJR6vUa3gTk/j4SzhGs9v2/zi+ZogfKbJ
jq8XApFH6wsRyCEggyCyiLhHd/Rmv6KkdChHGfIL2L7VrjsXgBn4J7oVVr2VHMXT8+N5LDkoMgje
OBHsUvAbkLm4Fwc0HNfTdJlfkAxtalViSGN5henVe9EqteLEnAQ0ZithCH/zr5ib1JKyjXboXqHx
AdBmBdk7+CtT2osgiNuY8TustwPYDpRoLtL/QA63arNzSqK81KuMX3hxHjm9xlXfCJ2kJqWupYHe
hNBdZ7OXb+M7OEeDFm0YMM6sKzR2GDqRTJCcnAWLBM3q+abPHbEyRhPQe8wdmyp9VjYOx7RVfhEG
LXPUtpPNsAOqWFG05MuviFDS5LnEXybmh10WWSwaBCAMeAPvjzlSuMrJ6x4zmjSuM1LUFZOEURlW
l6/5aw2qolxV9IQiDq1Fic74Rp2qLU+GE3A2qr/pRZKg8vaVB8jhsr0GzyxCq1GBoUEeKSIyuKR8
6X6SjHSAjNRWBvZbn9TDrvNWRbwSv9mSNNQqz/QMsckic9bj7AEEkiPpHBYmgaRteomYjvXloRGK
i8epdBWRqHgLYuLmRhH2hGs//dSknVfFM8KPXjh1vMa3Z+4HRSZBAGk/SRQwuBmcrCvxKkB5pwTg
urAawKhYjUYoilKYtFI6zZM2NaOlioH/U0A++/kh/TbfTQ7pbhWTW8nkUSbSglhc0NLuK5oEwJG0
48DKNWzL6/ANtARKQI6Z/GAWuPsxyFYQGIxkOj2R5FUZkHBYs7TZa72oBdWqTUxleInoLU/paWYU
DvFOAndIX6RP/8Rlus+9uS0mSqKw3Ovugf9TObqUbjEj0XnrqE1hcuJaVI4SgrqfPDCLWKP811Ax
y/AQMsZArZzQYAVS7FPE3Nm+DzI9bHLCe+pgolHCw694a0pQA5FwEL8tc50uDKYhffvifdeeliss
Ujn466UF9tUTFrbzsbdzcinG9/DGkvpVyYmFzBcXdh1YO+r9UJtxrkbIpZm0BvJOTxXh2qrDT4aR
vYhe9cQsTN9YKv8L47FNj1VE0wC8SxChML/RwM135A3lgZhMLi7cob1Kf9J9vq8sz2BAAuHa8dZI
MGvm0JPBCPeuKu0EM9hjgirS85dIfSNgu8RIIhozyNBrSJNXzPK9rASTNfxDsBA9zqQgZeb2SyeB
UV+kXFhSUnGhpZIk5XVs1xbPyUkwcaqh4S3Je/R+7uVN0st51nFc4WJnmENhlKjXjBNrB9CCyJpn
OJZjMHv+EGF2cb1ggWfKNHeSp+VILqHFGDYDd+MYvrqbRjgNH/yulUlZqmL9MfQW/I5UC8J1KuBq
sOfnqs7OvHq3O81NVL0NRQfXHzutrFjiu6RD0hlooHcXmqD6BmpyGmelm4QIHw4p16mebjhrBKc8
/47/x90UQSaLZjAQ801OQEAltI3j8Ts2+Zd4LEm3SbRiMFgR0ecG6kKP8x4jK0vU+kq/ZS9druVI
tOyrv3RAlD/SKo5jVVjnZtroQag6KlWqSk4oMBvVxnhrwkNrU4zZDluHVFqsNXuXVevv4NjAiKxD
zZEW1jTjvuNsJQ6YAqApWOm3FH2jb0zbR0os+eWlbzWvg/N4FVOFyEm0qtktTeckyKl9If3rqBlS
4UMhpyArSL5MTlSmm1jwBQd3mdedSK1fu85TpU9v4zZncYnRdabaNEqTkKaWETRLv7bvZo05zwKS
QwXlxUN2p/zxKtYQq12RvgEYxGerIfgjNL5acaaPiQU1SSJ2waOYVd2bD5jk4gKv9lo6DcsLH1oR
QKJwu60qtORy0y1YiZm03/1aJ1ZJHJLC42SslV7vqENgDwb9dQB1kEjiVTW2siHjV41t++StBpVP
bCFWUyOSkEr/ytTcuEbWCpMT8FQR11iKqmYigruDmCgQOga5PubHjwstJlvFAa+K3em5lj4SRuEl
k5BeRECA3pQHLRUTEWnPyv290UH5kQt2JKyEQxyCf1W6iP0mr00qMyQwCVFATOzyCnlaveo+OvAi
9ibtH55/0EzGZvwgCTEdPgcVmzHTd3v9ZDfqGxGnL+EJr719Z7Tw++A1VZgBSm0HjPARaCIrAPGo
lPMSEeFvtE6WAJxzdxChJVgZRegdmJXvvwJoZTHLhQp3EJz9dW443uuQ/nFKAAycbiFOmZOFPlpJ
ksZxwfw0d5lnYdi2olddgMeu/sCRoZDhRrIQ9Qdkvhe2l53xGOQRmQqQigSndhIDelLZdOmQVxeu
3cjMu3ylwDksSSD/UUPX5ISSyK6el+GaDRfSK3PxIHMreqLXjJjFmZ9k1aX4w3yHHEe4XuMFklYy
yKN8Uqo1r6VnUTC7fcn7JAHKIC028lKgPVMCBiLsZgsmSp8mbYqhxmV1wWRhyw7OAszch2SeZSSL
D5LGLqjYrEG9lTfR44bP3IxmIM+h1xg2GLK7HDNmswAVl2PVWnJNmFClGSI1K8lWmgVrOut5KQw3
4u5/H5DJiSvc4KRUVVeXOkZBJdtkvM7nxOl2WSXohRKQkkEbQK46or1w18Zfnnqnt5InB94ntciU
aDG6BGWr1gmcYikm8aC7NCqBP2GpDdVXkv+J+3NZb1jFcvu3uCLdx/PPeGSAGUuB8JA52BSa5n4d
phuLEjJeJ0QSNqCHE/wCFnReYxOS7/pAVS7Z51XeHwXUcHyDIRfBijeyHui1Wq4Ei11SgXHFDzuC
MhuPTPDIWjlq582neKFfc3kKk96En/2uyXWkGeUxM9K3GKY5fFHpJuQtySP+O3OQWy3NVs8349f7
e/gCsI4iQSDjdZcmZ8KOY9fZMi4vzHuqCy8tEoIVG6k8rdP+BnEKIE6lCbxw2Rn9BtwiphOhJB/8
VIi21kWBOpj/joG7O88lQkck3wR8sGmPz79yziIip/ffj5xoaObkrBII2KYiVfuc+Hhd402eoUzr
EniNz4U9tlaN90NhMfkAVPY4lol7JTAx5puWBZ5AAoIsUbUG9Asg0NT699DuLU9H6m+hXjWrGTci
J/eglpIQ7FVlealCZBMRuHrOPgm0QFoIBmYKiPdrG4OFmwtX1EGK2eO/a1NANZJta7TFcRqy9jr6
Iiwwl245EJ1FegJK6ef7OnuII6L3t6UdxJD3oqMkaqSsbsqLvGYOrRuRYoCUoD5E0sIDOj7GD3f6
RtLkAJmhzZTIg6QqAZF8m1CC4Zb52/PlzJRxxq38Zz2TM3O5gGl4kKldkFK7UN/iNchXCTAc3FZM
VDq1vF3pLCQTZzxAcNXzDCMyisBiLsf9Ftat7/JSI4CeuvL0ALYxzD4EbuGO/Aakk+27kzIxCbXT
yT5IsspLu+4Jr9c/+ciFnWn1KtcrLXpxN9x3h6QcQ2ijIT7+zpHWanTa6tAH2+3D8xJCfubq4NaA
0Heslsnowbtft1IIyNwGVHmJ2jdfwqjt5tigLdU3OMTQbdP9L9t8I25yf1rfi/KBcspLnvzUKYar
yN9Z6C+ow+xZ8mgIGo9TxJyV+zXBAw+GCqN5L7VCQucac+imCJcAwXNCGFnGy0IzSPALk6PMmK6m
+iCoL66juzwm5lYgO19qK5u9MID9oJ0L5RdWnr4hVCHyFDzF+lJokdVpjMb/eOAgHdCWWqBNUpct
n8SWfAgthIzeCSzjoDck3AHQCp1fsVqhXp/r5gzyBxB/5PlppBpQ5Z3mwZTWkZU8TesLk6i5mV+Y
b7rWXF0hpVEhxyURJKXRcMzToPHQhO0GjVeSwZNNg8awTs030dJDP3eDbz9octpSOCh1wif1RWJO
vkjSaEO1az/0NTlQXd5VAUdDOsOIZZXl2vXwzpoihm28iv2CaZx7ADDASEFbHAog4kMg0zFdITdN
UV82MQrt4A6zmsOwkk79oUc3NJLrkR6rzVbL1syuWHjGZ+zynezxtt48Pg6Xy01I41Q6FNUHZld1
6cLbPd7nqenCyKQR6IbpJZI0scn9wJdZPNT1hYsBNOt2VbZx6lVUvvCOsXDFRiNwK0oZcTjoYUSN
Ayg+/Mv9YvyGkaWad9uL22rVO+BMgGSZAFYkIH/coZGz37pgo5FJq61QWHwu/CHvhPoDj74NIJOA
IpWlKWp16FJ+yKK8sdPAeh+gYtW3cwDZd7tNF16D6cX9lSSiSoihLMgBTad8NlHtpFHA1nYdqWwb
r7OW3nkBJol51THoLSBnFzZ2ekn+IxBkhSNsBs17E5Ml+jQbVIVc2xSLfDD6Bhu+XLDvsyJG3DhK
78DkTEE5GCUeJaHiN3YUo9LLemh++ZfG/XcRaD4E/EhQUAifhHii4lFJ7BeNzQyiQSkvOReqrpsv
rOOh7DCKAYQERzP2OdIKd38Ha7FmmmEUU2iiWWxlU17L6/ZVXrsrRks0Spd0HzNtcoshipla2b62
vBWrtrB3Cxdy+tCMXwK0HE/zKIuB9XuyYGaQywHOUmOj0OKvEFHJoCNQYwrjkjYevaK3bGrV3+mm
RPXj34uWFeRlMMQCiRl8x2QT6CiQCyXsbBGVBF/vdymmwwf7+hTyZ6G0+dpq2J3IvgiJHuzBtLcg
f2pysHIZ2CqkRzk84phdNBGvZF4epHln+75Hcgq4R/mCalTJW6W0ELly43ne25xRFofGDuA4gA+d
nLfc8lTrujVkSbSKp1UJjnyz41Gso9DTDHuO6pfUxFqACE6UzJj3SFP9dUpd5Aq1L968ch1mr225
idDrzm1CxkwT3QnUrCIiswYM98xUazHVmRBox5xfenseTeb9509OSiicliokbFUlWSx6YBkVFT/3
FCrXKFQVTo0UEn3+L7eDAaiWB5gCF3RyMX2Pd0LPazo7lLWqXJU6V2+yTbNmeT17S5lzD54kxWrC
vfBRAx34v0jHlBkE1/BElKnjil7/SqKHqrPr4sR3NSnQf9w7KtRZdQB75BiVzVaJXCAPY1GBzqQk
bV8ZuVv4jnFj7++Ngl5oPImwEvA2+ckdFYGYQWDZ0TadhRTJWD6Gr9knC0ZgjD7upADBAaA1GP9p
9ImgCnmvCXnKUn2Hlmw7kkOVi3Z9b7T0CxPozzf1oVcX2gY5qMH/yoEVv5eDa+SEPv6z3R2Uc1qo
5bqzSoJysO1sZUotXLVZx9vtR2v1G2/tMwu2/eFF/BUv4eEFkGpMmd6Lb6QGk/VSiBe2brfzWz3z
PxoG5URmBOQOC6t9KB/+rpaHFwv7KvBAcN6L62uxQzQCcUxm58xKyldloscc5jAFql9KpBqylYch
ymWc7YK6/vLz8gvzr0jQm/mSmZ89YeAmRREXCYH8ZOe5IUxSZvyWrgB5cReZQ7ArqJeQW1z1uInT
uwR4JCey6LODeZ9s8iDkPAqnPmMLpc73x8TmEyJTp/jEjvV9DzFM0WtufegoRgWISQvDeMFlnztm
NCIBO8MiVwE6gft9F2Unk9osYuyovQ6KWUVHtoZIGuzzkS3k9ILb85CVHM8Z+yqjKQRzBsSHZyzt
k7BzJBpEg+BDUV83mGDzeThYttWAmnr7VmsAe6tnD02Uq+Prc5WaO9db2ZPdjrmSVVxv1NxuX5ev
xSYH6L8azOdSHvB5v0uUBcDa4NyNNab7La2D2G8rKWHsHdYGdkjeRJyD8XaqkRITZP+mGYIh2rIZ
NdQHFWx2F07HX19j132vXhcphB4C1/98EHwosPrgqKfoqEZygigXHdrWGlAqp8T+3H2+v+9CMpDa
aM1ci/aFuVmdz/v9EWxbb8/346HwMIqHDcNUUkXG6MOHrtkWYOQuLBlbKvXyEoOuIRILwiH/HiQ5
xh1yKgsP8tgMH7GUrJWXBfFzOiYBkYdHEWRtDxxccd+4cC0LxuaQ0owA7y5WhRcBr3RUms+ujdGo
fOlYQa8EDCsMNa6183ichPb8M0abMdX0kTuWhXXjeAAD7i+FhLak0OM7xmZFI430vEVV+yt7ZUOj
aS8+nJnn4n5L8lN5gOLDiKGFEtW8iQ0rakEus5BhbDHdhwymoJpDp+A13mM+fNWiA2AQVlykdY6h
OFqZXYJXHhPvxNDsRJuLVdHdigLpMHwoGHS6IZgPFxffwHZFVtrthjJR+1jPlgb/PdSMxqsC5xKH
BYuE+J2936W+q8DsUUB14Ct478PGR1GMXzFg2DpfwYT4fI9mLoaESiBwyeP03wcCFeDewojCTFqb
ewcyHRzUP89/f+bI735/cgSD6OYJ51fgUP+L9IeAXl2r2ciCuXou5sEzH2uo/yxj6o8oKK0ETY9l
fCIG0XqtXtDfhW2aAmtiqXfznMLvM5qjKTvm4/nnPxTqcOZ33z8580roG1ps8PsjP6SE/7V7ft1Y
queTdEHWzANwJ2oSWChcm0mZAlHO7tvXhV1wfL6Wpa0aHdSbzE/mOwLXj7/PXj0DtfrFPpslAeN/
vxHg92FdC+OVClX0o6nDVka7kVZv0Xd/HXkHllnhFi7xL2XrjcTB8ZIW2DUe44dKTHlT1AOjIgID
OOQPsHR6b3T71XUJRDXjlNyd03jlb4SiRZEr4hjLxPAKkVBfK/n09/lJzT1KsDFILyE9iIhpGmOG
lFiG3Tg8a0fvkjND0nWj1i8Bhsht2oWq14yC3oma3IrA9zuJT3qMcvsIN5LO+yq7WSJaXZIxuRhK
g2yFx0EGnZOSqN6+Xtqw8YGaPCgyoisEBOh8QUw+0R0vkuiKipjx6gFRRwAaMEFR26tLch6i57GF
7EbOZLcwCYLlKTyjtouyNf9luRZnhi+A0O6XWB7GX3q2osmeUWHmFImPFYGN31kIRWfP42YVEx8Q
AZKQhgF+Oy5VYGPb7WI+aGmfJjrCp0KRleM8JRtzXU+AjvMGh76C5LSkjDMW4O5ARmW9UUYRsPZi
8CBo456M75BweqstOEcz+n4nYvyEGxGugG6FgAK3v7jeuRtHa/TWoheeyRnbfytjCrAKwI4qBqBC
tP1TbUavirY0lnNWAFxsUA3Bx5ambq4UuKwDYBXcCZXRXACfn1uspZ+fBMiYWZSlfIyfL6/BS2oO
PUajP5cw530Be/bPCiYvsewwbOXAAIwN+6mKW3Xq1J+1Yp5X0cKBLy1mYkykPk2aDplOWxOQPalJ
ai8sZVY7MGAWlUf0gzwkaaIw9pqaAZ89OFxT1Vd/So1dnOs28xqPye//CpkcSZX0eRO1EOJpma78
6zTiaAhvfn1yGrSUC3lf49dTRMosMUC3I2BI1ZIX/FDgh/91J2dyFm7gN2GZgN9dw1Tg42tiCQaz
YtpFMuRZO3KznolhbweuhdHCekbfJcZEeDsztYVjnzW7NzImJh3nQad+gLW8viItD+QH/BXM8q5c
ld0ej8clqOoDtm+6d+M9vzFciuhXTofX3fZX1k46kcsZM5I273tte7k+X9qsibxZ2cTcp0NWtH6o
wLU8RgZvbQdwuC0tZ2n3Jpae98I0kCusJrBK1d+ur8fna5hz9e+u2sTO92hLxhhdHM9u4+4Ty7ZP
Ffge1AUx8xdNAfkZqCFZ4PDvD2UI5aSoBGGcTJqgO/IHjTGXdIllb04II6CshkcerHJTdF0DlpFA
Tj0Q6xLZ7HUGkRFYANRiwY+YM5S3YqZKk6HDrK8xEUE2/RViddNdAB7P3atbARONcUpXoqoBAoCC
ueYX9v1PsO6X1HLOGt8KmaiJk7ZV39EQQkeYx1iq3DG1xAOzdrVylf4P7/ytrImiBDm4jsQOsliT
2Tqr1Fpy5+ePBDVACbUwIC8mVh+8R2B17jDfY1DQR6ryVjDAJ1rQlLnrBeILARlEZHCU3/a8G8NS
iU0QFg7HIQJ657TiLdkgG0MygpworNgGY1Ff/xeJyLnIwJ4j/T7N9w+021cpxirYvpruVHeddma3
bvZkBeThUdD+UkZNusPSaT3MwBgtKJh6/it2cjX61AkcKpA5zKLQBFoNzgla38Bup12P4He7XtF5
iD/LlQxsqgBOsyXv9jcbO40Cbj9gcl9ozERtpBQfgJ0eDDyBr6+VFu4kXX15OZ2Y/fnq6Z5+Xf19
vt/s+Hw/yB0hKuiaHbtOJpqdNE4b01kwPoeQjN7K+CKCMzcDNfN6T3QGx+3YAep1wBCri6uei+Z+
QSr/V/pE7YWG9YOKhfTXV0jfGExIHEu0XPNjjTa5MzhvfS0xlwBus77GrdjJaWOqBVOJJcQ6oAWT
/yZrDCwdJ7g839tZ5bnZ2smRdn7G024BKbSoHUYW0k5FGMl4C07sbA7hdjWT91Iqq5qKGsgp1+BE
TNVde6p3QqQBW3X8u2BD+bnH+VbY5FULq7CihAjC+N2YKGsjlVs5L8rpGwxjn60evDka3PWx47vD
iptNLL6kzMjBnBE/wxCnSqVekh9QgLra+bq+fF1Qalh4eIXRVXy406i/ogyMAo8gTkxj5bSiEMrt
f1y89/fIkpCkklTZHPlAu9V4FLZl8S89Awg6TcJYV//8CUFWjjHAxSrTK8AtSy3QZVz/9ervdUxo
uUZCrpl5vf5dtHnzxgfJf0AaBCA6piAcjnWjtI+RBCp19phtOwzDsVPTM7y3wjJKs1Rdy/mTmBxZ
+wfwK2qphpZt6/llfcBh/1rAm4+Y3KKgi9NwiPAR3CHacmhmjc7xLrwouxzSXMPb5C9L1IqjbXk4
J4AUUHNEtxtCpHsPKW+lgsvyASndrMnISAxF4EhlC2o46+5xDEfDB8M4KtAB3ovJWjlFE1+OyVHv
aH61BqvlAc/QAK7SF27erCN+K2piWNiW4sRYSnkbELXBEt4SyyNMbiqfVykACJNVQbNzlQ1XExeo
j+b8p1vBE1vTyCBk5YaMt4utr0P7iIiGgSWD9giEwwQuPFIswGkKDSzUJEYrysAH9kga7KzMVaF/
C6pzH5g5L5hvXQRoMlOofLJUsppZGtqFUP8GAA//nEJ3k47vg6ZqaHujCHppOn9AG5Qelhi6Z16i
OykTuxbxVdawiNvsQLi6X1RNGkx5GYyo+9v/rUBXIXmLVabHpxfaPvaigLVYEFhponFh3EQSh3DU
zjBuxIk4QxleSw+1drTbuQnJmuIMsHXJE0e4eKyxoO+PC76XPllwVuV1lzdMa9ONNqD7Ia84w0l9
NeOtrOKJKK2KkN2AkmlB7uMDArmyACozDmyMND9xONqor+VeTgFL6o2oWVNSqQ7pANRmpvPh3uuv
hWIELujDuo0gYGaHIp0A5TWrlDjN36peeM9mXAF8DkgAx45i4Fh/35IbD5d3XVYKlaKzpT8lfxyK
Yz6sUuqzuYoNaBfOeEPr1RI95IyZuBc62QOfh9/L8IBmUXSly0ypF7XadNtcwnDKYNX371QFmiBL
TtvvVOuDQ8uAlpDy1SH56vldlVwWzmR8EO8N8f33TCwknTetj9vf2UOu9clGCvEwprqYoNnz6DIv
vcoGqbaIk/r1LR/FgqQG9AlIMU1bL4eoTXOmaTubXrMukfiTVHamywpmmX0G8gcnGbkY74MInPxn
Bf2IXbrLSiscLK7ZcRGJ85eOadXKs7neFPmD7OcLrtW47mcfODmnxkNLW0kDARi03HumUJ7p196G
SthhQRsfGoGBjMU1/GcrJicghb1Hgc6zs93iNXTOEviekQVFH36YGZRoS2ge7DUOsCdsQbwucsI6
O6o8BcyxiM4Ma9Dux8KdmLNOEmB8aJhAMRwNa/evpuAPmcy5TGcrkS93ehL/H9LOqzluJNnCvwgR
8OYVaEMDkiIlURq9IEQZeO/x6+9XuhF32OiORmjuzu7LKkbZVajKSnPynCr1Qj3VvzuzvRwKo/7V
gQ1/aow62MvKdC8loCRpY38fMzvfKEIKX/TuOzDmAG++mKiASA6puz8og/eXNGqjtimbzs+yg1Hf
fJvTY3DTMgej7+O/rAn/scW8IrgZgEhAitfrRmhymoOu91NZcjPF8ZzC8fKDHs4bh0scntWi8H9A
QiAgFRWc1WMaTC1DKYra+10/vIb2nB8cR9I2jDgXtg7OW5MdZOfE2PHpZ+wFnUDYt4vfGKU0eKY2
Z0wdFIP+lgVZ1e2MRCq0xwmRv+w+YXblxdEi2zmmg5lZD2VQMsZiN5q9uLqDtBuv0WT+1LrKqPaB
YcXfbCNRPpWBrEAzNDkdM/ttrz9q45j2u1pS6pe8KZhu7arSeS2nSPtdzmX9w+jU5QkgcfqpSNXm
OetmaZ+FAeomuqVVHwd1GjS318qs3FVLP74kc58/MZMEo2NiOVK/H7Sx/qEWZfqWz0H8KQmirHCN
oiqfg3TRM69aDPNBq+Q62s8DJANe3cTR1yhVZXpsA51kxujH+aAu7eAcQcRlEKkOZRp/0ssiKoFT
OvNDozeSfohiVboDl6O9mUEiw1lcdpoMH2ucPQ+5tBSPRSwhQrPIc9jtI4qKMBTkkA2Hcpx+Xayh
/DZarXWbyPX8FT+YQrGR9EXpaUVjfy+SLKv3bV4O8HaC/I/3GVpdH8NaHWRGU5l52+WGUide1xU8
zVnUtblb96r5GSLHqd+3RVKCb2Vw7nsUl0Z6008z0wJBDwXvICd1Dmdr3ZU7pyXh3ad14gQubErj
P3ERlsttz96ZrjGM6L7MU5hvYTfXyaK4S0y5Ct1NxKohXxQ+5t29jdUkatVxGn2IkovJU+ahbKm0
mmN0kBdnzHYBTuOlb0rYwfLMiT92ZWfFbIiGIu7Ql3wKpXYGtDtmJf8eVBnYISuFTFJFIAVMpgK5
I7ti6OZOrUx72Gew7aZeZcY5QLfU6h7s1KJwFM/QDHiBZgkaIx6jB1jt8n1TLfWPPliaeucoS/dL
qsIi3RWDHcMlO8IkKJDZ0T3jjTjkOM+lG6XP8v7AEH8zHTunAaGoZdlUuOA3rZepHWV5J81GCIH6
tMxoghttuFQuRHkWA/VNY88bUb+4vCsXwmAR1WUxGwOt3MqFJPNQRYU5j/5oVl43Hk0tOgz1Lynb
AhuvawziS0KBQkFOgT5R19Ypqi3RKOvlcPLtJFReFsmcXMdpzQPkUDJvQw0Yt5+6xK0LmyQbXqRd
H1jSobTmmnFGB45TvU62hgEueFC4BAzq3jD2EbytQthJm1Kz0/PJ16hOe5qFhF9mmr+vP4SreJWV
k5myvYyAMn4ES9fpGZ76vi37WF980zIOSKF6kdXd9a1J9WP+hUTvhsO+ZE7MVRCNmo6lrjHsy2IO
ermEsl+CDH7qAx3JnIrDmzfz8KHMF8vTEKDfX1/j+TniCRJtCjIRho/Wj0Rmt9bYTtLix1Xi7I2+
z294b/s7nvNyVzIQs5EEiDf09NwKe3wyckiEPazVuR3aqeSjRrIfJbHlhaFePTiDNNCFHaSNxG6V
Pf75fExwyDIumkkZeRXCWSMFukZNZF82gvnWMIvvamePxymGekEPluWxMJXOyxSpPlzf0wtXRtCg
Mw3KCy+q5yIBe+f8ZAmdslLVFn+aas+p1b1sDzdj7zwzFe7NOnyX06ehA/2q3cZliybYgvRWFWyB
wdaVZbEDgnqXThNdf+q8q99BzNk6Q1coPvT8sjeUhFeuNZoDchkFFAgoB0LK35gerhKC+CWmEpMM
DEfGfcq/MoVuPg6/6tjSvV7pivu8l6UHWV6Wz93YMoAd5c2OZkR2WzSTc1PUUfWRhnTnzsUcHIo8
qR/tsOw+Xt/c85vPmgQFlOYQ1DB+uNrbKlarVu1lX5vmx0qtv3SVpv/9ITU5pg7bRnpCo+XURjXH
DdIzy+QvYdc9qChK7TjP8Zul9s7N9eWc3weQX9QCFPCfVFXWMxa5NsRlpFWqX6a17jpGN9+0+ZJ7
+tRNG/fhkinqYBTT4M/ixVjvXGGWyUT04FNMMUevDY5Aj6+v5jzkZMtEN4WJYIG2Xrll5PIiketo
fiPH9b3atYxrDob5UoB8vyciAN/bm5BhTmboOcuMbvx1++ucnhMvfgCjceK/MBmtimGNkzWGRtfK
V6aDkY6zGzjoPaRvkq7vnHnfQmqjL/C/yONhCEuvmG//yw+App2iJsVNJM5Pj46d25qTm2IH9HzX
T+EeSVsvk+s7S19eFflzrdS3haX5iWQ/yWPrDnG74dEvfGZCL9I37FtCIPz0F9Q99udBwe2V+fC5
UfTyLrEyW4fqIqBKd329Fz64iA4YlRPXRftT7njn6UbNSrpE72Q/l7WmJERfUP0adP1gpe34Okpx
sG/VIT0UFv0lbaG0cN3++fPFWK6mEUcIyRxQ5qeLtaNJCjhNMpzDinNvzPGw55S3xLRm9q0opL+c
0hXnS/1D6KPQorRhbzi1FyiSvNSOIftxkZg3llIUd2FgZwc7VIcPWRrkj1IwUo8orXqrwCyWcvpy
sr/ss6pTiBWcoaem1SywR3tgqZkaeUHpPM/J/FoKqs9+ZEbJeY7K6FObMFuub1Xuzl9SYdq2SSfF
g7Z+SSHDiCYb9i+/lgsRFFCP+6dMfN1MXeDMXtwer3/VdbVZbPOJQXHG3x0rLUazXO8x6NSjK9X/
pHZ6aLX8CR1FF2K2uziK74oaSv3RUjZsX7g+MNGYfF9iMRIC9dT0kmZaZEq16pu5ne/UNFToEg05
p9pIN0ydP2W6bukm09eizU7V4dTUzCAr0PlC9Q9In2wEk+uyktjC93/5+g2LK+bZyPhVfypLknC3
mPo7uzAfliD7KcftY8dYopTWt1Udv4xLtFffxnH4kjgtLFHSPkiZBZKBWSe/1Roq2dH8cP0TX7i4
OqE7UZkIOnkCT9duz6ZVJVOn+obG7KxZenH9LSlGL4Xq6Lol4fJX9+bE0uos9UuYB8WIJSvaVxJU
P7Qho+z+83UrW+tZ3U5AXyaigKPqp+mwk4eHzuwOgXFbOVuaUhcNUTPEw9OSgWT+dONgx3PaKWhU
v2idx7H5lnTVwR4NpiI3QOOXDPGAouwBqwnzgatwwUimifFoW/WzJNsV5veyMm80bdxLqbVxVi/d
A1JLcjk6t+C6V07VCSy4dvRQ842kK25CK/9MHLFF0H0hNEBqh/VARwAjGbpgpxunALhXwixVfK0N
Qm+0+/G2zZRwcRtT7RFGN5a9iWzSTWMLkRWkjfczYSj8sU732dGtYWN7zxdNS0t4cnrVvJvrOLaL
JH2ImlT221Zd3KFd2iNNqHR3/VieezOkiRFWILuDCh5ixdNFp6nF68mH9PMhuV3M4KHr+tvQ3Igs
z98HAlhcpYZ4A1WJNftNN+dSKkeL4qcqrGbIHdeVQRVvuUeL7DucYs/aFoHo+eGkbYZcHhT3CCzg
P0/XlevO6AzUr329KJZnBfr1XVoE5p1t9osvjeYWv8+Fr0V3XiOwowfKKle3TqLgY5dLQ1jXqcV9
VJpouZgRM9HXP9e5GZO2GLm4kNQBmbMKZ5KGBnIsT7pf5jriRnraHscy/Pv7BnCMMB2oK51VzsXp
5mVSkw5Ri5VIz8EzTVR0yj63N271+dHDiuDVxEcJWpPVfVusvAimTtN9ewpqn9QRbiCC1ue6bbfA
aucunmOMNSGoxTjNOiprc2WJkywxfKnqkqNR5bxYciHf5JmqHWkhz6+R1G+93pfWJyb3eGepskOY
dbqLjBAHeVF2hh83OtOTUZ8kKN1SYdZdvS1D46+PBiPwMDrj83GSJDen5spi7qtlrA1/yWvDs4el
P/Rtt0UKc2lRQiiFVJR6wRlji1Olw1IzX+BbYeGWy5OTwnCSqBte6dL3InuHXIOrpKrrUftchwFT
7XLTj+0YEYFBz27NTBtv7KCMbpyOZgAERuH++t26sDQGCwQZJx0lg0ng1Qbq5jQ4vW74qVkNOzuK
6DKnY+XOitNtmLoQv4KSEHSTrE5QiKw+ljYbaaMHjuHXtpUdy3yW7mHCMW9Mpen93mrC2yKL+ptZ
MjVPH9XkPp9mZROzIW7YaeSDkqgMVZhOIRN2stUNjKchlIegMH1HLsgKprtOD/d68Y+ZwZynuKUC
w7JJ58LV8o/WZtJwab95zyFNgsKAuoP483cxfNU4chgssuFHqcUQbxtNOz1ClYzYu9rY74umyLXp
FUIwS45yaiqcJEvqe9v0bZPh+ntDa6fxQzLHGUrr0jBpGz3Jcy+NnAsFcR3aJFO31liYPMuiWkeI
wJdKlJibzGp/VVMgb2QH54sSVogODHqFxCyriLJdTAnvKpu+2tjNd3VwtEOm0e5y47TdwkJcXBFx
ngp3Ci50TXReWgD7Mgl+SKeLRrhGtXZEgBE9Wn3jUbhoCFILmrkwecHCcPqllNo2inbgS/FYF69Z
YOU3SMVXG5QSa+YSkh/xuglysj/oDnsFA2wTGj6lGQe+ETrlV6fKHReycempGZvhrh8N+T6cFuWu
mKR5n8A7f0gTOT+2ed6/1Ep2qydJ5slpgKxyUgdHWxr0bzLwxy9JNVdPVjSau6Hp0p8WrcUNN3/h
q6OiyVgonwLis7UeojU2pP5xG/hWHgZeGVJONXPjo5FtQuLP6wlczj96gsAlqSusou7emujAGmrg
dzxf6MbIUfTV5K2GkrSQ4h91adafkE+tUZcxhwilyXQsX4fUULaWvMYfiq9FgEo4zImgJb5u5pSZ
Cn9eEtl+YCfJrkrk6VMjRU63s8P0UCdWcDOgvr1Lc8K6BmajfTcHj3HuNE9jNKYPWWq/6k2i3Wc4
/o009cLnIHwhHmNGlwO7VlyTlX5wuj60fbs3509mSFuyzMPqeaHYsnE1zh9FsjlUHlHvhciIIb7T
q9H1ospVVOnD6OSemf/QmBlqemZd0VD8W9Erttxh8hiKIqj7QEeumSRnLWx7o7Tyh9J+NJ3GVRZ4
rL797YMrWg5UB6mi46fWxWCWQncthc58KejM5pPyU4dFzTNDalbXLZ1lA4wD059kFIJ7A4/CylVq
qVNoUVhmDwGP6VOWxqL0GlleFhjJHVdnOFy3J57vk4dVAFEgWOKD0R3El51+qkhodfd01x+KXNY/
zpRZdoPeMw0fjb+WoDNAp3TLTok050WVp2LD+lm2hXUCdwrd+Ae6E6vV9nXQaU03lA9DGuoPSQEV
UqVO07GNul+pFMVPZSQ3XuSkysfryz47ocIwga5ABvFWrHt3Wp9r4ZI75QPoQWdxNS1ExUsKghAe
c1hHpkO+dM2vpJrmv72FGMZBUWkm16Pvs3JVMaIYQ6FE1UO/FOBMiCj3HKfYtbOx23h1z0M3YQsW
V2CKeGBgR6ffNjEKSN00OJ6Megx2RVM5fjcRpimlonxYIjn6bQO4vwu6CXSaFcbqB8WZipvrO72G
CRJT8CuEGgNNRKG0Jz7Fu+BptMMIKENVPSxKY37UJWArsjEJ9IKF2q+KClcyzsVBhuTzY270xujG
EI09z2WXuYuTmndA9a1DFzhvargUh8WBJsFs0AJLu+r79d965iL//FQ6DjReKLStvXcVD4ZTxU31
kAaJvs8QpS6Iso9VYWtv1y2dBQ9Ywg/TzQQ3SM99lR3T9kkVUwIHtzhKvKvNAX5beco3/LC4PqeX
W9wuMbsHVFW0AU+3PrbboI7NWqMDGnTprh4KlepvY+bPXSsno2cWnTHdXl/Z+R7CAAEflQhgRVlj
5fvJxeeMW236tb6Ey8eiThGaKcAX1U/VVKLl9bfmdNrCMieL+3xO+mX02rh0fWb76dgDtLLo2toP
sELLhhvLUdj+NVpDwM+4UUKhj1dsXeuq9Katpdm2/FBN0T4LZDsZDgXkneFGZH6+j5D2CJYlGF0E
pnd1eTkyS5MWse1PQPw8xi2i2AUqln4cg8jYIpY+P46nxlavABW8yCigdvJ78D0uGRUcp1Ni/7W3
J3UDxEdJCPQN4ODT42i3ZbTkg2T5cT2oR21pkHbmFA1urAMYH0eUHUyjY4a10cx0A2R07vAJQ6l4
0fkhWCCkPrXdBsncjEbk+Is97aohuI+nGHRA+2kZlGMtfbp+Ki/sJ9xg0KNBuM6Q7rpWGXZzOSZE
iH5fZ7PlzoacSV5nm6mzES6cnRLYr8hxoFEFhClKRqfL0u1aIQepSl8205vY4r1We0XaO+pW32zL
0OqlNmtbCwqjRIDPHJC++F2Oz1YVb7wVZ9vGasgQZQO+SdoCf2Zg3j0VQTC3URxMJbChLjkkZfmp
kPt8o8J70cgfuBWFcwabxZ+/M9JEUiYFNlKC/RADZDTCPn6Uw6IoNpzvRTvw1/6vIDza66d2DCej
ZOTYpT+FcXA75kjx0FfeYg1en2tedc40YQygLuYQ1j2+qMttQU9m3JuzVzF42PeJGyT7xpqPU/iX
rh1bwPQgXlMFZzvY/tMVjeZsGZURGPeZ/MHuJq/eWV23u35zzsKFP0ZM0fBzKIAAIzk1MmezqFQ4
5r2cmBIY1ih5XXSreB1Iie7q2Qm/duSqdwsYvWOoLbFna63+Re7N8NmcGrT4JLtwGz1s74oqa7wp
13+UpaOhm5foobkRMKzjV/FjmbogOf9Dx79OccnvgsReCvM+fLWq/cE4KvvhYfjn+pasJ+sAgNCb
otKAIisNCeqzp1tSacvc2Hlm3wPuy71AL0rmLx3Jo+fTHOkITrtibtBZmGp7l9hx+mi2jCBInVmE
lAT74K5U7XofWGX0aLVt8GBJcfmpkcvuJcvtajfOo3RclihIdk0byruuU5zeNede8Gha4LvdSAHR
u+G51rEJi4LB0AJaBuaTuunKoQCuzpdpMe17PZtJDI+K2t5K/beU+sb17dsytIo/K3kG19Fa9v2w
3ANtQG9Vc/P4KR1e/4MdnlEqhFS1aWqefqVFLbou1rFjGbMrLebeKeJvlV7vp8U6XDd14dKTHv5r
auVaZrMv5Tyy7fvO6T8Euflq1YdufugM2VXVccNfbhlbfSjJgiZNhUnwPmVZ4e5Bal5uui22jEsf
yeFBhGyATIEy1enmqVkfawOob1iml8Ibtby4bcvGvrHn/lG3ZmXjW619szh8wD8s5uXFROWaBF0e
tChQSsyNjTO5qVn0u0aNi42Ttx4NIoNACogATrGYi4PaYnUkUmpeiWPVkT+qcYUGkREGaOZE3fCl
DQcLIRtrVL+3Yyt86ZxFkze1jM948qR2s5eWTv+pt+Ui2jUhFN4udXUt1Ny5THXN1cJ5eRvMPHs2
C0Sy90WqqwHhU6gpP+SqQS9DnvtmtHc0fUhnYzWst7piZ87PVGiJMe2LSxLI0NXFyjV9WozEkO6B
8NefB8s1b1AgkxLUnzY28iyTZSOJcCFKF/MfFuWK0+NRtWZS2HYf+lBZdof6sXaLNzH8mj9VW+/P
2dEAzEvjUqVURvJ9BsdW5j4OLGUKfScBkzPYzyD6b/QGmVW5kNxO+TbUqLtoCZ2x/MvC/5Vw3fV+
2M/SFnbz7Oad/hRrteqcco1SxmPod9Jdjp6p2tfHDPbbEbkvqTj+pU/5Y4wJKWTjgaCt+7VjV85G
1M2hH2dfYk3aD/PvIfqUoToyTF+vm1rHknxNSxaNK4uvKYZ6Tr+m1KUacPQl9JWk3qnB3cScwxxt
cLGceRQmUql68LyQ/4qQ8tSIY5SDKpdW7De5/dAHr4GSHscIAuF+I7M4gyexHCyxFkZv8V32ykEO
jhMEERI5vq5I94ZVjnuNPKOrtfLjWDPUl07ltM8UIzyYoZJ+mCK7PcwRfOdjZA9H5nHUZ3kEtl4q
hNY1kcuHgLD+qS+0l3JgcBSA8rjJMn9hexBbJ/5laEt8AlEXfBcF6wGzI/EYJ37E6I1+q4T+ZNzS
780/OHdKujO+tz+DYHcInotf/Obr31/83e/LEhjENhk0/pePs66mmkUQtQqNCb9HtBv94NJfnqFX
cJLjNCKkc93YGVjm1NoZZfEcA2GvNazVyc8orG/jat6pi37EzRwsh0mk+X6A6L/4gi/NrGVjrRfN
0xxmEkAocFGPOd3omvGfZpaNxFfywdXrElBaQPvSGFxGldxanngWjA+G8U/YfOlbfRclIPSub8EF
P+K8/wmrq1AqaWqkhsl+z9/D5NWaO/jPd0Mne9oW0urCmyC4okBk0OcTaf7paqPJ0uHWYrXBfDPW
v6cActPhW86Uoxp+NtJ+I8c6P8WwBrGzogNA5PBndOvdKR4LrcsatY98JfYH2/QaG6YVMOFG/nZ9
Cy+8QFhSSX+AdgHVX6cldhCHakIE7Q8HAwK5+iFzay8ykThrNw7suXekaia0EIC08Lauq7ajVMl2
qWsRFS1VTFygiPI53zKyppMgNMEKXljUYijSrVuyidIudBDD2B/3kx/cmd6Lqe/DnbRrdlu67Zc+
0ntTqzghyQpmQzNM1eUvSfLC58K575qNTOxsUEUsCEAxNFIqMZe27jmZydzGZdHGvnqsX7Sv8p5p
PLexDs/1WzYJupbP10/Epc/03t4qYk3r2VCTHnul0npZtcsiWk/zVnnz3FWermp1n1JjbtGww0q8
7OP9AYyTsm+enV+bOivnYQ/4etJMPLJFAXcdgEtWqFmBacTMonyxtPyDHJbH0ope7CY9VIvjxUXr
NfpXJ4RLwO6ap2WWftfMoUr9zfV9veAwyaBIDEmtgSWw/FMXUhNGV1aeJ771pDyZr/ZPc/ej3Mk3
CHjyz3Vjl47me1viI7/zH8s0V46AW/ltcVepDDRZb03du+O0xRF16bRwn4kQSDhIdoXffGcoi+uo
zuwx8U0p8Qok7XoDZqFkI+Y5az+LS8CoBAV/VFlF5nFqRsABwqJdEp+G83PywbwDE5q/5C9IAvjo
9e7KFK75m37DY13aRaFqwjgBZX9KnqdWI72UokXXEz+Uexe1IZdxZ5cazaBvhFoXvZbA+wnlAzhw
1kGqRR6vcExj/6txMGd3uR8R78727S0J0EY8fPEcvre1ejWrJZmUTMLWCPGl435r3S9ECZASdt64
8UBfunzvTa0C4raBOI3qcOy3e2P/n/5ygFN0lEHg8Hqdfh1ZGdQoDJhxaJMOFqt8dEVgtvv7iwQm
9/+MrFZAdqiYy9QQTqKEbVbdU6WVbuo8h80WOffFvaKKbzmkaVTeVodNhXDEcdI+8RMrh2VGSp5k
CT6u68u5+NwDviKoQDSLMv7KylSXVdNk3NdZHaZjEyk8k85i7BoAwrQn7B+zpMn0TI1s3xWTsw9G
Z0uw7zxqI0YG4gdVBFeZHOb0u5HOTyb9Q/xgbEQ7ybHvG8bQ95Gs/Z7bythNOrnF9WVf8lIO3oMJ
YXj0QNKcmgwWvZmCVFzkxDlSrFluSH5TL4HVdmODL7gMohtgDuD5mMVet8HNSu7rsQhTXzF+l+wf
IYGWNp4YpP3rJZ0YWn3IMOr7Sk+kxDfUbA9G/S4YDR9CjP11MxfeaZFrMv4Cy4gYgTzduZAp/SGP
09SPR6feV0ERju68OG9mgqgkzUjkr2GEdrvCHkOm/MdNCNSFT3fyA1afbpHihuSmTP1Wkb+qknzs
ZeMpm6WbQDZHd7L1x8TUvtRhfTMLzTJanOAnkxr+mQRK1ynLkTUFmby7vi2XfhU1NtwObW5md1e/
qijB4sHukPpRg8TClOyz5cWqjI0K5aXDRLuNrjNlPYpEq1y2TrSoB8Mm1t4+1PX3SHtS1PjGoVDz
98tBD41SFMhMHPbqSsbUoWLZyViO1uwVnfFg662t/7qlAyH/eytrh91r1hi0eer3exMMRFR8Vtpf
JTPWn6+vRpzJ0zRciNmgCeiArQU/tVrNqA1OMjZL5kuqU3jNUJWkpOP+upFLJ+C9kdViZqOr9LCU
Mz/KIHZVC/c/3G+Lch2lMGbACX9OL14eNug5GxXPQftVzV4T9aZJfl9fwqXjRSeKHBMOWWgUVvmL
UucBhBI1JsLHPHiZ0ts+2Jn57XUrl74GIFgeG0AFqPasNqruA6OZDDyiBj31L4bXWs8wmHPecLyX
8iSAsf/aWb3UTVuV0qhEqV99zYgGpcgNEDwOhsCVw85ravkY5NldVtXuMvuZFT0Wir5xXy+9rie/
YfXRyjbrK0vmN1AEK37StTJ/2f9U9429i8p99Hx9Yy+8o0JBQIwxg5enPnd6QsgK49YYk9QvJX+O
86cpQ7myvRlTqGirrdGsC8edAiqlAtS5eUTXyPy+ifXQSpQUyezF7czfIeJOmWVsXKoLJ5IRHtCz
9PypoCmrEzlIdTQGzcw3tN9k1Eml8AAPDR9xC896cTkUg5kOA7F2JnyVhHZft5PKM903rlqG3rLc
zcUW5vHC0RdNVDH9JOYotdVyxrqI28SycKu2yWkMPblt/sOO8enpWYPd0UHXnx6CbGyTsGvN1K+b
H/HyPAwwkcEKmDYfrx+2S1+GwTzGpjlqBG6rpwhRDITjDIelEAdrYwRPUOhp2RGqro2LfOnT4CgE
dpOED3qM0xXR6EEotA8z30CQuNe/ODD1WMnfZ3bCVQgcryA6WWPc06EegnxoMWLGbmjvnfBJiR7q
bAtdciF8opUkkFyimQTCdrUYpkqmNsdOmwZuHKf7polvU7NGftUfyvAu6u07BiGO1z/WpRQPe0y2
cCx40c+mx/K+mZdR4XHy1WcmBnpXPhZPNuwqu/7nkALJ2/ho5+VRgZ/41+DqeFRywoBVKgx+UvfZ
Tvq87Iu9tvGSXDIi0Gmg4UiSGCs83czUWOQ8H+bMX5QP6YRwvVqB9zv81KsvG/snIoRVBGHwKlI/
BOdPvXd1qxJI+4EuahnDKm6+t5HLOaDKa70uv5C4m7d6Fpfu1ntrqxNfyFUtUTflMA4hqPI3PYRv
Um697eKo+JuurUs4rHfVmqUMlciQdHawv1+s7Gb6xtNYjPvO9MrUG9L7ODm01a6v79LD9S0Vru6a
ZXHr31muTE3LJ0dlqumhivxp3/5se9d++/8ZWd22IVyWOLT4bFN7/JZ8T/9ZoCV9uW7jkntiEJrU
meAfyMrahtxEvTNnud92yc+S4Zt2YZrJbHf/PzOrp0Nq5SmapTz3q9a4KYrodsnmb5aebIVNl5ZD
CPgHrE6WsXaEQN0CrVjS3B+ZgnZ7xmsO6RiKRoOxVU279BryfgByEryKhOanRwDUCAAopch9R0tM
TwkY1DXRvL6+bxfuEpB7MjJwpBSG1hHEFDaOMy74CGrLXmRAJNCqHq1RMHEblv6kvqsjzSQwTk+h
eU+TZnVtLbu2s96eMj/p7/o2co3uUc2+1OWxr0Be/JCHuzl+y8PvtJ5rxfDmbiu8uLhWQeJDMUfw
6Kwi6yRoSm0aOe6lfGORtFXxYQxiL9wKlv6c6bOV0lMh/AO4xszk6ZeLWrgd+V/uw7140L1l95bf
IfrkatSti73hpbRXrn/Gy5v7zuTqsCxpOKf6GOd0PYaDfDfu5X3sRp37Qbmrb6dj4RkbFi9cBFO2
mB53SIbAfIjT+85BKUppOIOMawyy/FjCB0Z3Soo+XF/WBS8IP4suyOPE91ozD/VmxdxHF2Q+AnaM
7h6XTPEa7bkLXqV2o2R+4bEkrIW5Q2f+BJ6nlcPtYGaujZTbVkB+4w55mEAJmOTHfNan26onn8yZ
wXyImcD8Dzsp1JvFzIEoKKyeaYo1qprzH9/S/WH41fvJ8PcAEsbNwKvT48eVQJx2+rG0ISirKIwi
v+/eKmD4ssEoZH+XM7rq0Ii+/tEunAwqsgBHwL+J8bLVPYfDrDWlZY79Jaq8or5rQx3B7Y1k7sJd
JjokhAbASzq+rstC8pmrqaHTD9Of86XfycZv06Gn8ffoETHn9a+d1bGIrYjAUKcdZhkvZmDteul7
Ur4A6t7wjhdOOj6evptwjZzBVUBoK8bUQFsb+1Ce7m0Shl1sKLTmFYLPPP22DJWy8Zku7uD/WQQz
fHom9FbRKuYOYr+yMk8n/VeTlwKOVRM5of9wIN5ZWrvDrEoKpQhoKbYBUKpRZoHm96m3NpKUiwfv
nZ2VD3T6ehKUgbGf13TwtGRn5KSRW8Qg4q6snDuBDOUZHeggBbrVXWJ+LUgNuwBE0RjT0VHSm0Eb
t9LUy0ZAJjKsAypx/XHSsTXkMaGaRRd2McPfMGr/vP5RLvg7lvGvhdVHGcIw7TMFC6nc7jP9Owy+
XiNbN5LyAG/BjtTOu27w0pLIhOnK/0nx1wQJvZMwAmxikFbvUwEzgjw3r9dNnB8ATby2AJkERIPN
Oz3ScP4Ek5Ljw6XK9soodbvubdrqjZxvnDACNZxgAwabvjIytFa69NTJ/bIKDpljPCba59jU76Np
eoryDroW6+b6ss5vKtB+Hgh6uTgjfOrpsppA0h0w3LnPkLY78BBNH0L705D8tUM4NbO6PnrvZJ3U
l7nPBAH8ylb/uFSP5hZKbmsxq9chroIuaoqKd9bcZ5kRu3FLhTGvM7dxfl3ft3OfyoJEY4nunUWb
eLUg1ZEyO5HHHETQUxBXrx3cNtXUsiwwtJG5u27t0rmAaoACupAvYzDh9CsFci/RKCCSjhI6+zHF
MWl6rfXOq5vuN/NO20WZs+Mubi8tM6JZMaS4Zs+TQqub5KXqfT1Lml0LRHMHU1d5o/XTFlfQBVPE
DjA3gFsggF+nCRbYqnKOlMFP4wCppCn7OqHMelgsoz9e38YzN8GTDixCUHyIUSZ59RA2galKdT0M
Pi3VnWRVuyjbKIuIv+HEgZ9aWGMj8iAz26ZiLdxWye17ud9jsTksRdrdAN5LPElu1INutM5uSifl
8/UFnhebhH2eePqmAF9R6zg9KJFdKgVB6OAPP3T1WfduFQtJpAKMJ8yZXuO1G+s9O5h/7FEwIeei
ubOec7Lz0kxrm/VOrVf+ikBDwUPf7xZp45k/u24rO6t1DXUQMfKpYmc6hEbtWuqncNdoj+pmU/7i
abT+XdHqqmm9nqiBw4o48fUrxLK38S8HnatmH3uff8u79LDxzbaWJv78XbIThnGEmA4GH5YfH6Id
Gosbj+OZVxR7B/v3/5B2XbtxK8v2iwgwh9dmnKQZSRylF0K2bOac+fV3Ufte75keniF8LgwHwICK
naqrq1athcwnqsa4wq4NIGL3677E3E0/81Cf9Jw3zPvbbs0C5QzzAhnHdN4FtbxLQGvq1RKoTcGQ
/PO+nduXKDUUysGje7vlS0nA8QqfotoIq5MoksbZex0pEgJtiNcB2uMSpA//n4Znz3KxSIVU+lPi
w7B05LUCMrW9FZT6a28JrCNt36vPgqzM6eI+vFi1+f8vLE5NGXMBh1Vr2JdYOIj+SyKs0L6smaC2
eu6F7BhGImZTOHXDj1495MLHysTdZG+pFaN2N3CLU5rOmy8OUgO0X1qgi29FTWKjedIy2+NXHMWS
iwcjIhrSET/jTUqNCSzpkQDu1W7PhgNhPVzGwppK2tK0XZqghlQHaKeO/LDf8wPpN/IuXLns14Yw
+9yLlYcYQwYbGEITffDNMeqeVtZkzQB1DQYCx9SlGPR7D9mHYoPGgTJ4ED57tzuoD+zuHB4jPXm8
b3Rl0miK96TxAZ1V/H6fZKWRc6WeA5+YrWm7LVoB3waIDudsizr//8XUFSG4B5IMS+MNOk8ABKhW
fOnSfQeSqT8GqO0FEp0+qZu432dfwG7okeTWqd11ZhXa4lopYtHb4YkGXRAVxT6Qw1yPJsgSjweT
UL8fuQ92piG3kKEiAYHEqqqLH1ikldEtRS9/DM490pTBLh6aSpkN6oWgs6Gu/GjA0tJDWgYZspVt
vjyV/zs6GLu5ltq4V6O8RyJz/K0RMvz+XEFyLuwGECHhjYt+DITHdIyutkqPZjbsuaJ6zCI3CQ5j
5N7f1guDuDJBXUh5XhRKDLLTPc+958kXjmuZH2v0/5+4fOXYzluLCi2vTM2n+mJv822BrmNIvOzT
pEai41NQ3wcoiHBrb9BlOyj2ohT7rXFxbWd2bn0n4AxhC2i9qmcqEnlQhhG1tR2wEPlgRP9aohzd
zIDBjQoOU5NHegy9HjFjzFjQGW8g8srsLfg8kEarSKlARFMDlud6VD478qNaJD0w7i3JxIn0yH7d
3wuLEwftnu9nNPgMKecjccLUxAU2dM9u09K3QJlIRNkRh9S5b2hp3pCwRkUZXTCoy1M7QS0HqReT
dkDTf0vCYZMUr2r2PufXuPbv43ukx1Gen/UjZhzI9bQledSHoZAPwMl3bs2QjDOLUgfeJP5raBKI
9C4tUYOCbJ7fs2I97KF4ACYqIQr0tsrWHtK3qKDZDKAG+I3KIQLj6wGB7slXpBAKgo2gF3vW9HKb
ZZxBJlNil5t8rTt3yT9cmqO2Xa9C4pQZsFSBEO/kL4b3jXB85X2T42ygjP+SzgXvvavBUas1Ii+p
DTEGJ3WRkeYsSaHa/JfchwCpoaCHWwl4YQBp0M5xPYORxgxZVE+DC2QX9ASlTNyovrxWuKAm7sYK
dfdlcZCEQgJNPekt6m1QqfQcaBafIKrH9G/3jxPd0EDborvn5KgSUqaGrZjZM+m7moKU7EP+4LN9
iKpa05EgdqKHfHjmxwe8bNeqXTRa7h/7KMaCxAov95viZRCqpQDOt8FFfziY5Yy0Mwk45qRNdEDX
r2q93B/vNw7p4ia5sUcdtUzOlBCLPLiinTTP0mR0ENK0oNicoZaX2b0z/sBvJ7RG/MlsEtuQzfuf
8C1DeO8TKF/ZzTmnWoKsj8q+J+qxQZNPnnVmHjk1WlajnYLGi54Lj23cGFX+LjefI0B7U7ZBwVBX
810c/MpLU4bY4LBrigbRydOU2XEtPagM9A7VXi+YU92Um0bmtr3Y6+NKPWB50wCxpCLrD/wB7e29
RpbbNlAGF+oSrO7Z869qA2FY/B3oQ2UNvB1sjfvzRnn+f1YOkLxvllqUdCjvVYwaeix5ZnAHwNxE
o8hLFHT8UQxJDyZnw1PGCZxvaFq/b3Z5x1zYpdzYUPqNLMby4NY8XvedEWa9JSE+EL0TCjyxGFs9
88oVtt8dWm3T+yAA00jIE7mXjEB+S2OgfqVeD6HEme3yla+jG3b+mRUFlVywYsp49FFha6JCfGvq
sBSVGBE5/EqKB+T3EhVVpw04ipSeIdXWWy060Kyp/9idmXfmVCIgu9RDMGFENKH6WA0p6KxIBvsL
mEZkDwLuamZ42kh8P4Hsncl4uwo5A+5QFC6yFhw4IKY2JOkk7BSIpcunMd8WYFa+v2hL04JXEEBn
SKuCKYQOeTq5z2SvUFu3Gh5SSBcV4RP26iCGetxl0Al0/YL0435NHn1hj6JFSwAfINpaQBtEz4pS
ZlBJYzp3Yl9qLrcn2a7z0hqy1BT6v3uwzCsAWyAuA08JSjs0UEDTUrQ6iGrnisOxEAPS9S8xY8k8
svI79MqITytTSmUz/rE340cBZwHvHE1v2olMJk2c0Llj3ObPw+DzZgG7aPEWdRZtQqaQQMgmxGI+
836vbJMM+pX3v2HhYgRJLwBAYNLEw4YWhS7EJOGrUOvcJzXgkWEWCYsmSuYrmSo9Weuq/S44Un4a
EGBgkuDjWFBJUldFMmktk6Vy78bymD1MosQ8JUrDQL0w9mVQqDT5dmix44WiGg2/Adtyhrp/Nmqt
GY4Tv2cmFSKLsjDqoweSLYTHhdUqkaq3Tdnu2lA9QzdSMBR+lPVJAeN35xWZXmpwZhC5bUwB0p8V
Vxc20wacxfTQ/RTHRiQt2LstkR2RCq5bAf5GEsppxcUvbWT4PFCBoAYCQC+1kYeALf0wjZEWSbJX
8K8/iswPpX/syodaON9fVDpv/72xABgG4gD1RUiNUZFbojY9uFny3hU9UxM30CrdaBz0toKCFP3v
DqSDQIO9jnWvpwoDVPFaGZ2GFf3vByAshrwuioE0yrLoWn9SmLJ3S9HyBtVuy8CaJWCL3AD54a6a
Nlm4TVHJl8WfbPuctyA4LmXQxbxlkX+6PxtLW1wGnzO0KqHqgGfgdYQpZZPUiVLRu4z3UbY/R+0Y
F6SSiZI/rAboVMrjn3Gj8IRaOIDbQFRf2wLZWNoHWdu7fBP9AAyTxIqMGCw8yj87ptChANzyK2ig
5cW+sEndpn418EXOd70reMxPQbUjz84LXKH+Nk9qG/AWY2zBpsMNxMsmg29W0XLzBN6cavSxaHOp
mQWL9PWgp6IBmyXX9G4q7sRoU7Z7KTnE7RFqvY0ZDnqOLp2q2HERXOhkZIdpjYlpcYUvPoA6WlWb
luI47zYhYEwpSckgZZZ3EkEe3oJaTMnElRh/bcTzB10kT3CFy1EkY5mjkXsYuHpTptpeatfyj4t3
Lg7wn5mlni1MDwk1LcLMjkztcHFpsHiVF/ImZAYCGTtka2a9t8CKJJJK9v1j8x/21R/jdI7VG3il
H0UMskmsgyzrhYlsu/pmTufn2lkJupZXEMqIuOpnyQZqDzNehSR7DVtK+l6yThM/Z8B3jk+C96Kt
mFqe1Jl4UJit4d15vXhh4A98yFa922e/+vAgg6naw+s9M9C+hlxY7lm/8+b3fzOZ6MQCX/VMjn8T
PeVNxjYdDmmLu0sF3Y4l4blUQGtZZzTSSY7aNpu2cYJf9w1/UxXfHM4Lw9RVAL0qNcmlHodzAgPf
E6gqzxMLuEkBHwg/GMz6xXlE2BBidj5kMjZ9fyga1dEQ3PVNpEOWdBOJblCeSvaZ91rQH9vIdQ1I
qrV8R2LRUbuVF+XsL+59MhUl1GXfDG2OuQK3ULJRkWHze6dh1noWl6YGaTWwXM6cmgj3KL8VDH3e
ThCrcCPtIFmBmbW6UBckffEkW/Yhb20k4AUA83Dyoz5rlctkaHyYPJJr3olnDnjBy/kBRGbbCtiT
0zDZveAMeN/fX8GFowH8DosmIHCs4zVCfSU6kQOuYObZsNNpO3iPkrCBCLoxisdSWmM4XDYGYQLQ
DeO2pPswvHAaYiaVcA4zECA7vtBDmYDI8U8WPfhZF61EnwsrjbH9a47yb4CMc6ByF3tXI9Xesy1l
/K8m748BGkARDZIErXG2d4uk1ktWNsfs09/6tjShx61fI6afNya1cS+H8+15Lq6Fkil6sR4xnJ1E
upWp+sat3PvhlIsUC6GJsw4/nI+ePQDheKVGvkXcZH5pVGJj1M2RaYjSbFScFG9gQdQkAslTHSuv
2vJhc4jHtRQ1nf6cwx0MGH12QOehF4luxwX/Mu+jfw17k81PmuIVD8GYzAryDa/oaj/G7x0n/UJw
r2ylqK4yIrXZXwKv//kG9EniA4B+hRbUtTvvxKLVAgFbtigfA/4JtXRIg8u+r4v85v5JXLoRZ3KX
P6aoOCMqh1yrBBmno1SOZeY0byXyoWNY71lmG/6sJCM6eOBh8dZU4Bc3Fl4O39kBFLcojyjEnldV
HAPDba4SRuuhVTxEzdoWWwhr5mfvHzPz/1/s33rIimhUvd5lR0cNR6urd7k+FBVp3/3Wrtpju1Mn
AmqiZAT5ZPbJrUzwd/PazR6/+ABqLZuCi6pECpAM3gxW50J+IySx2dq13pyOkiVYHwyZjEPEktF4
6BKn0Qe70fGKyJ3HlbWe1/LmU0QR3ebqnHqgaVt8b0xbVJOQkEseBuiUA4PCgky0MpLqLYpsxH+k
Fp/Kt6ZuiDDp3vSgtU+N3nrv9z+EJuT8Z39ffAj1pCjjPJ/SMEda6Njl5A3zzz3VqdMoECewUyiL
JliRJyXSO7xb+X4/xU9cZTWTXset0ZQWGEDiY4AO1ewv6aT++TJk7/HAmxPNNJF3jRBYU8NwcIUu
fwu18mtsdkH6eX/8i+uAfqyZUh6M0fTjQhWaUeIirEM2cAyyuiBP9tjQkKvMzL0GjJdr+MHFszYX
EoGbxoVLn7UMFY8+baPBBdlHtBXqKf4cgyhb6SdfPGoXVqijNmiClyhcibmLW3EP0WJ/VwhBYOVS
oz3fn8FvKaGbrYzSCoIdDRLnNEWK2rJZFTaYQsRTndVY45a3eRtN82fGCuziDbvFGn4a0Ybd1uY4
HnPb37/Gm9HSPlrL3xRma3F2b2W/g09J0et2gz878zm0En0tIFgKzjU81P98K+UBwM8KREEBDxDx
AclHMnDICngHaP7EPE/U0vH8p+bw32TirsxSnt0DH0coN9jKTHEI2Y/ce+6EjZodJcDA0lPBwcvc
X5TF9b8YJ/WCzGOViwM1GVylC8dtPgyVmbddtZHVcK3reikZg8EhhTWrM+KcUoOrwPKc+mE1uLnZ
bxuLt7MTZzA/5ed5dUGLv5etzK6d+wNcPLcXRqkBdswwtyVk8J9M7+2gCBbqRZWL+6oOJBLkgk8A
AFZWwr3lG/rCKhVQpmDTU7MAQ+X73BwcqZkAbT5WDvTUquwA5iPeQ1bXZNI1r7G8nn/mmH5Uci0i
TQ+VbZeVmiOPdwMKTCrTrzjD/3A8/jVDXwYJlOLapkChS0Oa/xRrqt6x29AjvPLlv3dZQBTumVmL
PZdKE0j78zOXJFqnJRownnp8zLWg0XND1vFTTVeQM21CKOaGBpzxRhomvfEswJPtKvMNIJAMkTvV
2btWf5bKhvn0md/8sAPnmi6La0+WpdLZ1cdR25urmC6LBRyl1DP9yK7bxyZyVdEY+02K1gAd4uW5
IcW7qFVJA4oj7e8Tu1f2qZ3OhBr0rRksfZH5emim+T5WzKaodKVYq/8vvpdw7wqQqAMDEy0axwhZ
14kVbg1PfONHR27fZQZsO/b9o/sflvtfM1S46cl+Ns3gCTdiLBE0DSiFiOpzkx7R6mOWaFZCyMMD
KqIaCfaahA2hAq6WI/5IFYfNjwNTkCTccXGn8yG3csbX5oC6OUNGLFW+awYXHHG6GAd65lkSkz+2
qwSIy47zYrqpy2jwcqXj2Ba3QpxbUbiPtYeyjN4L7aRFTuYXu4l9F6anlN1GjeO1rQHeyy2j7ktt
DbC+NGjQFeDCmKUob9R8QzVoBikf4V6UcvgUw262Iw7GUMjcvktTaW2W501LxwyXBgXqKdBoYhSU
ABH4D7V8EtiGgAi3Da0w36b8Wrlg6a5AaZEFqfPMkkgzkKhjI/BD7uEEf/r5jzrYsKALb0vF7n/c
39lLhlBjR7KH19ASTHddeYzUqzOTmTuUpTEVcGJMey6q3pny8KiKa956ob4HlBOSmpDfm/WlKM8w
xnifex1Ko1Ou2HF77ocUIm2drrZbQdtpBbcVwt9a9pddrd9x+aVZ6hL0uUaIpUAZ3RAMIfU2LN/i
Nc6Hpe1xYYKukU/SMOYZA03Grn7ru2NVDdDbs8JEJGrsVvHa7bq0bsiackAhAJEBDoDr3ciEXikw
OTO6TYA0Toxnn/LIt47at06ASuHfbhI03oP6Df4PxW4o7V0b89VqiIIAKpgiACuV1fGfwkfOEyVe
uTduz/S1HfqIqXGUhD7sMNq2UT4m5a1AL+jT/cHcvmaujVCuvOkSCDBGQMYA6VDqvOixWyYfWeu+
lYWHO8xAPG2u/iCbSqe3IXY4sh2g8q40cPqg/kD0M/DgpDUnxvBrSIt0m/yND7+Y8SWVdsr4NSKD
UASMIQE1UIqREzQ/g/CXCGjDuM3UwuHFDZ8bPm6avu2hNLEyLbf79/p7qbkHWjyUlB6oszQ/jdNj
49RGJxO0ssj+Cmp4zRK1ACmAKmiXgaVK2QTqJpZKM/Zf0ZensxELtMYKZm8BW4OR4YJAOgz9pejS
vt69GBQTxIOGkcXJQegCpy7MqnsehIGUffucgS1ItfqaJX08EYBKIpHV0WBLQs9u2E3b6Vz2GWXg
I+xRUtrwa03qt3GyDDeP+gc4wFSUh6nP6zvQpA41P6IOwnmmWpUjiQvwC3dx9GtlTy6cr/lKUYCE
Azf0Da+VkHNqDZgP74oVruhB59DrlZvK+KxJT5C6KcpjJwckZp4rX0IXJJHyx4J5bAAzCn9H0i4K
op+p+qWg7w2a3e0bRCiZ1rfyZmWDrHwmrRPicwVcmCfybifGvAVKWrNRynCLhGt8CsZmrR3km9Pg
+mbH/QeAy0xlOhfbqCcEKNiSNAaW1d3lBOm0khxl/cePH6L+47R/fX19f39/ePjcnpFiI797kuhf
f70ssI88Dvr7Zp4duhW0CGS5B02r5AZ74CyIbA+WZIER6eDbod3sBNuzhKfUnhx5w5n5UTZZW4lI
so3Oq7Tdt/fzrEKmzPzrkN24aV0PNV+VE2ieuRKACcRqIDjlg9yKea+dNYjiQqocZU3cJ2AgmaHC
tPIMF0RKWLWK7LLb4F2zJgekLg+ZKYMj/P4Ec/P1Ti/wTLcDekn0rNyk5UZWiISx1WQ3J8dRBzO4
/nb0yS+RlMZp/74NSE9e7pv8xq7cmESbFDhk5viNJiVT0BpRgItcdo3doTq5R+vDOhiJPupaSH5Y
myNap4lrEbiVp/rkOI7ubE3TJhEGbzzuVu7VhQchpvria6j4J5hQNmfzQnYVEpp5Z9RnAPlCN3J0
vdwP2wTZpO0atGnNqEBVlbGjIUQ7YArw4HzRP8YfZWIKr8J+eoCiWffSQEn62X9emff5mroz7zSA
kw0jPMGDEvNuHIyPw9E6HjPDOgY6Qz5K8mOedCuF2hzJN9WDgXl/joj+yZP86DxKp5Y4KxuB1pVB
6DlPPYhh8ErRZm6869unyhLZH4dadr1D+3Swqn0SWvtX3tJMG30/OvfrEfjO3+NWWYMnLm76C8Oz
l70oXUAFCOlhHoYnzuD1/KA9V51dxnj/W43wdn/aF7JMGCUIor77okW0BF0bG0DfkYdsgxOWkmnf
aed+AnnHafAP3qsS6tFTAOGxlam9DYEBDYbEExih0GYAHaJrmyAiZvpw8FW3wIpK5rmwc2dlWLd3
87WJOZS5mMMshJJy73mKy9riFoBbM7JCk9E78vqKapojOqtQjDWL1EkFEKEVEp9R3MHojF73Heah
2sVn7ok3cgsb1MkO3op7/K5KUGcGRK4AemqQGAbnArVFZa4ceT+pMUpw5He7QNfMUv8RGOAr1xOC
8r+VWxl5Ku1yW9r1AWgIa56D1PYJaz0lRuhExkBOkl2RyIwewZJNYjJ/fYt/FXZoJITRXwFf1Pud
tEkOzKbRfcvTg00JnvxnxlJXRrS4My4GRO1GOa3SkFEqxTUKy38858e1Pr7vAgE1ZUCkq6BnBEHo
rEh7vTEUlOmbtFMUtzFEXdh5J+apsCILM2ZOTvwRGJPjb2ube62tiqi73Ap2AWnsxo6xiN4Tj3kA
ubfjPfTr9+qCC0StBq8XYCsX6B4itQszNQlVFypzZmt+VBvFmva8SXw3CXXv9f4ZWUiNARtxYY46
IzCXJlMWqW5roj8d0HxLMZEHIpr5mRuhFdmBiZiaKMZ9u3Tz5uxYr+xSJ8X36kCsBAxTttVts8kf
QjKQDjQCr+Wms7sHz7xvcMGffqOtNYhWgJWE7t2cKghxR8mgup4dGYLT7LCwFuuUKz5nzQwVjAoQ
DUPWFGYQBjrDxn/U7MgpdOX9/mgWwBPQZgF4/P+GQz07Ekg8K2Xfq+5btkEDjhU/AhH75B/k/WS3
UMhQcEUiqfnOrRmefzB9dMA8B910tFKBr5UaoIxQPk+kUXWbfbmVP+VtYlSmaCj2+Bz/lE73hzlv
PtoYpBeQvRCB+VVo9h028kqu7wLNFUozFAk8FIpoPtoD1vQ5lqJZZJ//tUTNp98IAcTwIs3VArPX
pQC41n0tGHH7LJs9p/MrId3swm4HJkPdAuxCcNvzNrq4mWq0rjRTmmluto+e5WfeWJM8W565Pwbo
aj+EBLnRmw3IB8YBMvzJ37OWuLLZl2cNDw1oZUlgCaTT9wClaEonl5orHtjPcst/Vb9BZGbyT/zK
m3LREqKEGZyDJlUksa4nrE09sVWaXnNBn1E+RT8VyKdZKGaC3Xn6VFa23aJzurRG5TiaWO5CyWs1
pOdmuBiaZPJH/5E7VDvlgY316gPSk3xK1l74CxffHAr9GSR1k0doYPZ4Dma1I3gNnsUv7le7xn68
5KAubVCXq5YXChfGnYaANuhI/4mOsGP1O7eaFfKMhVqDijscvT94jaLxiIYdcKEHFaY081wjrkly
6s8b/jQauqTXe87chsfkfN9XLCSKYBAALg65GDQZ0yySCdtljNrAILtVSGkHeJJKuxb3Z4CqMHjm
CW+lwAAIOgRL9XbX/1hlQVmc24svoOYW2sM+xKzwBZWBhq5HopiBJfyobXnz+sAbIPd4T86RvSau
eOtLgIOYi2fAlIC5SaQeaqNapRzIoDxXYSfL4zdlxW2n30zTW/cneMkO1NIxt2BKnCUSro9gJZd1
3RY147JasUUc+rOcfMUB5VtnFvzArgQI80+78pAikgscshh4IYCNim4eG4UYMh9FzLsJAycc91Vm
5FBnMHmhFVbiTfFm3ZCGB2UdylFQz5oRtNcj4wPAY8ZJkFxmeuDKLVvs1GhTaERBJ5rHvHreVwgl
k+jAAmbiP0/DScqJxJ8RpemKYA9frP/ZOor3XCT6dOZQwcbfv6rPPHc09bmvdBY9T/5uHKA45lme
b7S10aB5QYZ0Evj/UtK+xglpOlMuEZinqIGdh3gn+CsInZsrAaPEFYq4chY2vLlzRMizpNn8oswC
1TPLeoTQqYI0YgTiBDMJo9IJ+MI3y3b0VnbOkmVVnJn/oUEDsuN5Z13cdqI0gB2QqWRXHhj0dQ/g
l/cFvtjUAyY5lLTUVuo4e5S0ca3Qv7S0c4cSErMIlVBsoe6NnqlKHwoKMuA3wElwhPGgsRFvpews
cKQ4pIHV5lsQpcvRYfK3kXrMtFgvuQPb6yznBIw+gSz5hzbupsmqK+LLJ64FGrP44H0nVk0BVM21
xeQvye+wPKSNhx5Ou03e/VTvJNLGurrj37KtJD6y6mSFEfF6q1L3Av51/3DexvHfOxisZhJSf2gu
pAYqi+AsbSak4yBle8L7qQL2GFySbVn4TlE3o1F1CW/EldBtSql+bBIZXF1j+ezLaWvwnKfqkuYZ
fZr9TucRQi8m1xshVULCC6lASvDhkS5Ths39774FgMxYOw3INMSzGAIdTwoB38uTryZnoVaTDSj+
0geekTdBAn2DEAD2boBinuANllbgrCEkLiwpjf5W3BruSpEkyBTjMThnkmnn1uUAykfV5LlFBCmH
hssfIxxZseoJKExIiZWM5eYUKC8ht+J9bpMvMK3i5Q6qcYhisHQsKHqyULIV65/T3PZ6XXB6zupY
u2+M8Nw3W8AxJe+XuNplNW+IawcLsxgzZHPwDpZoSRY5zgU2rjP/HLWaarIMykW9x3rmmHeBXYcc
RHm7unamwBO3fMB0FvpKSBtNhaFCuN3U+rJZCydv3hYiGFV4TYK2K/RBEPVTfqJrwLse1f65ikVk
2qJal9lY0mexbKsS8tFqASk04qZUbc1nJ2ii1ZnVhFG0UUd+DaFwmyTA14BsHmV1CNfAdVD3nR+x
YQGKDf/MPauBnsaH8TcLYq5JR0NphHeWaPS9mYWm4B050ax9C9CcXCwJmx6T/Ce/59H/XTgp9LYS
EqE69jV2thRtc8lUuJ0kGJr2opx9UVeYtXmcw1NqaedkJXpzcE+D2Hq+7y78bSpBnCFPe+yoF08m
gY/3rrBPH1vloRQ1Ujdvef9r3EWTncrTih/6ztDe2MbrExUq/AkmkWvbo9Dz0DYo/DOvPsB5eIb/
NDKAxpGg2LaqzndOLJ4ayWI9gzeqz+SRfepfRHMcDCnacbpiijwRTpKbqkbvGR1jauDfX3M6txc+
lvbiI+kLqS0lJShz/wy6RO3I1PYgmIKy9Q8S6obNkTPFHXTl3wTfUR4ZeP3K4HRWWlmm78IQNVVg
RsApnEGsM37jeqoEdIb2raT657qPzfxxLF+y0hx828t12fvVMPuusMv2PZsiIoj7YPxZsYbM2Qpw
QYNEuMxGjqEzoY8IZW3CFmbSGSJjTyNaEx6SxIy8E4QyxMpkYqfVCJeY0qPwhQqp96w9NdGmApVE
g+Qu80uUHwNQELTcod1OzbuikQEyr+EmfI5HyLFk20Zaw3B+057fGzyVRxCZtBNTCDWd5UMtW2h2
JPXwFPoHrdPjbRi9liXJnDR+RUsTLm00579npyh3YsmYgr3fWLL0yg/G+CX7G595EoEMz7fKaLTw
2Fp9lL2ECNUTvA3JhjPa0Me5e0QP+5MiW+CzVz48caN05yTelNkRKMNg1iDfy4olToes2CXAlYak
Yza+qhcoHOcvWWUUilkOu8oOlcfiDU0q92/ChRschSYZAH2EaMitSFRCfFTqxmcZ2T83sSWXOrDx
pb8BE35nAKyVED601UYfD3mDdjUT7W+1nqGfayurujwexDVRj6Vr6epz5qDuwokkGcSM+trzz+Mh
FdH2a9Wx0aOIHrAkD16aURdFU2RjQ+XX6DQWTueVZcp9tQk/TKnI+GcmI2magOeo0LVaIZJsgVmp
ylKCjvOV2b998iM2RvQPZz9zCIOe6nq4aO8WxKryg3PDPjC4eaJpOAS+SuoCeIpspkk043okYE7a
cgiaOxXHMRg3mrpKa3fzzsKXCP80Is35NbrlOo0KvhRbITjnqtSDpC/UHqSWH+yyUzi9H+tsXyuJ
6uZcf/Ibttllmj8YeTqCFCzg+LdcbjV9ZJPY4Esu/yoYbw3qffu0xxdCmBQqAzxI8EC/dz1X6EdS
wrQOwnPrCU4VRoamVDqg7LViF7UVtJ1ZM5ss6qAk9xQxL0m11yorVgBX/nH/zNwWKVHsBvMWwkIs
nKrIlCOXC1EY5TSPz7IdA9LEvSrWeICzikWd9za85FSEf4+PoAo637d8CxCaLUPNV8ANCwijRMUq
HbAYfK0FyVkuHzLNqnxw8jh5fFK8syD/jJRDWhMP7RbsQyObtVobmce+Fbw7gDEgyGYpjRxA07ee
BbI68XS1CLcwBS3ARhekr0AFV0yw8gC8SS9RnzyHDRcnmhMTkUHcFZ95ORXOA9yQFfV1DRRPAgmR
Ksp0cciDlbt2YTejCIdIBPoaSOLS2QkmA8Y3ZKvkXAESsa/XyG3mrUZdI1c/nrpGQr6vgFPHj+fG
B2V86b8UYVs8dKq+ltj/rgldW0IWAv06ACMh940c0/XsKVXq5UIQJ+cxmbZ+dBDHLVcpB6/dl+dy
Es0+fy9Gp9MRWxiM6Ln399ttAhTpHSBcwOUC0UEOyuzX5lOeEVsv8IJzxc00WFFP4hEdn1aXHLIq
Imlls2u9K7f75dokdbiSEVxRXKcF51lMJOZbkggcGrDep0n6xSDJdH+E8wCo+UVyV0HNC2RBoNSj
DtSQ5gOYKpXwLAR9YgTtVBM2Z3WmV2L9vqXboj7mErKQQPZpArwGHdnnZe0PnBJF5zzbjfKj302g
/UGvGf8LGR3pE3ylSWaWFheRfi+rR62xpgP4eUhbk4zfxWsV3FuAC74HvJFIoYN9ehYuvF5bpSmi
iGeS6Nwwh36ml+D1lHmSHj2LmUiRbdKjipLkSOqTcNbkUzU4foE0H2TlspWpua0rzZ8iIn0AuOhM
kE6dp4Id0ioHV9a5Er+Kwu2qx5o5CSkkoQLTD4nsoak/OkuDIaBWLG49yPUhvORbHsqU5v1lWtp+
s8MA/hK1H1w217MS5+XQc1DiOLeCgHBIazO7EqIGuNx8ciKlTAwECWvvlyWjIGcCpw/WAjcLZVSK
64BLg/B/SPuu5siNJttfhAh481oF0wZg0zXdC4IccuBR8O7X7wG/vatudN9GaDdGCo00ISbKZWVl
5jknOaahrm/krua3ffsuNN0eXUgTnnixsfJiupIB+eVPwMpDYHzmijgf51j6EOcYMauT/Ecet6Mm
QJMB7w25JtnTgGC8jiyhtfS1tuBrB04Bbw8g+PycHVuEWWLfFjEe4fFRU7vJE8BwkmTAujTVtOK7
5ntlebI1EFAJSLCAxG8JtpHanh81PUyQ4ID8kRTBea1cMtecs3hqYl7Wk6vNh28Gyj9OjmEtEEFP
SDshbv+W0Lrwwufvo0SgKVUnbjyQYaU0dW3HnJpeBENqIBkIh8rkqBeKBmqWgaNxKqAlqdDw3NWY
DtqpLHP+/dnQ8MIHdklFx+MyApvCUJh4o06OzRgDMPvsS6UZSgGNhwLnMVvbope37CyOJCPgUdAn
hJt8Mb2sS8KJYYyAqwo263URKupDuZuE6RGi57OSg5aYAWLVjdAW6AyLAdWVwzYyG64CFYI+5VaC
Hnu7rdVvLR4lUFtx0T6bxFVI++ygLjYbyk1IdAPeBQaf809tQIxRZJOA5cj2rYK0K6B6RJfuaujB
TTtAU/naSdb4eq7uP0wReNWhYIbMx8KD80wZJXlUkqOR1SaovKF7/sRNNMufkeuWKrvFC33Q9zVv
AvPLB2tR0HxUl4MGhm6ujRog1ViyzTS8LxaTWKRHnnWRxzEdEGo9Te9jOTwmoLE/5BMU3BTdz+hY
9O//ei8if4G6Gzo0oS7/G6OfnD1FCpJiKJr0CGoioG33kmL2pSXnoGT5uG3pEjqOLXhqauEqwawK
ASipTo+iB8zl9k1L7ca3Xtu3iIJAwEptgDB3RUI1SP1lhxj6XZvgoK5Woy9jWnT86nBmkKKcBa0X
Rx5yvNKURGl2RHq6NpkogHEsgcT0v78Az8wsHHSpszSL+yQ7ZlMMlPIOXFOhuAd7zLCW67zyjjob
0TK4Fcsg5FsdpqQn0ZkY0V71d4gn61CBoY2FFFhkDz1B7etpZUXFy52LXmU0ASISm5WUF/EGePzj
roqK7Ih2MwsJ98/xWHux/RMfamLHpo7mkt6s79U9xF/HPe6PteDryuV09gHzB57u3lGN0KaYZ8eK
zw0yqkZqBcmY27fHeSWbggk+Gecirghkhs79gmXHwlT9+7Y3QR0nQq0XXJg2J27qZ7HaqflmxeqV
u+nM6sIZqnpdQfEEg9MO39WfjKA2lZjy20CRCd5WVNpRa/x6uG30yl0Bm6DCBjUdHny/iZaTCeUD
MQCHQZMduQQvSlCjfuHSgJJF2yU06iLOaXtxoHLO1hpKr6Se5+c4emrQWIac6lL3HRWcAIWiNj2m
YOc7xM1QCLiKA7mlQcEJaMZSykl/mnNvLwGfjA0ZUlYpbsFYw2g0JtlLGMTdd8IZdfeN9149IhXd
tRwoOQy9CgEfKcEkWwlyUZl8rGqTFygTeESiqi5UFCN64w8H6WDFHhImM6QUDcUS0iH8koYoiMx2
iKvEg5D3kFOWq7gRZKXJe/P29F89yjMJGG5pXIAoKp1vaJF1ilIWZXpEJqHhOlOviRCAHsF/0Aza
uwoK1jpNIrBB9RT4XiBbb3+AeOUygkrbPx+wONKyzOcxRLHwUI43rcKjhbSNIE2d7GqosUs0AePs
H7BTDraO9lKURuywJsqea8Gw3PytuLfwBbOcNo9NgBmPiJE9laqHasv/4jPR6gx6VDDPI4OzcOI9
gK9jEU8p2MN+ok9+E7tcKIOUt7Kj1ux6W61IpxM8kmgZtLRS3jj/LkMndkeNKqUDgvNk6/sWypSJ
SKtk2w3bKsKNT0qN8Gs6CpfUXrj5ZJTP0eOLbk28zM5XtUWCnJsGIT2ycVOq+7ZMSBLayA9KwDLH
0k/bR1aD3H4XC6RL3kYw0Pu7CAosCeA/KGCWW116MUaq9kCzvY7x44j2hsysSo70a0X3ax4Abyg8
5PGen59u59/KhVXUj7GRHlHV78ygVQuzzEafGJhyC+VUlaRpxjZVxa2xY1150sydguBNmgE5ULg5
twxtJb9MVBmzpPLBph6kGo0G43SnZGWxcjlfiwFQeIT0CKJvcJYtQuJCKwOlmiI4dEmQwWfdjlZs
sBeUeXZ8Uq6VS67eHwhqoeKNHn38WhwqDvFl1ILH5chngDkJhh23pAEtVvOsjjbqAdFrMpljuHZt
zc5iEVhKp2YXt6Ovh5Efl212LFWilvea4rX8XrdxQLlkXwzOWK08bC67uLDRQd6LzDKKrmggWyzh
oJS1EEKy7zh2yEGgswhqWV8imtVr0oqvKIbo9yGiodjiRrOrqWbzuEnR1G+Ay3r6K4w7X175pGv+
DP0yoLnV0DqDCvX5puJLgYtajkNsFBrdDjy0aB1plCeRqxUPItThXmBlQHkui2iLjt2V5+W19IAE
F2Xg4YXSOLiyzs0nmh+C0zzJjxAlImr8po2o7skbTttJkpMPjZMGD5VeW9Ga1NvVaBtGRXnWgUDu
ceEhZSFDF1EHy71ChvKh5nPTgDCIH1tJl9GKZ7RWX7vGBZafBJmtqDVcI96ChQWY/SSgkBdCpBO8
YndD9KKnJu9TsPDdduNXjiF0WhGCIzWInNXyGHJjo8RCJuRHKFVTTtoGdQdODM9Y66+5Uh9CBxNe
3MacnlTRJHK+DGXZqnqRSPkxdasnbpuRmkI8izw+Co9/KiKucTleywme2Vvsun7Ku6YKYY8RL7Tl
vzNo4/FnurtPXJW8FtAzP9ZQS1y9va+c+DO7i4smz4Van2IxP3Z/8A5I5H0efuaao7AClBlQcap0
4iseOLr44anm9j4+pzDTxBoAHWr3rLBYutJJeuX8nX3RvAVOAkpuklUfz878iCL5jBIozI7PsOsH
IoQ/9bBKFnLVHlrVePBTAtS5ZBcaxzTS6gL2xgHwyQ2SrWTLnPBpwJqjs57yhBbejJKxupLSTU/M
72zv1+Tl9s7+7ZRY+N45Nvmf71gcv6wD5Dg0sAP2oCEhBpFQECagc8W++2nfndp0c7S0FmR3fOq/
Hh7W0q/XUsFn9hfXeJ13UimU87wTtLOCg7By8WphsTPsmI/hh3gURuZD8HV73NcqHad2l8xD0diC
ZSLCuFs6KgQgezyyaepD3sIxpe1tY1ceSGe2lteq3EepHmKMurbvwAIbN/f++DIEP6uNMddSRGem
FldppicyGyUMSzpkgNcgEwNkcLevezxtSSXfxR89WhQ9fy2jfd1z/bOPloUVJQgQVIQ40aOwYSVp
GeU9/oWfdskPOnOmxORAu8Ks8klUV/I1V53zieWFD8P26ft0wuzy0oMqoJUutgcIz60Gx1d91pzK
BskrGieWbBpVr3KyGqCnU+H2c8+jYmcCwA5gwN9y0B3W5tpOYlef4iuvtJTXbSO+Q34yQ5HQqNbY
y+ctc3ls//mYhbvKWyENBwHrHBdeF1oD3jUcheoCYPAp+nb2mcmt5cWu7+J/TM5/fuIh50cvyGUw
z5LiCrHdgBdVfkNfsbBKJbI8nKgIge3/RB9qsaTVMPTGKDWDK1Z3aKlRKR6V3R2feXjEcZ3FreBk
lk7owt7iOup9Qe17BQJRzOoAqo8P7IjchemThghAH4bkOzNDz9jcdguLK+C/raInFPw9SCYsj0wl
oIGubqrBHct95FcgCkYurHyvSiL533pqy224EscslnC2qAF9BLb5uQMUIff5Ek5llaRt3kN3yyy9
gnzu1jCP88KcbMsLA4vbpJbUjuOiYXB7yWNKSCr/38/Z2QgW14WEpDMvtxiBmgxWn8S0LQjYBxJF
Iqmo4b4ogsK8vUyL595yTL+b9WTfD6AhSVoOJoUSWnyKh4cBxDhWVmbpuC+sLO6IMUh9o5ChGoYu
QFt6k+zmy1V241tj+chGstfbY1pe+/9tDg8OiHQiob9UtWxAfZzJPXZ8T8N7SHttIWtJZKI4ta04
shkhS1o7IFd076YBEm0csKgZwMXftz/j2kHHcv6/zzCWz44YoC+9gJi5m8TbbgzIJKm0BFyha1WS
xCYftESbqMSrK2HPvA8v9+k/dpeznfJVEnQYfrotnnvLf2/d4pFf2avLO3ExyQa/uIxBsBJPmQE1
Pb0GRb4ptETso1nB/aNs36SIWTw6LJnxJScKGZEGQsGrT9ZSCNe37z9DXTwpfDD1gvAcQ32+p2sk
givbCGmjc4fis7wCyzV+eCDKhIN2MchYTDX0Ggw15miNOH7STD97LEMLNEdTbtfQUilJik5lKHu3
TlfarPO3clLQaXKAXmiMuxqaG7f32XW/hywaCkizONXitkR/ejc2Bo5wyzs12tgAuzZQW7R8wfq/
GVo42EqN9QpEaTjFNvSutrt2sybs9P/ZVP+MZeFiuQGaJUmII9OAsSHGqRVsjQhm+NmB0vDBhOY3
vT2m64cUuRIU36CNh/6R80XWhaCV/Zgf3EhAiyLUF6qmImn306JhQwOc2r+LG7uN1loWFnHdf07P
idmFq59AiaFkIeZy4J+MgJH0NZB9wgVrp/TqAfkfOxepj9BQdb6SYUcyPvXUSe+5zhmPgBPOOzh8
74KP2iw6iUyNiH9GdA0VfCUMQA6TRwCAZBQavxapF7FQghg4GXiJiAdmh7P64i80OOwJhPRi1Nnc
cOT87cqazqf+wgGeGF04wLTtGzRAwSi0mh90Dl2CITBabIdeBkXZByDbE19kLd3yOK9hjlcRW4m5
lu1R/1leuHckrzTgH5YldAGaVL04CXD9SpY7UvPcSonV+PWHUNoy31mtNm7LvkRq1QxBXZdDCicR
njqApcSQbZMAakgfmuG1qb/LgpXrYZkOu/i4ec+c3Pl9BUU58NzBr6mKrfiZ2Rj3futIg+lXXo8p
eRTGbQHB+9vLMp+ki1WZueDglBGpLR+lecYyf+pns35Ap8BpJJpmgVdxxuc0KJauc/8y7/efgZ5Y
XOwDaQzFamphUXniNs/+vbAbduJ9aRrbaCXkuO64Tkwtb8MsSsNygKk6swT72TdVU3HuLIi+Oumd
u8bEcN1rnZhb3Ht5GeUx2p4HlxPMcaJQ9FRd7i+XmcVDTtfSOctm5Yt5XFyEoW4kEeD2g1vkynaa
2k1QosNWJIqrgtwi9GpZwB+9SEhn5sgABBBDRDFnwnVUSf+beHXGP4I0y4Dy9mJJVSiIsSIQ8Smt
I3aeIj4X0sq2udynKpB0EOXR8RoGkG3hmlldDFLAhNF9Q2uEBY+4Flhc+kQYQKUeOVD8BvXW8/M3
jbUUjQUMaEH+zFW0Bgkd8hmRbJUlg3L0u1h0K7Ho1THNWmfwwQCHLXEyPpgYmwl1HFd669G/FVPI
Fty3c3vH7TP+iy87P+QY0omhxfqIfAPJvBGGcLpF2nwhxShtxhfJFEi006zBira1/VNZkEArAUQw
jfv+62lNI+v6aIHMQ6EPl8lvJejEwQEQoA5KhQkWVRrQisp7zlxreri8wDFQKEPOWGD8vCVvg+GX
da6m6uhmOvWh+KGXlhCb9Srh8NWxnNhZnL0E0nhTJSujGz/zKskrh8tI9VrxD63IVmKhZfUf5/x8
TIuLgRPSqGh4bXQHOyG61djg9nEglrvT6XhHJlBMGfMvWllgR6GJU8C/7XKyq+jMbuOvRuCXwcv5
9ywi2zIxWCJkOr4HT6U0tn21hkLfyqivGwHFJAIGkCwse0fLoUuloIcRVbYblHnHCavYrLitKw57
Hso/Vhaxs4HWv0LlYEWOX3PtsXdyCAsjBkqljz6wDC2j0qCsjOzyYQD0IMSeQfmHo4BzcO5n5FAf
ocUDm1pix8afPna05q4wqAEw8u1jf2WTorw2kyjP04gKz7mlUchkqajLwfUTUj37oGbc+4dqZ9zf
NnNlqUCxps600HjXQyv+3Ewj6KOR1MnkFjGPOWsPheFOUWndtnIlPkLSCr0f8x0DI8sLoC2aZuin
eHI1dmCPlVtgVFmxkVqCNsABhPEgOE/xbytmL5drZhYAAQU2oaBelMM1BIxakmN0useRQ75tbN5i
1oRHEGf9tLYU0hG0H2tJrculO7c6//mJrwTyZ+oLBVZrWaEi2+foqRmoIj0HcUybaLMyyDkwOb8f
zs0tdoo8w0KUBuamxPZDT67AP1M9d/3Of0xSp9U4S5YsbmZZDiFn2H3938wvd1CQqNBPbLLJbf7o
xx4dRwxVYBuaQZUT2CCUiBCAr1UPVtZ1Sa7alMB+sDyf3DwqqMy/lerr+MYjF9T3f28P77olyLsC
cY3eEX3hL+W6TXFbcNgm7VPMHXn/I6z+Sv4PW2PAuZLQwzLOmuToL8Bm/RX1Pdk1utG1UTGGkxu3
mlnGkZWUEcGFyyGRWHd2yWjhp4Aeu6PAPRQfXVOvcBoLl/fv/AWQpRKVuUd52RE/pWjWHZt0csMt
s5rQZOEGvWqV5T+Fj8bOp0/gNX4If5LX21N8GbvNZmfMC1r+wbewmGIx4xveCLB/R3RzqOincIQJ
egikaVJaajvx8ba5K/fGub15yU8mWszaJqt0+KKR97jpqf5kFPlTgJgjnRTTFvmSlUvj+sRiQsFO
jz6gC95WUERkTCsYOCxtEBZYXnVA0+H8aysTn3zHKN4GK7fjVR90YnLhFPRWGuqgLyaXp8IeRGg7
ZauRtUzEsi0GewVT+Y+VJRtrpQVJF06w0lr5QaTPEwnptDk8fnXkPQA6He90mjpg7DMluhJ+X92s
J6YXN7EGLGmT8HABzVTSSEYNeqpACnIA+nVlv1xekeeDFBf7xVAbQWGwJIOwUwxMNZtMZbIT/pml
b6BVKkIF1N+OyAe0KIQtXgp0rLdNu+Jo56j0ws2fDHi+Bk62bVXnej0Y2ESG/x4ZX8mwci6uerqT
nz/bP/n5+gQUUxiW81pmxaPuv6TSQSzNRF57+17J5ACZghZ1/A0WY7w7zy3lleLXaYVdM9igdHmZ
NgMpNs0mNTX7kBNpJ1A4Ahv8NADHvK5av3ZdnlpfzGMftHXHxbCu7hQb1QOaUUgqeNVGsyI6UHwA
9Wllyl4MTlF5jxQ7WUllLbtofo8NWsnmOBKPVtVYeCDQjwksqDHVjV1b3AE9p1ZgK2ZtFVtxRG4W
7ZCNRpByFlMbeqCMriY7rrkH8NUBVgeRG5SmF5OA8tdYd2E3ueylaWnyWD3n9+Kn1pn5Xf8q7oH2
hfQYtEn3/WENp61eXYAT24uNpimpnst8O7mlVZIRPcDVtroftv5fMH0+IO0im+gjcgL6+V7QFwWv
oJZ+g+zTOjp3x6NOImrQx5R8BvTdea7JFlRHhEPfk/XpBnSw3LvqTrQV2jhPx36vPq7FlNf8zunM
zd7i5Ji0U6qJLMPMgVXdbfaZCzGOFYcz7//lSUe7KPrVwWeJB+QifizqPB3TeoLvDlJPYWEGyqNa
33A8n6LzcOK8rAfmU8rrjjIVBBsaK7dZ1cYoDwWSfftjrnkdYOPwAkF3GdAli8u54TthLCNxcqPy
jxYe8nTFu156HQwSrKtokkDXKr+MOVI0+PlyqOhuI1M0kbVuDuLw20O4Uq1H478IgkZsd2SflgFG
JNZyqvWx7+rH8oUH+x1aBGlqD5S3xe1oqgQsfKnVv942e8XNwSy4/9DvLggzZ/v5TlFCUP/VYuW7
dhFa02tWkm33JT8jpIJIrlOQcSu/ot0flDOgUuHuh5WX3ZXLGfZVRFY44HAzS/psLgukvgX5l7s3
UqruxBfuLvnIvwcibo0Pw+tN9lzeNyCCrTcKle75uzXY7qWTARMBqPhlnUfXtbRsWUMHk+8Xouq7
QQZCDmggjPcKd48EGRKavbjyxPxNU56fmnNri1MjNIVgMEXzUaFmhDtEnxyZaXREp7cUO3oE26Od
OKo5EKQFyfOjagbk/u4VXYt3As3u++1g8aZodw6PpoDJghCNeXs/XJ4kaD0jdQaMNzp20bB5vh2M
cEo0lgS+G+YlkQFYXhNbWWIscK2cW1hsOBATpn4zcIYrO5ytvNUOOxZWfexejWN1x55yR7gP17KT
V6Lpc6OLy9zPAHIFYbrv1o/NfgIv82TlNCE5XWuruOIpkA4BJRsIsCAXurw09b4Is0HH+wey8lCt
usssKXmQhQSe/vZCXTu4Bg/9ThjDOom/4fyJi/dZ0zdQA+fcDKxEXnjfbaV9+sS8gifylt/6m/Bu
dJWjvA8O/h3nrjFnLgeKiuIMLAeE1gDtDgDE5xtFyNRuKAuJczmk6ILoOy86kkKjs5JqysqVwV4z
hiAAWTqMFanshTGfH0WVTXHgNfU2v8ftssmCieg5gLvTCpXC0h3M4zo1tdgpzVhVAIMmgSf5/haq
dsDol5xd1kjUBdC0i5El4IO1J8rycbk0ugh0hjEoQM2D8VXPBz02I0/dJvC22KJft3fNRVD3H0vy
7O5Ro0SH7vmyIRUp5ZBawn6AmKkr0sJOzdis9kjppghaoK9qVYTZ2cG4XxMBvTiES9vzKp/sWLVu
5bgFGsA1oD/UBs/q5PT9JvCi7VD8DSZwSkbft4d7dV4RvqPrHPUcgK/PLY5M9LWaw7wKjSMqZjnw
hH+LWUA0/3HcatG/DZl/RwiniYo3fCiulXN7LOnFdEqweaYofUoHZpZdToQ6QFptKx3D7EmMjoE/
o5lLdojTh1QraA3G9plEC/ij4kecInJ7Ci7iisU3LUlkUmGoIM+BOTBCggTjwd+1XnIce3iJxGUu
ABF37XYWuiWrDYjXzhK4J1CuQ4A051TPpyNs+rwNkwLUcGin9OI/xav/XhxaR6MBpFcmya5DwrnS
cbS57ZoGy5ISDLcXLJ8YX6y90JftqBcwXkIJILOGfXPIPlXKaOJFrhJSBOfjvrP4pzvuvgOSaw34
vwzBYV8W0Qkw0wwYiI8XITiT4R5bSDl7Qe5k7aEOHwb/XhTWYFtrZhYHWsr7UShbmKn/druJrnjD
ZTjwOwhQ3wKeP4O1f19JJ0eWV4QoR4AEx6t3735UbYM2WUno/aZfTkOi2YakgMkUJQSwdy3hWSF0
TvDO7kIPVJROYeu7ycx2tadsPM5Sv2uPAdG4M8zJKx7AAXvwkaXZbFBuQJEq9QzU9P/9gTn7nsUN
kOY68CrgcfXq6qXTP1AHJAwUeeAse9fL41ib2DwVZIOr79pNWtKBazU7Ksjt3P6OK4fn7DMWd4Ju
RBoXiZiWFLS7BlrbDelB5sCqv5MSJ1ZWrF3Ub7EKCgosUOuZVaLw7D8/q1UWApXHhsgLGUSiEiq8
NjkZRwIOX6gHTBmahgtLPgwWEg5/xz1vhiVhgG7Qze1hXxRh/vMhSO+CghPpl9+452TL9Vo6SqHa
R54xPIkKyaW7PoB8bjSQcJMckPz0lLUnwC8aa7EFFYRQYAKf++CR8zkfvDAAQTYYYwTiMVezywEg
frvSdrFsRw9DvpEMWy6BPYeIyHdgZyTUXbyHmL6yBhfJ9Xnop58xn8aToXPQYusDdYo8KfjshZoW
6Bf160N274PsbNi3xbNYmAV0wgDL5pTX2xN/5a4E8nPuoQZrOGpsC385VCG4KAIt9hL1VQddrQ/y
WMEnyQeD4loEfb68WGXRuYjr0JcA1wJIrogM7QVcCMpGZZGk5eBlhCFBAs5aWhOVilZ3r9LpDf/5
4+v+fTTBIEwn8lqRxISWDPInBfoYJkQrP7+KRBOdKBqKNy0xzB4PI2ryCO73gVkgUQYiKmjy3J6r
ZbIVT2UdT3XUPZGYUkGSfb5QU2EkbYsWWK8rniMuINB3VsKVg3DhemcbiPBnRD5YnJYIwjQMu8Bn
3eC1WkF6kDcmgK3eHoawhClq80CQ2+MNQEYljGOx6G3D9akRhqM30g9v35kb+laZ0x/QSWyQ9RTp
10BeI/KRYQbfZIsc7NwEIz/6eunh+QBeVEK2H8/bP1BRMV9nAZqnhweJmDu3o+9/M7LrbZmo5B6p
ITxgU7qZm2ruBAe/rcy/Hf3821oJZP9S2tO/6kEGJEvCv353toL/l1b2k04GqpNkm5I7JNmUA1L0
jis5r735npOjmxKrpbfn5OIYLGZkEcLpFY9O1DHAjDhT/axwJv9nyLE1eXCUbI18JR8gzRN85nnO
zS3rklzH+lbWYG7vfXg8NRPywsjW+/7YOo+e6R22lYW/XGu3+3Tcn8p525i3x/urO3zrCxZvqywa
4qwX8AXqR2NWrkq3Hwf7x7bvLdOCzydPVkcclTjE2lh3Ln3ZuBYh92RHnE9Tp2tb8ppHONmQS8VS
dZTlQJvwNQkprTeNrlKzrqzvkuu9C9UoNnoYaCBugX4FXHJ/2x/uj9paQGHm2PTbyar38iGNHoAQ
5c38DXLmt+f8MiZfrPrC0de6Do7wEh/BinsezbnodRZnAB1BjA4d5fCb8/cM/A0AiQbo/UHpOMmB
DV4L7tYmexGi5p3vB7mMz7Bfchxq7+3ACE/3CfHA5kKfCQ4fxR54s+3HBve/61j3O8d9epUo3R8f
cAK/15b/8iYGpTqo3FFuQGIZuHHx3LP6XWeMRQRixkxEf8y2ro81y83yI8pfwarO6tjMeBeEIPno
9T7la3Tb1wDzEwARjHhNinwpjzq7R4hYznzq6DwEue3ibGicFvcKN6XeGwdVN7PZBvvc5O7Sw2Dm
OlEg/gbBA1Nwqo2+xQQ1DhhtfThLE7zXZmn/jb3mmK+1/V+ZIxGvCsRp4NxFk/FvSvU0TCi5vBby
sPainKGJGQh6D5dRYvqFzzuG6DeWqASlI4xDY4GRrvkj56KxBSdxdpdoaWqmYx7auS5GVm6MmdPX
jPN4TQ2sKeLX0CKXNyW+VQZD/pxeRbZqsdMHUZ40Jsa1V7D3VoKwcvYUD2uA70snOhvBSs1Etiqe
KuebptSMsOwMGFHnrO0zgPYTSGl0oq5xhYE8YP5Z5+4S9QXsCVVC4+u8P85tDUxkpVRxwzOiGnCe
pGjRmyBNAnV1uQ2Ez0Du4j9TOKQ8hawPIKkc1/yMI6RlHUCTfOitjlnuVj34Us0I4jMfVV4Kd+PI
RX9Zmqiz9mxv4GksAfuYFgjHe4P5hwmpvpcq7wtwdPUKaEm6qkMXZVdxXbCRUFRxek4MBkdop/w5
BGGaQmM1HCA94adotFEgreiME/YS8QfGCdtU6dLXsut1sGBL1QBAdi833+UQ6y8VK0NpW4B6tqWg
bgRBsail0wtf1nUNcrAyY2PhKkUNciICQjs+/htKmh8A46f7ELRCi2ndTzaTlZxto9bIRjtK9F4E
5Llt46+x5RQEc5JUNWasdBMiiWgE2Y4aNNNYkTGRIlDHFIkM4h01VEszraNYuZOZzrJtbeQAxAlF
BJY8X2pBBKUq6eTTcYrRfZl0tcRb3awZRqUy0TNHnNQ22uBT0H7DBaz5bgLsHnQpyyylqO6Csj3l
0RKna/jBYH9Rm1em+wMOtdJE6l7uOfCZZ6DU2ALlPDyWaVIBp8+Uwg1TtenMrhDqhyHjg9cpzpqv
Ss5EnjKQ6npinBgNuphAmVRqolE6Mc8zjqSj3PSmMHaKqbAEnE5BUccg0C/0BPSDbV/9DCD7EkxF
Y1VqQh+qxAUljXFsj5GU+Hj78cq2aDLxp4TgCOfkcs6h/pxz4DBh+jDZuTYv9yC1mkL0NGtCUJ9x
TeBABCJ79jUeeCQxUgJQM8VhxZkNwPoTMrZJL9PGyPnMmiEdXlrPzNx9lRSHPA/TJ6VJWUoC4Moj
O6sKvyHTmFYPzI+EeD9BihBjKsLGifrCFyjjeHHcaKXR7PuBH2cFeCH4SVQWcVuJgW1yG1WNWNsM
yJOYjIxXvmNWaRAO6VlqWCInpRKpBsCeKwl8GTTsFH/YtJBLbklV1rxgGnIS/mGZ3v4xpA6ApJir
G2CzlQFwGpbrzQtXCx04A9UJ6xUETQtRc1WsQH+gT11mpQUIck1V7gxkquWkOiaJqPFQaTHAgc9l
dSSZlaEGEPjqkCEEZ5Yw0nHswBESh3z4VwFMEpQl1ag4RRwKApU4jcEkj0YoPcJq2EwA4sFsIx2d
8tIktOOuh9oz52nAxupezQG3Zgl5xJDBUCZZpKjEdJ9DXxnPg8+rDz2m8aHlG8NJc/QyU5CBD98d
iBGhmxYhRU4FfkItLmKN9DLJUXzMONCJB4oa+kQcDOSy2i7A+JmPLUa0oVVf+azXsKKQPfwBNiLH
G6kCoWMQRzj6DW6/hEgNsETo3m9q6C/5YPUCa0lhpESrUwbM0NAnL0KbNAlFrrr6GvJh2ApcNkYg
L1HCfa6FRmkVehcYdMaqbQZmgOUJs8h6fMGYYIPwmUhavdDeuFLKq40Qt2mHPGzsT+bkZ6HFl9V8
wzOF88ZYQPIBlKrlsSiUrHU7XUwxW0nEzWo6YvadNn0Jypi2xYdGk5rqtFEyIQKnRyRCnpbxoHNq
oAj3jM6OEgURH+ABEG0qeKsB0a58K5Xfg5CiDw0MWlUzNCP6lXDUAF8cTaQg1K9KaxD3TTWDaEnI
R8lzHmXDZ9GXSQh0bqxBnSScFzU1ItQktbgAqVUP0pF5k8EhGGJT7TgfKBSS5CocViOmSm5N2sRL
mxg4za8WAk4agF8+r1iSUAaRiwbYGgRIo4/aDd6DPel5KRGgFTBiIbre6FVLEOJRgeSQ0eOdLE9N
QXkQKr6pQsNk0KK3rCNGNfKGlQ+BCObBqNYf2jhHjBknQbvN1TB+CbNS4xytzbNXI5e4aqsbNXMm
fmgLBzRtTCBYEy6xU5YZuheGRhQ/QOElEE2uzsBkjUJMvx/a4L8oOpMlO3EoiH4REcyILbypqlyu
yS4PG8LtgVESCBCIr+9Tm+6Fo9080HBvZt7M7gMfYpSrMEM6PM7HpNPrsXvLWz723mcg4X5423D6
wRzMX3WAUjD+CCGKasbsOPW/Q0hvroiCY/lvXrN8OQMRtL92ZKlvTndzVIRWJC+4oy5TKVRmvhzL
ACsSjXuSlEwVR8wvZdK3V0HReJyHfAVRbut9lXdxXM347oh6VFevHVJbdPWkv5ge4v0WpKuXXufE
VU97wE1Tpr3lR3uxzP7bZzX1T0cy2aWUAzMGb35iYCviqJrGx30exeOYEnPESZTp5hTpIezLTUzL
egq3pHYPRMc1xAf7AZFAs4uUOqt6ySHTK56+DFifY5miYOI1dt2Am+FOxDKVBvFa5NYmx4NsJtII
YhMLLMrDpR7LIARFLpvIzD8QQmevut2aH/RsW8cFHWAJnOTtbj7NWzWtt156+0uPSLO7TK1PDTQk
uYbVOZx39v2VeAw8tzZs0BsRssd7kdyF9TISnRR2fv7OqMjhFaImh+aUKLPaQnjL8bNOfF5CxYvG
n83b4l+RHb2oVEz/k4Q4yvDSKHDcogr8ar9LJkMSCfRg21Khr65+A4bP+5NcZ3zzbIMXEYeCTof7
2vV19mLbnFU0Sj9bSjv6FuOxD3X2ifM8QeTkZ41iWo/FXVb5PL6LOvXxVJ93D4n0UC/dNV7GWJ39
2tT/9qTfx7PskuwJQdEHchJlW38aNm9YijndJjZoi1rsVAGGmpO36XAl6DnzfIKZI/4v17We0DuE
HiXNbkyz3PMt/Ccv7Vz1MAerbG4kSnj1da9ym15toJcvWStUV9pqnP3LlMp+eqjb1nvwqnr8o7pk
eHWJJaRnaQZkBWk9ru05r5cNL7BJx/NdfsSx/KQ99+GOUCtcIbABAPrUUWiDC3br9mWIF1u/6aif
zJMY56b+kixL+FUuWuBxDXc2P6RL6Cy3ucPsiSm7yW/f1bL7oLlxBc1E5cFxs+yT20i6oUot3XIs
CDuWcf2mMQv/d9hhVNjGxOF2QwXb1gWFex5cqmUaqPWoQVHyyMg2dMk6tZe1D1rSbbD+POtsEiOj
x8uW3OoQR9TXQ+VhcxLjpOjVenw93qq9CuqT7yqs2v1Mb6far4b4U2azozsd8zrW16MxGgUoJoj5
HQ0NTXCw91b98uo8q98q9pAsPA9Z2GlbxeZTYfXUT1QLItvcm+61DT8rnkqfbLZH3xZWx8+wSoPx
Uh38Y2uWWr7olhazyJHzfo8Cb2/KiIGa19mrj9/J4ovmTJ6bfJEwh/faCnoV2w79W10lHbafq/Rf
o11AAn9cupSVQyj+ACg0PyG6nHuVVS/qi5L1RPmwmqS5+I06xrJZgwZ7/FHXXdkqOzWFpmJ4JIlr
/x0PVohia+cpJ5+rrRDbpYZvaLjEooIUvpg/DWv5pyFRYLpIvZp/ctDV1ymzwXyeOBqHMmoTQWax
YF4PtsnU7bmSWdQU9pDQvE5ZPMZM5M9l22X15w61EYWLP4XP3CHpUPTCqR/aUeYUc25pKly7sY/2
/sA6X9a85UJsbZPTfwzW/Q2WrHsJ+upg2G+Rv3NOtY9URMvBSBYidiaUGvm3UCUpVYeXqpXRgsg9
5u3c0Lv40SHPYcdtMC5N/rLumXwf96C69iqE0fHy5NofvvhW48b9yXrKvhDxVlXlEFeEhUXWBD/z
xge5adap43MsIsZTNIn7G+lqGR9Ur2lzzWp/Ws7NtO7qPlz90Z7bhJC2YvcPHEjg+eP4NMeL2T7z
iqi/W2GA1Qdc2GCbptG7rxMa43Oy99N7Fa6A4I2gzC+OgRCCwmt25unmJRT7edn7PDv3Rje0dxPe
UxQjVdyeklX7+kQzcyhK9wOiCECdKa4ha8am9Losn/66LeOdR3Pd4JPZtbK72i6fF44trp9H2i9t
rqZL5F1Sm7a/RZ6Nw1Pom3F+ydBmSjYmd9ZwjWvPdifmvXF6yYZoKJW/YvhiY6AUv/6oNMJooEbz
dxIfSwLiM1HoQBCryd2Zfl+VSr5FS0fDMcYbmb2e6Cb0MYvdPnuryWWxpX2fwAEgtUPvb3dTOk30
YKHr8TgnnNQEPRsId4J0EgX8vhEUUaRhtD7UCRPXMpH8qjze9KdwbWVOZRWI+6ldd5SSKULb4hDe
eBS9n++QjW32vQ5bXLtm5VaEt7vD1T+JVf60Rzoei2GqU4ipNenTIp5lT1jk8OHYCTPifld1Nvi4
z+ZDd2qW1GqmPUb1ovve++OLNQNjy63EAnExgyrxpsO82LKedJm3LV5liYlf5mFbxDmeTTYXk1fv
dWFkmD16TZ60pYshSgqGtuFHpqWlEt2Qsf8zUDf4QMQ2fpj4M8LubDI8MWNG2y6jXv614dZ/Dvqm
VmcxGrZklyrRlgNVU10ObR9l+MBnCTMUneKZkti6Z99vOnPxQw4aTpQp+8LKa97s1giwOr+pvVOQ
D3g7Dyo0T/uua3MeDiaSsaXiBfB36O1Z1rHfneupb2mhrCBZ5wj7ofTTUW1luq3q85pCLtRBhykq
hdtR08buFptwu/lkeDKL8G2Jhu4VW/0UnKmlHPZ1T5af/AgKIZ7On4h3YjcQWhcHvCwZjv3fTpqA
4Oyk5hhsrMjdOU+P5rdb5+N1abfYnaIKiIP/pOseeLMGj9sg1Z9lQtPKW8+8NxcO8a9AR9o/+6ZL
mbMM+ig9hWgO6iIgLO+d03qXp77u+uVWZY1LT4LO7ocYqtgn3y2VT7I99vSce0Pzw9GtAgutyZIU
00g5hJPvIJ4YzFU4EgyOUzc0Xpu/bska6Wvc9g3Wi2nir+dtTVry9TiCbxImFWW90UNQhLGofwRx
bNU9zYQOKAlXcMtWeLSrCCsPwgyqYdLnzAV1cK6jtL+NW+eyM/Zeze9psPJZg0c3t3Dqo+k2yXka
38a8HrisV3/W5WYVIpJhkrImt0qZ9iKaY4lPQvfS3i2BNN/xTBbcjHOCObOU41F+XKFZER/+SBtM
EnBT1jIeg9sx7FN/JQt4iS5BQ70rWnxxS41pzMHlEQUkTHtB8JTWHSf3rvz5yYSBprjuvZB9T1oU
bnbaC5tP2gRmfUjMSsPIiCD8CALZnFofAP/G2HFz4JMSrB8nZciU7NjEGCY3i4zGImUJArXvXcXr
CuPRnuZmj0VpWvqAE9jwO3/dfmXYBsSpqZP12yG03stlMppmzIOqfJKeP4PALMBRRb4z3XEfJcHe
UlEtRpwI0siY6WIlhGVg4jogv4K5hCLLOrIMatrniRNqDtVD2oWVf9L+NnyOcpmPBc0Rp93hqzgq
t6iOuzLKavTu/Vzr7Fzpo8djRaoJfSbBIwFHXxudt6Drjze1aWpJ9THUUrio8qZyHlI4BBB2iHtB
e/LXP7T345iSJbikVNcLl2YfRwQlM91eqHRd8qexqfMKsL/PnkZTbzkw4R4oqsuen0GKEo4k2tSh
uA1RIn/mwXS8h17omPiw3v4vlMdOLxOtAWblMW7VonLVaz55rPgt7Ln/sqjmGl9RFHzzOmHpL5Ie
+CsHsprYycpdRsERTfO+fpx6B3OWF/rpEXHYEM/p44rBF17obsgICAlbztiVyHdxHjqPhJDGZetc
bt3ui7Kr8P8omz1dfkSzwiav6WoTF7TXoD3Nth6/xLZGf5SLUuAblYRvdnIzxmQztRF2pzGbWWeN
jrCW1z13aB7J37ZPc1WmHxU+4KCRHOBzHX3IMfSqymUJmAYY8oFzbGtpnirpPI++y2ZM+IS9fqo2
J46z8PexPhEuEkVPwV7tS9lzHPwdxj73Cxv7+lEbFQENtnr+FgbJgF2sfyyPQky6PTkNTlO0Da6u
j3nfp80tzewcXEK3ReGl8yx8cNNLxSYLqshe4Ho2vEiSD++3PjR+ffJsEHU3y9n+nCfd4J3CNgVg
AkrK2nI6Et0+Jc7r2oct6lRdzEGAg4rZSDciukq0cemmdfkdNUswnhKgFXHOQwSh5RjIVuCtGYf/
CQZd+TZHP1kM2k0cno+onk1pTbh9EzaznyVxtdwCWOuvZVhP5qe3ejnV67wmuHirgUBP1XTEOm3B
mH7fkg8IckcJeadzT293o/abqRxdEOmzp9bkloPmuJNkLCAoVC2DW7bSgJzzfJDtVTkpRQH1k3OW
1p74PC0eAUhTQ1WlC7tzNJzIF4yYD3Vc2J4Dn1lrM7xOsh+AjDedZtduwdWz7CisRGGd2A1wv44Y
0GH0iYySLhZVGcjaB1yWMKuXfDIgwxN9WUPcI36FuEt7/QkxpwTTM038MMdTZm51/dFaTP3OFqu4
IhC7A2iil8ukWcpg2rPptKpw/9mxyjQZ5UNP0TuKFlwrb8bTZsPu3ltT6SGW8SJAGF4ipu09NyBl
Vjw+kAIDlLMDln7GWJ1c85yu7WbIjJ+JqNz9Dexb6k9Ls/o8QrIiKMBEAnueQ7e/RSM4A2vnvwPq
9O4UYIZJwaQY+qSUmTRBl4xbLsT2UbWBFC3iX9DmmLB72s7+NRwzrtbOIfU/YeLhqxuFiNRlwBr9
bflcVAUubrJr5sCFv6+RqX5RkbmmbLq9Jd1znMZwvuk9IMo9m3zp3XeBmrbLYflXAZMEByeidQpx
9wGb+vC7EcBCbnXZCXW/MJdEzelbPwX9/VYPKWPGYzwlpFMyI/te270fX7zB1oFfbIffhoXocrJf
9h4B9bTvzkFZrRWhu6AqJfhKlBT+oO1xMn2FpW0GRPzdtTsVktbd9kosd/U9aY7k91R1h/reK8rM
55krJPkScmm7u6Pqg+aZp9zJBvPnhKsNn7rwwU+qsPq5aXPwwdQ0fgrGTdpS5UOtS/aXxdwsyibi
enAK+WEYnGIxxEp8mTbBuEDlW0lx4u+VenNjv3GsSYnLLqWRq8VWDouWmCeIOcXOsvJFrJ+2eJ/1
XR0uOsDoSqeTehucF/AtRpu2T33Xdd4poczlSxvdvg6DblFh0S3ZP4PqFgFADllAm4/IQ6afTKSI
Cqqaw5eXqmq8vOTe23AXWW1Sr/dL52UhB7ZqvJNHtbrdYw8SfAUdXx6njAbu2lNFEFdmbJc8umMz
/9WDMI6BcBUvn6PBxyUhapwEwaZbpPXOtYCl52+Sd7K3drot6b4Pp3XOdntvYas4pj/8JajcgvVR
zsaN77NLhxbkQaeM74LAM/k5j/Ft2Fdf3har0ScXidiX6oqwtw/OU1cJfPwwS2hIqDn4XKv1/B/U
umlXdKL3cfoQMoEPCqLj45lIYC+30cdiReqNx1tlmj0A2M3zmco0wQhdrelcxIFB3eWFQB5lv9h0
fDX0SMO5FZyjJ7J5qumCRXZdXZkPib7GGVUKr0203qldBvezIdGUGnIdq8qeDzRkxMtudujulnyO
1cMeiDU9NR1peae0X2T7bTs4Eu+6ivKmAuNzQRMUXBNL8jfyUx9V3RGkd0sdL2mR60j8YMo3+C69
eXR/2qXOqt8gdXv2wvUa0YQ49aFMNJIiqQkIlIq1zuCu2oEqVoHUUNo33m2OYw3QZRqNv2kFtAUr
gFjR7YBjJs6PGyeV8csjJ1Xkn7H6kA9e0sjt0oyZeiLMfEIW5x0RVZqZDxwFGxMOZTuN6njtqUPe
vY4Cr3RpOnyBRIfKwbFVO+8+b3Mrvo1DiBPSdFBLHBhjDXfu4POUo/DleKpnX2fXVG46ecq3oMVL
ZOzn/4I2SlHkum3oi5Egr/Qm8DV+yra5Sws3L8E57cgarsJWheexouQ7R1oeD7v2TVrUVY48MibZ
8U/Y9H72aPW0+mBRAGEUqemelhw4c4MHvDXmNdHhDs+hpc+AZddT7Na9jIGkdyFBOBfR0IqETFVY
JY+7cBLdl+bD5Po8eCnyz9UStzGt2r1aquv2DkkD8ILibkyLcdR0RE3lh++8TPFMh7E/9suW/rQ5
H6vQcWOvWXtUoshSOf84knyJCpkMlFzNlEY1qyCbEOmP7QJAupn0JQDHlOAFacbUxzSJvQAEcKQa
bKn3pQdy9wpUnBXHvSJ8AOPFmvY5Hx15FbAYseFpNNMoGXc0u2gK3TnjtP6yuVH9MsB3z51dqMM8
3+gyJqzyrh3Ans6jo9Mrg37hmdp4MBP5gdb/p2QQLUU8TsH3ofH0rzrsvbUY7S5fYwqs+LTSdO/n
OTTmZcN9hDwv8vK+rYOiVBuFSs5H4yZSGz8KTPiLtH9v0oOmXKYNVE8aNtV7P5AV0KoPoH6h8T7v
iB5aatmp207NbtvtZPshzdkPsXnL4aDBqJbWoSQESFHl3Iz5d9egrLwbKP4/HwwRvtWthcOrgol0
pmqz7mnwDBB04Br7q64yyv2mHRBuBCBn97Pq+vSyBaq7q+YNf2AGpA48KoAy+Y408qxRL85vUEAJ
BU0n02cHBvDO5RD9RucDMyRgw+HYqiP+4nXc7nRM6/ge8SLxgpfc6YVnJKEMiWrDX+k6i8/zMI0w
GME09aUnFsshFoXmfcn96iWI8V8Qy5F/caLqfagdixl10BqA/mEdQOz2NjAvjLUl3ZnTkapE1nXy
bQ23pr1OGbbvTZz4xPHAQ33aN0UAl9c7QnT3fIGd0XFnTZlSAd7teSw1Zpf58qfO4EAKwE/5Na0D
BRAGaPiKFYTazkj/57zstfOxtQuaOSqTgSKaHsJWfOnGRfcZlm9dMe2t/d34ijlKLmWA2iDZpu1G
DWljQHqo7JJpeQlpNsZ7dxnnyn+eqsnPim0H5yqF3vm+a+xvy9WMxPWQws5M0L6FEi7ZDvvX3lbd
v23MJ1XWaslgkbol/aI8pSMs2iL9DttPJnW+0QOXah6EvvKrw891E7dHMW9tfu0iKgY4iIrBZ9m2
r2Y6wvlu6hcWVUzWkaZJxPWNTe70bZw64qKJaOnfmmk+JBGb+a7OyYpJVOlHTvw+uojBs1VW2ysC
gf5Z8phPa51srIj5g9WgKV6+a2/RnwAG6j/ONjOtI1Xbr2WKjkfZh0A4wqX3MviYXbFLnrxFTZMw
saGG9J/ajzA/225N1dseQbWxBt14ty4sK+PH4Td6iw/I3GZozGyt9MO0NsMM4BbO1EN+eNcMrsrO
c5Q4lGhp3/zKh315IZmOn7rQLbsL+ORelfsW7b+8WCl1casZv6OSoOoRddKmJ8pKD+9w8ID7LXRY
am5bjce/8lvyc3rptvHSUfK+ZU10TD+QnK4k2JhEz/IaeWhoS5l508XbazM9rHMO05xG7mOVdZM9
bukWNvENviJsoMt9Ke/W0ZI0tqc7SR7N4h3hrRty+a1jq8UgtSaJ/gOLXYKvDNVG5ge1ZY26YsPF
B/47ai6h1+mg5OAOfgDAq/S67HPrnwe9LbxAs6cebRT/a8D8DHHZugY4NyCBXpJnH10A5WBbjdN9
clDJnkIY4R+pgho/VZxR/lkNfYxkAnofKTndR3ujL6u2UuxblV+OY8GZKe6Bp655FwwT82VuAqTI
Nv1X5BBQIG/d8p7RlAlWe8qLtAgX+5INsfwehJAScfjBOFO+bl5wP1Hbm0skV0DwQnaT+qpqSJrf
gj/OHsbW99rSjKSMnklsEyt0RC2j00F4nNcWDuojO5mDv/ATZ1qcP4zV3BEEBn7OeVJlz4lL43/r
5PzqvIhgDIratdlPQdwFWIS/+rDBMPGXNOm87dY1zIkgh6YhRczkY4Hs5tiSq2kWDWRAlqk3n5Nt
55DdPeDJC+PJ6Xxm2YEKwFXH6OgOpxiotx4bVTlPPke6b9unOdFgoynoCUqIGHXNPXVrjEFYqysM
W9sYBVHFlSvLIYlbVUYmdFSuk0je/CA/CJ8aHa1kMk89vL3Mpo1mL2+A0iK/Hy7IYJiSdzGSI1jP
TEHVrSL42ofBB88x4LFzt7utygotbBpwbufJUg5NTvOzUtGLwsuASLccjrcEjhf/sY93RCPjusBI
7stcn3ApEe5r2BtufCG3xTsjnRq7e9P6HQvzaKDFLDKK9GxTutaSAzVbmZKqXXTCN73lBblO6lMv
w2h/qrc5gOE18HPH2Qvn7jivo3TN827qFFejGQbqOYkQ/jWcpzZbnzfQtO2kEn0093q0sn8yqd/4
VxsP4XaXmw24Xs6d7z0jqdqbW5sOeUa7uatHMet6oQj3ctt9BcDrLY3OaPRrZFzrOxifeGy/BFXS
53dCZ5Au6+AlCW8YmPlb3YzBdFWBBKPPD3/7EtGepUWDy/6H+W4zD6fd5Zu75pXOwO86j+lz7Y37
H7RiwGEECGf2gsyPDDzQykhf+v4Q86VykK06dtt/NvLW9RJ4ldInpYXbS+8wBG9ssUag53guCBa6
u2fZ2LW+WQxcuZ/UVu0PCO8WIiUEzGzZJBY4wgeCArmUm8rL9SN8saT+2JhDkiFzcnI5QGTFYsbx
tZYNSD0X7Xacgz5hbmJq8w9hkb+l7tpPYvlBl1O/ZHsNHxJm7RyWMzqGCeQD+63z0iv7aOD5j4v0
prrGRIHC4ntns4UJvXYU1YWPjBBODbC/5KaN9XIat1HnqCrCIwf6UNX0Ke/IXS6Ih9q6c7trFpNc
oh1RmZn0/n1AqkhynAln+37wK/XLXKHMO6+JjJpXu8Kef6+F18eI0CoMvJNAD9Tc+yDtk2Fs4HEi
oGn5FoSHHfFbSid2m+XyLaupxTy2DmasbMcab9K8qAiGa9+khKEpq5jxAmBgyF1AreaoHp3SMXRR
lvVNAY+Rqju0knt8r2ZktmcA63a/jGvOLKgd8z24UKGK9AyIoxgx4JNXd66tzZMHiaVvjnGW7m3N
AbPefTE24b3i6mn+rCoTy0PgGFsuusxP9pvb+vRToLOludbVLo9SNS7ApTRFiPJY7QMz2qgq8apa
jwN0rvHEQb8NqdB+9fwsmklsyHT+eck9sf6Ix6hjdcX1Ft4f1DkYvlaxMaXhx8rTsWwddCSCkRVf
qCHg1uqrTHzCXSnLr+sOv3gbhiXvwUpTqrlymdk/V5jgeS0iGcbBBRvLzp2nKKlyVtmSIchI5ri5
V2JjVW6IrPbrpP1U/Q0m/2jRa0UI3ZYxzyWc2Kx376uIe5mcu9Wruisqjb0/eYkNxidO5eF5lAHX
oA6ycXse+Hn5TZl9qN4VcY321cffnUfnuqoe+62ivN2lrX8HHnPZn4I+42ROwai9B9hDYgoG8F5M
GsYm6P5sexoS+jDryJzrXcewp+Dw1V3XAgyg2Dh2GCkO7n04H/s2BOSPiWT54kHpLB+0DXwf9aZA
kwhIXTV3K3mYv0EiNuUViG4id1LGVWlh4fCGuxUmADY5lya8eCr3tkviJ1iwu7AT9X3q6SW8JqQs
f8lU1R43z3Vhc7UW/ruYTVz97tMaec7K1PkAS8K1rQuwGIBdJC80G/THK2NWmTeuJ5hx1PieXVKu
j5zLGnGaCT+kJHO23Dy9euaBbY6QQRwy7v9TA/1Y4cIpSM5bbsP0FNs1ASYKwjHFNm1X3UOqM/uQ
Tx0toFs8bJmW+Ih3ohA70l584tnbi+d6BCNRouO4DOcExS+3JNeqPzraAlNRS089LOxVoz3eC0nR
YwrfisU7SaUwvV6rsIHZBvSBxkCgxYRNDvV57tSUdj96vfg/VTzZCczBoMNDd5GbwmxZ9gOGOCa5
Sujgjf4IjyM3dTFHXzdP7WdIE7lddwXVc9ep6GMvL/7O3u/knkJbpTvXtInTqZx6Y8inPHx/oXFj
Avzeq72QRXAkgNth0ndHMcYf/ZVZw8ihW1GBuFMMALibd+gOSlbWFGRenEQfFcRML8r4dZKfVIVs
gjZwENgRrUdN/OQ4z/+kJsmuTrsuPUu4lZdDp6A1+ap8xoCr7Hjn5GDSaKIPfYlyyNDrVM37181r
GPDPtZpfAfTHp1xMbUULNLu3FkOP7dpOyhyXgeb+QE04RX8VqykpgHmobNogcjGU6ZFCLqZbgLoo
F8u/xJtdfKvTNeDH4/nRgw65Ft+OLPF+QaIsLaq7MX2dHUxbueadkWWlFhRlpvbtIx4ZFvcVKpTg
Frg8x6twcY7IzH1pvvltHv6gOxs/W4nGu1i33O9Li9o4uBlotz9eGHcjwvFUmtInXbs+wbvOzBRm
3fSIyXHNYFXTIfJxEAdfM4SA+pY5NEL/GeDuFWlgxrJFPy7be2CKeML5Ulq/WHctUJXVrPkzmrFt
oQIMWXC9mXzQhTnd/2Z2OAgWJNnVuyy1RVWxEy1/XFGS+Z8su6c/qTzZKGH5FjBPSUTxauY2vGIA
miMNUEKGZxWBrZ1WJLvcM3Hk2lvla6OBH/pFXZVu8f5juzJZnaVLB6QjGv/uiITHvZlFg8WuQSQP
vp+jUzQjQSTcBVxaKAz2pr6kayfC0oYUHWywWY3nxQ+RI+4pBC4t1od+MA3XndE0jW4JVmELHMkd
FQu8so6Gh9rI32+z7OznBqW4AoqjgsAMq8MJwwAtb2dK4+7m5XkwPkKh519y+P/hnMWrh05+lmlS
rt5wRHcdctT9HuaA3eAdyKrPst2oBbZoUuhYO2ChMm3rieDAMdu/ipT+qATlJJt2Swc4/H7OTXs2
qYyD0j+sD8sn1+nVdMRpFkkm1I8tTUYktc5W6S1cBc9s9vlztPTib6I77w1JTvZsK4PWYJxR+93z
MOBfexcOQzmmm0VtPgm8nGgD3O8lmxL1fTejPxaZcuFc9GlXJ8+QFVGDkZ70ZAjNUsdBeDfA0bHs
IJcDVPhojc/Gn5PjayOAbwsQqBZL6iXC5bSPx3W4zOmRfA74OnmpE9NOnz60NL+AxOVQymNq5zJS
un6tOkNFL1lZ9xAlrP0ooae8qHae3xpCekh9cZCJ12WpPdDO2a++c94f4kIJelQnWY1Ac2Zmh5fZ
oXr/UWWRu0XHXKO1dYui1G4X4GV+ee99z7LD0Hn2LUMzdovi6ucCE3T7CJFIEGqwhN018eWMxt/0
+5vnxYsrrQDy+KmWyNCvjBMGfPjYegHu+5zEQBm9e5GVU2i8UkP+RDYyV3KJgtDs95Ij7gs8jPht
EtSNd4OY158TGormNCUxuytEX7zdWpNJRqSz2dkXTUwR0VKNm5tvWbw124V3qzgGl8h7t/OUpeeu
5hwup2FJ9vtN15XJ0HbE0aeNaQ6LGMtEjDi2SZYXoAiHvWR9lacX2/b/k3Zey20rWxp+IlQ1GrFv
malAUsGSrRuU5YAMNHJ4+vnoubEpjVTnzM2uncpNpO61/rTKMyyTqhdPm/5r0clRowIurEcjr5uv
dmUw3ZIhTFOyLtygm5ZdPPt3jU4Tzlt2mnqTuYlpYGAPyZhCwKGhZws/tYIDgsy4WbW9T1QZZYdT
PcCmuGTslRSiS29wiZQXWoNot1MuXjq7j05JE1mMz7ImoMYso107SDUzVlqH8YgaZjAq0sWL1per
s9OjAsEY6yc5FLJaog8JHgcGY2kEsHEcciSwka3pjPPr3Gt9DjU7BIWmrsKAAZycPRdCtz+pn9Px
tkxrMBtv6Dt/bdSyjPYxT+FX6+g0fbEFdhAwKXaeVd8NoBVWXXOEKs3s4VXjhFG7dqMmTL/zACOk
2XSo3WrEAk/6LadxvnItO/2uOR6PYhDjCxrc1Fn6s4N+qTJ7p1nOjXC/d6NVOZuWnTOmMXQr44uZ
nl1yUM+c0kUZqOnVwsNwTDVas9e6TkZj36CKFiv0enF1nZArOD/MIVTmMnYTUAVYXvDgNSaaPNuD
JgfNT8ogW2xa3x3lVTqOhT4aZl2zr43zYC16a4AfceraMlE6mEFqXbeT0wQrBIKdSz5O29v3jh5t
Yj0SNoHdzLnA8I1wiNHiadlH23puhnQT2U2V7ZwmzL2rniPa2IMRQ4AyFRYe3jXt1lxxOkZiE0oH
fjykGQPz8MP2Pm4U3bpw7OppiLQ7LbTrw/iaaKYeXNXG5orDMCM0VWJrR1oRQYe2uV+xuc+uPuiJ
EeuUU7Xdb5Bgm/zqYEIWzxSOEYHdbLFpQIb3xbaqjdK+4XX0wvXY0scvQxMgfFHhtLC37INzt8zx
zxo7JUxUfC2qMG5vqhmdLgbjhRCH6iGr27q7U01m2etyEMGr26A4iTMnC1ZDEUQ/w9EOrEXYWnF8
O3qTASCDJSu6kUQiv4JsqNe+9GiB01E4/n1Gty+QmqBoS7cpdBkSY5jC7iHA/4QUI8obyk/HGfkW
Zy8QmyZup2g/OMh/2adENKxEbVXTJhsaP7gRIpCcXIMv9YnxKBHz1uvmrN9LXK/xX2yDXoGXNJue
h7JNza1p1gje/UAr86Z3Z9ifsZgn6zawEcBsTE/OFBqmKXtPrwtMFlWHwidD4AYKVow62jrx5GgE
DaWpwQNsxyPdMZknVjIQGRe5so1b0wSWDfl6TQcbMkS0fsyhHItNDiAwL6smkOwNKk9/xrxv6Cnh
Tj3aH7Pt1rlRpAbn3HkIUyKSwfrupVaDGUhZA+41Zrw35Fc00Qz+TC02DH39quHBfqnJLjARSoIN
741xKsJooQ0/A8bQU/2YJq1QFOGGNMrrVqQpW1QW6uca0xvkUS/Kb7Me+8daTJ11r8aQUVCl7oqv
ss47e9nn7SAWDmNi3a9MFtAoR2PUvAsZjTkv4DxUQIkJxZRcDqMz+RvLJwgDr443l5txasZrade0
P8jU5ug4gFSZtMwxCE1HCnH5w9YzwHHrly2D1XFvWPm6Gfz5aYqUf8oxK9XUyzLxbgVwZc6w56AN
b3oZJf4aFVec3tqiLsK70Spmq6Z8UnGOkoHyakJAWY7+3YTEuf8CMW5+awQM0ZoMDyNbRy1aF7bp
yOOgBV8YFmHRkRtSmE70SNpc2u96E5U1NM845kcrkGe/DZ67gQaQWRnrIDM4NYIsSn5ArAvgPUQD
nTq5NWFxD5lPYOSSN5HzBXm1/61tkvwx9eB4cNLkObAs/au5aVLl8jYFUSuXCGHbG6hfutemtPMD
+ueztXps5LCQ5uR8qz0x5yf4T6qnkaDlcOWZTf4CbmVxisFFov3pnBLnhAnw3rsJU5GdOXbxTBRn
gbOIzcG/QY8A1ZZ1XoM6iiYsW4ZpnCrOZQ33Hzj819/Av2G4d0GRyk3sIlWi6kBozy7WmtUK46eZ
3wbMvTTXMRUvIhg/6xFFZsLKh2NIxRjvBy+Zu60QRf2SwF4TvTpbU0/fb/bxwkui6tfojO5LJCrN
NlGYyTLp/fRUBoP/1cQK8uIZSY0QMcTtvDI9v3FWRVdiD63NMn2ph84wr2PHxCeBlD3u1zJUzT4d
Wod5xWjlnBurHeLua1I7XbDgE/aY6QGZWq88N0bh3NkG6l+tLBL5kyKz4MKr0X+mrGaAqIspgZSn
IMSXhuIfPaQKppEn5HXBePZsTNGCW0+91aetUy2xf7eCIt1h/qZucnP41jUW8CBT78dw59vaxjOq
zs47yCQK+qUBhRThf5zwl0lE3HdO3Vu3oBVtB8aatT+K0ffw2zggocBN2GjmX9RL49MI2dZtQq0p
Rzehh362WNBLDSvpRhkpb/R3NN92OnZLPw4YP9FUZSFXQVRjsyjsKH8olRtppCO5Wy/bPqmI7Td7
o0SvERR3+DZ52ZTsxRWFeuCvhFFFD0w4sI3rWeZmvUrGLpgOjRvl1L61VvZKAfKHlGAuexUfBeKO
ujbbZ0ZpNe6y82D8AqJqehg6f3wO4i4anudxBoyupRt3SLvOr+kQpvYv4BqeQ4L/MtgJJpxSe/NZ
85TG2ZJLyEOHJ2n3TBWxUWatvMo2yNoYzgBHMJ9LpSq0cOo2ClYTQX0srqdYYW2XeWw/VmFVMb/R
lwhx3DBswNNCw+gYSNR1jxC/BZqcDA8C+H8cBCtP1sM142ESYFHu5JHuPD26bYClCCSqzJdO2Q3d
mtHZol90zdkl7RgCSjfG7mkvoDXlNdhI99KnZj8sxj6ZbnOavpgDMAjGbdGfJZuw0OJuFNyUQ9/C
WOyh1XpNSGBT/EA8r2nTHac4cAOTEZQObSs0SGzVG1OlJTxDb5sYjJA14pEo5/rUGJ3OVmFW0vEb
ih+xduza/25ZHXYDoFBU6LktO0rxkPBZJnfOeL75HPIKdcJZ2jkYOe2j8AuBfReR4BJYUz27nnJf
C5GU/DOo9nObCXFDGxvPyxLW6SkMKJmX9jCXWAe6IL1rMLGZCx/VIigv4NwCOTn4CocSml8NzPyD
3bcKNyjpsQzySEZrM8bBaC4cK5v43kNFFDjVUufdxrNoT2FsTKdImoVYQVHn1dbN1fg7r3CkLBKn
hT/0aVG/wGPoL1iQOKZ8K0udndmgwr+uYS5/5GmAa2FOrd5ZR26U3hOr2tPyV1Z3cDQ0/VkOwDE8
NlX+YI91JtekpKGcDOcxuQqY04YjrxDkurja8Wj+TSsoCrbgWKtb9mAD8VfgSB8tgWnE+sVGj0QC
Di6fJvkeo4hEsMgbkV+ZtlENq9pxFMaRkHkLd0LQh5/sqvDrK/au/jepA3Z1Q6PVRdsqd4rnkSlo
DvqupGweE22XxiYuMv8Qg09ytsaCB8uFIKrrBdAIUQIWUgSd2BB6tKmtfW3iiaywO2WjPazzAiTz
ac6d8DSMEHs3QJ3iPhV+Vl8nygXVbi1txYfBa5z6OiisszC7U2a0zkaqd4xI6fwDGzH8EX0OhQ1t
IMQzRHH4zW+onfg/Aue35YHr8nSjkrGILAO12yI63NXz4KtlkcngSLhU3K37UTV3g8EU5b0DW2x+
DerAerTbpPk+2+ZQoVPqdLSwM03LimBBtR4Cijw1okWXKuYQel7gTvtaZGK+xg1T+nf4q6cHq0gR
RIxJhe3+XJi1V432opHHmGHzw+0BmzZmiW+sEl1XCCjjwQrWUuQcFgipgh1UQf+llYX1DPSSMDeo
axOC1RvX95dhFNYvs+9biLx7MYkFpo/4ez2r9puikuMDHG3sKCPi05+SCgkasQHHWSKPHvvnwUg7
qLyOXXED82PZN4050hfjKWpvMsyvWORUyHZEE5+u1FSO9iL0cyTTPUBEyZkwQxF2li1wTZCO6W5s
QZ1/p4ZBqZOHawiVnzeE9waoYX8c3UERzmDR2hSg7gaCWwydAbFURoGoJsek2i5FVdbWzrYilGgp
PYW3miD21LKyw+axSJ0e/1yHTQjm1wvWvW0Je181pYayibz6m66Nptn2eYaXNeq6bGXWseuyewdF
hTqfeYKUW+Kb7mcBH13oEsA1sfKdCd57trHV+Rpkwmn4fsY5X/aJpI/rbBnthozN4go/fIC+PU6N
4SvVTk7sEmRXfEgR0LS/aOMKQjSygHCgBRhp5nGuR9NB4yJ4GmSLeLZoqSUWlpRD9TDZykbPN6Mp
5ef6TvZETdrFe7K9+p9phEFpgWCpYn/QnvXNKYzpkIqJl7CMS51u+qrTX8ZkzB+8OJuBJIZqeuk4
rH/2yFTcs1GqOxVRbOgVGd2TRN0vUPV6/ug8OMGEhtCpfes5i/R5K5i8IF9iuisyngelHjpAtJWL
uGpJ0mltZGErxe/0FhN70ZND1gSKqzoOn9ogSuMHCz0X/D/7avZQyTH6kub+OKFVbLsT6HCteRVn
zDRdKPx+ByEEEO+Ebe5shIldd6EBIH95E3XmqrHm5NBOAQ5dHGcNihescY8ZGXQBGl1JdAujRidM
NlOcvbSz9jFcDgZyVY7G74LPu14hIi1ePPB30qfwIvYrzBzkGBSD8JZQ1MMzCXGTjRcxSY7k9SuG
7/nCENuWEvMWbUT0jBoJRb2j54R4VaI7nrF49fWGiOKw2gaonkKE4k1afZ85x6nBRGo90Gf60TK3
CrT9Im7qO7QnY3yFbinkX7vDWOxdwmXKmznLu1011zVvCZRSzLtruwihIQaeSe7nEXhN2x/SubRf
aonodOEx+5gQ3XoA6jYUhh4ERS6qKaDh5tGmSf+B0yNvt3lQm7/J7ajkemT2E1OB4OiZmtmH56fR
yRiFPaFmcwfDJ2YHs4jWELyVlqW19FI9EZ/OBRgHr57LJwAyqJ8wGIpnNt3iMFITiCU4rU+11MTd
ecx9FP9gB+jMBaawUd1MpFZAGMtEXYEXW84OKWye3tukAvRcZgkaWHetT5mo0uHWs1FnseVpUkTj
ipJqEacZG06fOY37pSeXLfqObSWMtoXbJzfIpywFvkiyES8t2gwNYDnuAFeqatdEHbEKToKIcunK
hJlaky08uZy1N+ANcAr186ywuu1hEcR2bvzBoWCvpvr6jCV/jwmsSJEoeNaX1JEK7HwcIv9YmkNT
3cNW4THL/XO0gRGnZn3IrKJN151XOF/bJJwIHaY6OwYwT9TyCJ++anPC1NLLYoY0N+KpYMTxRIus
+rSHASjDrAA5Oms3QOF5EfgUKiyOoq+p971qMg9FM4dHknuSm8508WEv2ODq9CHHtqcOrjcUJlVa
m+D8XgpbGKY4EMJCG7Epk8oJfKS9ndO8zjnz+OoV6C1y2UXu294wbpj32hvdHXJ8szJP/tThr9qa
kYxzPD34AfPwXk0kLFTXvoUymE6RfssK1y6OesfDoII7PN4zzc83mNvsmJlBnVpH1XdXu7OgA0T1
tErjXmNML1wv2MQB43OKVVlLSSxp4lN9kwDVi+K3bsIKZSas9TDcGqWy1QMa9dlfy3IYqLxETIyC
VbZesOgsc/plkd1SXs0BBQcUg62LxyEOcn0VsRM6q47pEy+K8CZxauDzz25tNnn/p9HnQ3iS3qRg
bnyZKhIqxzjr9qmRe/O2sAbmP5/zRABehjAPv8+TW+f7SQ+RtWvBPMNbNRD+eUXqH3umbOYoXw0i
8caHlm+aQcSF57p4M0hEeKo6mczXjZ86wS0OI/xWkgYVFxecKGIIk6+/lQsEediyFgVfl0PdioVk
DfJRG/eAJ1h3xhQC98ogYnNcCDJg+HpmMgrIMcoQ54StmvhjodL7BZ33cAb6KuZhDnmBJE6Z5okQ
3xRlfTeaM1ZiBU2A7iL54vS1+11iouG80IO6N/VcMNBYAnlOEIyYhbI8obLh3CloxFXgLFIvmE52
4Nj9EYKKM4wv0v7SWD4jOEO+8UNv9D2BBzxudWU4tfoxRlX4mnID5nWEMFwANIDsrLvabX7k0UD5
ONgxQKiXwyIF1sCfGQfzgHPOlvM3PYdGsJOpNuodJN741BfesClcVzbbtgnG/lCMNdErPqqCh14B
9CGewAm8GwON65T0n4F3xUtJP+15Aw9zyQl7HXkIgBBPsjsQGJQEa+juejfnc1uty7Yq76fpz3ln
meOXyoKKW9UygsvEQFO4y4h1vWU0KHMEKXdSvCZVZ4+7oEyjZ0JHYrqGLlc32FlJPBnsrFxntul4
C/QWaFVjBzH6AgC3K3ds75o9y+5J/5mj6A6wy6wXtO3AdY2gAzsDV6a1bnBiPkDkQ1BbVWYcpygC
uK3DHOt60Kvu9zC4Le0pH5BeJ6gqaNXBi0tAQnxphxCLaEDwQ2l2+xEM5dqfW6TTIzPaGaBKho+8
7iztI7YOGxQUAoK24oPKx2QdWbrh0sKgnW+kBxiKOb0O+uXQgE2TLmLONCQN8cOnrLbGeOs3fnS2
aVWVuJE97gIIBAPcTtdjP65ETse1pP8VKCimBEWWVzYYSsKeoAV4uWQRNtIqVzINh18I6On9AmSn
hGRGXmdvy8YLMZJwXm9LokXnNelgzn1UkZmwIrmjvxODD9HdBQGNEyo93rMM1duXNqhsKGPVNCvP
BnFGQCfqOwJgYvAsjAv1jUfQ2NNUDmNwKJk6++yLqV6lUnb9t8mC+AZNn1RC3Qtrz/cNW4tdlkBQ
VI51rxaQO6JYEhNKwIuZAEWuUZ6gdLWIGEB2QWtm4tisnWd9bntWgUNOML/Y1fle2XPwpRYermfo
W+fB02JaYS3vj1VfZ5sZuWuImt5tf2LiR8GDPwQUnpw+mo0Z8Fes6eLFkbgZdfYrw5YuQCBTHOtY
uM21gcuJ6A7UyCgJUU5gLtUzdLvM6+w5zYcsuPazzBhRemdilScucQHK9Pl7pR1SzgZnmG8rmvYf
JWYDrOrGkNxHc+1IrHSYYxbokDsLthKF8SYx4fl5z1RzXQozkEw+UXVxr+0QHKUQRfO7MHv9WgIN
8wvqwqdJBzGYXnsnr721r6rxmANtDYu4CCz1yxUGRJIFQ78NzVQxvmky2wdCJFyNc9zP6YpaXeTo
BSrrarRrmJSmcKJwX7qNP68URJRe+51kro6P9v7aPAcNracy6o9srH26hm5Ci2ayHRjb8+Q266Dz
bhqu8QNgmxhIIDH3VYxDTNFUowYUTfPqep4ab/CNKPcEfq1s3LEYO7xRESjVGxmfHF7DyEh2bt5h
BYttL/qObyBBF9yooT1G4eg2t1Y3ntVpvRnf2ngoomPa5bl9K/pghDbB0BKnG9QMPi/ukGIMNPEA
/4jBgL8rnBcn1ENovikoeo+YIIXjkb+X5a2HwcHY07X0EndwW2brCi6qJBECIw2gRIxSbRFQSxlL
xYyxdFNnNE58WTHc4DKuLUOu3Czwgyt2OZI8Hcs4S4kI1yONpp+H7oQsnyBzXnztE2kSzuj+2qUT
2511DBs4g2iBnzgeONQiHBr10mSzzu/BgGYcmoweczZDq8Jyp5wUeyKUW2dtZrI57etpgHo7I8GS
l5fjd0VrOkfLODPbn0NXWafcJtc6W6oOlOd2YtAgUVSFKwK2zHBqq2ukNrn91SRQAirYMYzhDogq
qp/QTEYYqj20BPYqQfSCJkZCEoINkqtSPMVe7/7I2GjQgFhwFN7c27A+g0v4I8I2L1sNNWJ0NOHQ
r5tcp22wzwa397Zk9dTNVg0ULByIKDnUUiR1qlE8u4pEzbFOuquyyPEkR31t3Y5jKEIFSh2Z1utc
2PWNLED3v3rIusxTiwBRLOt5av37RLdVcKOwSoJeaMMgJ31mmW2F7db4atpNXzLPlz/tIfPA+3eq
qqH08cBIRHiYxFM7X8kgrO5aoy3kvgNb8IlgkvIhkXFIFLyQFNdVOqDvMc6GyAIyQlxR84bJfgz5
YncRT+W+rU26TFW3RA3knh+90GCOzZbYzO7US69q1vHgdj1i5dYI9ziLQ7HUfTnh6cKKYBrXPuA9
oV2BioK7INXyR6KNsNprv9I++nRFF4LB131hS2nJF2qh7EhzCv0+BWzwLB8KrUEYU30tZw5AjYsu
j9KrKEpE++IL6m2wAXzw6zKeKuvgkE4X7coEPQLBaKRHLRyAPAYEZ0mYPhPUMoRnpa4j7suq0eWR
GcCMmKgtu2lOjaoQvc08MrHHLRRSs0vDsapHu9MuRHXXAHr0A4lvq7yJ7PwEbD6OV5aL+MfoLRc/
gGeXAWa2rrepFEdnuCV0ev5p+70TI85tk9dPQnDfBlxLIgzRkjhCcvzKi3DVtM9NH/1Te4t6uIsf
ZJavc5R4LIjESSxmI3wM52zTlebe37XLJU/qk/Rl8710Ul8iMhIMB2FKyMVPqNzC06PiJzDVbiLu
OlwTJLJCHXKb7xlYsQw3n04XOAfYXuaHMi7ZOUd6W1gWLwJRDS6rz7ywux2yalr3NRNQaoRYsMID
4wVxEyCtUOxq6Vh1G8P1vhUY1/aij+QxxKgQfBJF/GZ8hCkVmlLm3XuCCNXLJHOnI00nKsvuFvpj
3U+7JP+lwq/EdH3ysN9GDZ/XIeydm032j39xp+fB7CQOpe7Wvxvbx3I5jXvv1jHW7dIzH+Pitl5Z
4TYnjmFZMs3xmH82meWdJ/3P+he5wgAgkSRjAQfqdzpq3TLR1Flj6pt+OrfDBoH5DuYkMjeR+uQG
m+9eOSCmYjq25Novr9yLGcUn2o75K3o5d4eZ1AyanVBsSSBQHJSOxlfwm7YT2Hmtz8Ljdj9Zv+Vg
bHSZfvLKv70PAHBCnB/3edL0n0nwf2UH1y02z57kslvYnWNYbaDQbpPq/uOn/e4iJsMbeL8917x8
qeBorTHDxnBr2vkdir5rq7tP7If/YhFaVWgAKjN5OXo8LUKrde2gvyXM9km55i+863d+ZH0Skn15
LXwWlCCYAj0Fruj4F9+ra6hG+I4mSyl+rs176X3xq0+WuHxDWMIUSExIE3aoGc2LmWum7hWTxWVy
RI2q23WNqdTd1dkOjcXHt+zyY79c6OJVpIR2Wp+q7Jjouza9T4PfUr3W3fHjVd65Y/9czsWnFjOz
YM5qMzk29auMf/rqOH82pOuzO3YR+OxEaQZXyR3L7GXTHS0Or2mNDNytP9k3PruWi6evjTGIxthK
jl78JXAOgf3TLj+Z8/DZQzn/hL++SKLYRlv13K4hODnhgYcikvup+Q+/lstHfzHeJeotrFaCVUgS
XGYmYRn+V9u9+/89+fNj++tSYtwCNjLQ5GhhQEmNX4QIYr/85PU63/K/D9D/vRIKS8sUki/n4krQ
B2hDCzc5nrPIFhBnV6LFjvvxlbz7UHzIeIdD0UXr9u+V0MihamYgyjHSR59E2YTIUTP+WQ/6k4Xe
HA/ny5EOG4zlAaRY1sXX4vWFKaIpzY5xewO6ETc3fkecMyrCWX+bHFA7eC5SMjezPAbe15SAbyv3
lyPMTIQCUxEG9vGlX4apX/6gi29rbGd7MgJ+UDTLdUYIWuxIqN5wVRsaYx3DVJ4/XvC9e/33Hbj4
xhiBEbgNoNCxV1v5vSBfMvfhNT+90+dndvni/L3OxYc2exWgaRVmx5QU0xzlMn471EGEvqktoXoK
A2Y6bjwcEB9f35838nJh3/I49SwTsfflG9v5qSlwh2RHVRhH7JPo6k5E7OEHIL7PeEjvvVc6xf4m
v3JvckKbgME/mzPy3j32bf88zYBiz3Yv7nFiRU43oeA76lXUrSODWSr4+53is0s9nyBvLtUxXYnP
wGGyz8U9nkw/QHrYZseqvQfyXZCZltGkmd+ChXdnb4jVQtCXLT+5wZczPTzJ5CbKGVdQYLnSvdgS
UiReNQDTdJLEeQj62IZsCAY0J/29Ozya5TXAYAJg03lbX76OVXY6PwsEMBMhYXoH6rFx+vyTX/Xm
jLr4URebYRvH00jw23TqsF9O42NMHIIiYKwDvTDLzce34M2meF6M2toiXkdJZmf8u19pMkCdPOAO
eOE9yM+irn/95wu4/Pnn0VDEMF12SkCWSIwcPZ0GWDzLIqjb+PbxCn/KnH/eHa7h7yUursHoR8en
NZ9O1EML17+J7J9c88FO1wPh3dDie4JA+kp98pz+j3XpxDzPoQBTF98GmC8JiEU/ndLi0OtvhCKu
jLN5Tx0NnzCk17EjdPKz6W5vPkgultvoMSGQQSeUsP8+sAZDSwWnP58MIqXbHIME3yTKlVs7+uSb
fG8lRmObdJuMyGBwyL8r+VUQ1ENYiZMdEsBOsFSQ7EkPRyj1yQTrzxa6vI+qGFM7zMSpI2PgQNqv
AVxJfi4fbrZvJ+WvPn5h3l3Pk+Dzf5oZ/+KMngAX6IhHcZJNusjaB0X9REZ+le8/XufNgSjdM0Zg
Swk86kl58aicEG0SuheBDd47tk66bavHsKoJVrKhZ+SpL8XDxyvKt3sHS3rUNqASNB2XG1qOw72x
h0mcvJJ01cw2XpvA9b/kM1RPTurXtWNb5VUDbXdlN7P5E7Sv2tmgoCsSY5tDnkBpzSYu4UUQJvn1
2KJ1J8PNuSJPZNG1+qXF94JB22l3PfEUixbqY2kMxiH3nWRPsmf0DaN59MmX9t6NtPDCEIvFGy+d
izcRMU2JDUWKkzk8FN+SlH1wOfertj7oT17Fd75peluSIsFZ2A7Ny0Gs0DFG2WjF50V2eKrNjXbd
dTxfWf641GTsjDh1hpl0p3laf/zs3j668zbCTHOfTdKjsPv3cyubVDK2Y5xPnmtsyEAgA8TY9PlV
hH6tsV4+XuzPMMR/98x/V7u4pZj9TU6+fj7VPxCmt9/mn+aDuFKbZBOs7L3c9yE5iAv1Pb8JH7tH
fVVvPv4Bf8bdvPkBkvabvtVx3D8D5v4q+W2DAB/EqPNpuArvoROuGRZpHJx7dzVv9dMhPuXMdlX7
Zpfcosj6ZPE31Ybk6m3LZ6S4w1/keYf4a/GUcCQUwt58ChsinHBYXUeus7OT/KuZw/2S9kxCXPvK
LIotzrFVa81f/5tfoABaea+lBUjw7y8YpYManvSRU9MYfFz1E7jtPhhXQ+Lssau/YJZGi+/66aKj
rv148ffeNCoeRm875jmb9WJf6uJwThpY/5NVNI/+VeMtVVE85PNvX2//Xyv9eQv/us8RrDv2FffP
O10ubJzz8PFX+ZztjQGfk188fbze2539DBtRqwN0OhyPF8+1sJA9qTQUJ67wqnODDVHQJEPoe7//
ZKV3NwrgX1y/HMYc/hdLATpHsy1y9qRj5ZYYP34kzSNz4RIsb0agF1Um1lXpfbY/vXuFfy178d6Q
MGjlac2yhtds6n4btzUGFn2bJcFjEEg05esobG5DXZMUvSLrqzOGq1ilaw06X382fvxclV9+xJw2
IJSeQ0Sbe/EmjbLsS1JaxakYsnir+vE344aG3ZgSE/Dxk33vnaUDcoQyGWTkXL5JuSwc1Kxctw3/
ls7ENO8QTurhi4OH+eOl/kCZl1f191oXaNdcj7qys1ScBqfD9cVkmSX08842ii+IKg6DtIxlYo83
c1XfQWpd57P9kGfzTUKm1ZKc6WTd5IihHUL2F54is6swLSxd4hgSFh3N7V0Ym6QYGvW8KkEQSbiA
mAnMn5HvbCXyxmUlg7XbD4iyZfPJxm++Lfihasm+8JWQoJ/q4uK8KomRn9YUJdIh19hqD13aPQtn
TpZ5Vugl+slXApH3ZWW/wA3exn50ldWlxEds7dBlz5+c7e/+HosTALCUIcLqohij9AQBDzpxaqkl
FoMjkyXaWvuTVd75XH0KBIfpNxbtHljlv/ut7hTztlLDPJULcl2vhm05rJMjeuCk2hB99/Eb9PYj
/Xexi2a2xslvWFYoT36Nf0LLm9w7zIxYQ7ktdh8v9f6FMTjAhReyhFQXG4JFFKSlMfSc8IUM7iZZ
eS/RgTguDPNfxv/qwhxLSSkonpW4uDAE0XPcgUjzZdCPkqkYkZ+K0AArzseX9XZj4Q5SwrKTKxiv
y4qPaKFsdicWmruG1BZZzduW6VbbsLTCT6r0d5dyBcS5IjbFlefi868zyjCnXHc0QKca/vs3lrF4
GcZD8cON3R8fX9TbPYyLOrcDSP2kEv7loyKW2lEhKxUIMpBsLLP+CjlFTpJWmX1CDZjnAu7fTYzF
FFnNyvVNGpGLrTnN7LRhbIlENKGJBEZ1531huNTO9h5b7yVHRBDHT7ggCVzdpfg8reiT8exvP2xo
c5cuhO3ahyK8eFeKCAdhNTAoxJ+QslPi5LDtuftfvCh0cZ5NKWOi3bxYhYgzE2p6kCeKeoEyxkZP
KIulvP/40b33Rf+9zMVpb9cY8hndLE9lxiZ4ZcR3pLqiBft4FfNtXco9O5cwXBHv/SXHq5tZGwGR
dKfE+jWhjTTSx5ZA1SLfpdkvBEsLO2e6Ohrvu48Xfu8b+Hvdi7s4afB3y5vkKYTAtXP72ht2pm43
H69iynfeyb+XubiLlqutYc5NeSpKkg38wFqVzCJbNzXo/1kVykSPtt/TBdUHwrzjKwIo89vUS+Ob
iYiCT37NebGLD4SR9cq2OXs4FtyLr9FuC2z/Q+idJpQ7YA10vqTsLMLas9ZEEHfrjy/+/L1dLKc8
enPF8cOTvVwugEZxU5sQwD55sUgVBytbhuOd1LyxLc6esLuOquaTb/DtokpguHds3wXeo83gR/21
t2Gl6bGxpd4prsydUSzmh8w6DZN58z+kfddu7DjT7RMJUA63VOjcdtuWw74RHJVz1tP/S56DmW62
0Dwz39wYGGO7RLJYiVVrxdGDrm4NlSFv4YSBWCEbCAUlJLKgbb0UKHnRgJ7K3rgXhdYugQBSh6cy
3gDIHZB0FSk7tJ20riwJpoaZXxgPxi4v5LVoUtYxkjlbPsSlswqerdjACI0eyWNwStt3xbjDyCqR
o5WAlrh4MFu09wxAYcSWg+WAS0/oX5zGg4apKQBClQAPa9UUxJRfhlJat49/aWc0HVmJIYFIFDkv
pfs5JqfRyiN49zFGbtBKxdeIH7doTO/QGB+AWRWFIQwbv6pOyKJrvupWmR0BQMGFOdNGPEWTtXeT
1KDz1vdPfSs+F9WmiM2mdVBgBAr+QWsH2wBAa8UBhMqYVnl6UMJ7gVv7Yc24cgtOCQ0cCOKRnCFk
QRJ+eTqYvsGQlBD7J8xMWpLyzE+oqlSP+aeI3o0DGnj53DeBtWP1xZvmM9zvdRXpUjjl6ItMaTpg
Z/inONOdcgTMOUAXDPkPQN/NAl1/gsdi/Z21/fLOY7MBti/BP/FAHKduQwgyE4yTSf4JEE4YPAzR
1QY4SWMN0BTWO83CTZ+DC1w7dBbKGv1OA/6uadRGzT+pB4BLyuEmG45ab5BEje28fON0xkVjyaOW
JkfgUgFVm38q2vkxCugy2b4FUR+m+S1Aid6+PNdlTQmNJ+g1QrEG+Tai3Eu9QS+fqAIHJTpN49Ff
J/Jm9A9y9NPhAOPoqZXxyg5c/MIZVf+Y9Cghm8LwGVnAZuJMkVsZ3K4GKLIHHNWy4MyyX2FSMACi
eRKFrETj6swvP1Wi8hlQKgKfP26jU/4cvOHA9fvyu3QHu90kW3SjuR5a1RnbcxVpUSIpK9+DPBbs
hX10qvs3CZTe7fft7b/ylNTfp2wqwOW0WvXw9+UOoCN6aWJQuAzfu/bt38vRRRVVXhX+UaJDVr2r
mmycxujU9C9yVR/1AiYpVcdT6Pcc45yuYnGsSZdxXxA4wi/z1DFlpdI3XOxhTVqarfghTwBBWiIH
nop8XY9tt8HcJyPKus7VJLQDIdqAOYA1Ron+Uo35EYkpAOSmQ2uCy8TuV9DODWYfQmbb2tX1hCQU
V6U5oUaBhg6LUwWDimHn8wdUrK1hwx1DU3f4dcjwateacSmGcmqjoQVpxIHtut0OVrxG86rIym+v
lXsWYeBRA10Vc/x0uWdGqKU8J4f8odmgOm1heInU1qd/b24BObX/+rcaeCGMfhlCvRK8eRO2LV4H
lmGKe2FzW8C12l0KoK5qMsdHI/97Lr0dmPoe7QOMMxGvLdClDOq6lrwBiKQ+4A/aI+ZCUgy1YP7m
Ydhj+168u9D0sLLeCu9R9D72n8bJI/0GMyiOtm8Zl+zK4/5q4d9np0uXZ9eA+rdM+4g/1LaBdwXD
NLahpTHWe500UVJmDToL+XpM19QAGoWGWL0N1DpHt+RPIhLUshjrWb5V/6yHcnoAPkvbLsJ6MH+2
iyzO1E7imrNYYhbtxJnO69S1AoQxpo0znGBto5vHQkEQdiJ771YsdRRYJ0RZJOBiAEu4gyTvZKxb
e77EmC85xW6xM47iRjJLR3wB95dhSQynxboJVDQGAnvgqImQLJqBWewk22fvI2t1lO2Yyi4uMc/F
HybHcNJhLX0g/DaznUwEE3Clpno07gHYarSWz1zfslqioomADM2siFou1bLMIjlUgmRWy9b2tokl
bkoLfSQOuJ8YVuU6uZivwJksyqyIogciQhA2HOZDHO14ra09K1sHa8nOrcS+bcMW7cuZMMq+ZIou
TfPg1GHzsGZ5yPnfXkTM1EIoi1GhaFVKaAU4dNDE0E6h97012Cbycit8ub2O5Wumqhq6R1AEwEvY
5QkBDyfluKzk0UMer4HYYhe7+L44eGbEsBtMSZSJkjkg0gcSJM0XrCaeBfyvbbb1TNatYkqiTJQA
sGO+nNfU292mJqGNeNCS99UqZzS4LtrCs82jbFQBbprEH4vZRg2WbM7uUts2//vW0RYqa8dcV7Ag
oCNuhk1kNUT4MQHo9fA/agNlkIAHYgiRhAVVDnAcSE2MY2wKJtilGNrA2jnKKrUgvc+8GCtq4RUT
DI0gBjSbE89Y0KLx++eA6IcVr+BaSTWwnsGana+4wSO+ybI8C1YcXYEI2AUYObxlU6eDVn08j2LA
GUICM4KQcZ/+h2t6IYM6mCmSQUCm/6o0cIYs0hCSb7gNy+su7NeFGOpYCgMEWBg0mY8FzL0mD+cH
TgrG2V8/v6HR7mzDVMor+MBACKcQDN4lwfi+2ezBM2pFsNUh4McxTJKYOkukdG1TL0RSzgEkXTLg
prAw6U49zXaVMzMgyZPW4q3tD8suLPk9PAcbyG5Q80DXGLWPArABo7zTZr83bIq3YjfgFmnvoQXW
PsbSrqt9827+I4vutu7BPaoVza+s9NgBufmhhzWqUY4Al9hefPTuBDP/Ekmy5XfeA9PYzmab8lYX
4qmdBUVfhdnIX/GzWU8stI/+3ubSATeDGSDPYxip+S9eSUSzIzo1sb9oDcbvz2JdUVCFBBB92NyQ
YL58V9gyGUxQvpvAOGZY+EVdRbaKvlAUEBVZoRx9U6P83tSxcEhTDFkHeNZXTwpSsNepPyn+tk5P
IjqUpCdQ5JIeI98ap7LWu5Bgzgnz358w6/bZeoWgDGNgzQpwZ6KZWMYx+8CAdf/mrfGuaupHbu+Z
+QfPM+T+jhDS+3wul3LY06BwgMSA3Nrm7oAsXlmhpZvTvj/Cr+7F59BMAaEN8jrLu2vegUll1awH
vAU3gYczQ0Xei6fQq2oIsF+w9+j1RG6tgNvXCp7Ch/BhtrJgXHLSPbjbwDwWPGTHisQWy1AtXq0z
8bT74OoEBTdQjx6CvXLXWIdqL2+bfbh2HOG4AjnvO1jdfiaoXrZi6PjSrVIMVcaIJ4Yb8JM6c6XP
RX6scean1lbW9SGAz/fWsxkRibhj5wm/Nbmr0z6TSJksXu1GXwob4QBsPfAU272pPfarOaTJ1rU5
2kgsUbABatVu2PSrOZH11pNpAND9E8yKCSkddn4kLoTCaHX5exsUylNEXIjh4gnbYKyVO/2E1/1T
u50csMAg2AJNffZRf4KKflWY4LVAQl8isWCcxEKkf/EJlH3rvTACNho+YbASC9wEVn7w7sXNZEbr
7ABiapN7YgUUS6nMhUzK6CBdq1UO/Ng4hqIg8Vr6TbQxM2+hXaV/NNaMNc7beOPs6U4DrZKUXtIr
4fBH2gWIywcoWWEaFlMQ6zwpk9KAKz5NeCxMwnXKj7XJmcCENQGO0lvg0t4w1sW4RQqVCFQAY/Gm
eV29Pef1HoKMdNtheem9B3vh/6ck9OLkqIwAeZZWpdF8crgscxo67GtTe8jWo4XedFYUzVQUKvSc
+WFkzoNyBvvOSo8gNPo9vd4CFtG2YDkE1nZSRmloZtR4DSaihSPqNhhTAxub1VjAqrLFjbf2YAS4
k4IQuzA1KA84wlHrYp7qolM4MwqUpdJ9wBhUKk4VjLy/dSGgTJnd3WysZAvQ12Z9P9sBw+KYxTxp
9rU3bgoduqpgLgT3E85XP3nb8ghTaINp8+i/NBbapLHrdyjz3aHlbW2AV5Z02+RZrazJBFd9R7Rt
ayXH5AgC1/9YAzzXPZWyVKBJ1w2lgzLk9nNt16hx3q+UE09YbnExukXXsCGomPdAWE0pOabs46iN
e+GgHqZP7ddigK3YBkfImlnIXQr2zmVRGl5xba/WQD/5LQMKj4PTr7oN2HRh/7O1f98QbZUcZ7cY
4UIDMobcNiGzSl+f9z9LpVQe2OEtmA4gvt0CB9NE4RhOL2I1tLIWSWl0pEpeCKh32CkTkbuZ3YWn
2SyCxuDuP2VCZxtKu1TYegF485CFV3fUVbsnz+pm74njE4n835I9tFliZAEtsmguo7QykRIUmEbh
r9sa7fUDYONhL3B4mw73QXcC+/aRLUZtCBlV4DHIwLRUqTNLe81PMxA7HkCe+DNY4rPUbJ5KS1iV
e260Abe0Lg65ExxyJJrcSmHFrEuHCesEaAhNBDAfvcHtCBikFHxqBwM3Q4eGou/VBFaWhSidlZ0s
Oe5zWdTmlq3OJw2wpw7jChn7wTCHh4Zk2/+PPGi+Z/RFOJdEhSQABRxqOcKqtDuAxb93T9o6gkPV
981P9Z4dS0fGI4Bnjg+3D/O6bWMeyjvbTSr5gZ0BaG6HFYIc9JQfO8Skys6zqh9t65vSN08aII0w
ZC6eIPro5q4o0HrSRt7zPCGulFaEn+NId5dvfRunuMKcNL/7LwbGOJNFnaAACJmwnBpoy3p+DA2/
6w0a2hlB7JLHPBdCHV6nKJUQA5Dw987PphNh/UpBgHd741hiqLNSqrqfGWHmfYtRe++2QIMn6OJm
XPBF/3O+nDlOOUuIq7EQ8WDdiXjY7e7qk7Tz7RyVqm4lv4SMeXnWkqgIshF7UZtA4v37hgxq7doC
XzK0nXVCzDVRPjWEj9PxHC/Cp87xvm/PZnkwPSIcypfbx7RUH8eM1T/6TfnUGFyZueBjUZWFYZtj
aAd4XgjWCN7+R4WgLHGeTUBampUbcP37uSY1230simUG51O4Mk5nC6L8Z54LtTozSsJLzz4tXsvv
43FOUgGmaAFZ35rylfH1v+2iRuWmUucJTR1A6PzkyqMwk5rTFgh+psewR79jYNTyANXCSyhV66AF
oHumtRQIyIk8ingm7I/xGs0Me8n6bNAF0FuYDX93cdHs8vHRt04n1tYuBEAXsqkjrAGsmWIwQjzs
Xot70Y53EwEmt9mZEKyYQK+1UydZsfZ2thS3VkwdaKOVUiEOWPG0x7Mv8HJRvAcNzj69H44qgkzp
iXGYCzW282XSlZ4awHaikmCZGjkIlr8rnLvNvV0c63t3/cXY0wWbciGLMvnRhP5nOcLiWhucsUjY
4n1E2rXCuHxLcdCFHMrqG8MQAo8Xa3oFePgbb3JoC5g2m280+pK3N9EB2ibI/aCurFY1eeH0hN8m
H1VDpz/d5lmHcSMaQ4nNlNtjWlZunMQrxoEt+GhRQPeSjGkFTLvJ8zec+YAQfT+CNNbzlf/r2SU+
FLvmOL/SM5srltfzjyzKCQDhWwLM8izL/C3BBgTQ13NkN5ee8CZrGRwzyVpSSPSqzo3SBvr9eGp9
bThWbStU4iFSa4xA2hz/pqU/qsYEnVgSJPJojUXXpDTDql1uZJu2cSpEsniQVx0yebxiori2eUB3
rC06qDVaPFw44/CWjMq5TGpxSiyDASaBTOHOO6UP7XO24W3JegJhklnZ2XNyTJ+ao2T369uClw7y
XC51kEhFcg5MQ+IBKKMgbHBq5fu2gKVwFXNB/+wm5cbBGONrcgwJHLAYZzxkzfKKHe+BmiW3s+5Y
d6uq+GgzblMoL3ppVaAAZvWfL9mX82+g3DsANIWswYTBgTe9bbz7iG3f5g+zfwJ4J8xob+EZA7Sb
6DZh3fylXpqL9VPuohNbkMp1kngAYawdH7uNtBcw0tyRjiQEGMKjpTqSXZkwd0+MrWcpFeUzZKEQ
MUQwe6qPwweAacnTw2p1j4eBYfXYE9Yr1NLryPlKf63vmQFKcygSuGWQepnqarI+SnL3J7E2wESB
c1Thmas5n9715Ot/3eTfTzsTHTRAphZGbDLInPBOy5Fpc/e0up+rIO/gT0Lx9sQqGzB06rdQfyZS
rkRtwPPpbG57iIwcAIui2s7KIK4BnYBDCrSNGQMAo0YSjXSoVVwInihl1h8wSUT7zrlz7kLy/V3Z
lQ2qpnff/GHozewG6VjjXCTlJqUGOOihj93EWy3aK/JtiTJPs60e1HVhMl+0Fk3Q2QIpcwtCtKYN
SiwwCFCRdg5P/u/VEF/5T2XLWYV1e3UscfPvz85NlDktTEOIU+KcTPxRziOGhF9vfmv/KKNqdBFY
J7z/p42yKduhnZs4r/kGJOvK/AEPEUPm4lXHFKsBujUZwwWUheNQYgFugCoeslcfvISdVbyg7baU
bFAI394/ShJGo9AgrSji/IyPKUyFsmeiCFBYIxMz1wEovivAot6BOW59Wwgdqf0lZUaZwZM2Bt/o
gmrPJ4UQF3LmPqPtJroL8IYOhDIQIphb4GoSEHis+/Wj2RMhY+UWVBx1JZraSoPTfD/RpMzdWU77
HVgT2qUyZyJ6t8mAMm2aP8kh/+gL23fi2mScIw2AcSWd2l617fs4a7Dw6rO2ixCjtClpn0zpGV0Z
RmtXzqknp/mhZs2SLF/e+r8ko+sND9wYAJdU6taHEheAJjpM3UT6BFvVAOx5tQxINIXoE9b15zoA
mmQCcOMNAK2rmSOcBcX3O1R7dnF+PwE2DshCqognXrrMpMlJDzDxKnUH8Hnpqxpk1QAtsEV7BEa6
OX6nsTOCQyZeTfLGWMWH6q4q8dIsOypI3vfC95Ta4rpudlG4zpT72ypJRYV/fRsmMHVdAd6MIVNq
0Ud+B/JEPnUNAUzhXK6LmBbKIDoqTFANst50ZhtxtRUYTUccj7l8nobsGStBLlVDSd10GEHHkGRE
rsCcowur28v6BU+lBcFk4EpDFsZLqfhMGuNc7tQmc1U8UX2A4S7n7jG6Aywd/hk4ayXhv+sCmPg9
6Ja28aYKHK5yJviDz2FYYaxHi6zEs6cUwPpbPwRj1DZ+EffyA0Z8QUjv4eH0x0/tKbaC/nT70+m5
sd8jOf906kjAthLDdbSZq6tWP6SY4AFrJkn6A49wasdFm6wk+bq/YxWZf4FgrvZMm8dxJQxsXKHU
hDFYoXwNNtBTTQ0cAeQpRvNmZ90DBM8E7ta4akBdT8qvcFW7M+MOODAbFAc+AYtd70N50yqMY6T7
Av7ai7NPonwOOv6CoBvwSY1jjbZsj9/ORr1fZfCln8WPvIbnTh2MN60wcfZw+xykJcuBiba/t4NS
oUBotKAUpsyNNuopfn+Vf+7CB22nbtJ9aFY7P1o19g8KheY2fQwdZXPEjOsdekTw/x3RYhUo6cLh
71bAfhmYpccY7xXAFs/lYzOWae7KAMIsN6D7AmA/6CHT164T+OcmBF2nJQEiHZm+GGaP7ZTyz8CZ
T19zyUh8hj9ZshsoUikSZt2Rg9Bx4hjgd2BgyN22CSaHr/MMxPTpZ93wymNX8axh8VnnKdUEHjNQ
fGQJ5UyM2eP3Z+GNMWigPa+13MVEubzRQ0F0Cr4ULI0Dd5NUguMxqRKZoX10kjNvOVDXkS2j41MG
DDtVwBFHIRaKtsldMbFUhVSRjStZ5WvpoUKTzkoYH2SrPFTqThLWGvo3KjyOsAJyOlL+6yPwviUD
xlWTgGN0uXRpDEZRKdrc5daqcBDBTiyTcl8CjHEk2HU0Nm5q2c5AodQ6gAMtPrXN7YuwpHkwophG
Am4kXhRpsC458EUtUMrc/UCKWZrpn/ypwaxE+MGQs6BTkDMDycog+r1yDkUmShMfYKUe+kSw0Hp6
KgMw00ObyhhcuCDNADmdoADolSNt5ZvTZCvPMUBnSuXfjjb+bjs60QSAOcywR1eLBlVn4ssZzr5y
mnzrbh85ayvvA4Ig5euZUSlcsvmYEAZIDS/xKtD6Zlt0pt9VF4SDr4y5GxMEJggBdhVITzJTOYJC
tiVa5hQcYYVG1KPiX0uEOQHsNyDIMS59KRT8C5zQggnU7fmit7hy1IjYCvK6AF8g4fJsJFoHGrAk
0J96w/dWU8eznuDEhYuNy4XDRuih81fI+p1QRh5uPr7B8/iXIfS5r2yQDMnKQL0InIQqB9Y8Aqj+
CTyTeNI1cr3Wjl6sGOAp9bo4tmKM5oIab0h80J2PbRvtMdhWxxY/xuJLVkjyC6hSMQ/PB3WP+Xgt
FOAztFzY+33CG8QQ++DZK0TlucrqDr2GGie7UpcVrCHiJV+GOU/wYwKLEWPSdKtfAiLUyjNmulj0
Nao2+Ny0DqBIMQHDjcmVH+IbPofbihLJ7/sSJEeCqX70r6WjeqYumABLIyrfMPIeuu91VgKAJeB7
MKCOMJAGiBdBfFm1geC7MwePhr6/WETTo6qtBnCIbX1MpPQgY0sGe5KOt+/7b/Z2adQxr6kAmx5N
n4B1/rV8Z0pftr6sx+CXdq3XP6OdbdAx0Gw48icnf7AR5K7GKFhp5njG1Dfw94SYj9bP6WRuMcRn
7fcwg3g6S8ibaa5P+G89ksfHzHwsTJCqozNpu92aj6x84tpG4cJI6IlBjyq+nfZ7QIVMS8nwvCeh
fAN3HKmbTRzcBwPD9Vxfi0sxVPUg8HJFbwEw/YQym+0nxxoQIgAQwsTuTgKV++2DoIcooQOX0ijr
4+clHE8MaX5vjWax0Qgab36K/eFwcMBCsfn+HA0ybAeT7Kef+J7VSbFwMy7lU4ZI6JqqB16V92Sp
K/R6H5yP2gTxENnI9/cvvFMQFQEV2I5MYP4z4pjrhORSNBXk6WKsa/EsGrSFcvEjxHcxyFRv7+91
IHkpYz7sMz0HpY2fwqx4T0Hilm1JwoZxk+jSzF8HqEgznA5KJUBXuZTAgdWsn6Sce0rX3v33ath2
2yMALb/wmr1TrJGhL9e1EqxHQWQMcTMnA7VnfKn6nVS13BOgs8jQbGbqtREkouVHo770CuNlfvGE
YJtmN6WBBkO8XJsnVvLEjR2kKZg6qFep9iyhHfz2ES3EOAYPiC8YQVxuHmHtpZRxwvu/nnHcU27H
drrS9zrZ/vjo+mUVdZcMCPZFRp87ICyQaF0KUtG8p9WDxz0NfuoMxTaqJVLXh7L59yEzVnQmiNo3
qZZzUMNCkJH1yN3QQiHz4JHVSMh/JsnE2sAli3UujrJYdd3KtVcZ3NMOHJKYTBFP6BYlyK8/BdPO
bHOr7hiJ8tK1QkgK4B3ESwAYo3aykkopmWQsMDE6WwVZnoK8/bZaLOgeAkBhrg3ihRO43peHVSR1
Axbd1HcTtXqpwmoP1tqWBGFq35azcKPwjgryFCwHKcdv+++ZhdC1qI+6qfbdrM63AM6585T41cjC
D6kcSZl2jiDyjGu1UJUyLmRSBzbIQxBIeu67B+cOWPsAG8CPARX4DVltCJytuV17xwQ57SMj2v2d
VKIc/4VoylwJlaLWTQ/Rr6+8+azaz70Jvse1QizH2Rg2PuED5XKfoN5Qgf9tJ1sqBrjMZoUqYb3e
FZb1w6jMLmjvxRfNinB2ABonGZHSlL4bhsZancA1rvD7chCstGrMuhYZm78oDkZmzqpAKqVSehUJ
he6Jqe+7MUiVRTtsFWByreNmV+Qp42IuOVe8LwuyhFFllD9/nf/Z0sQurptB1n233Za6WfvYUIlk
OsF46V1zn1mKZ9YeaTCyTXzMgnpE9p4AX/velxXJ37ya8T10K/vsqy6+h/IeYOsFvDYn+i4mxYXX
Q4TWCAe0eT8RuoZMj+EZqeesK2GU6wXDrhJ3oLV362lVPnR7Xti9KygkKYfx3wJP/SULYKOY4cIb
AqqOlzrEDQ2flnESuLuUHCYiCPb49bV7TlCb+urXEguecilqw0PCP/KomnrkBUrHo0/d7aNN1+wA
eRjvgs7RwLjMk9Bboz4QTsCyT6wkkCxJ3nXhncC/psZGbHboZOJJwW21zAZDtjVk+9jTGHHPbwJJ
3/PzL6SqNmOQTB7fRYGLmWlwHDp49ABSLEF4+eVvzaPwR5wnnBv7++nuznnYc+jwNh9P1utht36U
P8K70MrMtWd/aVZPerJm9cctX41/dpDu4M0krZjkIA5cUdlFImleahDAYo5cNSNtC2zqfDsC5Fis
NqKVnEb1UD7VAhnemwcuM0ftVASMYvxCwQl34+yDKLuA2kgY9jWOVAHdgfcmcIKtGGvJK6y+MVwl
d3KgxkqoPfEVMLu3dWGBX9f4rvQDmOpJ4rFexRayQ3wQYApAGIKqBOD2L3UaID5DCSDLwOVNfSvb
9Wp6Ee9Dk3/trdTyPAxi8owbu+QKzyVSbmnMRCNtgjxwtWqtluZYY2o8G/+gNB+wapjL242HCAmE
FjNYIXWDWlR4O2XEdpeyIwF+IbXkx+oYYN7RsPtjQjJLC+5qHo8Bqwm00STBHNzTbc+/bA4VdeaB
A/kdQsLLHW5n5nFwgOLIm9WkVuj/kbaR/977ZimivptFm1SPV6KngS2+NhXWk+RS4ItXagAZArJN
giuirJbSqaCoziB/XCmk/AFBfUTAHC2YZuww/D7dNPNrIbHZqPWAbADggJR6dxOIcctsDFzM2jp+
/QzG8NQLrI4/ieEuUme+azMEn6f4VhbE5yxeMxXtmbHhSzHd+UdQKj0VxgxUNwVuqz22umnoawHT
CgPRc2s8xcFpHGtLyEMAuznjRkSKr1Yiwwf+Nm7QhhH9naCsgPkGnBv1DXExCcnU4BvwFOqkiSU0
5A3Dpcfs6Lpu6sQWxhbID0ze6b8sfq4kAz8ZdJ70DPlQK3rj8yosnpnaGiCmOAy6rDrbflfMr/xD
YZSOF30Ugpy/5VEnHtaaXA4K5LVbNLNWT9l9bDd7bZ0fVCt4r9bScdpyqyNYH8CatQ1I+4FZMpN1
5PN20tuNBgKg0yBfVQCOe3nHKr9qxTSpQ3C4PoL3OjxplQ1yN9HfasYxjff+F7eVWExai1HuuVTK
+4WBAtzADlIDyXRe/xyCz3ZVmzVxZj/4isw824ymhs4eNbTvVaKSMcRj2tE9gteLVMR9HF92LUPz
lqyrjvl28EFA8a6wBQ0QGxup5gVuWKyC5qlqd5n4pmEYdMgJa9dnS03v+mxUUNvTBBBPUDE1qCeL
KZF4lPd6OyT+djyERAdD7VEkGnji/ovvhGGZ+WIxzwEk2MtDNio0oEoxF7p569uK/OlrRBLtYgC2
ieG06j2fmyEG3POfBhiF+zSyQOBtqrKZVqvEYCXfszBq7dhdMOPJOt4Pr4Dc8AxWlqEvRq7RrNRk
LfCn3ltFCiPAWkgjMDSOSgwEzECjlIYNUiRJ4MuO3K7ZcpLZSFZsj8G9Pn3dNhvz36FWg3YVTYbS
IBJAfHu5taLc6nqjcIkbt4WFbmOgzBK53YSHSlqHok/Q5cxIvBf2T8KjooxRMgBAIDW7lBgKnRrE
g5HATt0129FhjhstKOeFAMoCV3U0elkLAflx2mWW+F3s0PuBeA99xcZT/8E5t7dweUGodCOSQisI
DepZZggBGhny5JF09YuiHbNpG2Xvt6UsPKegMK1KKmw7cBSuWLqENK3EuoxSF4OheUUaSyPRU7Pv
9gBj3SOnnshDRwr7PgOqTJbZzbOAMvnj+vZXzOk7rS7nH0Fd/AANTn7X4iPAGG/LmKbK/Y/bEhZ2
E2+E6B7kEZtKsDCX6tGLrSb0dYlGrQGOe9qEQETty5PP0MKFhcBpyIhVAMMKwpb5M85S5yrzkmLM
sZCqS581vtEdoaoK+/ZaliKwCynUYoDEJAcyOM/dxLjruq2098LEBDtPIhzG/FWaVvUABkZWLHb9
+IeXn7O1UT6xrUClPBVBisg+1h6V6aeeTlF5zPwnoUY+tIl6RiywYEQQ4cowIoC4RHMJVWGt8tDo
sjhO3V4hbROTKH4Yh7eqcQYRjYPBiZWPX+kIDCIEAZQYRWNkLtThdZoIXkE1z9xwjICQmxR4Nl6B
Jik0k1hkKMqVIaZkUUco61U6CFGcuUKtWRGI+QLeSdECHoLkqOU/byvMlVZCGILouSwJGCos7lIr
80wbay1EfxC4kgy/++iq+uu2hOu0bxYxNz5gTgC1fvqpsphxdwShQ58iGisCvAl1r68CoOIUx78X
dzuOpYxXMTnmHnC90GIBOjqwyVJnJRUgagGJQ4HnbxgsjH1zgCTzybeKqe8JcB8Ihm+v8Dr1pyRS
J4Z3eHWIOalwd8Ww+wA/xKpDN/B35HQEZGfmqSVfazP+tHLWbV84vbnoB6cGVEEeHYHU6YVeGEd+
WLrIbqw/xg5QQp5DfNF6b1ZGZDGbyK+uHRaKZgogxMORKkg2LuX5Ya7q3tCXrrzK8dhtBw64OKaY
FN8Do6h5FVtSkmaXe2Yto9RAmVGDpDb8SlTrseXJ4zgybhprOfP2nglRIk7MullISuTRzOS1ahBX
9yxGosQSQ7swlYvFyhNKt7TnxuMIhWjDjgMivClPYejcVsbr7o9554AVj0cGHQbr16ufLQpxogLy
W7WE+qt/9D9O+seoj+0GGKiPPUk6lgpexT4QJ+O9n8fQswwGA2pxahPUTYG+Sxd9rxrZhe9l7tSy
9aJmBKOFasqccboutMwSZ9pmUUQgCcNyeWq8Jxc1cK0rF69rI5mQ7YGzB4Q6dxqqVhgykJ8wYphb
mmd2yWPDPSTfEyuivC60UN9AaU4XgomtBoOYi2mKdgYOt4qUNIEJjI7tdlAYejrv4UUMREmj9rjQ
tM4rjaFyKwcY7jsWLOmShb7YUcpi8nWgS7laV24ZbnCviXVw9JLw9dsQW2vpXntichjOIfetFVEW
E8NxsZj7beVmxkFRV90rJ0J7ovRUelujRtssYZUCmWpDxSiRVihxI0FtpPwgcNaUov30RbaL1Ik+
CwzdYGQfIPypiG5pNAYSgYtN6Q2tMgrzylxFSzjOeUJvZlBEJVShfG7Tx+hA5NLaFfyHFABRekY0
YTt5ZgPYxP402aw39uuOeXhBsDX/8ifh7v/W0s5sAmL4sQ1jr3aH6jVGO5ybvCgoSaZzm3p01Il2
yHYgTZu2uiOhUHTbIi3EMyCJgj0C/ZwMfHrqrvB8J0WJYdRu0b5GrdlZaveYFkSXGXIWXAao0OZW
Ag0RDYY8KLsQtKku5GnjRtHDJK01168OUKSeBAMDrUOaLwSlvqCFEfAuY+B1Bpynl6JQEynBDig1
Lm+3qMF8oM9Ic/xt6D4dogoT1u9bEdUXoMsAbGzl32WmaT88Vt87zNRieo41oLgUf+BzUIsCExwg
U+geiqkcDcXr1cZNWjMA+6eTlna2D3fa8IOTXQOwcjUZu7jZKNNaDEiPejtnyUf9J3mtYoZDuC5H
QtfOP4a62v4URl1f6Q2caveFQULA/qHNlQBIGmEYXjwIidGXFtga6YFIt2OVbmZtoo9GEaEDCDTB
gsNTRyPUhdpxxdi6lQrWJ8+QJjMtQGh9W6fFBbenotMRWfHcaYgA71IDqj6VvBZoa241VQQMQeJz
Um1mIkdSp3YE2M51AOgmjfiTLferEs3UNfjfI9K96/1LoO8iede2Zh683f6u36r35fIFNDRj3n9O
MfGTchVI5qNWS8XBrQSiPnjgg151lS19AuZoDba+yV8FMhkLsy/3k2j1uS1Id0lEUn6tZVYf79AM
3q5GwSrqL88CnbRsgJfT9qavWJzM29+6sIeX30rtYZrEeSz4/ODW5ACtRIHhD14N5s6BGS4gtJ+y
XXFUzMfERCTxxRB+HZRdCqfUFFXGUM/LaUDK+icxD6ONmmUMyoePuXj6dDDIn5eQvL0rK8F0zePL
O0P+dSf2TLs2MzMgOZrTL6ooxRnykOmlMiBMA8tAbE/rFO2HcWVlIBTwLYX0mLH3TIbYa8N1KZW6
HalkNLqsGIPbDMdRQXyW1GDSXKcCqzNJur6Hl5KoKE0EE6Uc1lifkxLnzvozmoPT2hNGxRq0X9jm
HlXqD0AyknSF8W1MjFfE5HcmrDVh1amvZ1GovZ6/9cz9GVk6qKXgDW76nO2lFxkw4tP6IYGoAPao
NBsonP9lRMQ64dkAqBgMz0RjpwBB7XIzqFs5CWg7Elp8gF9+Cc0u+z/Srmu5dWvJfhGqkMPrRiKY
RQqipBeUInLO+PpZ0J0ZkyCGqLnXx3a5LPs0durdu3v1Wh6p+G1Y84RN3sIgG4GfoAQnC1v83kfB
KoO8zCj8DVrhSZKE8l3QgTIUhk2YL8M7H98t6quyAkMk2ccHJwEN6xycPUcik3bJyEq58AH3NzI+
AEKpSEfi2odHup13wfUVdpDd3ob5PiI79OQ+h2uXnH74b/NkRWcTvYLoPP7k99+rX1DxLhXl7zu3
xokHNAlqw+gtAfTq9gsoKgp4J457+2Xzetj5m0/o7+wPKFX55JRtTNPc6+eerNcfpbW315HuEYB+
n1YvjydiXN6pU77+isnyM1HFpg4bYR7AgFhcpDIkYIhbWO65A4flxIqP3BbAhd8OFdCDTCrKrLf9
QXdKSY8YRX88jLnlvLYwOdJF6aSiV+S9XcagnBMiwnE4uKHpMpImhHhu9osqyfex41i+/2dQk/Vj
+qADx3La25n2stuhWJCSTf/0+rp799TDc757xhWvJYx66og1EMuxXPLMbaxYNQnRdTtliO2B0hLw
1ePqHJC1nuzRHGv/Juq39nhy5jwrN6qzoSUT7aHTDCFPjQXaGIetjUcx3qdgeM/Q1RzLC8s8awcQ
a7wdAJeFPtrtMgfOMATxeKYy5MLH1KeM4IoWAaCofh+PaG7XjoV1tNAA6AXBx1tLmcNlTa+EvY3/
qCWCgIZBkW1Jgwzof2TojkanxdxF4yFV4jeH3VS0zTGvj03Mzto/Y7nTbm7zElK1QQ8ZajA/u9sY
DwMmvLjZUq1uYdKmAOOmFlwFt2lv13yHB1aCc5hAjjQPPevxiOaO+9XqKJPDKFRpT/USDDkt3lQK
6vxp9W+sC/QvEeLCdY4dRbcboJZZPqWjorebsNaYCOBRdy8EC+naKYX03914bWVySbQSNGjzBFaQ
KtrG4+PkdXeg9YNxzFYNOXWb0wm8UY3+9sGz5IMmGvozHk/lX71s6p+vP2HiOoGdaBy+wAbMtNdN
SiQFbmZnGIcTripz2B+5p4RsPyAIc14BRxGpC65jbin/Gmc49AUC3zA50j2LzsG//V93AImnCZHD
98cjnNuV1xZGz34VAJVZILpBhwGWITALnia6LxmzhND7P1YS3Sz/PY6pwxBiViojWPGDVUxedumI
TjhYJwEZcfvUHr940iL2aEDyAIIVdZxL9GAs+MeFof6FYldDldoAwq4yPqIa/aPyI9iRa/z/ZxNF
PLz90EAJOonJuWCaLq8lt8e5QPd2mQiGk8tWrizhxWde0igWAtMDtiqkNdAodLtqURjwXM02A/Au
4L3GnuwsNJ9rVrgjOuTPXLVYSx+ZulpqLpvJbt4YnlbXIOaWiJD8HGyOFJ4pfvjhpnynj3lDHDTK
8SvlmH4+ntK50AJBIhR3cX2ipjfZoDRTBBWXloMdA8TUJzoPUEBQn/BOfg+DhezNOG3T0w476OVH
CyqNR/LttCY9VH7Klh1suU9IHZ1rJtMyjtCvVPCkcNk6zpd6dmYfe9cmJysZVEmaxiU34LG36cHx
DbiQ6q7eQV5luDaJazUB7mEJMzT76kDWDVy2kFBFW/V4VK6OQssmYSA38mAPoaFERt7RpAtTLeYu
PkVaelvXOrpVrccrOVN/YBAy/GN1vIqvrLq10iVK7gx2A5EHkSSNDhCxxKtN/cuoSnyEQi4oAOJX
h109tjy7rleGJ260iJqcZjMYZpWjv2agXRK+0embx5nFOl5iQJsLTK9HOdlEqeQIkpKMxtynFpLw
wk+WmlH3tIQtmXKH/12PI7KPhheQEENO7vkQjbVuzAmDvduV6sZAFmnVPOc2pZvoYlR9g9ZsRv3q
Df3jKYaLqFeZ+Rvo9eZp4ZKaHTC4iXn0MOOg/r20rpaVyR3ObxVlsJGp52SjWnGeCg3opcrK7CJe
mZnOa5nWvNLDTJLtmkOfkxaOIAHDm6y8VBAwebxlZlNQImifgQxCQA02gNvNWtYMZI0zj7YZYlmU
fnL158Pnu4Cm0cOnZZ0skKsYLrWIS76/8SWA2VAyQ44OZdSpflpe10ldV1Rj0wNrU0KmCtySl+Pu
L8LRBtpKwaqAQJGebJy0cL28qIPWRkSDm1hUlU9mg5uYJAfrJ1l9XSBqDvzcuqzIeWU7xFt9rFcg
zpE097Iwy/fR9+2nTGYZCINMitywtV84wh1A/kEYAw84QIhicxSqoy3z8oYeuX15OD/lSzjVexwT
juL1TEz8oEyB97cPYV62X/tf9P6rB4YYo3HEd+L268IfwG2531dqT7z3X1TrH49/frX/WYmJRxxC
vhTDCiuR9Ze4OuTSQq18ZhffDnDi+aq2jSSXxwAzDfzsxqvBq8PYfVW55KgnKPNs1+pq9S3ri9Ic
4ya6vUtvLU+Oq1zTrVSkUYvAsgT1FI0Xqaa4WqyEagQiF6lcKZHpMYdCOEbJJs4Wu42XPmBysw6V
TA9tiLnlyGu4f0cxxtOeuZVlEV4zddpYZ+szPOJSlDkTm90MfBoDSt7Qhcxod9MgNAPPV2Q8/5yC
Cwjx16qnr6jjCs2yj/fRTHL/1ujkqRRTUhCzKYy2qlATEM+97z6b83P49JyuLcsU9EuE5HVCaOMN
wSGpmbEE35JFfriZS+n2QyYPpl5ok9T/8y25Ph7nVn9/r54V0owJmp2oPgfayUw2JN5u31JB38OH
k/PYdgPS34Vbf+l0/8UjVxcTq9R5mibY/NTq5RV8FzliK1E1LPA4g0r/9CPpW11Clz9LGHv9pGhP
C6d78QPG43/1AXXX9HHsYVVGMkAwkSG6w/2BSfAJiB3NbHWkJPWi62vMQLR78syFF/T9zXy7GBP3
1veyEDcU7HtoL3TajZzZDKhNnEQN8oV35D3n3K0r/esdvxprICt1p4yuNNdjlPR2vH6woOJy1Jn1
XmVxkWhLm35xeifOjSuzrK4zmAQqQTAYzfLOLmnGuADvyhPgTtttrMFxr9HRf/l+4r7F01Jf/0wa
+XaKJ25OCh0KkrvjaQepwWYEKgCtQK+LLRZ6JLfuNqEqqcfLBdIUoJDQuZ7o0AlMiHPICCDqWPrV
amHZpwTfiAxvP2ri+sIkzt2iGT8KSkUH5BpxtyP9eTK/CByff4TPB7f3N2c99kJ/z4YHPv9vj1zt
gUHxqDgc7YaE38VEq7Y7Q0KvraOdTt1pS6gnbAWg7PAuXThqCzv9zylfWXbArOOENCxzeW4hX2X0
WbrxK1cNwsFIG1Z/PNIZ2MTNDE/hbkVRpl6cwV6hveYfO26LeJCYrYES3RFDPLuGtrCoM2+2W5PT
qE3xWCqMYDLTnJ1jCoa/dlb8wdn0S35zIT78215XkxnF/3ODjb1au12zHVJyOCQg/HWJszWPSLkl
IgGf8hnbaFHBYmkpJ06rUroyVcYTJcZmVZoOOu5jSDEOFhUu5lHG0/low07ir1B2sqxQYKs3tcAn
r7iicmKg/ISBWqejpH7J57cUfkyzf59Ab7BZ2Lbc7AdIICSCkM2o7jlZVLmPyiBIECXxIMSvkdrM
VeMU7k7ys9+qEKCywifLM6oNd0LVIsXR8Q01eRovq5U8jJi9RSDnDGQE++zqkyaXVu76clEF+KT+
iQ9BhLKDKyeWNAA/6hhfZI8U3VnFW2BhKmaX/crsZNnRGhjnMYelAD2VJqqZ/Bb7merkZsyojw/v
H4rqbtWvTE1WPZUEJWoU3BvgO35qvsbHMY3gn1U/E3SBYunxF7N5LrALLJzq/Z7VUPxNUQFEl65R
vGwvHGC8NMiCGvJTVOTEWpfaeAv2wloHSZD2hDYBMHZvxX5pksa5f/TlkxuPjTy24/m4tWuH3dch
bVMMt1Sfn6mJjxsAaF5AmOixRnobteROkvuKPIZNyEhJY8SCbJSD0y/pwx6INHR16OhhWSUonm3c
z1W+2D52vxdkmqUVUeKQQx0bVm+/YMjZspEqFCxrOtKCqrJqhypU2on3rCyRhJYi7fGWYMYx3U7s
jcVpoSlPGqYNvKS3NYol4U8QQA2b3zxRGjbjgql773prajK9PXiqwsHD4FqVNoXDZiOrmx24sBCz
eFq+cKru39cwhiIpPMyY/5oi7JgmrYqmw7gcT/Vzgn5XbeE0zaAnRxMi6kBYLdAYTnLefoluv35A
IRb0GmPT/fu7uwItwUAu/UGuyV59GhLj8RzO+Cgg50EiBmZ89Bei3fJ2gyio2XVB5Q6YQyiLAjD2
eTgNK1ErDeB8U4uodqC35DdYVEeeuYWBpufRGAGaILQtTPuYnRAvCqoWejuo132rZ5IIaqJ9WQHS
Bd5XqfoCYQNJsqWk4v09cWt2/PnVldywrMf6Ocwic6rjd6cQZG4DV6UWQrh7LgXh1tDk6AV5ITUe
utXtFyTZEu2AfEi4eQZPHnr+lE2pfpbmwYcYIINs46jNfLC2OruB/KANumHTTg1x1ZjrdWNC1Ohc
qfhznRpnmtCkR+/tEpBlbnuD4gjpsrHLGOQjt9MiVsEQZYI32Ex/TjZ5biu+EbbewhafeWhgUq7M
jG75avYZvsyVosV2Y9f1U86ji+MrIqau78dC1e850tVVZazOq49Qi8zHW33OFSIfCFfMyyj3yJOd
zuZZnMVcMtiu46qVcnA44NGCDcXFaIeUF4zNPBxGgWCFBUczSuKSMHm9K06AKmSKukCypTYZSPKw
BSg8Hk6S+oka3UXGKkKUcofsSWEuYaHGrTX1wdfGJ4vJOmVR1BESvG60El8yEcGOhCwv+1vCbRU5
ApBqkXhizu9f25ysbKN4SuPGGDCz7dDCm60kSfUp8B8XHOlRDb3k0tPjBZ3zIGhAEiHnB5QGniKT
QIdpk6jhIqaxpQtcPiiNUyPnNV7ZNbYTW7jTH9ubmdUbc5Ngpy6gzuV2dGPz60BDTxw4N5lYpcqj
65lOtcCqMbNbb4yNP786KHw0CFVUYmy8KlFGn2h58ZofKnehTjc7h4gMRiQvSrZoTL61ozSVCJWA
qrU7OoqOohDu5DbNief0gl7nBWW1QcwQHgzWce0ppsD3S1JkzLgzJrsVBwU8/uBXGxG1k2scCFXI
THNKY/udRgemkI1MltQ6vrCn9DP/5FoSfz5eSXEmcrgxORl17ItM1jgwydNmVrzVnxTzyftq5m/o
hDC55ofEZyyve6OxzJ0mZLs8ecrAY5uYnbKLnJe4P1SAUwrgvP0JFWidJmsZsqD9LnVOPP5vJdJF
RCVYPOGpfwd1gdgZ3qDFqVpCxEI2o8SsoRR/HtYcqpLVdwDW3HVCq3l18aIvUfhK2pNYq1xrCWWp
xs5WzPROsvx1HjTgOKlUELuK/ZI+zcwlgGmBs0JTE3r7hInfaLoaNZICJRM+2wznklEpo+YPYT+2
VKXeuu5A5KxzMrjZjwlasC/dEhZt5nK++YCJE0HioY+4xEfao9X4nsS/vfeLEnXcmLW4sPNn+gvA
qwAx0LE5BEHX3x65OmEcnVVshcvIZnNDIBlkmjOItxnBoTEKIzEjayN7qmcMm9h2jCFCWpFTHSPG
E/Ysvf8pY4MHg1q4N+ZiwJuvmjiZKOsoKMjgq0Bv+So4ZAfY7AifpfRXCkR9pb+pPVPN7AVfOuNu
wKlDyyLoygXoXUyClVjMRNAJR52dDCK2KK0mEDhPkFLO0bYXvD4+fjMHnmMkdMOiKDeSBUxCMBRg
5Sht886WKsp/afA6JbzYOQu7eaZ8IHOMDI4+EF6CRWTaqyIoqcc6MmD6EgRroGNgRI6mdJ4Gqqas
IYVkDyivokrvIMKNNZ8DKKJVo1ZS+f4sFuuyBHddQa0yT2c44/EM3PN/gttNgg4uUH+4wAByuXW7
gewyfThInR2gC6ozinjLCxl5yr0fFlwYKFaCURhv6VJzKDXPTZcmjz9g5ml6+wHTox4HPhwyoOPx
Cxi+jPdWf9Xcz5A8/a5QWVmB1zV3VfatoUncb/BvlnJwMycdLAAjYHqU4kXP9+0EsHmDx1aB51QB
7DqyRU6rQV7TOAyEPoiHdusfSytYrxZGPXOF31id7LyqHcDnxAK4tKmMCIgJEu5zwkHJ6PkUmz8V
2bbG9ktSAWttrXW3s9WFD5h7Hd98wOScYS4QnvLj6xj3AGOA0qfRug/WBUTrrD0e7NwMo/DNgzQA
7fQgxbyd4T6lKdHtaUSg6D8TUKjoXpLheYhXvWJJ8tJhm7lROfTaAUgMJQzs6YnnFhEqJGXHDLYX
q9xr/RECRoHk25GI2tflsm90tMeCOvHnXIQY6dK0Llkff37lyyWPyuVWgvUq34GDE36TQ+MPUZyB
9JyaI5QBsUu4kjyVffby/ZKw9QweB8xMwFBDskYCRewU4hCFoRhmVQ9olWTkO48hsvsLIMDGw0s2
craucBialQtZQlr/fy/yjeHpwItWAl9Th/dUsGKZtSsSVt5KfENSVvXShdfbTHiAThpojQCUis50
ZXI3KXlWU3KBZ0XFbZtPXvktumdFWhiRMHMV8eyYFpAlAZQh03dajhciUym4HTjy0kPWUXgNvsXf
bssYYLtXBSMn74PRaLQ6bGWz/WCg1GUC2jCo2Qdu6Xzb6Ns3tDmsdXO71T96i9F5yDZZl0Hdvq3X
v0s6rDPHjOclkPGzIHeAK5s4Uilp6DZI2d6OsifQVSq5poTotKkgOIOg+fFqz5SFICVyZWxyygo0
tdKSD2Ob3UH8iDTQrdtEOlWrL9PU0RUNAkkKnOvspV102DOu88b0ZKc1ClcDgsn0NmvmCIt88mls
vl92JbrIohfFXH9QlrDgwea85Y3NyYZryyxxKgE2Y5K/SOQ1sHbMPnsJFtzH3GOdBwJbEkE9ghTB
dGNHfFVSQ4NpTZEAS7RUFfHmAKU0beEBWyL+coxKl19jLT9QlnT8Fp5Be/G8JOczUwrD6l59xuRO
bJzA6b0WnwHCeAY8vvsKk8uuh1edP1B284leyw7Ne+B8tc4M+gmFhe017p7JQwwQdPwS0WIBuoHJ
EvNOmWIWcPL69KcM9qV8erx9/8C09wbwuGDRnX2PQB2CAcXUruxswDneoUCpDVv+RV4Duy8CThBB
td41Cz208kKTTPuM0oii/Y4iASBXo44NGhgrqAdBq5IsneL5of/zZZN7GU/gnI67qrN9iS43oSvI
e0GOzo/HP87fg+H/YbuvbqmqVSqOyQoYcdg3lnXrlzxBdImupWT32NLscNDuBqg7aNjvcqtuj8aF
OsdEe4F3zmX02nNLF/6SidEvXg2GE0qhCZy6s1/qXo0hAIElPWTGHyZoG1toPxQ59W19Ro368dhm
T6twNbjpWrEdNTB/ll/Z9c4YBUVT8+SbCNy1XNPfWOyP1a9iRaiqLGXWZpfwH9vTdLmYcHKT101n
N6KwaukXWvmkxUF/PMK5e/ZqgNIkcqMrqgM/ETajm/5UjiZ1F8Y3Ai/W/g0zaDkZqUXQQTilP+5K
EPg0XNfZWeaqcvXpckaTnUs8vR/bmXvsIF74x9Bkq8RDCB4Vtu9smSn1OEG3tuAUBDsoJQkatz0A
h0MfybSA/eUCSc3AvNc0KE85Am/kUme5LP+idPHCDh6t3p3Gq6+abCNOABheobGUA4qYz2wph4YX
FQBKVsCfeF4ePvUN/1lQMrcAJZwLcAQBVQ/0EKJvUxhP1tXJiSEN4ggUuqLLrHpqWV/P86d+eBES
dkMrSxn3GVg8qjtoNWDxAkZ76DQR3SUUXv058rJOCbCMr4kFSRQgxkkJEb3hm6/Q2reOLhWYXEDX
0f2KsTpwYD5cyGfO3uVIt6AX4E9RcXpyBKFRIFwDFHD+G7uvDsNrEaenzS7gPiTeCDqI6EBVZ1Be
FzbfmNafLvNIYjYW1WQe9bvb2fY8toHIs0sD7EGrKdLEO2qfkfjoXLyFHMpcLhU0lsibiZA4AAZh
Eq4kfde4CRsPtsZcGJCafJo1it0JKS/1gg+cCcZwg0KIB0VCAXHyxBIXikPhJKhlBFZVq51WAgEH
DefotPSyAXH0/fwBPY2OVwEsDDwS7bfzV4clX4UZgn4FiiU7pRscUS8rJIMN0BszMonyivXUfHD4
zohYifrMO9557dOuoUxaTjqRuOPDkIQejoSacp4AGtlGpNKfjvOq8LlOIGyIHgmZdwntAvyuQgY8
TE6S6JYAHRU58hB+lGbRVq4kX9TFjFdSPY2Rvf2Ger1DG1CTo2QkWOXUV2VeoHut4Bs6OXReLIyS
Y+hY1seW0sRIaiBZCQthYUpXIArBETfse1/rWjcQrXZolScubiLukEppF234PmXdXeH5BaWJHuVw
BNrdGW0OKeooGxArsMEhTiqheJVSqUmPTeAXitVVQEuaRRlxGa520QdGdGgj3lC6iGM2adb3xZqN
RWesIbCOuGMZOkdzSutwjJFEpfsMH+h157j3o3LnCYInqQU4v6FmJ+QgnE0LP8ArT+FBeq6IvF8d
w7jNAmMAYqw241SRC40fsh6tGX0M9TvfoUIw8bARXeuCw3LeiinkzgetU06HdspHTfIlCDGQ7MQb
kCX7jNmMhZZZ6KSUt0d9gM+exLhV+JXUgZj/ScprDz1lfcFRhK3YPNWjUop6TH3R+YMqt3Eavydg
rBJ1HwmD8quSWbf44ss6dsFeNZRUsqpTXmnXLkUJwQsYbbxA99AFGz2nYcCGOSlKdNJB0SAOxH3T
SIJvQ37BRRsbakBoolfCLkO9p2gUJOVdt5ag612KCXNy07YetAj/nFckF2r8PVOSxA4VaPjqbeY2
7qYskBj5jVzGj9p12USCt6fqWhTe8NtkgEfEUtu8V1xVVZCvS5TnaIj6nnQQM2T1vI6jVHNyEDLr
LGYaX6QEUrevCgqa0XUfsKLpppEfbGtW8aATxvJOKGyRoKH8jVM4dLKjIiTETDgQGb8pOsw33MDX
FImbJu303k8TCMKnTpnHalmkQqjKOfqBQX9VJn3x7ELdkAugnKK0yTnLMmnYJlIOwZGI7SJK5Sm0
R624JGQhtyxhkhiSIVnRaviWyrUq6KsmYOtOEkavqYKLN3lKJ5g8r60EqKUiqmHQ+laFckfQLKlQ
pCnbOLfiuGXyIxgIIgnw3j7v+5XjUyV9FuQOkJlBEQv53W0lKfgc0iITTLenxBKFD9Fv9MaJlF5l
Wb/xDEZ0Qw5LxXX8fhDBkoSzUedrxutFkFZkEKg3o7KIEjC25IzyRSUxBBFot3YFbYDe24+CFI9n
QMXS9Q5ekXnUnikSJtSj2M0rnZL9LjUYn6WzgjQ0FQ2ai2YU+bdNEkoHXctw6UDt40L1qO1+Fi6Z
mSsddMmo+IIrDb0gU+4nfmhC3MLpYPsVNLYDZdMENk1bkm+jRkkUYdcl7438nIefwOOQ3PN/uy7T
FOfHj8HzqvwufM7Mnfcv5isODG4oeE+uhyIeEgBNxlK3a1AVgWgdYyKdLBNG0OTcfGxt/M0mFyyq
6kj+oWaE0U+bpBOFcSjwrtJ2IsqxwVHyiyD7RkLXgRbQfWw8tjbz7MCVBxkrRC1g9BAmsTFXjAF4
gybGPhByLal8Vwdu5u2xkbmSJOi0UD4AIAZULX9gw6sQjatqOaA9tC9GFBrM8Ryvsz1TY/oqJOeF
Z2FAI0ZF8PCq9MgFpYZSaKksa+Jif+rkokc6CQx8V3rqk9A5rNNW4XLoqXMMiQdVFPBG9lmN/qq/
/SVkzGQh72xNAmJaLIqCTWR2h1g82J7aDMjqx/M6CbmnFqYxYFm6Ay/6GE2GoAXPNICbv2UFbI0k
W8LeLUzc9A0l+G4kSJ7E7sSdHyPoGyCe0hPOVfsVsu2PhzUN/P41rrFoigwgMpZTBhQOSpFlKgTc
Lg4co/G2XKGBOtdwhhS+91vx9zJdaRxY8BbsjrnFq6N3Z3eM3a62qVi2iRLLsItiwrAVUaOHCIWP
1hQZv5hdeWgvS0Dfad/yv2wCnoaiGkjQ7mrEAt1GGRN63K7t9XjVigTqtopafuHKAncAs1PelkzO
LiUP8Qk8lcAHN6XyK4Gk4usg5HbIrcoRoXktEYj/3T8HdhcsLeXoP+6mFK9CsL0i6GXvuHr9Uo5q
iJDu6l8QB66aFbXn9t1L+BwagKM9Xr/Zgf2vLfCo3S5f29SD0CoJplIggAgwzyIC0mf3O9Xkz8eW
JvfTvxbtytLEa1IulGKkFpZkWRUaA+SPv1mOsGFpQ04eC3d22NsRhXwhsuFohyL0zn+Xg1GcBKyd
jRoe+1Vhl5+S1UpEtB8Pb2kiJzn4sqAdeeBibtfEauAnes79xJAmBWGAt6UCxDmX/8ze5AXvAcyS
ORGGCcZ2ZDLozJAKEh6DU7Gmjv+ZqckRp30lyrsA+5E6hyfwOukOmOCfe5os8RwvzeF4O1z5Eodq
aMat0r8xyS/MBTTHvo8+E8ZVGW5h49/fA9AmABX2n+oDoqXJxvfaIYxAtqzsukpGXwlNoijT2ewQ
AVhLQa3ezZc25r2nBE0vkgBgIxhf5n/ZiavRhXmQyYDwOjvBg/RwUem5I1sJA37EvtYSnDsAeMKi
IVQQQsL4WEPLpqf4Jfqo++Nx+xWT45FRQe2mQ+zsJPanD800QZ/qQjS2ZGJyFCgW5DtUHzm7mmeN
ILLwzmr5pV6tWSPIX4H4G7EYmAhu9wqjKD3iy8bZlW5JmuxY5dtaWUAI3O9HgNHwB5gueSQgps6R
F3oKkjuDt5fDtfDKHDJOp4PvUjlE6Jgpi4Vk4CSshOO6tTZxkH0KkTvAhLy9y7mKWscJQ6iSL9TH
h3mK7oEZGfVxEQIFINRHKuxu43txkEl+sK+GxIrTs8+jPKymEcGzSguyFzzDCXQ0dGUgxWC1HIB4
UkbAtH4ImkwPxEZ3+iUGuXGxbm+822+aDD1nM6oKkQDZB7yyzpMz1yqWGz01ydLun1bJ/0YPxVGQ
G4A1G8ifybaJ6pE8Do3Ee9mvtFy6ZAmkohFkup6mPNHE27M+6X4UYcGFTjlzRrsQogU0ARR9QNbf
vRkGH/IuaR3tazB1oliho2SaaIHhmq7OaJRearIGQBcpzBiVW4BlTRGKTpVhM9/yQhp0ijq7+5aJ
CxiUoAJfSBPtI5Y03hH9YH6FhmKuIUm9aZhPJkzU5JsTzECWVBmKBH1FqGgFECBLvVZQmn/3Y02u
NxSltzkRgkuUnGNPY4KAuIci14L80AskeucKK0T6gL4oi8qx92cFGgOIACGHCWH0uzaFYAh7Ni/E
aJ9H6TfYgBEYdefHB+XewdyamOxJLwPZShVJ0d4FHjNtrE7UkDV7bGNuO96MY7IUvNS4oOaEETSP
QOlpqAgd6F2y4naDrghqXRE20/uloG9paBMHzTW+0LM9rELEMaQ3pa+z7MIza5prHzcZZJxGnmKA
BZC0nbgZunVdwSnLdE8VuVFKR6Y482GttgCmJr0WCZYCBuW2DE2vXjB9H2jeWp4snNN2NTekVbqP
5fM7lxa6HKnj9m2XFNlm3ly3liarVyqsmGRune6z0JAYzZX1PAD6gbSyWe160noLIcTsyKD9Ksto
0Rldye2dl3FxHChVipHxb1SFFJOE/Gf2hhwh8dmlAGnGJ4NM4x9jE09Jd3zsM3GGwdWNGgQHrv6Q
UrMAb9vCGRhnaeL8YQiIXwg3oXQxdclSkA9FWGO9vDZXS8YSvTWCdgntAVSwY5xzJx4B2PLGQ7jg
CecXUEaShYW6LNAzk9SGMiQ1k1J5uncGq/AoDXI6NClSdKraEn0snG0XLFwE01rYeC6AbACnNKqr
EJqZ5sXACZq1sidme/9jMJLjJ6W2Rx7yhboMv89u1HoV2dKygsh9uHtrdtxaV8EnXfoyksNStu/r
D/4nbgDNciLEF3pJoSF4Jba688UGJi/v2kMfKnYjq133JkEjW3T1xws+LZ7fTcFk1qvORUJf5LI9
taJVzgiM0GbBqd1toJYRqVUATZVBBVGNXoBOoiU9ijJQEtXTC7+oK3wf4d1Oy/jzq2kZ+gzwxAyr
EVgDGGOBAkGOS01WaAh9VXb5Nlj9ojOSOso6Yz2ehdkFQfF1ZPBGPzs9mYSAzWVaSpJsn2ap2gt4
nfauGnZGwCI5BCFLUAv8GwbFUVUPhALoBpoYbPvK9ZA2zval8ApifZVud4HjaqhvlCmgRkvo3hn3
Ac5rvHWggo609LSHP5cGyulrNtvHvbcPncSknJykeBvXylJEO14lEwci8HCIo8wCcjR3DaYcHTN+
4ecjLYyjhSaSM8R2D+wCoGUuhru2M42cXZHzmCGAncaInqvnASz/DAkOlJ5rDeTGKR3B3A7VAc0x
OvWjJ+7Z0+VVDCA/FCrPirWkrjETBOF7FCijCpwsAb9wu3lpMQngvOJ8X2SBmqaB2pYLUztnAQ8f
CA/BRXJ3ynBsVgedwCX5vvRjZtNJsqcHEsquj3fmtAH0zyEAyzlqso1KTlNtGSXNGqbIq3yfWaw6
gqHDFa3zurDpyNZVxdWgR6dMtdsRkRWpS7m9+UH+Y31y0aUKhao/W8O6XBbAhmTMkfX8fsHr/dVf
prv0epCT1eKFNi7qAoNk18kz9eqv8LyjSaCBeJ7fyoYPBd23hffr7MhYFvMrYYcA6X+7QYqkgYAp
iqz7cABjVLxB1XLBqUyrFP9auisTk5BEcIVcrsIu3ysrdh18gcjNeRO1Qi+3jO5sRCizLjVOzd6g
4HT831FN1msoGd5PS4zKs4Qv7hUT+hJoxWey8S3UppV1cJINTx8VGR9v07loAelfQDiQ/xXH7PPt
dPpu4JeegvMvJCnhShXJIkejocBlJu6OwStBDvKFA/h/2ATPtICOVZmZhnxCAs2eEOnnfQU5dFY3
jhEoVddLNFfzcyoiSsf4FAUVtNuhRR168rm+zUESL5rhKjIoHZGQ56j/xdmV9jaOK9tfJEArKX2l
Fm+x7Dh7vghJOq193/Xr35Hfe/fasmBhBo3paUxjUiJZJItVdc4pHyTIm9Q76c/I2P83WBKkn3sB
KTi2/9/yeQIubuAClG2xMMCycuiMAkRKygldD4dB/9KMekcX1nB0x6tNKIPVECrG0OVBBIb83/U4
lSytsxKEOjawQaleUK9eE4h5mwVeYsZ9d5mytUHB9trW5ML1HEELEjfM7bh7joM/v/2nB21ug6t2
veYyVT6UKJVkjw6oWCqmVIfgE//uv4tu27y4m7K3Ildccqel8U/WuS1qV8hVfBOR3kFCLNCNJzxx
3kc+eDrvsXDThKsAzIDAlParodWpsHDW374Lr2YFybvrFZA0qaOihC+o2r/O2nH+xlBkyw+D1Brl
YEG5Ox1ehXyJ0n5c16t1H7MuKIsCYYpQBF3yE6sZX/kNqWsbvSFmRh4bYSvSRI+gYFy5f+4v/M0c
Qx2N4loWcUhAj2FK+uhTqc5zQgo7j6P3LHStJIP+RV2/3jczHnOTIaGsDnIPaPniMTit9yed0ioR
xN/tsnfNVHryAVptU5TEliAXc+O5NDQ5b8MSUxvXMIReoecgzXQ11vaDnC5M28x4AOgYk2MjtwUk
ma+XiMplhhYgH+PJ7Azipar3QjMr1ZZKzDOuAEdAnIEgF+nj6Sku+DL4ltu+sPtXOWKyXhxz2aw1
6/7qzEzalZXJ5s9I26ipPBQ25RO9DI6+OSBnfN/G7V5S4NOgM0U6kYcg/FQDCbw+GboTgtIWCAfY
b5NL4PoUisbAu8ZIA4XoYemEetaEua6Jbs66kgvNpgqXqsBzc0qwwYCXGX8jk2OFj5uizRQpt3na
sEiRV7z/E8qJ7lAfWPilJO7tyYpx48oArxHATmhAnLhKkAStGKluYQ/Zx+D+pLmIGrchiSi0oQYt
temay45R6r10maV9tpW7qkAdJ9gev1bERkctgtAavZ6gXDpoHWgJ7q/LlD0PuYzx+5CeBHMwikxT
Vw6LsEn4Vs3tutDWVZLo5MeTRhmNT2EblHr4nFHmSWuO30ahb6nSJuv2pUdXqmP28r6AEmz0ev+T
5NvDAogKpEpBfAFyKlW83lx1PYRVp1LEuH3+lmu+XoXyQrA54/FURFMWaiWSBmW0iQ8ATeV1SZtX
diYMhuhvOwDBQrJwSMw4GrDSKsgzIKY07uHrcfh1SfMhLCs7DbfC8DfXNCMINF30BkalaCE7O3Mi
XRmb7OEodQWSkKKylULVxfrgZT9N9uuTz/trM/6YyUGONcG1JMmo7+CGuh4TKixdU3hpbZPqm0M3
m6oBeuNCWE7ci/yLglLMfXu3zy08BsBBgjSihIoEHOLaoNS6mSSTtrY9dSVVAeoPbmwo5XtViUzS
7HKDfjGfmv1P+szvwk36DJICLdzCU22yK+X1/c+59RsZyTcEnlA5EdAbO7ruRQAYxVHPRbJf23Fy
rMivGj8ENF3YkXM2kF6EDhewg6jlTdzfk9OIA+9KbRfo6fQh1Jciz9T807wzhjDmO7CII5p/CsDM
Ep6UQZ3V9mBVeB+APBBcjeAjXXou3/rLtZ1xsBcTBri5gn5o2FF7ZM94Uw1WQbxqBijELGzp21Nj
tIQ9jbc52lDOjnRhyZNaOUOxqLZriXh6JXQHEXywC2szMxyksgUe4TIYysDQfT2cMnfdAcCBxk4M
K9SRambyQpp39OfrDQaxjQsLk9WvSa4FaGJubLS4gJIPknMb1XpcypdP4ew49aHRPLIJ8OIoFDg9
AH2qpUUtBY0dyfG+fSYtIvhqoxWAKvovsfc41Nk738WbvnS2EcQ/wfvYyVZJZB2K9+6zh/Zg4P+j
fZroUv6U+ukDGSILmCbOOd3fcjPrii+lCFBFaP7cwFvVvhbwOMkb21FLblNFjW82Zf9738gUcvN/
8/FfK5OFzYqiK7K+bOx42NcuZJf1yMP9LH95RznudOXgtkCnaumx45PX7C/xrGAwXTFaOF9mBntW
UIKEB7oEhDPZ8oUTNylxMjUpexut0UxralD43x/olORhHCgs4ExFRAk6sWm/VpNILZ/FTY+EBHDu
0nt4Cp7r1+6hOoI2ZUWMCDSi/lH1DG8wy43I/hDz/heMO37i4AqPoBltvwgDAXO63kKcF7YhV4q9
XUJfgsSeLqS7qKyM+1Zur0MME7BMGYghXL3nqOxiIkmUxunQOb0tJN2agDRCAU9FkryJSwm52xYF
TKiIsYxtHRB/lsclvbDUVgnhq7IY7F4fjG4j7bInF+zDnd4aidnvgDA+uvrfYDU83R/h3Dxe2h3/
/sKuH/t1wnP5YL8bx6WX9+jt0zW6/Nnj7F78bFkMKhFIksHWmLz6bnYVuO0U/TG0lrpOZ6Lj69mb
xEh9QTnQMcBSr3/Hq8BI9+pG3iTrYVW+l8ZXue5XnEVsZKWhPVkYjpku7LiZDYGwHABbVBsA+8IB
cz3WQR1okrepaHd9G+ro72cO9xbwPpN/Fd6EDAqKlzp1QJN9SsXXorTSwrPCpD34DrjkkaTMyLBu
0oehN8UlXbXb6wY9WKNOIKoTeGae31QX61B4IF4SXQHt/2jP19MBILBBJN466jIQssgxsTjC1yjD
S2R137vmLSNGBnsB6NimOQiqpsjQInlpF+gxadF7kagx47uVu0nLdx8K1PfN3Z57aHCRIFCHXh/E
/tNTSaV8wA1BINt+QfYKl1kgulmIeGYiSbBs8EinISBXFUWauJrQ0xg1RU22K8/MjoGDqu1mUJm6
in8jO37IbJFjocjahyI2JNmqIB4oHAXLNwS9Wcwk3p5P1x8z8brAgf5n6Kiy3T/yICUgOwHUV4jC
fN3vNmW9ViGX/Dy8Qq6tr9aipdWb+xN+m0SFiBPaqlCF4kdswDTdnqp524NTQrZzmUPDpy4Jj8Dc
0OQlC0RG6m3k7cV6G6pbRWB0UHU1sgLlG9xS7ff9L7mtVJ2/BFcvdFyQrp5mjTklpzkZAKCkP2qE
rm8mV6fQPXC6f1T8QwwuEm4V5/t8J269rWwHj+RQbKPT8Cs4psjEN4Gu0XqlrSVVBw3QsHCR3MZj
YFxSVBTBNVzKoP68Ph7CohTTLMDX9dVPDfrLSnuMpb9/ZehH5xye5W/3Z+O2RoHZuLQ3ee9wYI5r
SQx7XbOi2/bB1iAT8PJlP/1ZGJg0XrTXhzwsgU8Ic44W/JsuLzeORjGmULGlA8R+VSA0jt1guSdA
3RQLqNdo1aqs7U7o7ytS5u7yV02wxH3zMXzSZs9Zg2yKlTXQR4WsE67TM8hK5xa38uUlQY3bq+76
SychQxUWVUNJrKBJpmEkhyb8sFXkpWaH20sPVpANQWs3jglAX69XWvSEzqVlq9hOr4fFwDQZr4iT
DzRZ5xVM9pgsA8IShtZSRHQLERjXHDEu+L2EEXI8sawB2N3HXKPYfv6j7LhRPNRISqMB0Wa/rvxD
j6bwmj8N/sKQZ+f1wu4kdFF6R6iVslJw8r0W/nOCFc/+1dqpIyaHqmPQOUkYFFXL9WE6KHbtV/ZA
w3WjVitJ6RZef+PhfePMF2Ym8TuKhR7Ruk6xlUhZKW1EdNpnPwWSspHWxKYf1dnClTVzQ44XFXLm
WDsRie1rdxHi3IGaLa/YUfYRFmD8t8pQOQGqzlrOX3sdZ94/GeZGCHUmQDZHTlbIF1/bS0lIpcEl
it12CZPdN0VsV4HzlAA22RXxwuDm7uOx4RYpOATPEIm9Nhb7wKaCrlWxwTNJGDeAtShNErpwBM1E
f2hqPZN9o1yI193kSvZqTgGcWZRtAnKxRAWLc3iKo1dZASZHNgkcpTM1CMSZLXj/KbipvsPEyrUR
ww3InCZ9BGi2qsA5WcfmYkJhNmAgqgC+OTySgaaZTIJS+0MthkS2kyDaVrnKINpscFhfADQ8IjKg
jnUFfHOO46T68AXxAuBOR9J4SXp2tXWmvGlQ9X6ChHdTP0T+UmrstkiPYwPA15GqfMT3TTsRin6o
pFbFFQ7+Q6ZIugiN36JcOwaYMr8cA63RtXLyj1CyNXr+pVxCcc065IX5yfR0MhJ2cHcEpx1AmZUH
Tmo/yHOjdAEgw2yiN0LrpYVdMOeY6DyH6BxF8wz6oq8dExyUtKU9Li1HLMsVElwBeC+hI7iw18Zv
nx4n0MbCvY9XJNrqJ8cJzSQAglsJseIzInzTlNlJ0x9OLrM+NWb9rHy253XoOlvU5gzdNB+2b+Yv
+3r4enmqd+Ca/uOBpf4JjFof6/Xjev3+/PfxCbyBxs5w7ffd1tF3j0stU3PLcfnJk0syU9umKnt4
azVUehe80H7X0txqhIOAdo378zMbpVwam9xYTuwOpdrLsi2hxT4rtmh4FOmLnFjCN5dbsmzGL9JW
fQiynQMi9vvG526tS9uTW2vUuy6DBGsjRR8ykpdtYQDFft/GWdvzngNMTnfX4bOs6qhs78C12Fkj
Yw8I1EDDJILolI56TmZodkw1oLDjAte/LR/wPIbkuLH0RJ4LQFUKDjM04yMjPN3loVxLUhTinnH7
z7RbN+M97bJqOPjljlesIokX5ndui6EmAl4rnP4IiCa+n1dqzo2cCXbu8EwBhMpbqCGc3xbTyUWS
FmeXgBcG3iDXmxgdBQnauCJiW9A31DfPA/slhsx+qEn1X8f4Pfp6bhBmBujieFrTTfT+GjMoZpz+
LAHh5vb55ZdMzjC172RxaMaxKrvedqQWL7BPNEIsuNN5ke6NeHLRgZ/B6xOKEces34K/812DbsB3
yTRWPLx/W88b1fg9a9wYmn78ad8h0sQyhgQzWPGsr5HGK7QedykkNF9rfYk2bm5DgfBSgPgIyKSR
aL1ejiH31MTPanBHgLGj7reNtE7jZsGrZmf6wshkBjilKiAjVBK7w1mhosMSVCg1GEXTr/s7d9Z7
L+xMLoiSIltcVRhM7XYQ36IlgCJ52C/ER/NTBqz7eBEBMTB+xUVihi/URBuajtjgEcJD4aHp1wL4
Pe4PZS7C1LAk6LumyIvI4rUREIM0rpckxO5VtEy+ApOQvdAOSFEkJ9Lv+7Zml+fC1uRAF3lwRxVB
TGxX2w0/fGBkeaEL5VLQPHeYgbD1XHLG7X3WgLiYN6Gp24J4ObEzkHkH0qYseb33cqPrHhFMdSgm
atrp/shm7kWsE563uMY19B9MvFsFK7ObRRKxNaXvd6rg5WblC6shI/sSWSIw8fgLFmdcEGKx0MeW
QYkw9hNfr5vWyxDk4HCoSAV4jQJkeJry+f6gZpbrysQkS0D9VARhBM4TIZSZhLZeGWmTwYrjJc2Y
GUenwBvgEcCP/2gTR48G361CAYby/A86Qzyg5ftuAUu4ZGP8+wunGCqeurSAjSr8xFhquha6hXbo
2flCMlNWkOhQELxdm9BI30RVD/fuIpKA36N/JgRPfJkDx1cIGMf91ZlzOYC90LingA8DT4dra6Kb
xJANb4nNialnNl4KzupBDZlTeoBOxb63qlNvYQOf9c8nVwzSxJSCNg5YSSzXtdE6c7xaiHkMEQTR
ewqu5tdg9VoYLaQfcwhp5PrBZRCeXJ2Ox4+japxYD824BwGacXrLRDAAtmwpdpmdiItvmkxEzKGp
EFwP8B6teq78TtVDtYY0AwoxEFRmjZLJ7P7Uz/nS5SyI17MQFGBBARqOQC3qSSpOgbiJ/IUK7awJ
HCegAsK+wBpfm2iTLgajkEBseTi07tMAGFWrLuzvuSMEDWb/sTE5tDQXROp+JeOcHNqfTqh+uLQ0
788UGafixmEubEz2RCXxRY1MPiAV2377Wpp4U+sVfAevafwKWfEOfah6+y6xwkIQ/Pyb6tzoWKBy
ZQAvpPrpd3PC9tkQAIJ8Hdo0kJt0PNbhjyMpKaiqEMO8NTqkkXi2VozHf+NeREJCBPQTaEaZ7uqm
lPuuTykWW3FlS3Qj0EnF6XvWk41Yi/GBADNlLMzazKQhZwrxJzT+gQRtMmmI00OhpRG1FfrSRxu8
gFIodolp+M8DDMD96aiuDlw/SM6vnSzu674tBJ8ijAGEgU+k1IgaVN/bUm0XtszcJv2vKRRLr01F
iVLkisLBn8viKZCbV7kT36gvVAx06IruQUvWuj+JU1UjFKFHCAg6adDhdc55Xpt0IxU2/Zja7xUE
gws8qF6RzjEiPcA7C2gvPTqUDHxaVmWoZqu/iya0sUmxRjHg/pfM7WUEV9BZR9b3FtiUKEreRXJB
bY3bcuSR5381xD73bczOL9pSCCDciOSmUhEcDZW+cVNq594Q6KiBHaEnj9SMgpyydByC1X1zs0OC
yg9q3qM21ZRfG41Lg+g7FbVBB8cU4NFS9asaXu4bEecuVFRNkScHEAYNhJOTnfaezPl9Te0Cqj5e
u2vBmoV7u//bVUc+Yo1qaSrAkfwxJ8jQySsw9kXOLhlKlqx97tQ1IUOdg3Wcy3qn3bseyJMg6lUf
+aXW41tUwuhs2ERoO0XDH1Bj187WdlVRFlVPbceL0SouWV61a/HQczdiZSiCTgDP0EtR+xfrQLEI
8oj1Qr1xcoQXraSCtUOittBCgZrS6pEDQ9vKQbJxobJ5rkxMT/JLU6MHXgRQRQucABfAVK03Vodf
CorlPfj8ka4ARAldZKdk00EGWkMkcEAY0LFQd0H8PgC7GLGju/p1TfbgYxaYp+ne9vGx1rV/EeVR
tH2goxO9R/z02kQCPVEiMIjY/kCeEQQ9k4LmutOJ/MJ+O4dXN9OBYB+yLOgehUTg9XR4EGYDlaOG
Mxo3VbQJWWMIVm+W7IAy1lowDj77bdhPxB7STQaSN5BEoOormDjrGAZ+f6ec3xf3vmbyshJGyurM
xddEpGdybWjg+vzDtSulWjnJjsR24JW6RJCz04DPgbAS2u8hv1Ju+tSUWxEss50FkiWoLKEtm9tp
0gZ9y0ZGdn25loKdGuA5HepVFYIg+F3wtnHnszo8lLVVcqAGxutXJyrjbR+qZnJcGi2B2IO7UbJe
J83SYDGz98Y6hjUXjsgFYAQfOopToQHYEES9gG7en865cwelYtSrxzcd8rPXFsowzLDHXdWm3bEa
wNnpP6sSGBDrhStqLmMD0BZI3cfmITRgTPYUihau7yVYtgL7JmXv4GQyKGIj1OQYbiXQYmjA/hEd
znSCYIX5+6Oynx+ZkbOiQmXq/M8Y/vRMNR9DA5kIZgT6UgFlJkMALRioaIxqPUQik5dmk4sVlbxA
tSX3i++/kq4Eo9lXnnxpSm7KarxwW96SceAovbQ3iUqCvMulKoM9qn7z7t6RrByCeWVrUw+3dpYz
PtfjlsmRoe38oNW1znKSjYegkPSPlRiCh6bTI8GUegkOCFF4dN0jaxo/lbkRCR+9oA/QGow5luWn
qHlVm6fQYcoQrkNuCVkxey2M8zaCONATMm3l7Oo2dXMlVu1oo3YfDjj1PBSbNvK6gXi6bHcLtda5
lDm9tDc9lWhINC+HvQZUqUMavynaG197Ojkoqe5qj5mKkxrkCINvkvAR9IWOMixEelPBhHPcdfkN
07PIA1HBiEawO+fAe7qTPIFmnPnQmREMTVsB/SHKj4hgdIlaQwyi086k/BfvF6fCg66Tw4RF1O7o
MtMjA3VbUCOhXIRG5Mk1WfEeX/ghXKrF+ttSjgxQ+pNlOiHbyF3nwcL5MQNDGevsKKEieocMojhx
4RwSGVzqZqoNNQipNJWjgt4z2+0+cr2KSzaA/yPd3D+z5gqJlzanNXBk2TOHuCmmHR3QoPCxPL1b
cybIe9hRZW8JzgnQoRkQuLQBxDbihdr4LWwR2/ZizNN8RE/y0itH+0pnVSXZNVmHzssGankGKVde
X+pVeQBRbpzsZNEo0yVg6HhW3q7xf+b83IlycS3UnRtUSgv7uZZtJe5dlXTKb3gJ+EnPW/DxWX9C
5AuJMNQHUV24viAC2VN61SmwrXuBgT1K10ojQkQa0B1HjqKU6+FSsWj+KLmwObn2QFwNmlU07tqS
ZMqrlkKvGpOLQjA6Hxip3rIXwfl736fmonzU3vE8BKMQcBGTYapKkIM5tlVtX+GNKnnn0Y2Ths/3
jcyuG3K14CoGeyWaHK7nsi9qQU4LldpBEOu+uHbayKCOWcmlzi0Ja55fzjdOAh8BYzoydHj1Xhsj
XIN+9RIHAdDfRrAJNjxk0bEhmctkVIlc9qzhHvbAAoUq3GBw7BtVsDV5OKYPrfEx9kg5LN48vLTs
T6QnCOVAjoIqimi9/Lk/K7MehrccEg+YmJv3sscRsUxaHOSKl9iqAw/uw11YG3iFWGHffYZFDgr3
9/tG5256yJKgyxjtoOjImIQjvJDWqIfDqFpKLAkRjTzEq1oD9VqKmERYeN7NeteFtcla5FURBrkC
hyY4EjPxWxb/9Hit3R/S7BsS8QTgjVAzhR9PfLjX4jAROQ9HP/ca1yWLyHdTbur22XXfo2odVaxG
Yx/v4zbaB4kdC+tOoSD/SNEL8h1o+34kCqhBQ9VnZiFlb5VbrQp/lamrrF3f/9aZnYAIAaw/YBsH
B8o5+XpxgoWyNHgt6OFtt+zBnP8hOycgB1nYHotgifBqBouAdjy0k6M5D6UlbfpSCjXap1o0HmEI
9BGX5GvPWw103RcyCyD1mlA2VKERIknXsG7AfxRBCfystAvbf/ZcG3sDwVkmIMk21Qt2haHKM65R
bcE1PcVM01V8qgtdQWLBQ2u0cCqXruc5N7+0OIkGaCy7QeCNx5qPt7o7cB9uEpqpUwHj9VOE7XuL
kOT+0i6ZnOys2knrIOphsg9Dc5AR11fPXXRIgVJ2o9aUOWUBqbdkcPz7C1+KMbyhbLrR4NbZxqX/
EDp/cvcEsQYj8Zv1/eHNnVajRCIOVtyJN5VKpRalskAGx44hVMIVO0Fdtxwj6GIEga76XnMLAdZs
bg8I7JFFbQTtnePgi+G1RZugewJ9aiJaZNRth1eTu86OkgXmQPYpmzkj27EmIbDnEORJDXsu9YHi
6Wsm0cLSjt4yuVJUpKg0DBv4VhC2XM+04DY9BMeRH4Yjm9T9FrNyXVGVpe0SN9Pc+XBpabKmEZdF
4NqApcj5rPiCjW8hQa2NKER2jFtY0tlhydBpBXoPl/90ht3Gc6Fq7FEbxSdEUIEli5BpIaku8Eu5
4XOj080UniEa6D9BSXO8KS5WM8yawc1zn47dJ36wARBgoBuS/gxGw32EnRl6mRG+QJGh+u6FB7/s
dfBAoB2m3kjdc09WYrhUkZw7laCniNY35JJwKE97s/JQKxIuRvI4bqG1O7wUwklWTY98Zly8oelR
ctNXSXq7v41mF/jC6OT1FqK2QLoERhucuVz3i85Fo0p/a+BEUL9cuBnHuOpm0nEhouCKGx+Z4+tJ
5zmJJD6UNWzej0U9itBByEX5EufHrBtdWJnsjnrwI74ZMiTkhG0foxKHalADFHwLLe9+qWFi7t0F
Xhjca6P8Jjo9J5d9K4EMEFc30mDvFW98D1DxdkC6EzyoJ/c1Wugwmh0apg57BC98aAJcT+Ag5EGU
BCXS+sGHWuEQl7/L8k3klppa5haKICJD48yIhb4JkKkfSU3cU7tTn/3BVquFUHPO68YO23M8DMX5
yTgK2jgV0BHUBhczU/KPDiQQWvKaQ/qnVb7ue/h4RE2dDjibcboAxbmBxOdSGwQBYG5AhJqDWLBU
fIoG1GAeS6Svl07mufQaWkf/Y41Mik6oh0Qi+qepnZTqRkr3fApmqeCj4DZC8uWBVMvRCwUnmxft
gsgzskIAx8+w7aLChCA7G8K3roRefLlRvVfaxczRDk776KUQUNE5sN13SHL7uxBqKfxmhAEP5Ra8
ExtwnasNNu4JEGGwg7CEA3IkeQCJdd0zLj5R12dib9yf2Zkr+Gqsk5wlqJ8dH+QX1C5F79RWK5Vw
OlrigaTaAfLTbiphqeQ055eQ5gTOE6lLnCOT2W0RPULyCmsZ00APEn6vctnm/qDmthiEGwCYw65G
ImUc9MXFoDl13YOmktphKsusiURNpxKIAPgYGaXMdenCpSeNB8SNf2oovEJpAESf024oynthXFcO
tffvCjPQ64JWzNcxw//+uf8OjG+ocrN3/O4ylKT1Ma8v49eKRHrzcn/oM5BPBOjATOExhsIzeL2v
x+55LdDmIj5F7kypZjE1YrILvTWpN/ywabpQb+2qBNP3lkez2+Dh3WIhdgdLYrVE33GTVkSDGNB5
yP0C2waasemzGWq6atF6Q2qLFZpRXcAkI7JxfH8dint06epNtUcDOKsFoscCd5DrblfG0q4GMuL+
rEzPD3wIjirwyIxXCqrWE58LS6/yZJJndj6sRXCG4GWcrjQAyCDgWYOTtT6JnL8Q4N3cKqNRyNDi
8JV4QpUzucmFFwZDJQzlSIdXpOq6cb+4/DGP36hz0FBGAR29ElRrv39yxX9anz8bBipdQauNKqKI
fe0Cap+CxFYA2aAgJ38r6pqB0hYQb1jqRB/jq0uvH+0AFEQRwIMJCuXyaztt6ISNo2qZHYagppGj
mDDy6kQKWVi96U1ztgP6YxU3JvKwUxRsEPEBcvtpbvcgWIbsIFMHV1da35KjZ2mJYHx6PJ2NoYQz
ZumggjTN+bo+CNx8TgCtFto1HgUuSVauWmkLx+7ckMaORsTIqI2gFet66lKkcx2qgaMpk3TkuNZq
L6zywN035UvLL8Y3t2OCB45lTeSUgReYngkYMlTG0O5ko+6NXAanMXXb1xDqrA7KKoYK36cD9TGk
2mP6GWhL7ng7Vmiv4EQCSnjcClNeEp5v055IQWZHTc6o+4kSmS5BypuAbMhfIo+YGeqVscmboA5T
QLqyMLMh5YfiAYrN2cIT+QbaAlwV0vPo01PBJogVnJhA/3kV00YNAQvXrHQr7ORN/qusS/BhoHIN
cmWGSme+lHkZPeJ6s41WIXYBDtER+DMJt0KVtFIhwqrAR2ZXCnoILvigdB5imj3ePy1v9/W1qUk4
XCOJOGZ+QmQ7y8BH7vAURkuPtyUb4zpeHI5cEXCgCvQjO2kTMupO+NFe8WPIbqVV9Xp/PDMOeDV1
kwWL1aiNQUIf2tCWY0O6ySM4oLrjJSCj1IVmziVbk41doNsi8SmWiX9MiaV0r5DiTVU9iql5f1A3
wMz/dcP/OsT4JRczqHQDyYIYlkiwTge98xB+jzR8veQ9eV5hZNxTHDy0EfoAHTQ0C6p1/wNmR4pb
FY9dwLukKUhbq5zaA4UHHLKFyoFbvAVla/G9xyLXQRT7ct/aNE4dRyvhNoPf8YCFT6HOFe2hMsiH
kFrIkW/d19lKhqqDsubCvVM+yvyf++ZmZ/fS3iSEpJEI2KsCeyF6vXgzMQ6nn4wNJkiIF5JSM3HC
1dCm+VtxKCOtCKMINw70Inexhz4lpM97MDxbbpGhEghoL1ewrFtqiZhbQkCSwN4wLiCYUa9dKCx6
VYLUEphQO87wQbNkj1KWRfITLlEtzR6al6Ym+8ILcyoXKUx1wxs6zaD5zUSxsZwUtfh1GvYrCWSZ
Q8s4Ec3iKPL5jkXKjpWojt1f2Zus0dmTLgY92TeeIw+1QlKcPJvcbs3G4AQ0TbRmfUoO3kH8cPft
sTIHaJNBoAM4l6TT8yUY06w3X3zDNEKTw9xFxSSyZfcd98fwTh0bKPX6Of7hk4X7asnWxJOdCNFZ
q2aRTd1VglY2D50+nJVDX+4PoZbSLCWIztHE9KZCjQyBBhpUgBmfPCkRv4mOQKHQMgCHbwHa2XHf
EAqH5OFaGE5c/UfaNsPeJ6irxMZQmH1tEWdpU40R/fQjQJqCxAdINfANk48oUbjvA4IZjnNdlECJ
H7/HIosdlv8ZOub+48Tf6FXIgaDfZTw1sJuut1LBcWFMqygG4rpAf4TCa3jlJ4HgV7obNEKN1iaa
V4w2dfo3DqCizCKejxKWo9HsX1x3yAYibEQxDrQQk61WBl1X8TkcXJFLi4/XIvZ0H+3i9NBFS7TV
4wlxM80XtiabKecD4lL8H7aSPbolFDaP3FJv3u3bDTMLHJwoj1EHlvR6ZkOJZHUNeXtbg5g9ar15
6hqeqrK+NIruQw2UhQNizh7a2zF/I7ffDVcbqXh5SJo8gpTF3h3TnL+EbNxm15PPVlvfP4xmrxkA
9ak0Qg0Bx5g8TH3PV9Me+ra2U772AdRJWSNoLGg60N4JjOdY4hKdyxVTHH56snAyzI0UwhkjtQ2a
uKHfcD2zqVQkvteEsc2h3yaOvT3nWjFF+q4OdU41Ubm8P9o5e+NjEU1wCBsg3nFtr3Alye+ELrYL
n98q3E4oRnz6yZUNmmh6VddLCYi5o48CIo19gKmF7Pi1QTlqoMYdyzEu8Qw0FZXz+Nt7+POrWz67
UvUvHAd0TaOkDDz2hrawo/WgQvQ8xrnnQIucQSKZRegiU6Ck3SRPqecc78/nDT0q1g6SF6j1A66m
Id8z8R4K5WuhgAa3PQz+I3Fwh6WS3ecvUr2rpOdGax8j1dm3EgOlrMn36KB6cJujG/P7bAD0IYcW
s//D+dv67f6H3fRynT8MNVnsIChz0GkVSHMz9Mo5UQqkS7DxG2VXVPm3pGV/lGStKh5r4XAKOvTk
kl/lnKgXeIh6zPUQvqKrw3IKovPFcOSCVbVEwnxDLjR+GxrrUDXG142t79dOIRF0P5OOS21KfkHC
dhjEgKnIJYOdx+VOSRAaxSMZQqNuABdx1rIKli3wiXPNZnA6NiyWsUZ7kyMUJOrIk+FljPL9uRPh
Io4P4kJ2uNaNwSHo6IoMLhCZJnu/DUQjc5/uL8xMwHdla3JcF2DTJc4gj7GAwdUraGDrOSa+jIyY
koUreGlck80Xu36kluqojSV5pgTxLfGJ4ysraRdeqzc1t/OCok0S0ho4VxDMXi9ogJwRGMFwjBWt
uEpCoA35GG3lGprWQl6vQ97wIskaHM+g8VIX0sz9h62HjKuM7Qeii8mEQoiwD+LGj20XvQepTzdh
X7xoSNnfX7ebLrlxjGMrCmgJgX7H+XI9RgE6kLR0ytiW/GBflJ3J++1D7T7V9DtyNaMibCCy0Tr+
2i3bL1l+ibSlRrmZzArYycDIheouAe3a5LGQ14U0DE6C443IkS6qKWDwGvldGKg4sxvQcgnA1KiW
AjLf64FWURd6SoGB+slfNXI3sRebSkf+9Em3VbREpz7VFTd5UFplr/IAZXTG/S+Yc1tciLgUUcGV
b3BbYtYoch7lsZ26sFbJG5B6MmjLsdLtF87vOeeBz4IYlsdwIcB3PVYxkbBYbRXbXskLTK01aEVA
Cs0UHDQb3x/VrKnzLYF6HdJHk6u3RCmG+F79P5yd147kxrJFv4gAvXklWaZNdY8fzbwQI41ETya9
+fq72A/3dLGIIiRAkM6RgMnKZGRkmB17L0sVh3HRRJqa5jmmaPCfFlq+4DL4RtB2vScy2aqNrYHv
p+lu2H6NB8tv03855bjcBtiL4LnVkamnpni9iCbpUV46BBKSOtiH3lJ/D3Upg2Y099pjW0ZPG3+Z
A9MZXV3zTQR5KVAHJoKopYFi0ccyHncObCNGAbcFOSe4X0jc1q0jo+9tZ6zK4qWekbRlQqJtFS+A
4PckpKkNHiJJI1dGAspJfAmmhBMPlbwHnt8wDyrRtCuYNbOZHF3dukpLpjpq++IlScErUNXsXIfW
0H0b3IoKIEAG6wOy2WZMYuWo8zKLbLNCJA7Vy+/OoV8mXaAoefn6/TAxufmtQ6VsD8i30YMiz/7f
ouvqiiPsXE9yFk2b2q8cr6LjNWH+zKzWyUPreGPvO8kh0M8ihWjsUZL2cqSNsBc2KoB5jHgxXLQ+
3L5EHlnX0uIlrWXzaMVRcKiFPrr5YDIHoYljzbTRcdbEXuF969WAShslEIauwcmsibTzeCwRYBoJ
dSxZ/KrkdgAeM+qeLJfDQ9zai0UpyUlMMWjnvDK9wVEHL1aS/GNhKpKXaUVzvG8EW4cBNgYIFv1f
hlcW9/su2hkZBcsEBM8vlZTaT3XpKIeGuOhRFZX8GFZOeKgHMfmGHsmf7q+8ZePgIUBc0dTheyz/
/d3KcjT1eW6jEycZ8zEQ/blIvKmST/dX2Yiw6BrBhkpJbWH6Xrkm2YnmsZ1RluyCQ1X9Uvvz98H4
Z7ccurUMsw5g43C0FFlWblYu87Ep5ZpjFClfMUsIHUf5YZi117KfDTAJ2h6MbMNRLaxrtCAIP3AV
q9s759GYF2kp0JvRHpXiVSHIQtb1UmqKb2Tn/iTvKoxsXd73a64Z/QvBRE/b07dth892eInln739
qcvkh5yqXKa96ohANOqHOdb9vPhSh+VJ7NXZN16ApXWGFgPZzCKScW02jhJIdTn36D1WsyeNP5ty
L37dCHmYBgTFToOaeGP9xsiZPKQQa9KcTs9KcpAdfxAkjYe+/zZk35Spc8PsS5Yehp3RzI1I543N
E2+8+P41tU4/mWMQaGSPXaY2h1xvf2lpp3mpFctuLuw9Muot+1kAVorD3UOzc3WQspSWXT5NJYFV
NwO0jGXEGYMy+qj09H9656ECFfJQ90nlpook78RaG36HoJW4Tl8oCinsXH/GksK2lcQSTUincY0m
8tJLkmbHWgNxWiyueOdwN8yG6TziIMa3CJvXKBctmNJeEzV9yO67gvpwMvz74g3VVQa3mVOHLdda
RXRJZuZqP3MdE02vz+EkIrc0xulDAyHXi1OqjOpIaniyq9DaaXFtONKlUgVDFgS9/G0VLAzayKB/
PYsX8G3Uq5z2ue+mczL/h1YuvsZUwa7ZDERpq9wKWE+nDBMCV9M8elFoIuV5uO+st8pvwCRAydBS
WrrTq9eoZ1ihVB0gGmEhPQLG+9zDT1dZPkM6btiXnyJUZt0UpPuwMCy22bHN/600BLEsM6PQdSxb
5Ile/QRI8UKniwFrBGlMG+1L0/19f5Nblvh+gdUx9g0k4oaRIT1ZPI3y97EM3PsLbDWwIOxfID6c
I0HOKjk1hBRpecCHKrJj0Z/qByfwdb9s4IY2cl+pXHuvf7Lx/FmEUoRTFMBUApzr21wwq5jEU4gi
XIBKRCRfrPwpYMhI88fyeH93W8cHHzeOn1E4xApXbiufhWyLskHS1gLnB3WO7IVZvHOZt/ZDbKIA
KmA2DKLx6/2YcqqWjdCrF13UXjervlyiP9Ak4FCHj2TEOznH8setSk6k8Ar57aKzAXb6erl6SEZ7
6ksUwjKaX+H4aHX6ScNDu9HOxrZ8BWdH4rSUmW/aMBSVZbKatH5hipKpX6d6HdKuhBN7x8i3DpD3
U15QO+RQzsonzdnUjU2n1wR32XGQohdFnCZroM0vPsl7zcwNk4CPgxQGhBXAgrcK47tI0hR1lCao
zb+YQfltdkavSKodQoKtJYiygOwgHEOtfPVcpfkA4X+FgddNn7mFFSSHvsv2Wh0bdoCEI15co7BE
5LEyOyfA/2UKwCq1tp96CyT3PD6YZu738en+LdpYiWAVtAzg6rdmx7XFSfRbmUQs25ccJKAe/27L
b3Kiu5W0M056e27LjB4pJlAxylRrqJgq5aLQe7TWzVm2X0fDHn6GFeXN+7u5DWVYhfYmeByKcviF
693IsZoMSkgoU0T9sz4Uha/2geJrYes8BEkbovhtC8ahGulgt9OeBOPtWeJqiUnBEuMwIKq5Xn2s
W1HyYpYvzQDne5Mlxkc9sDI/KEdqZKMV7ex2w78vvp3yKkgPKprrQHFUW8WJdCFeFsErxZ2lVnlu
5MR2M0WynsemSF7nhlDArvMggLIkMP8wewEqvBiMPSTn7UXn4+Lx+UUYEp/hevOxmQ+RGZDFxcr0
DW7oZ03+kZnHrqk8y9pzyxsJNKuZ8NVYDAcohMnXq7VNGg21Smie4qBzv2lE9QMPY0AjAKr448gg
VnSQispwfNDa+h/gnnX1ebAHNfKGtC7dXuslhJLG2RI7r+6WFVAAW2CtuHDKz9c/rYE53IorWbzA
YTOFH9vkYx179bAT620dN4rgoIzgjCObXR13UodG0ucBsV7TmOcpLIOTEcTg3dPEgG46/iwl1Z48
+ObOqIdyhR0Ofp309ZNcJHpCONEiZiJLUu6VRv5oVYnwKrP5df8q3+YFS/GVjj3xF4G6tvrCSt4a
ZaGyGDT37tIPcRK0ciZvCoDdp86BivfO47vlPAjXTZtDpeq3zgxKwmdiAJxuk35W5Z9COUTWo8a8
8GOj/07MPR9/+wKzwXfLrb7g0DWOzBwhUJek/WDV0nk0f4Aq2hMf2zIUk6LH0tld5oAXx/zuTdTh
saysgnyH/3wasvDYjNNl7MkP1OxFprV9/7NtLsd7T3qFn7+pqXWjFHdiwvrtVDnFEVjy2en+njWo
P6a/IrEHGtp0gaRby+irQcBurgJOBcLLWtcV8VI/p+k/na8ea9tP/2o6F7kZ5evX+7vb+mY0dZc2
C01dANbXh5mmndRAICfAeo6u1YCOZ6gG6s6dQ9y6aIu4skGKxRjm2vajMKgcq0P/O8h0r2hk4U9G
+IOh3c+Sbn67v6UNVBCDEUylL0KxSwywXMR3BqI0VhBJqcpi1GGRDD5HQ3kcVW+W3VjzZoMUTxzV
6ZvlfJbhDR0MgrfhVbYuU3y8/1O2bAevAv0loIeFeev6lxTtWGpZhahohSoSDIPxU1N/scKzIe8s
tPl8vF9pZTWpkQVlECEWmgK/t7yOydLsL/QDish9KAc36Ny48eddJpXF9V+H9xz1MuMKBwMx5BoA
FLdzKggfqpdZNj2Fom/M8GFWDw8Q6boZQik0sr8mIvs6i72qxAbOj/YBangksgvWfF3MqnO9MLNk
ruBrdlWSiyL26+rS1j9yS3fL5JIpnwz1lyxm0BhPaZn4XS59mLq9vGPjGxMYYWlMY1JdX79bapxV
9Ig4+XwyIdjKPXXgpmr+Tmi0cVFx4iAJmLOxFgzGtSlZpTVnUSChT8s8UwtgMFafsij/ct9gN+7p
1SordzCVFax5OSq9SZY9mqbHHJJL7eXQFjsGu7kdyhAc2DLlv56bGsIyNoy4ql/svjvIdvbYCfWh
1cbf9/ezuYyFXogCu+GinnN9alIXVmMws59M0hy/pjjqpVXWniJqCzsubuOxXfKA/19qsZN3XkeS
hdGHKXMWUY8BpBcjCb0okT7HrQTzLLOraQVBV7DX1NveId1JKG8XKvlV+hb3VlBrRlK/OASp2Tn+
K9jLQTdtArwhHZRlBHMNCDCCkrC7ipaEN3GZsDiURL964hzScieF31qJPq7CKoRJZInXR9hVTTNN
SV2/hCAr4sz0tfRxLuJj1f593yw2gBwkuwQRQHMcYCrrkNZpFFUaw6F+UUql+5iWU31UxDT/WRgq
5BmiTFyh6E99bM3HWVYf27hUdu7zlttY4JtvAAfgQSvLTMy5q5WBX2ClmW/mqVuOX0LpGEv6sdpj
cduykfdrrUzTlPKgy9uey3bqUet9tfo/75/n1oej36WQJ9K5INS8/nBSKawgSFFOL9KvYXbSy59g
M4M9OpbF+aweGyqXPDI6g2bgqVbbCDNDDI2mICHenkpx0rQf93exEaArQHgpHmgwNlCmvd6F6TSS
2aYEKZoU5a8R+/yRS+WjnPD/Kju2D1mbyW5VVuaOLWx9H4ojBOoLZTV7u1447BtpNAcGwbLuIJwf
RvTRbnaaElve6f0Sq6tV91lXRIZMfJDR9UCDAbXEkyimT7rTHmT5QyYf1Op0/zy3THwpxZHLIZaN
C77eVtcsSqEy2+IG9Ubv9/rPCmK3vvP0OtypxmzeaHhiCGJJd4CDrO6T3Iex0ttm/VIL9ZcUy8oR
IqXQq3Wj8ploUo6KlrZemYcFyjwA3rpscHYSvK39MgIPgIM8mcbz6ic4eR+OSUhlsG0eRew8k8B8
DuP4pITKa2vulO22bAbNMuqdyC9jOqsrl9AsqfsYMbFIyQ68NjnTMIGy86Zt3ev3i6yCjrApAM6q
UfvSxkxoI97qfJAGV8z/we/DPEzrk6sNQmW1jMRkZxR0goDdGeWLquQeZAKPTeLoPqTxe1PhW5uC
7wQ0DygY/YYOJWgLpj5GyuyYQeXWSd+6rVIPfmZU58Bs9yR4Nz7Uwo+F33rDu6yr+nJi0cvOgual
bltsz7ShXsvLFARdJO34ka0sgCa9www0RmGSbF3fOEULUiequxYiSiEYvPinSAB2x6Gu+dM4O2gi
mePRniX9nHWydmzUvHgdIqs4Rnlkg4MV/c6X3dg8jQb4DcD7cNRriZsqtqfGGpOGVw7YWWi7Wt/5
prbjaLYuPw0apr+XygqZyKpC5ahj1UV11L2YJ6d6DOxDXD21VkNj7aEsy6Nqxdz8h/vebcOMWBNO
cvJ0Mi97ZbSNZSUMCmfdC6wKNj3ml6z8tfM9N06PuiIEQoSVrLGOEYogH3EzTf8WUnbGJ6FobtLJ
3r/fyPtVVm66ycJKq+e6fxlmV0zfutYvlQ8DnfL7y2xthvhxgZaSlfOVrm1THZMga4t4eDHL30P0
GKEP1/51f4mNT0LZmDbdYm1kSiufWCtBKdNbGBb18iT+KoBVB6l6cIrucH+hG10sahiUw0HfUJpf
ErJV1N1M8jhEUjO8dAnw+ykSz3X1ncL4FPkadDxOxtANZWrNQUJI+VRbT7rzow+9Tv1UdH8O5s/Z
fC0LKM34oLVOneJDVrya/VczNr14ACXWpqh1Vx/v/+qt4wH2RxvJcYBmrkFxcY6Y3Bwo0NTGiV84
fsW0TmN8jc14x263F8JoLZwRL/wqkJommKdNqxteGrEwfT/1lfYpjMsPU5ilO0ttvLnAEqjfwqmD
O19713GWxzFNteFlOoXJw2AasEl7iTm49e689214aBhw3NDDovzm0Ja7NuC4z8ZRTuAgMHtwMrwX
7VPix9FflfKPkP65/6l0/qzrUBcCCRv4GJ+KzvM61NV6C+hlrJKHG6M74sPHPfKB2+uIVgT4KoRg
KJYRilzvpp4rM2zypRqd1apPEc0d9DhjJmLYCVRuI08WUhfdYDoH3MzVsSXNbBL8JdRHMrN15agB
fmyf5NhkFjP35kx+GV77NNuJBzcOkKoQ9JnA9PE368p+MFpZM08krYpeXbLa/Kk4xY4T2KjUAucg
fWTGiFMEUXF9hKPc2GYaE3J24zz72axYXmkht9FGED9XbeL1elz7aU2nSo3sxh/hEg6gzNi5Altb
fQPUwvvBE7jWyOhEJuxSppRSpsoBhuiDHvx53xo3PiHd7jfWR2wfFOD1RmmcBH3UUOISQrh5rOX0
K3oKXXVwEbrS+qGt/xOoYDrlvUmA2+tNKE9jbNkYxQ1z2fv7okpvGNT5rPolDrOzQWHFjC7hAl5L
w2dN/3x/m7duC+wdnC0a9TUqU2tLVXUQ0YzK9i8T4MYHoRW6r9pR4kdtOz1YWrnH0L+xOY4TiCMY
R0KXtUCW2kWlkvcl65XtGczYdxGonSs1sGPoU/+op/rx/gZvPRgbfLfg+s6nUx4KtepfIHQ/q8xs
ITlmga6asdA0UE9Mk53ur7g6Uh57MHAktCTUUFjcZCmKHmrDaDflpUoUywUGWDygSmx7upLMT1lr
7DWsV17tbT0qwYtOJM8/cx3X9hIpg20EcikuFhN+Os3TmAJ/Zf28v6s1mOttmUXzDmHVBVC9TjYt
vbEzGocskzCbAmOw8agEXea2CZTdszVof7VTln7qhxDykWmyngJFH321GIbHKQ7yHQ+7sqPl1wAW
WkRVyDJQWltFoo6gXxmranOR9Kk5KnP8tbCSL6YB+YoT5rAGB/Ww4/s2zpnnFlQAHTHOeV2xKPIm
nGNNay4aFszwsRQ9tkM0EObM0Y4JrbH8b9vjBaRKvIiSk91cf1O9zLVOzGp7kSIltY6T4QRgbzsG
WJ00lgjyYzOtAFrW9feoTHv7ICmi6NxSk8K/AiM1/uiaXvqYdlNtu3k314Fr2nOhuVCClPWhrlHm
gqi4kCOXCWOxU3dZN6Pefj1K6ugmgwRdMIbXv54JQJ6nym4utZIJpMXCpDqH1pz7ZWkhVtH00JC2
QVgcm84sT6k0yr+APLYokHSVdJSqpDgWstQ9JrHTfNMDAeOkCOqdz7lOoN5+5dJHAa1OH+OmApWm
czRFhdVcLHg9IL5I6o+NFAIOG7PZC+0MQfumyzzDRBdFaU3JDe1C2fnQb7fmXdDDj1iSZOoZb1O0
pFbXR1VOgbBCimGXOUhtxc/VwAh9dZyXAeHAQs9jLuPmG/c76I4RYMPuWIMNbd1iGsM/B1Q7AZgN
bUVkpvTVq52j2lQbRvIIKUsR0i+xJ+jQkMNEKSSKzOLPeBr71iuyAmGGoA+1LwajQFBwaME8H7Kx
Cxr4wkb5y33ncXt1kGOBKgBiEVSfgCdf77KO58lMh6m9lKoChXPdKIwlkzr0hrNb5l4C7fWJ8q4Q
H+OB6X6sTrSrliRVllkLWnE/CDNV89omiRjGCGy/DIPg62iVQCilaDrXWsdFUOcfmcaUyv1NLwut
fwjeAgIXlHRJ1Fc/JCzrWEgG9lVao3OAUOtLYGbpuRhiSj2JG5tJ4//7FSlIM+sKIRRv+cprWI1u
1Kk+txdzFqW7cEn77ayjPdKZ4QE7G05A4dqH+4uuAqU3C6bKoZEcmDBBrOsQcR/aDE8p7aXo4/oj
bcMYWqOi9K2qmw5Eg82pUyIdqYEJ1YnZLP7L8kD7ucfLfOoaGSFDoZR3HZ/bFGbt6UY+/CiCCv5/
R/+d5k3+YKL06KV9DaO8ae6hTdYN2WX3tFOI1XgRFzT6Ku0zZNrddiD1F1Nu4s+Z2aDnoMuzW9mj
eYqrIj5oYzwdxq7svJDo/di0leQR5nyCPTTw2kqt/LIYwu9W3+5151ahz9tvI1MHhQpkD6rG1a2T
u5HRLGUQlzCk8mC3THH0uuWRnShuReHuo00j7QP0xZp33yQ2rju9xyWXYziMQGBl+fSSRE9rsL70
SYGGeh02DHs6ktnJp0Dn4u+YwG3AxTwQpPwUwihq8ymuvctsddGQMEdyKQFAfMx0Zr50lL082xBM
d6AaFH+/v7/lD1zdbMYs8IyM6TIhtM4j4zCJkjl26oukJvNRWgyP2vdet2xzW0vxiFoLddv18DNN
mwEYWthcujGAwLtVeq1OPcpWQvoQB9lMpCchWz3vZJEby9JyN1lzUe24CXPMeAYDuGxOnX4qBjA0
wN+5BI9P2O6kWBv2SRhlLNYJ3JCS6fV3s4TioNmZNpeqrf02MzzLbA/mBGgBvJawyhNaC+79L7cR
xRKUUGGgCcOQGsWT6zXFUBdp33X9Bc/kfA+N7PtoZuVBZLnhR0Y6HZxRgzaUsNVNEwlebdOhMRrr
hnDHPtijXtwwJANEF36LfyxYoetfM8JDGzTF3F8Y59U/RWM4H7O+2avGb3hoSoNwcypwPOo3VMKC
BkMVx2p/SfX8tXOCY2rJ/iTBTgQRbQ2lmKV9GfRoJ0LfsCOqRkwqg/DktNeOeVTmorCGur/UYde7
EYAcpc1/yk10rvTzzlfd2iFPPfBZOIyZf1p5gLwkC28Co7/ISht/1gKpM8+5lPSOl7RB8momXfEp
DWzhuJGGn/ZlRPMQ/amr/LcW6ulxgJ3aTXnGXkMRjx8ofv+o0AY+E+M2D3UqKR96LTJ2vOTWAS26
60splfBg3XoNwYd1owiHS8tUzGA4PaiT/pc2VsITdXa6f0Qbd41KJ1MJjCPQRl77SGEOWg53Ou/U
WPfeVM/I42XZ7zZUf0Z96zcCUKbe7sV9W6tCEcU4KgVqg4z/2r6TzuysTsTDpTaNz03+PFd/9dkp
DYhD2oMhRztTYRtmgM9aSm5vE3/rpNAeEiGNbTlcmt48j6EFtei3Al5WkR4crTgVv4Nh2nMoyxZW
bwGNCnJCnWmtRYv2eov2xMRPKmfDxVpknkU+2Q99ZvbHkJfj1Opyf4KMtjyH8ZT6uWH/QZzZHhRq
nW7uRCcEi/bmwDfMankEcXPLXzfoeSW0EDTLm+EyUMd5gh+1PU1Upk/w6qsPUjbvTfBsrQehK6AO
7h9v4mID78pVczcqUsczf1H02S9BybvcvF+hVv5BLNr++zsDupFohpLcAjxbGVTeOq05J/V46cLk
R0UJx5n/Ecb0NTSrHWj2WrlriZ6ovYFJpQlFxr8mYEx4hBLZibvLZKrTF/g0v3ZN8kOueuHLyTw/
hWrm+FGtWV+YUym9bGjq11CaU2TT4jhyndhIcuRpir/NzkRldBwd8blhY8eACq4bJYHqJmU6nmBP
UY8DVYedG7/u17AB3jiadMtkAVtZxw9NKVl23aTDJdGtBMYBqcseSB3sz2EIyXrfJ+cwb+uPWWyH
58iCoFlRQZ0PZkGmi0DvUUSodE30VPyWrsmprhLn2DlGey77Ap7vVGmPuoSipJzZn1DbkvzI6chz
mGTzcryQn4rsMe570Kd9u8eDsfF1kBKg12ITfYG3WGN4R+a5nDpvh0uVdsIHWBR/Tvom/BLTczsM
Q1/nbtRoXxktnrx21oZjYU3jQZ3qxO+7YT50E/DQsenbRyi0g0cbB+XVNLhOjhGap2IyAreQ44yZ
t0o+JF2p7xjy7cvP71+IuxeSDXzWEkK/uzW1rKZdYBjDJZhFwPiqJGBpQtPjvte/vZusQgDJo49b
dN565+9WsZkpl9MCX6C3UusXqTI/h2o5HDNLRtJy7NSdXd36e8rxAFyWGiHhzHo+SDEbrZnnaLwg
Maci+G4NzxBYzYvacX+w0jLy29YuX4bM2KNh3FoZtimqKMDIwZetIqm0h7Y4EHihZhTBKVbDr8kM
ZevQGzBAy+r03LbaSTTjXj379smh4aItA8LUblQGvq+/o5l3Jlps9Xzp2xMRmA9D0PjRMJEckE6T
8Jo9FrQldbp+bpb14Cd5K0RCv3+9nkVTaSqSeL4MYjipcexqSoam68dK0b252KP32NwdYwCIzRCi
8MpdrzZ1y4Eb3XyB3aHza6cCx+FIGjfdcFwF8QsJAKU/VUvVyTTnHWvasF4K6QwiLdk1ZcTVXkdq
M4AROdtBPU7jQxJd+vqn/Z8WIcti1BuCqTWMrxVaVhYTjJm10v5slNyPs5+D+XfU7zFMb3w5doPc
GR8QRrk1jxaDa5YyyM18Ydwnql/l5MXovsrp5MEQdv/WbyQ5C86TzXD6Cz5Xvf5s0RhIppw50yWs
yV008MaHOPKT1GsoQuhe+71tM7dWAUYa/s7Syz1b2adJ7xZIOFazzAleLx0EZd+q4Txf6LT2HmW6
dvB4g+wj1mI8OWNUuZIRU5wzotyfLAiSoqqPd1KPdZdyefrgR6IUZnIGxNba9a/I9K4eG4tfUai+
9j34QuXDN13Vt10PhPL9LW991/drrXKPsOkiu9JZq4tnH5GWmaqO8mhkkccbs/NlN7wcaTJlImqb
3Ic1xeOsjOo4lrp8oe7yTAPAHojrDP6pQfrX/qGKeieivq3kLGKH4D2WRXHsq+CO2vtYptWkXGIj
e5DIGr7kZRe7CKnugTVvj5GVEKg16UVCXrMGx5soZTfNECiXBipb9aNd/e7NR7mlm4WO/f0vtrUp
nDU1Q6I6WjmrTam1VltOFquXwh7ap6K2I9ewEYfvRCv9uL/U7TOvMcb89hTSZlDWvBhtpdRWaEza
JekLcaDb03njbO9t6NZRgjOjtk7At1z69VTIaBVFLg+yeul6/bOK9oZcO25szF6d6af7G7p9EVgK
l8KcFlkWcODrm0VmYZpTbKkXWNQ+aLKvyM/VLB/DST5BtHCqqdow7b5Tkrr9YAtkkdSOJAtU7Vr5
G96nIXXaXoPCPoDSlGaGhDxFDw/mjmWswYQ4DlZa2HB5CAiF19Caop7DLMnZnjBb5WL07c++ZZiv
K0xxzMvwg6ILMEQS5E29pYR+qlSzi/uJ3HmuXqu4/ZcEaW+/hwDeoMdJZEMl8Pq4KfX1gxbI2kWk
hVvnf2vBt/vfc6OA/dYmWWJojvhGRsU2whpNQkW7NLqcJK7SaQ2sJgGs4fqE/5Ibtf4WV/FQ+OQZ
5DWaUWcgiUHQtV4TS914GLp2lLxINcrIy1C9QXe3a/Odi7TRrYPalnyGqXA0SpiXvj4JpxojkYym
drFEo7tZmlmnLq37pzJ0Kn9ikMMzZqxe04LOUyr7z07qph0z3LhmkIxhgrSXlpbO6m0bjNTqhrrT
L4n9S+sWOq1z4eTHPFB3vO7GJYMPaRFhZTx6ITC83usUaOGUdI0OD/8EtKVvMjezJNOtRVaeDFkk
B1GN2VHK2ujUj9ouu/et1yJboCwLD80Sd61ZtkJJJLXSj/qFgaUnHQmtRE4+TG1zHuX4KUwhMNAe
9PhXrMT0EWDgNhRf5B/6ufPvG+fGvQd2RlhGOMOozxqcYgXG2FF50C+4ayZElNxF1OWJQfIv99fZ
+rBkYctgrWKA11zFS46ctnWiCuPiQIDtNPNpQgRk6EM46ndW2tzRu5VW7lONa7sM7dK4pHUNmO57
nMePjfzr/nZun1LySQau6cDQgyGyvTafWgiayO1oXGAoj31jGAdvpEYC0Q6cAh0TbpPS1f/hU0Hh
AuzZABx8g3TVi6AhTrSNyzhQ3h0mC+iHnelH0VZ7ukgbX4veC51GEluGMNcttyzSzIa/6ZdQiA+m
A54ukp+N+ncFt/b9g7wNtyjqMeYJ6IXOImnl9UFOIo6csqqMC6JLj5L1KLTYj2RY5ZU/tfrvQj3e
X26jqLEUEYErMTcLJcAacwbkrhddOxmX3Jjlzu+JHFRMXplOSjePtTdWkfMUQsb7h50XEJm3NCVP
llQwuj/pFYxAgzIZL5XixLLbm306e5mhLYJOjAPCwmW00W9dzSNw+FY2lK4UzvLzZFnCdLXEiv+8
v5uNLITdEIGzJWJwis/Xp6cFitlpsWpcUFxSq9i1gsnNpPQkGIK2ZS9REFGRXztA8tMwuux85+tt
ZAGLr6ZeyOr8j3WxUNeIvpbCzsUKE08vg09Dxoxb812Lkpf2uyU/5t3gtu0xi9Q9DN/Wc0VFdNEo
Vdk98LrrzY9VCuAOZqiLOv6KZ8MDN/gzbT4AsaZVyNS5lnimOgrGz/99gEZWRQEYwDnx9BoNlqfL
7IFRmZegB2oTjGF/iPJWOhe9g0CEioK2XdsKsitihD+dbtfh/mff8HAmJVNCwwVwDbTleuMVLMbE
Vz2xKIzGfjiWmW8AIPaqWGt2Mq+3vVwnmzxRrINoE9PFN1CPIJoNbYqI1pI5OUBb6yfOjyoOXlMg
m4HmTVHDvCayeGF/NOsvob7QjJ+n4iyMFxH+nU0nJ4pdBdrxhiIK7KkUU45WC0eF9nD/ULbMYali
UKcERg1j08ocAjjK+LeZdtGVH0EV+1Xj/KYT6dvq81Jz6ER/rEft3KR7hKAbWKylw/g2cIwkAEd1
/T2CuZTshMCJiDY8q1p4CoIzX+0PW4xekAELe5ar7KynxsnSWj/ozlHcnoNiPNZGdM4i89P9k7h9
m5afQ6TJq86PegtH31UkY6ZT8yibTGYVDoPtSy8v6vS93JNC2FyFu0T9g2bXbXXVSmcjgg72Ihth
6YkZEv40qfUDySu5CqhfKiH2v37aF8ZkQJiL5Bw+fF0r0xJbBEEMY2czD6egCYSfqGru5v2UnO8f
4m18uPBWEaujiKmTwq6iiFoWplm3ukkU4Xgi0+CmabwhL1/mUTvaYUfeZxJdtB/uL3v78LKsxkDA
Ev1yw1dXW0RGBJLNNC9S8WWqP0TjX1lIvXXv1d3c3btlVu+GKhXZJIe2edGS8kid/28FvIpWdK/J
wNgIkShkhf4g7Uxt7W1udUO5uEXeEQJceFfT82hdrEd7ryW+YZYcIGz2xKyMOaxbSn3U1ZVlQupa
1UvhJjLDp2gU1UOWFbmPTmt7sAXcmfe/2q1DXr7a/xZdfbU2mk0rSqGp7JlG9GkTUY7vyz/CKmgP
91fa8HIsxegGeTM1wJtycdEGkzGk2GXh/IqRHrGcM57JUzP5XKhPaf3YR+dI7NnL5gbfrapee7hK
9AYgdlbFmQMaJtbt3XAPFbO4yeunZtnaMq/Ml8OHr05RoCAchblh0tnwlfm8K1m1vYn//fkrozeF
DmKp588nxXOz9kuofDODPVqfvUVWNq5mdVNI3XKzRsWvLdMNEuNZ6P86FeCowOPRo0XA1F5X8kIn
MSGkc3C+ThgeGqqHXpcXv6n+9cf7Brf5UYg2CDAxO1LW6y8f9mKsVCmyLokBsNJUksoTgDX+wypw
Ky7dRooPDOFfr2JXcp0uTEKXoVDKB3tQaADbxG/393Kba0BlS8OeyH+BMWorA0vNGaBx0NqXQs7h
Ts8r2cuczEbdy2keodqZ3aGs/sygu9kJk7cWBjJKF3V5kJ11VQNlkmmS5NG+BMOMdpmZm0dmCnME
heP5MCZWdlZatTkZaVEe7m95rRVHdWuZLoOKjJCA0GhNWqRpAwh0abAvhvgyy99QET7m8XCeczgZ
458jiNxUOeuGdOiNx36p69AgZdzdTfTJdZryzIDRI/Lbp1iOH61mATXu9pmXV3t179GweQvZqK3C
jHf98cM8S4QVS9z7Nkv+hsJFfOkkOSBwC6pXXdJLz6601KeMop+EOVMMRSgEMs7/4+y8ehtnljT8
iwgwh1tSoiwH2XKYdENM8DDnzF+/D73YPRYliJhz4gAfMKVudqiuekPgIFkobMxAad1S6rVH+qCi
U0Wq+RZZvQ4WVC83rST8GtIpfg5FoV9ZtRduUTgh6Gfy+OEZZCxOxaItVDMZORWNSXKiUduI2Sbv
vgbifsp/N+WTpH2//jUvbEYyElIgmnWQM5Y44DEcrWL0MhSlNKHdSonxw2sA1V0PcgHUwFucrT57
TbNPlpLCRtnlqMV6+kMylg+5tU2NOwr5DT4mdjzZvhW40/hL996zKLDT4NGHaOQ1d75+UGi7SVnv
hmZ/V/Mcquy431bma2velPJ9XkMO3cYBDdVOr1bypg8jrMUiYlJAkQA9hBW4FDkXVFobHqfigzhJ
OWs7qbwXSa+s17DRm9QZYkXcya3RpRiwqWxwVQ4sH2xwNv5t1RDmZUmfb3KRKwuBNQRl/t2rrNC3
DdkTkfo2kgyUc48cVGDEcrORUySTAi1tfg+TNmFy1sehspHiSf0dAeAINrISZqJTk4fXaJF6HYS9
vGmTraChjLopgqhNwZlGs7VPNlo/tLI2TFsT0vJh9qOOAfR6qAjIiYZ2R1PIU0JDeKxvyRm9Z6wQ
pW9qEHuUIGqZ+kWuxVLLWeYJht0mUhw5yKJau8Ts1a/+pFS9bQ1a9dYEqRjZVVdnXxN8YRrbr3Of
R4tmtQhh+kW8AbsJoMOTBd8RrJDLsU7Hut2MPXp4t3pn8L6sKoq0W63N9XCHopNe7Oumbn+InSDJ
WwFFG3Wna2P5I6cW/l33uzRzmSLPd4w2m/obrGQNxU4mWSu26KlmL2JLq2jlvP3gzH5eDRB2qcrR
BgalTztjiVKji6YIAgcLtqDR1Nh67FeJ7dWglR1ZjqTBjlsqqQoSSoMtCLRo1cBKngwBd2I7mKzx
Li/h+4qTKbtKB+TNljqp/2NVif8lTfN6pZe6zFkhbmACg8ICN/rMEVwkJmFtWM1UCxT2QrHY5RIa
rFIxRBsr77y7sJebrReI/5oo/29QgLEUj3CANhYPHLGSQjHvQv1hjG/aL2aubqZ8K9VuE/5ruWKO
hKQxlztXETygxfAqMYBRpxS8aSzF9gL9i1W2e+pC//i6oBvO0ci7Ce7szKde5BBpWKiFmIqUgwQ2
rLaRPXTG+p2irFFAzopecySOGK4T3qIwgRfnfpIV3tR1jfYwRn+Gun5UonLXd/dhltpNpz0OprIT
s2MTWz/jfk2lcnnnEBvIGSDTea0w0kVsrbQmYfLI/LxxlhuLXDqtdpZpt0ZU2RIUTwmhvnYlcZq/
0Ol2Og26WCsKeK04gSj4oAQ/g+RNwPou/Nc31DwwVj/TinYof1jESCy9jgED6g9tGdlBE20qOCU+
JjMrt9sy2yAOMk/ASSmDUENYAjfaNvAkuZLMBynPzF1SmxDFQY870NIkV24beeMnuu8g/VEDhzGn
b7VeF67ZWd9iQ27vxrSXHkaPTCmpkAYetUZ5EHSsGYUmjvZqh7q+p2W660nBmorx0iwRFiY6WHSE
UbdDZ4G1d5oohRPmiGodeQ9h4ttKPGV2IKRvnS+6onfvmbtSvbMqwxFnhRJPuO/HapsVIyC71inS
jSa8GL2/rXzJrsCEROba7zurRlP+pUyILiM/DczSkrjeVLEvUk/3HiTpPeAjRqUr1cd4q5b+JhMn
fHEohincbVJ9n1drX3aZHM3RAfthBDQXbrSlqYPcYPij1In3kEJ5s/NQEO3A01cysItjRHST3sG8
B8+cAgQpMAokhckz+vKvYgA4iOQb713wHEV4CL36VfN7V/MlF9FhfHPX0N7L5yWDxH5EwZqMyhRi
5IsnTJDLNH9IZR9MNbN9MXVFiOQ1nJXru2QtzOLIVnQv8M1uFB7kcLQbbScUfyRs664HOatlzIOZ
uQu4IPCaJek8Xc91gnNE7FnCQ2XGO7nvbMR29R74gfa96hAGT2rPMYvGScZk5cY9I//OoWcnJR6C
0ALgXJ+GTqNGgIAS+QdPQpfP2AiqcUN0TX/ypAbp5MqeFO1XonQvQts84cD6u0ffuFFJ0YZbOdMp
YD+FiWOOz9fn5Cz5/vhhwLoo4DM59IhPf1hAiTzWy9Q/dPUW+RHcOxwFEaAydxNtb8B1hybkZ88p
JuP4BDToP8r582wihAvbRkpvJFC5bfQW5VvLem4rV46ybTHcRFFHHbpywuLWrNUVM7vzO4nnAo9M
bkXm8kzBBDhapHhywW8W3BE8N5FofbUhko6R4ZgiU1eYEKkgSl+frfN7aQ48y+WQVtC+Xk5WEKka
DG7/YIXyoTd6e0RMAlPGbZwG+38N9dHnRYRNpsQP2uj0uySS4UsJVsOH0jPNTWNEbq1K09bPfkD0
cP85FiMC4gvhcq4EL4C2CZULKVWnBGssYAn09278zLul1zdzL1cW3Pm3Q0XlU6xFSd2Qk6KE1ITV
+ZjMDHav3+TjuLGQInCzwPwWCerkBmIc7n0xqm/+i4FaJGvgiWnPLBPf0mM5UblIDkJ0L/qunt8n
Vbix2rUu1oWMDUTvXCyTIG2A6lucZ1Szq9RKo/TA28xpfXR8q7dC/UvhYTvR6U06uw92ZSZstNxY
SUvPryUNz4gPusz8pl5qNSvmkHhWgzkuv6x5QdRXuku1WDlen8llhYkHDyr6vHmwN0U0eMkCKpHa
MI0BB1mt88LbgQ6dA7y2AFA0yCGDE5W3lDoiTvZV5a0s10uxZ71k9h/+P3QkF1sDdaxsEDA89RAL
7LH/UsvYCQR0apCsimXlWCjFt38fLmBiylqsndlA6jRkKbWyYLUKprW4K4cTa1bZGdE35tmN6wYq
8pfr8c5faGBW6LhC4GH/I7J/Gs+UxzxTBi09ZB3Ed8oefeALmyIf+uypGvJI3lmxOVU3oI1i88/1
2JcW0Cx3hZUsq5cK4mnsZsyTsq4nXGtTeITT2NA9VdRs8+9RZhAqFCMOBCgTp1FkvM3AJIkYjTdZ
ytkmSo9WIY0r5cgL6RPYFYC1cBUBnXNXnIbx015M48ZLD3QWbUMLnKaHOtXdiHAIgmBwBc3fNrod
pOaL4LUPibmW2VxIouH+AO4lSZ11h5erVTRoMVjaiL0rNA1b1KPGLY30IBrpT1lrPRfRpcCOc4Pj
aGg8J1Onn0bZ3ESVOLoeFhK7rEleEQdLnZjHmD1jFB2/kdutoaSqG9J6/febB3QMJXge6qC9lxzG
csLjPkZi59BYgosw1OPADV9XT9WqIvOluwCBe7YxlDagmYs1UIpWbJXqPDWVq0u39c7fhv1tBKtv
izft9fU2n7inT0oNhoU584PRlwHHcLoQ4FLJrSh26UFuvfgLzsHeBpfR4alPLJWVp8krK+/SDua1
zB5GOkhGXfE0ntEqVqan7CIxebes2Ab7k3KZ97eZv+ZU/OEAejY24Ls813jLnukl6ChfglYXmEfs
+o5xh4CN7EvijeZb6X0AX3/TNdDZxFSotlYqcEqjorsBbxbtIr3KXUVJrXsy/cgBcKw4Rh92m8Sv
hGPq+5Dtpdq8Ga3G2NR1oN35WhnvaN8++mUhbNUoK3Z9pPi3otIDx2/K7l01g5HnaZ44+G2WyKwq
1X6Uax66uWG6VPU8qJNxs3K3X7oVKMHBbuc8IZVdfOAuAc9KSRFvRmF6J/l/DUTPlqTYZQ85au07
owim979YVLR+Zx4Nip3L+ngqmJ5cDVV2QCngrpJGjH7u1SB7MJrv1wOdryZOMM5j3ppwGFm/p6sp
bppQwBoIi22SJizhUynZNBwe8WQ8pt30ej3a+b7kUkfqFY4QJR9Uf06jeRNvSksvsoOi/+6Mm5kh
lFZ21f9V/eQOrPozbunXI35gzE+XMCHRDwP8AEYWG5vTkP7QhL0oYYaiBbifAVkem9yOhdD60yCG
NNk59FoeaopV5Q41BzgEPU5sj0ow5F/FONfeZMSJRtvoiqm1jVxXWrsQY2U/NZn8PW+94sUKtPKn
D4qk24hp6kOD1ArtR42jp6sC4FwZ0KUPBjUA1M0HXmV5vXV+VoKL67OD0MDhKkSbejg4tfE1NntH
a6M1VdJLn4xXHL0+ppB/LY6bIfDrmKdXDphC349wsx/8bHQT/GUDT7yxlBiaZ7ay+s93HIcmuFCk
2PCMYM+dfrOx0/ESH/3soCMZVlhupv8ozfwWWEIdBFuLx/T1RXIhqybgzDqHuzKDNxdZtZnKoQFC
G0t2UWjoRaAP8C0FoH/r94X3Bt/F7JxUic2XALS5To6WUA4duhx5uEAbwDxf/z0Xx4+YBxsE6hf0
gtPxT1NiUecvM66UOHbUiC5hkHUYKnZxRgvRyo++iroXdrjWSuT5LFvuFmqyvFawdJzz4NPILV0S
UYzZoOagbjpdcOJ4pwTiPz+zmWYSfRpRTB33ymkUTxpwCPTG7NBLN6gp2En03NHq6fPJMcQeXki8
payxAsg/zz7noChnIHcEFGpZcJKtuEvEceLs6dEpUR95Ha9knpcmD6nCmf8Is53a5umwysy3PN+a
7eMRicjJ/eKHZLX1f2n/KzNaG4AB0MDlkzowPEkhZ8sOPh7IMRyLUngevBcPJJI/PV9fh+epzayQ
gGbRTKLgCb/IcRt/KJVxUJgyJdlOnUqC2zpKNm3lrl5TDJy/+XLlgQdDhYvn47wPF5MXjlUTzIb0
sZDfef6LWLyJqq36+LiQ2vwczR+1tabqdmlJgE5jEcIBxFZjERPacQ0aEoNwOpmeWxvatIkQB3Gv
z+KF6iCFQcQQ2VLIHpCznw5t7KAXKnKdH6SgwF2FrvFTkJWON75mN5jBbwpTs+O1DOLSYoTXyRaG
fMJ1uzjSOqWJjUmGP60ad0X6mmi3lbhWjbh0Tn2OsbgbqONkXdBhIF9HI8K1+6mADI+mOPJxCoTG
ldV4aeV/jjb/mk9oUGRyK0OpfGzNtGTbxrKTGYWtFF+iurnRlDWrlUtrA3gNYCHUsrkbFptZ7Nso
Ejred5oGWCRqyPOQZ1/rwF3YYfDjEA+2SFKA0y3GlAxS2UxZXBx8Pcu29WQoJdD3Vt6NQxreZMhT
rUzihWExJl7HEAzhriwpeZMVJUWWtMUBS5LA9el726j9/KNdNP0d+lHAh+d3gwmKYbGxBtMMo9HE
T0UdZO+xa5FqMgvB2KxsrAsrYubSQ+JHGYdIizACoPYYp4LZVYWqbP9aDMF9LL6qVc8Dt3hK6Dw3
yrif/x8Nrq2CukmAfQ0OFHaedi6l/I0XqCtlsg8g2clJRpWRag71Pn4UVPjFN+Xd2Wk1Yz50Rjt8
T8Y4jJwigum86Uc1v2lKJRSdlrZAtFHCWNh0kabvVAUK3UZq01KzsYI3fsZgI342o4cziF82ss0q
rGpnjEb1iJxYBUehsoKth92QsVWboB+csoLFTPJZNhAkEA3+I7Sy6rsCZHLdofHZv0etOQxuont9
+5xnetPfVEUVK3aJflFtG70lh1vf6ObKZebF/NEfdfAUBaK7K19uPvLO5ogSG+VuFv2ZWZccW0Vv
FYFOFlsqez0t9p6YUvWue3GfgWp0jKkxRjsMglq26woNks4SZ2PBPrw3MRVY0W85TwC5tWc2EpAb
gHWUTU7PFtybeIuCujnwmRo7T5R9njYbxdpJiYJ8rX+LeLU7Qfby4+g49d5KQnR2WH+Ep9jF8xJE
7FLoOMwSyWyNRD/0te9mpS7xTgmdwMvDlUz37MSeA1E1mP086bwtdQXKMmqjbir0Q25mgGHQnEkq
XhCpXTWQ7pv73lvZoysBl7JtVmkpwLxy/QDTw27R87TQBK6LjaSpthG/C9aXlZU15ySLlcWFDgIb
yDmX7bLtFJpG0PQiuw9geLflpMrvlFD9O7XwOiATYN4Y5pP6WpcwFrpMyd2i7/WdMDv/XP8ll74p
qG0+KmchcRZLCrtttcM3CzBZJW1aa6dKW4p1K9/zchCgL3xUktplakGCluqISuqHBmBjTYeTnjjn
/sp2XYuyeBWkFiUb38uIUt82FDWNbKdqKwng+UJh6VMIp1FIvYM/nu5ABF7RdshV5eBBGYULKEs3
XrxH28xRki9SaK6sy4+OzOk6YadBL6GLMu+GZeEjEHHsqbRIPZBCpQ444All6lETt2l4lOOnUf0u
yl9EStSimjkNdauqG12crB98FfpQsnZjXhr+p5+zfBI1uj8ofs3PUZR71UPmU79vrC+N7A7RXZ+t
9FjOM1JgSiQdwAhmuwtm+3SyWftxZGiCgQW4qN8PcWbYfgEc0iObc0GbVgc59bkLuFKOnVaMTonr
uXt9f5xlIvwGPJjQOKELiKDdojAjK0EMMtQwDgn3I52uTZx++/cIdAC4g8GiIQE2z/mnhNGcpays
qTYPhSioTsxm34hJseYOc+HLUaIAXko9Bo2m5ZFa53WbY3bLkdr2rqC8AwC+F8IHdY/x5YZn+j8f
K1RE6KAA3ADqpiw1fboQ49ZOiJk2U7zVZEroGX6taq6vOdKeb3q6fDxc+F+Qs2BoT2cPI+ZCkjE1
wDG4u8vqJqQ/Hx4lz1rZiWcpMNj/z3GWG1+uaVSIxIn7yTZRQonDL4CRt8Waf/aFS36OBOSE5gN/
+mjpfFoPIUvc7GYhooxDwTXbWrFF30/sFizyxks8Yd81k3eDKDHKZt4guG2baRw/mbm9vjDPdBR4
TqvY6PG+0JQ5CV8kriJCk4LhexjejoLdY7uWpl8CeZul6qsH3bTcGdOmLIbHSMteimF4pT84A16T
uFz5JWfVvZkZxmU5px4cgktShO6XIGJr2TrwRqGfLGX1vkyM/mZUsnhL4t1BPvUkt2x8Y++NsrS/
PhGXwkMER/mXL6JQZjhdY4FeFpGVEV7oLSRV/XpTGKSBWWTgJW/tJ8TG9QzvWm1l2GcPhw9cFUcg
hc0ZgbY4/+oqF7UI1ZJD+7OMbRAo3t2g2ulKxeni6JjT/4uyuDZDNn/oz1HEo+h0T+1bFzn0Sd7L
tT7NvBUXdxkwsf8Emo/aTwsboZ9GTScCKblNqfBL8n79M51PF80BnsEUMIDYIu1z+vdHXMzQPbT2
oI6PXvhNoygZTu9mtve0lcfT+ZSp1OeQtgH6hhjTEnjnjUKMglg1HCYLOV2hxUdlcATvKyXWslep
fQoO2tkr6c35CUTQGbmF3x0m8EtSy9grQa/58nCQtGfwYmQfqPw/Zfq4kqxdmEbewnMsPIvQaJz/
+afPVLcitliBMRxK2Jeo/ditmUHTB5ovvUhhuZJQfRwip6tCpbZFoZOCJ/3pZbsd+SwvplUxHroN
p+l3s7QHkzPcKVW7Ve1Yd9ClsXff317ar9VOuE1+gMJvdqEbDHbxPrwXx+I2c9ZefudLlR/FQkIW
hTrfWVml8MW29vpoPEBQuu9BdBQCxlTZmtT6pammdgmfR6VTcvaeG8yoEmhNjoe6hr3ePwUB2P3M
btDe/nfpgPm9/znY4gZrTQgYGLeMB2MKWJ6OmFcbS/QflCT9m6k/q/q+E4r7vLgJhZUVdWk2STpm
DY0Z/rekEYuCqHZe3IyHQN+HhrDPYlsHgfTPux8sxX+CLHb/lOVwiMVyPFC93RlqaCf9eNfe+8F2
Eta+24WtCPqa/1APm3nfi5RtgNdoGXE1HZQI0Gv4XallRxR/GcpK0nEhA0Y3gywAzxHQWsBETvdi
ZbDvMr2dDkIFPcLYmd/EBj7bJifHR158myUreds5YARB7c8RF3dd3MsxGiFENNrJNdX8uX2aEGNz
qEfhnTzk94NZ3GSDLXcrkT8egYuDYFbXB+uP9O75IxEuThuKcj8dvn17CG334XiX2z8eQ/vRslO7
tEP7YdiQ4tuBUzr+dh9v4/kPduD++lXatS3ZcKW2T89f71/zb45pd9vvnv0W2KMt29WOB/Qu2FLX
tsONbB9v2G4bY/OytZ939/e3f493gf33z9/rK/KD33htRIubtbLMwah7RqTZuf3o3t11rrwdtwCI
HcvFHuUOmMujtfXu9Y31o75HbVNzwsfm6Nz09i3Qd/tGsVcu+8vf99MsLy7hKK4GXffn3/ToZem2
KnYppSyX2r4e/6yOwPLq6XktxZj/0sVE4GykzqRWdATO8jdU5/uxlLCIiyJq4qGwjYt45Ur+2HPL
GKhRwGMGlgdNZDEwaKZi7Gm5eJDs3PmFqRD/xtfPSeyvbz8DW7QP6vPK971wDMAM/E/I+dz7dFOm
odpNvUVIVfmuO/FNshGcxk6d12/zgv2BDoddu+k3hSk+OH/Ng7IHr2fr2xbZRtFFn0PPbe4W2f3e
r2mqXshQTn7a4rCXxigODYmfJibKVhMKnn24vodVU5OnhNt6DA9KjW6KKq4cwxfnBFgyTk8KtI8l
ekqi6y+NSiUejK596vKbLN3X5q9Ybb9fn/zzAX6YOMIFnY9HfABO5x7YZTVWkS8dUP2tm3ur6Oy0
wPF7M8qdk0nK1qj/XI944TCGy6woWMJwRkKvWmzndFKTRop16YA6mzqldlRLjhz97RM0vLI7vb2N
u36PzPTTStx5KKcre+ZQw9GhCj1LZC5WtqK1Ju9mTTpk94J5M6kSBXnsV8bfqOvDgG2yl1LPtpKx
vR73PDmZw5L/ABijObdszUVJy1ndmtIhwgDGi+9i4UeDx3L4GAorFZDz2sRppEXG2RVyI0WDwbds
Irv9KfqvsvglK+NNcOuhzHl9WJc/I1g4siFQSzDYTleO2BkNOuaMqx6306NFpoBmjKdhNRpJqIB6
SGH98blmr4e9NEbmiwY1rWOVZ/Vp1NBCe01TM/lgGnA6LTdongyscz2nDX8K4sqEXhojS5Te++wI
gkbO4mSqxDCeIjOXDykMzL7fhLWtQqoszW3KTVo+CF1sJ9hoXR/j+d6f+f6zahGFUYUr/HSMRRPo
4xQl8qEUH8CZtnG9zcZXv+1X8skLc0mceXhkRHSNF4db6SVKWOqVfBiK2jHznwGehFFYgL7jwLe0
W2xXrg/szNKMCshJxMXXS7KhmzSj5uvlsR0nWH/kdtZ9A1gjKE45lLtO2Ki1hT+oYVPps4XAgiuy
yfljM/yutfLOs3ZNavclvk0sszo0dpmv7xLZcDQFkkvgXv/FF1cAKE+Oi1lYklV3+i3yKJVbvS3l
QyG4kUf1IKo2mQsgXSpRNi1tz4Dmv6ble6F2hQoMqSo1Eo5KoFGnUYNRKkC1dKy7QPuDT5kzWOFW
VDYFb2TxD49XPAQquzWQqE+tm+tDnv/uxTHJlcBqpz0GwWHJR5W0qp/aqpVJyk0NCaE6dycviVcm
9sK9g+UbCSoaaOjdWIt7p6/KyUwDj5UQZS/eMB3KSXHysN0IeoY0gsjnVKiG1yuH8aWZnRWoKckB
geRzLr6nHlR9JVApP+Tdb6RJeyKMAl73tkJWbNphZivvtSBvrs/pxbCz3tTHNgMxJC8+aFfKRV0J
9B/gaI+VWwvjZtBT2xz2uvStiIs3XXDl8B65yZVM9dLn/Bx5cdvmUChiI/a1Qz6UFfz/nsylwYXs
+gAvfU6uAZRCcHnDG3cxrUoSKlnkBdoh8ujAxxD3m79juRcwR/C7btsfy8jYXQ95aWsCd5nVAy1y
NFA9p3MqThpdYrbswa9tcduMLzK6s2W06/M3MTHcfoptaSWHOJ9MHo8kc3M5ftabXUzmiAqCgJfL
dEjkSNm2bajva8Go9tdHdikKWBRSo1ns8WwHjoE6KXlQTAd5Ir8fQ6zhEI3/V4Mp8hGuUUomNBfg
dywzv8rD/iEuy+mgC1PqmiFiXeaghCunyflddhplsfDz1NIBu/BO6vALvzfwR9ti+Up2L5vC3vLU
fmXuLsTj3qTkBEoEruQSMDtYk5x4cSwdvEjRf+SaNbpSZ5IeaF5Q2aCKopWtPacAp8cleeyHsun/
ZrSLg2y2AK14lpF0AZOBZOE1AYRLdByFvGy6lW02b6PTYCj2m1hOQ6lmmy3bQUE2gBTFu/JQpaJt
jLzaB97l0bPmv0/mnRKtbLHzyTwNt9jVQyn0qQU2HIhj5GjJ6LDhnFp7q/4dkHEaaD5ePr0AZTpP
auOLBvC1/HdSJPdBGE12K9uyEdiCcScI2iwd3T6q3vceE7br+23OOs5mde6HIGXBU2sp5GOYhW7F
5LmHFP78n9Hf69+L5D1GNPJ6nPN9TWVtJn9Bv4aLtVybSR0GpYCX62Gq/F8p/BguOi9dueHO1yNB
oHrOauVgbZaddQlH0cHMU/NgJWnoAOxlTPSaoQY1/X8znk+hFtmcnmamXiBERfvYzGxDLbJtOKBF
/V/M2qcoi0XY+1PU5SMDMr3UbZoJ29s1mbhLC+DznC2WHzL/ddb5fJjU2GRCkTkpSIDWeDX1BF2m
6O36gC7tqk/Rlu3AWQ4o1z2mTdKS2rVar934U/MyWv59XI3Tynq40BhgQdCzRqeCsuCZ3Kw61VXY
KaV5GMdsI6OP6DX1Q21JWzEyN1N3azXtDg/UvSq3jngbj4kdttJOytsfVuR9K57jzni3Ys9Wpp0i
8fihVRjE0mOq6PbobQwkz1gFuxEyTq7aXdyRkj5fn7DzzzOvY5lyFIkFN+LiDpmqEL150HRoWA4T
2FnudnnTDBvV22equXbGXijtmQZ3Ij1K8lIe7ItlrQ5JYWmQPki+v0bWDQz0NMeeS7CDCnHcsB0d
b2j+KsJTkMp2mwr/LAgBq3gWByapIdWgoXN6GNbCDDkXCuXQoTa7oUeu2GokrmHDLqRPMC5MYpE7
zOr5i1zGLwUBjl6oH0qlsLMa0+Mtbz7jCz601Wv/mAXVyjF7vu7pg6EmZ6Jigpz6B/3s0yFv5TC+
fK8CItVhDSGY5dcipegkxt+F0ur+Me0FbTLbGZJpz1+RftjpJEp0mMO6S/zjmCNOzx74G0/+moDA
8kAnCAMB8wkrlC6fsbj7zZKCrGCZwfFxu5I2rf3NizUgCpY0VB5/s2BLzsrUnIGhlj978eWNps1T
3CeD4xh+Ba+w19RH4RudV9zAHCuZXEXda/FrERwyH3nu6sGXxbtBdyrTcq9v7OWKmH8IDFE0lmAb
wKBY7DRRSmvct+vo2KgR4sJJvK2qBotLxchsdMn+cf0RjW4k/5lLKwhVLIYtILqXZKocHctuwtVF
tqUADhd9rWTlyL0wLJQ5QJpRQSdVW649PK+KuK286Giawt2EeJiVTr8iKMGGv+aqdqYYxqDAsc4e
VaACQdLNv+XTptLSRDXDeIiOYRQ8DcX3dNqJ3Uub7Lrhl1ZvUlG3I+lRRv8UnhH/bXaiENoVBeXo
XReSlffRxwPocyr18XM4O+kcWBwuS2AbOrnSWItdfBypOINRjDLFtqy+sIs+uLVAfzwPc4FStnwN
lffc3A5aHOyxYuvvmMoAv4g63V1fZJd+E0x7zDLAfiDaYMwZ06cpMkAej9KgxkevT155ETzGZrsd
xc6WX/MKC7h8hzkaqrtOZ0KRRzncTvSVpXd22DIvvBx5G89qIzySF0nMOGD61CRVcsz1O0pkhyg+
Qn8N1H1u7GuZZSgkN7oY29eHPo9s8TWQEgZ8hGgoFZ3lxRknlW8WHV9D71U7NCvbKP62wZqi9oWz
au5RfIi6m9QtF2PrAl+stDJMjqFkgktHtsnOO1NYSTYvrXRQSZznChUGkHCLw6KIDNXTzD45enJK
gRARcnKSoNln2k4RMrvIRyfpAgdxAxun301l3nXJH5RNN1Ur2KrwkIJxvz69Z5kCX3W2EMDIgCuG
tvxi5HoA9dNr5OSYBMmL5WHvmle/NXSUMus32sPo8Xi2MAKveifXb+Jx5fi8NPH0UOZOHSebvkRb
C0Kf6bAS02M2jOZWGsZxVnBa8yu4cJqhfMBmBspioMu6uEmjSM16KW3SY9qBzi3D/Ti9Tmn0IqT/
1XjIbZAJo6bDI+l0o3ZCmHaBqjOdWU6FbA8jbWURXdoQAERgWM86AdzcpxFCaeoVnBHTY5X7vGR7
/bc3tNHWE7JVxPE8Lcu9Z9LxAYsKcY8E9jRUnExl3pZFdhx3IqJzve7G482gH73wuZWfhPG1XJMm
uDA4bE8oHDM8ii76YvpAAE9pWvKh4k7WyFM7AWNXZS/Kb9eX/fwaWoyM6wbDqVn9Eb+5xYIorNwf
cwj7R1V5bfZIa4oAQ6y3pr2PqudKXhMhnvf1tXCLJMurImNKxiw7iloeu8aodJu2aN7DcaD30lnV
rWL6a0ibC2ueIdImBCbJM3qJtNG7WvJmk/JjJL1PbeJqaoGH1DHM1rB88wmxHBz60ewrkgWEMpaH
muelgprU2dEPnQYTXZRLhjeq3xlNDlFJVu4D9dISoTLG4qDeAklx8dD1MlDSAW4AxyiZ/HuYEuHW
a+LuSa6zYYNsaL3rfXHYYP0tAWnAkLisZNnBX2rcZH48uGondk6uyQUqh0qNSbyo2HqpWs4QFfq+
HAYRjpKFimwPKyEKovwOxWrpxvL6zIHLB3pZb1q34rxyQ2sAp1aM8b6Kiui+LkPN7oJQfkukyXA8
JsWuxJ5D3A8waAf1sKtSSpQwrb70QtlsfEEObuMqKW7lJBAf66lCC9do25Xs4dIHAkP8AS2j9Lvs
xFQytw3/MD+O4Dt3oGMzl5x/cDQjipwhTSS3q4zqzUratXV/1jPgduH9B6GTBJl8apkdo+eq1Kkq
5kcQy7YqOZ0k78xp34fHQdvFuBWX4nzdFW6XtvvrW/zS+uetRppMXAuJ6NPDqxDMySybKD/2pvmS
W1+6sDga85m8khddOko+x1lcoAjXyDmF2fzola4Sv2WPoirAiJw9jCDc/2qMFVTFpbPkc7zF+m/K
Up3l0HJcMX6Y3XMP39i6jZHVL1g916fw0lYDqQPNxWDH8ZI/ncKcnkvYmFZ2LOVQ3XdmiG6JSRGm
T5r365EuTiJQJKSHdAvdi+UB2aU5JhEMSu3u80FzzBo5Qhxxm/Y36ndf8+SxtlaekB8qKMtzC+IV
YHKNHIgmxenoBAv9IKUTOCCDjVSA1sBJqvoZqq897EEtibZ+emNqsWvmTg7Gtifhjmzthsc0ahy3
2JCQZcvhprHu8VNDoXmwWw1lmTXjlY8G/fnvNEj/+RaQNhZz0wSmFUQWB16xmbtEjqwjoeaQaPtb
cV9/qwsbEyAaA6Ldvvz7V0Fl/f8jL+5/YH9m6GlxfswaE5sZ3a3RqZ7qeIcntFt45VYsgy90MlZ2
1KUVDokDkiw5G9IWixVulqkUKFGRH03kemq0PIPsb2j91pPXyHq+PsJLR+OnUMv0sy3yrKpk5lZD
y5erIXRUKekfTH0oHGWSq62hJZQXEyD+1wOvjHFZdhmsWsFkNudMHrKXSf8fzr6rR25d6fYXEVAO
rwodJlo9M7bHL4LTKFESqUCFX38XffBdd6uFFrxxHvYBDEw1KYZi1Qq9N6kPjLNgzL7S4tftWGub
C9UqMLbxakOvbDGfBcxlZks0dZTGQC/z53qO5uJZcfJQczO4lT8qzcbeutL4lOc++pnQIAJKHU2s
xcmBl5bGrL5g0azarcc7fqhMqf+hc8OnaPjcu8JEr66YyT4d5/HQpWm94y64+IM+Q7Xcyn4BTtcH
LQwYD44q6KGKmThouOKh7ltupNRrVwUgKmhsA8OPe3KRdaIjFGvOiFsqHl3IptCyPDp0tiDSRKDa
lzZb+gpr56p8bgE2DFw57EQuTx7hzIxCo4pF4+44+lvoR7krl+fF+V9f7NqZUrRAY/x13Wl36vBS
lO/QL43jZzN/hlpeX38XTgIJh71jR7cX2pVjmfzswEADuY9St4MH++XAela5EzYRi7qZhcCJoW7x
0umub2ROyLX+pS9+MT2wxruxOXHae+6nmd5PJsRcIa+a9cN9quxJcejocCco9WN2l+ReSbbUb692
PfhoIFOBtQzKvzQsu/yZypxbdZpDH8yyp3u15f4YPzrioVWUA6/zV0Dnt/SB1p7ZGIMjy6x4FaLY
dRkyNcYWOLQRMyMSsU+bEY9+qsK6QqtmP280epfi3vNggM0PnWlOT1o+lftM792gr0Cpv/2hVvMy
KdsK1WbQmCBuePlzjJ6rfUEYiwyWhFw9tEABJcfKvquIP590ewpI/FT8vB31Sv/vz/KQQDRQt8A/
XKokoUI2dbNTsUjJ1B0RXt2qd8kvmjLPSczfDRtLAKicb0W1KwArJ07yOAyDP7AZtz/5msyplLM+
MPLRQsnaEVusmrVz0pbZB+r6ku2x2DjMJOBnjz2LBjZ8Q6bq+gSaP57hlN1RA/sfut8OPcSCGCHp
600ru6tVic0jNUTxrAFiCj/k8pt0Tl8Rp+IsgpXFBNTwWKLmmMPv7N3Fe+dh4BacHPRmrqAFlDkH
ITgU2l2ht8cuh70rBHgTdq9A3u0Lq/oBrZ56FA+jZjCobJmFGRLoQb3f/qKr6wgJPvYS8igpj3T5
m61cSTgzFKwjbbqrTSCBeOzlFdJeyJ2XL7p1n8b+3Bg+2FgbWcJaPRKPCxTfkQGCXbqEtakUFhrF
qGG+vhb31HPwP93PkQb9pzH+jbO4PrtiLMDKRRyr/LDjx9Sx/JicKHufG8efWsh7WZ7qtKBlb2T6
19cEdokUVMf7Sfp1L05TTlte2SW2S+b4dIg9O/1VbgqJbQVZ3EWQyIU/SYHbQouSufbEaxs/JgM4
Ew0M/vJDSd/0d9uESAkqFTk8dpCE/qvOFWyHQOaE/4BEhAATuzgbucljo5sGXIcG3emleBUKPW58
xOtSFl6CEHRGDRBo9CucKHqHihhhOxWpE/i6BvcoOr2AFx0zyEImzCc2+CTK5zreyISu87zLuPLf
zwr3SloMTNUR17Lu5+ZuVPeGu4cyt/6v5mdyEqVvMFIuHcguZXF4lbXukApSe1Frung7pX3sE1Pn
gAEkxr/vPMTCNY/jECWfK1pgM5I+1qyGR1XSPGSd8cg6iLGAxEASXFecHVhO7rW4PqJZ8mnjQ8q7
+TK7QWzcXMhw8CZFlfByQnk8T3zMJh6BwdYFI0OiYSup5Q1lDqcdA+zEqQ5aKwcMuG3BihqzBlLx
Q3us24YdWVdv1Tiuj235g5Dtoj3imqiDXf6gGKedOUGDK9Ir7YVY+ckSFebf/lmbE3r7EMwat+Zf
fsvlHMiKHoIC1YvNcxnS1ERMO9ARI9HmoZ3C1BtWQNMQoYyu8SkANdRDI8YvYJZUAdmNOds4E9cO
DfTcZZkWOQ0U1y5/gN53ZYbuExab1SOzpFCOo5Demyc81ja+93Vu7iLG31CLWzHvynou1AFjredv
45gjVfhIBvqRMPVuthu/0YeHzHIhejF5UJm7bwXgmilcBWJlP5mHkW2pNa+NHY0iScFD58VZ6lH1
BXfhfkx51MxwUKfQXpw96Zhwe9xrwwZDSlZvYatzhfEtDFqMPWo9kRWLfcsgKaS4v5nBDirfxBOv
nI2o0QGkKWfZMJZsYoMrejb2bhM5MQm5wnxFOBHtILNTojo3C/Ja1zCEAQvj0doCp8uVsljKktEI
9S1JB4MK1eVKQtehtme3aiI3fq2tn5O9kaGszCNqPAC+QToF9iTL44Jp0EdXgAWPFDCyNOq586NG
H5MtB+SVRXERZnEIpEbfM1NFmOarHhif+tfbq2H1z0N2DUgGlOLQLr+cpaad9H4Gyzyi+uArNJwK
gRwk+A9BpHAqdjTkiJaw8laxMxgSjE00G43P08zP0YIftMPtKCsfHE3cv1EW2RTvE0edekRpAsP7
901z/reXXR0lE52FL9FEObTSbEp8Rf/g2ncn/S+L6u8YlsB/J1EyTgfEmbujEye49hrPzfcM4ry3
J2ul748rReq8wl0PZ/2ydE+qPh/yWsPWpEA/pKgwC/QPSi8jOwPP5+kZYmO02iP7TN+EcPa3w69u
nrPoi2VHs6oYOEX0aR59XUeJ0Zrw7iLA+m21+eVnX5wDEBbBvQ7oKkpGy8dPNRpZXLe0xeKzlJ3O
Cd0TTYwHA3ATOgCz12SaEhSoDT5aajKGtwe6tr8g7QpZXHg7AWYgJ+IsS2O2Xau1VrXR1JxiUBuo
yL152jIEXSkCwKEBtiJAMkLM5UrEiECspNcs1kY8U3NU4sSu1rUdfJXuTa3fuQl5YOVhSvnRtfog
n/WdaZKN7bcCnJK/Ab12B5ZNaIsskm3NrkinOlBJqszkncGbNIZrFVHCyZVu6fc9Ci5MmnEMmqfZ
beVxlT+QWT+kTbIT5is8mDZu+NW5xwMHKavUIlraEsAnyqnHpG+jDNgeE1KjNIUP4EbBYyVJ+/OK
+r8g2uUHTgC+1Ykq2oiQeT9ZYLFPUDn77iQnVTmqW+CprSHJHPZsOTlprhEKzF5EOuh9Dn3hTVZU
auCL3V62a/tTvg3/b1TyrD2Lo1OF5MjF26iLPaN6dZ3Z67Sv1eYxJG+vq82J/j9aQcCfQSPyMo5Q
mJH2k4LxQOGw67UwSY9g3nmtaoTTltLN+qD+Blss0KyszdJMEKyyPlz3PXHe0LXWUTy+PXdrB45s
VhuQoYBGzHLZjbxG0jBOXcTxPlKqn8L8KgAVHMa9UrxqyX1Rf70d8Hr3S4ClLJRAxxCs4eVzPtMF
nDcTUiNr5z4U+gNwAT3uwlcEt4dyKB7ynsOHOPNMIG36jXfo1ZKUwaHMDYwi0GPakosNbXL4DNSo
bVH3DQld3nReK7R/nVPUVcFHAxMO6aSuLYucSQc1utmyULDoT+MxOfbWzo73KrnXqQjSLeTqypAu
oi0yCVqQvpgUkwGnB5Gv3h9A3+XavHE8Xbff5KDwAnEdKSgEy4HLxW9XbpzHrsMiTlCHsQeL+9Tm
d2MCNDXeYManQc+NELSW7AAKQb3XiEZCB4zpXTN197gtuYcSzxCkstt+e0mtzoDUgcarH3i8Zcbm
cqctUhGzKPWN4lczv1pbVOWrnS8HfxZhMccTzcEFyRGhzfCeZNUOZM8jmIZDqzzqycZwrquJl9GW
+VvPzaSB2A4WKYNQbKEcjbyDWaLrF7XzCMdUr0F1sYP1MU4HbquH27N5lZkuoi8+NOmGmXazzSKT
xLWXWnPsZzbbggtc3USIAugWmj84eqTY0eVycpDkOCLGGJ1yP7NDbh4EgYPDsUTrb9OLV/7ki4Nb
BsNLVbbV/1BVL4PpbIIj8ljwyJysuyblv+zmhQ9qyAo/T4LGVsN2gt4Eem4hz7Xo9nxeF2hldCia
4taAsShgGJfRqwm+GmWDCU2NFDJOH0ZvBLXRvaZmHY05eRS2cZcOycmat1jhV3fIn8joMuChDnag
tcjn5rouVbNIeNRxZd9V7Y58b1p3L7TseHuMaztQSk7A9ha+geaSfp6nzUTnBoUQhTagwHAHVkpO
A5gEuokbu+N6eWJvgU9tS98H8B0WKYzoJwFzDpVHdKazP9oc3BWrMzYGtBVFv/xmdUVM0WUWj0Yt
iInHeXB7wlb2OMqT6LnBZQgHFtoslwEIpRbuN5tH6Wvb514Nha+B7jP3eYICuxXvRr5zyidKPt+O
e2XuKOUTod+JBzR6kzBwXZxkYwdpTbXN8JZp4D3FUqS95oiEKVMY2RdU1dCNtnKfFsUQDJZjezVx
pgOIEcgOBH0DcBdO40nDTrqRjmFTKa9zlTeHifW1PyhDuYMr+Y7HCrIiQznVRpI+FpMN7RG8FMMh
NsQuaxyoAdhki5Mif/nlJpcjwwZHw1V6xizOrXnmwtFpihKK3oR5k4bg/O7qLhCfUP/ruwGE/16E
t6fz+hQ7j2mZi62tx4OLhZ80EflSvhXf3M+9B5fbLZDE2mJEQx5WYZBCRTomf8VZfmuC5FA4JUPZ
Y3YBbVfmwu9mhW+8Df5U7JYTKHUCoSOhy3eR/BlnYUjV1BRYjCbSYOmU0i/jBH555alA26B4tO9Y
HljwLcntIVCS2k+S+Smdc68biO9kP3VQ4GuY05e1z1DtLegzG45gFewJ419vz/r1sYauNTIQpI+A
xVyhVgu9ZGjtl01UFi/zeJ+8xfonqj7fDnJ95SOIVJsE2BZ+nUtKOuAK4+w6qMhp8SdI/T/kmfB7
aM6j4hy46QZr9vr8RDANHXhIDMJMcImEqGK3mseiQXnOBrCp4Aclj5FabYlRrIZBmxDKOLL5s2yO
pB02qNYqTdRlMESYaydDw0dXDtpEi/1/mD5pJSBl/uGxtjimGz1u0IZQm6jV7jJXCcbqkMJ7mSZf
km5j8tY2Pjo+cAGRznGgLVyu2yzjPMknu4kgo/WrBDQswct58JQG0A4VlXKFfVH4Fph0NegfJURJ
BAZj7DJoDeYqKA6oCdn9Po7H+1zA7+RVrX0dOUxp74v+1+0JvcYS4eTGzQokkYwInt9lRGVWao1U
FhbkXj1SEnzRfWM37eDk5sG4zh/9xuvCZq+/OH68ccyt7YXz0IujNR6sjpUzwcckMXkxXQ59mS5g
DYfMUzlUYZnozkaDazUkXKZRJcJRhFTxcrSNDZW/XNZneHE0QoojvFPBydgn5ZZy4Up+htxQulpi
B0rJzcX6MeDUhrYhiiLT+C1Dsu3nEDEvLCjdH1PH3HHl5DZb8jl/7EGXh630zEHuh/MFKc3l+FjS
ouKZpW1kqkH9jb/Vb9Nb/hwfiW+Hoz991SDGJ463l9DaPQLwJF6/SLyle85lTCfVOl2teRsBdQGw
TQfXivfbEdZ2BRyaQAyVpXPgIS4jlE1SV4Y6tkh1T3n1bWwPFNwI2F2olR6mSeUb6VaRae0Khn4e
UEyIKtXRL0M6pMiNqdFRN0tAef2a1/1ePVG3CexE/4wn40b6uRVucRe3Ce3tODbaCJKwXjzoHuRg
dpDf+N7oj6p2Dy32jWLCakC0VtH+A0njCjFF4ZBIegYTeyc2513iwDCFwaB7X1RVeXCHsQvrDn2x
uEjmjXN17bZAhigLNeitXgnBOI2et5AXxcy28BUcedruEjsvgzrpaHB73aytTEm6gpgvEhAoll5+
RJHycWrirIvoVPOwGzRoECS4NW5HWcsbzqPIX3GW4OjqrBaKm3eRBcvELDdDIz0lyZvBm41vthoI
l6zEdtk4WeS/nwWyOmG6Xdx3UaNwXyNpoIu3TP3SuVuBVuYNFt2wkQVhFMt/mc1nzG2Kzk5FpJWw
yVGKvnqy46T456IZ5DSAYoSENBBZ0N2+HI6gMbyGBe1g/qm/AQMUzWm2U8x0I2VYWW8oykkSnKah
A7LkjJW0chud2V0kIN2EtrqHWdMhZH57EaxcLMAAg2krPQqQ5y4Hoxjx5GZlH6VWqvmkr+DxM7Qf
AvDKXQkS4gMbrC27rdWRoXCG7E2Wp5bOrwWUx1ROUsTMfnTpM0ThSfb59rBWlhwuEfR2IcFrSSD/
5TeamNVChrbqo1ZBI4wOphYQBvxoX9hm0AKStjGNKytPB8hDKuFATg/OO5fxAB9yJy01+6hqXb6b
Oms+Kqz+V8tcvFblHjKB+5I85KW+pBnPdmwVQ48q0eyrcfNQz9D1P6kc8qy0Ot2ewrU3OUhiONKw
kVAaXl4lLRNKmmTmELmlOj6lXWkGLmm0CGxM80DwnvVT7g6hxYm2o0oGgyfNErumqLc0xtbWKHpS
YDgj+cGWWByH3MjR57bzIVI7C44tBLj4Rh0Dq6teNat4nrC8N661lao8IHaoxYHqDU4ZbMYuv6fb
srZ1DSIiCx5VgQ2EatCoWbZzWdGh18nqp76rlAC5BXnCfcPuy8RFyUIBaUSxyZZF9koecfFrFrcs
QTFpFIMlorGDzZ5ex10oLJf4aelWwVjo2V3PdPD4+ra/U0WyhSxauXOBKkIyAawyyFrLAr7Lu6wu
y3KIKly0duN8s9vHrrT8ufuY+XyAf+qWrPXqgM8iyn8/uzFAxHQTB0hX0I/bfS3e+VsRNwfJpNK9
0X6Y0i+31/rKcYGyK9jXqAqi07u8cOGfS6rYqsdodr+rVTS4oweXCLQDN67clZMPhk6oPoKys8K5
021hmk3ujrA+47ueUw9dubtK/Xp7NCtR0MqF3yUg5agNLt+1DnB3DdWGKWpM+E8QcI0Tg4aka93w
dqCVUw+3rXSoghkXZM4XF7sydMlciX6Oclis3k213QacaXwj8bqOIoEOEODDCQC1pOU5xC1IQ7u9
KSKSwWK1bjxjC052PWGIgE4wnpKgpqCWcbnceJqQJImx3NqJhy4HM8K2c5/wLYudlSNVBkIOBFgB
cjtlEahAWirUsRsiZXokevrA4dlpzflJNvo0+IC/V+nvePjZw5X39pe6XuDoUsl3CDQpUThbvh+N
jGpGTNsxGn9mbiiAeuoDdcv7aW0aJZsIHsQybTEXu1ZPRKqCVjtGzcSD0ulAYq79zvm4PZSV5QAg
PpokUFiB48lS7LgVRLOTpJ0jJXlmDHLA84/bAa6POywFMFXw12FMhGfG5WpQhcgbq0qUqLHrIWQ5
7FsV+CJ8ArovqEqoSTMN2IARZuMbN+5aYJhTu3i9AXWHi+cysN2aKi3mTAHU3/EauHSNnjUTf1T8
TACbQLuN7bvyvdD/xZcCHxaVziUDLHPiYjBEOkd8hPjqcLAK4Y3T/vZsXl/eKEYBDgqiL97aOGEv
B1WgRIUzoZyjejqU7Y9Uh4OV8ixL+ma9EWplkUOIFCNB4RCL3FzUZSZWjYPuNjOYGs5upOI0D1Yw
dObeJvPx9qhWFqGUsUX5GRMIteZFSoJ6cONkilAiUVLXt3slDZqGs400ZOUDoT8HmjT2LB71yxp+
bFPYzLmjEiXl4Fc0mhPu21tSiHI5X5ZeJAIeesxY85aNXvbiA2UNgYuTrkS8DKf5mRSOn0GXNzX2
ui78roxDTfl+e/ZWPpQJFD02r8Q9obJzGRJYcAhZmkSJ+tFMd3lbFj7J4ZpVWPzYwU1t42OtLEG0
VGFYbAOBgON3sa9ilRsGt7galU+NWfnctnexeu8AzwSzk93toa3FghgPRLXlcwCS7JdDq3vNZW1s
qREq8Vk2Bu2Y+VmRPjPtfni5HepaNwaCHxA7gGia4aKZu1R31Ce1zxvaahEjxj4eH1OShHRoPKuh
e6b8mFovSRIIxKg7o6ofqYhDJa3CeWDHPlWfGIwkldj9cvtHrZxh57/JWKym3gR5th6ZFhUsC+cs
GOMdse46Y186b73RbWyQlWKlLK+huoaiIb7ukqM5ps6Mtm6hRMQ60KT0Yv01a2gw8Z1dwoH7DU1e
MDU3vvHK5sf1oBqAWOBZguzn8htndWMMnV2pUVdO8GuwxQjKbKzvb8/kykq6iCI30VkObJeGsOc2
VyM5rtoEc0vtvKqZ/USbPD3fMFdZi4aCOuZRw8sHnLPLaCVKXmnBhRq1KkxUma/Fj6AFj11Qthsr
ZGXzy3eVLp9VUtRlMXuaWTAlTgw1yho7NHPozKc8F7ByAoS1olvl7JX1KGlSOG3gWaNfkWq5OVSD
OcVq5A5tEFvJE/Q6cvNVFd9UkjySIbr90VYejsgfQbkxJboChePFPA6NXdCKAjWhoaDGxetcf+hV
B7+J6Wia4ViTnRP/6OviwS3cBxGPG4tmpS0i81cUcnHZImNeXhm53VHLSTj2X/lrypMvk+bseKkc
SWfdMVv3JsCQikbfI3Pa5aryvR0nP7HEkdeRbZM3uGY9sBMY57en5ZrjiWMXcyLVtGAViO9/ubx6
KkrObRQP6q4JdOjtJsanxonUYUed9zxPQ5T+HTSqit+96yWgTjSAadM3wWavVX5ng/GQg2MWu1s/
bO0AwQ9DAwnQQngJL78XBbIhAWQM84XHy9QkXp5MgbQKsO0+THrHm2Cb2tBp3/bGxrdaOUZg2AEu
H3I+pOVLrKHKB2p0zqBFfW+6niCCA5lOtroca9sNhCyIQkHsRZJIL2d+GEy1AnxJiwz+eRzywGxn
lDL0XVxtqaWtHCHy7wOWDmzY9Vnc5pmeOnqpRdWswwQ1CYB2gdQPjIohvsO2vCfXoyFLdjSkzHjs
Xo6rhM8s9E7w4crcsXfcxLMmARV2N47E8UaULD7IkFb/nknYsBBF5wHqohJ5fxk0syxotNqTBlDF
Z7OyA8Cjw548DhCataqtqs8KxhC3C56kSJ/le2cpRWI0ad/BXFOLVDKH9QTZaGjIWIkezsoUQEjB
jy12sLKnJPvusvyuH34x9TDokCCZtgSR11YRCiOQJsD7G+TTxWyP1qDyWZu1yJmObvtlEK+5/TJV
h9vHxGoUAyULGyR83DiL6VUFTNPGjmiRktNPqhgf9aas96bT/Yhdawusco15x5kkmU2Q3ENf4oqy
NVl5WRc4saIS5myk2bvFDojwndkWd6PSviTZqRI/mRt2cBmcXSXUaBfQ0sb/twObbzE1V8aOHQoj
QRCXURrQFxfHXA1jlVfUiOpy744DRIJKzxxfoWN1e46vySPAiZ0HWkxyEpt6RccCgYx7MgChkhTB
1JMOPMkHuKW+TM4JuiaNeoSfaQjw4+eyJf9KYZZQNdSwDdzLeN0sH565Det26UQYzVWchFlXi0Oc
N4pfG6AT3B7uyiF7HmoJHlWbIlN4PhpRWUOZd6SvBVQUb4dY+3KSmwK8H+CbeHcuDgUDqqhw+jIi
perMU6uhxVsONTmO4zTsjO0uwFo8fEJUkvAqBL90Ea8qKTEH7J5ITFXYmF1g2W/MNILkXw02JKLw
PJD8IWcZqNorRY7zAHPHoRBTZd7gbKRL8qcu3p4ozkMqAMUpbMMlY9TpGypGrTUjNIN4+sm1AZve
AC6tbfOLGIvpmqaW2UrZmAgwhhPz0/bokuJejdvdpByZBizxzKApH/TjJ9cUd33zzPq3Qdk1IL38
+0o5H+5iQpXJEVkJ9ARuSBrWWuvLSc1cFrpbt/7qxOKSQiJvoIK1LNlPZjvhzYiJpRRaYBWEoN60
fKMuu5bropCNrA6daqlNsTiyXItzCADYZhSXHaVeobbIM5mJ0qbdiKCO9eRBU8VJGKVNgXbPjnoM
Skrd2+zBMdItmsHatkC3D5sQqxb/Wbw8TRe+6JWIzWjs91V/L9oH821zwW4FWdyDUK6LJw65w6jW
DM+e7+P0E41h4PCfvt/ZYBYli6wHxk4Rrhk1BfPK/JsBxURBNrKZ1UVyFmRRxEIlrcyKBjNmlXtt
PGTpSRQbz8q14/f8o8h/PztC6j6pkrTBODBXrfFzgJvCv28pfHF4JkErGmzlxW0Wu4DYKG5jRan7
s1FnwEHfZ73Hq/Xjn+OgkfLneIdwJkrDlwOJIZYlMqNCnBTSVW1V1aHtxk1YFxl/BHVsa1xrxR1Z
LUUvClRPIPkWK8BmbddAG9+KBuVdg/kvTDzsAf711RNNE9+CGG4xWZ8ya59bXmnaB6c7ijdDqviH
1ZbI88qqhxve/5IGyPYvS4S9Uc95Bc23KMbrraxPpIE9QgPHpy2ux8pyuQi02F590zsMWTeWi5V4
6LxCzvvfUw8sFBRtgCFCpX3ZQi/QwFfmWH5HWI2xHGV1YM7i039YLGdBFqvelHjSNOFW1GgPk/1g
l/eQThn+mV0OMWFgalCxRVcciJRFFCgkd07MektuX7TpPexfaJdv7K+1lhVAAHiFKOi4ANIt32Fn
O1jAs8+cUOuIOM2nh8GM3wj0ywLBAfayaaVAQ9+FzCBeS+yoCsfZF3MBsXFgsraM1VaOK7wrYfcB
NIw091tsQR1o3akW1I5U9802Z0+3dnyzUbYaBMVwQCAVKWAk//1suFM2jAO3Oxsl9yP0nnTtPm4/
/fvqAOHg/4dYjqNPWKHWCOHqqLCl6veefe0puC/qBoR9bdueB1p8ulRNR5BpuB3pzXuRSkuUt6SP
RL/VBt6Ks8wDSAxWR98jTnucB/OlTKYnlmW/hfLPyCupkv535haHvVk5VDRxbWPFg9o6em3qeGn6
cfvzbKyAZR6RDQON1ZrZUa6g1Qz6scjuyji4HUROyWXii9onGsB4AKGFg+V8uczsvostOrkoS9qm
EuLc03yrmPSwqWfXz8DaSLMkPaROt1UPXY4OQHfgOFT4h6D2BFDJ8lv1qJa0nT2eYljK6d0vtX2L
543jbyvG4jOxPh2HqibjaWwnYIQKv4cZgYg/357CZQHoz0hwAOIVhNLdNY+MsILGTTqdYqRKL2lH
QE+vlfzAmVqGBMIAT1Y8Dd9uB11+t/8FRZEc9Dkchsu3HoelUK8o5nhKG8MC8yEmpePxlEOgfs4M
SOTbmfFFNkB2Q0ridiNhu6pWyvDAESMyAO9oPcqdeHY6cTJDIJJgZoecPTnzgegPJrRmanEU0JsZ
4JfWm0DBbnRZ1mYa1BKUtGHgAJjgYs1IZtYMwYnpZPQng6DilQI+8G2w7ob09fb0Lk+SP+MDQBS8
WvmW/iPOeza+rIBzUOqm48l2aQr30WYX14Xl2XWpwAnX2AIsrH1NmENDPhd4BSC0FwekXRbTUBF9
Ok2J3p7cdhhBs0bzX+zcdIKpiGgcffSmZKoghGjVyRaLeG1iJaBNOlgAdL/sgxoUGkaV0ObTzBoo
+WWBA8/TsSt/UzK+o/tab1zmV/EACkLVElwmcLFRV1ycOkIxeCm46E8y+ZmQMgxU+I34QdKfVfX9
Hz+ljAW4GIS2kS2jZHq5VFV9RmuSOP3JyoZdxbRdOo5QDUqOkF2/Hel6VyAU2nFQwkH+D4u4xbDq
YhB2qzfiZFl9aA2PWK57Ix53ffyL2sxLeub1afbaW2RjPuUYzk9xGzBwHKeyX4YptZc1aLsEKLwY
nAGyf4k/Zj+c9C6DxD0FKeMdL9F9r4a3h3q1P1CulChTWcsHvmFphEB57s51lSmnBrrAFdR+UhZp
Y76rqfjHJAVDQyQd72iwTjDCRSbupFkDJGeunLTsC/D0fNrnCRBKUL69PaKVKYR0C/oG0M5yUAlc
xEnUbBzxqlZORWM/oRgTWmX+gIYnmkXgdOcPbMx/1OVG5WJtGs+Daou1maQmnOAc5ZS0md+mRyX5
hf0/6T9uj201DESNZR8O4knLnmpedWnPJ4wt/aXAOkbLP1sa96etd8DVKYYDDNk5KoJ4B6A0L3/G
2aHJuqQd1KJVTyxN37XJ8Lo6KA31yUjFQ6GBpWdtrMKrNwEgfyDOoO8u2bPIIxYXAjBsiaKPhnHC
btzN3QSnIXPvAAhTQUsrJ9r9CLscpWcvXCnux+zn7Wm9qujhoAY98A9gRTpELZXJkAKS2rRm59S1
/b6DmVdd7KvG9eYyrJUXN/tg43s+R9We64c8K0LL+kY+OVu6PfJUudz8AMug+Y/MAzRbtIUup92d
Kr2Cxl18oqRJYf9QkfsBvU/MhbpVw7w+t6FJAkwTChDStmMpRJQ5E1WppaUvJbBo+oNLnnmLa4n5
cfG2MbfyVy9GBWI+8gvAUyF3u2z0DAlJS3vqsxe9peZdkvCvw5CpT8VUaTD/IeUXl2pqMMHBw2+p
Mh+5aj23xdDeFVV3r1tE20i4rmYZ4CSAuVB7AHJHu5K/NZkOtQUVv0c4z614RTc/RM9mtzHqqy0k
IVAo68CGUaK+l6MuVOyX9M+okwByrs8i+DEe8o/MH97rPITqu+PR0A7c3Bs/bcomXt9ff6JL8gDQ
rWDBLSqXTFNjTR9F9jI6BeCMr3b5gnp452RhoX3UrAk1TXh4HNwetCwPXHxpGVWqNOIhCpzScv0q
WmLXGsXMFjwJzcnwO3NLFPH6oFjEWJQoMKpKTKn8el+RWml+HrghQLziA7Zpb1vCuOvzeDYiuZbO
DkKS0UoTSpe99OEwhDnxrQDqC77aB3YebPWft6ZvceoaJilq0iMYAac21n9l6WbpZW3ty9tD2nFD
MuMPqOJsPHrsln0yYF20HjsW90kE5O4d1BFECOuvx+FAXrvAZBsX8tVZIz+ZVANCxq8jmVp8sgyF
CQsSodlLjpvYV1kPiRqK+7hzTlB7+VZqyUZF7uqWXARcfDVKU0iFJFgjKBV7pZvc5dqPxvpqMbER
aHU6kcoALoaNDrbT5fKAygMtNHPMXjLVyANhQbqBImP0B0fZUqHeCrWYRDulGilrhJroywQ8guJC
p7ncEvpa3154OsAmXl5ByyTNQut2nLUY20v5ndTq3kq7qC31x2y8o5Qd9e+DBqd6Sp4AbtlYJldt
ZLx98ST8G3uRQ9FYb7TOdrMXw/Zn6mdOwHZq7zfxD04euebZxTEBnNj08Ky5fXCtLBhInkjmGKCj
cHddfMekMTMLIO3sRbHrY8Gnk2uMLvQO1QgKtFstu5UvqULTHW8mPNRgbb0IBr02UgwZvmSj08TH
a/FETDDKhLNFeVnZdygFoSUOqA5Kuks0UDU4EP6X31J9NvsXboSZ7mVNWM4bs7c6IFA2cKCAsIH5
u9wF1LRTvcpI9oKM/EDct4I+5c6WWsRVVo/HCTj5yLFBdkB7ZrH++6QHdqWh+QsaEnMOMegmIOop
V/c1briRdYG+1cu6YpBjPV6ElOM+OywLPdXwTk/zl/pjQJO39r7ChPz9t/ZLtX3L01zPOsA96PZK
vOqA/i8o8lFgmIFvXxoaA1mFFDGFZeCs++VH/VR+M8JhPx8tnxXHUvjORgF0fV7/xlusxjY3OYg4
iCf6O/cLo1GqeBlo5DzUzD35dXt0W8EWH7FqJtLlOstf8tQNWYzXXwKlszGwyUvpHofRwdNiqwG0
dqThM/4d4eIzCtCjeppjhEk8AO/0CjDFWAQMArdUH8Mi/p0Muwa1GnPYuB02v+XiQqcW1ZUR0mYv
6s+6z49CdQ7kjSfTS949iDHBhWH7Dmw4/x9p39kbOc50+4sEKIevVOjcDmrbY38R7LGtnLN+/Xs0
D+66m61tYudigd0BBtslksWqYoVzjOjY1qx677yXVDB2sezZOpxpr5x0JXoUsNejzGV2UnQT4qQy
s2+f6FKEhAcbjCe4FFH/oiPNKi1QQYmyyM32oHcClOcqyTchYKQDuwJu3bRjYfUs6tCZQOp5n6Ir
vzZ4HCemBdeAaMtxF2OMM78wdPVPhH61gWeCKHdUegb6HQQICp/H78LVdvpX+t76pLeTO3Q0/06I
tH3dA+MJmLXZo2AKT4ytnQXc+gD6avLyEI0N1Ccfif84DkQ69A7v9FZ5albaxmKIm+/BLXH05eyV
aeoGiBsAoWi+iV/38l1hS4E5rPbGvRV9KQyJrJOkLmYRNEoac1Cdyjt0cmAqLnjriYCkXh885qco
Cp3bS1xy84A3RvlbnueweEogcFmBvyTjRPviOPSOkH0nb1XOELK8jT9CqEtfSoDK8fM6cr1STB0Q
Yn0EYiWYoOBkEQIsBUy4e5hIR2oNWXw6S5nFUVaXMG9uo0RE0Laj422kfVs/KSr4jH6XQA07VXFE
Isx73d7Jf7kcP6KpVWq1qGRS0USuPtx5yVet7qTGBNxoWvpAFtjVolWVv9VT+x61plw/+wDm834n
xUhqYAQaL7LuRP8Zyv6P6zzbDsriYZy4bIwQ2+FHnGcpZdw6KXpVLM6QXW7q7f/PLaDCHuSI0zDX
cjizGgTLMuDPpqQjifHhK91904RwbFs1MYtiO3wHkbDp9fUgOFG8nlqnyENTBCZc9iBJmzYJ/upm
/ZzOfPPObH8tV3qlzKfDpztxq4J7c9MR48m/51mkNbNRuDYa/0iih3MU1P0UNZ83QakEMo5VaNVy
xpqmXfakP0dLw3flshHoRY8FGcaTqNnxvqsIBrdTS3+JtsHX7ZP90wV9tSjMis95+Bkeido+4Ehw
jd90cDGpzRtHb0wwMX7KpQqzDk5pPCWbqHrqa3NXfOr1bmydhNvUAhFeb3/H8iX7+Q7at6oGqBnA
swTfqq7zyVScFlgF0yEBOLqg3aXqUY2spqiJqFhD05Ahr+dyiC1r+xgQyt665d6BGSc/Mj5rIbWF
zvF/tod+V0RotZUSFdvTdcErpztZDSxx4BDd4bFWJ6DWbEtzUottVaxj47cYvaYdCYVHJPxHKbIz
9D4H3roYnay0EiXcJOLBT3NrqrSd1JNEH+00ZJVVlk3l2TdTzhxzEUmcoa7hyk/5W+LGD+UhXQ12
f5JfgofY5Vh1wEUvcCaP8t2JNIJSRRcjt/T8yRlrfSBy6VVmo/X+5vZ5XA3ozHYP1h/YJ+g9B+wy
ZYuTtGqQjcPlyDAZEeWpGab+hu8eJcMqeDAeTkicn6TJURtz0oFllp5GnwjgG0vNGsG+1qBhm6G6
i2Hh+TdRtrgIRYUrmhL7rXOrenqVOXxWFFo5NzlS8ztOALLUvaGGwfC+iwd9LpiyyqAsn+SywZ0J
/F2euVIeESm800qSTXd5CMB909v2hVVo+5BFcbX03j4XTZmNoi8lLcJ8nVvw3AuOgov8fVoIJPil
izHDwi/Z3TNZf/b/zMKrRQWYJfzjVrlAZB5dP6wrM2sNbQTPJVBxtiwDxRTFpshNxXGdjOImLev1
lIsmrwWMrqLFJxrYx8C/g34wYO9RsvxQHUGggtXUGCYloc29a2axKszh0B1Gwrguc+77amFnwihT
ME1aU5VdD2G8jZpD31qdVuxAIynCp7Rrbvo1qswRicXzOhNK2QNORfG6lmAzRQxhoGVcadaVaFYn
404Hnx2olZHJ0FtznpnjnuuUcSuWrNH5/s5fd6Yt2VAnmljD+nmlDoQ/5IQsYEfCb/UI7xnbO2/f
re2dv+VMVlBkVZYHcxSW79TJTPmDwFckSA96S7hh3/Wh6Vd3uaOzQpH5et0STJlBYdCGKR4hONDW
A/hYkMIA1zqJG28Vap/a6fY6l5zg+ZZSBi7mDKUq8PJ1w+xY8Zkdtb3pS29eh0yRPyEatm7LW14d
MO+RMYSZv0JlHoD2Dtx7GPmNUqInzgH9VNGv0sbSXali5mLnG3e9mT/iKH31pbhOex3LM5J9Udj+
QXgEjvFIEE+gVRNZaNbbbPGCIIOIEiGG6pFLv1SbqsratPJ0CAwAgSv14QSSDiQRbu/i1QDcH195
JoZyD2KYiYISwi9HyV0gEWFytPKubbe4oHP7X698yZ4jcbaakRyT2JJoaiorLbRoWc++gfITQ2Ek
kxLhG3reTlfSThAI/5VnZlG/VJ/SfWGp8TERTnqxrYEO3OSsHOMVe+7lJgDR53Kv/aALuaQV4Jx5
FFm3/hOI5BQM08foFloB+UsGM278GPd7/SF/iYuVwW3DBIRoY2R2YrRKtZDU4n1Yvvb6Y5Sy4D0Y
Z6TQFBJZ0rZIvuDzUn6VRE7XAils1TYfU+xkEal0Z/IeuHjf8N2G5ybw13RELwWGHVu83/8c0hWS
7+QNcteLKtJnKyOw0sTsHtyE0TSy6PcwYQDYij9MOTS6dSKKbcn7YugauzhCxUMcbTn8TLV91rxF
VUvaQrAq3Va6V8Y1WDLS54KpazD1saRJ/Ri6XvzcBt/p6cipZMs3xB8/OQDgfDzcFrik8hIQ0Q10
NYkAnKNud9GMQVpmNeyGEq3G5o5Pn2pfMYuIFXcvmZFzQdTCwmRqMAhZotaIgcciBCOt/nx7KUuK
cS6Bur1eVypaU2MpsQJMg7g1p34PLO4++igzR+lYaIqL4jAKCCBbZKwEkdq5VAhlzObhpBrMZ5Qg
GfTihKT1aHmaEpl5KwuWFLHgKK77YfCkwDglCPNAIT1Xqy4tRCRwIKQQUIoDKvBvzs0HS/Gs+xSk
SevSij8l2xQ7cz0xOsQWXw1nYmlMqRgsm/xUQmyL3Dyp7vw36ZF3pjf+hfub8PZcFBVyCmGa9WqP
4liUeKba7STNavwH1WCECf+yJEACo01SxMwDFQ6h80XuRmlOV8ctjxcIN1ihGOZPVVjtRRXo59UY
jwRQBsYe0+fNvRwr0ea2xs4qQvtyDHX+8wlUYGTUusSlbRS5mmDJVUOCdtNlI8n0HSczguul64cO
xj9tL0B0pzOSLd8MGQ9qc9fXS30LRH2FIPXFIhBcTNAAkQnF4pmrENN5l+qp1V0OR463iTa6nb/t
y2fcO2n6Lr8ytGzKD+AcJ+HnpDjRh8dbvbH2Cru/0z9u7+vSYs+/grokOcByuLrGe8/3eXWl5gW6
UvmE1c64mPtCHypatebJ2Kv5kalVO6+OELwngS1pAO/qRFvhdlx+7yGroOhmCc6afdd8Dszs3p97
TqvOuWxKdZpp6LXKQBioDndZGG69htu2ebpJhyeR33b8XJWMzKF+FYvfYZeYo+DE3X7kUGfedPXH
qFhdtFaETZ070H/L9965ItrEQrSWw9T0U24TDbEddqvbJ/Mve4b3Frp30fNND0OoapJVzYhouU9t
v/nI+cM0AWEUI28emZ6DeBMiH1oVjsZwDksPLUyCoUl5xo9AZ92lYjaTYdQ8YiS3DmS02CSGtNOl
oFyNHEaLbq9xUfvORM0u/uydpSYYpO/6CeUaTBDYQVNM60IQGOZrVuHr8/9ZD/UM6HQPPZsNj2cr
cCDiLVhoTNUHvI7vuZ7/7vW6rfmsNqjFqOh8E+eVn62sKwFQwac4PF3wNwAXMBVACGsSnqttaPlS
bgXojlSn/QAmgui/4mnOsTGmxuc+JfRDg8LlUniion2+7/EOkYehtcVcyRwuDjgrjtT/Cv3xP1Hz
pB1GTeHcqXVyAMjNjcaYU1UpaVB/DzsLxOI236m2nzEisCXNRNfE3IqI0U8Uai/XhQxrqY5RELuS
F9SgjUaLbdjXodVmE+vxyBJF2UU5G9HQkoI6pARy0CrGc9iOYx+A1qnOSuYsGqizZdEkInwbc54Y
qYnLF1Ui2Y1eNQnxjVprnSrspvLgTQKG/LacglyWyfeSXJA+7L27up8ExY4RBoV2oYqhtAb9WCxs
0knz211jiOAlEsMIf/alDPTmba9x6YPm52H1LfBBiTyiKg6r0VOinChZpY47AO/UgBpSh7pcV3xR
V2bX8XUDgs8g101cI+BWM/ztUo/KDLb9B/QaiBE0S4YxpklYilKMiKm0PyZSWl+1GZLfvlmRyGRl
HZcc74zriDgUw0IwC5R9K6c4wYVvErfSPwW12mrwSZ7sBeio4F0u/6qBnhlwSD0n074ds0Mf2nJ8
ynrP6aWvgXM95dMI68/blnAhRJaQiplp4gFdAcN7qdqZ0SfNUPipK2NqVOR4kvGZg1k42ygc8F6T
on+9LXDJQkHin3mJOfNuUG4RgWNRj1yYuo3TCCSzOs4kX9L79NS6KYueYFEYgK7AKYOGTUzAUDY4
alOAhgJQ3YVLddNVW5LuOdma6V20LRnNQAs3Fz0cP6Ioi5QHkCUCUMJtErjnQNe+giJ4V4SUZfoW
Felc0vwlZzZe6T0Po7KQNG77eN3mK1QivPFJynOwga1z7pDZHB7Diu2Bg/hZ51+Ufh11VlQ8MY5y
SXlgDUGjA3T3mfbs8kPApFhoRVqm7lAdBtGOBzPhB9voQ+dJ/FU9lqWdPfiZhbHulB9JAgQfkQTD
Sskfb3/IQpA+t8/88x2U36m0copKLk/dNAVuzmgJ5Q4FYrSW+Pn6tqT5ECmffiGJ0ie1yNS+NyAp
c8KHnIkysBAyXPw8pUOaH45j5mFDw9HUciuqVlF8ihIy7rKv8iMPSPcFTqvI5F/GdfakH3scPCtm
XqqczhMHmCwEYB5G4SgX1CRyIHVqA/Xy7quNqh+L1hwsviYGgN5fq84U+t/Nsz9ss4rUkp2392VH
BCCR47GZMXvWF68VGvokwCEC09+gzjbNpi4RS3xNux2Swpy8147bpToKUWOxbrgdegIC5VVW74a2
cdKuJgkXbpWAAZyxVBoD87Whz4OJCsDpKFVvpnjgBKlL3WdBfp+ynOg6puw7GzSbaWSJQEwSXJl7
jeX3XmI5qsUTAToroiow8s3DmJf3bCi9stIBwO6mjxj5tDfyZvooV+Eq3WgPnf1krBqT/zAs/piv
6x2LlHZJ5X+EXyU8+aCrskKeUrfQY3Qq1LuUZ7bWz4dIX6v5LQoGGfQwY87tcoFKMtZaGPNQuWmr
FmYiOzWKHftANZXn6gmsNY0GaCVGlvJPRuSWVCo9pGBIsar4eWVWZ/V2ZoUxSZzmTja9kQykteJ7
bivZr5vmTtkPp1X22B3BvLBWvnMLFeDH8INhXJZ0/XwbqDgzAPV2ref4IIWI2/q9cD4Cszajz0OJ
iYPOam3FNda96X2V64d8Z+Abqx33+Lu2NNtfGU86yLbCTbP2Dwl5RTy3EvD/TURbtaeIJIzdu8KQ
RASOKP/nzCilbPKy8cUOHwvSe8yZpQ+haiZuY3KW+GILj4rdrr0j/9JuGpNhhK/dDjqZAaQ0d2aj
6EnnuMW61CIZtEpuApg0iY9B4eSgZNzCPCHL5iHpe/tcrq3yjF8NCicg1KFJgC6vFFKcdWVVNK7+
hIV2m99o0ayeU4uVf13Id2kG2oHQ1g6aj5mjmboGvaynmJCDoHAToMGgfTTEfd8D2mgoLC7elC3G
hBmAXPPVurwEkGmgKoZsJejwaASW2uh8wN7njStHyk6IMLFrBJ9VJzmdWHzf3sdrSzJD3oNqYYbJ
xlQXpd7ekMqhjtYq16/5PfDU8JIKGcmL60jgUgSllHrUZ4U6lo2r9YOT1AVqfGvQo4a6gB4Zhk9g
LIeeB8rGWG2VELJAW/roJ7EDwk1GuYslglIIvlCjXAD4FHJ1FVF8BXCoL7fP5Pou4fDxVAf8H/5t
SJSEoPbyslMSnEkxekTEcBZQPKwpzC0lye2o7L8NvmKUblgyKZeOfhuZ9wBS5qbA6pIAMj7qPsnS
e9gT0nbotZHXtxe5tI0ASwCQATiOAdNDuZdIirRMzrCNyjSq9qhFCqlU/tdtIQt5s3krf6RQ7qT3
KzkpBah3SeqniQRWvH/xWjJtTQXA24x0//Ie/gib//7sDRA2WT4BY61xR3McCRBH35qRKObz7TVd
O6TLJVHXaQbHMzQPUgYnOAXPLA+8dFt/duyKNFLocQp+A9uj1LLNTa5idAjwXExqtDLDXS2ZuXNR
lJ73cYGGs2m24fVv8B+QOnGeuIbFELAsBRgxMkhlYOao54Egg4YuDCFlGjgrLVYhkH1BVPfRALn4
9smwJM0qf3b+hhFEQy42jZtnRkY80X8MhWyHvqNnrsz/88sWWjDzygCgRsODnVqV0jRDHCkjdK30
rSxAN57wMSEou72i5fuDyBrkVujIRlX3ckmARp4KYYKYoDr4NZqyxcrmjGxT6CHRQJis+cfAk8zc
l34pxWQP/vB6+wsWtX0OrzFsDQgbmqUs9FOAdGR84ybxaw7OITnZ+wGrvZglhLq4apurVQrseDcw
OCfog13C9fcpFzJs7EJjI1guZ0bGuWN/xgW43E3PN7gWfNhQkPTLQ2YJ04MmOrZ4DHVWoEWOU5JM
X2Kfo/aTYm7AjrrUbnPUI/LoTolzU8QTtAxPxRSsb+/yQuB4+WXUDqBbpQzbSoPLwSPS4irLe6zQ
6P7tTXZ61Na9gK5gS3vSjkrnqJ+6q3s1UWSX9a65Nj74DNTU8cYFODxKtZcb1DZypntDh+G+2DAD
8X4QhV2Sbkfg/KrMotvs0i6jrDlTjdc0mqLnaiK1Zo7jlLGWi3buRp5CMqabKn7PDVt588t3vHEJ
Oj259AtoQoy7e+36ZmYEAETgXQVEXBoiWy8GgIRoGGEMtDdF3VXxx+3TXIhZIWDGJwA8iTZj3V9u
Y9XKU57IUec2dd+pBIxsvHDoYlT692mrG+EKfzY+BE5vJUtO9Ukjalxqa5FDn5Z1+1uurxYG6FHr
m98EmA6lK+B8PPmx7gWDiyS1EFpA4eDX0aiCo03UZRbexLUBhjARxCLzo2BGnblcd8ulgi+W2eBy
SbKRU7CRFwJsxhANeDtmrNB5cWkgGQQ+AArvsMaX0rxhylu9LgYXbS78dlQ99TgAtXojanzEiCwW
RQGVCDjNyM/ibUCJClUQxsodFjYCugqzqclaVHJpJ3kYNrx9YIt7CCQNUJTgFaf9aWY6c2Lg7OnK
wBMHN8pDsKOI6yAuFAxCDHarjJN9W9hCun/GlUKWEq0g89AFtYeovPeIpovR5QfOuDd8te5A5OED
2QqAQgaIPLSxiO9xjxMz9v0KlCWNVm3DUks+irbDm0/LvWQgmSZ0p6ZPk/T59gdeX1V8H/I7eGuK
4K2k4aeqts2nDCOBrofm4V2qydk82cUirbzec8zvy4B4xuMZnZA0RYs2+RpXStzolhjo2mEKf9yq
HBdsmrwOT7zcl//5CQN5SFwAu2iGiqReSbd36Fo1L3+LCuKQIBLBGSKPrvogfcQb9eX2zy9UCy5/
n7JlgHTxPS7E74uBGb/Fu8AFuj7BEFjxlAJQmTXMfgUqC7D1i72hA6s0ktpYgjwj2CfNLqlXwkuk
vg3VakCvqC4/DpwNlhnAYkeBiSId6UHmFnyWMmuGfyG9efkllDWbClXxi0HCdK1vS+1OfVeLg4h0
XPkeOWVm8plCkpXR3r0zdnzulrz0i5dy5xM/swCGKHMTajej2xq/itKq4nU9OannoFb94v9OVrfF
Lek+JhfnNllhTkBQpk3qQO6b1tnkhrGI6nsejuit9u6MsPRIJ+YV482xqE+gSERPPsZLZh60y9WF
dZOMcI+T20qipYZfcUjKk7d5nYR12+lmYoe6c3uFCzYErUNAKUHUB4dP86cAwrIOpZ6f8CxQayfi
o8IZtYaVqJqjFfrUzqVQ+1gmRuANfTe5epWbleCt8mLVHjDzT7ydbrCAzWe7fCUNrFrgYQC+FI7o
cheTJskioTAm19D99MjjnUCSRis3AldLq1rO3S6K8s1f7OOZTOrkOqHqexhpyOS7CE1CxbBKy1xn
hMKLpwVaUBQmAZmnXs2oIdZutCZE9VeUm0OiT7969CoxhCwp/QwuaCD3gfiPNvhDDCI2UAfwrtgM
/sEXNEf0pMdE0zNrDBWZsXFLJhrWHv1WeMEBnphyskhfcrlXpLw7wcWBoaBtfmObs6OStSXLoS8Z
DxWZxBnOEAiKNEGj38mTXHv65KLtUQK/Q5aglF7npmzoo5nFvP/cNag7aj34gUuQBm213lAZ0dLi
7qJ2LiF6wX/oaGkeTBG0HrmLCXnTbRSDZjOU2tGKkTkxg0n//Au91NGFO0cJkEbp5RSL6aB5gFUD
y1ntTKnAE70qOIbhWtJLzBFo6FKYcU1p8hMl5cRS6QPezTWwDMdxSVqjffzvKzmXQdsQo+W0MIHu
xyknkLBrfLMzWLXMhVL5H5YlgKWC2MlAVHtpO7RYy8CBNEAKMvhbTNvWO00fjY03jM1jyyMxF+vg
4a18IHUncoX+Un9UieD5o12i0dtWQs5w+hosfkI5TlbLqeHJL2TwMSZjyJjkWro6wIBBTQPjiDpY
Cy6/FaX0MjNSkUf/p+dZMdyT2zUAfGqjJHZvb/6yKFCwoaEJQKc0bi4XiZlfg9nRrbl2NMUk6J7y
WpeJMqIT5LaoRV3SVYATYhwY1SIqZhsUJQyTWoIu8a1/nKJosmWx4f9Gm86kUD6iqVJJC2GxXVFv
ZScA6+FGTZgUYYvbBhoAYP7iSY1M0eUJ6WIydLHqCy6QLYDA2aF3sJjE6IiUFAvjf2GQA5r7I0uZ
jd9ZZFTIaMKJOJ13U2QUUAHSq6zbC8OY92tfmvh2342hNBKunjpQuIEleVxLocHXRNCmGiX7RGmR
IksAK8KHSu2TplIw+pzLEQYVbp/w8q5ogF7lwekHYr/LL235vOUaweMxIBcXW6HRlF8j39cPXpsb
jJLLvMF0KACSVzTy4f2CDmnqiqAlTisaIxbQ3Sg+DZPyUZXiY6C4voABEETPc29JwwiplpYHsKnZ
x8wUfjSoUBXIUznUkNlXRUA4pWzNggsCB80TLHakpUgHYOAGqBDA3331NhsRDnTAOhfcIMpIuGtU
8HXaXe1UPSMmWLqU54Lmvz9TLs/zYjHS81mRs/s0CE2QWjISTwuOEe4JjRvIdwFOlgY37uX5qT1r
hV/726ypVxHQPYjSp2hsebqtgEtxNiq0MJlA0gFHh04tZ+yqwBg6LIcH1rkp+p2lNoHshEM1HHUZ
3IVNmPf7ppJR2Vf0g9rq40vKSQVjVxcmP5AuAcYWYlXoCjjpLre1SDA77YM4AG0SKvHz5DDImM0X
nys9IZgwMMut3ADgxxetvsALf1SPddLaYGO8S/N8w2X+wLiaC/fl4oMo91dUucH14nxfAlOVQ0dM
8p2HXWjHnsT9CBzhvcxqAl7QrbmijNXDHOCNRZlifShkPghryPRTS47u+Yw1K768qh8JVBAEpkHD
aCpIACWf5ySo6BmDC5L2p6qrkMwIH4rB25dGz0qps1ZGqdmEtG6RVI0Apr1PNX7hjr6BDNI0nsBJ
vsqjkOSNVYyhaUiljYnaY5yT0GAAsC5USbC5IFkE8QbCbIMGSc+mDDE1BxuBriwJfSoF15sgfTIz
cMcVfZYi+ehtI7UBp/KgkiyS9tLAwr2e1YYywxffQKmVVsOjgG1GcKs+bt95jsfLL+u69mXoEClN
APve93EnWlMKwt/bd33RrJwtn3LBKiiLhHBevoZpBE7/jejVlLWPKWElk5eNyo8k2gGXVRn5aFmG
jXQTj0QR4Y5IXkfP5am/kz9YuCkLXgZbClQslJ/AnXSVRvfCMADRveCqzV6WXK525JGRiVvwLhci
qGvTdWKSjH0J66T+xoqAMiim736vw51t/uaQfhZDXZQm7ZVeVXFRUjBATela0UGZrOZ3CZNfd1kT
fyRRAQFizrHweZiCFvnZMt5UqaPWsinJXyLqlFzQW4IAMnPpfopTZ9BXRYfDC61KHp2xU1/kVPpS
Qv7z9vIX7dPZWc46fOZdBbzNhFTBRuvCaxBavFcQedr24VvN3WXCnRQwQuyFGgxsAuqyqgpcZswc
UgKzNgoj5CgQN3Skgq6CV7h4Vz9TkejoVCoea1Yb7LIVOpNIebo0B+cpWDkFzOp4dlGWIF8zVkX8
EI7+SubeQajct+KqyEE5W3fPSsMwxYuW+Ew8ZYDatBwD1WvnlkujWgW6EJHaLyP79jkuxeDYV/Qs
AQ1/7oel9FjLBwDmZRCj6qb4tJFx+ydAdO1FgmwNwDVM1jNm8YqeCaTUueEA7s3puDgy+EPGpCKt
Ltqc8JoWgdVMv24vb9HknAmjtMZvmyKcDJxhkRdvdQuubz0SQECaJCzq3MULcSaJ0pZeG7V+HCBp
Uho7VR5i3a6kda3ujdEsislEMsq8vbZFN3EmkVIQI+3TqNcgUeuyle6tx+5XnWJornNuy7lKnIPL
cmYXB7AE3u0a+uAv77pSt3puRF5/2vEm4Nswbu90RHR8ExCOD8Pq+7a4P1XFc89Li6OCq4af+Ewt
Ia43c6IO5KCi87IyK1syhWd+b4uvx8rk7iti7jXTBn/4d09SJ7a2rBjsKrNCfwnlTdAymGG0mutP
B12z3vSv+MFwBo88Ag7GfPpu3se9GZCWEc8ypVI30kjapksR8pws/9FBF88a5UJTtIMMIOZEijBZ
TbJVcGBhmYvzam7tO3Uxu0SpSl7HvmPMAt3I3EbdciGJdQyUEnSS5fdDaYavzXPzXYKFTwWNqGOc
JvklOgLFDozl0cdtRaBvFL371N0NIi2I6xr7kBIpIyve0deFWZiMN9wfwtdby6YuLrBCUSStIKaz
4snMNvxWa4l/fI7Ie2cTtyXKHV4R/qNoDhs0GpvaG5rSD+KvI++sXo13EAauPGKa3feMvHl85R3J
fGAhYV55v//tBcj3gLqNwSK6PclL0jjOeH84xaSzAjMwfbszy41vaoywhimJ0r7Q69O8GCFpcqzh
FFmoCd43Zuwwtv0q9KRXRGmbJg966EXhcGor8tZtip1M6pBsY2vNxCync+i0KEqRpLFuCyXBktRD
fGyP7WE6wpFjimLFurtXfT+0KEqZKlVNjajCqtDLjNkkjSfdDEkubgSNZN/uEKzB61RsYaaHipTg
8VI3UWhWQON0NBbQ6NVIxf8+ZkbdRcoKDGzUxxgZinaiBs0u9gd9MjlSPwoBiQ/3GpJkzre+Nie7
3kS7Gdjfun13/8Vn/MimnJM6teheKbERQ2Xp70O7q+4r2SwBcGerp/xBcZrAkcXur8RiksMAjQjS
ZzSOyBCrUlfHen+KUWX1H9CAFX2mvrSSUjsDsBZasoPf6BCbmSP7h9tLnld0ZUfORFMr1kGsjJB7
dlvGkWsRZ5BhtAxlNxaWEDHWuSwLKScNs8ho8KISp4ovivLQ4WQbp91OVtKQcpNan3+zoB8hlNuX
Da8ZxgoLErfeythh3kLAQMBtGcvmBgWB/7cSytnHbZ6r02x9xf4E3zbEJmZTxlWDJrVxjywauqZv
S5wv+/Ux/QikfPpkVIGUt1hVaRef0lYwWSQnzCXJl+ESZvzFKmkgQSFW+ViT2YYO9rBikZNehe5/
7vfZ3lEm1CukWk7QkH/SV4oIVLwxM1vQgIlkG6Gi8tIT3WbFnFcNRv+TOVOeCYpmgIX7cnEpirxx
5kFmb2qt6X0rIQleY/s+ec+KXWoltnv7uGYbdX1cP/Ko4xoDPva6APIa5VPV+qfiLcN7+8loSoag
ZYul/kiiji3AsxMzMMFw+vWBHGVu3svWa7Lu1/Wa1dfOWhN1bkYWRoEeGQjwlBdQ03iPnlkz6mz/
ooQ/q6F9Hi/ncjMHDPx3/BQ0JCO8hVF1i4XYv+zHz7aNcjJpVIkNBtiHU/j9C0bW2ZQ5GS2R7P7K
UsxN2phOhOJp1IpGns+9zMtn1xof/fWdZr6kmPla39a3Zad5JoZaTyf5coOyAeIShSCjrCQOR/KV
enqJP/Gu+1VzRN3vwQHcrbjtNxrEy533HwtAf67Y2RdQjqSbKhGEI/gCAAcAmpnUDqAfybvP2tDZ
fl9drTM5c/x9lsKJIr9o9LKYNzQwI8e71y1585o89GuB0UCwGMn/SKLdlaDHkeShs/OU2+hvNx+9
NbJYhPVcY0mh/BVadKOorSBFcoOTCuKn0gI21Pf3bQVZtoBni6EsIB94UTHFEON9SXc5aVfpl2Hr
ludwD4ldHLY9w2EtG6YzgZQJzNOi9tUUAjtHI3f5AcOPK2l7HImx2QmM8J+1h5QRRAtNL4AsejgZ
6/gdyP5Esffyr/+KxElpOI2+o2BCTkWHx3ASD1xLAIlB0Oxx0EnOUPHZkNIars5EnWiWBmYL3RnR
C02NzsN4PAEKULJj3qusLgzzVVf0zPHepZAM6F3ofgdsM/Df5p09u02ZghluPkiHk0b8XXdf3BmF
FVkoaq8EO/eIR1QnIDvdM4O3v3rgnMmmm8Jn6nJZTiDbAWjlnRfcd3b7whsgIPNYLeGL6n8ui7pl
KLCHtVFAVpvv5OkNSfYktMZ2k9g6Gjr4e7U2k3hTWyJun7z6i7t3Lpy6e42nZYlRJzAk395hZ6lm
v/LxJJ/jqwZo3cYDQ95SsHguj7p6Ix8lnZxCXmUNvv0rtDmT3ygP2Q6YcJX96pvfuWcyE8+Laqug
1wDtTxjfoEHSSt0L0Q8zu6DHgwOcU9l8VNE9ZIqW634zxzaWXsfoxv5HGuVXQymNhbqBtMQCh3ps
1isfCY3tNLJCknmzrm7jmSDKs1a5H8Wqmg0nS5osMAwSkazX356tHlnP8KvU/WxgztdEudCCR5Up
rLGmX9leI/FRfpdABQAWO5aCsNZE3fpYDQNYGQjaOYHZvWg7zKa/rS3PbAkr9F4yzWdropkUMt8X
RnDpDCeMFP0fade14ziyZL9IAEUrvmbSyZdMVavqheguQ9F7UeTX76Hu3S4qi6PEzqIxQDcGUDAi
IyPDnsD05WpiGFy58Wgwl7stz5EfNaDx0tDTMty8SYZ1NvxnxYwzQg9Ihr08vmG33PEDpWBrgp03
Qw/TBeZkuS1paP75k5P52nqTzuZRNoLWrFdUWB48wwHWN3USpNbmHwF9/BGjgdRQtMw1d89xKLnT
/hTXmRV61JtjwIU6jmd9OJeER60X4iOWmTe2yAupqDuw3NKTRqKtaqAbjwYEyz457x/vOJlAQ3Gj
SshzUAqJ4W9kw5vPyAevUfo21/WDH4AAasBuRcOYwBiQWZNFUV5Mca/l39U2Es369fIHm55WCED3
ElFNxziU2wNtlkg+WS1pCOTKSyeO2szBRzDGpboW01Q74yNejHWxOj9NLav+DSSk+f5XXxPxOZId
dcqwze4v04yFCdNLUWoB6GXGy+liAHr1fUPpjsfXqFeBXkngC2N+D9Pr915F3LallMUKZAvHwmzm
Z0I1HiujohvQYEQHgEa/TaOeRvw71syLo5uqsZo+L2qyXPfTkpxoYDTjjjH1v0wxsgOkXXFFwx5i
07c3jYiL0LM8st/vgU5GvUVsb+fHs4Ex3GyRH76AAvJn55xN+kzN69fF9OizQw872D6eIvd8/tDj
wWcxtjwKZ7ka5TIeDdW+Lts5x8j0vsmDn79F7AMHMTqnihZn+HmsEUAB+bBYOLvdjnOYozf+m4db
tD4gEl+0aV7MQMSIcyobRYTKBOU8evIII+iZRnMOtsEDPZORk1BMJQz4dlD9814Kp0aGjd+PZdVr
NSsqADMBh0hAyRFLHfH/B1x4aZjJwTVuAQwXWBmA85Uc4PmqkxS8F+8HPk7vKQDwBMh68NrR1cZk
Ui9iXpcqinzH9R9JtTGEjWUnn3tgm1m6KT/ZNjUPwq+v4i18pwCqMr8a7KvrLuYH59xuMM0/WB58
B/Py1tX5UueXa3s8GeuU5GQbLlBgkwk+ZSJQYtOCHM6kxZ+vaN2Q68Vcco51+lPqfYu/iIGtfthT
ZQf7m0A9XzBM3RwnZxKtxMVlFZsy5sKW/qoydbjXlS067b/wa+7J9uo2OGxXLS5do4CsQrCIgczm
q37zNe8p/IFpj4FZoL1K2FWJjCngrRijM23KQnLRE3hUbQWIYgsvMXWSHDoD5QCd6H+Cpzw0sDJh
leiGilbi3947lgNjcYKcry8vwZXnDf80B/ffw9yiSdVVQtQFCGVCXbkYqZbr82mtNF+ZkAGDspxq
15QU0zw/6u1lhpEgNH8TAR0nQP+RUy0hjRwnPBP4Y1rvP1JSFQEFIwxZaUyAFWuB6GKPEHLxJCXY
sxAuCoFIG3FbGpuvhD5f1odgnf56fN1/PnK9KL6JMu4XIBixGVmbogZg58+l5W4PcIWcxzR+Gkbs
lcYoQA+RDEAl9p6jrbGZqLnWa1lrhubZUGyPIoXCuccj6dB7Osw9juLKL/MMdGpaWf5LZxW/ppt4
npGK8hJD8s+H+54Wc1jTECgvOsZXjs0iWR31mGxzdExoxjk0pfkJ5mOxRDcyULHq5YxWhroQY6M1
0/3c9s5G8BtDClZHTX+lm4FraLtmBXQVQzOw7XttcHMUP1+N+49lDrm+hnLUQr+hWdE8N9fHGRC9
xDm2CmS2SznHMKZRw9NmbAoAz5QIyF79aZ9ww9e/E8plaOwCD2kwzrUb1J0+kSH9/pwbs0RJvnI0
OllPFhn9v+c276XHvIi51uZnDAX+515uq6VrmZ5RcpzosQdgyBHjCLq5ms7Q5I7S2Hpqo7OA18Uw
fgfRQKQgP4a+aUZikddUTRuj1gdN9T7N31/l8uXf3PJvCoyY6vI6aQFi2CAJ15qBkTkzrAD0DK6Z
7JX1/rXuj+ObDiOptla1YtK3yijW9hTRU0qs2evlJba4znlvLx5RYp4tzz0rxRXwKeBo69uBEdOE
IAwG2CnH5xpJ7N3zxDxIpSAEGLEBpdIMjjmBM94Q+aAStNwEtmfky4xzSUdqVHcU2bRlm8eZEuiQ
4ku5y+lnRzfx1jN4fI3f079nxXavBWcZ4BwqKmEK6QA2aAiv7mpK0TamGSHnIeNyxFhkX03Ogtuf
Vkxq00JF9mMzMWrn30kO0TYeaMBloM/h3mdShYlXKuKtzeTN2+F9zsiMAINcILyusJHcCA5pQIox
pU1y1fJweiOFbIWV0vMv1wgsDAbMaWLHJc05L/X4EzqgyJiJUvVELwME0zGYX40/4fq66NBm51k7
nvM/ao8GhBhrobllUsohsru5ebpqhIRGRKX5Y4vUW4If93dAg7UUk0vhB9jTiXr5KcJtihYccfGY
YAyEkoqF5mbIqi6jeedcSDhHZYiHDnmbhn3EBmMcplKn1JMaokpOhdXSt/NhXVI0zMHbQFfNQqAA
RieFkQLDsyPih/yqUZXI1swyX9UafymN9imcL5R5w+vn6Pl78GVsWF1P1XOa59CWtbzoEFi3ho9j
fHyIP1Dke7d4cAnYsFq/VnUVyyDygk1Y6zeXRvBZFKMw1rMnVzauVCBnc7PYE930beFoJJ+Rzb30
nJO+Jb0HgVKh+W4U6jdDphNhvUbdLCSZ8xrPN88UI1eWuud55iMkkXXCeh+U2zGrx0It6NG1DASv
bo6nzkKCu3JKIz1wvI4xC9PXzPr5OcyTYez03phpmOD03b6NBRhdFtIJ1mWJt4BO7Mg8ky+Xfjw+
zB+oYThMgCyAWI+YjolpxkXPgfwzaRPo8rJUaYyQc22l6KqEQ+oBtcqa0thAP/UeMNu81vcb0jyj
rHekGVYnYuIriQxjmn9djAnSXdfVLDD6Lzid15nxhgZbjODkBH85GxptLPFJPlzp7/Bw3chLStPV
AnPd0DzPimztieM9jXQe30uGeVZE5VIocV/uQp83nSJ0CPE1itlg4Zd1mG3MjbtR5ryS80jHRU8V
46BAcNCm6s0xGeh1opRFnviwYBIo1mZfr7EiAxgtWOpBUUBdHBqSLCaGQjJEbDxt6N+vn0fyTZ15
bZQYgXbhIkcu2KK9Fs2pAy/evC4yor0ldvqLBzQ4UpvqsSP6NhZ4wUCrYDJOoZtdalcGuwDonE+N
2kbcQJTFZNG/cby4QezfMJY9oBJhob2IWRLI+f5yFVGNcW4MeeCNW2tLy5IscYEJr22x9GmwmdiZ
aTo7tJMTk74CKeaZ6yr38nvwASy7cCrTc9XXVirEnlN4DrGdLcN12pDNAr2wUkNQ/+PY61EZY4mJ
PkUySxAAvnHP9bVT43MmzZAGFRetKVkWEnubJ1Q1vffHxmSk+KHKQ0rMjS4VgJP5kosSiwM0bTvC
E9hZ2AVAMQiMRabHBO3THX3yTXPyFlDPEIFNCHB7RztOn7i1+Z+l3PuPYe6v0gotUM2K9qi7V0DX
A9T5TQ5zmWT55bwsAs2n7izG8IYQF7acZbLjNmh550iE9xGMw4hhaR9wy5C9dAj0OSZuqgvBLtKL
VStY5225r1pLZ6TG4nt0k+poL7eUGebHqHKZP/6SUUM/PBvmateipGFVpIbKSW5MVvKVppKtpY4c
UtUQros1AKfadqN5cx+4VFS0Bdr+0SSD8xUjHuCdhjBeZlFhByC2d8FBgSYaqoGhgpULFPMLVZfw
IHa88srYmz3kmvE4k7iQg1kCrisjhUf06/Vit4TH1IjXdccU43UmyNciKgBTkkiwiU+cYmvOxfTn
pUZbTOvEIaYBn6b6r1r/CIBw6e/96igIRl7tYqXmoHuP5M7v1Z6xcSGQRpQo6W97l5J1TLqavvmb
YL5O5sG8+PBMzcw0w58DJN5IyKtii4Y5i6nBy2+MdP/jQ2TA5GBZE9bEsruhJm4luArQVY4v19Pb
bP2G2rn+O7I3BoE33HvEAGwk/0a9BjSZO5+5gXYRAtAUdoDOptPD2ndkE3inTxincxocD6alXMpL
F4y5xHe8Mtd80rT/VWusmSRa6Ux0RztoyVul2/LVqAsLnZMXNElacUjzaDlLLGlGCvFZmi6wQFSK
f2GA6FxaekOEbqllJcmrdRXOs4J6h8ciGr2AwD4FQA5QkUQWu6MUVFRWcr89SpZMJ1RfbHhZGh4F
5jZ0WXmZXJtze4ydwNBptKH6x2Mexp5xFKf+8sCo+FSoW2CU9zwQ6Q+92jw1GjUaf38fXUf3D6Yb
CABabsGB0UFI2bYir9T985iHsQyTImCjgdDvuezXMd0TiXLUZhAItMdyIdqyqYDSPlzp9FNFe9xl
x3U9Ro7ljh5jeTu5ApTrBPR0bL+qLGTHsWjCUOee3Vi6rWGiTEA7xPExlyOWEdAYANxFQwkKDezQ
TTiVWqVoUcirxV0ywZCRvpGLKakrJ/GQX884WAkjB3dHjlG9vPRSvQIe61HCNZzMNCInu3o2o8E0
JXr8y9WB5OK/PGZxzL26I8poozfN1TNaPlo0P6QvNWDxYoSG7+VKevbRc/iYWG9HGP9xSOtmcwfR
QTupYj0Cjsfx7BXHMD0bRctDa+aRYLxFuW7FVoxAIq59mhR/gmj+L3gAViFG96D70I17xde1tPTq
XidmQEfUNMyL/987XQEQN6DAvAKzia/5vtu2Rw/N6mej4VzdESf+7ud7CQ4OIZKAbHyVwIAvvk3E
0NDx0Poa78KO3dchE4x9AE5X5mn9OShRYMzqhIguxoESnerRu1JyvIaRMeN7kTHWIZpGmg9wufa4
XK5vJXfkvI/R+zGlZE7eVxdzFa7IK0Y6aWIuDsU6ocn6AzljzgPOE20vlIFo3YkIhEQfnyFgTXkp
vTcXhVQ5Lw4cVfGBfjBmoowUjFRHQntEtzQqgl5jXVWRoyRSr8Y/ruqACGMWAt2v2xQxCNro1laz
9wmieKJvriQ47PdSiXholZAFOfgJibeHr9n+a6kfP5bc/fAjEchAW4GAfi9SbVKFl2sMbRV256fr
PN5ftlMn/vCQJE85pzcqV2Dx9L1vCvy+XiSD08OS2hoA2jg9t0jITPo411xHa/RBGZBgrrYSzHw1
bkECLhWK8uttNz8m1vG6RO7Pts1VY2TopK0Qwh/0+dcHx9aPqueAOnPzz2GTK4GGM9WLk5L/ShIz
Lu3H1nGUQUgPCUB0/GDR/b0Mr22gXP2L3x1FsX0XA6wc1bHV7lp+1LlQmVNAEpdu09LHREf5wi5I
FckRVYZXck9UztHo1flhdyywAjTcFNXTdFJwlINHg2GsTqupn5ZRdwxmf9IaC4XFxcTjASzziDCX
TtYjNxL0AKYLW+skaX7JpmYO9/+xuEZ9tylw77C2RtFmwFm9l1enZV09BczvrYq2nNkTMiUT6loJ
mdj9pjBebWYscaVgeXefKxN67PSe78HNQmKi1YCz1cHjXV+QxtHJZVUcxZc/23RnYY3pSivIa7GP
nwrSzg8JdXaPOR7L7Nx9APM+yMq1yuOo7I7L09UnHjy5p9Zc/8ksK6Z7n+aGWRtZTpPf5kI0ClSo
/C2Ksryczq0o/sOoDuTAKGopd54qlXl3fHlZZ6u3kvxpU+oRe0JtDPV5TxsRo2ihcUZbbYCwgHP9
R+/mgDqjwrNuMrnWQtEdL9lO9g5Nkq+E7NlVMlO8wKl1eahb3GNn1Pkq6G4rVGB3idaN1nzb6taf
cn0l80+f2maAHHRB08NhNzF2vJdYGr1K38xqzLuh1GEdi3pPe3ma2W/Bx5uMHUepPSe2eTEb43Xx
+7BonK+FQOjrxTSfA8Irhoy+J/06k34bZL944V7rK7nxznGbQN7iZzrZF/LxsVbzfp+5VZ7fyJPs
gmscxG/h7Fn9v67iQG0FwP5YdgBLMbIttQjEcnqt1O6oqelJOhcnPb3+C8uNHcMAugUyB9BdmfcQ
oGtdl5+F7ujmPhahzmvlJW2Nx2Ia64OD/L+JMOfQyXoZBEqHW6dYKhUiDGIWh+OvWDS8p8psLHRj
1jHROKczGlhJAPRCWR9bKUQ2eBS0IBbTGm89MLInAW109H9Tz9OrlMiNDAT3Li59l8YSjPFSbXV9
7QdTLSLVFZ2bpPazyMqjtJtyrL/YW3fGCKnoM4BXhc5QjHgzRshXmyJBC8UU1n8i0jNauKx8Ha+P
HSoJk2eUXAOy0BeAQlk4Tu28OJzTGCWPiXM0DWF9JrZH3N8KCXuAYy/opkfjtJapv8gNuORfO46t
G2s8wK//JaMz9z+fhcVM6cBlbsYEPT3xW2F6r/xOm/5zf0hzQIeJN10lOrdxAzpYZEzW6+2fKyCF
aGebMG7ksHN4b8jY441WEVSw+wdN1yTmykiel7dYVjM9om00Jeft3IYxXQmWueDczZ/PhQbtwAwk
+sJ14G8w12YWqSL2HmHg0rBK0r6uKDb5cnThp3N/T4KxYO6sTa4NgM6PwqJbEnO12Bx4S+NHFOGe
BvP0e7nfTXKtnxtFZTinc7JqDZMjqpG7fk+EuVOiD/fijOUJx+WEyK8btBBQAy0uvFdtpCfpng7z
hE8ENCnCC0VSei1hTiXZ8ybzeYfO3E63rdKsLvpDL3ft6aDuOcaY8/tsh4d+VWHxU/x+iVAyIbSy
Dxyd6vX//kLeiYht7/ClCzoCLqCgkH4S3qdnx3E+eCfB46O3cgOP1su6uF9D2R7D3/pvoJbxZj9G
Ginu2ejZHBA4B5O46tAVjPhbcVIbolpAq1qy46H7jDTT31Ni7rkSpMhHy6DUbdenmp5Ob2fqbFP6
Z7u2MgzzXDFtuYWXxvHJeXeGzSALmVeUSn/5p6e3pwshK9MMyDPnZv40zz1zmILolxTBWjIXJgGw
rO8WKUZC0IwBw4wAg3Svj1VuBGztnghzaTo9FyflNLlZyuf9FkBbV2e/99Z1ZexXu7Az9Ix4aF1F
VpdDmcOezLxy50s/By+C8nlV79HzsipzcrZ8u3JmEOl0vyK/zHSO8dxn9Jlqr18eVgJg6EPi3oeR
ctmdDG7dMgN9zSbAcSoECPpl9vyyxothzcmTRleF+cvcUJ7S/oMh/Huu7KhpiSUI3jkBuTxHdQOl
uOXO+Fem6psEcwOvsorJtj4xbuQE+wV/ARYvkDkHOFLWvhcbc/n0CoC+TYUDXBuWZX2KT/bTyuzH
vAL6wkM4554R89xetbOGlWEQGnJ6nbW1pjgku3ASZ4WaTYYOUD7G0M8w7J4/5vW9CFHRZKihHLtl
bVH9+Fj//8FKfp8R8+4ql0RK2rgER6dws8bU8RGlWXJ2so3B7UPpP/Xnw/JNizElIXrrAjGF9Iz1
FWgQgYWhB0rMg48OM93gPQAjhfB7yTFGJQ2wKkaQoRnLZUyMNY5rPn+6UPuzcvbwLhcYMNYx4MF7
2P7BX/rLJjtc0wolZpEmYDP2qPK2gCrO0ChWOpxOwfEH9JsM4zen/QYDjGkjE5piX5i6NZyG19gg
9r/x4MTYTQht3PqFfu713ThZJUU3K3ItqkFMkx4yGxObvKCDxxRjMpT23IRtnrdH9VlBlGnNY/op
GzaG4F4x8soTIfeoGOOBDXaVlipQkSQFMJm3Lk8LTNfvdpyjGmklvFNFdovF9CxlntfTgRrCZqAO
gM5Y26Smo891PCgcMfLeU4UxGoGWd7oQZXhLYjTo3t6S4yd5R34cMRV1PMP44NiR8UDkWxsZO6Kf
ZdlXsVH8GJK10axLC2/K1uAQ4TzWCmNAAhep2DqDdpwM9LAdyRw5f4z0YnZ4OTN593gk+XZ/aIz9
KMNSbKYzsLQEuTfQO1t78ulatpmgPxD3+mv38SFw4K5Gzb0ozgDpjWW+WBN277ViiKqEfw9N0WqS
ngCl+liE4zd68PvMC5Y1beIqF9xoibxgguHtbTtHQk8maAaaQZSOw1HFEWgASHFAkFHFK1ADpkj8
44qh/AWUsj6wp9bMvLw+5qwXzA9TNaDDKGCERJxyqSE4xZGN5tfjHx/JgN1zwWhehg3O2iS6iQ0A
nhiFXk0XEl04+lNDuK7gqBEcsMIoXq21pXqZYODbi5A2QJGQl5gYt0ffFNg2Aq/2JqkWgJ0MOaQt
zPpnb46QPACkCM/2jVqGAS3mnbpILZogXRyMbgXbzEG180x2HzzngnNvbjm7gfdcRf97/NLBtxX7
8fGPVD/ujv9mbwe/7pXCBWjpkNfL8j8drW+hYx1ze24jEb/qaGOYm01sxJaDKI/H2ki+8Z46YxOw
vqyqRB0SXKJpuZtHWPuxLDD8blWUln8Al+h8OIdnYckdCervzIM7xY4oxlh9EtV9cBTUNHJfK1K0
24tonSWO0eMo/M0SD8SrJ5Mk9ICzfNS2s7mCrClHB8f99oEOMsahmHaTsEp7CRqoZcDL3SK2qlDI
aAy6aB1e3YJnLm76NGCouACdGhDVfcpMwziD9R8ja5gKXRj/Kgsw4I2xFoqeyFh518NDYEpAo1P7
lS52u4pjXsfjxW8y7HhiochaFvYi9K9EgCo0QCzEDLyo8QK63sV7oHTshGKj5/9VuqUhmIrjLrb5
6fnyhjEm7gs/6t4OeGJyUFd/mk7jvFeLmLzkpFpZygpehYZ0MACezPC04Ibd/U8+4o5xcFtA4QI+
FKeFrBQxSnJdFgd9LaDZhTcKNh4ZD7hjzEaZi3WsBLhViH764OcTaGZwXkzqfC13PESB8STYgBrj
WAizoBMVF4wZqBWsrdhE69B8Xxr268JctOTgIDxZfnDs8riuoDYkKdijrbLDS+LlqlbZFNGrBNzE
bXY4zhGfiHNi4vgcjAV/fTW3jB+H7Phj802W0ZvsLE2ymXgjezptVZpiC4EJp54qm96pp1/o483Q
Zy44KMvwiooj9Yv+OfimzqiQjyb+SCwqlMVotQqOb+s5uVLQP242PHSuf3AXv2kxOhRIYeUpHWgt
X5aV0XeG+cTa2xVKDbCdJhzvx6L9B6X9JsioUe7JuVD0wXMfccJsAoZVNWzkv3bqhkNrPEoaCJJx
TaVYL1VV6191wT5hpm/dO8Ou9cs2N79NeMOm4XC463/x5+3/5o55hy4zLC7G2rr+9mskhsqgdcP+
XdhclP9/8Bm+KTEOax4LZZZNYNpeqneNSLgdcztxOnj6v7AnpKOyBdgoDnv/8Mx+E2WeIu1c/jeZ
WpqVsTyjQ2W2IjZmXWtKP5T5zjM+XngdYZzrgDo7ZD54ayvs/bvovS9bGMZJoGvN2aKPujSuds3h
7x+e9f/lTxMYV1Y8a3Ec97HMm751jTmRkXOnt4ia12gm9aL6Z03RBMbEVH4DqINzH3walrHtXfR9
bFv+8g1JTmRgwN9qZTpTSg+OAZw1xzd20TMvhTaeHfx7QzR2sh4mXYsLrX8gcfeto0+QjyHdAvkD
rmzH3+Jv2TKW5jLRJpJW9AoLZAIMWiYOAuzZhvNi3JbPPpIrY19mkic1RQMys5DoZ0yfnVoqvcek
MiIf/+pHXzGwVpJ5MsNnzN9te/W6WCAuOpgmmZ8t13h//4UBlhP6YfVduqIfLoLmxcJE+FynvHB9
PEE1OADGRE1UtwzcPrttAFYvm2PKeQK3gedCjodo37JnzJKPKcyr2ycdUozc0smbYNGdwwP16i3O
I8kzFkmbJunM60Pobp4bLumxTh9b1/GEzUBYjPm5eGIlllewERIkD3cn9Kr02Hl7TJmRCld1Y1L/
CdCSh92Si1L72BPBOOu9FQoyxdWFPkJcg2pJdVN4pwuPt3iXY9a1m74MjB1WV4fBtc9JAdix97Hg
rdoXskJCtqAHgELwSjgck67dapADgml7ReQbIOW2fMv7UWw4WPsnFQhOIvlaYLfCIbAfnyJP5W8J
pQHFOruinelWC1QXbkOmO9gBpUG8Yfw/CTEWpzoLWVv1YXVqu6947rHdwDlwFeOxr4id8YxiCNdw
Jl2hGC/LDBgo+kZ49Q8R3d18w8cc3eLxB1fshmk3EN1lInq+Mum142W9nuLJx2IdYoc0cVAbPlBH
etV4CsJ5p25P5oBkqMyaqZ5AiEtsItRpaXjHHc88PfaasOTlXoQekOyrMAZba8N3kPrYxqev/BeW
ayCk4MLf3pbiPBIiY0XOldQk0wQaf7WMtyXmJtfb43zvrz+P0XaP3qRWIp+fhNASLeZAEtNXy0N4
aB2HJ1mOK6yxSbqgRHSa9FevMJant611fMLOHjz6h502jyjHGeZdu1skMDjIVvK7KO/ZnjgWtl67
jmTSHpuWc5icV4DN0yl+4CnYXdFHbOrFkNezjHSRIfDuNo8MEyMFtfvfgotlKQ4K6TrdE/p7gRo+
7h7PBeXcgVtoPBBd5/2vIVmuUel2nwAY9/hi8xxPNhF3qZDlKVXcstY2kFDazgOrWr7D6veDDrxe
b47FYrNx1yhTutkVmuAvPjEq/sHhhXc0jLOhZLHk5X0N3UD7dv+coH3cNvuTQeXthUOs/7EHl5lN
xJ2vUYPXErwAieDtiLypu1rdyhzL+A8vnfQPpY6/bhQLBdtmui9lvW7XsSEoJFGdQHGi6yrSD1IO
Xc9lO6n2LQbeSvqYT45M2eRccgmnwmUKNpfNl/habL44t3ZkvnmYc/ix9LKu/ShIerc5/r1G93lI
7bm1lm0Lqrj3bJSfycbEIFNDvtBgxdF+LnEmFsom6H0uSnCXmieUK45vlrGU19PcaGiXmW69m21p
+8vYOV+HaB2kMFvL/6d1ZHtGqzpQuxk6JWC2DIAyw0tGu0eEPxxe/yHN+leHbnN6A1tSJNL0Wsr9
Sfq/0UamUfGErjUOFZ66MD4JorogvfZxbJ7SzFFJemx5PeMcmygxgUt71ma+EKJtBVG5v9Bsh2el
eHE/u9xumuiB4pWgcFrHG4G+kQw5KQCC27zd1rwomG2BqyW5qtUeSKSh2Hyx8kho7+2nTbFH5f7x
Pea9wre0wOD4vbAOmwbPydEwGpV06CEnv5HJPHOcbI4CyEy0Ek3yuvI7cIRgMgWsLYIVmVPT4WTX
AKJ877VJEyGbRS2SpA0FsI2xxcZWj3winiaYIt0EtzaEEmvZeCDx4yGLhI1suoIhutlNcQYyFL2p
q3m9GdadFys0j6rxiUSNiap9ny3h9xSPuqcDesxtcq+TcxkkODOFLK+O/hz+eawU40HfgABzlyqM
RkSYMIemYwrIevuDoA9Vx4iQ1w1qZbvlv9PCAUHmiU4kLZzVbi9BMp/broWuKeKa7f4xX6N+xoBK
r6SDc5plcXJN/d6t7wzgxPFM9mhSY/DzrB/vRdFZz/urpO58OyK3kgDHkPJ0jfXRsVHiv8HCaQmU
rr45/hPh+IoW1DkgM8TjaTTL8M0T66Q3nTQ7N312/Lz6g6PRsAd6qQLLRTemryWvEjdqwgfEmGe3
X4Quiv8hZqwjS3h3DB4/vQ344Z4NSDBueqSGuu7fspwyne5/IcuPAJXnnt/C3kdU5HtFq6NLGfsS
pBYZb1jn83kF/BUBPA9aeLzMfKzUXGKMNci9pm2lGYgZp1OxismyoTI6Qy35VZht87lT1haHYv/5
j9hjzUOeiIDRA8UQSPmpTZAdJiiYOMqcp+2842LsAvZ9wZXuG3pRRMegDlqibAUl5xWKJQhL9XmD
wdeXx9zxlJAxEhM0jyRp1d9iuSCTELMn3JITT36MoZB8PbvovRImc399Xer0iv7hr965C/AfR+XH
czTfKs+66nV3VXNdB7WXNfL6ECEwZI09ALDwB5WnHmEBawVqIqAk/ViU4yXaAWnmRQ7FcBK0OhSl
AExpD1SqIU/aUP2QbT3SPr031mXRLaS1F8KFdpzH1MenFQbUWXMS5ukl7vtVl2/xZ2kp0NDdzHzh
wWaMu1ADOoxNkbvWE9MOApaIC0j7Tdxg+c7COfi8ZOx4gmZAibErvljpTSD3urnu2wOBJB/iLixQ
V3N4uC/jHVsDWoxZkWMpVoQzfIDCONUmylx4mCuCVRQYk0MJiHNWnFv3w3tPPSyA7U2/gdbHPx4c
t/kehRC0DmDjPNc+c15q1pPH7jJ3UrWgVtN1TjxzamPBDefejTvxAwEyhkQDQ3XeZ87rRbTC2oMv
aanExMPCvg126HxxfSgeU4xVudauIPga6N2mpyNDf5s8PT4lnl/IevFdKPVMgYS1jU0kuS7kHS2+
M7JBqnfnSMfH5Dg6wfrzmHVOZpLbM7SOjOkmIeqem0HhuITsUErtN61Y9UJDlx3Zf/ajCCa6lc1d
wXk0eYQYI5GqeqlpGQitscF27nPQdHi/zhiGLJBEadYnrJcq8EzL+eOD4FnS2yaMgeMciXqWlCJ+
vqbNwrj2C8/fu0U+p0uei95fip+uhYpIStb7BdeMzfYVdEjlAWK42Wdt0NTALgfexsXRDJ30TYI5
CXeiiuksAQlruhSfIiJyzQuPCeY0yg7zvrELrwUtz+t1/RYYEgAbfrUksbGJDd1QyBdxTmjcUfpm
irHWs1nYFFILkuJbhDXCqyfzdUE5D+p47CFjKRTgbAGcy86ZTLvZeXrJ6t7vi0lL1/DH0C9TEcw/
YQ4QzxDHfxg1AAN6jPswbaS46kcdj917hMEdaQG7yZEbjwSjb1Jx8fOLfumPCngCaCPbYlZijmwj
8m14WENeNWLcG8N+H0mXdIAts1hkStnKadfDg9Y0Jn5JOqeHE+m9srezMfOX7vvigBkN30rWUrDc
8RrYRlVzQJ5R/lZ1k0t9Bvmtt4OL8uVxHvLxJMyAAKP7k7M6u0zdHpmUnFfrM91agVE/z8le+EAn
4NU+YPgqeualYMazmAOyjP5D2JrXdur1eDU6Ej/7NvpsywpeLYe/UX0Z0FHvI7tEv06EeIbdeS8v
Gk5tZrTb/BdHJ0cf8gENJujpWwwrLQcvS8MFYhHaX1D2Vl4/OGT6k/hhagdkelUZGHXsZy3Ocr93
MN/7WNayv/UwomR1aHkM9ZfoEaVeqANKKFc1kRaDoeACTLKqpMQKPz3bU+a80OpWKvpnUiLbmyUq
s3OudlC/JZpC1c9QBN617NuFh+x5eibY3NKjfJ8tYfNh7LQAs9lLhaMi447fX8GKbNNW4ldl2U4h
WMOIMkLQ4JeQZH84cNftcLReZHu2MmCxhLqLdYPL7LJE5SyG7XC0+Y6jKaPexYAhxmg0QdRMQqCC
HYPI8hKPlJeIBIDxvcxlgUynC9+Q1KVbnZ4n3VMlWc1szvmAx6r6E9dCqs5dEvSnuhZo9lr6mwj4
I62GHKFrahkvbh2vfg4YZqxJh4JhMdUhV9mfz4SETENa2+J78VJLVJCJn5OrvRA/rsvOVM4nlRfn
jXooA/KMkdEbzVUbGYDK8ZcfEv9p4fGe8vFIckCCsTEe9kRrZQAdxVwxYJ7CJZ5ygiU22uK3ZB4M
7lAWjyXG2IRK4gla1J+g0fzGjuE+Pd4YV7MgDuUYNpFHizE3Fw9Lc2Y+aL0Y/Z6H1MTuFyPdrN/q
js4OJJ2vVplZW+pWKQBeEBq8xAOHPtuZ5RcqQLZLaE9iVH82Jp6hx9eBx+AtITGwp3WcZ40e9o/Q
6eQu5r4J+22JcxTu+hSHkTpLZ6FaDjW4qY5e8x6YV7Y56wqwaz/tL4axzj7mV3KsPz1iZY4rU0Br
O8rxMafjgce3mrKtWbMwQIfR9UYvJY15xl6McKVaCdJkHEqPH3aRreFkvoK9rb2N6/2ylmIF7Spz
3iPSd9xufqdYgG1wvNvxvNGAOcbKpKmaZrKPa56aL/JXtcgisuDOcj12+MRb9nigK5Hul7XcweHD
BPzkXabXRXzBXujH0uM8EDd7OiByvcy6LOhvt7X/evzL4y0OAyExhiOrmyjP+nUG/0PalSw3jizJ
L4IZ9uWaWEmKkihSEqULrFQqYSU2YiO+fjw581qoLDRzrF5f+lBmCkYi0iMyFo/G6QznktjZk6H6
Tej2NalerC2aorqg5PHgcQ2PwRCzFsqib3FscYwgj/iAK/R+IbHHG5rh3Ci2ntMpzThm9PtkP9L9
9CO4fXwcKGLLN0qhJ4p4wYfZhr5neCcO1HKMi+2tMo2sTlR6Suj7y1DYfwMp220FOJbFzkFqF0GK
qhIKhCtMf5w5W2A5rzEQoP4emUp911+Mgd6O43ZY027s9q5IvHNug1ASraa7vW27b/dPfqXxAGfx
xf5t2GyHFdYQyZbWUsBZH80dXkrV4HzyZmGXn+wzKdT8ZjdTrXqMf52gIFiWJe+dEhz4IFVG+QT7
bmxuByE9rxv+4eq5ZuJAHZIMSUbPM3ealtgywTkiW4zCJDfM5h0ggwySEGEOSwAydA05HsvTvgrS
lyncx7w3Hw+o2TarTNDbpqPw1njnbYhkR+PziShuv/qw3fv3LyVLZRgpdFvKBYuWXutt3RN7xxfD
ubLssGMxnmWzk/EWG9Zb3TYfM7tH/Q7zXBcHJ7dRHrn9rbz3EMtdK2aKmJ9UiDQCZIxdgmmGwI68
T17bFs9XsD1Tliam0pleqUFzSqzRvd9/ap8oqNE64X/5JmLbprRBEae6hfVlKGglLz228vVOj1Vi
F3C8NcRs167o3cbCawxy43ZdCVRntytLsjIKc8hUOpCHPOXkZwuqJlAPcbwGB3TZYkzZKbIqpFiq
ZLUkCcmZB+r/8r5CFwk2tZiWyk751EnfF7KFpSlgC3EKT3jKtm829r6t94nncPkXl8sWIPX8jzgG
5TujNDtseKeFBDpRuMs2B3Ol/kywqtBygnVKgn2w47jGf/lY30KZ6K6rRMk60aUk08PGW3mCPT1h
mf0XF+Hp4/tPo/iWwyD8+XLqlV6gZ7kBOefDKnTQMk4ZqRpsawOPHlfgcjbnWyCNOWZW2ILKsopD
CGzQDknn3zCgSQk0aaQMvwK3gnF6h2P6y4HMt1AG7EXMJHWKCZN82UCktx0G7Np8DPeyI4JO397V
G97m0H9B/W+RTAhYi3UbDyI+IAhmzsR8vKNUdyD54mi27DL/EcO+FmMw6k0NfXi85Hfbiz15yBeV
20tC1wxzx0E5xnLVefbtrLOgaHIq0OVgnvdeHNQfWUZC70fZuRy9eJeOfSpGmdgWKl1RhbmhaKN5
HkbPgxVZo9dg/3zfrRREBrz2nuVg+vssqfoz9YRKClWzhJWcDCfE+uk44WjFQy72mWiEWD1t9BRK
sGtVJkfVR2X3ZTB93UM63eF4GZ5tMBhSWlk0oPgGIN5g1C95vW16V19/AzrYt2EfKlGRaVeIco7y
Glu0sWT0g1JujZg4SewW4+V3pxV6e3LQbzm5j7nP2z+Be54MmFStWiXZCA2ru9P9R+EAQ853d693
cAcBr6128YlvGCa2XJpYdMoG+zXWrMpVlaI/9Az+MmxS8EBpggzwbZUWA6yZFOab5eOgngYZHJlC
a+eaW5euhiVg6SqtNqeWY46Ljeqarhh02xG2rLEs/WAiqGP9QqflHWBU/1HaoC8D/lv3v3TnEe3J
kddtIk+//4xAeGq6nM+3dN/m4hnfU2i1iToXxGOHaonOrPjX7bNcrCbNBTDmIYXJBWTjqAButt6H
90tftQFt6EVps4Axfr4I3m2Bixn1uUDGz0jGqdCHE+qB4CnaqG4VJI/B5uW2kCULmctgHMs4tqol
JpBxPHrOCH6qtOa8mhfTFzMRLJV+1jZDqtAPs9lW+/S1/on+jOhsf3KXIi/55bkg+kibIW7fSb2Z
ULoGjCmE69B5RINQTu5oTBroLufgqDmxeDUXRiOTmTBz7EYlGSHs7GJc2+V5j8WHiqFoGoj/JdS3
2WyJFHUSaKdF2uZgYCJbaokJ4rUGuuyEimD0gqPPkiHM5TH69DLauIcE8pSEpK85iXcFeFFvG9vi
FZoLYXxiJDXD2MsQ0njHDaK1zn0v3hJXfjtbJFm1GpL+A3T7CkLRTv2aSwxx9SLsV5v/AOrkZl9t
iNpE14QJIJEhv7L9qH2CZ6Dkk8kNAonTosT9hgz8ngdBQ2ED6kKYu3XA7a4faPLuAi056LcY4huq
jNqypBuKbDJPdkWWhKke6PeDYkfp/0AwvSeXVx5mXJ//f5ziTBZz0S4YMDiFZ8h62RjEe68ejSB9
GFGLcxrQtTn70EUT4N7WPfAEwqlx88jLBzv7AYyxZhkm6AYJP8A5vofgQcQLI0A0bPBinqVLPj9U
xl716FQqpwpyNuB+qV6j/e37sHjnZmow1lhmwhiODf58jneSuOocN2i4HM9LuZy5DowRdnFZgkxD
wlmh2+t9RRK/t1Xn7rXANK3dEWk1cALFxdTHXCI91dklm6KyrMMSEmk64uh5gnv2yH7PnYHiacY4
5DFRBxkbYijFE+a9LUix1+rT7U+06L3myjBOWDUuo5Qjb02jGoxsYiG9SuRXDjAuhp5zKYwbHipp
itBAACkVupMnmMPJLja++7wOIo8HFfR2/HF9EaOhaco0MSbECNPLAnNWmgJhLV2i4UoofAYARM7J
UcO6IYZNIlqhlaqipEIM7Wc6jo5xrxJ0l6M291fH960Rm0g8j7kWmpNBNfK2hYNaeGM/2iRGSP05
/j/68pfRdiaQAaAoljNZi2Q63oURsuOH4qhOjs7TL55qi23rxkwSA0GnXEytLMMp4ioh2xA/nsFq
MKGFZPMoonINfE324gZyP3WXd5E5hsLmFUuzOpthrYNi3wkfJ/9uvw6+tJVp8z4f9Re3LIWBKDDQ
W9nUQ85mWFseRgJep51k7zS0LN62yeUAZHaaDDQliZydawun+ZIhT48GO2/EPKNl+75/j7v2tQtM
+7ZIrqkwKFXpbTnWGUzFaRzt2tg3eoojr4oX2VnzTnIREmf6MWilxHJkxi0ugtNTHgPlvjwKGlCe
2+DNu9wMhqiTXhepCYwXkXToV8J9vjn/vP8akLusuVtyeJ9NZYKbXpCq9DTiDOt35RVzX6pCWpc8
u36FAL8FFUZgqv4OiXZATc3NEC+66e9DZXu/qzFVE6mB9Jezi5Xi0b237XzlRLBzatq9ia+7F17n
8bLXmYlk8CUEJWghYn0wbR0DaD69ATW/sAbihfshOXdcZfAlP2FWtD5rOFqX0rtWLRFc9TX4vH0L
lp5mMxRT1d9DArRECmU44N7Vip+0voB5ypX4arXb22IW4zX0a2PhGDY5aiJzvREYm+Ykm+g89qf7
gD8aunxY33+fuctZK8p6r+Pv164D/mi6LKPzLg7mUG/rsRzgzhRh7nECEoo+tCAITe62kz1F62g7
ibbekWa7Q+X/XjuMnLb9fwGqb+WYK230TZ5KCmRqIN8mootFzihC/zTJOq7J5yeXVWDRJnQFZixK
ODeTOUwVi5z7kFpeg8j0o3g4PWuYq2iRim2fKzsCjTV/5JLq8Ien0S3TREc/cm9XgrRZaCpjLKG1
QuwXBZkC+L8FogWxZMurscGCnAvJvGCX27L4Vz5gJpa5znEz9VYipxMiVdwxKbVfn+2g2wQKF5g1
el9vacjcZ6XFLh45hShHfy+J4hUOlo94TxiSeP2FAuuj+/p28SQ7JM/r9Rodp0f6tEEIg+rX5ye4
3Oz7N7yldgAaju9dtq/ZITAYECHhn5klftlWCTQg2j0WKIIuQ1px7g79O7dOgIkmOhE0ayL9xlBt
W25lhUQru7K/lMdyo7scYYt+cKYUgziD2uu1nEMpRJ5HbD1CMuFewgHmNi89vUiKiJVt/9guc1/C
Ke5N/UJFgQXH9I8KdlJEmRveBZTZJwhskNu2RB8w6I9RfxoXYrEUxju6Dd7j3PzUItTOfg2LUEYc
abmIpblH533aKJ1n2Vf3Hz+rEeFOLF1DzVsflQGnVjBaSVYgjlZpJyf2Vk+r+MEsbGTFktQJAIqh
bcpBBVYKmPF+TTdO7V54EfFiKPCtNZvLFAcllrIEtoVPMLjvZ2wIC+8UH9P1qG/SPV6ff/eMmomk
wfMMsqZzal7yCzQPM+LVazElAmIQ302wrSPQ3jpuNwHnyxoMWEVhjHEbAQI3qo/gQzqh5rIWNwk2
UIGv4pOXTVpOF8wUZBBLTbEpdOqpPLTJp/vLQxCAzJODPhzgNxjwyapkLDUDQlBAPYFCFGVabv6Z
A70GAzxI1ctp10Z0TfHGszxNtF04MvC+8jgxeFBqMKjTCfCdwhnavCAexU6VkUTg4adD75xju6aZ
b9w7djf2aTB6dPeGtHNgsNM7A3NJQB1kbKV7EdTd59XXDqWc0NZdbmTKwXGDQRgt7M6i0OA4Myzr
cJKd8kTnLjF+YhcC+e9g3GDgJVX1CBebymrI5riVC1v8rFBixwpTojl/9yb8Nnk2WVsVRWsUGXXS
72c/e462IGDcg75pIMIdL9uzHGb94zZMBj+SIj5VQwnI2gKzvI8CL95iA47TZB9s/jJCnmnGgAdm
ci+ZAHYd2sQYP0x4UuMEeYNjPPs3GcgYR0s2y4jCsJPtRgN1ETRIOsgX8LZPcCUxuNENsil3Dewf
I1bXNCP4j+5QLNhwcZ6ezI2bZjLoYWRRpqRqPKGghN4ZUFNREm7ELbyeGR7emgx4yEWVC6kCW98c
z9ueFEFFwEckc+eZF7suZgELG+CHalkUpx5nd/HjkiAYS1zBNSw7vCtaUl2cqiE6Od8hWvrcxMm9
1du3b/W1me/WkTIIIhhWGaYXmAmSPRgR1W1lg03KuZO4oFFbhbUdguzYG9AYKiduZJsBPGqEWIK+
d/hMSVxbYkCmk+RTpte49Ze159W2dcGqeHArCytUSLBV8bbyyynl75vIbjDOJmkqFRH2hATlFguj
VmB43j69mgS7y6zVJ0caNRr2qE0VazB0xcQe7uuDdhal1J2s9ZORIxxUnHKrYFDQD5KHwv5Mt594
5nCkLd2VuTTGhCck8cregjRM1ZDCSezXC6IT7gt1KS85F8NE3FNe9uhKOV2DBoFk4IMMLh+8GtOi
WcylMFZaxEVSDNo1/kGDfwION5DTo5rFLZAvNmDPJTEGeKlTKetD6NOgPNhOWPmGuXabNjri/fCF
N4uFdaO8b7X0QpoJvf6omWXkWhFeYo1+q6PTi9DvLqY8iXggffKMkCeKcXWaORWgWIEomtw9OhbS
FwM5H9UTpL185sf/zgrZiQNDQvaioR8u9OO9MhH9hLourTakPP6Oxe6o+SEyDq8BC3pknqHZxa8x
QrbxMFlsYvMFeh0jollOjS56W9xQ8cbKQItxeE36cvllFuPB+Q9h/GEWy33c0pvnbJ22JZCONeX4
7ws5AyRgP184AehiE4ypmhZed5qObjrmdsQnQUuE6oygGhPUsNb/MC1xviX93X/i17cY5mpEVtsJ
Zl8AvzDbhYF70OU903IOLxrjyGFvgypNUmvSK4h3SLSLsK4oAdkhwcHdVmjR+c7O7fohZ9fOiNEQ
EClQCH7Xo0xLYzCCBx7ZPOpzkBbY8HK8i3Occ5EUtWciKw17rMwcItHYDCqb963indbatluJqMQl
8KvObR0Xu2LnAplbofS9YA4D1TF/qEGjHOwuPkcE73vRf5/pNFzUKe+6Cjodp7usJtYuRbRE+0ad
T94WIWnZif5jhOwYTq7qmSj2sPWXIyDL0dERAHqjAMwLHK2oNd+w9uvk+kwrzRQjXU5q+n50RPsh
tsuaNIF6MNZfe+ON7oX9f2yG5WnHeFNBk3XwOEHo9PCCfQ40xZw61Sa7yw7gVeG1Pi5yRs2NgwGO
qC2TIpeoNR69fp+GDsI8rOxCTfj18+uLS9y/HJJ8fzsGQMRzhAq0CnGUj+ToINYMDHs4cAFkMSYx
FRmM6BbiLZExyMv5NOqNaiKVDPayYae52tpOZS/3ue/vRY1mkpgHSSdnamRCKRyg9ppigArDU8IK
PAUcqFoqdmnogJVULHqRTKyq/P2OyfGpaMNWxTVW/UP1YT0Nb02NtqFN9HHb7pfqiL9JYgKEsdEF
oTA1SNocH7yPQ/v6ZLm/fhK89EFin9sD0biR8cJdw8ybJEqmpdPiCvPBQjEu6zKypoOOXM2LQEq7
HmwTZLpu7Tzvq23l/98s5ycPvJbiPdTAQA4gG4oqopHw94NNLpeTlKmlCED2wvWBrrcmbxfn/ge2
gHC5/a4TTQyo/CaNgf+oKpr8MnbiNUVbYiUZbvgPyzuTj4ik3hN4bPLrzsG3H8296WHkr7LBvxJs
8NS6/ZmXnj66DMVlsFBIhn41gxm8Jb1WdcUQi6iebbayW6sohCOqFiEx+LJWdBETRyIFE0b33yQy
H7kVL8k4YnXHIX9EYdgwwLeKdDB6ni6vO8TVL/xEy0Ks+5tE5nZeeiGNpjAVaSlyqzjhgTKfId3C
XW68FEn8Joni+uw0i/w0geQ3gxX1yM8+TJMjf74GdhdYh0/4QZkSDNroFuV5KXXBYeiyJFuoDoPi
CSb8u+CmlBU883IYlEZGr4cRT3eg03Gx6t4g8JCpTaujyMpgUqD2zTcTXQEf+avl2+loD5sAy25A
iW3HL9WTfXrYOz0vbbjU8v7bL2Q+Qh+fhgYrsfALuzUKE1hVsYW9TY3fuuAKxNHYxDbvTirR6K5N
8wOMjD2v730JPn/7Ecz3qTM1O8Uijgl01hrB8C5qEp5JUm64Rc/7DyOffQ/GgadpZJWNVUBbvLr7
vfx2OrjPX/UH73m/VOn6TSPGdQ/ThNAuhkbd2nECqwXxOKq14W670YhCYgw2Vl62tTBVgIjWxwrn
LfaUwCCEFyMLbG7VeOnR89vvYXy7nMET6z39zI7zob5NH7oDHhawXbakx8gjzRltQouTwFl6882l
sk0vwjmUz7lEpW62l/tkJ9egBYydR3XlR3cj0gTYzBW7F4LFEWjfO28+I+ey6T540LYINN9fne1+
SY0oHi0TP+OCIiKyIH4ThN6ILasWVq9xYJQG7DcsjGXcG6Iyt/S8FuGfcd3D1OmfAiQmuINuy5g2
U4p5OchdrDZCdxXkIS2eK0SKkBYfbQHjHBjosKFcVHB3jV0P65aCDKRlIGMSy76CgiW5uNm6tKcg
Ih8PXlwRDa0393lOSgdBauXv16Nv34Ozye4S0GFRhKWPepTsTTt7/Zvi1W/WxkBZdS4nK9Zx54Cn
R1SvMOOF3Xp8v8UBkSvoz7yJkWYRWCZw8uHuIlXkFEbEDL9OTpR6cfljCEk0OUJKsE7DWl/Ud46B
LcS0v2nJQFhZWWovhjh/JKNEW0g89VNN0CU6lR7v3nC8l8qAGAYO80Iy6Kd26OJQN8K0/h19znVB
7PMgk/7uP+xKUXTRMiVZM9jGJ6ETuvNg4FTzi2eRfLjXwx/ixjDcvzm/mRzm/IxRCnF6kPPiOWFK
kCUR0TtM7ZIjaBEJZoKY0xuUcbDic0NPjzr4bN15bzG8wW0xS921CA+/z41BdmQMWy0MIaazW8e7
3CubEOSOd+TnCp6lIEG7vWYu8i03WbJoid+S2VHbVDWjvu8gecRatNdfoRd9pmQa7RwAxF3Dtnjp
ZsKYh0CngwtDsijcye7ZTuC3QsAMliftudX8hffp/ESv0crsfudVH2O9CvRSyHYjoZFdc98an5fA
4J0eg9+aEWqaWkGK8IDo6g3T0Oh3QfuFfds+llJav2nD4rXVgAGW2rtu2I78K3TAp61WmFLuVoIT
fNJWl+Rht+NIXXS5s8/FYLEpF3U+JPQMezt/MO86Tz629071/CU4n7HPXV+9VIL4TU0mhDyZJ6mp
DAgEKYHknLddR/Zf3Qewirt2XFrExZlyDIScz4VonjQqC0up3mvirSKSg+ttz80PLhEw/qYWAyLi
lGII4QRRldN6dMtpUtsYLLaIbmeu8HRKNpPd7L6m52Bf+F8GbR3ieAEq4QYuX+1rdhuwZSi2LGo/
9B1a2vrPF14H2tIjf67k9d9nIkywcJzqFiI6+7oBGK9tYcJo+1cA/kz7k0d1sxw6Ie9k4mUtSpLJ
XIlTpgnnAbMqB33dVGTYlr+y7en5Zxys28zZdw94825oQZNzkkstsbo8k8tcitHoUqlqITe+2xyb
AxJSyhqJDHuPJkLOBVxI2fwmirkOYjQ2yVmAqIzkB+ke5f79J+eKLyLyTBvmFmRh1FSmCRGVs33o
Xw0Xo3L7IPd5+cLlJ+pMEHMHzFrMtU69IDJoAiQmTyT7QlUIc3u0h1B2G5NIT43bOdnBdSvMoHvC
bsAznzzzepqXroIi6SLWp6GAhNQMrsrMThMjFkNNn2gyqspspSYOLwhazPsosozXmIT/qSyV/jnL
orPYmvS2eU9h74Zo6m18+2s3oAkFI8Ccb7gUdM3FMUeraGV6uZQQlxHn/X0iDz7Yp3Ny/xxwO4YW
n6BzWUygIlwEOPEzVQ1v4O3x4eCB7toPAxUMJ0iec+Ovxa/1fZTs4zNH4tfU8v89St0eTwiG8NI+
RP7ogmL1cxfzcinXtx0LlTMN2XdmroQT3gYG7ndClI9sWguSm2BX+9rcrF0f432/yF1I7teEsgzp
+nrnIJX3qT+BFu1HBHYSh/N1l0Bg/ntoCDKzV9lshFqiJy6e3Oa88f2nGPy9P9/sC1ohv+xW9v5q
iFefy2TCGuGipFp+xhlsjscYSWLyer+Wg/CeEz7xVGMg3FSEU1PnEIPb30lYbZWMu1b+EQm22PiW
cXf7JHm2yzL2G4oeReiww80/RIQuQnOt1F75PkELOJ56hZ3+AobXXJ6epUhDkdGQIkk0Gawzp9mj
Fom9ISEeKwKYlckRpHOYdixHMtY2SjM8g1mKSefimFM99fBO5zPEIYjq78bUTgN7F2KMbXX7PJev
5rdajCMMjbLsz9Qwjac9GhQxMXr77y962rkijPuTwzwB4ZYARZxRtuO95OvHtfqBvfdB9MAd7lqM
sefiGFcYtbKemhRqsBQ3d5xKDS5eZLsX761erdv3gDs+vsS0iGv2fYIMcJ/SwcSIBBREobpwsP4H
O4goZaT/SHcH2LQ6PhDT7Yju8s526Xk0F83g+EXOItnMY+nwcvHhjrG8MRuIzjN9jomwbepNaZ6V
ssKRtvvBATkFGgw4ELL4cp4pYlBFZ/BYn4fqMmHNCwIYSlUJgnObDlM+mXcgj8Buvh97rGr+5H67
pZr//Nux3elKn1zG0oxwgE7nCvhyyNr5vLB9qXj8mxQGOopJ1pq+gIW8OO95SrCnOXoUybNI0DsR
OXQ7Fi+8pX/xT/f3j02yZcLRHCulsXCeXUMkEq6mE+3VQAUBNdcvzsdbLBko2JuBuoqKzhqWqied
Gr0etZN06C62Iz5LtF51Xz7apsej71vqNtXnohgw6dtW7nUrl6hLc8RolWBo0u0e1hfJ5baaLSLw
TC0GSUw5b7E/o4BtHJ3MbQLFdsBbxnkcLEZ9MyEMeOjDOMjnDkIcsybiTz3Yn145AEw9xR+2MBPB
gESvVlOeNfg8A2whiNzDmdS2uTLeJXvd6lzql2Vr/5bHwkVdiXIzmPhGqKcpGymoHquTXdWVK1hO
fNqMk9sPpPGszAGxvlxhclNJ3bJ7vK32NTy/oTYLKUWBnRkKkqaHzdnFqHvVA1XoxHQXkZfQx4wD
KT6enlBMdlJPA72UfkiOmCFbrd16pZekWyHK5/bkLAL27GyYMFA/FVWnXVLpUJkkG4JpspFqupAv
/cRx67ybYjCYY9UaroqAr1DITmxhrDSId8H6eV1XhMu9Ry3o1lEzsYqWd8YpueCoaV5ku12lIDvr
iX9397Zec1kal3r45hjADsYkwnRCKhfStmNCsOsytdVj+MqjkFvMTCiaoSA3AW4LnV13rndRq3Rp
iWtjR/eKU/vhSnkqgvFJpUt3GzxqUS9D/UT5zIj+fNt4l/3hTDhzZ5O010O1qCVEMaA33j7o9gOi
3acWua3GHW1anQ8c9emv3Ma3WJZko8qlusU2LOmgVUER3NtjZKsbtFXQ5SJ/VQCeHfC1Yjnz+WMo
tUoo4YDRyLLtvZJg/ZbVO8j/b7jkZ4sWqqtIMoEfD007zHlqCsgnwktD/YYnu7qNB+/TT4J1Yuv9
F4hSb3+9ZYf4LY09xkQOq+50OUtILtGiXLQeP+iIalY56CPgyFp0IDNZTORknaxq0hRott2mkaMP
riqjibb2ntv3fYa1MD7PYy3nRWYSGQxLm7DQpgbaKaT3Ctm+W4Pe1h1d2ULxxvmc9rc15Hw6hQGy
tKnCclIG6eANfhGo3l7kbNfmfi4GvpJTNgn5AAmN4FweW/DLZtigs9rwpgaXMXl2csxbq4hTVekK
nJyDNF3iokiMMUh0y/PJ0RdD9pkkJk5qz+Au0M6jhGTS0aEv1YNEDvVzaa/MO/+HbWcPwT5394g+
eX02y7g5E82GTZ02ZPLQQsnN+/bdO1xqgk2KxM6DmIi0V38X8GCLdweYIGrKTlWottAW56pJtliT
5LnY0On//aUl+3TdfZQft61ysfAAVoj/IAq7XT6WjFipLMgUfbzQ0Z42uMnWamzBt8/VOrf5SbTF
ePRbIptE65ShMGINZvoC8p7YRr/85Ner84fJe1Zer9Qf/nwmicGUtPnPeWolWClQ4fAoOr/0b+hK
2hae9aQ9/Xo6YKtk9zwGQowGoXKlD6he8d631Exv/RAGauSyVZtRorYEVofmIfcKUPodrx+VUpyi
l4PzVTn3huUvMaKmKfMUN7RF57733q4sckbafjMg0vDW+geqdByJiy+12Vkz4JM3XWIpY0dvqvSA
BdeXawuaepga7itb4R0ngz/yObZEc4Ks2m08uhTiWNxdbBPczCXBEJ3kg8TtbXTdV18FpRBma7AQ
F6Ufy3E2vIPmGTMDUJqs6noc4foUd9TGPs62/tDgwnJfjFSnWybEwJGEFvhTaEFnENmrPmgTwbqW
vlbwkYVr/7f2ygBRG0pSoRgQlub2duN91JpdVb5576ArNbWTv2HY1mcgpDJhTUm5G3UR5rpBdIh3
XUIsGx4yCJFtum2n13D3xjmyGzKr80XVyoR6lBenXMcP5xRTX6vVQ+HUtqCR1rcRJG5yO96CcTPf
fnK7Yq8bNm79AgaVolOY6np3gZv2thtsfdk+nO2PhGTrFSWFd/NgXRHZe3vec6fOOCGIxsBQdBrN
oo8AQ1sH/bjnV54DW6JZmX/H67/PQuGwl7C6VerxHXtvi141xau88nmwXMtF5xRebfvho7Dt3l+j
BdT/2duPT48nv0NH6nMMDh8wdPiTLz7c9y42nud28DIO/sh5UC9mVrGGVaevITTys11Bybk1hPoi
UqQSAgww56vROWeOlnhCToaV9bJusG59s+PllxZr0nPBzBUe+9hqpegqWNxppEgIBj6OW/EC8oV1
9ybWW4zW81KSi1HhXCpzl+sot6QaZEMHZAaPD9vTUxbZ0gnddCrnai2GhXNJzC0+Ja0OpiQqyUKf
u2oXrd3jLNeKK22Nt9v3eLEPdCaM7RQCr3anlhmEbTCCFNVe9h4/6IdT7HQruzTgc2o3wEqwk3Pv
3iv2unADXGzdIDy/Rwu07G2e/w7mNosxHt5lQ5VuYkd4yi/ErtaUxei2vosv6bkc5u5KUVGPJ2uC
vhgje3io7SdsvfIN2yVr+DY6n53avNLxEl7MZTJPlq4t+7ieoNvY2R9eimIAGrbXXI50noleG3Fm
sFGr2f+Z6KbdK/4bKAd3ps3z1DQAufWhmKDhlE6Rjo+FA7QettsMs9jo2I0t2tb6ya9Z0s9xSxoT
F6R9WetxCGlhQzBdv173/o9qveNY31KYN/9ADKJYSd8WbSRJBzlbCU+oR0+xHQq8ie+lASF9LoaB
EK2z5L4wqe29oDXpAa1Jqyfy+OqCWgmMQhs+ITXvWzFIMo1Sek5z+q02reNoIH54Rn/1Q+3FGvpv
uVmVpdh1ph/bhDEOeY4JcIgDi5LlFRuMSGDfDJojbt/hxRKirmPqSddUWdLY2EOatFhSwGB4KKfA
oGnc1J4+hth5XqOEnyL24GZwliLluUQGnVqpFOJSUhA1bho0EQtoWMBjEpmw3U7gFLQXbXGmHAtQ
VTx13UCNBKeoFraGQ3y5fYCLeDQTweBRo/cCtg3I0kHoSL3VXsG409kJFt7+lSebCaL2OQOkYhLz
NOmhy2A7+WNpNw2hc7QbLivbUlQ//z4MKLVRbPRhgu+z6UOCKHt9j+3O2cNuT9mDuJWgRTufqcWA
kqAIbToKKnyV8bN6k7AQ4iQ5meggecLlTeRZHgNNcdy3qnE1h433/jCRGuaACjLoDbivB55aDDzV
YmmB4ACHWDlgKZqc0jeehTVgglcgpLflD1CfnR8DSyIIokuz1WjGcNsfpKe17DxTz3vbyhczTzOj
0JmesLJKGjMpIAYJZdU/bt/fH1YYw8Cq0zsXFclnexP7t0XykIllgOwzoejFDJYBBshtg6es7MaN
l95vqpTgMfRfHqTOYMVgNp1iiRD3chSIukJ3ATo2bqvEgSO2zSU26rGVUoiIUzL8EtE1YfcyzyKW
PSMqxgadqTY0i0Gk6IJFMhkYf/GiCn34xpW3+vWY2D4cI8iXbCwk5efPFiPOmUwGnLDBUW3jSMct
xvjXe393uRdA8c+L/a5B15/G/q0aA01jO8pxfaZiMLoJWr+JVB6WayNXFdq85hoKBrdkMcB0aobe
POH1cAAZv/QUkjX30bdsDt/aMHCUyI0mxbVBoQ9vk+O2drdjDFJfZaseTw+V/xXwo5hlcP+WyeAS
dhw14K+HVkg3HhuZtDEx3PxHVJE98tUc37iMt9/CGGya5FaP2xwKUmHbZHX7Ni2mifV/jE4XGUwa
uyFNMwW6GN4HWqmfnlZFQLPh6Psrsd/N5ohbDJ9n4pi4pTLVIZw0iBMQTRwHt9rnm+YFXC4OR9AS
pBsojlJyZBXNm4xdiENc5Bd0Y2CM1wnfHk8OEvuYW+RIWfJQcymMJYyYIshOHaSglGAhqa8SV3Gx
D4+jzWJP4VwOYwRpXg/KpYac6x4ZkI0cVuiHxbzvjx9YpM5rBl1sTp2JYx1VJk+g4T9BHLh3HC9C
PHHwHgzSoYdle9mhWcEgD3SUgTyd3y6PlUYe3ctdg6WpGAkOiu2ufgXf0e2jXkyyzH8TYzknrISu
4zP9oKOzPWDCnmAdLJqGgMggI/207jj3Tl3CrrlAxpdpo5EpqLHLiD5kP7sQ9R3RwekLFYbB3T6Q
ZPtU2rl3WD09gU5/tNMX5Pg0GwztJwuNrK7kugW5t1E747H0LSHC/IcxvqnSRkFuSvywlwZtIBaf
b3AJ3+YCGEd0KbqyGyt61N72bOciUfz/ZTaU3njeaDH9MZfFeKPeGouzSO8pmlYxOIgMSOGsDiC8
Fd9+pq86KVcVxu1f6pDXgsY7Rfrvs6eA2g6j1lMbV7Bz3rrP3dv2upiNnCvGAJB8yuPz5fqVNsf3
GMufnwz3DtaaYtM8Ny2x5AUNw7JkC9vowB7AnKLRSuJlRMhyaLo1+Jxkr6UfzczuTIMTxC5GlHNR
zLn1YtdeCozEHDbgGHx/Lxyw2riWf3IwucyBV55WzBGCejgetQKiRP9l+6EeMo+Dq4utOnNlGPye
tBZj5zkkVPvexWQBJZTg2MGyi/j+NAx0W5Sg34ggwqG4gYWtKzTo8HtgFx8XM1XYrrZxqlQltXpq
z5532R7ih1/kJ+1wwszq1yUIUp/3ef4Fkv9Rje1gm8ABNIpTB6903HrgXAQW+o8IkengHi/jsVjf
mevHwHEom70+StAPxBiHcheRaJ3HaK4nqAX6WLdo76uafIH4XHik3cyfHFtczGXO5TOoS6d80kmG
/IuPjgWAIppV8Qrg+V5qDmzEPBfDYK+htUY4tTAXzL2cSbRtab2EY5P/ArrfH46Bi9wE20RaQxek
QbA1m2QdSCVTcvKcym/t9RfG6HZfCbYDcO7CUvQ3V47BjgqxetOVkAtzAcabb30gfpz/h7Xv2o1b
ibb8IgLM4bWYOkpqtaj0QkiyzZwzv34WNbh2d4m3CzgzPjBgHMPa3BV27bjWJ0sMaw0puzGN/2N6
95Z+ejXIsftoN3KLrrQYuwbkYXfpnmHotha9XepGmZJMGMNUjKAbSA+OIPsrSPjBUoy1fpQtUVU/
KcvlsSxI+iCjAvI9uMY6HeuOz9/TQcM1K3WddLqEI4hzrjjbz2SHqYH5AHfPMHG9w8e7ndnt5b24
x4wEYxUZGtLwzWqucLD4MCl7R9gHO8OsnMjZA2qRIWf99f+nI2VNUCoWO2HGSu5RyRxbMnBLE4WF
XBYgND+zFtVwNh/j6iTGxRmhgZxnY+R5o4N2C2oaeo++gQrBfYZxjK8H9/Bmh/b3MEbDDFQYV4Ie
Y+VLZUJpelnXcbacLVoLgbpx5h6W/n4gVjOr8ax9pCxMMsyTVkhYX7RmgD9W2oCHvTHR5f+2cDUE
Djq7wEF9e1NZ7xEN9ZyKWonsBpTEbDBgIPHWPv12AZlzsDGSz1rSVWm6wOuKJAuIaFWZciCNOOP8
ZFHxODtIEaHbgFTWi+LuoCHabglDu7UlvZT3Y0lbXU6XAAhIeDskDxvyhNZwa5KIYt7xzs7EoKKB
RhhWDmfNC8P0syYq0uJcKsK1nmJahv0ETmccWqd719CgXrKu/drpvBRB3UYlriJBagScTsu6/xyc
M8M4rzpHlwLox3s2AlFJIQA5ryXIQFsG4mfMP9mYOQGfEUPemgW9FEcdDa7oq5aLsGR6TfoAvea/
GQJWe1wvJVCHoVPCEeMfkICqMSp3nyRbPCCACN4+dEw51IsNOLLe73rIQWT/CuTM0HxytRNcH+AX
MEQtn0x7PpcqUa92GE0p0lzfKlkwjKkjuEDNw1ViZdRWQ7NLSdRT3dVVCF7ZeTFO6BYUGkC0y+1i
+UOyA7KvxUa7X3MOLiVSD7eu9UWNpAq2qyLyExw69ovGuKZ0zqZoyzBRBojolgY9+I7wxpGxfkGP
xOnP8+29YpxvuqqQl5UUa9GIBZzsMHJ0gU0IvW7t/lodupJQcFlTZD72SGltvn5OYlcbSciZdWRW
AtAktdQSrXJ8uq0YwxDRxYWinox8WBYRaB0xYKl2G5PF5rCay7s4C/S7keaYRsa9WjIer6+qKQOm
EqboYEdPd2BlZp721VLGpTzKVMhdkuj9YoysV+GV/1OQenuPTtXMlQdzxnjRZlcIxKtCcjr/Yl41
1jZS9kNpZnkepkW4NYC7aUFsZNmNNVfuUj/abozVlIo8TgpGJ5rHxlxo1bKHuw2oZNHlzDj5LIOo
Urajn/xJTMPlhLweR0AzOk+69eiS0fV+MdyZ1eTEpWKU0WjKHKy1Em4Z0N2lTfOlvP26fdpX/dEL
CXTOYO5BmQBuaShzxLsrbSKC4eDz4zJ5grYFdO655wFkq3tWZZdh6unEQa6M8yzEWMTIPTGbIVnm
nZ6ZFaQ+qfgOP/3ZUr724Rb5alQj+ydZMdMUcHdI8zCrav+LN/jXXtHjbGHq6woXfL8pyIuB0gRA
sJ+B/QbMlg/bbLasl5lhgukBWgnQ46MWLx5N/RA9nFl40iwrRQ+xJYJWp2jUWc55Af8isbNNQ44k
CogUELkHXnyXwAlg3WbmOlIGo0ySUQIkxHIkwXI9b0JrIe7+ANnw5oTOnf/H60wTPvH9mKlziRsA
/+boCNZTBb5hBUzhW5iqXyxTxXijaY4nXxmUKha/75viHN/DX8EpeUieii1s1f+Hi0AZkFIVg6wa
F3EWnMTX4zPvvhpOLJhBQfxHFMQisE7eNimsy0cnD7TanwER+22NkXlx7h9d+cm1d7vvAT0m0hvj
eaHTBZUeSVOuQcMBTTWvx6OPMnNhb4zYPrH4LxiugU7FKFXWtrMsfe+d/1AckB5g1XVWK/MX5phO
D/R6gZaDJQwCWjyCZSCqv6G2dUa5gPW2rGZTL0VREUqSVeUk57hm6OkCMBlic6RvA5CgPugHQg5v
4EkBWw+4ehZiIBaUEMu40ORP6CYOA1GAogCEcFKr3riuaaNDChHM0lnBCGK+kZNvRBZ0XqBX4l5J
JojrTCSqkRoHQ/RIMGL54JKXQ/4Bv+s8vZzTU7kg8zMnzlZBHC4Xm/JQ0kxTR02D/ITk6MCRLT8i
fxAEMPRkOQw65ZsAdSbiOGmxnaitZ3aIXntWepp5RimbMqmcBpal5YwixJg3kuuhc8RiPuIs14Tm
cxKQ6oyECnJq5xXNI4g7n1JUon3rcdsS2SIorpq2uUk4k5WMYB0Xg0p49MAcnRMJol+XPhzncwsS
NLwK42ZhlnXHk++4KhnBmXIw7zD4QJo9d/iVDoSV8fkew708tyDtVQSQHkiGJouyTg97pVWUFWPr
z55yP3fE9219NyPze04P/WZ+5Sq3eda3qiXsM91Uj80xlt1xtDSF+IGrNwCoA5KH/QwcJwXw2N3m
tqWn37Lvj1M1TZdUSdMFhT5sxchradTznl+ptTn0VWkWQqKSsgw5Io5+SZK5AwHSyFX2bck/ABwW
0cA7kzQA8Iui/J3tuSjdGnOV5IMw8B5awMTTrD+OjUg+pk9tV4PdXnAi2Rz/jO5QmhLGEO8iYGwx
RnJpB/b7CzSUd2WA1qlg377OicliVSdJpPFeqqSDNffZRMRK0MzS78MtQ9vFFNOnQOJ1FUoj/4ap
g2tZvFJ14dgUvLcYarR+vHZgYn0tya50b0v68SgsWl1KoiLFptMFQ+Iz3stID2z1BKmy5U+dPVrB
RnWX0Q/erIhkOVFPdjl5UFyANXdPk/Xn9pes7vDll1DrG6VarrYKvgTO5/IRcAURI5PZbKzDLsbA
B8t00q87rTploss2qFrAZ30LbNFKZvU9weDYol8PrjwAaFkDYSi5dogulaRuUNwEohR02NglQ/5p
3Lm7wEKxFkSVDEF0CZpWjrLZ0aB13Vgtgnowae1LR95ifqY/spz3H4/DIghIFAZmr0QDU1hUmlWJ
s1LvwXviFSSIzPewtuuX+TEBWhKwCScSdtav+Pdt5dbMkArEM5gBVUQHBLVxaewXYt2MvOconCk8
ckDQO4kzY6tYQqidUsUetzCFkBTztuMBTGu9yQOy27qty4/kwrJ+l8pQG5VqXDNizI73KtkpXtI3
eas/x8YpRLNVhQ7DfVEQLTLT2G51O9SI/F8OiqrhtZE0yVBQ2rg2NUNh1FI2DYKHNHnrk0QmlUym
1NFf0ZycSAzLtmbYdFXXRBg1gVcMyrCpVaXrgy9PHlcI26LZCxnv3F7QH17EsqCXIiiFKk3NlJmT
Jm8+g0/6Ofl4dwR0YNT7nszfYCXGUe4wO7Fk3k58wBoi+1F3oOVTdqxIOF3XYqioe0ptw9d+f4rs
wtWtyE2GnQrJMC5ISIDBzlYwg3tbfdYCU3eDF8YhS3Vl8sp0vNPVYtNxTcqQsWhAv06XK0xdjabE
tRxqbfLEwAkb5Gr5rV5WTuNXT7eVWRWkL2PXgqHxEj1KrNShIs9SPHtC6MUSMdo/xezIMuNM/iBR
XXbMkEHpKaHgJUgqtWNRGo1ZofuT9ywRvAMCmFRf61fr9R74FCNKtQJQboa3COzzYEFHeWJ/9poH
k2Wy156Gy6+gdq5KtAw84dzkaeUpVI6cuh9YObi19bwUQW1cGglZlSF29mS+IIk2mdIwkbo7zKJk
3t65H/HP95oqMiaEVVlV0G18bVbaSBKLMY9mL94qr9lG2Neor39m26wkqUyiz9viVt1m4584Oqup
VIMeJgkWr0ecZ+7RD46WUQdthYWJucoDRh1t782/f/mCw2bbH2fEuAbjsP4IxSiV6QznkEVBJs/h
7InTsdJ6EpYnXreCYiZDJxCl+YgA55dErJVe2VSQIuD5hTlFcwNdBOJFLUgSQZ+97E59DipTcLqd
Vu8LJ563PgmR1OUG0J6C9nsKGIbgR1MRVFYFmcceLxQDMg0qpKVpqsZVx3t98DGK5yJ9iVoZ95TI
8wdGiN15eAibZBcm8rmN+m3M+W6l50R77RTSYPZUjzYVEOfbjyosLCX4o8wz4RmMGGsGGW4CoLwB
y6wpAk8dxXlWUxC9jbMng0JHgEO9x7swfo0O4pUUvkpRW/ldYC4FTnYr/9qpuJT+/fcXgcuEiU6p
yafZG5td9ziAY1t74TlnlE5RY+H2sVCGfzStLXuCx1XFSOISRWqUNcsLve97QZ09fySTFgMvy7D9
yLen5I5HSlwOjzqwhcGCItoikANuX8QfraLf0gXBWDxCRcZxvL73scpHXdhys9ftAHE3OlYxuSm3
tMCaoKcaSGHfFri6u9KFQMpszlM+j7oS8N5YKaREorodzKIviJ5Y42eXgEQ2Nes8JmX/FQRuWd5x
wj0nWSriG9UdZLcGOUVH5NFAdwrjai6iqXdSlSRgdfOaoAqaRHkiapFzLZe1+DSBvOspUT+ahDGo
uSpCxrQS9hxE5Aolom792Kh7XEBQQxnIzRje+Jx6jCVecYUBbvdPCLWnSRp2rSpCiAL+LxHE7dEu
c2FYgdPozE55yLfKwRlUMxAXKIrWhQmozuGO3+fHyGHlINbPt8GDVEAS8WDTZlYSyl4MwDrjBZr8
FXeRLTbbegDbQfpH9p/UwYm5313kaMJAcmYP2RLN0FsKeyca8EqA8E6XSLQiH2NprnhvGDkydq8R
QdXJ5FWSpLtunAlSA8B/FpwinAlXPqfxw+29WAsXAMwDkHlVUFUNky7X96tL50zPQ+yFH5879bUs
T6rbPeuBGYaO/CSfpRFTCw1vTo3bhGTOrba7lziW4V9MJr0MCo+QQQOotQTsuuuvgBEo1ShVeU9U
icQ/VM+1YUXbJrTk2qqn3W2dlzP8UxjyTZIsyaL+ncK4sKCajoLykAaCJ+gJiXCPJJl0DSMOWntF
cU//CqEeiamqxDHuIcRo3FF9jgFLiqmO/vW2KquvwYUY+sFM+qoRZY7D+Zk0UzPe2v45i/dheNKV
YzoChLQgrLnk1eUTZXAMSnChJRpmsBg1gUvnUPAk0Tbu+mB7W6VvbPMf2/Pv59MqtUnVgxKzED0p
CNSJNLwcnXheK0Un4NU0R/lwzieSx/n8IYBL8MypyH+SoAcIhhUjVByJbPR4meQgigxnmMrUjhV/
BHyLgfjbzrvEOIxS0eAFi4WmJ37bIaKZBfjyhNerXCKl386hnQ1c8mvM0u49NFRc/rGe8SIgpYSG
B33M9I92mmaN5MGUgHyrGYTcFZR+aM0SQUZBZg6BsJmXmXLP9/BN7ExK5edCyHXZmgReakimRG3h
AhM6dGJ1VlLiKxX3Wg8g+3Jur+n6MblYUyod3fRFZmQd9sxqG6QftE3mZshKzea0oCfeFrYWMCPJ
+PeAfIdHF/eLX8bMuD4WvPogWKgK9Va6nZ1oo/92RLO9nx8x7Xg3HXSHt8J99xST9Mj4ArpVanEa
Lr9gsboXX9Dx8qQq1XJE+Qedszme9M29Ih2q1C7nh4C3x3Kj57qV1g5fvQLK1urV3JLBrxY6Sdvb
uf5gpKwJ+7VX7/KjqFRFWChiVaiwCGljw/Dws5n6LyKpNreVX3vBL8VQL/jUtKhFlxATTCSWDlpo
94YrIdOUNYybuuqtK6IuwzVD0wJPDzgbs9qDLxobrRClNyNkdffRc7/tXBBMAbepOvAHGYCI4ibd
xafhszTTask4M5Ogy+n9aTH+fQe1skkZ5gXvZ4KX9Vb70JbWuNcP+Yz+ZL1+ub26q/6oAscf5wuu
v0wnnPgwHbupyAWPn2zVDdKN0KNmYRmn4HXnfzX35WxmZ8aWrrool0KpPfXnKpsmtRC8cAuvrCG5
uixxHZDG0u97ry6dNLFvK7r6fkm6JmmCoeM35aOJQegrelsKyHqJuyK3usYWQ4Zzv3ojLmRQvkcQ
lE1WCpDBSSZ/UnObz73CKnQyTQy3dvXN0lQFrxXiNYEGV8Ge5Qo6QgRPT10//VTUPV8wvIpVF0YH
abS8pAt5esHaYgYDH8JFryjsKiUoK8XBoVQJ/6CM24jFaMGSRi3dFAZdKhWQVgPmWyPivb+kQRLg
t5T/IehQLvRaNvHClvJzC/6FHpL01GrhAocPVWz3/Wdc/YfToML/hjsMxARepVQS6ykIW7hNXvQH
AEyO2kZEiN8KfiSC+l/ew0tZlFIFMmND3tWiN9/zcCaMiHDClzRoplGYxX29K1lZlbUDeClw2c+L
VVS7SNEmAwIT9D3F+UZSXtPft2/s2pG4EEGnrADBhFY8HyI6U87s+fDe7/NnXbBCRv5j1RpdCqKc
iXIY+0kJIEip5i0X6GY4P/si4O4/ZuxZFdyN8rk7V+iQGCN1e1vJVU/mUjgVKehjEfRpkYteaOxm
38LmNSAWRhYcZK9RybjTTFUpR8I3xqbpRaja1E7amkW6DcoHrtmVh6h4nHlwT7ZO1G2akmF9V58Z
VFHAwQOuCV7+9rEuzovcyFUmpo3oZaE5L9kdS9esQN7U5f2IJgYl345tYOullaIE4MyDxVjm5cmk
n1TAJ/OipCKEAUfq9XkVm4LzcUeRiAOVdHvOS3OyRlOxpWInxC6vHhp5O8qW8WBEjMBpLXsOSM9/
oqmrwolT3bYIWD3ly0k2ijNvcT3rA0dmK3UczvRzswLMuOlvtZO8KUKS7sS9uMxSioRzOVc+zGYX
Im1we0nWHsR/nwVI1esViZUGs9HLZ6FuQJB+PWmMNV+7v4BuN2RNlhGHf7eUXGx5wFXl6A+14IHC
YnLL0BpKMoZm8ISkK8NB/oHGuDjIusRr4DJBzK/QTLtTobRpII/wRS3h07fuMLCJChLAW3zG67Gm
FB4PVOcMWVe17w+5UGqc6jQJBkHw0HkyJP3GNwowJDX20CdWXWPgqX1IS4UhdK2GrOpYRQmVMV7Q
6aRh6Wt8P5U6gu/NAnt3Z0x286A8++jptpPzvmAPZ6y5oEhdA7YFVU9UfCh3qZekfp6AVOglZF8f
joObasCnx2Cc/Hj7GK5aBmyeYvCIZXmFztBVY52EYeULXjS9D9xvTtsOwS+12eZ26daxKYYWz9t1
bUZv8bCvBMYjvbqfF9IpPTm5mQy/WKSr+65w5Y8qeEn0bR3cK8gK8wxpaxGGJihIC2FkDNlfGg58
jBr81RSJ3uQmsylOpWmQan6VclvwO6BWI09k18c82WRfTWWf5dQukDAryo2yFThrDP7kARo95rfb
e7BiHNGyo+gGjBS4GWnevWYGaF6hC5NnIIqfq8gxUlbZde2GXsmg3rluynpVzCGDa2Rn4DJH5uSD
2nhDtxlrsCAcR84Ka90si8EpqnvMRDPWnvkF1NuX15PYoYdt8orJjprerWdE6o1sj/DOBG7f+sG+
ryRS+C1phtGRjWxbNYweqdWVFkRkotFQgFiEOm66IDdjN/KTN0n9++hrJhfHjM38MdsCWwjc2X8y
KL9T14pSq2as9ORObnwIt+G2sd9BcYb/MPm5cKEEW/leJW+7c0dYGeC1egPEq+LSvPB9r6l3pVOE
MR1RYMc45idgckzOzNx2k5guCvse3l0QqzXgPwfq6e1TvPKgXQqm63xTiz4NkF1NXje7jXqndR9D
/pqqjMiLJYVyFvViLoa+xilqsygzjap7aDJ9M8dIufEdC6zzf1lMzNEKBjpCDDr1VIb/s5gLOTmg
cHOncSOgkz0SrOYbqBu3lQOONdZ469oxReCHriQDz7dOF6fjkVemXkFNTlB3SfAoqizQyW9DR/lj
iIn+SqCde0Ea4xpZLRRlybCg2atuj1a++ycczpTEz8bROI5mS74yNJmCcYPklmiPW3S8oqzy+4Vw
u9ZVTMFEdt3kJAIag9tn6Qdn7nKJLr+P2mYubZUgB/7m0myH/CKyfqkTO4VbHP0Hf5sB9O7Oi+3E
qd3MSW2kb82BcGAFgdNx+0vWGgWuvoQynJk+GGh7mGcP/YayKUUE8DLFcb6bYue2pNXDdqkzZSBV
rRaaykAdOIPKCy59DpX1bWj1BE05bwFqlGd4icM+d1kYaD/6i+n1Xk7khV+VwJpkhvot+x0kFQi7
0OEYbhc0vopg00fy8NU5pd2TdvP78LJQAZyR6jXTY2A1e2aX0OpjgQKOICyF+wWe8fp7ZLmRJD+c
J6xF/VQkm+KkW0N9J0vnTBCsyMk7cIFNpra9vQdr4SCojv7JXeLui3XIVaXT2xRyRXBDCq/Nb98g
ZuYwW9ZXMspXcqiHqI8GaQgSyElI6/A7S5kxvYSZCoY6a9ZSUwV0h6MOibiLUqf3pUis1IGHGOXr
/v6pctE4zsfW/FzkeAfYvLar1+VSIqXYHKDOI2Bc1avKh1xp0axnDinSiVsFjKzh0VDufFbX0Oqm
waNDO7ooywbKjtebxvGyWskjWiFBA4DU33uUuMHWUAmmwXRWIL22cZeyqEA2Ql5YF5MJYVsHEuhB
twpTm4+WrfQMST9A55crqUEjEeS5sgBv5VorPZx8oxoE9Fjzutm5lXYwcAuFXQaQvUcgihOnccw/
+VEPCMBj9tLTs3z3bFhFA1PIiKHXAiB8C4I8mdc1A+nI62+Jm3nOBVCYe8f4NThpprAzWzfECfqD
y884tD9ICP+v4v+EUbZ/0FJ/COplO/ez8/nuvHfu4Oo7B0f38dEwe6CiPDz9tl/sj8p8qd3RA3lD
ahtWcGbHmz9mx5aPgeK8YCD6UxS6R2IY9SQ1ONQC2l7O91OSWbWR6tjzWbUbdNbvFLELLWMei3ue
wwyb4U/aPsnV4jlSc36roDTnxvys3fVFlOKflYMrzbJ23+AXibrAYFiw1VdE10W0dEiKAr+FuvLc
HIXlzPlLXgEwsRpPMFLt81YMKHPrZGxPxSeQsEDGvO2IbrK6XZabRrsVuoG2B1Rw0O1BN1tXeamH
Q4EMfDPbs/AJmOSJczCzrkwMZ5MliHof9DiTQh/Jfq/XvHe5K82oP5VY0FJgCFp15y9VotYzVqUC
KiGNouXEel0mTzuUfu36LdQxlImcioKphAd9jzktjvxioZCv3jyDFxGbo27yczuzujeCNIP4sg7M
VDsq0m85TkgXRabM/fG52uQ5U+4rVBwJOLSEwE7k+en2M7J6ppAfEEQJVWs0z1JGvc1LP9WTVvDy
wE32MzE+XhrHbQMMq9l28Ha32520N1gdoWT4gcLKA2Ysdw8FbB7mkPaE9YyTtLlG82C3W3A+7QbY
wBPWG0wfGJh+6AjD3VvbbgNJF6RdlkUHgNq1pRsTPZWjZb33UkhAVP5S/8kx4wEobIJSSG4aVrXP
TWn7vNncXmTj59UxkKRDoIH2NgNDNdeCQQYs6VIt8l4+OEb+XgVf7XAApBu4bDQptnqRVR9ZNKHu
6pVA6gopYq7oIxJtXvwlFEdNqC1VZzX7rVxTBNrgIJARWqswSNdKZSLPqQUIYVBJPU69PZvRbOXt
/e2VW+s5upJCHU9ZLZoyjCBlbsAbeR+dkg1vS0T4Eg3MhVvqBm/iJhue+dJmHJe167lkEpCi0zD2
hWfiWsFIDeXIAJ2Dp4NhJ9DPhnAoMjtLbDSWVGNn1VxFxt+aSibOTBuPyaj3c4FhHAR0eqHBFl6r
Qm1iVMpC1gMzDL2j4kn7WloxEtsVtDv+FQOdG3QhNLZvzw+3V/zHRLyBdOGlWGpfZznkch1Aol5e
n9QpsMQcTXVHw9GHTd0TPUpJqTnGMlOahR/KI488h2LJh/4ZBMZVzfBOftoIfIwoCjz0RyH9x4hy
MDQJYlkR7t82IuGeVbRZbt71Rbn++dQaI4UuDWk3Q1muJaq2laPQRGrRVOZ9Xp9llTP55mjEVjVt
i/nY9qwz9vOiXsunFhtJiLHPFv3EiRQv40OjPPnggQa5kv8xfyTqvTaY2q8CsEToX7290Suu9bVs
6mqV2tRLlQLd09REzapvSsIVD+NL1Wxq9EnbcsMqJSwO9I/Vlhe3y8CAqUIPT3ViOyVKhVy7lLQp
ujVBRacRrUsxQKkNqnxOfJE/d03UW1U/z4o55KEikbROVJXIFY/Wwj4DRokzYhB/P2cAJyRTOIyf
CTBfPgo+m38VWlBl9u2FWr2HF19NhQXzFKXAwUWHUC2DsbNRNxL6tpNwr4yNGessIN+VE4GhhaVv
d+n1BMfLtdURhLbUCwxLeZHyIldbPX7KOue2Qj+fI0NGXh5DJ+jUxrtLHfou1Qcpn/qlBwboak1q
TlWz5cLE0spnKbWGNDOLgpUCWX4otfcyZs7xAMN3RJsUtYqa0QGJUJbRJJLUsRtm6Qd4zDiGR7fi
UyCpJqKmImKUWee/44/LGH+Qs8CPQtFTG7T3p7umJpF87EIRTbK+0/dgD2nq2dI7J8pe69TtslOW
VyDQ+WL1Vq0UX/ApkgS4vmVMEFNE1xsZNEmnJn0mev6xBMxHZSn2NtqV+8aydTLbuUykp9v7ulKC
hsil4xtTS3g06JQAF+pTxyso1U2nBdEBjXumbAl3o3kHWrr/4L8hC42BbFQgeUHGxl4riKBJ06Ih
RRNBipcIbYzlL/5DNDMzMnWB+CHpXlX8z8fhJXYZiq6dYARtaAIWRMwN0msbARbA5+B8eCFws1Dr
IdHG37Z77Q7oi/m+tXe/K5CBlB5Cx+1t0SsmDKbgr+Tv1/PigGEsM0sDsZQ8oU9MrnT5gWQDWjft
ObX8kGF5ViJUVF0vpFEuCCfOQ8Fx0JP/U1oVWNe3wS4zMQ3q39e2jPEwHwnE1gWvdcWqp61epUvZ
VHK01Wc58xPILh8AWNq5uRXsJczcmXxom9xAuj3W18xe/kPK51ppyltu4cF3iQbBWmklH7KZ3ivj
QTH5JzgYacxwMNZeQeSVJA0WdxkW06hrmrdIrunGiA6VcT/2Zm+QX4HilIaF3ugh/JgbVkvMmoG/
EEgj1oizYMxh3+PZRQP/REZxQehQDxhxV3bD4cN/AVmytGVF7yyp1ElContsqxFSx+zA52bTuZ36
nzQDbISKcM5QkEu6NgjcIHZtEkvotxGfW07eSsJsgTuHKKJXSUTnthmvvwv5n8Z3UtER4w3nb4aG
8QSsmAaFh9esL6+oIND7mYZJUfJRLnmDOW7Tz267wLKxoDLWLO2lFHoTy2JMMX8IKfIxA1PDaHWu
8F69FluU8VkJ/JW4Fe89AtdlzF1fxuyu13Vq8cyk6rdKVgZgabjk5vioP30NX/qXJxJDAL67eJzv
MfAbOlJJ5MecFe2t2L2rb1icpAu7NzazkhQKviHB+I1hRtGDtPMLMnyGBWMDV+Kua3WpYxQBK1zr
FnXB9qX+cgOA5hBp96ewjU3DKkatXAtMkKBpalnaJR17rRZXT348LrKOiv2LeUrWfzqCKVVdGhW/
WxYuFq0T1aAwpELyaid/Ek0n2zxGbmPxjl284ZhYt58mYTGMlIsFZf6JWz7nQlydaDoacZc9IrXT
/BkWQlw8h/x9dzh3mz5mBRDLC/BDnrz0c6N/hkfD7LU8RReqMsk7yfMzcGPteskW9WP8GZ0A4ULk
h75+5OdDkxcsPVfPIpi5MVapo7Xim0nlQs8uRjJtSAbRs17F3YxQJTbvQjJ6wxmJIyY00EqT2ZKj
wisg8/glyItneyGu1ZNuCtsSjSWZXfJWYph+F1kpn2KGMbGDVLdyP8UaHMoyIkMJIHbpJGhwwMLB
7idPSPfhvEsL0WyKTYsmkPKQiJYWngfBlGtTfZdChJcW3/9KUUdJWa7S2mIJqDIYS5kbWW7q4oYl
uqYHpRO9Z2sWSb/ZJiZQ8GEcEeFVmD59FPdWoyFfDECd2+dxBd8FC3chmrrI8VApSRbgzZlO4gnF
Pqu1/FMPUl8lItILX9v2G3JvphyRtzf3rj+CQZU12L5qqBEIAN1LwtwcQoPrzRsDDHUZIp53icTI
4hSmLyys6mfrNPyHWH6JOf6KolZa9SP0Cc8Q9WxZr/KuAowT4OGOPBy0zUZmdLtIq/uKJJ+Bpk9M
wtGxNLJvWlAneFqV1+aDf9b2o9U/SXeJ/aSZ7kEAhExIwlPtnc+S59WE2C/55kCQzz2fAhavybKI
tCEASsLfb6E2WhsnKZc4He3YGDQFJJOjyNhumZWxWFMZbDMYtUfvHI9B4+u97JVKSyZ9lrxWeYwN
kuVuYI9wDXM7SrzbZ3fN816Ybf7Koh6GiRtFfyp4mG4LwzHGWQbDauRx9uQAwE0nu90G1B8mQ+pa
7u1KKmVRe1Q7mngQJW8pAUxEOPg7ddc/EdV6sA9gvBKdj3k2w41iNr9uK7z2VAHPBlkBFVAsaKm9
XtvIb/O5S1REGrrZ9wEZzvHwdlvE2imRvkdXRbS+KN8B84UdredIiMQGyqUTmnKNmkjdIc52IcOj
X5kpW8IWgGkgL71kmajTKLaBrmUcVBkwTjY9By8YHX5oAMjQbwhwy79wQBESf/XkN2d/Sg0JJ1dg
rKa6tpyX30BFFY0ih4EQ6ZJXKGDOJWLSpIqbS7PxYlRh5bVJMT0FgqL9Vn1D7ayi8zEtLnOhdhyD
GbOARtW3md0OUy5gQqRaQPfBUa4RtUz4TzGT0ZhT9CgqkariGsWUAi7EdY/9HHO3QgyiGj5Q8q9U
lbPUUf1Ms2uu+5wxcnI3hV3Zk6Geuzf043fbWRi7ysoMTvE0sVGfijJPH8Si7pGyaMWyMvMJWE6m
lKtSYDfoaArw53B6iwutRq5UKMsNJ2dwzFrNQMN5GOvHRJHSTZlqQFMt1eCXqKDma3bgwDDTvM2B
sgpytZ2ei9w2LXMN0OtCqfVmKaZdjnH5lB/svMYYJgGUwP/h7NuaK9WRrP9KR7/TA4jrxPREDGzY
e/vucrnKVS+Eq8qFEIirAIlf/63t7p62VbaZjzjnxcfHQghlKpW5ci1Ap2vaP5rV3JuRN89jFqNR
t/zBsVRDhLyEOW2Jav796f5QKJyLCY2dPrYP+9wFADm7d6EC3VoTGUd6niVhnuY0/dgy3gx5Xz5T
9zaBN6gaJdd7euHF9O6a7fJba2+BF6JKqr27Yohv1PxgIaggo4Ea1v5Hx0AwV3XI6gy7M6EXuymF
jPmhAzCpiR7cazCgPTZt7HQ7r4pjo9mvER6+/bYecpuoqZzoOzTjcJ0iU57kzr0z7Sbjdmluyy8O
GoUgjnzEnvKhJLYbLkd5pdawcaeR9YOK/PvJ+gmSNzZvF7dw7sMHuwWFK+n3dnPRTPthulkJB970
AIgtCKAFuIrqEA/0hPI+l7WDC/dDqC7HCaCBlerF257uxTO0yJS3yi5cE8/o00swyH8HZxDdfXrK
0vxiiqPk7HD3++AfvwSr9983Xw6QSQc6HYCjPru/F67cIIuhrHxx7s8LPOZjYziFSX98oxdjaxHb
iNSxT05jq/vk7J4CAPjx+G+GhCe8578mr8VpviuZF7Z4QMAO2Z4CWPjQTCjpOSjn+W20kNtm9KKw
uZjFStD2HG1+9G7a0dT5HBuww6Ob5PLy+3UKtFY0d8D7nBj5L7rj1RX0QXZ3PovyNbbWN6Pxl6+t
WZ3MWctyajqntoNL9fs77iORk6BB6PipOt+3v79+45+vzk5aarcH5BB2K6t+2osfvLqOSjWs1iQz
w6tPD9YF9DbIV3Cr+rG6vhNAP+7Zyi5608ngwoa4H9dTgOy1pZZLM1hWAZf6rH2kYu7uRKI+n4Fn
51e2xuf4VmT68mHa2oZyZvmiXKQRnKQ88+Pq08H6trKApzNAX0BsWXgUyEMjt6/ZRT2VucjGykGq
Im3PzRQE5b9WOaHfzDXhSo98hWuBZcTUI1DYBcRt4SGLPs5+pz+6qM5wLvwIz6+P3yaIcQX97iom
ZXQ/3Ze7u4/f8a0IEUC/k4YuqtCYAZbghVup/JETyMQ598z70alH1XzmxqOyk4+f8gYgFnH9i8do
72gQUlfeQOC9Hk5ek8bTDQNiqot+fIYewT8EEy+M2yCaL2IReyXIK4tURcYu3IG7a0TF4eMJvbl7
gA0BatQCokI/D1tqd6atfOfe/G5cV/PeG4+NDW2wylup7b/9II+g/x7XRnze1+vr250VNgF178Uu
8FLyw8wOdZ1M5aENf3/8SuStXBRoHXz3pA6KDmftPmHkudFyjkc1yZD4kXG3pAuJq+P3k05We4em
3af8lJyqIuu2+g125fIzqDT5DbqSix2o/e4/ns9b1QzUm8GD5BMk+sAr+/rVM26EVk6xtSCLGT8r
06OsH/dfq3N+4Z5RLx7jNYu13zrJXj5TO54DN6OGqPBMBBrIfoB+60SoK+9SbLNo/xNCA6KLk8OJ
gvV292Xlhd/6AGg6AnwFaCfAZzV3MQjnxHQAf2vctVWYkuohoJ8IaIJknYD3jMk2Dro9wi8Du3st
Cf/mGfvy6doZ6xTT0jiBOr36JRQjwq++idbfKGDxb7DfHVbe9bSZdNeIqMA74YSRH9czdEuQScso
POeeox1GHLt93sc19Xclm9AXHuwk2wn68+OHvnmWv3zoKUZ64azGArK0LcJbxOxfHjLoL/oQ+hqi
49N8c3Pztbm4IPGJED3+suYu3thW4AwAPgDxO3jWdKmismMZ8wbu3tu/QVIyI827A1eNNPYfv+Ab
Md6rx2gW0zh5VQrZwlm4S7tfWIA1NQoWqwwViI8f9Va2BdBuRLKgEQS5rn5lz72ydZepc++Ri4xO
jKknYde4j6AZCDzrimn8EYngcMPTYBfmCej0DHN/8eHKxezmys3n+zqo8h0d8WLjTMeVU+ZPTunT
Y3wTgHJU/+HYNQOckYl3+zyY7uV1eWXtyIFfIi3+BLqufRG7l19F4uyGXTjdrrzeM1X9K2vQHqzZ
nlu4rAajzXyfe1dZf27ciSPhx4KmQLVO4tG3f3EFYTXvAk03TVrS9Ef4WDkJx/U8/GYPQyR2/FO3
Ky67ezUey+Ir+CkqO64u6L7PomFCd8awGxA2J/nn5rqp4ukivLfY14DHdMfzqK+uZbt3u3goQAd2
aO+87qa3RNSjQc2I2KF+7MCBMoRpbuOe6xxatPmeFQCBsgtu7WZ7x+MSNcqoBsLPDZKZAI5ii6i8
kqfu/cvO5VCOrVBsF8ZXsJkgL+Ak9NL5wYbV1vbTgfjRUp4O1BdbJcwKFKOhpnbvoqH/y9DFRIAO
+cICmR8m49+6RjLQJPj0sTn8cUw/f0DUpCwUwkOii2cGJVUTxOfneyul1z5yVVkerVHZrT1D815T
g+J+3+IZ584e3W/tub1m0384Ze0ttP0vZauCLoeZgax+V18LQBW+lNgiUXeePX68YH9ibbRnaVt+
Vl3tTtbpWRGaBd3mQKrEvb3KojayIOk6n1vxXchX2hXfXEJAYHAHRvAGJvvXm4MrrxuEWeKhYhjT
MauqSFmlTJr52HMgjqSQX2pqrjFW/QmJPb0sihnodYYbA5ZKe27DuF9P+HSMfTcX9KvZ6Ia5qgvr
hCceIMQOxkm5934V9kX7ZF73wQ6yApEz3ny86H/kUrRpaGsO3KSqzZrNp2p/nRoog/d45SwpUM/p
rrlP0o+f91wt/cMYX7y3ZozMbRZHCqy306WCRm4IxYCCHXtnJ342buQvEBBoQPkWezdBkfBj6R+a
n9bTNO8ortiJ+csCirD5+vGsVr+GdvUbaDE2flGdtl5THcrxk2vF9Efefg5j3kTOcXyYi4sSS1JH
g7crjfNCrbiLP2/2+BI+2BkQ6kG4A8XV1xuitvkw8tad7wfvvPCQI76pb0ISC0jvtd/crIaUiFtH
1bFzoa2AlhEWhZ+s4qskqQrg2ROJ5hcXuVxIirA9mS895+iu4mzecqWnc/BEYIkgXM/+K1THHLv2
MMk+8s6YxAf0bmvn6Il9LvdVcVa634fwxiV3Kx/oreMeFAgnpgziQ+9Y+0AEt8rB8ISEeseFVXwa
FhkvEvTTXXHDyHfpmaD0Oevt1MpYYhSYXPi9H1eQr/pVAE2O0CcI0Ktn4fKF6622d0sj8wd3RJPV
g7N/wA4JWBR8w8Vy3+z5vhhjINXUoUzRBnKZfQKyauddnqSS3ed/Pl6Qk3t4YUZ/TEVbDwOQMqD5
F/PeBKydlHNUmlcAc2d85Z31O4D+IEvzjwQUDFNp4EE9GA4L65fMboKujcBtl7i9mwoe83MyCpDl
fFdjveItNO/0x8O1VEJeLJPTDKZ5L5rPzWPG7xbzrJgOhbWzROoZKzUn7Sj442mnzf8iTrBMIxCG
wuctUczxPhfzDNmcccf7a16u9Xasrqtm7lkVmrJx0YZZH80kH9LOPNRjLEG4w9DWTeqDm8hVeo3n
r6VvG+AtQKxgeeBKeb7wv3zFolf+Ak3ZE1fgFOwhz5Iy0GlDLQLoS+vHGsPNm295ojSCq4DwDmCe
r5d0hFyjZIDi3zMncavYFQd2DMmhUzcIImn1ewj3UAyMrOznx+ahx+3P3xLHq4m0IdhogN99/eCl
7HyWKbSfkZFmX6BiPu+hfYyGoTq3I8Kp+q6KiX8xAsKOlumrAzcU2vCq5htf+t+lxef94DvNbQUs
3PXS2MAtme5jq9iaGt1bhoxCODqZiO05oY51ltykTZVhosWQjjgNqbVvdiSo448XRE+XPS/IKdIA
gsQ7YaVODvbFl5+mbJhRzgAhaL9DnShmN2DpvOG3XsJ+zXsBmnsjcZMLPy2O7n7e8aOZdiiVgdz0
ttyFx5OmMk+L1FgLMLWE6B/z0ndIY9kZIZiXbz95vDpMqRiKRCKtk+ff/RnXGFLH7j+e+h8/5X/m
T83NP3b88N//hZ9/Nq3qCxDJaT/+9/+Mg+gfq+Kx/ks09k+P41+a33+5E4+iGETxc/iv02D/+8f/
/fpHjPXPZ+0exeOrH5JaFELdjk+9+vQ0jJV4ngVmdfo//6+//MvT8yifVfv097/+bMZanEbLi6b+
6z9/dfz197+e7rz/8XL4f/7u6pHjz/6nz0+j1IjC/zHav/7k6XEQf/+r4ZK/gTUDt/RTYgk5ghM2
ZX56/pVP/uYCkQVaC1xbcPU9JSfqphcUf2Zbf/PR+IGcPCh4gdw6HYJDMz7/znX/ZiLtCxiL74IS
wIO5/2t6r77Jv7/RX+qR3zRFLYa///X1kY8HgRcLKWS9xuB0YwPCIVoBlDV+XUL1Ixu/vFiIfz7p
/zCy3quIdIEpnBEj48oPIJGM0LgYbRtaCw2KRQmnk0CSqdC/MYlxU1lkDb35zoLo3fPt6Nt1VmZl
AqLd5RInL+6SqvJWLPG90U8O6oVjyIC+HaoiKBNrSs3GjfOiX0mivDeyZtoNM5lUgVUmi6wnQPxM
pLhKFd5tW/HTU1/M2876Za79BgS/UJKJC4ctO89wVi4G701dOz58Rf3Z8WSZjLz0DnktHmezXKMq
eG9wLc5YgqFwOh/IQzJ0UN1bLoo+P2xbFC1gcmspA2EK4A3CfTjA+220HC0KxGdrW6CBymTIB/tq
cOvxJ2EF6BA3TdvVotksmPyAFWOVjIoc4Qs/l66/cWjNMP1u7maQiIMSPBjlecNG6zILjJWS8Dtf
UodlusJ3xl5hWaj9s2txZ83dbf5ErxNmnpdBqdnGh2Q17oLgrHcMvibD9N60NcMspqEcnMYvk6Lt
rjN7yg9uK9dktN4ZXGdwA5Vnx2ghWDKMzhC5o/OLZGvwnnfG1ptpTRI07WCB371Xqvq59Dw/Dsxe
6w56b3TN6J3KKWUzDUg6PSxQgVxrtXpvWM3cIfFtqwL0V8kMcfaotzoWO4u1zcfqxdaaBF7n19iB
uWT7Pp9tSA7IrTPXrH4q0cbYFX2VTH4+RJUssngOxu64yeh1bS5aV9mSzzh4grCCswqKGBDZfpv9
6HyXC+fLnA9Llfh5wXeOC4Iu5aOqtG3qWtbMs8eRLw1Gb9nFMAJtt4J7eGer6ElBACFrBlBOlRT2
dMmzikV93a404783tmb0HlmoGS5AaKH359iUnD+CoJ5837Ygp4e+OIw7LxgGOROWMM8rv/eeOZRR
OPRr+YD35q5Z5sLNoiscjyXZUID7tnEOyjLkftvcNfusGjVauYmFsauq2WUuyCUnT2w8f3TqSAbx
K1EznoH8tI1M5O3s6demeRPt0KzFwoyKIkkaoJ+By/Y7tdgaWPudBX/Grb/4nlbmgiGRgPcbuHWI
rfXDgfv8/49E738DfP3KKyZfqL7HxMsZjZDERWGKlbfbFkWLZqeA1tx2MXGGYU1S3w+cr6TM31sT
zYBqCVKdoMbQvS/8oyD+mdlLP90279NDXyx4WSnq9AMG56jTgYqhdzbOWjMdOThDz3HmJKqaY0An
kBr12RpJ7HtLopnOwJpemR7FNukMJx6AS0u8UN1vWxItlq0yo63LkbPEY5UDFn8rVO43vwF70bbo
TS/9+H4jWiogjEoXCMkZX2m/Vu14Z110LJDyjVFmBCM3hjoTeWtBi2ON8+e9sbWAtnUpGycfcjWM
zz8MY7zI3LbbFiw/J8Bf7MLG9EcpKYGCCJHeJ2bKe8fN7ZWK23sT10wzq7uiICHktnKLXoKpA/ce
cx62nZx6ojG0BUjmCk5xG3zq82NQb7tQ6c1/A6FVN+UYN5uh0hWCYhhVuk37+xnE92Kxa1HhSmmV
NJnrZGZVFAYbg59n5PiLke3csZjqKpqYRSCRP6u/4UK7puXx3mfUzDJD70IZCJcmhSjrJDAGIM6R
It+2JlrEWRvIUxUWBm+LbyFtE0rNbSGbTjZgmC1jOXEodp8MUFKzQqQLrGbb3tZxqiYz3XYOMHqW
txcwoFtbNPa2UPa5dvnia4p+zo3RgFHK/BGHchllI6gCNq33M+DuxdhVUFjzyE87pUKKO8jFlyEP
g222oxcL56ngtp1jcF+4EXMB0t94D3yGDb+Y9ujaiO9R7YTdiBhMSOAx8Mo1hNY7G/y5QffF4Khm
OIJOWG8edGbEOHo+89CYN+5D7chkTBpMGTZNbAXeFnPOWdzKYtoWy+qoKHeaxkkGGL0x56uqnJ+6
xfA27hXNNlnWZ5NN4Qp7Ay1LUAlOymVYkw94Z9F1iVUnD+apox5NvA54osAyRQypYbrNPPXCrd3n
Y24qTD0w2nhpb7z2YZP9mNpFsOfBIvIcklukMKD/MwMINs1BsHF07cQEFUPLStrAq6gF1bIM/GXb
wmSdYyZv5nouO4zMOrZT/aGCbO62FTl94BfWg1b8cO5CjMwNKHVQ8kOOyGBtG1uLZVGRV5VxOtdK
UH7tqHLreJRrFe/3dqBmmG0XkKppAARrRtC4Tgu6mgBj2Thz7dCkQ+VxanQYXFwUas+nbWGPrlHi
26jMTMsIFF2jLtqqulzWWG7fXg4QVrz+jiYoHWUQCswY5Vnojm064CGo8HrY2pnHgQ49oodAHj1L
nINEerdldwR6L3XYiTqgdIItLt4Zny+JWlOqeW8tNDusFDFn6eC46ShjnygZ7uuxXhPifW9w7Vop
0WBW+hKfsKmcuz64bLtsk/tA0e71WksQL4newUHmoE11TGq6adMFOgrfqhyj7weYIViRfypriZaF
bAtdQev6es4i9HIhOLadbLNxn5VoMiYzIKTbtohmhhxg6MGUp03dGH2y2E0GErE1+rL3PqR2PhKA
5VTT1Rg8r9tHP2itC+ouxrBt7oFmkFXo9RMLMfzYLYAAUwl6V3Bpb1qYQDPLNhcQQm0Qv7pl331d
MvTOpcQfwaa0bXztnMxNszRY3iJ2qNhtacmIBeqwbWjNOJvJp9U0wH44tw4UcMa4AKfgxkXXjLPp
vMnv55Nx8r3vqGsl2xWA1Tu7RYcHK0bQwWrDOEkdHMp66fYmJB/SbWuiHZQlL9ngEXhZJexWpT7a
2tBnzUa5dTNqZtqbXOGWhgf0hrOcl9X4i3X2mvLRe0ujWenYLi2xZxCUOdZnFw3iltxW64YKzGvv
AnSvPTsnj2jTMKYkG2Iv5Guca+9MW+es8rumMKTE4NXcHGhxuRjFpqgeYPXX064CWyCVCbdVBsNN
FRhW6lG1htV6b9qaafpqAQKnHv1kCsV0MZpmfdGh3pNs2ol6/4RntnnJxeKlBevzXQ+K9qMCo8zG
0TXzLGuL4SgSXppPLd+HvViOmcjVxmU/rdiLUNb3WyEtUcATZvMUEz9XCfWY3Dh33UaNYFFz2Htp
GQ7joc8XK5W45m9z6L5moBBBgBp13XlpMLb8KnRzaOkpJjbOXbPQ2s0KlWW5l9JyMiOXDNXeoNba
dj957n+DFf9VH4Dm2et1r3HQ1a7BvJSzhv30F7ncsIEsUdN1LLXawtvmgnU4kFdSKVrTd1M/661z
nN5mlBV5ttu08z3NaBtFbTmrBm8RevUt+tLJEUIFaxrT71itjgkyETN2cmm9VIxyRAdLJw8V9eXN
trlrZ2qBmA8agrWXzmPgxWwSwQN3xjU89Xtz16y25wuV5Vh5aa1O9IElJTdTJ8TttrnrVst5KGyB
3dOUoPuozZJfzra7hhV+b+6a1Rq1QTrTx8pwNgbgRfW65dIUrrFx8rrZDpljKAPDB7bVpJ0BNVce
5NtAalAvfG1YvqWCwCuwaeaO3nYGSCTbKZi33ew8zWorgswhy/FVy4IXZ2Rw5SEzvY0Bh44QQs81
D+sc/sx1ZPfZhR7sb9oU/rYwz9VstZjyopM5FkaKke8y028OI6K+bcGvjhIKzYH4zclb8kCJVAK5
H/Xe4m07pXSkECeQPKFz5qb5ONK9hDpCMgVmuSldCea511vGAV6P9Q5OWMFKOx0mIkAfxDduSB3P
A40lh47UwNzdTu6EOfPz0XO3gdbQ2/V67l7ZdQPzOfaMO9kHhGNBvNiq3BZj6234cum8IRhNGFMx
jNfUzfPdApXIbSesjuvhDgkARpq9FLLVnzrDdc7G2vG2XZlczVTHsqxbe5681BTNr3JowyMRq8D2
dzykDuvJeVBRcwncdKxcb5eTctxTA8orm7y7jushY1cspSe9FG1r9HvnVGTP/LbYVJL7g5OydFhP
Kk681BKBseeZ458ZCh0EGyevHas1NcKWOQOOpm5UcRYQFVW+5NtMVRdGyTyhKqsOXXDycjPmtfLi
YGHZNjfzR/9A1rYgBYapOiU37jIATXdWG4R849Jothr4oyMngi3Zo7R9zupCxiYHk/O2XWO/9gR2
FQouS1hTV9heZPISjQwBdVbM6eQL34hXdYhPwOyi4WAETEeKvms5dMN5CUWIY9l0wW7bC2gWK33K
l6yFKwPxiHpoLbO/hRygKlZW/5030KFEBWQoUZnHG/RhU1/1WVXHSGJh83d+K1ee8Y5f0CFFIJEL
sGk8F9TG0juG1MgfcIzPPzctkI4pqqeitvCvm3rBWBxaq/D3g7A2ppaJZrjcZ4VtTA6kyZeA7WXv
8DScvGzbSaIrmNk5Jo5jz02DvPBxCcz8PXAB1abaF5qhXu/9yi1HXDCxdahjeJADsYsEYG57m2Xp
DWUuNY1OOIubKg9EuXWNJipSduHG0TW7hWgA9YYFN3BjyPmhKcBcsLjtsi3Yftb3e3G/p6c+FjT9
+qly4SuBKAwO4AnYVgiD9vrrdbdENhc5Q9RnCt7+ki3aeue8Vp837XcdYSTcMpusFlGfILad2MYc
HnpR+Nsi1ude5RcrM5kdHJ+BaJuJSVU7g/n9UwvevW0IQDD6vl4b6Xv97CqMPyhlO1Gw+P4+mxxj
o6/5gy/YAKN1DcmLFHAM8TUwh+JiqZppxd+fZvmGv9exRkC6ToV32pUDKSc0+6ICF4dhE15zUpBd
Vg5LNKJUmW8zAh2CNKFCwWy/9FOCcvBucPr2qpktdrNtI5HXnwKXtiWoMyTo8qrrIps5NAYZtLMt
jNWRSJ6cPWm2CJLBwguqlkL2EZAbzt22uWv3WRcbRjkS8dRgztM5qooiXXqxDR4IwcbXKxOEVl/K
3PVSDwgZK677BtQh8EEk21ZH0yFJForuVQ7Xk3bcXr6MQeb87sNgYw5HhySVNZmnCcJB6TxJeTfV
jnXtDHm1YgPvnOY6KInbjV36BvjHBtsSNxOIJGOfV822E1GHJYEv3oB+2QCFMjE32TELrOZOYKMa
27aljkwC7ezcmjYPU7cfwwhd/VVqKMQ7m7aljk5inTMGTtuE6TAwcsUrbl6EQ+k/bBtdM1inBCUR
pQGk3AY01BmjH97nfTtvy4k+N3S/8PyDiZZIayRh6jsdO7aK8ihv5bTN2ejwpDprljEwvDDNlhLg
J5fwnzQnzdO2ldEMVqEvIJxGG+vuGeoLAGGCRwzgzU+bhtchSp5Py7DwVZgapd0JCEJXIBUMs1Bt
S6DpICVQwA6SBk2WKpRkLptShJFp9mTblteRSi4ZZ2HXNURbXEvuO3POdo3L1jjA3nEHphYgN4Ub
NmCVBkNdKYxo5KZxaEUVblx597UnLgZSVOhWzk7p6Op8FpScAZwitpmrrmTOK7SV5WWfpbRFbOyZ
DrkS9ehsxByYmr0WNAt5QKcs7RrTTAxisEdec/Fj26bUIuSeDCof7dpIixlwQm9idupOqD9uG107
YH0ZNhkSFlAIDiGwDKHdatfOdPi1bXTNXpe2BLmb4EaacSWTMbCy/SwMa9NnhXrb603Da6NnQwi9
uHyANCI0Ysobn5Tk55a5/6GSpGRTylORLa1IZV9Sy+g+44q+Jhr0tjn5OpRpMSkX4Kww0qmb5IMt
8/Is881lU6LIDzVjdXzW2uXYZmm9LHY6t+yqyHizKU/k6+rWGZ+tbmjmLPVdo00sJbNILnRNU+29
hTn99xfHUzZ5dWuUk5E6k9uCOs5k+9nut4GPwMT0enQQUYy5u7hGKuoqX45d1XZ3JPPabT4YfGOv
x8+5QKU0J0Zq+SUB4GOeoYZtj4W5yaBA9fF6fOZDTKFzMH9uCm+HFHL2lThFsdGgNHMt3bGWA4Wr
GVXfnVOl2NHJ5dql6p0vq8ObcE7bvgLZakrVWB1tNA9/Kb2Zr90IT3v7zzsbrvGvl6ZtcVNTzWyk
AR3dHNo/0tyjy21My46C18trPH+JN7mGQLvcAsIWVNyRRqoG8Jc0ObHRYASB422ja8ZbNJ5ZFfkC
l0wkOTOd3Il63NE3hX9+oJ+0wFKFBs/z/TC7s3NmEte7b5AY6dNts9fsl4aNEjIwu70YrSyFvMF8
YO2w0TvoOsPCsJ2G+82wb8q82o1qKqEM3hTL722T18zXGV1aWGhA3/uhhAwSdYcdpyXbFKD5gW68
VBleYXNj74yILkEKNO87Bv7NbXPXjDejIbQ2iZvtXQXWQdzzDe/Jmfp8U8LI17FPJpoO6FCK/FDa
hlnv2hplca/soa27afo6AmoauqbJAtBk+K1jRpM9jReiLfNtu9LXLHYhIbjSTbs/DKNwjF1b5S3I
RCjf1r4MgpzXzqcca8LLMegOc+n2cRvgq9bgK9m2cXzNZjs38MyszN1Dy8D6AfwAGJsIpOm3rbxm
sU05ztiX0jgUXftVzW79VPnz8G3b4OT1wvTBxGZe8PY4Eaf67lqs/dWKeg286T1ryb3h9XUUVDmC
kd2xx/ZIlSD5uYtsUWbtfQHB3/pC2XQ0QjT4DMw8h1yz71yW82wEe9D/qewJAk7mqUBXs744KUY3
LYT4qLEY4tJwQN0J6txSET/1PYOyH109Kx5B/BEqWpGhuGef0WYsWx6TJQvNlBUTKX8YkrToC1sc
b7a++ac/kQggi2755EnVV2d1Fhb80qc+q8/cPGjzb2M9diO41ptB9ndm140VFE+UEA6L8BJZ/sOw
ZyvPQP9nN+yXMRtiXmIZjjK/z6Cq3U2RA0EibLpG9dl1YzlMXnAhF6+PB2sKxM5yeJl9aicQSVyC
aTxYjB0DZpR98ruxtKAxJHNT+jvVKrf/UvV9RffoOajbYxiMgRvlYuJTs5vMquJ4fzou3XHpnRBN
A6ZBOwi0VKS+Chor7Ip47h1PXDThZHc8nmcZBL+401rdlU/dznzgoppsczdZvMDtqwGVjQ+2apvm
OV4WAn7gMZ4wZtfthg7s8D+WynRBCjoHHSvASkzAlwclbFfakO0LbYSKPVI72dQmeTZnzRVTtXBv
+9wdMELgGobtRpULnkuV5AAPuNdsqEt2FdrLVB1C3E1avFDmNAqMZBbunUsQFNUtk7w9sRs7sln2
1FXucDmMpOqqqDCAM7hbQtcWVSxAJ51DkloueXug0GkwvnEi1FBHBVCFPo0myWvZIAci3RksZ0E7
D+MOeEbSzzFa8hQh54pVE9JqpqXEEmWy9l22B6tUlQ9xtwwGtJWWOsi8IoZqntM+TmSY5/uxsAN6
32VuN/VgBgDfDUTIPFuC0MAgOaFHb2xc73sx2BX7LUzfWFgKIPli19EEPWa4Jo9OTB6YxFtZe8Wz
oQLfMxgMLDOyah/PTeoQMDnYxNyMwW9zyClh4HDtMvQmdsFYGw/GIkYXxPx0IctPyLwq45dj+hXf
oYsCbPmUtSFPSDt3IC2tVXkyML8TtEvQT96EcgfS+ymU507REKtPGei5RZ0YIRXEjN2R0Kze+UHB
5ydoN4rxU8BzVQw70YjMi8sx/+bJvvETNoigi8zexDbvO78QP60Ba/SrY4Pd5lg8bqkzsN9y/wJN
7IP9KehQ77Qi3BurW+55xdlsleZNaIeV86uZp6aMQfG1/LSXgYGNV/mg/YF+zmentOb8V+55xNnn
fkj9JcqJpF12KatGlFCgKZUzg9zRycIyfwAhodOUl85CQ7s4A+OMLKp4hpQa/TrAOzhN0jPpF3Rn
Z97cnFUsV1O3AxQyZ93OqZQ3f/UMc1iepNFPLTTSQwNSM4IiiWxGI3HEckutDMfxrsLJYNVxNfsl
WyJ4D0N2UWOizNimE+r4vX3wzQkMV3u0OnpDFnGwDnW/0RzWqjnKwZoiWkDIQZ4SRMJRgT1F/shY
9w2EbkAvpBLBXAUhTXsqJ5AW1+GYh9FiOJ2JZVeguAJJKlHhp96uZ+8bUYYA+WI48d7B3OZpdn5X
oifNbUGHoHuQDW8sEBBLpx2vMpPZ8nHOJ1aBqk2ZbbGvMnfqwUDVtWCKisyR8sJK59zzARMoVU9K
+6KcICVmRZVTd2Ta9UFGgCOobGOwHuQ4KzPxndJzfo8GLmHVcWjysKn+H3PntR03sqzpVzkvgL3g
zc1cJFCWLFI0crzBkloSvPd4+vOBvWc2CdZmLfbVdK9uUSwTSBORkRF//LG1EgL9W0VWm/qm6uMu
L0QSjf28hXRetx5CmBnknyxrN/jCHm0jygRHw+B8grZPtUBbFWBS+IyVj8PPWCvqgN0cj7JSCynI
R7XbJVXZShWsPzRSuzVDTao8FT5++SBHest5YZm9HQipGvxfU5L24V1ipUN3W/iVoe6Ym0D/K7X1
jCbMsW3YwWcO+i5ORGovjTlF2GT5cLArfa5G8Oz2INP4j6MUxW/1PlcH1+rSLvhMc9Gi3cu12gzf
mnTQc8mtjChMhk3ajlU7uOUwyv1dV2FnTk0cpgt5jhwpLk1x5cQL0tmxYeYuCuXOCvW2E3k6RSoN
2vVhTL9KfmfSAwzfPk4nrzYcMy6vJqucrc2gNOV4RaZPMmShqjltq4FrK7RG9ImNpbbI5GLKfhrp
qEcGhPHhQHAyrGq9jEUXwtqTwM4QhLc0FK4x2b4/6j8gH0vzzJv7uFVgPM6sujRFrvIdXxvbchoo
W5O4yHehHIeJvcuVvrbljRLQYeJKLXK5mW4Hu0/owew0kxrMJ22eWStRKW1aAyBoJ9mXvUKVsjjz
cpPFzemtulyuRTtrUnlXtnaD2lGZOanVZh4I8uWirY0gt2/Tagi+09rewCUY61YdfyuMffYFbU3i
/pc+DA6gtLFRchhmpTFv9zQ1HjQ3kGR/aSQ1tYN9L3cK0NXAaSK6mRvpxJX+T+TP/VRtSzJHzmcs
oKxGotcjR9rKqtl15q42YeuNRZ6H6vRzquayvvLVZJKPcWXNw2Oezk1/0uWpaGW3rZLI0PAtZoxA
Ikr0cQ4/j0PDBnHVhpbqtQuxahsV7jSq2fgFqx5LT501WWogYjUDpxDEjhb+jp00rx9ru9OKYKcX
WmjD156alXNtyJUd0JalK5K+cSOlLKL9lI+R7NAzQcnLXlQS1ul+kKwek6zrlZ5/0syB5jm+M7bm
3Swnch/AWRIZc+yqbRvkjVszJ7aQlEAD5YFL2g1uEgYFZUWWomrpg5MXHOVwFIdG+ySNQx/8LmNf
b0rgwNnQQX1LNj7+7tCvooqFNKSx9lXpnViD1r4uuMAI3+5mqRBjCM+TsmnmvEzQtwmH0BB9qk/x
lWH2tXlPclZzHqLZqNKWlVCViiCsWUU54S/b5PvMOUjKo637RvwlnTvaOVpqVKqT0HNtVCqROrVi
/hUZAceAUCMzjb4GU+DXAbW+Er6PoHeHXx2yhraQNGLQQJV/adIqkmFN7+VQYgLNtmVr+VNkBTsj
wo9V3Qjazhg72BuSQl0HHDAdHlTNtVhEWVr6hzDsGmYwmUblGp9Dt7/AsK0n23JWFqqvfIYi7ttU
aEmyHSt1qBN6QGSaDzmuUzR3PIqBkaOPVdZcDXLRqJ/MTLcl4YDMU4SV5R10sk7SKqkbw73n3xe+
PtYHZUxpGT/rrA8Od184n1srHGtKHptg+u7PVp10YgolLWuFEsqFfpJmdOJOnuh6pomycuZk4YY3
jTTCxKatw/CnIogNTo0+z3JcEj3Sk43mNIH1u0lgMCtFKRsO789iEqx7I+OU+jpPvmUdx9gujG+B
gj35ay6YsLukbo3+Niwyrb8ZAbaER6BQFuV2XJ8H+9jmTd3+Uco57zdwlFtGJ/pOCYu932tx9y0p
od140AAlhvf9IGkQ+RcUKk9fkqhJqj352HBQBD1xreJLLZMz/TVntkJvUK3uR3MQKknC4TFxKhWH
vg+G0jhMVTxE1j4L4pTC0yiUugyy5LIzfitdEhucr0mQfRkwIswPEbkIinh5lHxWAX2uqqtxztL5
hwx4727iqmVcW51UU97cdvKnsegoOtGiOnJoVRvFfeZyQ6qNk5Q4SfJdhV0qvqVRjaFu6xg9/BE0
FTrpJobvGFRl0Z+JGkpF/937heTcTTAEjFyeBkk29rkMUc+BJLTdPhap2oY/J6e2GT6mPplurSFP
M7Qtndr8FEgTnbvUIBzyb9qIGynKkp4sh7gMyuq6lsNR2/VdlCSPhlGGWSL6ZFKzfVrqRYUVaLQv
HWis8rbz+z7ZNXErSZXo5dyWHsOyCtTfSdoO3Y6TrxpFDoBOERyLFrtSiVUaubd9LF/Xeuc7X3L6
purYbNsoPSXq7PIzzR+JRzLLM0rQzFZLUUFn4pLdSc3QEnruEj+n7aVRSYnX231r3UtBM6rHug90
ax/PQ5pSijA66Y2WzskciGzG+jyOzjQabpHXXcFpE/i0FDfjpruS5SE07+Hay/rE9XMrbYONrdid
fk8Yzmi28dgnWMJBh21tq8+WIe/KJrOtjVw2fdB4lCjrdCxXwzC/xvm0+iPNXhVzQ3eBINjGGhp6
zObc9DeGTjugnWpFSnXt94m8kJF2RZRcRZk+pGBBaM/eHuSp7WxP5b6b3vSAr5pDF87kWM0wLWgT
0/GE5t7Kg8i8GeHO164zmZSIZ5hSXPKwlH9ZQgvsWb7yazMp/grMzG6+dZZSKbdKihfNBY4SJfM2
KJuk3tSQNvfX5qCa5UH3qxabr3S9fIj0WhmvqSCFgUKYcas7T0kRlePWhiM+f0zQYmgd4lmpdrXG
pebW7Bu9xLWyYyvsiRipTnZKk1ydb3qTic5Tt5NGWY0PxhTo0uwB54vyyPWlyXJg3VRNmvP+syDH
KrBnZJUiFbEeHEZORNhbsqICBUPe+Omfff8qtFepPnrV1+EhHeXqivS6fJPkxT8rAIDb+XWIRs3a
zsJPmg9GETZiaJTqcbJL/+4fPfu6SMoy5rrKNXqtVGakHNUwjb8uHvOFRNczIutM/GddJRUMSh1M
U5Qc0iINy3ijmzOciope+wcDLBKlaxAuBl5rqhLbfsrAMcpwav+OnIS7VlwExk3ERqJPiYrrRc8J
vXRqegjq9aRxENmUH3p6l9m8oSn1wN+pVeGUIk5K1RJpCsb1JDlW3hyDPlLoCjw05MTkeYLy/v35
WyKI5wa4iiwClp7aIB6Hg2Nxfdj2tdOO+8ZXhj+F3CqJB5F9dSkX/F8yNOt2sWOVaFLfTM2hh/dO
OqZRQbtpT4sUufCcYiYMIwx/1g2PaIJkd24I2/0kgMgpkkFIbJZphe5oQ7NRjFaqt2PqN/XeyTTV
uDZ7X0rcMqdijt4mbSI5HQGBOs2bm0hNTRyyti07u4UtuWnK+hbA4NDdQBFAMyxcI7s6LviyQvIs
P+FWvYliqUuMTToWseWpdTgNWEzsjrpLzEAdd31QK8NjVjTkNmjQ2GfhKPzUh5CL2yz392lXaYZC
IKaagyZ0ZX+qCk8dYB3aZIE0Nv1Rt0env8lsM4APLBmaIY+85yX9EEf9KfoLVFnxp31NP/+a2P7/
3Pa/6xYK+/85/Sib/9l2+S9I7It8/ZlXhPb/fzDYa6RQ/juDvah/zFH6kr5+ef+/6etV+18LNz2w
DzoXyzRnxjD9h77eAW+r0jWeNhfkt3np3/T1xr9Uk8Y1Du2+IKhXtMUi/F/2ek37Fy0qaFxHOIm2
BCpZ9w+w1y9R9/9opGGylSFNsYgQqLSt5W792m5qXP1jNcBYVEabau4ctm296yjiKY7BDPDmQuri
rTidfO7SIVfVdEVZI2pLyYIVrNVHoSTNZPwa6fQwp3R9jST9IdCdev7rxUp8+nsg/51CfxmebsgL
osdS6BRgrC2rHOVJPaX4UxXXpfvW0szHKjLjSyCCZ/DNi2m0VJaXfp+6prDMprJOC/MrRVJC5e7q
cLu93XvbrRDbq9N263nbk8vfTx7/9zxX7PnJO11tD+LAe04n/nr0PF7be0deo4328hFvezjcente
PfHhA2913QPftt0JvpKvX96yLfj84XF7ezjwbYKvE5vl5e1h6z7xFh5BuMtv+Jm/bIRw9+4eubyX
b/y0u+XrrzyPr3riN4eN2Gz4xm/eSRwOj+Kwoas3v9q4G9d1l7dt+Dzft3yZe80PJ0bCE90v4nd7
9/hlc1zeujkexIZ2lB4/M+o9jUL4IE+33eyvXXd7OG2XB+XZdnzy3v3Bt+556/HmYb9/WKaJiVo+
Tau4jI6eG/fB5dfvb4xnOPI7K/bc2PAFRCOL60aXuUudtrdPh+0jg9q4P9z90X24IGnVDdZY7421
irVNvVwslLutd/ft520gbsXm+40rX2p6/YzUf29EGKGXoBPqecrQWuSwRN8O9/ess8t8syT7q5N3
5V7qQ/0Mg3xP4Cot5ittFc8IPHlPj+wW1un9NcLOvbZOb6ZuOeNfLBLxbxIjERLurrZXy4benp7/
5c/bpy26cctePdHm9+l0WwkU5/T0xFqK6x0bi76eh91ut9ntrsUNO+zoXu3Zzt+vr5+347Vwb/as
N5qHWnju3ZUr0M/N8c69umL3HfcXPJKLG2GVAdVlutvEzJf3zXtEb5ixS7v6uc71vSVZOVozljw3
EHG1fboNNqgl6n67KDzTds8/B7Hjp0WrA8EIj3/2pTuIP95+v/8ziLuHC3l25blo+L0HWuWss5bO
RdmyKW8Pj7db98/+EIntbrtM+mmLjfMeTouZZGFYiI3ABrrLX73b7aP3eLg/ed8KbNtOfLv6ueUL
GMrtTuweP/VMn4cVuT/s2HebI/u8FJubH7E4PrDUnkdr+zs2xJMjPm9usCRbT+y9zR126HhaDMz7
W/W5SPe9ca6AO0lBzlRhp2KwT+IbNrcXPPf33Vbc/22ZGR5G9Mr1rrY8xAa7+/4TaM84/PceYXUF
mq1pmIZlqr9h3k/Mwmmxa6cH79Zzrw4HrPX+CW3BWGPxOSV2m02Fed1umXOOnv1yCnjfWJztk3e4
vcVgs29u72kf/ZVdtGVNOCU2R7TwG1b7KJ5t2WF3uD3c/z4E4vf98qU/H2+fIvE4i5+BOGDssEO3
9/z19292IzZ/7948YGP5827/sHnY/3Ex+fsH8cgpMgpBm25U9ev1zc3Xm+N+8/lw3P96uOOkcO84
DtzN5sETP645iPZ3V94DKio2x+M1NvtIV2uMHCu7TDMj/8OfHK5I5GzZnziXT1fufkOX5OUou/K+
PPDrxSg8eFd3376xEd1fF1bkfeulrlnv7IB4EyTWPNj2iv/Yu7uTx5GH6gvXO/59yLkX9oHyjBj9
7/uAxq6vjWbSW1ZfIBaZTMfpFv1H1Rapy+ldCbRI/FzOeswlenEQvBHrsL1fTmUWmoXnp3s+cBA3
OARbflo+ezjsbvhz/8CkeUf37tmxYVq3y6mJRt2guYdnd2F/PKKQy1bfLnvwdruY01Ds2UJMP9Z6
62GPr5Zl9PbfTng63v7W4zPvL8ByOvxnIpbGcTrUhzRDNlUT0kVref3F6dGTfQjkLm+ETVWkN7Vl
71rkHTfvS3m9yv+WsjRa1HH7VHVdhFb4TUmSMWsE8TVn43fcIut8TJ8CSu+9KHE+1sRlkQeLhExk
XFZ0ml9Zq1M3VQimOSMkzF3t6NvIHsYtzGIfo0r/Wwr96y0AXlxdqGB8PXdKZ8OEJPu1oNJK/Upf
g+zQluN8YbO+nTtD1hyDFp1QLOrG2m2uq1QOW8uhl2uih5YbOsR6RVIbRKwLZyrg1KqG8PH99Xp9
BXkemSIbhmrTX9DAXV+5SU6uVWXWTzU8Pbl6pC7U8MgixCcZDpkLwzsjipsf9xzH0BZfZjWJaknG
MOsSRKV9KXonn7ckhUu3ibP0Atr1zEzSlk/XyeQa9tLb7PV6GSXJbynPatFHTXzootjcm1zfrklz
ObcDMIMLzsyiO691y3gpb01+NLXFXBCQqNnrylzuM+Ka0ibuzeiCnHNTaKiKA/qC4ZEWfj0uH+ba
KSqMSjhpFfZuHM/x5LVRNz9pQX8pZnRuEik1sx2Zezkp6uX1FwbDqWrTbqAkF8GkJl7X1+pNSIcj
19DtyTNHW79goM4OzqazsoqeGQAvXsvrieXbbaRWQkk7nR7DMSEhcvWChqKXyjrOiVpqQiy0GS9N
XR0KxLaMhEByJaZaTr2WaNVNE9PM2cmC+oKCLS7demu8FLVSsH62yrpRGJUxF7dhSLoPTFT1xVI0
/XrQk+oLGdhv7+v0ud34UuSbiYTSbkjIU5KOy1zipsaW9onBBXU+K0XRTdvkok82brUXG6cM6xmU
migjp/uUFGXsSnaufaiu6tk+cWDRi13XTd0As/B6U/iGr1ehY1WiaDJ65o5Qc0V9cYmG59xWN6my
JyilOFSdrKTUQEnrqDJJTNWOBgMHPTePkP/6fzJwzo8O9qr9B5rM1GEOaTNv6uuGW7EUglgwtQqI
jmXu0r77buj6T7VSrc3HN4MlA4RdTi6KthdVeKHFpiGHwWBgMkJfsoinNjZwJKUV70tZ3X6XdSKo
Q0d2zaFdKQfJyuKGkg2+xwC8V2m1BqpIG1xjpsdIWZbBLh8K0oOmsfP9JNlpRjtIourzTswylcvv
P8nbbWmiOnRLVY3nbrnL6y/GCxSTi2XPKaPQq4E2140eNodQ67Lmwgo+U8q/1mwkmfg6qgbFEt1y
X0sam8AOlbGoBSne5AgXf7+tqlJ7LPr6FJjSeKxBhm3qpFBAfXaZO05J6LIGrdI6B+qEqgv8N28t
jcPhikY6RFEpw1w9zzDhH0k9YLFSBpcihsDJTKG2Q6B5oIvUko5AvXkPWvpifcbbOUeyanO6wzH3
1j2aVG3MOoWTYtQK262LOHFnrbvUDffs+F5IWW2xqS+dOVhQalzreq8LUpVQvw/jD7jTyflexEPl
fXQvMS4WeOmqatF1dWW7bRLeGh5lJbTJrsFGjLrb6+0lYvS3xgcpJlVzYEsUouKrczYvVNgHrLYS
SeCY94U9VRstaeKd3KXxzzaq5+37ozo3j2xZE6/ZQE/WFsFPCgL4BieSGQ966fWVLV2pvhy4tp01
J7WfnNYbA7zACzbiktzVOM0uGCvoioHPZHl9FQ9FcSiBHp9iwA1XwJJ1V07iSy32zk3u4m3K4L4N
i57SKyUt7axK4dQEHagY31pa/HQb1empQMsduRRURrVf35/et76FsyQkNI0rEMfi2hfstGDIjQYY
Mc2bc8+sqtrTsrgXUj5+3O3ElcaDoWm8LJvGml8v0ecZfiS9FNNAG045mTu48IyPO9OOoSs4JDiC
6pK0eT2F+QR6UKejvJCscthpiZ6JJLbu5CoB11d/rAPlcpC8lrbsohf2ewhUsxlNrJUcpb7iapGV
mIBV63m6cDAu/slr8710PLbkZXfopJVW/gt6HKVhOJcAruTmGNpStivyTD7CCmVvStCdj+MgSYnI
CCMNH1cFR16yVfjXXMjXxEdWMtpz0nL6U5jgPKQgRm+BsnZuSRe0QwHPIADN0L9EuHtmZzrEXTgh
VMtk36wOCO4kZqspYBUNxe9EqYH3B/wUighY04VT+IyuO893ZQVH3nnDQGiXpJx1gEBCCov+yqQc
4gCS3jhGuqPuW98i955W4NveV70zS0qIg7gDjggNOtekK3VYqTM5Z+x1Z6qBSKPI9oaoaI5GoZF5
1gtAlrYDED/qL5FwvTkCl0PX1DWQU1SaqGu6SMMHfl1VWJQgtkuhyrm2JRbTX6jwe7OCSCH64Cx3
MtyttW2p/ZFKg5k9O0etAni7o38yV9x0r5VW/qHaIRRxkYVryg2QVveOsvKJEzB5kVG2pUicnOak
VSfNT72kppd6LJ4dk64BV7SJDJhrIxbNcQn6uSvZlcnkNeWkX8lplx2qsWsunHznRFF5ocuauRy0
64K3dvDzosgyRFXgJQl7UDY2T9/DQv4Yr/3fk4cvhAoohuyAtX5txSrIA6JRLUtR63IE3zq+bjhQ
KvH+fj+z6ZZjhqORyZMta3WNBS4ZUqETYcKMeRTwtgLOKzL7gi6fmTUc6iWehwxbXWfsJiUo1bjx
CzEYPc4lhmpTjHZ851fB/P39AZ0VhbnQOQPIIa/JPy2V7kES2FtBP3l/2yZt4yZav8DJnAu5mHNT
Rzz0/0laXn9xzOTFVPkzCFXQr/0X28q1Ta765YX99sb5cHA6uFFi/7C7pPhfC1FA6FMdASRZMQv5
uorH6iHTQFg6ATA+YKbjpW6oz0wvrw61RaICLk7TdQWpKx95rtI4HSok6oHDBFaQ6Y15DiaR8q1U
hIYf7vOxDzYT3B+7XK7UPzAXH2kNXlKaPCT37y/nuUlmIU0DhIMMiHs1/gC4KARJ7BzL6WdPKqV4
Q4jg98eFWAYxAsDZRE/11almVsMcNaUB7juq1cgFNWS2XiM7pXlBD86tpuXohI1UB/vxhiRBT3Kg
5GzOPM5HNw41SCkHaAGMfp+30nRB2rm5s0FKOLalmxZq/nrv0PXBHCnSKwV92PyrhAqCQ4kV9T4+
eVRWODo+EH7kOrBtpVatTQEWMW6y+rqgPGczUl5wIRx7ZixMG5coLOISzFnU/oWyAWwEnByFi59q
hTfp4OiuEhnhR0NF4H9kIhCYDe429prv0Z57iYId9n4SadkJdhLVK/3c3rw/Y28jHYsY8EGGRS6F
m9sy2BeDySiYMWQK1kXc+dG1NFFSpVTpsRgMR5hyf2MPxn1JTQh9hyz/inj30XTKcv/+U7zxr3gI
hTos0gREW96w7c+V3DltkOIImL2qbNoxbPJP+mjI/bXRDVSljAPw+UPdO+qlMO0ZNeA2ABZL1Uyw
wWtyaRqEGXKXOYWYslhL3FA2J28oo2sNVgO3a3z+//5Yz+2eBSHFklLTraxP7U6FbXeWsSJ6GEaA
WbV6a2XzJU14e/QoLCkRMnaQYTrr6wAx52Cs6S4rzDCCHtC2isOUzxZ4ZucS08HbGUSUreEmcv9Q
5fWFCltpytRaUWiQGJHkTUVa2UIGO/LZaTTjVzhklFK9P4eL3X99LhCqUvUl0oj50tfcNGFSGWNQ
AX8t8wz0q1MZX6pumH9WnZV6ipKrPwmDjFdlqBV7KgybCyjnt9tV0QigqNx08CSxaiudySs56AdK
K+SUhiKpaf1Ka+vJyAlQVU5O/a9+yat8u2kWiVxayaYRZV0TqDZDBPurUtFLgFrrnVZ13R5VyS8Y
gzcXDgdWReK3KIK6nD0rN0+NW1BwRVtQfSrVs2vnUfStmqdM9+rS1z9VST9HIrFDYkZWmjaXzogz
e9aQTdxZfECiR2v8YD2XVpKT3hZS6ldbI6DGHG4zJXwsmlq71FnzjOEjVcJV2TIV4ijcCV4vIjzS
iT60MopvNp+wi8mjQmms1+t1qnh6ExoPiQapvRj9oWm3qu/7lpCapvoc1vpFeoAzM08+FoymjXu9
gEZfP4yaUnIwVwPGvgpR175rfw4m/nwujw41X35yauwvShV8rH3a4tgzCaTRiZyB1yTr91qunDmp
UZXsZIpu0sKlBkSbd1TFRZdIM86tLRcvMKga10llTQye5XnsgzwtRNB0/uee1lPWZlIc/6qN9M7a
vW8ezglzCFsRgXRk/lvNZquraii1lGnNRNaPpVJ0N0NuSdRXFMPj+6LOGD9zESGTULRI9q3cNcXX
jYm6THzC2PJ/xa0yfbZbq98leZruSWiGX9+Xd2ZoxOhBHRtEBGhBurrG0vYuyrqpwK4Xlu1JIQnM
ms6iouAzFw6qM6JsUs4ciQyNaPFqb0RmVgYNnPzCoSCLusix63zSfrl2UKifzb33B3bGptr4VPpi
5eQl4Ph6J8ZjbqZBJ+VCybLY9Sn0oCqyIvEHR32j/mqnupd3FWfNhZvTObmEGxGpPYNJVnulawcl
VTULuQNFwWLsIv1GnUg01nkUfobOsbi2+1C64Nydm1vKokgP43zxw/L6C6+rt3o9a6UAU0ddvgeT
vSNKeqG6ltVcapV7Zofa2DkDYDZRY0Dpr0XN2kDxzJAVwm/m2U27Wd1N1Hrvu9qPvSEPpAuBlnND
41q9pE+IF3NZfC2vGqygomtnTopTNw8qrA5eFhjF/QxzxYUduuzAlRtANZdGrgG2H+ZydQ7r9Oml
05ZPuWEQpTd6TfgopkXm9v2deVYK566hUjCOK7WSImdlkpkG1oSq8mpT+bJ9FUrhJbLTs9NmEpGw
CeIaqqW+nrYmJPVmTiVSUmO0XJDo6bTXadNceZNhw1b1/qDO7QoiVMs9BqdCXzM9yTLsK12E3ZLa
9qGHroGKsEGY+FPCquJLjE/npBHjWyBUhIm5170eXJk3samVKHc9VcExh7942ySBdZDHsbyah7m7
MLozS4ZFJhLtyDDcEWN8LS+xVHgElhrqoS9L8rKhrPYexdn+JS/izKohYgmMEaPV5TftTUtdCdsI
PR773sq8DOyAZyWFHYko8uuHD68Zk0hqkky745Cefj0qf1Qo0w8o8Ted0Mg9Hqf6K691OFj8pZEZ
kX/9UrugM9aRE5toKT4JLvf62KYiORvDEV6WuI98N5ECT1epAW86Q9rolNqKcVQG7/1hnptTnGpa
pqv6EmdaNtML2xhS4F9mko6P2aRHlWzihnYogUggUboQYL8kaRn9C0lmCSwMVFAuyq6N+gOmuk03
cMH0pRslJUv5/sDOTaa1JEYX34QzZTWwrK1pSwPhgoD7qN3RO176NJu+41WwAW0kinGPVhX5X/+B
UHMxKwv3C1em12OsM2dQIlvLRTMwiRFQkM/ZZH4OYSbaymalbYcm1C/IPHM9w/DjVYNPBbbwTIX1
Yl4bG6rBWKtzkeWVIoIwPzol9ByTH8Z/UdeePRmZXHuGJNcHdRizC6fCW196yQphQvGoqbtaK7+s
F9aopVEOAf6o3EFMC4FWWAc/JL/qTvB3+5vGr5qTVDYXTr63VmfZrmgKfjQBhfVxlFMQHLXEJ4Wv
AhwipRFsYi1W795f0Le2lFsnne9AvXL24Z69XtDeyrsoUkMCNn4XPgUz3aZhHWqKfKv7Y/EE6VHw
432Jbyd0uecSUrNMzkBjbXdC6HFDucaDyFr4jgTMEsYnp5shcqhJq8CgmBuC6mu5F37pU7P6cenP
Xrxi6NbiZ6/GKxXwv+i4oXJZhqlnSSgmsfsiHFxnSCNFRLQOGLwSjv9kT7BY+f2+/LdGQuMMoU6P
tISmEil9LR8ijQg3GSOhjol24L8fCWwzOzW07e2HJREiJTJEKuc5wP5aEncH1ZlTTkko2Kzcy2d7
mISTkNPfmr0xXWok81ZLNfaRjV3HT8MwrCa2iaUkHlvYwEw1rX5xgHjJECeekvhE4Nq82AXZVH0v
B6vcxZOmf3l/sG+VBemE0gE8y5ZCQGw12M40k65BOsix+EopTQqh41z9sEouUmwS/WR7gJiuHAE0
xAalPSykHJJzjCf9prdH6fAPhmKri9aD9nTWuJoGrJ8EKo2JHObyE6B0fyIJLfeXsGBnNJ/gtkqo
EjZmnOuVF0X+1MgGur6LQKbC2akodXSULDiA9xuPtt1KH07PAl+Ql2SHRSXpG0RYE6j0El+WSJJi
bZP2dnpjEPei/HjUP70/hef2IshL+e+A5Rvi0QwqJe5bE2c+xI4HmfYFLsGEzFOnIT2UTS0fK/Lt
d0Ydl9+pg7vUA+aMhcONY0qJOgGIX2ODjTTpgX7gfPtjIEHARETxk26nFnHM0aofVZiTeur0o+pR
j4KpvjD4t34BHhYlrCR7iICba8RUIc2lahB+EcpcyN9ZjGihkUIZ3S4M0gaoY5LcU/Jt/AODg2Dw
BSwyZmcd+2+jqKmCnkvApFSNK/GEh96ew2+K1SUXfNeVuqN5DogexeICgA3Hs3ut7n4f5pmjT5En
D43hQWXY7JSiv9RrfB3U+7cYG3sGYT5Ge3VXgzchkyNNi7yYHEXrpJ3Xw1O8KeQYojGzkW/IJ+ZH
SAQ++aM/biuynXc+hKsXVnS1nd88xsq46aVMowNdjbyorqHfMqx6h2M47Aor07zEmTeFqbUCbSbw
Bphx874yrU6sZ+kA/ECsKERSieC8nuu6iIoInrLIs4OgOxqVOW3koOu3BfyfFw7nc8v6UtQyES88
PXPWrMnI+sjrHCfatFoKTcvYXGrBsjJ8zwNylsAwYCrio87y+gspUh8m0B7HoedHtTUcaVKh+24z
lUl90KbYkR/oku1/0JtbhIKkRxupMZdxZxetfSFUm/SqNgon8AY/DE4G8CZviVxdcFbPDA3CNQ4P
4DP8s3aVO4pFfIkAk+eMk03nUehokn0LlxzNQsO2oQbIKrH472+QlcF5HhqpywWphWwuI6+HVsBI
GkaTHnnZKMc+CeCyi2bXmhu4SkQyWqPjtrSLGHZBV5Ftf1/4my1DPp+9D1oBsD22dnUk17AT6ZKf
665RwdUs1/7kmgBfL0hZWXTdJIouq7hRpGk1csErKV0aUcBSqIobRFPQu5OWFrdxNTobyRylTTNx
WmcQLW01dQ4uKP8b9UO0TfIZPJxKOmXdpdKJC6iQ40xzISUJlU+qUfbVl6htVUkXYFya9kI26pw8
9IIzH18OuPpKB8NZT1VfopvelOi9SIfZ9qB9SCEpnesL6n5GFLF7hxA+ACf0cFnbFzpRUtFVJ0Bq
ICjpw41f5bM3ci5j0qr6wgK+MaEKDhVEGbjckJhxOL0WFSdmpcCXyagaubiCbbXcSf6cuapkBfcQ
/pbCH7rYjbNRux7gcL+wiG/0chFPagSnDuQOO/W1eFVyHHzgUHXZpPYO1kFV6GZNYFqGk6nSC/nu
o1qh4WExrWwe/MV1H64yGBMfekDfVdNE3ycp7G5VFLYXJvXtqF5JWbcTSxzNkaDQ8V0y+pYb2Gbh
piPIOyV07vpeMy7YmXPiiM4u4GwKKRjf60n8X87OYzluJMqiX5QR8GYLoKpoRSOKRhsERVHwHglk
5tfPqVlNqzta0bPTQiQIIJH5zH33+DgdjhX2NBmbmNXXxxHPoqpMSx93LplEvaedHm/XtvKO//1p
IhyiDEDoT+H790+CUiMafkekbjQEb8AVXqdh+Y9yIF4SbieIoqno0AHii//r3bWDbssgsrxUcztv
sTX0GV2M8Q/9ib9vlwxAWAEVODIZYvHfnmGNrUCx13GdOQ5dHz+qhoOoKvvyvz4wrnKuEdESpTD1
e2lqGdy9HCNRZ6PnEJkx8nqsrOVP6+Hv20fAlkiKy4gmHdff3Zso1efanaI6E5sekrK0ON5wib3A
NFv94bH97Yg7K5qIqVySF4aFfj/i5uE8ZVtVTTYxKvZhGtlh3FdMR5wEVbZEg7gqKKL+Yb3/0/2h
hHDp3yILYPT1rytihjiN4TZPsa7KiZYxUvbF6cNECXyc/v2F/dOl+KI4X8hXqIv8tiz8ttwqRr/o
4Bh3vRuxi0yHLbLfPASG//ljOk/voUGion4u6/22zi0zVXqUUQN2yQyneGl/zW7wJ+nB398X64F2
BLr/87H5+367uDbOQUy2sgBD/U0OxmSYOJc3zL0ut1Y5tre9EfOfemN//7j+etXf9ok8wLLLK/Mq
c+3NXGxjtZ6GBU77v7+rv8ciNDWpoHFsMoJOf/Ovy8JXuL9NgqQER7LqHgqDSXSo+hTfeefaxlS1
S6o9dy+8cs3f//3S/3SDHGJktg4xEELrv15amWUUQinyoSBQWSCd5qZZrT9Vkv7xKhS16e5T7WWM
7K9X8WuJ3Db3qyx0tu3ojgNW1pP9p7ru35c8OQ0boXt2zqIX91tSNYRW19trWWeWNLk8Dfu4YORa
z013AbxyXf+wJZ6X9f9pLnIbXI6BFAy0yKLIJv96U1vRe9NkvDrLzYSnejOZh96v2qyez7WqWG7x
H5bJP3wCVP2Q4Jzr5oTHv72rcoWSsIV7nUUYfGI2Z9OzCsUQXZCorMcNXfnNFi5Ld/j3JfIPj5X9
GNENVw04M397eas4B194jmcFh8/R72tzmVeSki4mvs6fhub/4aES/Ae05PjwyKp+e6hxb2FtWUwg
ZHFRHhg/I/RLUR9EQVoF8VJeNN6At/l/vkPSOMpYHHDYhP3OXfLCfV8WKfHQphmaUlvKn4J9dS+M
O2wf/36pf/gSaFzxmVMoZob0dwXVKkO6AOXWZejow3SzNz/Fsvzn/+ciVKKpczAK9ns6bNljgZ5v
7TIE0Puh7C0r6/fY/OEE/du6oHzCMUbfj5rNWej61/WvSN5oLtZDxmz59NBSds+sZd5PpbaDl3+/
ob9tkKx3/9wQI0pknOd3dVs/9/NZXH12u/TdpxxlVn5ZGc2QazbkMz7dnNx7VKbePk7N93qX8Z98
UWmh/u3VkT8hlSRAPitBGKb/6/2SzjUMfTbTQftWwxy4MFD12vsNu/KiSfGWXjqTBBWAvThhfnKp
8f+POgv+pk3rLp8OcWXZnf3VdBhkv1cNWgzvcm+jUTyXYU+F4iXXTd3XFyEOluJn39Uij1JRWbmA
XNFscD8O1l5YuZuW8JEmK1s32r31aY3r2X3a1BiLATBGuZ//f2km920KYfT9sldr3F+MYwL3y4wJ
ffdzarxVpo7UlX2oxVBhMF7ba91dybGurqywDjC1D+tNv6qyx9Qy6WUx1+HR8apeAiFvtj1O6LBF
863Vnt0ScCVvo2fKO453HTBLaf3EEt6LvzUkhHA3BsaiYDzwZLow21oBv4A/flD51TjX3ZrSue33
rzZwKcYlh7XO86yjSd6ktV7j+Zvy3Lm+mwdfuBdtHOcUCLmXwX/Dmlm6JnOnXYX+xYwRpnEPOCUr
saat1cZ4G8/lIvbT2iG1ShZiflUebF1FDNN28RR3+FGPZw/9Mnf149lquv/Zjn3gVKcVp8CXaSGd
3bJ2HkbxBb3skH9Zq9ggdpb2UpGobAt/aoCy5NWWhcVQq2v63nwdgxFNa1xgHXFQizWtqQz9tn5Y
zj40XQZgU8Yvfq7D5fsowdXIlCJTL78uQ03RFefnup1LUtk8ti9K11nVI3ijtSGLKIyc6FfWloCu
0zqzNC+BCtviW+VH2wSmkk9+ay9buckSBIIcN3gYJVHbw76H8LqStS12XafnriwxdqUDNbzMIRP7
5F39GK/PRrt7rnBu9414iBa3aD8ABTdOkXZCRLg3m32unYiOv+XLr0NQWv6nY4xXNBSll6m00rLY
wrpMq2ib7SXVchrmNQNjsRdcng85fqpz3aFZl2MQmZMu/L5/i/zGgheBXqLUnC2tDPfv7JWbYyWr
9BpzP8kIGeRJLLFeXOBgPRyDtClWV8643Bon/1xm4Aos5TxYGFsQWtvWa+RpszCz7ikzb2lRi0m/
jWVs7KvdGT3zzcPcuvjqxvnaPzHdqnCFjnOxp4xFmBAf9BWMyzZU2rrtsHRi4J9ivHnGy1xYazbI
gIvP+xTe4GseeM9rjSf/McoHdqAU2d1SWhmjRHYhLibd0nlN+snT+q33Oj5UEIgam4YkbCyDRKSv
RT9b1+7sdGOcnlvgsZWVqygXnNzLiDJgYpyGXsC1FExyxqm9ddL89DFcL6MMmAoqoMQeNJ70gBvC
PmJizhZG20ltmX5/Q2Ep6iJhqjzvbxynEKhU8flBlpzoAbrsuz/NaqxSgBrGegzKEfMEpnZ0HteJ
WZHIyIQN1pcfXa3rskyEU8SzTM96iGW5Cu128tYvzWD57Xw5r3gZy9OsGA1eUtz92zDIRjfI/Zve
rYNO4l1UlX15ubJb427c2vE6Ji4eNn7qeEKMTVrJPRqdS+N2bF/f8tbXUj72MCmb+ADGJdztb3M+
kPsQ3YFGqs89SRHeqtUodR0hGlqcw1gYb0/2WEsACTA0IivDJL+e77t60tPFhJ9Hhddytw4AKYAi
7fHPqHPoeRzXWge/1rHaw2vbahbre1g5y/DUhUzko/pDrITwkEHS4afjsicnzka0kO6q2rZrK8C5
8EmTIMtnax3m9tS2ReBcL3CHlpTtC1TLirFvUkk9Xs65aU+7n+PyO+1TYSdBsRe3Qe6UdzGTB0en
jZs7+moj/Z4Oaoj/FFV+1xwoN83AQGh6D+VdgJM+w7sjxv7i1XGpfX9wT5X7uuIjTllAChGf+LNo
OdhlI3WKDqF1T8itrfZ60X3uZ8FOmJ42dexMr650ImElouum8Ub4Tdw+Ok3VTnAYBj+/n7xK6Rv2
u/HVeLYun4s+nvKP0FRR91A3Igof1sky8StaoGk4LoOowqy0x02fiFU1FArVIxo9TKLLP4d4sed7
ZKtVd1RFpeIfLNmBNZfbyF0e5gAi9M849+qAwcKZ53AYzDa7n5W3UZ1OxDA7rGrWiKUefLejPSV6
vQZfe20mc1WK2mO0H6Za2zznRbRa/YW3LwHcdsufC2VfKBKFXKV4Q9fzry3Su/W5NR6stKRcbU+K
dFmF5/xwZgVtign6XgUmY0JjW9oUJ6SiUEkcl5XPrMZQnlWpc+lOQAUD3U/9Zyg7y2qTIZoWpmXL
wlnj98mrrfEZnF9XETEMLPQyQRlmAidtBg32LZG27NaejTRS8ymKtpYZdPoe0y38rh2IQl5iGRQN
iv0c6cEi3zp0oXPCDFUFpKC2GzuFBkNfYLAHQSNJDRWyIqupgGiogsbpc76L7mfRj3VEtbLFxt+X
o/1sCypmqctadNNwKubuY5EmekTgxYkdd1AOHoJ+Vxd45e/5TVO6JYQ5CUItsmn8csBuzRukn+mx
1ZDegspfu4txUO7DuO/BA4Onxfq/x8JbEdmzYs5xCa76fSrlVyKFiJJ06cfdaTKYW5wwNMnXgwXd
TKXuEM/+hVksZC3IfbvnwQ55WdqIy3nWlp1RGy2tpARhJFOEeNgRQDtp62Md+PkN2Q2Qm/EMmagE
5/fluDqTdxjLBbJnva7dYZ7s5hhE2vaOntUXJ5IPXENG3YwWorZ8KrOx6wcr3RCNZzPdC3naOd7e
XLSYbToB2FlSv9l4KZVucQbaULWuqZ532VzCgQlBqcCxaw+4xcUFDkLgXrJKi0VdFdheaNBlfXgB
62pVWNbskZ1ZgmMosc+XSuXgwAjtbZl76WwPgchc5SgbkV1RPrLdOS+LO/Rb4uh4+ebVYfHNL1T+
q6Sz82DP2J/wRISwjmU10EeywhkuC7Ph8Z7E0UKwinHMGNyMeaeah2Ew/XJyvKUeL4HHlfZRurCB
vmGuvwL2mkJRJbW/7LSBBpYmXK/OO+Q6soa05mfuzu+BSrhuhi1d89xxUmKUIcyAQJQSXaLuOETq
sNuSoJfOe7z73XXhDkZlKJsr7sFSq3uqhJmYKjdV/X3g1VRpBT0ECMjSgl7CyOBI+XDskf11jZOS
7HTH2mv5J2VYYvCiifoycWu7eJ6bus4vML3fHQBWJYLPoI7iIY3tdrxr2iAqj6FT42kTLzJYj+6w
WLT0IbjEyWCWQaflhrI3Eb5denz6neUfjOzGxz1cOv9r1xS1ne5QJNakU+G4JE05KXXrh8XIqHXh
xkXaF3toZwPvc/wyGcu5gATT+ZeD2wKd7pTwiC5DaZvEZTJoS9ZwZTNbTOW1x77bxJ2DtGr4YQ8N
jv4ReyYoHSWLrCwmfq3bhHFz2OKNiO9MHypQivfhddzWoXcixo2EBN7TN5+NcdX+GWC88gpah/Ok
LqvKzfoljufjagqLe7GXPiVa8nDk3pF7XOVq9p8dXy8RyEfmANLS3YpHExa9lYwo76/VBssk2XbQ
WelmxtjJggHYcorxVIztYqmqez05zvfFi8ubChKHl6yWW6xshnFdpX0OkDHZje19mx1LfxdDk8eJ
ABVlPzpyxbLAR+LQvTbztFEba5ZV9l/4LDWcwV5x8gHDsMQ9IK7wyUiBtYs1ONX1YPsyTgecvwn4
G2hCWVGUkXvBq/K3o5HlvrBU+/hxY9ykPuSqWvOkoEddXlS7mIIjlKb9jG+JyvCYrznlYCNyODDl
oOxXbxdnQRTTnPWRIuRyiN0NNWiuyvxknM3Ch8gviu4kiKfHl7J292SMwqZKl0Kyd9HZCJsu2RmR
7C5m5l3vqb05bUb/aLMvp3C1mRAT5Cx8X0ElthMG56q+6L1oHq+JVcjaGl5Ljb1fzO+xagnfd1Ee
4/AMsJQvtPW7T8c2xc9yHPaf2L+U8Oma9qb30eYdXbL0e1PL5qnPRasyiwX1Kl1IYyercfunuQFW
fqw727jHUAUtQYGVxyLzCSjcU2Aru7l04Sk90Wf3C5OS75O9mbV3H2dm7PSBCaQxK/M64CwQnFop
Ml78sfLWiyqCwZ4EdWvd4J6uPOYUhmGm+IhG35qPIpxD9a3u46i5XL2GcHjdrPBg2o1zKFmq3l0P
ABkLMNhClG91weR8gmjN6p5qqfcl2zqgPCe24uEWEUXOiK9rAsZuZBwkQGTwCkBIEf8CsKN+WauI
fy2eT2a71fmkU2lJn6ZlBDo8RWAHicmzO+eQ+6Tn6F7OhpEKSsX7vu9MusCSBPCzxMb9oFlCDrTG
dkOILOZvUR4OP7peC/fKZTr9ZFtBdGZbRvOEFwdV4COTK82Y1n6O9qQsJ/t5G/KNz2UwxXfA8fuX
wHj5e7xq8SBdRz7EIt6b00jEg3xy9ZkqDjuaTuAj6um4e91SHWJbRXlSykrf7hOAlWPr7epHiCVp
k/hCrx+1i08CTi+9G2Q56NFTa82bReGmMO+L5W2Myo9Rry62ZnF/7LsnQ2Z69PA+snmYQyij+tap
HeuXI7v9yyaogx/daQnet6Ktn0oflwxGGtvlCuYQIZJPM2VLNBqf7aJFhKuzaa+6X2qyxI9+UbXD
/qb11woSpgTVZ1qoedXk0Tbttv7TbpdZp7uG7nTQwmtblJutvBadGmcSBD39KgIv/67dsXiQHOH3
QVuub+Xqw/3beGofQDrnawXQhli/550neLAoO20bQRwI7+Q8tuuBXiPF0y0sAjBjX+KZNDypVbOS
VenynCbAULy3nU71x9GC64YECkejI2yRTSb1VPnhic6l/RasjR/gT7KIO2/2+dwdxi5DClXk8Jli
rH1OvFAB4atREkR0m4SOD7urGOFolBquDD1f77g7JPYHZ1ppe67eup7CmmedxGsHymqQjgRitIQs
snzzvLt8ispnlBft0+5I6kAkfnJJ3DGerDO5hz2kCyL12LSF/wnArL3dl2oprhTQMu8Qg39qjrMC
CAOG9NxRsXK7uLQnKE5HpeL4iTN9qLLNr/rrmgnv9XIe2uD7sLniVtUC/IwdleVLQcAqr8Jijh/L
ONeK2ceGGQNqLH6e6nKaIEKpsLmYbPA1aeGN3s9ochUioD5vrz0zm2cPqNKazv4S9FgeabEnmjdz
6mhFgonZSvOaF0qrG3YLvzvGTuMcILgBgZyQTBDOjgXJXc7N83R0rF9Jut0nv3GLr83MoG9SrZPv
JIUgBsjOgMFfbVV314z7nbdwqlfBcd6qMUyZolnvw1VvmPfi7cADMHuQGsay7vB1c1VajiYAPQu2
aDoUhO1+KlrPuvTP9LJDfMaypaLbwzDhe/Y+6PDl36zRW16gHrbfaRPo6wIYpkpXyPUvEZDWn1QC
2/sZptSP2jfu5cBtzildctJfRZcItww0/+jg9ji/dPuljbiu1Kwoka/7IbfczUls2FM8WfYM6iCO
vzy2mHuQ7DuoItg9w+l+I0vdE4x8a/t61ML/vunFvw2Den5vq8Z7AULlQQXy2vVHs+A8laiW+me6
dEPQse3VrZPMMPje6TATJMsyLm6MP6k50TzEW2AeVsVolZI3oywIUixb2hnUunZgrGsSQaLJO94E
0qy3qAogfuXOyEgIwo3hBDczbxK9zYoUiLFSkn9TDdMp78R+m0dnMEhAK3ZNptIJi3Qph0geiJp0
n3qLqV+R6ef3jgz2LenIj0zaFeeobfK24aIP8CRMNvhsQ1q4DOxfRbOe351Ne0+BiT32bmH6h6Ff
oxe/cG19CfK2eRrXevhYkVjfYh8BUbkKqlglcDjdV0tRSE0cTmCG/6vJfmy3niMAtA+mUr4IwgfV
W+GLdEdSOVTE3nO5bRwd+6CZ+gnmRrVXq1W71+1Ckkzs6w4yc3tbvMJCxJqOnCEnIY08zJwWopYb
6GfrkoxeO20Jn3jwQ0CALA7ltGN+VJMRp23RNHe9Sz5BHYie8qmd8vpmNhglnHIR25cRpL7PovP6
K/TrRDHtRohhr5F6orIcThky5HxPVSSiEtL0iIAeWB1blMfc/G1Fs+ljB14YHNd1cI5+sBHR92tt
qtSZ5+XNmoDLBoj70Nr3WJIkjd+1cxrj/3hNK3PwExpv1deia9YxhZfutJiybsReEcZRbgLpvPsq
gQLvabePrklXD3SaFxU65ihcq8cIJ94w6ca1Co9uJO0j73g0RG6MOnfOIt4QFzHuztA7dDy/9Zeb
lum4/aKhS/QUin0ur3CO5HAsCavLhL1IXMSlpbaTVYxhmM1+xJQ6hEjz6lEsu8rt1twtazvFB6PK
5lr3Go6rPfugb2Ohl7tqDzjV+rCgjdnKub+oQhpFB4Py8NXPR/M+xcqaMt5hcyPV6thZvC8s7rbJ
u5dVNOMPMLJekQZEKB80GfRtHe5rmZEz919WpUV7b2HFsBaP8UgROFODu0LmyWU1v9muBmPHDuDJ
L17uFEEW9dGkfzQGxnLSNytfgYhW3oJFqE5muLgNOEIEAIw4V3P8EfjV3B+meTH7255L+2tE4/BC
A+fkwzGbfB26Pf7oJASyI7TH/hnzdO9FDqKe090V3ZsF0NJLLDLub0bUMcZLQTwc7TlglcaB3NuD
WGQcHZTMx+pipta9JE7v2eamaGNiFnBi49fAWygv2srBGcClgN1m1dhEKsGudFCHKKqHhjKH231t
FMYJ2KebXsA5LNUbKHnCUCeE7X3oWv6YbNgmLq2iKQSOaLS6JXieyGV1q6e0o6JXHZjOB/c+0RN6
F3oLouKjNeeSgram6SGqRRQdHOx6CDb2Se+pgUtJZSqUYGeFVtCSqc7NYzrQ0/7l6NDC+pf3UDkX
fryP3yc4hDbsdjm5KTVm0hodujCfBxEM49XiQabEptN1qQ5hrkeVeAYLmfbG+Pey3pubzRJ7n6l1
JxUqDLK9tFQzRvLlvI770XGIMVDAFMiAu7ED61gz3PdYz9Kx+O/b8MV2a+I2XRurOxqqvl4a9FXw
0LWoBhKl5UjFrenCL9jSuWGyjoH8yUC8kgnFEGvMAl7zmHWzKClYjXFxv2mMcRIKJY112lDt7pmv
cOikDh1HM0vH8W6hGi+PNFU6cns99PZ5+27fK+VJtmn81fjximg6Ebm9PTkgVO/GTq3qhFy/vl/6
wnYyH4+IhzXGwBFP7xXX9z7YwTMDnpNEAtbi2OIoY0pGz11ZF2g86gK8/DD0lbltvIZUzecY7JJo
lb46jEZg3ila+JXX1RzZF/M4rlsy0v9/KllVK8qaNiqpVXhDwWZc8UFVaGWKRCH3IhEN/OIkCzcy
GebEI63MvF6LJMJ4PE8Dmat3r29X61SSpV5SU3XvhnAPfpWg7CX7VrHqdGEBhaCPW2MdAWc2JptB
jT/tvuhEYtuVXvDG8OCDh2UVdunYjQi+IaYqFSG6cM1OmRc9bPMF9Fvpp/Rp94lof49uaRLN33Ik
chYNf0oh+NnuhqqfvdIIqKC+iVTnC/pRu+Jsam2v/SHKylCU9OLmKadDPx66UMQ6FeQH97GqiZyY
LprLxLIWQ51Zt81l7jrM9a6Ktkzi48wAtJ7IdU4lPb6ON2kGEgDl+XPq16P3FRIwebXN0OUjLR+b
EsZkSwIhKZtkbSJ6Ujpcx3tZEfIC9puay64piTG2QsCH3/Zy++Hk2mqJ9/bxpm661r501lw8zcZz
H9D+mi7x1zymwmr183zo6PbdmsGnAFYW/vrtf5sM4Nnj8dORs7oTfb4+i3yY2kM8T/WnD2Ed07ZN
mR+7FvOdq/vycxqw8CA5cPO7UfcBW1A+OM8gkvHs3ag+XYTO4Hzkki2PW2WN0Rc1MpOqn7+HvaAw
b8yG45aMypaRZKxc8Gur/QPnnHdHB215JFU1Y+oWvn5FJC2+93QmOMjiUi1JK21R3+JYSj+pWKft
66ijUqP3N6APYDDOn7OFZwvRevApMHK0UpLR6Ivj7Gdc7qyWb0IBIqcaLa3btj7vNKos84ee43NN
99XermmOMH2LkDkUSV4tdnCrfOMFtGa69kHZmniXS/Z3jhIB1oYb510UbmxWcxhYj1PU19P1koeO
osHUbcARw5YyJTbakXMhJw+rLB+HFT9b7V7/4gmdNytCTWiIlFOf7b2kWNpIsq3E9yh7FFiT+Bcc
gjZ17S6nEe6Ybnhozk4Dx7h39A3bntuTfhDeJ0Ekhl+56Dwv7VU5kQpv7vBYqxjCN/3yajnGXo/p
i6Mq+2EmBLHSAJXP/UL4P7MdRCXNJ8ZHJJPxypoJsguFA3zejVvSsNcxnrRVob70mAj8jPy69pLO
ll6Xskj06yZr8VTY9VzRCp7n977JqdZuwOSaRKptvA+wJ/2YOXnuqDTb93j2Ds49oPIlp2TXNeA3
zh1iVff2/JJT+bNOtavlfWfZS3edB6sxycTnFRwZRqT/V4uz6fHZb/jQLQuxvBtVcYWaZxFVisS2
/NE31GYZopxJaMXcNLSJxqa8d5iGlYd53eYDIF5a/AopH89XOwQVc2sFD43dNBBxTUGsMKAG/WE1
NKYP/cJWnOpasWKjwQp/ra6lHz0tt+V6jAKOHM3MjZ2Gm6/eqYOHXrogQj4FWN+WMG2Rx5+POTwx
x3FwCf+GgrodNjROnlLWNa/Qfu033bQRyGKnEdcK5vFnEO4UnjF6xnC1pgX8IttwgzdqdfTw/SI8
48IFv7mbt4mQ1gtbP52ayP9F38On24GK4Nws7pi56r2FNAvjeOuD2gll8Z5NbYOmjvz6Rs+d9a0V
3uQcBMzCKt2rNjrXkXOa8WFJ/TfDS254bHZX/1Aoud64ISgtJBttfwiZDglSbwKfetrxT7+i4GPt
ycAS+kq01LdZ4ebCSofICPek7dV9s/y+ekalWn6X1GbfsPO0yxN96u55gmz9OZsBTidBDyRRj97c
j3GYvFsVR9M+H/wttj8Qjo8mcfIaEwBoFF5zaTXt/tKD7/Khy/b5nK2oQVjIDHb+4ntUE9XDiT5x
tbWaEA/lzXQIGlGOh2WuvOsFtwnaTUCgP3O3oxJgD1GelfMe7MewMqgJK+lbgoxhEEtxW/h1xz3T
GRCpYr3q4yCl26Yd7+6qtweLXjIDmZ/NuK8PY28IakW+5H6qKVe7B7/3VZ2OAJSta5O3c55gTOS/
CbCo+U1fRM56rElgH8NG2GMa+0Loy2ounSfksDgDWHZJbBAOeLgMq011pjjHAUmR5+Nd27tjy+a+
91/FTHuMUxriR2LsMXywlmArjrtYu+/hSHSUVj3F6qQVhc955rTj0zop/yczF9Rn+kYOYTKvPcMX
r17uNfatq7VjbprZqwS415xq01b44R1a3bHJIs5hQ6s9mtiUhC8Zr9twhzgWAFzaU95OYX3tsH1Q
eS6n1T7Aqqye6qbQlHv8XVSHAV2SRznPoaw8roFJHS1RD9uNaZ6Z6wo6CLBNUfDjs8kCAM9rwhFJ
j0Ny0nwumOh6GR0f+yrYu7zBwzIOroImEoqC/q6+ljzK59EYhoxVHVdw6xv2vnQDNI3lcD9M45GS
UHG/lGd/jnYP7GdhlfKFeQ8+v17CqObtjWrJSi9avLQQI1IML4+cy6Xm+3tHJ8AG6YU9jS7HZbNt
CLP4OHtnHhO7osSAuQniSHwTF5LYKphW2ECd7Z7aFd83ToMwP3iKJCLxGh0f+20V9Y2v9zxIImWp
Kik2nInStqegehHpwP8c/al86dlSSh5CKC8Hm5Aoi9BAeY+maeWN9qyhuiE6C2720Qr7k7/1W5X6
foeohsiBao1tb/acdZsjKMCYgsVT+v7wtmnJjUxuVTx0JF0vipyAER8xYHBg4EJ/a6JiBPRrTBim
FP5pA9Dqna/HkTDl2FFTb9J21LNkfNadv9hyHz5EK/zqWjkB2Pg8lh/B1voHyynl9IXSPT2vlaFI
zaY0Bb/irat+anqrny3V12dvDJBO5COOPqnbFERv60RonlXb6N2tyD1QiNGDxUdp04qWw+Y1qXaw
Icd0c5/fw3pgEwRozuY+rWs4p3VTLbyKPWTpr9HYe0lfLt5zjPTovWxt9WxNYSSTzunVe49JtJ3V
5SYeiCcMCpWJPz6Mum+eJ+fnRg1WnLBX2zUzUOhOUI55M0GLLsYKy6OgN+RuZlmTCgMYSg04yFPm
GsM5SmypvHffXr1vrhXKB0+QoCZLtC0fjlX0xCMkQWOW09a87LhBQrpcutcVIWmQttW2DGhW8K3G
7NPFmHYbEVnw6XfjibOw/BF6u79iL62Ni8/TVAWZJ/ywynIeoJ0iyw35VnPWQVo5boVsGc8w+ucj
gq3kfzg7r964kWYN/yICJJvxluQEycqWZck3hByWOWf++vPQ342HGgyhAy/2ZrHu6WZ3dXXVG5aY
DGmFD6w5NbZSN7lFuZOOXFK+IDCV/k7Gvi5A4c/pfZ6See6mPihpa9HezTw77rVxP8a0tavRyCp3
MhONmfmwRHezzwVDb9waf5SJnLzzIIDHHWXS/KwqkwxrBY/rZy2Y4id16hWKRspAF47royhd8Bp0
plOrLe771q/uMk0V3+qcl/4jZSehuRXIqx8TzLq3oJiyr42RkGKDAI/BhEW+eAn1qYCBP0XiTqLN
HR6LPKjew75YEIi8QRJnQMatPXRynkhO39ncF9LUxbSTaCY+GwagljhE5tIZqrz900O4+GHwBA3I
NwTnU5AkkE3Q47J3hTFErVs1c/BNaRXARCUdncVVI6RdoRcD6xxlyE87Xacqj6MYxscMc7KS0qUW
v4Oo4xEytf3vEWRx5oTNsoubRouK41wm+WtBQ5gNbadj5EoUBmSH3kFoOxSdKEXNRhLehm2Zm26t
qTX38MD/tK9CrQux9wgpjqeyNKVHLfMBDjXB2D4GjQ/EIl6A9o6mDeEEHq2TXnmbp/dCp9TNysfS
fVm3wQN0GsRzfSXXrlSlpQZcLxAlDpyuIxCZFJ3lmRTVXigqlm9yMKj6zpRT6rJ9HSl3YCZzw4VX
QuGK95pBVzpWzMklzgLeIPXKH6cOixhPqgQfPGxpJXscAVgeAYi9VykU5eiJcJKPg0T7nRgejO9W
qfvPOlkM62RI3U9FzHT5UfCMsJlR9ImHujSEL4of6f41kqzDfV6hGLPnKBDYgOZxVxY6Xsh0YPsq
IHMXNfWmrDS4KqaivpE0YotjtkGbeG2qVbMjGZN/D9+if+pVq/3Za61WHxU0Q77kKa14MrfCpy2p
6e/U8QbCn1kHx0LAsKcWGxUHeahA9oyaVH5hqg3QBlMNQ3eCcvUnYv8wAhru+0bOjP9KLUyNnVT3
+fsSHnil0fNAy5tM4sr0xwxZQ/qlb5U1KPAdQhHk3FCSRXmGGsVdWkMuAB5j+HezmeLoN1OIA4sQ
zkXv2X4RlKREWnQ96zkV7NIHp04BA/THvpIm3M/tgsszq7JBZfvU4jrR6TmheSMXKW8oI3mS2zH+
NRSz+SMEDw4gMxTy92aueBTpKao72hiCtglUGY5h0Mk+abnRi+/swvgGKP6v0W/SyhV5SbZnRuTn
5mypKELmqXyM1RI80zjT5CRgx1W4iy1SdqeXeIk6Me06wEb2oF4BygmtHUp3eDMZuSTec8BwRCvB
NRznvXwMm4ojQeHffmjUUjyUVKBzzx/E8Fap3JpsPm34qebYDTlxEhtf+gbsl5PbRfQyTLTLqEkN
+i0c7IEdDrgy3HUA+2q0oUqN17yZ0MUwakW+5sPVYDWSUXpO7DEAyLYAEAsdx6FDX/URAdfP32pI
pK+DaIq7XI5GcYzTUt7n0thqB4JrlbhmW7ShBmqCkiB2QNQT0v46yel/KksnEUyd5ZgwSvvjaOsZ
/YYsMhoikEqxF6MUiA5o5dPe7kXCeeIj+DU4plY3aHz01m0yRDiaNYLy+C2kMqoH+ZgYJt4yNfhc
yhJUK7g3wnbXl2Yq9jgFUdKOO1G/FrE6/Bly7iAUueg4e3E7VV9NW5HSG4C+0ZeYaJG55rC8qugx
8yOAy0SBY5J7vaJDKn2BtUgb25yH+F0LteEPPT5GrZMmsT3qVql1X2sZBWEcDmfeA+jf0nXNLb3+
Dg+u1L+EehF9A3TQtiRcfdkBmYkkMCMjVJbErUsQWMeAklpzA522ue0BmneuRblrPuKQWEbhPb3W
UX0GYTH/JPHqwcOPpuY3L22QQAXZ1UhwmVcSrfx3VL6H1zEQY3egJ28Vns2rGIxFJ6EOyfua4nZg
ztKbjSQasl2WYd+FXWKHoMFCi+S6KL42tPEBVsmR/FMCHpF7c5To/g5wiA00iqdp5mkNGCE63csB
0LoJsUI1t/rKtbhTDDJsE6QZnT77uS0q63HuxCDTrJyZJgzl6gDSdrid+2am/DYTGTwaI91TAGi6
oz+kJBU1TSt5iZBHEF5XFDWqP6AASTKTbKJW3OiEnFpJePRbAEMUIGNt24JLkcKEFoPEtqF/i4xj
Us6mf6yoLUeIFJHguoWs0jKkBZcbe2THSrSZkFKz9lTuE+4modKa04CRoxlXzzyX87pXaVoJKfhK
8jj0uxAF1WvEZBQqLHIuSTyOG7bvMMqoKlRxNvlOMhHe6SNS8LlCFZzHNIATE2zXHCvveqIm8Idz
ZDRRW+2T0ctEr/0O55wYKEW40TiSyKjR2jEYYKcjWD/VaZV+A5goyh2v+vGlD8IsvJJIvOltRKV4
NAMVha1RKdmRrZG3Cl1DRbkdSG7eq7i3viIXbAM+wq3I36X2DKVzFmp7V1uR+iMsVFP34niUr2Y9
KMr72i7qx2HKdRnshgWCvVhS+8wXSe1qcgcqjIxcgnmdG833PEx558bIghLkAXH6HpVx7ZFwQA8J
jhmQXJGnkgT4TeoeCFNz74o4AeNYxigaDdXfe0Br7d4p5KK9JTTSJwZH5L/CxEiPE8qqowfggfYg
MJ/qbYIf13gVgLfqGt8U+b9gzC1xkCVqfC5lAoWrRDZwkCS4SNZOGQTPT4TH299ZoDYDCXUSvKCx
2z9OYd1zw5RG8F610/RfYAKz2ye1nfy0uaTrncHBohNRxVaFBE1sggudSDlddjzNbi2UODewGEj8
eHonv6jR5+9FaUaDoyAN/0IXlxrN0LTTbVEM9jvaL6B56BjrFV2AOQayLCTrdxpn88+ItxWzUlIw
bV1m9pobR7HeLu08vXflyEx/RGi7YtyjzNDtNSp1dD2jhdPR9DZg0byYM8AnsszHD2jbXTfDpLaO
bKqDzjnQpBCUURzUO6u0gV1zt2CpZAXaHLg0ZKs7nMfkyTNlQ77RgxyzgUgZ0uJA/ph8rwqiMkkc
0KNOLQn9AB6zX8BN4wd4rS04w0jNpB2IcP+hJT6FLmm+wjMtKrqvKljxbyW9m2fdoI+gcTveZEUq
nuJUaPljFQ8dUjt21E9H1erHr03YNMigzrVABqhMW/8wFSJ+6krRUHkaJkgrkzxTbSR3QTR1Vq3E
2vFKkoxdpBU8F8emMmpPbTk1u6CNRuKjPdT5Va6Nagcdd9Asm9qqTnzQRct/DqHz/CqjuZRctNYK
FA1iZYp/WgXAiQMSGb1/2/PGAdCFU/3TCG7uj8bTgE+tLGIueUCt3ddC4GQTCBjgDa2c/hzq0X/2
yfR/Iwq1lFmncdAIBOSAO6g44g0+CEiPDHrQWxWNXOR1q9iHKh0SuqwwhLLjCL7zibdKibFxrDbA
53XIQYMyV4rbpDARnURV0xSECUUSz/ehyZBHmuYDtWmyTR1WwJe4Bn7nRVhMWjQPOq4nwDXiRZ2q
6Odogex109Qky4X9V1duJVv+Qx5r4IzI/ElyabuGyb4QmfFVylSAPB2iIQ+NpLSzW1l+NzjQ30Az
laZcPCdmNP2wOkP5atDQkneKP8uSF9o2zQm8oYLITeqM1DSVRP6oWK31hHtj8SZLjQ5gqSgC1SUe
Uj7EHS6/gZIm5fCaa/GOnjyAT+C42VUN8arfKei+ty6/R3724Txfz/NQgBGhgPq7SaLgTaWaBqK2
GrOITixbzFFFJk0gBfsFdwnADXAAEPjvfj6FmgciaaYNb1rlAYQ9/6cAW1dw79F9IzkGku90Ap20
XVC35l0b69JIqE4VndpfHL/WZRI9235iP9A2pOIy+P4sLQWusXAsQ4LaMkYa6f5EZHsnaeCpoYKy
dNoCsoMDscr/aYSUKvaNXcWaN4GFsMF5tdO1NhsZWhfycsPEcpVGO60PKcumIDrETsks8355d+oE
lW6+aoomqF2/66ntod+k3jT9rH0LEqKYg8BlhAMRz5K9VZekM4g31/8NEP5uoiprVa+vZfrlkQWr
gJVmQ7p6WwWp08+T9AoBkW88TkiiW9GsPIvRRKqlAnepUhojRXOGpFAh3iS5/dgm/qw7PNZDkgZf
UTgQsip9GyIxf/OjvlMAhC91ZsTgunctbkTlzgN1GHfGgcJfdAUnGm7UjB6yqQwk4LM8q51JmMot
dLH6zrIDAMemkpHZB5rZYhZll8NIpKc9rzYTrd55TAZ/D1BUC46p0tiPUh6iomHbdOy/iH6gm0E7
vPF8wn4DxYK7/kqNNVtymhYv5TavJd6iLW33HY/VPIaGGBfFozopwALAjDWQaHyZfhccuW5XjeFU
erU8KpprzVCg3VHuuvdeDNKwG7paifd2aCecqdA2yLQAoM7A54Ig9hRKgtHvMaAws+tmSendrIAA
T2I2JUAu7EqNrtEfs7PboY+sBz1K0soT/ZxC0yrA2N1D+aGp3cFTYDEqkf1Wklxp9lM4+6M3jZSs
9kFIYuwprGLtzQRxcouYLhULm5aSQlVI9Z+iyiSXqLC+kAB69iQhE2f1T5qPGKpH8D6einZC4aXC
BuAWQ4T2FcysRhOyaIzbSqfv7Ip5KoEWW2WMFqPmKyBviVyORCPlTvEVIC8jlVSQeAOwbC+FP/S7
8MvpW5Eq8b0GKl1eAIPUjqnGmjxEi/I/y+95/FHXpVZI9ZCMK9Zp2LRmKv8g4xtalydKTgra19a9
UopKOfiaNf8IpEG+hWLay18gk4nfg66IpTiTAs/ESyi4ojAczvRH5fwecoFQwPCLLqTNjsGBCwiI
E2WOsfwYYnqQuIUm88F6Wdafu6amrVx1Bu3dRG7sq0kK2uEw8L2/ztzg41GjmnEVUz15bEVPDQmN
s+4GQAS3ZAH65I7sgOsilZuid+aGIsbBiqqaApYKm+ArNcmUFKToVfBSeWI9GlkBGJbrJrivUpDE
Ts8qfweh3t8vDz2gOHIKH0ySiuYBnqT/KympILu9GHlhaKOVAhPBUuXNDicOc1CGkwk+K6VckcUI
6+5Qw9N+pRTbUIZVy/A51PKWl69sV2/oDBkpRbY8/RUoVQ0Kwk8oKcHmTksw6Xn5rBQgAAiy4C80
Hc1jJ2owJfc4xdMPezLmnjxegAUZKNXqoHBIG8FJa+mTFsFlcOlCGT91qzYfuYMasS/8gD43W7fe
yW1Qk+LXpSjdJTpPezWmuLOLx5Yytm7NACNDK7tfMKiTF47VeEvmkjfGMaCjPe1CTbEqpOUq6bbp
uTWPSVGIK4uaiOpYCMzzhC/GUrlvIAP+rn15vjdgi7bOALCiO7Yz9bcHuGc+2qaSWbA2oaYXO1y8
WvNmbo20fOFdIL1INoVR2kClDD7fiMly26FU3tJ81mRyQJ5Hv+wg7iWH5xcYRV+BNHUoK1Dj301c
Q21aLnauEyQEpTFwtgFFeABA0fQNdGmP34YNdWkvSrg8TtFNeNFeZlwvWgL/ihtgHoD0J3INMiJn
VCFX5O5UmXS7AvhDQ1hTf0hd4TtdUnUHMxnGB0lKEXuV/IBP13ZemnTK4fLwa8L3MjxerdDxLWRs
6YKdcq3hsNYtsJXMgXrFcygFytwdZVCCAnZneU+PwnZmXQu+1GMKLPjy4GtXMQzmGF2VZbqOwlj0
U05HxyfM0Gnd5U7ic+XuasXnIGXYAu4SXhURsCaqaAHMbPrnES8qOKK7JAdtQhJDwbsy2teNX7Tm
nq9/0UpiBcCzX9UZnyMoNOIwLUwvDmzVJVV6qUiFCTz0wmvYaLu0HXT0vazpkOdUANQhABo+UXIA
T2JvrNRaAuDvz8LEcFG9VcQHZbFqJEJ3Gk/iPAsot8KdCwB2pFQjk6YwCu/yKqy1IZbRFoUPc1E3
BROzkkkpBy3H5h0kCHBg66cWmQJ4HHQp0sJRH39i9KtuiOic24ZI7imGvuxBRV9JXwCQbIqkoQ8P
HVB9MICZkOYqYHFbebwCPWcfyhzudiGMz9k/LBaHBkhjY9mBjK+sdqBVwEAE/0K7DyE8KFeUf6Py
W6ZxF1xRCaK1fXlpP070dLzV/poMCWJKWUI8zOWBF+0w3U6M+wU8hgArXrVeZVXVk62nwf7yyB93
NiMjPqMjamziR7X8sn8U45pJL5RIY2fjkCRfB2BbuXjL4pNaLX/XE5NAtg2MDIo4p6MwdCTsihMt
BqW91hfom5Up1zTlh68meOuNffPxXKC+Tfige0xDkK95Opyl2b6dSezUuuU2aykNu1Qcv0OuUY6X
l+/jmdDQ2TBxI6fdg77vsrz/LB9UrroeI+4Gv1KrKzIYuFjQhyMXgCes5Jpy7obt+tkRBUJMMOCh
JqzVCxVe2FXWcebLUBp++ROFLruNl0piHSYPqDVaGzoj53YI1gkWRAgL+ae1uviAI4RG55ZoXHe8
V+y5bEqvNJs+/39sRSyI0IRXNI2vtlrLCDA5GQVrOVdmBda5tcEcjdXGKOfWD7lyBfAULihg4k+/
2GCC001CRmlBCBhQC+35GIdqvRupsdLBpxZ2eYuc24y2bIMeIC0jmq1OmFHUejBZyxZRevtxyBEG
cccgMKVdl5LUbESStUjRctJsYcqsooZqxNqmpLC7lBwY5nGtBNl7REMPfGgCdGUub6wmXyyJpbZ/
uTzFM+GLiwERMoVYifGberqms2/NQgck6qApAKNTMf1DM1FvFVm8r1LfogohtIMmADxuTPfM10QE
lm4zmkwEF22VqPRqVIRWxUlv/M56UyFex9zFSn/ErKzbB/Cjd5eneuY0LAkZ1ixC4Upah5ZmsFsw
dim9LOChno6y5b6TxJYr+ZmvaKoouhkKKkVIP6+mhVxNEOfLmfPVRBlBvSdNfBBNo8h7JZdBI0ex
PN0r4H/DjYB2dmQuAihsmAWil376KX1w/2OLG5gTWx3vaMgwvuc3nA2KJI3yk9gO2HWAyulvDHzm
mDCeTHaB2DX4tuWH/RNJayjvJgxTFjYpx+sml/sdSrDSo00FZSOinZkj8n8CAxOOymIXfjpUlcrq
POgZ7Hy4f55UAy0b9RribUQD6bEEpvyaKPaWXvGZCdqLNjz+QToVFHn1TSFMo8Hcc0giBQEduQaO
BLXFPwQyLIVPb1IbzIeNywa2N4hgnk4whnROPYkJ+ggCeXYLjmmo9C29t49HYXFckDFZ1VF8M9aS
gHJv4eJR4QMjISBwnwwJeL4w7jdSsTOjLNp4/CF6IqG/Cp8dfJUs122a0SYY0VLJddA6ofHpY00W
zZFT0VBUZdTPTldslMN+JH0HZAFoJLuvEdcpvKKW2q3zdWY6BGYFNXuZS46dcDoQHSUtyKmfOvOA
MmmUqbULYHFDcfhjVPxrKYpeFhbxpD+r2agkLMOYU+Rkusk1wTOadlED/qMcYf3vYFiX09tntxxi
vJg1AlHXF2uVVdyIgHVTPyBjFqLkyRZa5b6cxtG7PMqZiZkWcVGTudwM3nmnqzeg3xrUScVT3K5o
GaaheYOZTLO3zC50yzHYMuc5Px5PAIxMye/Wqvi9KnemSV0HCILU0P/DTpTuqh/AtInluHjsxlr8
ujzFMxuEKWJjxi2D5v+Hpzf6+LBWWMgpzCOYuwXdhaKdP7/f0eShMKaLJeraK/ltuzHguEM6cLpU
9h+sEcJTEyfThhHzx7yAUpTOVWJyV0KJX51d3wiRm1rkMwXWdiC1UWWBNTN8BbJvH+zBgoObBCMt
vKbNDpeX8cyXI91CL1DHq1ChlnK6U/pIjqoKwxKnMLTgFQqQ/go1T2v2aYFsh2MkQIr2l4f8eK1g
TMFSLp0cbs/1pR0Oam4PuGg7vsjngw4q60cq0ZG8kVSe5w8+DF7FKaqQeu7lgc9sGQtZT4sDaHH+
1lqz+F6SwKI36PSoVd3FupY5TVkOn85jmZ6N7qUK4QrJ79X9VZQjXH4L4JedWvkBXqOPyJuUmxyF
NM30jQ16butwNVMNXFYU0Nzp9+sElljgVHmXWmN0QNsLbF0aSajS+2Z8ix7hdKtTtDsIkuvnzy+n
yTLiNmKxffRla/2TiZgRtevA0EH/A2Z6UNB82hVoKm68Uc9tUFPlTUwOqfNUXeXMaD6VAsV5kMlG
YjoNgIUfYkTVE/xtdYQn0hz/H7PiKY3QLc8eQvXprGbkVAooguxOrSgjD5Z7aQDzQiRrYzeenRiv
/CX54N/W6q2PMhWwUBQaUHDx4RDgDEzDpCnsMT0mmS43TzPMn61K2JlBF5MU3j0sJlf46mKYVWDK
5QzPZsKxjR4VFK4JHHyBrk2QZd7lpfyYybE5eKHqvFO5FcQqtmRDAssWWR0oUS3kIjeaxyp9hftl
ViMM8WlQt151f31RTuvBi2UKLyuLdSV7WH29MbPDwKA14dgcu2wX9a18O4woiNlRmx99i9aRElXN
IQQZiQegRHvKCSaThmCGRt7G1j0Tb2yETwjpwiC2r9PLcACZiTtUAbamDnYY6QLhC1CKv7zK5+f8
zzDLZ/jnHMZGm/ayj/uNP8+j4dTdIq6FVaSmu5mw23s9C6UreaC/ZqUo1pYprWiEyy1ceWJ5w6fq
3P7ii//PWIHIsDqtBWJyvqkx5QDsuKuBVv0j6ioBEiYH133DG+3y5M8tMcVv7hJuzsXU7XTumjHj
TYEso2PqokJ3DQaROWXDxqzObWQTI3EFcXzBt1xm/c8KgwzW0rHjnYCEXvXmxwF9xEoN3jHe3koF
zk6IN9eiUA62V14tIOrIAAQUEo4aE3HPr0EE0qgJNxKOs6NAKiHwUPsgfp9OCF6TX6rYpmITHETW
HpkirfN4acGAvvx9zq0c9j1crRTeKT6s0via5N6C1MpAUivvJZDpnln05mMJY/jr/2cohJ/tJbHG
A/x0TlkzNq0t8ZHKsS3vLb8N6XBawHhBEw3xt//HYLhdUYIjxVbWr3DkbELUoUl4exow+65rMb4E
Ie71bZrtLw917luRonEBIsfMDb+aFxgmzWgySjdC6NkjUhbWnWH11kasWv6WdeBEJNlcykPcEGst
5jztjSma2Xd5A27S6cCKXhEch5eQCtW+7GD7XJ7WuZ1BsQ+IImglelir60+0kMYzg9YZelq5G8/Q
4+oYkzDy+nDjY32cG9USjU3BxUclYz23QVPstAFTvbCp60PoV4+FVV8DlTOOch31GxM7M5qF7jL2
CXi+LHCz0304dELCbZz2uj5IxnWQ2dIz1k5Qd5RufkCiz9/INz/uDyrrCsY55BEqTNfVWY5kA8C+
VEBqp8f+VirzRM1NHZ4uf66zo+ByyDGmlEHP83RWktQb44w6E4g2FFi1PqjvgHBueSqdWbslF6LR
wuOAovPy3/8JtJTrYUdZ4OrzfuofFMVfIBOwfq+1bDC+q5Wf/vfpabEFKTKpqNXT4VlNSxhpHQUh
TwIUxkjWM/V3lJuf9KimsMB7QCMsEdC5PNYppSohNpHPPc+7QqCi26AdQ3VZy12gGBDUZL7Zxmn+
+LWI6zr2m7wpSTHXDcGqL2Hg9DZ4vrTqbsw59m/lbhDDp6M7lArZxLncJLqr1iq6Wxl4HwAgCcoY
bbHLkuzPvEDNaiPessH6MCFDKLzATZknsop7+epQofRbS50MEVGppugtK6Ryl7Thp+vzjMLTlHRi
MUtgQqfbDyAoaG8TueEaGm7lJLmFFM4wDYm47bsS2F7c2IDo4Mlz+FG6rDb7ZOfmuYQNXuREEDqO
p78g5aWzEH5BL9UpWJmoFuGNFunZZ+9/rpPFY4uLmZuZ0Hg6jIw8fKctZTxoYZZni+FPDsj4ePls
Lbn2yZVCxXOxC1l64fbyz+kgdZQ3ddsYPzo4wmUhPRrRMZPNfaGoDo43JDiQvvBr2NiTH6oLy6iQ
jSjraotg0OobgiVErXc0fozdtR1aN1m/UwvfTY3Ym+fXyxNcD0XtWKb7gEkOFVcY0KvgEaErMQMN
hRVsjMEdaie+2w1Z/0VCb30nG/DUqOyFu8uDrnfI30Hp8dPTVEkx1qW9GNUhfSjG0EG/I3mEH5Du
ZmuyvMujrG/n/41ikfMKsRjrrc4bTegAOWCmFkJzGgCVSEspFhUlF175FmDizGCLWQg8NDreWGSs
on5dFNiU6QsaMfQZayitJy40bsyx9T+58ZnXyVCrja8bvm/OFUPBTRwgMWT+AXGVz6ZsyyhUfvDG
oK5GJFnFxa5TQpD3qDMSZPTDQNeYZtts7i9/o487ge4sLAjiFNUm6iOn5wvGwRzrBuREPypLXrFN
iMJi+tnIS+fnZJTVKeZBgibAyOMRQVDfQTfrTU6Ut8sz+bgBKEcgzYo5x9JtMldfZUylVg1mpNQw
LTJ+KyN6DikE3UVXwtyySvq7df8NSyQYDEaJgG4J/aW1Q92ARoI29XSx6KKjIkPOKEHWNpubWsqq
O8C3xb41uu6I+KvqjlGsXqGSm27Exg/fjjcynicK6C1r4XCuZpxVKKxnoflqRzAAKmQW3dFItrKp
s4OA8GBN6dgY8noQZF+QEQ7ekqnK7J2ohH6d41VnHz719RZEjMZDiBYKA+F/sooVXZqOdmiMg4MZ
XghyubS+oZsChVSLw4033mpG/xuKLBerVnrY2Bmebnnhm1GSk9w6Rgb5u2GCXpdKyueCxN9RaP38
nQwWmGskwlwUyEjlIUybUEWBDUb0jZDnrYbdGr73v2HoLizmezxX9dW6oZvT0z+TgNH3en2Mx2q6
QUWuu9O7QD+EPJhhdo06REz4W0OCiQpE6S640tFtcfmkWwd9dQj//hyDVsByBEmIP9QjrVxFQg+p
iGIaU6fRkvTLiJzBPoLbtmHI/RcX9s8Z/DsWMDmVjUPzntz49DtqWob088R3DOP6uYPcg3SWOMx+
ckSy+KgX9Y8uGn50CvY5mv8117vXkQ70RNZXtckVuvRbdYolVq5+EBe5xYVuL165a7QQFAtYuRYS
+bJS2+JPhv5rcp03dDkf0M7Mk30SzZn6hCZc9GuOUKPeQCudWfzFxlYGqgRgAvG90wXx61ntkP/s
HaBhaPgaReGBHy69KoxT7/JxPXOGToZafso/b6xKmdRwWrZd2BrSVcKGuCEZ7T5/UhnF5oyCZFvu
wtNRamitfp5yhro5CPeqPUr7UkVr6v8xF55VCi1AmhDGah/ZuCykSK+xj4o4/gErurmTesl4ujzK
uc0B1IMjQX2E3u0q6gC4CMo+g1WdREp8wLI1NGGEKMEu0IL2Ri5RdVC7srwWfdx/+/zQ3FGgysB6
fDwoUKtzZcigFgqKc7ejog/v+CJIV1C99YcMVTmk0wzjgdi/hQ38uE0AzvPeAq5EMk1IOP2A0kBr
R6pj9DssrbqNk7w4hnaz1W35uLQWHUA+nWzJPPDW9fpQrnpDLrPJgZb3JBv6e69Zz/5sXPcouKDZ
2h5Nrf4crIXgQ0VSRS2AMqsKRHd1LcI/Gnh25xPMU8QKXu0SYfBjqYjIcJGYLUM0G5uAJgwSnfHL
5c+57JTTMGMp3FvgGWi/AKlZDQ14BjJZwtCWASBbjH68K8qw2uF1BNmhrbcqD8vf93E8jVYImGTA
q6udOymzrwUqejjNgNyBOmbx9zQI/D046xhyo1ke0SLe8v/7GMuWdiAQJWCl7Jx1tTzEaxBiNPqK
CBpJbiIXkpdojb0v0dfaiGVnh+LNDgkULUNu7NNNilDbjF8jIjMoBw4qF4icyDvfjvJsr8SzYnwu
a8NlxuKuBlDBll169asbWxrhTls6DAx9RLtDqtG3KhOM0z65SRakOkMQPUEp8rI8nZTtAzib0aBC
KC+zmt00hHHupUao/4YbZqGFVsZbPsMf1nE15HodUwiAFo4GLlTP0lO05E9sKq2XVWm/MbkPYeUv
DB+IA9kVfWtjdS+E8xTKSCKhJTpV3RVaJZkLNyjf2BcfR6GuQReeRidXKtrtp0uIqmgfmxUsZTtp
9F0V9jOKTcZ8uPyh1qeL3IVTxblil6sWSqSno8DMUvB8AunS+b78NNo9pklBdzUJs3cwIBqf+mKr
PfRhSFaMh8sC215Q2+s3X6qYYhQNRIqoqRVvRL9cd+2ilR4UlJXubatd9Oqmdnd5osvn/zeMUBRT
SdMW2CGDArY8nWg6Dl0vJxhBtfvI6dxhVxzEreptlTbWnUyCxuk4qzuHbLEzqpRxSu/HS+7hveH8
vn54vzyZv++RS7MRp7MZjSaE+cco6gFAgYOXx065Q+bFw//E1Xe03pwvtXONfL4zfb889vrx+WGG
y8b9J/ni+Zxq9WKpJR01d3ABwTu/zFvz+rP36nollwP/zzhjmqMHkTOO9ugfKmj1LwCar/2NfbG+
vdejrK4X6PhxKi2zmfd4g7gIB7q5W26c5Q/vpPUoy5n4Zy4iqhUtXr7XbbX7mbjPf/TD+8vXLefM
v+a+l7bFKuwCZE4nJWKYagfs1EV/wHlBbPN+ds1v6HdebeyEZS9fGm4Vcm0cKwkfDDe4PxF9dX7l
zvV/7teNhEM5EzD+Pbrrx3nW5I2JFOgyKxSwXIpFLp5BruUZ3vvhrfG+oRW09cE2wsWaANVaorTD
Zcze42HHAYt232fn17e70HlovHfeBA5imxsXy9b3W4PrBSIdarp8v8n9Oe/lA45Yu2Yf3kVXvpMe
Omfj+y13/YXvp66iSKLBoYReuEwydDP+aA6Kny7ibBvLub6bV9t/DdnRJKyIQjqXzoJod3ofKkRR
d9d9Ym7NaWuvrIKGZcaNlS8HzdJfO/8YoZVcqpid5QlSJFsN5791tksLuAoesSWpOoJj/1vA9B6f
Bs/c4wHnfou8yPsP0j2BWHb+25rl3/zz0sCreDIEGV4CFQOLr+p181LcVdfip/9AuRHZ7fJ9es6v
o3vxoD9v7Jit5V0FmKAdI6NYdoxgz6C8wP7sj2R5ru+YbrnLd4FnuZa7Bdn+UGxZb6BVpJnUPEmb
5WDQgNxHR8V7ztzZ+eM7Jctb7FVn8x4/FwBoCALiX9hy4LhPI3aTWFkuL1sWE+KdwvkQnk3moLn2
l8zFwu+xeUDR+lAftBv7amOVz8XVf8derTJ6MlNKg4RcxRt2xku6D/fDfvKSfXOlHrdqZuc+Kf0E
mhaA6miKrx4EMULV8VSXjVOj/i4rsG+Rp9KmP11ee/H8eHlq60BA2k/dk2KHEID8AS2crqrRRqof
ptrsSqIVe/SRUFVW6giPtWneiDnaKrgxFMhOGv1wkCwTXazToVJLNUa1xznLh6X+pbDzHDywSDdi
6Hr1llE0Oli8Bha27LquouFSjR8kckctrNx7RCfN67pPG1ee1Ow+LrPsG1Qm5eHTq0gFh2cVSTtN
UGPZP/9kEwVCCXVT4tWI4WS5Q5eVmKq12SNy9enWXlxC2L+RhgnyhqNwAxBfh361Oge48dSzbUqT
a+Z9brtoXzTfEH9DQ6nWC5E8p0rfIviameXgUNluJAdtxOwhjSf/RW/ztkBAoO/7qyoz1EfQJBUe
Q3VUWk4p45t0eV0+JN/0XOmNGQqlJnBh9K5OF0bDRCNvTRMTS6Xv8RyR0mAiGqJZG3pjg88rMtB6
P8Z7HE7795rO46+gsQPLU+gOzvu4FMYWw32dXy4/SbA/aG8h9YqP0elPkhBpinCJH10sFhKEhoXq
YEaRvVH4R4xgKHvreipVrt2oHzdS24+HTfDRgKdRD6ZCL1a3E0qu0jDBDnHr1vpRAd741iI+dI/i
5hZK9MxIC5PGoA1PVQEsz+kkg2axvLPVGTm92ABKAdfJK6YYtVD6VH8uf+SP55oSJjUvZAPgasjr
lnxgymNWIGXlmkjh7Np6xOCpCjbaJx8eOXw2WJUCSCYN5P9j77yW40a2LPorHf2OHngzMfc+wJSj
FY0k8gUh0cB7JNzXz0J137lisUccvU9ER3RIFCsLJjNPnrPPXmwB6xX/MMUiihNauojBC6U4dCeI
om5aRJrLC1UcErFUgZWHeaDKqX5BNT9/MYpZ+WAFez/1+A7obtZuJWRmp5m2eRnGqGqYXTZezmYQ
VaF0q2cymkCnxwtnj30xVi6/fHfXdYwGH6Q+Cpn6t9ddGHGhVXlIo31X4YAz69mmKCxt9+ujIG5e
iwVoDuiUfTtKNA7UpuZ0wOYFnidOSLgMA9P+5funyxoXopBZo1Z5fMY/PMNs1jKrRxjiJWNdXuR6
p/iJhPvMiHuoX4gp3PzqVa2aDRSVVEB4c/STd0ad5S6HRYs//JJEh7SSln0Ik+WDQ8L7BcVWDXo2
uShKbu9Eh3T9UtKb7c6DD1v6soz/TY5J+062DSmwC2PEGXbqhn0odX9Jsv7jafrP6KW6/nPZ7/75
X/z5qcLsaZWNnfzxnxfJU8uzf+3/a/21//lnb3/pn1fDS9uL9uW3i29199tGlM/f+qQqT3/nzUcw
0l/fxP/Wf3vzh6Dsk37+JF7a+ealE3l/HI7vvP7L/+sPf3s5fsrdXL/84/enSpT9+mkRX+v3v360
f/7H72uV5z9+/Pi/fnb5reDX6DOriu8J6Zo/P+xfv/Hyrev/8btkmn+Q7lxFExRD7bWU/Ptv48vx
R7byB91X6iroWdvmjj8qq7aP//G7YvxBT6WGZw/ZvuOK/ftvzK71R5L+B1l+fkRmbi1joCz5/V9f
7s3z+vfz+60UxXWVwCzjYt4u1GTskXLY7Eg07dEySvzwduIZg9rODmZtGwy3+nPYzjf9ufE1ulE2
yybcYlblYXx0qSTudN7uccnZL369EZfNY3tDsXp4ze4a1S28wxCM/hDMHL392/PaU31ny6mRI3G3
5zTgs2K6cuUWywaY4yZ7/uGW/3VVP17FMUP475jkX1ehr62HXAX6k7dXMaIHs6qRq8i/igDTrz3N
ELY7ya56rQpv+ozrLAeReF+c6R9FGG/X5L+Gpkqn0/puojQ+Wbm6xJnxAWpAxW+XzfSQal7+1b4o
PtvKNjvLvGK/2F5u+Ut5WX6wJf3NyDSgMC7xM7Us+eSwntjTmNuiKzY0UW1KOzsfJ2urxNNlPigf
XOW7oUzWZpv2k9XBg7fy5P6GnaYJOTOSjWVzfAb+6uRBJKe7qrWDnz/K9Xa9eZInI63f5Icl2hxl
TPlaRhq0m1G/zaf7n3/+Se6I50WuedX7Oky8VcZ3MoAt0oQG6TbbQOGOmy8z4hx105e8PV/sbBXL
EPtWxsaQqPa8FrU9mbdmZzj1Puvybvpc51iOA5RaqhmCS4Gdwq6a6BP19BkOyWeMijQNO8A2/DUn
ieP3ZgWh8ET8Ru/6qX6Dk6dUGzOeCslwPxfXaGDcsv6gJeT9zWf+UKtHCu2wP55WnvNJS4qhYwwx
MGuMg8GJ84Pbv64nb58vLxJThWKlTQX+9BAmQGyr0xImm9Don2noDjRMG0CLHcZwuKfwjk2v4sL2
86Xyg3d4Pd69HxkB9jqyxsb89s2SW9OKaClKNuZFdDNf4Il6SK6n7fjlgyt8P1fWK1wdOFbhOgHN
23GMDhfaSnWg9LqPJODPNZe8qzeQhoduuI3unG1LQvmDQdW/uzg05utRGqHtqWdR6Vgh2ICcc8w2
31eXxq7fhZvlkF6aO2mvfHAEPOY6T28lIsrVZAeLAap6by9RkjAh1Swt2cA02+oH6aq6bPe6N7kv
fQA8NhiCxZsCLEC8ljxM/sHFHrso3g+PDAPBLwf6015bK8wsDm5qson35qHhYqezcG/ubb/fDTsp
yC6sG+MG3JMAeO2SWbC99CV9kZ61a7pMLq29s498x5fPrP2HCfB1IfzJVzvdTsc6kseFk9xmghca
BxHvd7frFXjwHoCUoXXxbgtXeq5b3MIl7j5KGGt/N78wSiDYRFnBOXN9UX5YP60S/0kNTMYGu7Kd
tsHLbmMfVG/c2UF2KX2FeXrWXwF85T/9OrzSN+oZfXT+eF7dVdftQd+hWvhgzr9fVQi512WLeiLS
5dPHJWrMl51UxBsSo2WMU7zd3kBsSKcPJBDvx1m7QAm2SO+wssgnm1Ql5WGsmhkrZCWm3J9zlVwv
613ya8fodSlmIULrwPkdawpk9W/v8dipoAzGhoEi/ckshO0NzBXsPpeP9Crv1hL8UDhvEtrTxkGn
2UmuhRyTVNrAg4OokbZOYQaqcyiTDNLBRzv8Mav35s1dh1pduvgfR93T1qVYKbqw7wR+0W52M1/2
V9L3/tY4a6+ygxPYV9k1CNOr5X7CkOZR/v5h4vzdw6P2yyEJWwd8PlRimrf3tCY2xQ09l4J+U+/b
fXiIvdh3CJ/UTX1Z+LX3/PMV83Q8arJ0yKBI4FC7KrpO4l7FTBZsTZknZdIGbYLLreT/fITTZ8cI
aEc1A/Eduna0Km+vKBaxWop4TjazR2nqOt9Vv3Rm5i1EG4J+C600WpjVq/HtABGddY01r/7HE4jL
2FgcV8fo8hcDMlRuxJjkRgmVWFJOFZRShj24mAvY0kCeNlpD6hTb8f4XrwVHAZ485xC2Tp1zDWeu
H5etVNLGteeG/Ekj1cB5lfAmKjA6//kjOX3obIxYpzEAfQa84adt904+dlDqqyJwVgQnSkxqh3Yb
fvDg/24UPKKOBgIAWU9frZrEGnYyZRFMIaBfv+2Y357a0wX0wUZ4utmsl4MrG25pZNpUHtPbm9aP
jhOFalsEECQsV1EBqC30lGEsg7vMz+8cufjT0UwUZkwUAsNV4I1u4u1oVjYkXY60G0vzKL/Enwra
zJXZlT3+Znh1r2hVROpgVklE8z7ipLx0/nREsUp9Ot7lR0BrXrQysFZDXuARRnE3AP/RotmrLdiu
/Up5JURV9sYR/RrRXP1di6EVBfIcydepuXJiY7r6bR+OZ71B0ATNLdWNIcImkqOsS2MptNleqJBn
4djgC4ou1LgzWzoVoWKDqY2KlVgLwRV6rXMk2ZpHqm3WC7CSZprIy5lVaLLql0cKroqT7/Q5bbTQ
9IpMc6ZbzYwWBS/wIzc31WLsyHGphadrFAWMX33F7OIlB3EXu770Os9MMW2VFcmLX/J4Z2fzWpM7
MntjepRBiq4o30ZELWbLdt6OsLXC7gYshHGBoXXfBblV6Bb2/ZYy+KbIO2XLzSTtl5h5eCVEkeAr
f2QK59qg1H5PJzw2+nI9PGtHArEjj9alWYuhDIZRT8GmrLjioU5pLV+OFGMjViAaxyvcuORLAQ/k
HPglbLQWv7EjCRkCF1TkBG/YcZP8SUs+kpOVHhaQt+CgXPrDCleuVsyyXdtj6cVzvzTuwlyc3P5I
ZdaLpqwPAKkZbVyiCMKykGvNM2sTprHprHDnP0HPypH6DO7SelWNuKs9Ov5IIYgjIxolZYXFLzQO
GOaKTjUiS1spYjWXwuvsSJqOrTZMkj3kS8x+t+0IiTpVZ0yRyyOgGhIasOpZpawPjA6GtQMNp8Mq
y+k7V9g40vtgZisr6I74a6cdpof4CMUGyQEgO11Z2dYRmx0dEdrxEaetHtHadTmCJ07xTA9dtSja
e7S2Se2qutCW82FGS+iOR1i3ZU6hHRjjMOVBXPIGuk2T1RtDqdTtXJSjDfaG3IOb66WAaO9AHHOl
ftG+wEQtPytIzp9VUnzfLNiitV/1otC8HldPnvAKGR+1RLllTi/GrjW1VAlS/vW3wiyADEu0uT2J
I6Y86qzhlXdrachTrAzzBcINbJGsHwe3UzsZQdFkxNa+L3WYVxHgFdAkU46hiOB1mv2Zihf3a8RI
wDGqidfbqWlb92K7s+8bFeil2/QGlKkGnku5Uxuct71RsLq58hxWth+rg3NW5+EMocUcZOHhkNIu
F+DZ6yvcxS3blUGETttIAkm+nyKOym7JCeWpS4skCjDhl25lrYfJ1+FqAq28sozJNekRhWm5xLbm
NYiwQGc7+NVsE2xJai+sZozyoZMrSZCmtvyQQSJWuS+Tda+OyfBQQ12O/EjS5UCSigwX+EjLt6WU
i0vbmmWDyVoY50ZhpGTHjb6/F5o63IC2HxTuo4nzdlPIU7dF2t+fdRKqbheLSPlFnUQzeqPVWZdp
zWHfxxy4E4Ahmwnc5IQrtekrGDzHe5gDduKlc5K+ZoS9cqDizhD6vG/sWo0Ks9BXsCxDoySMWYU/
hGW92yYhdlVzW+mp78iiwRW5KOgMV6dbo1SkT2o3jIU/JL2kBkMlGS+RVOrOvoY429Ig1JuaG0Vd
0vsDYUeJp7GaT3AzIQq6YVuopPWaRbkEtlTHnlM6YAamEimum2kNmJS4nygd4xxSGrSxtLzpUmiH
LTjPtllg4NZFtCVjFqk+/eSATTsJBqTbxiGhJ/ziFP1kHGIhGdWZ4vdqkoOrj53ksaVDIQscXVqK
y4i2rducGUVlaWzmxbPHVoxeCpaexbQqktazh1phVVq6KaLQVnXfIiF0I5gKPdfOxAxdZ6c3ykSU
CcXrZVwb+l077VoBcqcxU8+GQAlsQWvaaDMk5vLF6WoYaNKMk61nYed+nre1qniisHNGtvO8dWkc
DkeQAGGSQR9Q6hh8iw08QC/EIPkCBRF068xJOi5d1b9G2LEZHnLf5LVJJVztmOmh7YpeibI91GUb
n2m7ZWkfFyFh6h/ZHcCFQe5e6rnBNrCRlkqCVjRp18DbIP+Moc6MROGbmG5KdPssbIBeHmeZofVi
fTQQSMWRreKsaqO6KROBc0yml8bCZLYgBVGwkGL61XJ6V8g+N5XXFU71YFppD2RHU6bBXc0pwRoK
Q4UamavWGQvKwItRF73O39srdjxil3CGh0jANwlSiKFsBEaKWXm9dqR4XdUmX6s+szgKU896Dumm
KNnWilo5xPB1Abg2qWzt8D0ANcuhAG4RCam7xRl6INkcAJ9TpxRnCEMBhkjU1COXvKWkshMU49Vg
1wV+cOqoPcM6XOrtyOG0gQg0O4OvJG2IsWUhkrtmkMH0SC3iUN/WOjgx2hjp3wqjtF5mywknho6F
RTgTTZrrDC0BhBVP8xYXL/56FEb13YEzZ1K4XsMSav4y8vd+nFm9zHrm1So6RQnyiqm7m8BMSWhG
zEF66C0k7G7dKZm2iZ26fJQqi45HFUNAOOZNm36FBMjKiwkCMYc+tenjMFWsP02zEFlxJfXLYNaQ
wvAR7JcdOMFq8pqhWfSARgH51RzUjt7GUW9VryMJigxfXvqHtsAQyJekrlgZjar4nKtLMnkFBF7d
N1KlvU3ZaJXAlNPhNpyEg+xc16eF8hXrnEUi5JuehOvksDr6hD0pT+bnVJ4gOXWSDLDJdShM1pfY
T0z2lt236jaCPM23Fob64mlMqb1oU2GsOHvjSw4yUHh538cXcKNmx7NaZ7mZraiE8Tkq5nPZx+NT
YozYJBpZ35YejJfwpsqnkPc7HK27xDRmX46geG8SJTP6jd4lpbpbwhaZB60A5HrPGycWj9BjugZo
OwBueBBaHHSaWah+PvaF2HbDoChgICDpbem7qbSgGjVEPE1DPKi2Mt6ZOA8kSyCTVrh3gL4uW8hj
xtdM9ByH5arD97ZqzdBwhZnTa6ZFNC+7emdN1zmtH6BSC715opd1AYMqTXUOHFFTXxvgD7yLLUqU
wBxDA2FYmg7nQjFSSEtzQf4VajlLXIPh0VnOwGe87EPiK2baIPBYakfbjFHWOzCetPQ1tOvW3MSi
DEEZ9YBrcp1gSB5CgphZmYvPpmYL5TqZYeZEu3Ae2+a1bxJpvieLrc2pR2AkH4RTOUVQSI3dbRKt
NrKbRaOs7C8E/+NWUs1F7JoK7cQD55zavMR5pB4vhlK260sIaWH2aeiF2e+6uFfHbWaOg+Z2TThi
kUVKPuhsifJBX7XlvAWgqfV+mjEDvTRvZOIFTB4zL0tgFn2ypZbYcc6BZ1FuUGaHejs8W1/VoviJ
VK79Mk0LO1M0VbGylcDB6597qwxrr7B0+UHn60b7UoGhfaEBUlUOpO8TvfNmJ8rp4FA7lTdA9CH6
kyTMJgdjKTbt84XEkozzXFoMTmANuM6ZfqoYmQJfzQ5tJ8jMZP4+qDRLBEsvlse+jfTPa7m53mYc
dFDJJxmAizRlvd05/Ri2Hgu4ocCFV9jtMSWze5UkSyKJZIvnSJSc1zWqjL3UsYwAkUUuc8sOK5G8
ykHKbKExFtEVkhlt3EmQwVjiy9oqglYY5rIxpmQYDxZGyAPgxbIpD3rXtOXWqsOIJUgPnZy1NQT6
Z4sl+VpG5fxVWnuItuFYWsthKiX5yZlXIGeRyuO4M8MBqH2XG+0AajaOR2ObLpGc7BtKN9gC4eRU
BV0/zconsl6DdYkUr3ECwBusJXLf6pJr2UOU+xZaYP0mpZsAPgr+INjiOIXevajwiKZt2xLtHMpQ
DfNDqixK4pclW/QV0MtC3TYpvli3jWG1l5ORT/YnSakFbradZGSjW2dZZuxt4kTzIcHllHBr1EzT
DQlJ+4tOFizEjSY02W/HSSS+NUlytnWasVcDsgNYiGRm2ZibXC316LrFEmDiKLWIMchTOQOmIvIp
C2T4lA2KN1XC50zggu7RLzwzoyBuQpAxlbbjzk4QhOy8BrlMX9k8BD23KnrUZIGZhgqOBcs7Wwec
Zdh9Yh/kdikUzyykSvdNrbRukb8uN4Mj7OtJQF/ZFqbcPhmFtYiDAXYz/1Sl2viliYQjbVkknNHt
nbbK3bkreuVCyNUgB401YZAoGX00PqjjDF0pG9RqDMpCNDDeof4oAMuS8rGo1ETZqnbovCqA1fID
xoppe9kBguIm8Xzlg5WphbkZ2zZSrgarzZb9ULRQypjfHVaFlAanufClOuZm9QB3e4A4AqDlSKQ2
eYQu+auCVWN1aOow1snBA5Eaz6oF6orfJ3pNgCgP7L7RTI7k0tRakGh4C/H29VUcReCi7Ni4qvJE
ic46ALMTxo/kYD1dJIlikzuv1shHDhU0iXSvivCgqbmtf4YGxI6Z1+HwXQ9NYpNEsz+HErBmP2nM
4V7uDGu4BXtUQu6aR+mlDjlIbxangZgt2TAQ4nJeDrmdSNlWi8RyCyapbjzavaOXXtbHFmO9AmpR
ASIo/NyOafEVPkmc4MCR1BdOggshkpWMpH7WjhxgdLIKz/YM2HZfyGXyqoKzlbwyro3qq1rJmvAN
O7LKs6popQeJEMvZT02FSYqx1MXAEQVL/LNSTBFTXBHZPQQgx/ZwLh3baxJC8X0OD6I6KJmVZ/uy
6FPIUbgyf2nwmP8y1EiBNpxcm9DtDbkJfXrAkswdDElFjyfrNLabw0g8apqATnfrklVc9YPJ1qu2
9ah4BRo9znWTOp3nBesJTc25QW2bTYdrg9hmEftXyn2MQAi0LB9+m8kRIUCcGV1/oSuTWd5iXlYm
17LTluohXZa+Ox8kzigtyMvGic5rSa++I2ixFriA9WAGRclJwo+KGixbr1pLualUM/5UcIzo8UGv
Zm2jo3OCscz2mHp0mEtS0DSj3ZAJGmY2mqrR1YsMKZFylkScYZ8I2zJnNze2DVp7qIf+HFpYeS3y
2B48XJ9MDniLKXDJF3NbPnVtROOpqWKhkfaT3RCTqMor6RggP+yIPepeO40R+qMHkP1FYN8XaOy+
YE4FWn0g5ppB0R/zg/iiasRQB7EWNtKuJxKFL2USxmBqMQ6pb1uhjPiQA+n1rFbtco7PgNwaYIkL
M36waFm7m2NNSndDJHHmmpmq+IPOeGgerKjHUoTGcXqEc3U2e48gfhhcu46Yg5Ma1o1v0UBcuWvl
+rHr7SGDmES4AQtXaJ/pvVseTDRCX8chb6I9GnmgOoY8M8GkKJXGXRrFYCzqPlvy63kqdWaA1gl/
MBa9IhcRm3D/MiA4Hjd9zv1QMtXFRaE8yPuIw5Xm4hlvP1WOxvyNmiK6UBOBo1IXlsociEbt0x2Q
VeM6hOP0GC5xeIO7UhieAe8EvRpSW9kuEC6oUYmMmZfBH7Zdjjh4e7Yc6Q/Y1kz9ocMt6RrD1jhz
jaFcDhAda8iGJlQ5l7MHp+iae61DVOuMKZjE0t4lQ1YRmjUlbimy2XWPUdkZt/pgLbdhkUG7n2i6
7DzV6XB1tNNx+Fbr9fRdw7y09WNSl4M7FEm3V5oczhrNmMMIULFq7muQHw9ayLMLOhVemFsDO+Qf
WxIflMxDb25ajRt0Dnsa3OlUN3DhVXtWrjWrbGxfShu2yW5u6tuxqexPLTDZKwyvcS1oezn76swg
Znm/p7IhowyM05Xj0LqutbScMOq3opu2sazUr2JpfkYc2EHipNv5IhMyhwDLWFYTydI0L5M87I3t
YOKfuelSIeE4USC48Byzba9HY2BznxqZ0uQySa9JVHDEAkgZSUFlz6rqI93LMZrJ5FX/aFPg2Ict
QrMAmF3JsT8mb8ApKSJh09WryJXjlTMemD44uPHhrCxdqVuJRw5KPzdEZ0V+JudQPOV2rgEimokF
h7p0Yo4XTZTaW5UwImWZcmL0GfH4qBSaEntNWUU76I2A+7pW1W+r0LQexYAKyJ9SQF580Ni8rpyo
DHb3UtL2qYbkItS+j17SQe+enLZp66AQcfJqatVM8pqe9Pu+dqaHJpaLK6fJp3ojjUZ/NanlEK/7
U/dStpr0MIixyfysQpRPDts0cN6zlXuj7oHeSVgGC7dVxVKzU0sYrmvmaMiuno/xfGZixPK1JxEr
A3LNZYjFYQMpOw85jqthaD81oz6QZE2S5cxsGsQ2TlI7h1zrDMnFxJ8Qqi+XWQ/YsIk+Fk042Ftj
E+DaTpc/mp2erEfaUpmIT1rb8fRMZIqXR2311M30aHsEY+De7GltZU6QWGauZZqNwrOch9q1IJ5+
z8fK2eP9NqSeabNce1o+5WGwzGX5CSvUAiuHviJ2bjmAYw4ZjQTVhDvYpIwK6+rBqYbiVrVIa4jU
ZMPHmci6SyN9vBNCpSu+jVIjEASb9HouKwZY6xFbuyFw8uc4tpF+gD0kGqyib3FC+6ZL1JfeKkWo
BrnW6AcTT89NowF/gmxC4QgulxMixA3N8YtFSEfnyZimV4VtOw89iYnXOhy7napKmghIOPcgSmXs
cdYjZ6DGm8g0BZxEYJVXFQe1uyUe8ivSb+F5b0Bbdps4Hx5VnVTSxmKXPCzRZD3D4c6tAK2SVp1h
3MEis1TpctfavXwWlbZyAeuw7j1gbQukWZtJROa2+xotk3ioxGiTM6PJ4puT0e3KGdPCPC+h8/Cc
U36OyorEc+QaWj4iXYAL/Q1LZ51JS5/sK63IMp+Wiul+GjINwQwVLxysFtn5rvcDE49519bexBK5
gFHuqkdgUvniKWOoQXMmZlFYAEfrVhOcbdnVanFRSJCueUcJJlx5sMyc4NoGaiYghe9xbi+JrYe2
eLblxvpMu7iDSmCYizsMpMt7BK6KQn/1VHS+NU/WTPCVgh2FvFTEfqn3cu+lWRJe9nML4lqvEw33
5Lx0Hp04Li2SRiFpDm1RmhvNiuvvEfETDoltumYv0O+/LFo73Vuz0341IBswM/X4hfQlS1xI9bUC
NKq35ynMzaeCsi5+/VURTq5eKto+VYa0CZymTO7TuBOyJ4PVvtGjlONxsoQ0I9B2wmyMZJiMG8OS
8KdrzdFaMeojYO+6AQ9NpowYwRO1rj/PkQpk16qd4nkhC8JcHa1F9bI6BQhpwmVPvbaNNaZSmHVP
cAwmIK6QPy6sHEMyVyW7L/lLtkS4Gat0Zm6aMEG2I2XcnADWaUmEk7GXS2aqMudMdcCrRSEqynoF
C8m+LZxPFif0+0WuGx38rBJ+nwTlRhd3+JweRFJXHNuQJV/NWmk86OoalLGdCRO1iTIa7kj5tVMn
d4yRs1WTZPeQ7Fq9WUtn8ZGiyZzVdFJ8gaKIcAlGtUoLfxIjFqoV6QWuOcS9z8+5ifRslyKd15Z0
VQP5Ew6mP5kz5gUhdo1JQCkyXMmNodp5ts5x5ILV31Q/UJgcoYA/ihdWfSeeAmTADQBS9qnzVETR
y1Bo7A+gBQdTtk1TY780V7qSHjr93sTgRJ37DeX+oNJtP3IcTzK6QChn5OkuYe76jX6pkQ2kPO0b
kdgYw34g5dnq076wLxbpIzeEvysRY0CH1g5WALZEJyLEIc/JgGBvGsSq0dxLVMAu85LOpJ8Xbd+P
QvMLpVrk546FTutEp9LY/aA4osdLr2rCr4hJrEvdkqTNz0c51TlYJMxWzhrpWIPWp1PZTdqt7VCL
kQZGny938tgOF2QnrL1NgBnYmTH+osznOB4nbdqruDbt1AvR6snbEGelQU3bkF/OKaErgrgPXqm/
vSr0lqtPnE1PyckTEtR7UQDpaVD2MpIyVap3ukHYqpOl2dXoYf2f38VVrPHjG0wdH1SFuRou8GLg
xvG2uj5jeQhEV7P9Yl3XJl2/lEeTAJ6DA4du6aqM8+iDSzwt6DMkLSRcHc1wuPDIJ5eYJmoeC+p6
flUl4a6SCvLbPXQiTS4/sq54PxTv4bFlDMENtIoTtQ2NB7NpTsLwJdUpPb0BX9xG5LqmIf/owZ2+
9BgnrW5XeMMBTtV5R97eSAIOc+65XCCu8IjcuLVNv20UDkk/f2B/Nw5gPJPXkQmAX8bbcfJZqyIn
xKsNV1VtZ1iEFdVkqR/oYt6/FvhhrNwNVm/0RNbJFK7njro4OiNgurN2w7JuEbyBFNlkcZw9iryk
WqKJSf7g1Xh/cat/G8ql1UrQwt7n7cWlua2E40yOqjSrekOORtk3Bp7gv3oLkdChJreQaaAkPe1a
TFJh1taS6X6Mo/nBSKBJsXz86npxFLStSyB9OJRXtRNpkTFlsZo7ENwHNDuc5+XBy9N2+kBadLpe
MArqQxqz6PagM0PV3t6xpOfoJPpa8+mOnCiYhMqGzoDSJVtt+Nh/N9e/fO9odNDp26BbSsXX7+14
xtgYI5lPzVdyRWxayRlurGqaXn4+yvvXj3bBVQ3oIDdjhz15D5YKMTgZTo1crqleJfTIbbGi7e7C
0pKul4wKVGzbBIc/H/X9arEqV4lo8SdDQGef3EtHLHig5bHGWqgsrhORnQ31PsE/u57/HOr/G5h+
aEdarWf/9wam4El8e67aH/uX1l/4q3/JMv5Yl591F1z75o6dxX/1LznqH2wga8jF0kTed52+/+pf
+oNtjA4LNH1o/HHK+3f7kvGHrFAMgQOxMouMX+ldOu36oakX5IuNclBDWMyHncwBaapEnKmLFCxZ
tRFWdkfx1WuL19LQd9h37qtyK/Jv6GRy69y2hoAjsdtP1b6RxHZq1G0M+FOe5g/U8ScrAd+KhYBu
dtxr6c4B2vJ2ZuYVip7GkZwAeUvtDRMggLGjRtehRgsSk5PuD4/r+s8Y4cfmpyPX4ofQgYZUTnjW
6qtF5ySP4mSBC7EmG5hPZpAsOd3WjVkaxWVvwsLBezirUXNoOg3hYylZdCLKdAu6VGCk2w43MRmh
CTBXd4qa/FIsc4JCPQo5FsrC6FLOCp30CeJe/6XJprANyiwlJwG6ROGAxgnzaz1RMXWjIV6+0Lhp
ACu3pmgbOvNcr+vtmN6WnbMoQaEaS+umVdKEm/VKEDvkolNcxDVGTGFDbsmdOi0VEq1Zn2aeltlA
Klztb8IO8KhXzfmyqSdlMLbJYkdbyQRE7YPYynXKOLHYxEUkm25Fw/ahwWx83CZYZRmwQMr0S2QU
eNSreqyY0LnLlFzlMIqHRjelyE27Jt7UYYqEEBfvvPPj2gKfnWR4GqExmhyyT07I9u5EEcb2CKUX
GalJVVJuhpdheHo4L082dcTYdcKucQ5ZVBs1KkwWVDelWJT5ZTTOVx3l1zowEVlwCNZSTlmLlFem
O9hW0QdR64w0fceSEXtCkgzTxavauBdL087eVNnm50lqSvyV8lHpd5Fcp5eKpA4f0SPXgOLkZVrJ
pjRt4/dssrW8fXslSub5VMz0MCVatzfl3Lk0Kc3WbiUhs/NCkmL7XkrRmeQ59oaezEH8r0X5TVPp
mzf63XdQgNKsXU5rezxdZ2+/Q6dGNadxUwmq1mpmL1+P+t4y2Gp6WCx8P9xaGguDah/CTHeySH1t
fj6lTmx3MEZWcapHj4xBNw2adG++/QZLN0utWLDdG5NRw8u16a5JH4z+LIr2HC1KuXfyqNyESuJ4
NDPZ59JIRcUKCxS4eUyn4dB/JPY9DcmsVYcNPwLTSuyxVWNddn5s7JDMOplhWPuxEuYXZDzEFamg
9v7nV/63o9B0iiaQoIIw+e0o0RSpaSoShSr7VJ7NSZkHebhowc9HOWmm5/5iBAgzGBcJjTZXIoy3
wyDv6cMq5GIoeNvXzmAbN+Qw9BdFR0VIvfTSmZ2vLM26X+tR5/VNFn+wSq+r8A/v+btvcHKh9PjB
0p6oHI+T8mrpMMmrjsb6NFmABjbIe6IQl9BmLj8gmp7Mr3fjnuxZ4ZxWepIgpx+ooB6W2pQOaaM/
NjHyX7evG8iZaTQ/zyA1cWCSq/mDuPFkdzqOjzgdK3ewEJhMntx5qURCEumS7PNSR5tQL0Ivjg1x
DUgzP1izZn7/4FGvu8/pjaZNy6ESBuuH3fHto044V4bqYsq+ik9cINmx5Xdyrd7HuSl7qkV51Mgz
By2yNFwuijG9wP2zbqltTv0HG+X7d3s1bvhv9s5rOW4sy9qvMi+ACvgDREzMBYA0tBIpijI3CMrB
HHgPPP18yKr+xUyymaH+b+ei1dGhrjoJd8zea30LLw0kZLY0p/SLUmVynlGPBSEoEo9vTL8361ne
vX3Bp1tmXm2+UPAMpIcgyTz1UI5OqRm0jrWANkT60LnzclHISTxYMf6MueQN96I4C8/Ap19eG5FN
KxYC6xOqi1NLUo+YWcK71AK6EKyzcS83y5Cc41yuL+fxs6S8wx0inxQYKta/42dZlpE18zjVwBRt
vJ3yqd5R62+ucy3Nvrx9G1++pxQkXA5tLES42U7TBhZ6ThBM0MZSjh9vyNYsHxXyaz3KpyZ42Sg9
Y3197dIEKk88mxREsNgfX5oyTQSuDY4alElZ76xBoWomxzTopzw+M9QJq8tiWmbSI5AKpcm6sT41
CcbCbipVRvamq9th2URaYaPWRxjwzZjDevBLW5er2qgehmBMzXGvqzjngjmqq/karo7aoTKpp/cj
feB+IyvkCTdTAnrci0aFNfntJ3FyZ/i17KxtaikOVY414/f4zvRRZ4qmTPUNncMpMPDPUItOp61q
FOcqUvq6rj57wf4ea8URrD0EJqmTF0xb+qUv5KxvertXv47LlK6qVqv92JCf3fjkZqJeXWRM9mEy
TShyZOSYl3gJx9mHK0IXrUUTilo5WdynPGVx2ZoypMKdT4b50LaZWnh22ZKLvQgLH2aozZQ2/vh+
sW2ixgUMwF3PAsf3S0oXonWRGBttNpxrPTOcy0Vv5isxyP7+7aFO5pr1djGbsbfHCAZj5zQLoajj
VjY2y7PZIYFbNHO5s5awZWOZNu0GtF74YNVpf2aGO5S2Tp4S8Qs0bilAMBfYJweOsndUXsXcQK+R
tPdpXYdIHJtG2WpNWC6brtEGNNKC4nknJ22k06ZrqwAXaTgicZpJNAQaTXjGysRO7HQpdz3ynp3V
5HnvDy2o40tt1DPraooyUeywWhHxSDXbyTyppc4YvH0bTybPw2208R3yyPDM0X44fmKF043tqHJK
0Zuou3H7ykUxtsRnRjlZ+f8ehYIaNV6TY/MpfIZG5JhXk4MguCuya3vo7R+lndrRJumc+BLpQI0t
alyui950H3oWpjNLxCvjg6y3NDyWWFdN52TngQxPb0vygTdlVFw3jXFV6eZlLOrb2k5+5r3Z0/IS
j8gYv799d09m8vW6KZ9TeEMGIOi5nnwPdaHoSUGtapNXxrCRS9NeqFAUfHuok02HC+WP7zO10tX9
DIBtdaydvJ1IbW03UkqSzumLXbsQ3j6YeVxcSI7RuWdiCttgNVV2pjuPvkhMOz6zzziBjq3zO0d/
vg2T0wPQjNNaIK4jM9FFzRXHY/hBiNxp/HmkKs0Rt8NXU2pioAphayPhMBJfDl3JpHc9G7vLxxpR
83hmCn/5gq/MI145qgDcnFMHNv1I5PGNYW74W8RTdfHLWHCkv/2cD5f1e1pYsxwZgIxa3JvgseiO
HH9GwlK6tsDIu1FlGi4ejUfre9XG2gSmuhDmNmdyf58UGuHKWUfaVdBKhGy7US3iXzaq6C9kbqFs
FP20kLae0+nzcDW1V7G7JO3WwE2lU8IpNaik8ZJ9aqVc8n0kHfwI9BLQfCRCO9vdOpS6T66KhgWP
EbA+k5158jrhsCyrIjGxyhCC2UY6G9nUHj2tz+3vy7RMqrdomfI1ofGNA2So+11XptPqKcN33i6V
7ptJYd2ZjiI/vn3Djxdm7jcwSmysBLvx48wX8XGuwsOeZSOQkiV1MHQOJjudEs6dE2nW4x+OBZVb
tYnSpM4m2CWd3IW+H+uWHogIBCtz0BA5jHR6qf0J+NqZz+fFZa2HBbCTK0gRK/ppY8WNzW5e5t4J
qCcZ13IaxYbKzbCzRCbOHIZOzvncwnUsKpg2j9Zi5l/nrmeH6syIHHWpGEvFtrDwq5iQsP30uSa+
uwYFL8eghlQOS79Ve1e/jO0USU4tVc/o02qL1cU8cz58efVs31nUWVnXU9NpiK2OzcHQWsHVK+a8
bTFXUtAbgVs08/DHN/p4qJMtrzAbVS8yhkristnMVDV80WZMlN0SnZkbjjcq632mQEl/c20mEAx2
GpqtO2nuhj2duKVQh/cDWq/HEnHW/TLNzh3BFFogs8I4s+C9/HTXUVlxeXNxqrH8HD/dZi7m2IWZ
z84ZuYtUkci6k5leoKjR91EWOriOIdwY8Vxu7KSNr5nTy/exnTQ/QGii0R9ca7hfslr/84fMsQY4
4lomps928jUtxUD0iOxEMDoTERJ1twQTBrYtzj1186cfLvG6kO5UY6XWitPz/lhGpTkSSRvkS6nu
jai1b+ifylu1FNnHt4c6XmUOD5mh1nr/us5QPDq+3YtW1SVfNkO1Nl7ojBlZReZ95q09Ltz8MwrF
o3XDC1bhdBRbsZrKJDOLjqhAOKPjzfhitFFxRQ6ItXiD7vbv7LJYrpwhbM+8xicr+9+DE1zDzTSR
WVmniUZtJBc0Mj04L9voL6mk99tI1uY7Ow+rIMtjdxc5lvVIWSPb5qLOLtj5J0+RGOv6zG043s39
80voCEPxBM6IFuH4ZqtFFCJVLAR16jm7IZpEfm/terrNka/ujUKdt6LUq49iVPuHqu2LMyKMVz5o
2EZ8U8z5hyX/eHiCo9S0k4oduJYyXeWKajziZA+3ad89sPNHQSP7+PPb79erl2yhItA1FqAXK7Fd
2LPiTLkIphI5m3R1anYcfi8wcCrfWF7nq8XU8sexnaddmtvTw9vDr3f0aCOwUjDI2FuJGxRh7ZOz
KTpKmbpTLYLQ0eotluL+/ZTL8KbT9f7H20MdKD1vjXUyNatVOTZOtggU18gtOYJbl2XaGtif+/pq
tvHpCikMqvHLcGeJMbxVo0l+KYzSvunlHP8Hcwh1Eb5tFbMgfYHjhz2bcwS3gHdNnesx6DCr8mGX
v9gM/RlZ55+3+tlIpxOjEhWFVBipyNzZDym0bQqNUKEMr2Zw5h6v/66X9/j3VenHV5WhnEOH1YpA
q+zx3WLn0QZri/4uxsda2XW6cXDm+VktwsxvE2O4acZxmxFZc+aHvPperScGapPU9Q/atmd7kJ5C
pclyIAJjmJuAjBz8ryMs7ElLnP9gKINYYzZyawn4VE0Sh+2sZS3TlwHiYZc1nbXV68kIMso7+7dv
7/Gp7+8nyfsCXXKlL9O3OL67blY5ij2xOR2hRHs4Boqvrtr0V6Zr5tslEd0ZGKL5ytNk7WFCRBJG
kMzJmxPNPQeEvuRp1tBWerpSPmb+c6jV16YgYMNMAtTuSE46GQUKR67XGqMsi9Ze1uOi3BoxtTpF
bVALFjLyAfEaN7lpFLfGOJ6j57026z4f/uSVnYxWiGZYJ32Lun3Wxs4WuEi+w6NHMAT7ZZ9CUbp7
+0m+emcRKdLnJ/79BRQQtAphV3wGPEmAAoAosguU5PLMKK99BatJkm0vG38qvsfvCwrlvDIFl5Zm
qrNzisnaqWhkhcBV+/b1vDq58k1RIKBaTnHzZCjZsD+RnHMC6Wa8IUpNHcROummfyT4owmTeTPpQ
bhdz38m++lxbYnmima7Om4p67pktxavfiSBHnYvmqk+//spsRNe03F1MCfoG+VN9Y+aGe9OmRh30
Y9dfvH31rz7NZ+OdnHjUeC4mmv1cPM5zv+4iE0AJVsU/H4XSIEBuB5EmC/7x0wxzfF6GytzaEqVz
rzXAVJQxVv+Da3k+yvpOPZs5u2LMVxsj37y9xLs+KsW2rZbkzOr32jfPRt1Ym9Gwj17s+bCjagUO
/SDJ6uYSe3qieLJOxy/DTPvMK42EqI2QM7Mn0Blqu0wf+jM/4ZWPY+UsCpSGzI/O6aEQ9ZoRDnnh
BNMY9Vd93MPmxfXkYzQwH99+cq9MMehP0fMAqKf+ftp7t1XsPJMCkWXSo+LLkDVABqgZtW1ZfW1Y
wohMCNXt22O+8k4ypgUpC+Urh8P1Nz17ju0045OYGTNK6iWI01S7JHngXPPq1VFILSCHlO3yixVJ
DPayEEDvBH2LvtXRy1+EB/9h+sPh9EPZnwYjCwS9q5O5JWuNfrY1nlRi5CJkXXDkBkqc+LKIXn9H
fVnejal2Lubp1Uuj9LZKHQ2dg97xDWQnbtjxwKg1tYkb6q3mlYzPdnLX1eVkw4QMUOUwzS6Fk/XJ
1NECi+hzRWPqGJHYy140n0h/KbdOnC94ObvuIV2MZYe3DriQSnKhrPT5otUzjItED5wrSb36poJi
XIWx6xxzcqsH/FMlsluOm3GBH2VMimlrjHq9y7AlMHXn481swmk4M7W9Mh2sYsj/N+x6l569rHES
C4VNkwiseWw3ejWEPxelEhswDDDkI5JaPGE0rjc6Fhkgk5OcGf+VmhVqTMpDUNhokPKlHv+ABKJN
l5VEVDTFJB9Z4Prc1xoLu0LmtOLJGazxx9La+O2iTtUeSjzuT9iQYiKZ8yUvN9ViRSolLkE35u3v
+DT96O+3n8oGJR6givRSj39aZ3exMcFvC9i/IhzpV6eS3mUKPu/ewXmoaJ+n3tylbZf52FuWTW31
+MF6e35YRtP82TbhF0GMgq+kiXmBRTjdqomTvkvsZEyQmobDmRLRax8OLTr6Ekxdq0Th+AfPVqY4
OYLeALULDLJIxBfqakZ6+7689qa6kN7p+QJ6J7noeJQ6Lmo6nilPLAOGUSWjMnkAe8etZkTTzi1m
rOMR4QDWmXFfLhuodxElI6FaBeTGevXPXtWiiNJUuJwiHK2K/Bhxz6YRcbZNO7BWb1/iy6oMQ5E8
YyBM4oRx+uTHtFJ6F8FbADQhf9+OvYbvEqrZhFzJMfKNNNT0uu9UkX8FJDidU4wdRNzHcxOvHHHJ
aMnBpb6Y3McKRGXuRGEg+7AnhCqp5U+p9OyhUBuat2mmu1CJetW+tjDMLhu7Gz8oak6rtDXaihSn
Il7sDbQsyIJms6Sjpyu5wHBrk4rgw6pOo51aD+ZTQhQ81rYlDLstK6R+68yRTD1dJM24iYTa3LM1
1+/WwuRTGw0KvrslK8st4duN6ZV5Pb0rOuB1Z3YIL1/kFWpJqW8l067OmONH7dJl1ouU4xaQ9nHT
liK9b6hy/nHdklFWXQbfCovW6T6k6gkXjlxJ7a3p6eoUi7u1luEnyIjpjEbitfdJ52qY3ta+7Gnp
1kFmCBKNkdCsVhciNfSPar8YW6NqKPIpANR+4ejajIplnOsJvHorSbDHqILBhx3J8a3UO2nmIN0Y
Wm200hvBmW1YV5Odoc7iM8SqeifsqvIiKEigwVgKG3rVV0xq4PWwt0LXCe8sPKd3b39ir5xb1uMt
p4RVubXGcx3/MKw5rHHZQAFqbi2DtlOrf7CRgz7QBzLBpFSQYRapZd/nyFAGbOMO4snF4SP0p0mJ
ajzX/fzHdUB+E6RzjsIUx+gtH/8maFCxa7uzCHgry9ss7UKv74flh2YS9j7Vy5LBwIvOKWhem9gI
Yj9IImFHnkqsGz3mI8Q+EEAAGf1It3BNNuKHNgEKOXPT1ws4mlgstha6zavAphhV6MkFNqHWui6V
zqDGIXrpoFf2KtAC90w3/XXi4GHxlHjUv2YdQQwAI/tdWTgmteA6vdeXvPru4Fb9UU26+t5WAHx4
GR7tM5Pviy3J+ht5MZBD8a2QCXL8EMIoUmJgJfxGUDnve6gY38MmDJ9aaUNHbYskVneVHU+/en7a
51lf2t3bd+nFJ3PyA062Ys1YAG0xCxh3fYbcPHY/LgP087cHeTElrINwAGNjDcEfvcbxVaadgCHH
OgMUT7mmlXcpM6PwJ8W4bqzhqjOte6ttzuwPXn36qGA5c1FXost6POZYA6yxV3SNAy+hAM2UE2dY
2A2n2XqXFJHy+e1rPBHGUjZbLxIfErtsTmF4844HtBQUjEIRpEaqfRhEEGCDtHWBQGBzbH5NQ15/
K0rXQtwH/2au0RHa+bnD+4uva/0NbBhWvYZOoNbJ05x4z+LIIuA8QSULYBHkKJQh67av+urD29f7
6ovzbKiT/Rc9zgjBDC9OUUzmZSrie/BI2f7tQV57iA49Xv5zEPidDDILc5giJQUKiuEx3BRLtcB6
rB11F+at+mlC6f7r7RFfbPg4zXKXXJ4mcknsDMdPUWnnGRVW7VJNCtsrzcnmG2Cf2V02RTjGlz7N
tsWCg/r/b9STqUqGHa6puXHxm7slFube/qXXKyqhBXyIebe6VuY2PLNcvnyCrC6IAleDkIVG4uTm
1nJZ7CnWw8BME3FlqhDUNCBQZyo9L799RkGbwhYHOjzjHN/QlQnlLPoQBpmrwZaNB3T3sUnHNhkX
G87GDFQ0lzPsvTLNkjPvz8sTl7WObiO9p3b+MnpFwiCYstIKg9nV09t2PWb5Q9HVD7bRXpMFoPlF
VlcXcxuLD6KW7hNHNHVr08u/JJbLuDBrJ/vjyZAD1urspgVC/9hZl4RnW/sqsZKmaOA6pVA4UPqV
cj9h034MG60LfVMvIUcXNpjXQl9S7+33DGEE//bTRRGXiMUsgZT1hSR01PIZi8ZAxIUBlDBaVW0+
GL6l36SiUlVO/+x+SlFZ79JImwgStYDC+moyZiofnm6nbJ6UpvGkVdvWDrJxYmCUUbNPyF3iTzRg
35ehAT63ovljbuI2hosUS6MofBfWDm3lErDXBr6k+TnuezfeTUYpEGaUbfMeNhhQjELRxju4p+q7
HoJ1Aichb3o4jAozGjiRTAZ16wy2R9sMvTTUZERJFWZL1QN8ZfwQ9C5+Fajvr91FtjD/RJN+mjqr
gJpKl5c6+7SYH4xqLh8bJDBcD0jWR0sK9SYcxFR4dQYZ18NDzp9FuNDMmguRZX6B4P370k16jGm9
UzoPH5ANlQBY73Qp1GHovC5sYIdq5VhNFMMh7bt5VmNcXYC5ejHsmOhasXSyBYHG1N/ICYuiwK4X
9QKpSv9pQiSdbjCiAj6zK6eM75QR9kLupNJ5kCA45bCpR4BePrUkZwBx6yh7tY5cNBhF32jEey15
I/SPGr0iDkaC68vrwEEuALPYyqvwYxIZtDgSRy0fNHCyjrYj1SfLaQyOTekVRgwh1wzzMdtosXQN
Xw2FtAPL7kEoRllMp0SpVfHUTTiYm4Hml5/Cms3AzMAaxUTjWOy64T6BBrcmzv2wAWXrayKZfg4g
n+8qGtI/45EoP3gNuZr5mQKvOHBwMCyPIJmjcQvdL5T71jZBMC2LSuzkNNEYCipNsRO/6R22bTXR
Tx+0tqCUo2UUs4KqtTi16rKGQJQBpltIdOxbCIlKBOyIIjfgo+oAQXIPQKQk0lADdSsnaV6JSdMB
noRhpXlPpQWkEsC8END3AbWUHrBLhTHYt84BxpQdwExxaQF4qujhlAdmE9la8w/aAZCc5hXqROYk
fCdtRT0NyBkJAD4QoMIDDUqxcvl5PjCihkbP3rG9dO66FSGFKAGa1FKXFeVOvdDezwfeFNiPZlzf
SjhUdVi2gP4OfCoNMQGgb0im0uPJwbByrUn9oq9gKyo9MK4snYqOv0R2c5E0qjp4EGrMBmwGcCwa
zsOTcSBm0Q3EYwgrG5IWJojlgxVG6gcan/pX68DcSg/8rblfmofiQOWiiAo+WALXtwO9T6AB9dUM
Ko1ySfKzM8L5EqozgK82S+L3oblivwwNnLU8wMBaVn3HK614agL1AAxjY5bSJo8Qgdd0CaNrpzWn
e2XljC0rccxqRRfv7TTGwJiFEm926OgrYxVImamkK2+wEOL72Ltke+bcKPVCOdDN0AZCQXGACDt+
Tj9zoS4eQ0PrVQMy2lwY5s/6wEsDSQQ7LYLIDEvzwFTLONMZntCnMrmIG1l8qfWq+AJiyHhsD1Q2
tW4gtIkV1uYcuG3zgeHmHnhueU40ltclsuh8Ko0w38rOYk/WGPFuTI3xwZ6kvm+tWMHGCXHNq5bL
XmbJt2lGTAaqK0s/x/CKZg9CfcMEbFnNt3yALxchldf8zrG7z1qX2dretsQs1okBIBLgqPgjRD/7
o572st3CvZvaYB6TfPpC1cyYgmEyLbmZk1i/m5JwmMAmKgAz3cRQ++9JU2cAmWcU1XBFk1bA45uV
7iI0CQHdAvRLSaxoJ5rdLrkzJehpwjL8SkGgtJmjTBIAF/dgNtVuUi9BMKiZZ1M+V6g7S/VrZUow
tLNZgjsfMgUMlaNxygHLN6hzIFoTKN1E8BCJAomOi6LAKm/Dx+sEJOU2ejQtkODe0kIa96uhx2I2
T6oCZCe1M/WiBFwZQZBGUrUnzHncOSlxa7AXU9nvtcw2HnVl6MNdVdpNftGKAXS2itzJ9RAOhfw5
RpHY9mqYJ1e6PSm7OG7VX3qzGgrNSZX9dWblI7CzlB2137cg3T/KTmmL9yB85nIHR6UbeF8im7/F
Y5p61UDjLsgcOX7uheUU3mwl0vU1wLbavqiwx300MMHmPzqZjmNAal1SeLndVldaD7U3shP7o1q7
y2eTHaixYQY1Fy8xwuQTBE4cvSkJqOotiCGj3MASLNJvIbDL2tNIF/mFIsGlMar2GbVaQ5tVD6p2
D65ZxMrToLTggkeF0kSQAROdgkWPk6/o/abbJScO4p5XeyS0I6q0faolyvfGNPv+wujD8kmlVyJ9
nMZAmzo7jJg73M5dDPJ0MxaBslA6jYnXHc3tiMDH2iDCRE2A16CTG2u2509J3mmPihFC/Y0SyTyh
sA95chLoknCUGt0rIPcBlzM78yGyQ+Vz3ZoDR3Zj4jygtINBJABVUgBVjYw/AWTVIr+UQK1yZER6
UJeD9kuph+7naCzzF/zSIx8ePP8rEQLtYoMyA+RwFxPoVayo1dXSUEneFkQLRLtMJNmFZbX2DCC/
MN9TSMm+6iLWbxur0InWnMuy+2g0aXID1M1oArdc6tuW/1fo0Zyt7I2qx/JbDO8u9pO0yC0fwCzb
OdtJh586LL0FblVoX6eVWn3ty6ZXiLzUZLcZ5g4DMuw266or3La7gCdXdzuzkmShaVmhozPp0Sv7
5gC/gd+/WM0W4415Z8bF9CEsoN/vRJWAdB4WcwQbP1IGZRvXu4KuAu+1hwWkrFlJkbV7nIKKOICr
qYW+TfTIk+wKQKZGmiutP3BfbhTYFK4nSjzjWM2zEpR5Ol2SXUMMgpH/NIZ4AjdZm8pNZsSpDBba
NtZo425OeIVYbaghDbu4K+VV5lS1s1XdMf1S8j12/gAcHw5QU/ULMHFT+UxiBh+h1cXtUzPPk+UP
nOCtja1UzmVRGuSGNIqKu1JDPvdUQCpXjYwskYHf6+W5ru/SslHbb/kkIhWAVaYnvunkIX2LyV0d
qdSgYUUDB09Y/CEoG+lYqnCClfGqUfr4Fu1YIQO1E+Z9Bn6QMuNS+hCUuOpcpmyPSaphKRn1KsMR
OJSc7stwKTs0sMRzY2uuinoDXWa6ckilAESqIBzYiDECQM/MP8kAJpnY1DlR0L4dJ/UPk9iZXw5s
NiipkZ3fuFhtLC9qBmT42ZzaxMp0IG59jk0NmXz60pDHOmHA9sKQQp2n1UCvfKyapGKw82U6c2ne
42+3rKLdEMtMwg2HLP1c1frQFjg+SGCEoQHDn2sR8VSdCvrWWunLSoAnJcYixDmGaLqmrK5Ao7te
aM/GpTGEKZ0SQ75zRDe+txanDqYsCT8kdqkAzRbL3u0jcZ8vrkVhOgmvimawPAte9q4kORgYmEkA
XgFtFeYA4vVlhCUqWxizVf3x7aPRK/Ub/KWYmvHXqMApTu3zINGXMezUMFh1+zsNsOyFCdzaryrT
uiERJPUzLUxv2WDH5CVi3bptezs+o4V6WcDBPM+BnvPZenNPC8VicseGQBk3MPWMmBU17e+Za9iO
F3P95wfzo6FOzqGK0tV1mVLpaAsl3sdSaz8oESS9gkPELpsxSixV/WCyPf709p1+pe6AwQcvFXgY
QrYOR9RnB2DooSCYO+lyrmjgQkpZbxRQG2eO2a/eSeTMnLBRPzqnldVFLaSTpakb4BDLP+WGcFo4
e1Boqbqddem8PhjHaSqAAvbBSZGDaC1c/SRnUEqZiA0raZKy87x3Z85Nb9+8l+d3XhCKGf8aaf37
ZzcP5HSM+pynRkNs2sciLPfOvNIiLYFyN6pGH7BK/PD2oOvPP/nWKWuiHsBDysd+aG88G9TqxzCu
st4NZsx/wawLGSTqbVxdayGRHG+Ptb52L8bCgkQbBxQYV3p8gU0RlV0rcjcIa938ObqtNQaG1cGJ
nTo1IDmmeIgLI/sMplXbTaWlP749/itvJ6VTa20YwGeiV3M8/miHbLt16saGPorHOsPWSA7l8Hc7
7v/gRc/gRWup79/Di7bNz+J7/F+7Pnkqnp4jjNZ/7B+EkaX9tRqXSAWHlEWfZGVa/IMwssy/ELNQ
v6S0iKLDsHiP/kEYWX/RbIB8ZdsonldaEa/QPxHs+l9IL2B84XKg40JdUPsTitHf5I7fLyuEQbQr
VKbXpHd2DrTQj1+WutOoORQjRp8oHORFr0C98WfTqVLORpLT8UwICUzqzJoyf0zq8YvRxGa/GztZ
Yq1jkYc8x8EswJBVqn5VqjnUbSOKdhZ8aXNLv15uk7Tr8k1nLeO+7PSaII5mdlwvkbYy+tSU7CeY
6eyfuyaO3jWtUpJf7JgcM6MKS5Qf6hXHK0ND9xr086JcIFBvf7lOmz8OVZ6U5LFUnbVfRGhO/tCw
NdnQIAvVnTkTfAW0G5qK34ZxOH3oUYhcju3Qgkmz3eZLl3Rx52Prte/IFTHu7EgO+T6fy/SHVOb6
XpLX8MXVogHQ7xDXnyO9g7DcTkOq3IpinPajSmYOzIN6/plD1ie3j2rV977U488dMJF7OLr5HOQl
nNZrshAUwwcSu4R+2VrmRwp1gwSTrKTsg0cl/6HpoZ0/qlFnO48UlLQaujke0Y2jDcbDUOTsJyMh
qNypi9XjIM+HjDO0PSU9BHkFwpSDVxvofR5FxEy4yJC8OTd6nmI8kCNE5Umpb2QbE0TXEa/Q7Pqi
SVxq2lF9Sehi/QN9l5r46myk9bYRswOzKqXT5cmw0VcJ6lLe5v1aadPStu0v8XhByugJF8svE6h9
EalnfU1MRI5VBhKTJd8V1dDyOHU7rwhqLNLYX8ia+xG7kw7NRnJqv0AD2nyeVcV5KvTR/GHHRZt7
HLvnRzNVok+ZytnXk06R1xu9Mu0eBDTmN4Cvbk+6UDW25PNR+dVvTFGbP9cYkvwd1BxT28aJgmgB
avqUfuwQW5hBNxUWS1u+wuH1fvXfAjuRNxrmusIjj840tiRQ9fa9EFXDyVqx1QuczWuBcqJ8GtgU
QaHPijqKHwATcBjyEm0eJ6+u+M5IBUC02xRqbrIDjqZveolwiH32RO4W4t7mMxoMyNN1g/6pyW3n
rozZ+W6NYcnyOw1pDPVgtxyVCzMzx19NF7oJ0TFA/5+6Zu4cPoLQEFd0jprIy2fK7QGxl7Cylqyw
w22RE53jNe1QEQOwTLDxwKJSbdSyuHPBwRdh59dtnVXotSNyCZeoTD7TNYl/1tSdkHTaotI8ZIyc
fxvDGHOelVHuJysq7nDNm2jc6DXwNkne9yAR5popVNLA3FRT4RB2geomDhSQyL9I+UGmoKXdatNJ
Hb3FdB4XT0IDeOWNptF8AF1JWktsNEAjTCWDJQlmwaxv+rjspo1OsVcLlEglaHIo9f5ybKaS4Orc
jraaXqnJflKKfDelVgUbP1OHuwNntoqjRvGbrHNuc7UNKcy5WveQNXmcB65uyIcICQlRFPokPkW5
6t5XXaa/VyEu3aTGQsREZPclYRvASQPksCW8e0pgtk/qVknOXlvbX5khk0/kNE5PoTU7zoXDASDz
malrMO5TAjArlGHxjprBEG9sokl6LyrS8T2xk2gvc6jGJqUpKeFNNljJKatZLrC0fHQ0hKGyn9bj
ttgDfZac62elnS6zsJ+GwCG1kbd+cIDqknLFqf+wev3fiv58RWeRfWNFf8okTL4f/3XRrv/VHi3q
/JP/WtTFXxwc0cCoNOfXhfv3om5rf7G/XBVK9MfQ3K0qxX8WdYW9gApbDC01pxYOaKuO7J9VnZ7J
X3CvgJ6yQ8B3bmI8/p//PmKWtSf/+znD7ATyouBRo9bNEGsr89k2t6F0hVZbZns5We+mmAgrYjQS
n4Ydlp6uMb6qrVQ+Cpj6nxPJJFEmy7gl+s7253CayVSb3R2e5GQzEHLzKJvhrPGJ63+2Of79y042
xbGSqkPrmHJPjSW/0s25wl3dcOqGo3BDiFPoqw3SghoVm6cNc/ahM5aPgxJrWx3eBxKE0CLLkESq
ADKdvg11XOdGSRatKJ1pk9G8vX/25N//vQU6uofrNvn3zuj3L12PEs/uoVpyJu6YJPZ9iKLHaPrG
yxQyImjyxd9V8keubJNowWGJgcFZIYKarm7LMxK0k7P879HXc9qz0Q2nDd2BOj1tMd3aMh+PgZJE
1sapWV2auMv3iOEzssrGiobSOJDUECZndEfHDe/fY68Hi2djl4WRkBOsy/2CeLPwKntI7iJq1Rfw
yonNG131nmQgstA6Ic4pm4/Pn7/HNI7HHFz2TIQVp/tK9vl2zHu4C06R3SD0/3Hmgf67yzrZ4jqA
FnN1GeV+0KL4ipJADKW9KB/g9RM2s4Qx6HvyDd1oVmHr58U+X4Zu60TLrczGg8c0cM2CjF7ZfiO4
y9yWid77mqKFZx76wWf02it3InrBgFAWrT2me12mk1+0Sboh/KLdZpQf9gaFgMsRTtkl6PjcF6je
HvC+pKCbSD4rezXi441aMlczsTPkFF+qo6bfVhRZrwygTRdqS2oSjcXWy+nK3L59V//dczs5ZObt
mHSZYxXkHU45OREWdbEpHXaEw52R6RwAIS/viv0CKxbLKDMpb+4xYGbAYoyamCwaxlZWTVeIkdjA
NUm5owdQYu2fG+IdScgYciJG1KnX7ogvnTdxsyZ6EZ2BUm6Qn7oiMvcRAWJ7kc6Ub3HX+OGCqpIc
JWUzTSWoB6K1fa3ttY0k/rWm67fJw1DfDt1SXFG/ry+mio1gZXHJTatNV2Zk1l4ryyroI85+4Ldu
9Kh3SEdsjD/SwP7rK8EFfPyVpLO1EPpkl3va+apfVglYARumqVrNYvv2A/03Mw8nz+Mx6gY2kTtP
3G6Rkr4IdzMYmKv9ruhvUXd+IkvwC6inIhgNUXtObsxnHvSJxvT31Z3MuJUS9vAgzHIvE7snONlK
TdsfKW5wEoqHn/ngCBIm0kzY0EZmafp9pbm71oVD5tX2ZKn/y96Z9caNpFn7v8z1sMB9AWa+CzKZ
yZRSm1fJN4Qsy9zX4P7rvydV7mqZpVRONzB3041uoGyXQySDwYj3Pec5wdIptPHO3IjjuvDWvFst
wQhK6mqpDG42mKnDuJCKgmwjKQICsCz6QvpFaUc59gENrGtP1J2kZBmGyGYKBr04Bw5c2f7/eVdW
q/FQGrzuslIFyCOSoFRB3WaYdGHXh58bbWS3fTwQzXLHJnpsbH9BjLOz7aU/8zU43v23bsNqZaac
pkscc/PAHslbUziebaIqby4J48vZqMKOev9+v72S4Cr5fd6Fs82bBV0rGNKp2AlY/XzssbPISvPp
/RGOM/itK1ktr23uOAvAgizIuj7dhMjJyP2EkdwYSr9H5HBMJp+Vr+8Pduo9WpvY+hI1f9EsEam7
QtvOmZndEW0j8eFh1ckUU2xUW4v3kl7/JHKy3ZhTWp55k140yG9c6Zr/aHFin+emk3ZJEpcXoqbc
IFf28jBDcbiqFaX0DY1DvCfFRrsLazWauM2Y+1zO58Z32t0tUYjc+GijjYlzTYJ8qG1aY+4DknCL
raSXUaAViXJM+HHq7wRxFfdAreqd08vUUcgGYKvWlA2KiESfJ04r9O5ums50ut37txcF9Imnuf7y
TGlfUgsvA9yf8w9Eu5AA0azMF7S6JGdL2hpZYJkwCSvu2zy/zInXSTddT6awW+sOTQmbiglJqnVr
0sHJriAqMfmSDutNPtjZ1ZS3ZsbRdZafUJ6Ej00RKj0KDy19yGbRP8TyEOH76pA5YjIi3JqCNooq
g2+VOxICS25sGTvZzgwT61a2CR32yIgCQgdKaSBMb1KvRD/M11qYq72/UJXe57Ow2d4lirT4eRGS
o0TxHwmWyQ54ZyKjU/D0wXwAsEi1acSqfBMZNnp/jTi9y4TIUIWGTkFgVClU6eustxn1MamY/I6E
ruJAZHf0YLBtuySWeLKvB6dUfMOcdM1LjSIi8ZdjuOP26ZiangOXzfTjuoy2ZGhH3U6NK/MTzKEq
4cqq5acUptLTmCYkWIWSbQSAarW7xqaaAGNM0g9tajqfZoHt0lf0MKkZdC4RFA+FqhP00xOl5IQj
PJyYy3OBVi+tTw50axxm4D+a1PGLFE6CXssvchlOtVtOyTF/CDbu4Clqnz6mFJ4+aUmR3WRUO/ZN
SavNiFQqY11r8OTxOtU26ow6nqln6GMSiFlQEi8BwYJpTyB5L1mp3Juo3jR3rDM780bFzG5MTEvS
BR1M8VyZRv4Tc5Fz2TZWTWQSCYA+e7DKV2xjQGmUtF1DGFwXDph0+iLDCTfZnwp74Skr2Zh/KIuy
LIBrqjZhKklh3ktLQvBIK3RyZBvNod9oDUpxPxYJwWHzkuiKT5+c9nWsRlIROFOs3aezOQSanbWf
gYenj0pmmk8FaiEBmqOaYbZ1svkEK2iRtrADJjKNqW5Ed2ailY2n1FIVU+2x2c+rmVp9wF5SfInU
qoyARauZHGRN3xD8rXTyNsyzEufbINR9JkH72CZju1BKFSZ6DvRDB2HMDkFL0gB1IKkTJLGmjfvJ
nWK5v9M73nuXmGukenaCPaTXJTXaJB1BKa4yl/lmrA1zU5Cu55qt41wabUXgvbaERD2FY+faLWRi
O+Vw6pLzvjw4s9E0HgA2s/TUcOo+NjWYVNfQZwlrXk/C2Wjr8U6fxp6o1Njp7iKFee31oc1kz7vo
pxGXdefqBHdRN1UIfmurLDKAvC1NIDlKsZ1EU6c3Y6eYH7t46u9bWao7XzIr5iFTJ9qQlc1myJS1
9I6g7SQnr9B0vle8a0Sc5631Mezr8qekCfPJjgal28TzYDw3oIwTT2l6QsQGgjg/p5JQkU6gJvne
DaKLPUNo5XMV6elncsqJGIwoufbwDWiMuzQDZyKElb58bMAQXPfki3ydp77fqoDBP5ltUpObiIBr
39lVWPuhIYWKFyLtsIXtRxNuC7eGaflziowaV5BtEKJo1BdRPk+fOqWgxjilRfNoMZ0QnxUoOQO1
KtJtNsZaDo/D1h4G0U+xTyfrYizkeN+gC6XQnCpNHdjIkY9spXQKOj23VC/sleV75rR1F8winRdf
JcbzEIoFBAWLQvEhJM2QVbOrH+jFz8WFXIfyFZmcy77p4w4UJySsL7pIefC9M9sHBQp/52dtg+5L
QqrUR2FyrRAWDi/baAKjGSfTHQ2whZ6TIUlRckJc5yLJWShAHAbDrHeF206O82xUchL6RT7KT0VE
7ZIsj8QgstaZ+u8NJ4JySwJdrrg12pvCMyn8Xc1O1aFcMElic7OuTkFrWDEfy6MOc5Rq/UF2uuJx
yEdW25zgsWOwdJPUrpllzGcxDGHIGs6a6SWN0yImjGPjAPqL9/D9T+CJDZO1Ogw0o9ZTZW7Zn3az
2BqlFu2JH5zdatHCzftDHPeYb+wjrNVZYOoLUSDxqAJqkC29nlkLIgKmg/f/9pUC46+t7bFf9rrQ
QFxx5SyWWgZT8aIMyGjVONSVeyOaaYdU4iP5wuN2UZE4UnZArBCSrNC3bA2dKom3mYIe3jZ6kiP1
CnU2X8GtvqTJl3qwSGNXOxLjcpEEqUEiMo+Qr+yYLReNbotruU31cyeF4wbyrdu0OilMlLvDpFvy
IO3H9EBPhvC7lDTrVNUHEv5mxRdRdXzbHLFv2Ibu8mPgu1IP6pm989tVNQANv99Ii21ckdlNEhhz
Kt9A8QivprFO76VGWtx5JBMRvXQUSH0ZH3PU5zNnRfXEjnqN0J+tOUchqSdBmKbND3SgwHwS9OlK
bI31odcKEw1M1IeNOzTF+LkzdPHYcVyhHtnPg7wz64w4yMURhFRYy1T4kHoT+k7kj/IL4dB84eRP
+0UxjQEiisijT1JeRBzs47xyfHgD5oPUTcNlPqLr4pCuhSwg5BCfebKn7uvqTFLqdVqxuCIq6SeV
XU98LBTVeef300iK5NSEBudUFZg92eRh+SMWaXXO1Xzq9V6dVpaWcA9T4/zglGbxYEbT7NOeQI5f
p/W/5DD76/1bGzhaeN0tgdIpOzfVQ4xY7IpSYSMrJT8mbbbO3MQTF7I27EbWkmD8rLMgGTT9ENE0
pZly1AQBHj6zFJ46JK/pHWW5mFKuTXmgGUu8bUeETXmiUfcGdg8vlM+PNxnpfFuWTsvcI1t2tJcU
uo8aPr+/mK2MOv+8mavFzAI+4QxUqHjLumpfh/O8I2cuvkULmdw1RL6SVhq3n0sFgDxOT+MqbQrj
bmmyxpvxagV1mBdnDkcnXsu19atso4SJ2WWBxLbZtXOZNqBsoNnOK8lTiir1LWf+JQT5rfnwulB+
6vGu1h6qYRbUp6gKelsDqGxGtoe+UfI1ONwf3r+3p4ZYlSC6GdrV1GrHImOqbhuCg9jsZAMMELwy
7w9x4ktnr970enZQ5lPkpqo4qa6WiAoycKecEcWdqKHYq3fZDkdqAZZZBk1jtB5aj08VGaqXIkdq
OQIGPfManFiu1sbNchjtEvpPGWBNXny5k8frPJKu8AUth4I0H29ExuWZvcEWZwjPBaCuHFl/zfw1
Zq0kg4HM7bIKSGVovmR2wgWZUsrJRMr15T5BhUhat5xGHHrHKMEVnocVXoQMg4pHMH126PL2mNYa
JtlPdBPVlwrFhg33YGglhLBD1rChOx6opZm1eClzVnzNaKrdDM/8ti6m4d5C/Z+5Iy33varSq9iE
lh6H0N3Zbu7kTHA2s6SG3Efizts7JatrGud6C61s6sRwl4R99qWcC7pOetlU50JQT7yIa1yj0410
s1CkByER1m6OZH1bi245aNj3iHnJ0nuCnaMzk+zt/gbO9N83AZC8tbqy6yQgjuxZ07q7Ix+O40t6
nUuDshP2mH/TIyxq778xp9bcNbdYNlNyZGxaVASwHxS77+/kqkD6c1Q6WGpSb3sRO9vcyR7DxZLu
EYHIbs/X+vb98U8sCubx1191qTISiGqyGbJAJ9zLk3Oz2Cj9kqAiyZMzDZlTQ6yWtpaWi00YeRzQ
iuv3YaLKxAgk1SVjLZv3r+LUDFktbYuNN6DupSjotALX+tjgjGuM7FC3Sr2fGmwCDZFXT+8Pdup6
VotceQw9mx07Cjg7EoU8yuae1EXHGyfZ8t8f4sRKt4YTxhZgExQLWVBQcLpVllpy7VJD0oUtaRd2
OIzeH+cl7uWNPfffYCNdY0xSy/ZICc3ykhRozRNmFW4UdCjbUtKkq94W2YWQ+xuFF//WMovCt5Sq
/tKXqvJYjQUp47HyXHLEcMsKSyax6Z+iMS2DwTWlsA7yuBFuHGVflyQxt0tH9i2HZIL0JNA5cx9l
W6ntdnF1FFHVheEPqLGpewzZDS6Ep5QSLCdcrJMphvpgqLByyVbcuH3FBmgy4+Ku5PH6YdbyOcZg
cJn1gnQRoQKoNsNvVpc0W4sz6JmJdup1PcoMX78vXY4mz5ZVTgE2cb4xMvfUxZxleib5bxskaPYu
blU5aKUx3A5NLj1Eouk9rcjlM+e9E3N9HZpcDQiWF02JAlFYESaUpfy4qHgu1V5W8EdgF3SxoA7P
78+QVSTAX58lY7UeWg38v27OogDQv3xlmfButLBcglq07X7E/brrTKFyahQqWUJD4SYYE71CRewY
JiYG5qn67MSS44kiazEItfJWHydEi4W+fDNptRxbhOnGUHN1wzEcfRJemjOv0albtdpMOgP+YCvp
o8CaJuFraikTU1zOuJmMr7jwkrslp8Dx/o06OTOOy8WrlXQ+woOKuokCQq3LQNdmsZPzbv5uDfNw
mZDgdDGYGREIeRx/HLOiQg2Wik2TJOeu9sTmy1its2nmJIkkd1ztUSZG/qPkFQl8sDPX97aSg731
79fXiNYZwCRFQaT8SrwPqmVsfdzMeL2mybqspUlFarak+9Zo8ASCHzpzxDrewzeWKWO15MokMEBF
YRsjGzmShn4qNyRTJHBM1fbM9Z1Yco3V5pKiU6ovM84Ha57Vey1Upyskb0/CBvHuUTs5V296gZy8
dS2rjos9kyEG9jYOMgvxR+NM8502LsXl2HbdRq1CdWcDXN+OOSpJcu2Su1LtJdJGE7Z8Zp3SxqC2
j2hWmv0hsrSL2SD0XljmuRyyE/d6HTWP2FjrZpvPdd6W6V2oUg5WFjWnZWIoX96fS6eGOO69Xr0q
yWxXPV7NJOhwle9echpiECY3eq+fQ8Se2MYdNd+vhxDwCaAoJAwhUnFhjQo6HClztqpROLjnEpW8
KaX36RnVZ76lpy5qtdgggm2W2u6SgMeHmWtSswumrPB0JK5ndlKruNy/FmP9OParG4c8OBr03KFC
ZUnxJ0qwxW5wWvU2b9vamyNJ28z4HD8ybrOnyR4H6oQXy4jsBf1x2W8mXcFtaU26t0Ci2eiklXkU
EbpN207njk8nXqSjRv/1z9g7DQ6bREo4PmHXdEYj8+bUmreVSZfHwr24e38SnRpntR6FZiOpVsT6
3SqzQTO9ABpfOaiUKad5cYFt+P1xTj3X1drjgHur6sZIqN72yz4fptSVQkfy2zEvzqw9J1budTBN
RTeQeGzECcMwhv7SOfpV15Sz/+9dwGrBwfSPSrtwyqDFO+zCRzL8UOULYc907f+tIdapRFlTdRo+
3zJIy4ieElSHa/C9N8h4xzOf1xNPYR07EjnEyLRzzkXEjn1TZzgwnapdboehOPcUTkyotdNIikma
I0CbIKIm7L6EoVwjxM6UvSmL2kUK2u3fv1kndiVr0Bo/ejv1mZYG6Cw/Yuy+jlJhugpk7s1Qh4Aw
9HPos1M37fjrr5YLki3GZUQcHRCKChy6JBE1tRqFKkLsnJm6pwQEazJlF6llZ9dDGqQpOj54mOGF
PCUSscolgVCjQCN/bNmolBf8JFNw7BIJcdEW2F4JrDm7Lz/18FargR0blAVKjtFx1ZBlPzp2B2jE
UJRvIeiMGihB2u4HNcTsDvHwsRCV8s3oRV1hOta1p26WxgsnM+DbZ5w5kMblHCNIX6KA8v5Tf5mp
b3z3196gSkoMjvdodrW+cTP85x9nvad3T/6i2matD0RF95AeIuo1K9sT2gwVoJP7rRP1o6vnhrFB
ujXDXuUxjsDb6fZazdc+UuxdZ0ChGYpw8tFeLoAwxshPoxSkRRZftqM4NEMh3Epg0+hJLZXpFh6G
OTK/mrE97IpIy7Z91F7yBJvd0En4FpNIvZ5ksVHac2vEiS/yUa/9ejLmYEvUWmGi0P9X96kycU5x
UnS3csthcVF/Sssx4LzFNfn+HSc+lb/6rVu+WvlQasaZPcVpMC6OjOC5r+zLpCGKFzJIhklykvuj
syo3Ha+GknClJNXQU7invudrRpJsOD4iScFQyjYz4UsLwmCq+aKOKZiDlvhY8iBZiVRD2g4t5Bps
z9xbD9/s+K3Iwb7gtpDCXZfZYq8mnAtcvEvTj3gIgbfEfLVvjUYabpA1aR9zTYH4B0XpR9yUsUK0
7pCTlywS82qkDZ24uCT62IOfGd4UjmRUm0Fyxg9wXMxhE9Vm1W+l6IkuaVnhiAjV67IDpEGLPaMH
Ab/wAvhTnW6cpWtw5IOr3VizjEI9oX04+YB5otidbSsP+mWiKyhZ0pJvcKxmlh8KrEmuDWD32aSQ
s5kIiIPYOGnioR3k5NHubISUUtM6R4+yAbcDWmr4KCv99AUL24fOjMcLY6a/KhTnpo4GrFULqFxX
b2OwGcNMeLs3kUp2qDB3yy4ADn1wQ3Aitc/1JT/6PFcOYRqFhgd/OOw3iGTardlU8aNqtYK+Zpgi
1TOw+Me+VurKvdE16kUOrtePY1s0O7koKVWAm8X/no1jq3h2HTaBJnE5yUjahGfz6YpvSU/UgICF
fYq7Xiun50quu+EDysnmQ2qlA61y24HqgMjFeWpCkWveYjh5EMm6Vm1KxQwxqNRzAfVAi9rxunOk
/EcJ6vQ+nzmFupIJSQgClJ5+Ie0OI/sIGOLrmMSG5U1kSIWbHlP75w7XTuoNS1R/T/uZV2XJctAD
bTQPe2VKtd6V6aZ7aBIadYtEp2dKLyokG6xpZe4yIcf7WVGqCCPZYH+u1TD5KSF9Sna4wYpsYxUi
DKauTEEbtSVteX1GhuHqo5YeyUhGCKMl6nqSRbIZLI3WlmiY+qRJt5xIDOzFZaFPu2wkYEXTBk31
ibrWdc+IreRqJLJV4aQ2yndjFC8WIbh4rRLViT9HGuynK1spsUfI9SRr+2FZZMXN4MSUfoUFzdk3
Qiq/J51uEknXd8630XK2oU3d28MWNd/azjzjX8sdazfg9taAheijl5rE7+Idy8VhBBqebalqNQ/z
kESPQl6SrTTk6bGKFaeeagrZuRhop1VeQ2idX4+0QS/GRIFTr1HpuMMHV9sB2zs6Xza4odzvW3A2
Lqu3/t0hKeqzFAqMmbwV1kWqKlBZs7KUiR+DH0ZildHfh30zXNJyhM6g2q2RenSTnI9RIiQgKTX9
UFrbTpt+oNJc7cpUMp4Gc643zAWpcPuwWKj1ZU3yuS9D60fVGxkf7ZSQZm9yhDjmjJYVKumGTsG2
c+olYtUO66tonJJsq0m5uIsMgqM8m7qH4S2ZQ0Bua7c91AmsDpFbxYuBlqIfs08SFjqsVkItPiOJ
hok6ZbH9HVwkJ80M6taCVeGoz8Fhadws9lHEX2WDmW9Sqwt3iOXa2Jec0Fi2DcXE67yYgHxMrCAJ
lslFYampBwl3SS6Qk8GdkfxZk2plk2u4BvxqsWFTyGH9CcsMcu9Btg6ZNhL2GztF92MYyG+CGmYt
2zlxZNo8ykgTRNdF7i4gEWxXTZkNTjdQJ9e68WrQBZh2/j7bU6cwCtpQpOpF3y+17nPpyAbruM1/
OM4w9ptiVHpiJgrjAbe+zNKVdTN3qBkGe6/p6KPcAo4YLszOHi6nhYBiF3GOcSMT4xi5TtuN+wL6
DAQVJzHueOsbJISx06RewUyeyaqzR69aYLHtIqr43w1juLKL5kskk0u3UQhYvZxUKXou+PeZCYh5
XAIHkhu9sLSnMI4kwExpXWOINVVjHyGvt7ZazDrlE6NJBxYUknVXTwLCUiUfq55Tbumu2fBBBRDV
D+TBQ9d5DAU5zMCz04jee6EojUt1Rr4PZ1jHQVeEN02iWTeFNiifkopuI2yjuHIbtTaZiimmWlem
+BOivSr1Q063jYlej+HtJOeG7updrTxYldNXviGQGqGlam5EqHbkWM+fESweZRNOWn6SskVK0VXG
4kc+mdXsEeGuQYvqs+Jb7uT8cBUBaArhwnp7QYWxgLfNlN3MdSWN7pTYMtjPLus/oEgbP8QEeH0j
EE/MO7vTJNU3M6PtyHhKyI9OBzKnXD7pMu2pKpKDkltABGBefsdSOHxaqrK4rkHF4CuVo6V2y3Js
ks0khdLgmUycAH7aDPcsq8bIk60pBqmS9Im2qzGkPcW8uw9sDGASFeiNa2R2Ijz6UqN2Oep1M4h8
Tuh0CC6scK/3JcU+Orr9gb624SLk0nAKq5KLYO2QDG0N7MtQxYf/dAYmBrsGezeUafEVvQ4/Giyw
+uv7G6ITO7CXEu+r40AaskqCiXB2sGiESxjXkz7m4sZh7doXEVQcYfOlIdvaOVOvOHH+WOd/snRO
ZXwckO9RfZchBP7JOdfcW3ny9P4lndKHv5iAXl3TKIMOhW3j7KyBqlipacS+F3G2NRNFfO9MiwZ0
N+SbuhBtkCA33BC4MH0/M/iJ/aW62l/KqERNiSreblDGT5GhyN48xJhZMON6aiQPG3UwEh+kYeKq
rMp7uIvy5diMOHz1rNxoROpsM3l4fP/HOfF4XyIdXt2KaVHroh5GcyePFZ+daDC37VKKa4dQUFL0
SAkO5YSUQzYpZ0Y8cehaZ7zz2ewyAu4xSkhp9kXFJ7TRiok9BwvWHtX+OZT8iXm05kUD0CStGPzG
Du5H6ce5ml+xtxw2tZpkd+/fvFNDHC/x1c1b8hCiXm3ZO5JlqL445k0+zUhcyTU/c1I+NcLx11+N
INJC0SSaRzvTlj53qabdprlChr0xnwtTOvU4jtP01QjwAHJ6ZjoNgKRR/RGiw2U1VcoWV2i1U3r7
XEjIiQLGi3bn1Tgh8dOijoHhRVl8zyF2D6EVrXER/2iSat5nZmedcWq9lGvfOMG9VB1eDWW2eSsj
yo+DsMex2VR5dGs57XBDp8l0l06YgWb2qFNFWl7hQdO8qo0If4/jaaPx8fji5M5P+HzsWZIuOwzh
pHxJi1HD46ONG5WTkW9HqBd0KLQgusFqoIk2fTVPzFsN0O02sei1mtSlUayV1n6U0tbrZr3wJbqQ
20Yhbpbkg/wmgmy606w6uwohK3uin8fDINWTH1tysS9yCH9jDluDT+jil2NKjAZS9Y3VI5XgJArZ
ahHzmYl2qhP18uuvbloT5SkSulzaNWYp9gr7TB8yWQwOthcbPST6DSocRtssky5E0skfYkVhQ2bH
59g9q9jev+rUL6v1q58gU6NGbcMi3A2jcDSIjkt+Q5dQAzyHm2JnKWajbnDeOwpqQyEeB3UoNuZk
9jsb1igniDlTNmNqGNdOSn36TAnmxHItr3q3WhyJTie8LGjzRtmVCd8ktJzq5t9aQdTV395niuRM
IW+fgUvAq3KgZ4Y2d1sOwedkDi8fzjdeh3VaQo/BN9biJQvgSTgbHuq8rSMK7GCTIoIC0OdW6TLi
rW0WvyrD6IE8nhbYHUhbVV3mi1zlYBfabbRbRrAQhXDCq5BE0C3FCjyZkXNb6Xl+l3XVU2s4yfb9
O3Oq5fUifH01HeIqjMo+p9+zhAtJH8j2vAKU5PZPG/bSWbetZj5NdqMd8lk3AiehNaMmMoQ+9sa3
mgKBEoksr16oOx/12DBcVTjKmQCME8umulr67QgA9AIcOgjt2rpzTNiLJLAknuos+NtaSz9Twj6x
bL7ot1/dhSySiywyVWsXO/MtkUvVLiMYxYX+Fro8RPghuBrev+OnLmn1JSjsAUJzpYY7uZ2Gw4wu
zOOsOG5VW8Z3iNnjz1v3f7CLV7ALYuVf3fzNY/f46zevH4vn//6P28f8sX+NuHj5838yLvCY/HFk
IlKZJPVCVgye05/cKvK8jwgqFYMwpkFHNtW/CBf2HzLRpAqRCg45SIZORfsvapVD+Da/rFhghAz+
wL+Ct/h9u0h4EXgL6l6mQdbdEbJ2/P1X03JQmxBvggUfHQLrRklxtse6DeiUaqg7EMCGnW32SVYo
/Ff35/bP5eq01PU4sHEka3CCtw0ucz2wXEezkylje7BZ0dzhqGPmIFcGCpTuM5/C31f8X0PBFrRg
gxHQuZZoD3kTz/1YtocqdHIv69ga04M/Fy+pH/f7/1yWX4Y5koSJmDnGU/xZh351K5NIRL2cN/3B
NiUBkMaOtwLFwmcL09kFpeSRLO1cUf0OZ5vfqWmTuZOpx7nHDz0+JlOs+KMuwGcj6Gl3oHEgDJmI
rTglY/C4qae2Atqqm8kP/LfXzDcKOthW5s8wPsTXbGjGH0MSSw+WRBqisTSOgRonHa4RgFYULKZ4
/pBCRf2s92Pz0EWKdRnF03eIR/JdyxGY48rUR/iF5QYaFjv5bxRwpHNO8DeeBQmclmYrOtGtENN+
n2+qIgqAt3J3yEYQhc5YFRuAPP9aE+/lUWi8PcdwPYsnoa5WQDOV9UiwBT6gZP8CeEXrr+NmrHea
GYrN+/P4xReyeuxEypAspIM4d3gjf78i0UfUROtQHMI52TZwL9So2DShtk1nL++fiL6rVcMFeOHV
4GPmI6B36PBmA/Du+o3d3qr9Yyan+6Spnkkl8uPR3hXOjSboY6nXhnC8IzuBLevGKL7YhI30ABjG
ZQC4e1Da2yG5oHhViw8hn/lY/qYnX9PhQlReXnoSkn22oH6UqX6q0cpI6RIMqZsuOyUGpW9+FeFN
Ws13WdaRyHBIlwWDzd1sPtMCnZf0cqQy1XfbXLkAhePVynVhzXgOIMpFvjrA/DUfAeDc2LWKgPVD
m7Znbu6KV/HrQULSQ/ZnK8SwrNpGfVKWA2QacYDtRTxBUm5Nu5S3xGw/JxlVJHaKyUGNyWEpnKgC
LDzEnyAIXCdlLW+NECBtEYfmJUrx0UVZ7Spdf6+obHb050FBx50j+9kUQ9nepUJObsO0wr+ZLpcT
OcY+IYga9AqIxvao/Mhro9tnFhFFTjVYV6YuUFRLZBEASC8/anig99mUjDylEtdCWcdnGsarbd+v
ewHE8Ag9IjxozdjNUlXGfmV2B0PAB7PCJNmyFs0XxOBwhiGR4KczktERWzmc5aHQ7iNRqvtSm2Q0
sY7pDYgmKJKnysZoe6IZiVelFzw4XmmkgAFZaIKJXg/HkqzwdT079zBXVZo/LwCUJuxQQuj5gq22
WiCVDSyKSnco5lH38Ds0nogcc9fVM4pAeyx3uT1nl/RBJrdW+q8WKIHd+2/r8WVcv6xMJ3hTCpmu
9jprlOTrQc4Agx0km3APhBzpJZVJA9HV2bDIN4fis6oeA/246NUaVOpx04il7w9OQ6lwwofqF5iE
H2IsLGdeE+WtsSwVGKsKgVL+W0yzrHS2wMcoDnktd9eFTfihlhba3Th04yU3Q3OzeLE9a2yzQ6wg
beCAht1RquYAOa1xM/eVuVWJM7xusVueqf+tCFrH526xxzGgXBxZxua6UBZZKAWFrTSHqA1VX8SY
QQ3sDLmbCir1Eh7MjUX8CMh47T6kHA0wIQ0DoxzHbUnBcGfm4xIA9hnpcg3ydWTgtHp/Wvx9FwRC
jI82p3PdBEW22gXpYRSb6qzVB7Cy1YeibCs/zqb8Ai5MubPmONunYjEPitaVZ0Y+zoLfJuQxVorZ
eNwv6PbfgkubiFKWFZfl5ZxhOIbIUrNDR/z//vX9fRQ2eGwo+a9iskdZnU7rwamHZkr1SwzK01bG
3osUpJS274/y+3mD5wy+2WGdlmV2dizXq8XapLOBpHZYLqEp7rS6bWkm095jI9uQs2b8Odr/xqmj
fi4/du3zc3f1WP/XcYCnCsx9EsXd//v9HwHD/Rr/uMP/7R/8En7pfNc/t/OHZwFu/B8MueOf/J/+
5q8zw6e55szwVPUlpMkPz1FSlb+dHY57iNNkvdvH9jHqH+e//Sv/QOrpf5CsxSGBr4RimvzvH+cN
KNN/mOhuwbGa/A5MvX8eOIB3/qE6CgcUXf/1m38dOZDS/WHKJtsb/sP/o0H6V84cv69Wpk4apw7L
WeM0RKwLm/Lfd0xzVtnqCB3W16L8YwmDwjUxbiDCiKwzC+PbI5kWYHqNTsNaB6oPmalIepqR+zTP
13UvG7cwiHQKYqgGXj2Ds+eZPy/qmOmpmtxBAzvW7xcFQLrv1I6LwhBxG+OY9iTF+NC04Zli6O8v
2a9xCCRXIZmzj17rvMk+hpCXOamfTarI6fqlND7UWLlEfYpROMVr8f6F/V6w+DUg32tSEw3orGvr
6UBrPyETDuVo2eY3TmV/g2zSXpEco2+z2JFcIxbizKrIl/j3JYthbWILeGY24T5ELq8nCYl+jeQI
LfZhV1m3EhjD57KeQ1RkiJM1ZB0fh6ker+djFVfrRB0kxPNdTLjWr0OrN9jjwF8w6qz46iiJ2KbI
MS4GaO23C1FXnl5ASOFU2O4dMBWBEpnWxxQ1glspE/ECQpBdvRRUouggUi+ph9y+MKcqe8iREPtA
/48HyaashNdmdbeRB+qd7pxPyn0I8A7tSGY9wH0sdjEIFt0Vo5BuyEeyn0I51L/pPDoSuRZc2UWb
4Wrr+m4+WGHRPVpV/iPOhtSTNet6EBZEGtUhZQPBCYJwrUu5H5ZFQ9SgeEr/+f8zdyY9citZmv0r
hV4XExyM06I3dNJn9xgV04YISSHOk3Ewkr++j2dWofOpst9DNdBAZ+4yBVHuTtLM7v3uOSdPSrBS
yGwALGTaqyFS72q7nYqMCvKe44xddgvXzC81cNsd2NzsrlAeYix0ZQdBZmdv69Wn3nTmPu7Ujf8z
9cmL7jTGp6Sq+dQOKCQDHb3aCCV3+cFa1jD1o7xyu9pq3GkCREhQVsh5NGckV+Bn4B02JbKhOzvX
u4GW9FzSjPP1TTw43TnFCJNTI9eLEI2bfCPnVDwaAv2tm7bGwVtyOzS11cE2V5vfndUiTZjpNfpT
jDfhGmfaeTaxpmuZbgdSeRyxnEULQFIbz5rV3up3TWxz0hqq/Ow0hAKnqowPkhZyZK7gmGLp98eU
1NtdXsrkfii7+GC4cLMCg/9xP1a6Rh+6KkvQ/Yu9LRgNcCibzvEmK83pCIN5eFoqu3Mg6NbKCEBA
u8cht9P3BK+uEaxezHjHVDrMeBRgflfdOoLSrz/NpAc13Ay5+WMCgzQGRdWPexUTGw9SpoiC0pTe
3siyPA/ouS/RSLwvFBUgPb3J7jIMGVTy1vHnDZJ5rGafKKHuKPKpliWNx0FnDRx1vT/lceIQXOXL
XaksbbN+xeSmgySZgrpTHETNnARHOXRvnTMlB2fKLRI6IHZHX0tdTsukCMsJPsxUZWtoLZMCn2PY
L4OamnuSAcSqkrq4HRniV29Y8w3QSYA8otKP9IGKF5veqBd0XfmxaDfBCQZBWhze12DU9XaoM/fN
aByOIc6wPGd+lTzWk+0ANRb+t7gqTPjgjrfrac4ffSB5F6Jw3gyY0dC/WWt6MwG28dUwEMrjbUFz
k8a2HtKsj39mrPl3s13nm3Vxi5OP1PkB4Gb/5sFFGcDqtF0Z4SKq+x9aKto0Mhe/yvdDvejNVtUT
TgGXYvCAkjW9jV7Lore6HdmLroPV4szVw6SbeRp2sL/1n7VfqnJrTTeFVL12Xr2LbQZ3A8u3muaS
MkCyL6zez78VhWUZQbKU+s9+ArS9XTBLLVGSsRUnhQRI58KSwve9IoXxNvEyiI+105whnCn9uFvm
G8ch1OJCqKOTtdTomBC/1wGYujn1xl1pioRoLdgPFaIo1PJ9DZCq+iRUMj5nUyOK0KbE7Ua2MMUF
rh1McErtlTqmtoqbY80k+2tdgYzYsX2cP6vJtJ2A3owND8Ls5x+jnmsrsYXeegGc7LvHwk2HX1Xb
L0/GUqXWc4601N7UoMoRJFTmmh6kphUirNwKwGSaw0TCpGKVj+QkvUDLkA8ytLfT6YTTYBPaJu45
1zLoS2wGj43sMeeOg2SIboqTjfRdgOeNOibU1DrSeRsMKPGLNWW4IKs8/yXSZd1MLUeKpfNBunI7
zfzB1nMDwQDbLrGto6y9GBmar5+00eF9wfdx0CbtC7AJEj2htfdDmxkMwY4EtjBJ7AmekOhZpqeC
26sZ9A3iHliyXG9nzDcYSuo/92N/B0plH9eV13ItT98iFNq1iXM03RndYg1avo6FcWeK5WW8fUdr
umMFAkIrT2hwTk6qHarWPZVz+aJU92Y3GMrnePlhd8anNXVBPoidIaez4bTfPD2dvrEO7brF2esO
elZHEnwg9wK0XgHqiU248UkyHpq62a0EL6isri8FIj4UQfglW3f9LDMqoUVxYZXcDb78RRh611ji
Tog2rMr2qenKh9rya9xBYqcca5e56fgx8m4IKKbQQ3TJcJCgC4q6F9epjn+lQj0D8LpzDW4Sv0bs
CObSNWXUpP6rBLRGcWlpmJSMq23S9w9ey300rXtX75iI63bx0jFllac/Zp0s7rgEif+FPZC5XdsP
07V8IcM9BKXNJC8SvCEoOL9A04MKVZ9te37PHHdvCfxQqAishvduYUQlEigxDJ9y4l+8Gue0WO4Y
Vj/KlLoNGV/2m+3Kn+i2vVQMj7p3Q68AjOnONWlM1n1rvNjCM5+EKyPOcLtump9RUhYYoGRz6bx4
X8mK+8is9tBztksLzsstl3cQUi2JxPKo1EDh3COPiSGQl6WGvIgWXqjI2e1GHI9hMmsAGmuY6BTC
GdL3AGG5NpQ1X24ar9QC0zV3eFLTIF/kvZbm3avhoS1sLSHvRoh41iSYYIqxpp7LdUwDfBDlltGq
oyCvHOZdiu6yKJ8zm62hXtQXR2rJrijr7W3IW1+9k92nn2VT/KwtvXtMRRItLpQ3YZrH3El4oohk
M3v25FfeaekS6y5HoUs1jGFcLsCHz+vIjRdGNy19y+Ch3Gqz97rEy5fA2bfpbGfcjM0tWpyOWCd7
xRDbYLgPppu310xHnlUSyAl0XV7bFtzn7GtMwA+tf/Ab+63Xcr6yfjn5bh5vb0K/bq30HSKL4XGi
hLVtmg7kthbv/dVUn6Y2p5fOXd0j/ff7OKv3ix6PGyHN9VJo9qHztGaPZ/gg4aeQYtY+LNb6PR3a
Kag84zKtzkM9wzaWsBwDX+QwCnWPQHh7pZ3bv5FlsjZKor4de3O3xAomXV+Ew5i9kRjpt3ImD0EC
mD9DFnz25od+yl4aQz1Wnjj5qqcIbzYpNzfGQWWaV8PVLuRb4bI5A2CRIX2aF/1qWNPBqtoH31qO
Y9afJ0NSDyNMOod+WqsdbtALHfU18nSic10CQlvum1ndNZ1db5cRN4Y9P7eL8avI1B7S72OXxi9l
6TxatnVNCnl2y/S+8MdpOyH6NZb1Frkmt54t8w9Hz9DZaQwSeAd/kPteYTboxFnjcWV4iDmuvrg0
aXIt8yLfel52Raz33ZqrcB2z3TTkRH3hUwSG5n0YontMFqPa2MK9y4syoqS5NQsDK0lZkKuDNZCu
2tnR6+dh1b8TTNKDupzCVJuz8IZZ4ZZV6bG3SEZKPnji+QXEx3kJnBI+UopaFhmvcxNvrGdyrOc1
51nvpeRd2Gh5kGW29eh2A7izmSqEGI39UGjDZpb4UtoWaNLQjm7gt+Y3rTcONWncSJerG1T6tBxw
FZobTZo/dY8fsbgl8DWUKEah/WhLQXE5GZ0jtCZEw2n/rWzEU52OGiNu1NdNBaqwN20/Rf0gswdb
3oK0JoCmhEb8pmhIjY7e9GNKmnhTT+1ldJR2zJQWMQRxu1X8t76sP2ZZh26fr0/rTNYVrCRpEZfF
CfpFt20V026E217tYVr4K9U76c5LVbLeuA7hEoNkKxBRtJJiBcQyzH3+05zc7+ZQ7pZeOy2y+bz5
AaOZiQJeU5Fw+HrLpBy2rVMwmuoY6zZPUURIjyxsl0xP9J9YXFrnwOfnozj1Nc/ar3LuT9jtmEBx
brnuzoKRD3idCBrTJzO074ue+25gV70WDGbZn+Kph/s9zNoBXie+jdhoakSuRb1rVjo3CCrbnD1r
0oVGR9TdatDBrGOLVW/CMGKNN3JmWxPT6brdQDKoxjebw7fq9fmF+tN87BMS1ZB+i2dIetcejh6p
HVk9reihIU9qYJfT2DxXBB04Zw3O+KLji0Qqzf5Yh8b9vZaml2zMio5cZTXeE9AKdgAJZ77bs8hd
l6AVpcbSfBmIAc4aFu+XKbH9Xy6TArtBWcANnIpo6IIZYOPh6PIj70bYwOuePqYAf+n4lPNeCusC
aC7dKt0rroQwsi/8Ou4QIuFFjuH42mYUN+aMwbYav2VcDDfE56H2UgA7uEiXQzYaHdKe2SS7Rnip
DxKDAi56nvwIfBbhoeq6sAasdh97zrR1lD1fZdEMT8PQ23cIhaqLLPx3eHf1hjCQ+IpLCJIM7w8c
b5zE2SQF92jjD81Z8hbcCdSNgDUK50kudR7p8POuQ60VQWOW8zbuZBe2Woe3Q7enuzoTzssy9Th6
RAqNPl7a/uKAQD71BDTHIIfQ/9D69MsKBuA2aEx5nIA8vmZLap5QfxsPFAeYT/BTq7gwxZI9IwRm
+xvr+Ds3hR0XW+5Y94egUckQQuO9ztyFv1x3lNGUK/M7Ht3yrDMctiEL057SSmYwQ6FYjQFR/j7l
vlYVUR2e/SODIcmO4KS770Q8XOwYN0iZ6V8jGudtAqmQ9FTqPefzbN11vtE9qdXUwqVXbM8q45Da
awxV2vs5SSOOCAO7x371+aGR84Sp3jbLyU5WumR2datquPnc7Yind3WIyszIjplINHyzQZKya2Ko
V+e+Xc56ZeKz+1UTSPaayLO5He4xjy7LeNFFlxkq7Jy1yBnpGJA5DMECRdSKugWD66ZUGJAiYuEl
UftZMy69xLFw7xSe8TqIahGBzTCJCCbRJI+VWM7kEHi5Ykw96GkyMTYHYXU3mJ33Wi+2xWErSxCC
K2AdrtNEDv96NqKphSZVmlvDKLtz65mIWjLvZvGe9KhZujFixGqJDMi/uxGW3dbwHbWfRkSbSBYj
aS2wu1IrRJNeb4uqdinB5AK+rzWE1Am9s2UILxBjfN8pdksGIxCM8/nzrmHhXzfMHd4gvvxcRTth
ai3nY4Fxa8eR/wlVEGjYRHkHWrNOMA1dlA8queT9/C689cuhPR4sGuySyRq0CICudUzbeCfk+ugV
HHLoIx0T8EgMmybTeU6WIUQkZW/nmbGHCS7oESOIvLSDp3ZjuZandBEl+dfOYIdp0czwyTXxPO8S
3YaPodO+xA4+RpCSFhJa4jk22QQvdr8ds9znRGEmtHJnP90wXeGcBrP2NratTRdZue02ZsLxMDQ2
SNIqNlkrEZZfxypylGdgJGm00GX2BXjy+h1WJneemHV88ZazXQyix9jHxmpTpc6DLcRJYt2NPAYB
+ffgo1h8E59mkXdB4zdN2Hr6Abyue+ZRnlkwXabaCoMvvkjFnWzb65yBf0sdfdgmYvaPna+MJaCI
lb/2TQUFuEdvfQAZ/b1FTh46JZpfB/EWXb6i2c0L2jLRJ4BkdatiAKv/zJa13jLcQHQu87RtGicY
thGE3nXN+IhfyQldmbxMOpF+d1FFJLvlA3OVCFp9gknKENue5x3Tz+wskdn5rNaTvm0qyhBTbVhv
S1V32/gWIpupEwTKs66UOpcr6Kg+5FRZhRwxxpNNGnNj4XVhS2Tby9Y0RdCw49hUBjdmohcx0mB0
sS6qrRMHtU/dLH5J2Dmpx6sZjkN5zefFu2R+fAcIgOOENKd3izbjwV/Smx92sn4xAQvM8cak/Qb6
eKR2ljy0g56dPQ3KMMZ1fzvphF49YevvBi/mQ1voMgQJ7F54xecbG97gnmNMGbEQ4EBmbA/yYGZG
i3RtFBX2jWxgzG8r5dWod7zlTB28ustntXDQyevvWhyrBxphNlEA386hWddF1HpGfIj58FHfzisd
wkHQpxP8jyPGp6Opo0fQJXlRv7XzcrNIrdsklaZ/87qRxVKzHBy79fhUAw46cRZvo0YyoYrCXSH4
6LpLrmr/wPC8wbzZmlPYxJrN4Sj3W4bOKi++Yqw1mAvpXpaxWA9LXFibCSXXxrYkw1GmWdHHLj9N
5rw2LBfcb0zTrMK6Gkmr38Er03kv+ezK3K7Ob+I8Mrdhsfjuiwl6P4SUmuxmX2pHZIEMEAHBpAjR
fCtayuwrzKO4Sd0NCQDBZlHTNgpJfbjMlhcY9vrG7ZDve7neBolyZhfzxsfuNbEFRVnP7mbiThFs
lHvjo8LEu7cGg6KzhUKM5+nemSca87Rlt2NBvT5H0Lfxvda5hxFUXYW0rsyBlIjMGcrEuw5TCm/f
t6E0vhngnyl9phzkG5v939LZQVxL3hLcEp5EyGahvbMG56WDnBxA22QLs26RADDQVB/8sY7E3L67
ubfPY+veWrwPZrG/s5Wy2eIiGWEeYbhLxfxTtKvY5qKvoli4HDv6/nuaKHLCaE/gBXPI6/ThYEhl
3/PMycvaFMNZssTvq9zow5bZlX3aJXPktAwUJ5mr6fdQsosjRsOLnS2vVrd8ank3cmJTy1O96v2j
UBQ4uiEBVYtXjOj1QM5phGwUQKL2Aka0mH3O1Gk0R3rBdu2/xv0yvwLe5xxledoFkshlLDMRuO2M
+tkDFQ34+cmZvBfXJ/eBvXNbMvFYFjYrnEwcUMbde+0sXWjGatdO8xH7+Z5NQ0hB97y4wvvoFtbR
ItVDzlP7yR2flMyiYfbCqlgfnRbjGxX4rZ1TCsn05gKi3GTvy0CHnQ9M+mXZg5J9SAE8JOgVNjb3
Yo7pRNXZwZ3tq5v5b77UT7myN60wCX7mx6QTe2+tnmehe9syqzaMauzHhvelnz302vg8pe03WY8b
2Xh7aqrbFM7rSDnEr6Zj0mdhmTpbFRtfAw2CHlrn4vT3tbbaH6aJdIB8fmmw2EJdD81Oi5pERn2z
rK+5W+1XROx2asPrv0kJ3aAsNSDtPL21f7JcY1vFBH2oOjBUOW+4M5jBtLY+WaQWgFuayXfYi4x9
cTS+HW3W5Mgg7aayW8jCwJ60ZXifKmZRCmgHsMBaaQ6BpZv+cfGdb3HL2K6P9leM3EVrSHQZywOJ
txzuoEvl3zFZ31wXOvlMTLb6WVltd50rv98rswlZNY7KVO2bsqxjZctdOqmDSFnVs3g+JIkVpg3k
A6IsAcXd89DUOw6m3Kuxda6Z36NgsJlT1Ob8S4ukeW8JMCGR37B+hFXd3tMNfXM1XoNewqKtO+fK
rh/rngKSr8MihakSAIbYuo1BV8Dgxxg3ueucZ7ffpc60oeZxb1ktQ6qYGsuUvtHgbTW/qM98lRff
jp+HQbLL+GEp89wT52F+814ocerysQj7sn924vJ+8VKqyzN/CdVnDju+OTGun5wTuGbQ96snAnuX
cqH6xYpuDWa4dtUNjqYz2KashyQF4bP6HwwlMx/HABCLB/VRbT+beWRZq8lw2nwuZH/pvZb3hXfR
xvaEgSVEU4prvTnUMcf+kWfMn2n8Ba3C4sUq/9CWydma8g/Vj/dLUme0EIajma+bFK35I4X1hW1A
GTbxOESO7VwwdDABrd0KmKgx6maaH6zCpKxtFywIQ37Pgv9QOsNFsqVc9YICgklpjU9fTMzY2v5w
Yvz8ET74GEh3OrVlz1QyhViI5LsMTGIrjNNcjfWmV0AqKTvdQz45C+hrGydRj5O9PKVlHBIrwqIA
EaC2ehWNlixxovM2jTVm8VJwLNsh0/dZyiy3xX3F2TZycvFheTEqiWJ8b8T4IgWvTq0k21/07kmY
ixsmpfypq5HVZfw1p/MBrfVBNH4419n7lLoPdIy+mXbtUXkfP0prOq2F5x/oRTwT6eRN4P2gx8ns
Ufp9mZZjOjH3nDv3i5/vEy/mdUmzx8j8NJSxv3UN+ahsigqm8oHjZ/OpE8bBLqqbJ/Sbt2p3rsk+
uSEAGPSJeCI4129iJiRFUl7UVH3lsEPnzty1s3bnO+mn30/ahrrLIRYc/G5HuYaPrrTmjrNJaOnF
yS7TU+zPj4XTPY46zbzU7o91219Z/z6aDLC4Y3jfSiKlu8oc2D+58PPpCiLPrO9cckeSWc9drK2v
dLADVc0npmTvmNFfOVfE+hmGQPZkJJzDNbQa13WlK6e8Bh3kMpnj05pVz0Wu5k2K7SIqdC1ZGLmU
HLswwR5cn3kLQy+WsyLRFpT+em0l2ECv57ng+SgP/dK5u2QWHjPKVrsfOtf4ttz6gmiRqNAb3rAA
3BzQh8yi25hjTcHHk6C+FdvZNw1M58pN56+nTLeMi2nbA0Hivuy2Dej7yJDytgXynC2NZJrIXXkT
5JTpUwVt93thmfl9uXRUfQp/6RCNxHo4Zpn5OC2ZfW+5KbPNS+YnwF8L/WuafCoxTFWNvIjiLN8k
MczTTk+/l+kcy32cYVJk1CMZ3zXVLayQqlH3GBLQfc++N7JYoaeA3J99h1uDU4A800NH93DfFKb7
ZGX++opSFo4ONqir5ncGyIiSE7OfJWvYT0LH9FXO95QOrfdYI1OqqCTvG1X6c2AzKgd6QY83OW24
MsoS9EKVO1Tb2M3UY8cvE938w1Hc9myqTNawuk+yT79zmbsiD8egzzBv6Kpb7McJcjn5MJ/scba2
tBNMNnax/wiAAP+A3nNuLNlcZMGgmdaW2DDVRVaji5hMOAILGW7AmKZ6Ket4Bp4yucfJVt5nCjdz
a5tUQZNiFIHnMSyoRDl/08chD5SVfCUgOcJmWTIUPYoFALFtu+/Nejx6NziKyvqfeGI/3MEe7jKq
B5Ghiu55rIQ+BqLpJxwERXNY1rF4kjaF1VZlFGWoq4Yo0Y2N29g1qd32Sa+o/MS8KGlKUkC13fV7
TW8Q+ofvq8Os9eWu7QfeP/rqbl2va09dQ+KsokwWEQ0LRWNcG2ru25my26Ovr8UpG2ziwdkDrSHr
Ma1W9sHg8PtIJ9UTzl5dRxO77de5n8FVMWUfmf1QQ3KxWf/tpKSgni1TNFBCDU2LUtNkUWzosti7
xI2rXYEDN07gTjOCWBuYIyvoVN6Zi6JlVovkJOSsWDtUfFtNSFwEAAXGa9aTlB1tIz/Fqchh2Lof
hB67LfWffpsUTrlj7+RvNNeumM9vWNhHYN5XfXKbjDugp9lUwLY9gjrwn/yhYOq8H5v+52rEEFiS
UVbbzlUjQWO94rjmgO0YV3PcTcpf2fSzfeOI74rdKno5sC3IaabLFDwGMiZLXGI5i2PPrN9RFG3J
qHm34nhw0raYthWqvT2qjEmGfpLH7P1NKZ6NNjHb0J6tdUPHkArAkKz+HSZsAA3toi3sGIflOheQ
NxYjGd6M3qj2BfF7HIcKRMow2JeMRh1/p+ZcSYe7oQ3Nme90qaCJ540Z/Ptak9hpR4NSgm8uEBO8
RDdj3tcxR4mmjI03n6mI9M3CUp3ghaGzFbrODZvx70NqdEZHKzJKJgJWtDeAFdEbGzr96nRuP+z+
vagKwFIIxqmLkdAMUkLq42bhHp83kF7TlyRGavP/LpM3fclhlF//RiSv/7ftWP/8HIjB/TGO9/9p
Oo+E1J+k877k+MdkHn/8P5J5jvc35zbsYhsOh/d/WGv/MQmkecbfSLkDCnZsz2QJuc2H/afsVv8b
mTwXBS5jQkhtyZbxf/YE79P/+T80w/ubRbLWJJtn3BJ9DH7/ZzLxP1Jrf2a7/S11RZOUjK4QhkfS
C5DFbSDpn8eBUjvmvC7zJOr0lVN5Y687xyj+Ci75x7gtGdvbVQgf0vEnZM5H+uNVJN2vBus43UbZ
PiJs37V+9pnO7gWxix9mxXSvWc2vf/oV/kU+77cY29+v6dr81/E8h5Gn30KHtdfWNb1fvDcxk906
sIfHxBtjwvTr5zxN1mWuzb+KFf8WP/z7NT2iHQ4jXPzndzCeGopkYbXQKIlnr4afDvjHkzXwEdn/
48H7P4oD/tU3SiXP0RkJE9xEt9TgP80eGY2dEaEeKEfPvXppamgZVqKXV4VIiXZJbOwtXQ1bymDl
4c+/1//yGbmeKWhemQSLSez99lsyJWnZhTA76u3eRJdEDMZT1RAGD4vYhJzx51f7L/cnz45NltMg
YXkL1f/2Oe2+o7dqCLizNMo3bdbzAjc4wP9fXIUruYTZiD3qv2U5h5uTpcwdGY3lHF9Q6CJiT802
+u9dxbZdE7U0T5ptCk7Sv13FqlurF1kso5L80b0/mdrWNPBz/flVfv99bldhLMn0HMGulB7qH++M
1khFX5dJH43Dyq6xMtRTY8XOse2MePfnl/r9x+FSLpcxBENwrkV084+XKixiBhrAzGjhbI8DGL4L
u+e/UqD8i6t4tE5NfmDbs337tw8kl7kcPbRdkJsodGjs6dA/rH9l0PyXV/F1EtTsEJipuH2t//RA
MTPLZrnt+kixqwejRkKuGunA/Pe+MV4MvOt5BTLWwxzz7zPpC3bWrpL5HHUd57w8bmcDwLvWib94
Pdwei/89ZeBYDvFdj7kGk7VFePR///hp+BHkBJpVj1y9Z/Bbn/u9qenFeyI8qtleIer7P/9gv9EH
uCLTqzbVMlYm7jn/dxdIWjVQ3KG5Rxk6n6DsILOMhgaZxdTzo3Daz0SA4l3ZyEQLJ0ks5hgHXFJx
f/HJDahfv31412Y1va2Ous2QBXNHf/zwvXDXyZ2qKVIJEwybpgfBGWjT6lJYh9ndEo5rDTgFgqCn
uVWF9KuX257de6C7nCwc81XytehQp470nOf+0s1KrW+2ybuOiXl6s0dI4ylVK6uSvN5HpdxsQ/dR
PmrzjVNtSgeQUNWIVe7LXLX3PUbDaVurVp715sZmnK109kiHtMWzxfNV7VMHHt4uA8JGenfJvDSk
iGYO9K9Gxw31Nk05ICB4AhSo1PKzj2W+RlDAVvGWGF0PyCd1quyE7l0UVAo0QjR9kcynMbeVD0N/
qKYNdTrF/n5p1+VqFJRztZNpFYN3dsVSwNTFWnhusmbVOE/XHrNatt58YxwZ7UGm923k13Y8RjnZ
8FOOMjoPi6QonlXmkstUcbKc48HS25+1V1Uu9LTbI+sUmZtTaYylvllHAy03ZYWe5nE5VGYwzA4o
J0uN7mvvStJopjlID4XgrNOGMVJK8civ7PtCwMjcuFITJ8FK5wUWB7E81OHDbButT5NNnVhmGlZ+
B4/Wykx7DHpygDaEPnOdORHN7qNeuTXd9Pn2t+jF7MlI43ODoZTUWHSR0e+Z+rj/kQ+dWjdZlY5J
ZOtz8pEavf9IntT60FLsoTe56QTzTBQlDW2hdIUqxTTaIMsNRQSobdV7n7Tzr1XUrMwAON/GTsjP
TNcxLVSZonIaNxDCNn08O28C/igZ7NgHOd6K3j3f9I5FQG1Bu9OJQf4oCGWl+1x39XU7OEBxNw0N
jC4yccUcEw49HGldh5sxbritiX+l/dZamoz6oEmQW0tc/So7R770NSSGnTU5qMCoWrc6PaQYmFGb
OlgWTPiIIYaZ2A7aecqKcBrSaqcVufsxJFn7plWL86qsdi6re4/pba958HU8hZfRN5pxjAaUdLuM
hr6xyVLTf+QnMwUlcqVlUcG2SAV4A/0XqMqtiirt7/w+fAL5ydMIteyk69AQLGRBaiAbvA7nTGEz
axmPPT1RldjunShiyiClFJkWCKjt6zlJk5wYl8QWFb8X3irvkgShJb9N4vxczbJ9boeZhHq/DsxE
ekxL3s603fShqdHWorolmbaA0CCSIl3qnZQa6qdUUc0J0jhu75rGRKfaDgZdSJMENDFUI52e3TGn
ECG93H8uUlXah9kai2sqK4HLtBJWty1LsGAXC8Xmu7ZOXcwY6mzoJ8LWYB416ZhWFGsDE/DMS/Ei
SuvUvphVZXy5Wbt64Sjc+Kgc02RUPGWQZWsbcqBB5dNMpi8rnT65dLlhaLhC13ENjNhwoT00XkxI
3sQC5zBFS5Eh1Sh16KSiTm7B+4pmLOGzCD1DTcBQo55C8qmmHT/W2vBLidkjRM9LhpQH/uyJrDBB
2Wmi9Xo0MbdyUypcagQ/ZPITI0qHDcCQurjYbZt+b1jKFsbTSaoEiz3bX6OYqhdL0vbdydEU7wu+
0Q+StdnLagzWe7nOFOjipGWuYUkqB45WmsxP8OdoAXX074gr3oKqjAewt9CzBmKkvSSaHSyMQ76X
ylq+K/Dnj6Rt8pyKZTx0QaNmdyJQsTIO0PVTKSILLMazbvkZsFGNQz9AQPCIAd+w/gOcXNdFY1Lx
8JQ8FYrErA3E3Ml65xcHtJLwrqRht48FnM2gshO3O5BJtfZT6bLNmaq0ey0Z2UhJcVLg3CytaL5k
NuKrLkrPIEvsG+/26q5vt6kPf5Ozw2iDQjOJw41Jpmh7iIWn0bUKkR7AKosd97IrNpPfzZ+rrnqD
uQqqOVQRxqk/jZa+PCK/8X75dQfikDkFi8kLSNYaguCy/W7zDvgJnAscgSU058HsBjvBBl9YtxQi
XelgYg2KGF/t6W80U3rvGyb4wHhmNuXGv8v9QE1W+n0ceo0skZfRWI8BSeJpz30wuU1sFE8x93xC
FNTUpl0mywRcttWM1ak1BEphSnXEjK0b1HhJy7GM4lT+L+rOqzduZE3Dv4iLYrFYJG87qhVsSbZs
j28IB4k5Z/76fag9i6NuadXQAnuxwGAwmMG4mhW/8IbqyQwjq9+gVlUAG3UigDMjqlW3sJ7tO8uG
15PmIvuDK2F5Gxu1m9DfwwtmNU91/QuR2Brl1C42vg7jPP1An69FZxqvgnmVydL6G/AGTYdUTLBG
Yh9VNEo2GUyOSZVQvoG60rcxKQU2l0kwq3rltGF82yMKDFwi7sw7gb04HqTAryqY7rIdFsReeV+g
pg8EQoQ2Ss35mD55FWD7VdoUKl+HrjFdN53VOztJ0ncn2z6huU23OwSpqCf7AqmH8rsbgT9YjbWJ
gGhltNG3tMglvWCnoMkVTtb0RAXLsjdd3hX1tcoBelwYOvWCFSRvRH90LRYjiMJJqitcH8S9m4Yc
7anWziXKGRoT5HDKP5tt0qI2TIEbGGkHgCxrU0vfVKnlLMh3EftYdpn9VQaou2VdQv9u5IlruWs7
cVM7jqlWVeI3D9w5CeThIPE+xciwCWCbvX6shBz2KfYGj5grIkWZTmk87QEzdl96cDAO4sZ4O9xQ
lYePXkCk8FbApIyftcrmH51wgGMhHIZkgRUBO6/GxN7OdNF/clukVFV73qlcm2gkZtx0Pyc9iaVs
rFp07fxWfdeykH9m4WOXR+MwR1dBym/YN9NGmevI+AzUCiCcE1khMOSq+UwYIH4rek3VKuPPpnMs
2Q50AZX4bTbKvMVhqHoktlO0kAO7ReAVSj9CrKK5kUHZoM7tuv68qfqWamMF5ODObH3jq5GZ4L48
GpDXXe3M6bqDYfN7ztyh2nRy4JCBXU0OftVimj46LYFf4ipgPi0lTmJiszvkcEsQfZd+ck+CCf9M
x6X6QmNJ4+rmz8W8HWqRED5pYwKAa9FA2pQlhKaVZ8lqWOnBiw9NHUKzjRrqGyt3BOK0dnzXvU0d
brg1UZYut7Pykq8xRWBoa3CtfiPCscCt/Qau4lDNxgI7ob0V1sNMwTyOI0Cs1pSLDczt5qGtMvem
VrQw9pVR+elWZY1JPXz2JaLXGSjrC4O4IdqyVHjQKVrGeuMnjbR4Q400JJAt83Greo/ybxu6kBGC
pImyjV2AitzC/+gQ2+s0QBA7B12MpGut8DcdDRe4btiM3wLU1VoJqtKvQELC4M/6VeFBIl2Bj7H/
afGd+txiAIFL8hATiMHs4wAw+8ZvIUpwQsY4ZA/Ukb27tDWRvB0rSEAbFHn6WycLAOzZlJ16wEJJ
saunDhf12o/SeJeHY1jsQBDiemNVSWmQcdLYRmK+p/WvMPpAas6s/1Q0LbkzZJWBz7VxklkBR6K5
atT48qzc0sv+Vk7fLSwVpf4WdFr0uqpolK4KAHu8xXqA1qcdoy/APoCS3qnWAiQ3zU1LYhFQst0l
VeXcE891MOmqPHroyQ6qbeE2Fo1G5N+B3I4TzSzc2P/UTV9fG7aAbwDBhRanrYvwUQ9j/rkv6uaH
sOrxgVnLHumnVpLuMk2mlYKC93tuwvoekDqKCH4YEgdHae79pGshi1Uz1Xi25pPlfSL7QXgEECzF
+CGKkU92p9GBvKBGRF99q6VxGIsmf+j7KfsqHOputM0r55uPGOXfEd6EBqcdYFXSu1zCidXa6SEA
lsa1iadjvoq4m25kV0PzU2HifCkhQuAubVQgt230OUBqRX7+06zVAF0NQkUJ1t/W7qoxU+93KsCm
rr10AeYUcTc+cL5EQpyTj08hlvb2PvHm5pe20sFdW2RvXLFJnyLhUuE/bNXOwu1IxgnuAt2/X2U3
uD0Ir7j7B6ZX/cMJ6yRZzbOc/gajwD89zKEQ5GYCvciS01c7Lge1EjYImKu2NWJnm/eB+9dNquzS
UvPc8BrJ7mdnT1hfSz/wr40mQUlwsq2vyiuHzyHUTYC/TlzdhvRK2rUFxIq4mjz0As3T7InOwtis
jb5B7tOui/F7WHg+PL58BrCAeDnIsLJvrD8dO4FsJEJjZeXgXfYrChLjs1Gk/V9QgpA42i4noO0z
qGSbJsDZPWsjevf5UA9fp7xzvvbxcjKz2AifXNLVL6PZpeFlMwUI0g8BmkXrBsMFiANtkQGZMuk3
oowy5XexEpkP7B/jRsTKhwFp5AHcYF75+e/EnUCYuloDloztAuBiIqZ6WpkQR3qoRX6O6I3h5H/s
BBoqut21S8SkW0HzsAuIQ2wYkr98p4AsSffD+2EZEbAbuACIiYCxdWjUJFKxiFEJ2GRwCCLiKJqv
EJDp0S33fffPkNJeWlWpWZOvm6m4tEsAbkirTMUPTLPDCU88ZL1WvJKdRLPRAypT91BwsGJCPX1V
uq75UM6pvouLeEJTgd+UbIraMv4pnaF59MCvEwwWSfeZFwVBSS7q7HNY1dM/c+NlDw7Y9mwlszF6
8uuqLrd4tbR/rLYNHrt+TBqmYc7bjRsYETLX2KU9TUwpSPteI21b+pons5bqy2CS1qzrvFjsxywz
XLvO1P+kBB9+74RKY3wVAqrsTe6FENzcVktuHVrLO901DoTY2LOu21xRtdCE23Tgp2oGvIHK4HDZ
lmY5gmEPHJ6HyCZG8PBShpzbFqrcInFeTFvQhSGpWAHcirPbOfVGNvnobOqp6b9Q54wXB0aD53kY
6VttrKqEft/7jc1BZjPAuHFhVu0czKkhq6GY22Dfl4l0Dd3KackwXOfRIcO5E040PhpGGTdr0ClD
hB2oOTfs+QC0iwT5Na/6KMMOr+q1AihZzzEOIML5peKmslZKdybYFenGeiMI/EHm0ANPt4UVQpDt
yGD4WU6bZqinVMFUXkdeY93orPQfVOwPufW1NStfywcnoGO7GTpMIaAjdKMLLnxu7ai+owYBmBnF
a4BYaJUiYlPN4hAmIeQ7Q9TVb+QHRhMQj2iC6x5NYh6HLK1suMXgFQQoaKhJIbQC4DwupU1M8dR4
qWLY2lutW6Nd5UGI3UfmjPEfDY835QEG4rmO5jj3VhFSIh7YV6SXIWKP4gaJl+qbIapFA7Kcim8C
ucMvcZO59rrVy0EVox99R/Udp49MFEBF43p8kp4h/7ZxzkMnp5QcSLljA/SnIdXH9jBOk8UFAqpJ
aoIhXKNlhrNKppPhtrXC29YwFTF3FtagHiydrALIg+EejpX6MXaGjUbC6OAECcUny9cBzw0UxnoK
0WWY4CVRsenS/BA4qa5+mHHnimtvzpFSLsCscwM2dK/gqZms1ErWKQyg5X2duTuUFBGYs8YZuFpS
7HMtckLfja+zOPdp8M4uiIdDD4kSjpDtZoheu1244Hsbe0gl/IQAqH3Kq7cu8F9uSTxD93IoB6/+
iqZ9V3yKad+7GxuyJlVNQChNe+nPrt19rcNhXKS8rRFS24y4WbQqvVZ1MMq82b8qRwizCA5kfR1t
BI4NaJumM5tyheKpRj4c7m5pfKtbKN53Vlvmw08XKbj0U1AObe/vBulbzl6FsOg3E47b4rJ06OdW
qzFHmN7gBCArWS/EqDm6A1Lgir2JZaO36xzLJLFsJ0TvjU3rhyMPpKFKUWXXZjn3NZQd7fnYaYKa
BhO40n3rUdmQDQWtdFV2kwMVxhbUFf6MXe0FMJ8i4gm5EiFS5jtX4eVOAm2NC8cnMepw56WOKHhq
0vQRNmBz0+cIUeFg0A3QckKJ4tYevSGixRHILa7ag0Ux0o6UQ8bNB+RUaKIqmiDc9gWpwQN3YOwE
iJmpqYWOkHRhjztHyQVqMt+Jnf11hz5yKHZOoKvoQRTZY4Z5BrcItbPcvgK77aVXQlYxDNkmKOgX
xQ1z8CdyGniguehxf2BDR2N1PbpBNXy1AdvqjhIadf/bLlfCoVAmUxsmjIlIACABUBkdXsmGyqMv
PFZN8g35GI2vXKjnEGs1u4ofcNhC5tO3Kre6Smrbju5H0OHMhB4tj4wcKfurERgmjLa067BqgeNO
7X+DInshpxU3e6GtDWArxFxXVQVx8gIMgGEdElorcm1nXiZ/ZH7t39PiKbDhGBvLSyPYznWcjIcJ
6TJz3ragIwJ3D1GoNXrgYFGAwNk2sSBQUkMmSwI9bommFRi9D5obdjWWZVpfD05t8RL3BsDYBK56
2DXzVjsZXej/alH9Xyj5/L9FDdDTf9FBWTSDjvRD77umiX69xA08/w//wg3QQP6PpfmPVI5NRwVt
pf9W9EG0h5oOrbal9YaO1KLs9C/YAIgC1EE9JE249pALXaz4/gUaUOZ/mLQ3hbBtAPyABuRHMAP2
cYuRopJCqmWRDpASfSn6s8cNFt8qQkFZjrppie4iWA8RwRvr4rr7QdJeQq+Z4zJpgcqlc30rRDvr
exLUOL7w4ho13NocgYxjIov2ULYZLJK7izgjwKCw0LpLoFOLuwRiyrcwiFy1qjPKDcSnSWRvi1D7
+g5RYN/fGVCCKNwgMuHWClU7A5mfXQNkPgRQHWvqk1Ulu3uQUELSbAGf7uZ18wcsrzHdloYXX0qq
lqRojSgQ8y8irfYe1wHplursH2ZntdR/Yg++mhjQeqVoVaY3KCgQiCRRBC9nUG1treD8x4KyoUPp
PY7s5N4IFImyiPsy3QnZm/ogzHhO1U43EJPWKRg8Lki4+AG8tBfb6A3Yw1trY4NBcCXIENpwJ2tT
GTkFOBe22QoRUNC701DXDQtSeldZQty7eX+4k77fshdslIlAkDz/pSS7/mXf1EcFlS3XUuUAtkYt
QfaBbDaQydXwW8gMstaMKXN4hT7BlP6Zvcb82pdD82PiMYHdGzVQtt7/SUt779+9T34RiBt0yYSn
Bf+grZNfBBl0hkCUgyJE6VRjbmYUctPR1uIGhb877zGOppvmpnAueQTzsdjmMBDO/YxnlbuXv4NE
weOgKHAgtuTAnnTHtc47OCc+CWUIs1CjSe8X8nOSJxTok7AdCFx8Ck8r6QJkvRoDbT0KKHUbynoS
cZ+klPMvK+gb7xtb3lXBPh17vMJWiduV819q6L5zT81gCL8M/jz5f+x+bEp7LahfgkZ8f06Pu+P0
UPkQE0U510OGSJqn0AURu+EEEJGsMIrc4ufsWA44/dBK4zP76bhxvQxkM4hCodhZ9A2ft9uLNryd
Wz67w8+YNGds6Xb0bmreKGyGoFqQN6FGaoNdPfN5p4eGUTkyoExMcELIS52goJYCXplrSGiAAWFk
hlBgdlSw/U2NbdMZrMmrL1zAYPA2+cbn5vzy3198YQCoJpX0DsOVr0kRNyZ1Sv+infLevZyo18ur
thvG0TtzKo7hUEwsTXl6SZLToYFsLJrUL4dt/d61siaggKaWUtRoNslt5hPH05fzm28mdZ5dm9Gn
f3/jvJpZhtWgA4R2pbUA3o6HnWU2TAVwIoYVQLzxaBxGTOZdIP0RrvN/3h9tOVJHR04rmv9ozSmG
5b07+UinTSSaXk5MldBIuou6LmkxdZa1N/zUu6XDLrYZFexLYvfxzBYC5fBqcJvZRXmOarlnee7J
4L6fVDKqMFSGHENqEKwTjzDtHsO1OfmVIn/W0JiDVryIj8IRZZehzYBJHQVTGtNJCQbKX6mm1eTz
BU2+6ZaUr89vpt5q6IAhqS8/V5T8ie7TBO1OJCs6CsZ3Q9EgEOOzwNkd9lM1ImCQM9EQ6XzQ4vcw
DTGKk76mHzT7fTQ/WVFV2sOFaHRCcNoPdJYfqqg3+sdAVHPwMMDScj0kSNw4uVFDJBXyusKs7nIP
A6R1IIMCUuKQWoFzlYjFQHs9mANiO9OQFtMnAm4cM5DDoOyxC+ZIYtXXYXQlv8dI8+j+4Kkgg7bW
xUTpD6i9WKhhjVhqjKjVhFQGY2seaRu4Mkppa9nUy0DxBlrRi+hCwz2UaTrEVy1c0vBT3bt5vNdT
kakL/ozAm3ehQZ7RU+COZPw7zcPWv5aBqlP8zUyPq6MR2nCLTyEUuThDNUs747ApR3v0Nu3cZ2Qj
Q4iWEW6ajvTtbVpRr7FuM3OsJvWUW5o62UVVZqmBaIWFkpLc5oaqoBJ2lk+ND9mnfiKbjTLDffQM
SA8Psh6S6SnRdgnRbYR1WP427LKUdMrzqlpH1tiE7dYzB6N5JLIBpO0g4BM/eh6N5EvD8olJVnkW
V/LaGHPkuFaUk8NiA8RsHLaJamNKkwpaTkFmDnrtu5IzXdQaMfHhUnY68y4o22UCa+iy7Q9h3hvG
Jy2mgNfHoEbUfAnzaMpviV3KJ2QMXO8+qHHOoD9Nezb5AaImCHnTU0HrSVMjFTdEhdAZphz5yKt+
nJpiZ3Vyctm4OrIvwTkTHm2i3A7Gh6msx4vAc+Dul4UCCECPM3XWUZnBiLsMnbz+GonM9LZFO+Qu
MHMj6PT8280NRA1IqlMw13HqImq1H8zGytvrpkL/UO/LHGZoufEGtG4nwNS2uZ2NtrHWFKHnq0G7
vbUfybLSA1RzC8ZAisFn5waX1NdsEBROjObLV8exsu7bDC9lgn9RxyKknw+8h63r0rXbQQpPsdNt
hIhodLX2YFXfZdspcVn0QY9pWu/5ei5WaHbYtPo6lUuYD4gzIeweKCMbNrU1qfhgjX1prNuyxBts
PRqJkLeunphZKgK0mH7TVTejA4tLox6KC2XJLIBEdwkOgoBUDMMY/wQvAV/QrooKvSVZlPn1PLnm
RMWqGxZakGX0EIrlUDmozIl+vJ4Kxwz37uCYwQ29hyD6hhkXJImbHiCUC9htCIt2ouyWqfFQRqL1
3d9o5NEIRBAiieRqrmOckXiMhzbvaTb5XvgAYySKaG82JeynzFFaH/rESaxgh8Yy9cnP9ZQaPpWm
rHWKu8KllGRs0sbipljNPt2of6ZhkO13sPW499G8NsW3zOlEd4V7TjEejNpq/RvDD9t7WKFK/Zla
20nPPYjH1zUZFEg/LlvyF4+IA5Tw8cvkU3YARe87u2qC2FzkSXNosqKiLFAJOlFOf+aBeD0euEIH
+QpeB+Jv9wTGGAuAXl0/ebvEH8KLPCyai2Kpm7jQZO/nGZOUj7yFy/chQQo0E5AQG847lUI1fN0j
Bu3CkkN+ldofAmlj2M9ruqrNtdsBT6CFhKqixsj0/ZFPcoLnocGDWkhhc3lKW528hF1BXJHKmQSt
Q3LjMuGqABwxpv6VEEAmhEZuJ0W+GEBvXSMKgEdTtourGHElukvm5fs/51XsSlAJFNIz6S3QsVZL
iPIi4KJ8Y0Q0CVEtmwLrkn6/PNhUQc7EV8fLS3wFul/YFvR0RwBUXdxDXo7iG90c84n1U8KDW8KS
MUSzL1Liyn0F2CzfeUjOJWcGPU118CvVakG3s8RLHrYEfS8+Tft4xRZIRzxVnLIeJnSeJ/saxCUq
lEU49IckAhq1bmv0lmilTu3B9WMx/Xh/gl9/OirklgeqGXArYO2TXzHauvJd7JYIfMLFD2tfjkEN
NTZPXau+qcgPAyxHK8uqPrjFKX4qqk9IoBNJk2UtK//i86UVTBIFNHWBMKAGxBWOU7t3ZWfe59yO
4b5oABbMcu71uo3syDoTyR/Htss2B11KnrIAxl00fKzj4Q0Z6E5RHN0B8xEXKf35y0AO4Sefknx2
ZqXfGIvCDtylpY5jq1MbDVBAsxWTpu6Isb1r4HQpLpJ2cltqwMTvL+froSRfxXZiL1vSOQX4pzBl
h8mujN1ADyhE1yVOr4LCqCByUag+oxV/nJY8XxU8sAgNU7RCgEPI4zlEAQkQex4EKOPU7iFGmmgd
KroUssSxwML6QdPMNawzV8IboyK9TloCrsWU5CfHowZuQ/ALQmqX2ml7V0g5HLSeuo0chfySGm6C
gEVv12fW8DlL/nd6wsdqGlcLPhr0vyfVUiF8uV/d3CEMkV60LxxcV/dZ3KMEKOSEvi7wDL3zBDIj
wdqci27epmmJkWgz0UinjQ5F55wv2qt1pjSi+HgIJAtG/PTyCHCMhWRIVNXFpjGs0eao0299V9Gj
m6qo/eiUP19UoNEx1HZZ6ZPnNq5Ds5VdU+1dt+7rXZRkFZo/5rAGe5xtXCdr/nboCKVnrojju4kp
h9JBAsqtxFtEbnYyrOqrBcXlN/shGcWX2JLDvciboVh3XQeM1DT1uRGP7+TnESFlUX/iAbS4DE92
NGAR2vaEf/tgwJqwzoLPOWiAfS7b8jub+odUcX6ftcF4HRDO3b1/dpfPOdphhPzoKRHVLIuKItnx
DhtLhSGR9tv9VJB04j5EuSgqmq+pkoAZ8sbcDUbpbEbaBWfW98T8b/luKW1eWEIpyl1KL9vtxWWM
55uBGNrY7/sumPcRMsHoB2Ten3ruaU1EKlvP8KPWnllG27TvhgudaL1PBIqfDhJAKwl9YNP5sjyn
Lf5qn7ONLPa3qS1Kcdo+eZ5AS/M4tDW4/mrs157dlXsDDhgEgXM356vZZyQoFxYcH8/B3eHkfNtR
lUFinac9iqtyDb9MXM5hg4lMbBv/tIBx0XR19Mqgm9xs31/4tz4SM7mlNM/g1mnlo1BBXmNrN+2p
qhHj2T2AMysNfnnM7d/3h3o+M0ebzEW9ndjZo9Ai4BmdrLQycMgB627umQFoRqmJoGdbY2yeucmh
SnWzBnSbrqVbBZ9GbzL3bRPrtStq8QXqgd7NafVdAdxEDarJ15iCZTdZkoSPOQLIZ3bl8YoQbcM1
JATFBIzqF+/mSTW8zbKKgUDj2aCgzcvUGNX8E2cRLBs71PU+O2gr32c96uf22psGcWZVTodfuHkK
6hK7geIp19DxmUB3fQQqjFn6UDj9IUdv4s6u+l8JKPI9FQTU/MPBu8yNqN29v0bHDxxvzDKwQ7CL
F52jxPNhfXEY0V4cEz2GaLQqM/+bGsmQbUKnXrA0AOvEqlK6/4aeuv3w/rjH1+0y7pJQLV4gnoCG
dirib8qkCJx6ErsucuWeorvc5MUo92lYsNLNcI6M+OZ4rDEHm+SKqt/xBJeTNVLsoZRu+05z5czu
cGPEdHHAgfwGVCHOXK9vDSeXKjiwaLpf+uQqMfA4gYtWiZ1G6ONzjuUAqIqws1cdyThlNw2T++MT
KinXmopbndVcdtiLhSxaoOsm0ftuUCLYCA8Jj4my4dbykR3NRlWcccVcduS/z/Z/LSDrhgODllzj
p2XiVIEvG0vJhCqEzYNw6u8H/s2m15P7vxgKbxHJYIRC7nOX8cWnuTA+O5TR0K7y83DboEJrr4oC
q7zEH1EbeH8e3/oubkfHpRNDKXxhW7+cx9aEaQacHXfkYbSvGzt0rzUALMA1fOFHh+IBXI4ecS0P
oXOyJ7NB6xkzW7GTvefAtoDNI2y/ekiQlfxQ9LyslgYEvtirmIIU7DTWaFFlKmN4cLtEw8+yVac2
C/AL8ziyfWGHuBoNXnLmbnk9lZpiNbwvLJ6wNzjlY3Y6HETvtmLnFhEKt5i0Fl9HNVgpyGgzO/ew
vb5Ctcvp5kIhUudCOjly0uuSPuwjuUNfrKs+m4VTTaBfQFgDZ64bC9miUAKFpQrqTl9jiFfWOSPb
15cpFYSlz833gvw4rdwA6QSLjcXqTs4GwhojTI8cVbAdODMqGLGjt8jbpR9f2iXT47KxeLv0qbcS
6PJM2gODVtoBCUb4fgh47a6myDG3lQWcPeum+sNHkjoGB58CFa+msJb778WRZHI75ZpIs2Dp/qMX
6bAzp1wBPHGbM642b83pEiixfemXOKdtY6OJxg5/dGsnLIJxmafdgbyJGDFN5n2PEczKMkr7TGHq
jZ2LjKgLXMxd2KGnmW0EfiC2Z0BMHXqzm1YXGRhAnICR9bG3718Cr18KlkzQUICyzHtxumcii0Ku
oSdzF2WZXIeRYX0CIjZc+6MR3qcyS86M98ansUOJ+1CMABtin4SemS56Y4gZTxaooJkQ3m5VmP1N
qrG9eP/Ljstpz3cO22PRHuBMankaWtA7GpKkm+YdGg7tD9Hl8ApEmseHjw5D5YGqHZ00TUThndR2
gGpnyGEH5q4RISK1vPKutYYHYn1/f5zX9wt1FRA1BEkUkXgbjre86xmo8sTK3Akc0TctF9Fupgz8
V4RZiYNiX2+pb/W72AOy+f7Ir7fIAtWBoi9pOlNEOkkUXQXqOphHc0deYm57NRi7vLKepjIcb8IU
FOXHh6M0SYeS69slpjj+0HxRHAloCe0GEBQbTjliToNdI2rpYR8B/s4555R6+oFLeR0RInDm1Ach
ZJ88hEDbwNMFWIDnBgq3vWc+dtK5HHWJsh/6bGem8/QEMBrvOpUxUC/gotTJdOZmhtcCos3bzugx
DiAo3BtZgQF6lrpx/sHJfB6MUBf7O2zv2KHHk2mTqxYhrJ5t2clwL0tQmknWVZdzH4xrURb6zKE7
LiospWU+jot5QYRRZpYnr6AbCfq7vWq3o9nakIjK6a7zUt/eTF0WXzFec+PPtX+QjbZxpKqrD14v
y/gw7XFlpXKFlsvJ5DYJsdMQG+22DdIRryMd7yYavFhQ1efc7l+tIxgMxZFgOy6yH6dJ9Oj1PgAI
GDJDo6d/+jgtw9uyQjd+ccJJbt8/FG8N5iGYQdseN2ygEcfraAFZs8xIESeVOVpWLvJZqCz2h9Zr
yg8+Ps/FBzB71KnZnO7pEo6W36lKA6GfTQgBUOyDXqwMv8Alohiq/OeHP4yXmsPH48Nop3IM0Kh9
kGCcvYCe+o40yf2WIDmxwV5JfXl/qNOnnA/jOQA9w74g2z5FA8YO5omV77TbzG/bS93oA7mFArzu
khdNVrzGd+Wcjoa5vGcv8xQGpXJJ4EuJje1yerdErkWHOi2arVN6+a2BQPGigFC3F/NAg9dPTPPK
kTiGAIFDuo5a3bSNRoX8Gw4U2V2aK7p9aRHOZ+6FN+Zi0TkiEnfxPeViON5PowcNE3madiuVznf5
OGMhUCkYEwEAnQuNGv2uLtFk/Oiw/HF6KXFSsOeWsE6uozZWYHz7fEAdDDeZnk72StW2BcE0mg+i
haVQme2ZB/rV0VnGXHCGrASpwKlmjo+XzRhiQ7FVU5o8RVbn7RoChkNRiuajm3kZSlG/ZdWp6ZyG
HFYMetyeomE7KBtxiiy11jEm74ccz68zcelpdMNmInCjfosCjOASWr76RQQczXM1V1oP20YZ6lPs
1OVaCH/46JFZRqFZqGmTUn8/hdNBZQujynaGLfbL/h72X7UbIyfdkQeQkoJQu6pbOe8+eE6XQZee
B2cUiNKCHH75aYj1dFZVotcsKzSCPXteNMkH9y4soWMjUKJ3gNLzj956yz2+4OqW7yRhXMKvl/MJ
o86E0sGgWsHBQRLlE/cQ9gAy+5cW3f8oifXq7C1DAUBVHAK6vKcBDmyXNu9ciroDzr5/EeLBZT62
cpjP0H2/FkqMe58E9ff7s/rGMXgGRII8Wwptr3qQoQhrqzaHbWT3T1ZXmNcdKBbKbGo6U3x6eyTw
kcLhreIbj6dSZTkFbtviwEUiuJi1wdXiNd4mo5N+5j45DYo5BXzUv4c6uU8cfNR9lU/D1nWT8jp2
krxc9YgarjWsTYBhfngLtWCRsiiGM5HOCYyOUGcZG5A6GEmq9myb48+sYzdyym4etrCmh5UgLj54
AdK+qTOOwIuzBMJsHjX2fQFhH/60O3mLPvn4WTR1c1VJ4xtimsFFH00ZTlklrXByWmGcmaE37gl6
7rx3POSafv/y31/sa58s0lOUG7dm2z6ZeTp97aXjnrkmXgXQTAXPKhgOkJtk5ssj+GKQWafoi3is
eNM7yWXJLbxza6Ss3T60tibMkjM1h1dR5jKehjH7nCRYzxatL8YDW1VyufaMVyGM1LS0tq1ORTuq
UOYGVdVmx/URrBtYsdiJjvn+/aP01gFGRwpAziKVSIxw/LmdmpPOj0C0VXpMb8zK7MUeN4Pxxilq
fB3cIu0+I9Bqq5v3x31zmskwwVAsfbNT6MZspgPeJey41Eq7Damte9W0jtzoLK03fYKm1fvjvbHF
sUWX7DpOMVJg4uR49Q3QxlnjjlFimemjkqvjR0qe9ldoEWO76tG42U2Acf9icdFvEDbGGskQqnos
JhOSqAhLJGR7P223vcCYYwVQGm85d3R/vf9DX984bAaSRWpQrAf4meMFQTcL/xbV91uJ9uxTOSel
uSVjxOjNpM7in4nFXy/DEk/QRKQiZHOdLr/mxe7jsFm6BOe2tRLRr8CvzP9A1OCS8RHh6X3D/PB9
SlBBs9JZAldaFienyywxcOlnt0eOwJXIhFBtHR/TdkYcwWWFio8PhwY3eT41aBRcT7UhW0VXHVvN
btuUUbKf6bB9FwF4a18uCvTvL9zr28lFAo2/QCOx1ayTOxQQHeIpAjXlEBLXo+wX3aTEGb6/P8rr
IJzQ5eUwJzPYKBjjOpqnbQ8eatMgq/LDrEVckdxI+VRZjWPcmFaBvRRthe47CFELRS4P/m3SWPtF
c+sLMtV+t3n/d73atsQ5FnkPc01ZnNLo8UZKSfOsgihhZ/oNomCgny6K0McPh4TzzFF+tWcp77ug
7Aj1ebIIrY6HCqpg9hOofrsi6rtbsGUKDXTgX2Kqcuh1STeeeR7fGNAUNmkkjQzLoR5+PGA4JKjE
ona6cxs7vxYs/jcLMuyV6yEhhTg+RmTvT+arN4Ggis4af6MaZzKzxwOSwC1qlbHcjb4oPsso0PfC
SqynQMFGWWXgQynOCdool8EinHzRRMa5pOpVNLKM7sLRoCG1NHJPthmhHqZe6ArtELDDy4Nm5ifU
nrofcBgLnPDGONggkaEha8jqzBZ/vZWYS8zInxl3HKSTmMvBc1D5epI7WisLt8n2mi0qat0hwE3L
O7OZXr1/fKdNvXORUFxs5U/2bQkx04ZdK3f9iGVdBAj5nhl9yqYg2uA+GF+kg/nxs0LngPvWo6YE
teeULNVBEiZjYG5te0huksloMBhD0wr2G1IX8acPbybgoDj3PHdQXxXgYcEathpaa0cSG22UnMYr
xDXKTWFa5RerHOqdCJL0pofAhkWlLB7fH/7VtchGAZMKFYveBkHbyeEJ4tmfuzI1d7NOsku/c/zD
7MXtmWU8gXkxjYQQbFaWkX4RwLaTS0GQ6mR13iu8UYX/vRrz4dBEyv/RZCm+Vm3nGykEsCYNt+ls
j+W6mGT/k+qzo878kje+14YPunBRzKW+dfJDbLAJTUmPbDcmgf0NV+75gPl6dSZlfn0lLYAjbofn
riA9r+MbQteji5YEev1pHT0pCcloJTxWFuR4do0J4Tko5BtfxRtKukg9kmj19JhYCVJt5CZqR7Dw
J3QtidK6e65/s/zoo/oSC0dI4FFE4yWmj3v8UY3BizG3+FaqCQW1okIdnwSsufAklPT3d+Wr+aPQ
ADOXbwHqSDy4XAsv4p42r0ns4CvukIbUqNcFQIR07ua3ZlPc+XHSb94f79WnMR6bEkFdJGLJsk7H
c2SE6kBL32EM/QcBPm4D/B9xJFXXln/m+Xh1pzGYYwMvfK6uAsM+/jjDwRyriWPskmU+fZm9tnnI
kP7b/Sdn59EcNw+k4V/EKuZwJSeKSrZsWfaF5c+BORMkwV+/D717sKgpTXnPdgkDEEA3ut+AEU1y
w+OMhny9LFfSnwuDriVkFNfJ71SIsK8HRbS/g9HADAF5NrfNiAU4CmrWkevV3tteL3eDBTX2/WXd
fMa190azSnPX3G5FeG5yrrxqkfFRkuJOAtcIdawpNbOn7aFgL1E2+dP7o22m+L+jkdvxhICYCWXx
9RTzTEGg2xrKO1uFmeEje4nDgBxRLtk3tHkC/PjMGypZxrWA8XZgKnDUWCDX8jBQvc00sRYuUhRN
yrssSoj5Wf1Z0EOFJl2iOZ6i6veQNTidvj/bt2tL35EyEpkbNTk6Lq9nC0CriUAJV3ex6yKgUxf4
pWKbBTtkhyatcaCUhsDM+2NemiiVXHDClkqHWttMdGzjCLZNWt1Bf9YORtF7J9VIsaQz0uyxR7Uq
UBWoeO8PujmbfFbySUo7FMtgpMDhfj1RAJRosAETu2sl0DrIemtCGYvlLusibJzeH2xzkWprGgl2
ijcCT1CPN//rwXpMQBBAsbx9rGEcRRNXj3jXIxZtXxlo+/kYiKSGkegeQcLYwlRaQ4sKVI+9PfQA
jGKkaX6cMCDChSztHpByq6/UMS6ORwGLK5zKDBWl1xPDrw9Ac+N4+6xunEO/quEjl+HsJwM/IcXw
rgy3/Wh/psdK8tSgYMxz4PVwWj94bqLo3r5wm/ZbqmA72gx2ekyKrL2SQF34ZLB4mZdJ/KMht8lH
td5qkH4m86RHbeFQrMOK1ofyCgxkk3CzMVZcp0ZUpz9NLrO5tC0E0fAKmb39PMRoSaFKsjcTvHh0
rSoPqOzkB6T4lqMJwnX/r1uSkdeGKhUALu8tSjwZ8xKm6uhhLoArpo0l0q5fYv3KKXu7iq9H2Wx8
Hato0QqcerjHtNCaNPuQ2Hh5vz+Xt7twHWXdfytwj4fy622RTyS1lYHMUiXUGKXfyQziOpEH1xoQ
Xx1gA78/3qVZ8SQEKEU+BqJmsw15Ebe4lNU4gMKAPqRLgrQAIkeH90e5NCvezn8I8/Tat6OokYpk
Whm7e0py9inHIwLPc71y9ktNj83G8u9aCvFmXoAVeINhzUB128I34fU6oh4aCcRL89Xjsr4bsHK8
ozx9TXjgzSHGY4CWD0Variq2/OZrxblmD0YeZ4d20dtAtYmh4E+yvctLfvf+Ev4JHX8llytdiZlA
UKd6xn3hbPYfqq2K0utJfsDzPPtc4ANztDyhLLjO6s43sxTDI/d/ujd6Fxr3UFvRw0Bf9Vdc9mL0
FU3RzSt7dRvs1l8EiFa1bNbYfAOPRNLORRZ5yg+QgctzafTVzdwk1Q6/hAYhukW7kWbkXbnMLi35
34OuW+2vxDdP47prdJkfUMHoDoPWRasl3xCMGUCH95f84lBw01TcN5jdFidsdayukjCUmdTgWtPI
A6fRIrpwGgGHXDP6uDQazz8yM+rpGvnD64mJKBdwQIqcIk2aFBwPjkpAPtVTvzfVNr+yjm+OJB8P
8h9lTBLPFQX9erixrml9lVV+aGslvVcrE82/Bf+/rETJtMycf0Ta/Nm+9JiZGYVMQux6YP/6bjFO
qKOpEwWk2eq71JnmvZE61a6Nycre/25vItFKqyPNZG5g2t4UTfXE1OMKRMjerLC7+TyC1ShPVp7U
3dksaJgExdyjA+2TOirOfkS537pyq174llDT6D9jXLTWSDaJtorOSuxkQtljH2v9jDo7w3UNR8HH
yEoxzn5/uhe+JKgGpkn1UqMBYrxeWTVeJuKSSiaR17O9M6q0nneD0ySIIogJI4cUq/LmX6M97R6N
dxIJDNwdnmuvB62KfKgdty8OciqdQC+XYddMujgsYBwe2bNiN2AzEFD9j69Md/t1IQ397ykBtwVl
dgvZwvIcI4fFEOGqJLgc9Uyvv6We0d+nLhThHQ2h3gtwhO3CLE+ulhW3X5bRKbiRtwGd0ABsb27h
Do05J4oSEaolnLRgQZTpR++mxh6or3Hlfl3/1t83/p+xADSCnIL9RtX89Rqn6ErmZZ+MYdyPerLv
xtLU8EuSLZZ9qT7svBYR+48uqLgzKoyxc0vK4MXH93fX9pLnRwBXM118gdan6jZPNRKlyHMvm8JR
depT5OnxBw+Rj48Z0nof8JYfDlaJc8P7g263NCNR2+BZs24uF0Tg65kP/JrFafo5TFp17n7hsuMV
KpKBmjGgKQ9Q9XvFNZL8Wy8JRMrrUTdXopsnhp5jeh5O+KTkz9pCaXU3SdFbX0ycViYsxr3p0/sz
fbufPJCk8EJgN1Iy2n5jFb+RUcfCMqygl7n7ykghtK1yYKgHpv10rTB/YWHpDa+weBIIepebLTU2
qE1UkydDo63s42gN8eccvZmbUepJEwiJpPeV4/p2/6zEMnqk4FZXo6zNgUGmwWtdzAZCbeGm8C1t
mBq/7QftrMaqYp9GwsH9oNveFRLXRk/AWb8mCdlKIOXZA+V9s4fiUnRWlMoJzRdN+UwLXKAeVAKE
33VL9QjPzDlpyBnrj1EfgUzszET7TDvVKc4Aowbr5f3v/PbWInNbWxIg5Nde5frvf4U/DxhmXY0J
FryZiL92Th7f5LX6S0y18sShch4MJ8o+Eq7aK6Ho7SWypoyA3ThMtEHczUWNFHXZI8c+hdFczQc9
NeIdckL2c2MN2m2VJNkHdHuKOxNwwoMCmP5ahevixKE/mHA84fFuC5UAULXOcvgM1LXGp6WzcQLo
2xEhonjsbGyg47R4bo22+IUqfP38/qpf2HyQIYCykKEDijA2eyCZEWSPZiZfgOBD+NLM7zpv1h1f
yHHYTdbQP8WN2l152l8clUccrfoVWLzN1Gc85ftMOlOYrPqlqLVIrFTcfKereYMKrTFUR+7M/PP7
c912ENYNDz4ALijLTIjC4vHVFkNvPrEGkBChG6nLV+nN6g590bQONDvxkO2a0z1SqfHByq0HJHXz
gzYW4vj+j7g4dfBphCzesTyMXv8GIPncmq6YQiWJxu9eZnxLwDplvt2VyscI/NpHGK3e4f1BTf7o
6zjJxNdOH+8QxB+3BDsVkTncYdyZgN/ZRwVsOXi4IYl+vj/MpbmtYGbwOzplfm+zvp5mUHQfizlE
MbXj9nJk7oMRUptg1vFVDIw+1x7krOBb8f7AF2LEWk4Ek8vDDwXPzaIClZyjPC3ZxU7THKJyiB6n
tvtU9WV1ZedeOqyMQ6GfTP0tA5Qnoir0fpzDZuncT30r5We9zt2TEhc6ytuOFA+x3nm8vXCDuXJh
X5glsR4RRodPSc94M0uabIj9j6oMdTfxUGHkytDHrO5ujEXTxtP7S3rhVqQ6y4UAQoqalbMJ9UZS
uEuc4nemdaPOG6TBT8kc9DNPbPyC0/LnSrH6bc/ZJ9PImh/vD35hI/0pgkNlArYEdun1IbF5xC+j
5iyhOUYyOpBTIobqY7CAjMMsEcG+RXseVwdnSpfmSji48IVdYDlraZqWIqSN12MLI+szN58Jx6bA
OqWlIL/cmotMQ3dwqS10mCgFIGjQ+c3SsbqGgNMufOUVwbTq7HFHkdpuxsePayo6ha/suSMjVZ6F
DZFhjf1dBb6pCiZFArEOWl13UP1enFg9V4uWNTsKECgnl1mWtHtUpxXnm1oVKZrJaVHvhI4g3Xhl
rS7cKwAmTOAL7HvO/GataDLjRGLoc6h2k3xxzcgMHLX9V1rIem9D9wKpbHDuyAM322FETcTSklKG
lBZwgNAWtdybIKNRlraRJD/OllCvvN4ubH8XeAI5GWgfCgHrLvkrG8FxtskyXS6hR1kIQkE3jvdL
hudbZZb1wzBoOOLxeDbaM0rV0/e0U2HDv38ILm0EZk61g+LRWjV+/RPoi2LcYWX4m2kj+rtqLtJP
kS5bwPbWWBRXqh2XRuPmJO+Fr4EczuZyyaQ3uJ1aqiGegPKuMcSCjOyKUocWg/HglWv00gEn5bH/
b7Q/h+Cv5UUoIC0i1A9DCAfTMXPN+WM6mvmzilfLCY3D0RdeLq+8Xi59UxqmpNjw3xAu2JwsIuZc
a2WihtmCRnjfeZiZ4+CNVYaOsKKdVIQppfqg4Ir6gNp4fCUIX5rzqlC6luDX4vVmeEwOEwyjYFBQ
hHR+lGJxbukMJTdFo2l1QIaN9KAt0YK8so/Wv7sJ/hRfKfisKiJvC72ugsde3o1aaDfGhE1pXS2F
uO+I1P0BqTJlMAO9wTvs9/vb99I9CnSW6MHFQKTcHNrZUNGmVDiYiZJDnTQS4wnwXIcEUGLvwAdk
+26mu2jgAXAFOXEpz6P1xqH9Q4F908W1VLod2dQv4Uj5Kg3EenR66gKd5nwqvFwgqjyif/V1EOWU
3MbwcwOsK3XNL41I665E7UvPrLURSMsHUhv46031yazQ6SrHZgmTqkPqPof5C40OPxy1mXboSOO7
q47dcZpM74zYd4ldJF4pvZEkVzbC5V8CFnRFnUKT2AJ16krCYrf4JRWCht+lACY557MS9H2cnlI5
GztHsWsFk9GOKvqSyvrGGyijwPLnRL6/PS6cBhhvPLQRzwXJsBVtSoiAmTvpfKNSDieLytye22aZ
dooxNvd6rtZHpQKYduUQXtiV8FC45VZpsTWben2pFglKeHTXZSg9pVcDrasxL8yp7MT7GkcbKw9Q
83noXaRmd9BXqRpemfeFe5YaJGgGmtHQN7avfUOhvi3gD4WJVMHaRNBFOneqXtzSuYY7vzhXymLU
TtZi7xavYdZzB8c/J4Y5ShzKPptDlxO5qujp5Z3e1xp+rjLLyw8NYr7t8f0PfPEUgingGJLEwWTb
hFClwghSUTW+sDamwQji517TcgRg3bhJb2YFUUhbt5sHqzR5Ys/U1n0kOBG4fP93XFrwVUKJ9x6g
GZQpN19crVsNvBab3kS8tapkuoPnqaN7nypXpnwhHaKUQzGF9jjS3luOBSZFi1CRzgp5bOkfWrvo
93qqXQNYXwhjr0bZ3Cdx2wHLGBhlsAvty4D+40sFce6gde6wjzThPjlVVJwdhDh2RlvKL++v5/bg
gutmi65MPPCGzHNzr5MJptbsLhIrjsi7c52ifYEOn31RZZnid9LoHpZ/vWFeyU+2swZvB3GFzgjP
ipVTumn+IJWA+JOROKGRlEuGuCXIABxuWnnMy6EROwmNlUJr0z5hE4hHTZFT/brCaNhupfU3rOnn
yqPl+27vLE+bek/mmhMi4Ty6u7Vnau60LgPlUeS9c41a/nal6WbC8jZADVDJ3/LzQHvPGRKQThiT
8X8uESoOSjTcQ3vxpg+oq+p7VKi0K0/pbbawznGt8rLWfGbAgK+PS+wKnBNxfghz8EeB16x2tsMw
OE8IBXf3C0Ie16RILkwTOxTqbjSCaENvodBt0/PpksYNZSTzQBWD+JDMahdaAjmLXaf09ZPmTdU/
8vbI7JFP51rCTcAjAG2LFbmwasssEjeMM906a4aYjYAc1PsgEqHvSkiQ2Mg487XraHtHrMOuBMg/
dyLFGP31+tZGYeOT47GHGhvnm8zBO25XInx0zSjhwmZlINoDoJ/BWm7fsWYnoiGOCzcsHQowFYZQ
hzay9HPpLdeuhItDrexHhHOgQpqbs9nXrZl6U+aG1iKSu76zdD8bsBGckDTfv3/7XBqKeMbDmO6h
a2/DZw/FFCu/xAsbYbV32qqlAgzK+jKNTnYljbxwEpjL2v9d8RE0eF5/KR6F3qKkpRcKJR4fusXh
+OleFOLJnjz2zeyd35/apZ2xQvFXSwFIOVst0lmrqwxmrBZmqMu+9MOS/4j0ZLyygJdOGzBKmr4U
oMDhbs63RhGnjMnqQtepEcCWZd+DNHGQP2igK0VHw4qq42ik7jV4xoULHKU2qkngTf6U6V4vpxP1
WJiI3AgbfdAWP2Eb3phLOp16S9EiTC9L/VjaqrwVskyUILLK5NqFuk2I1rNHt474gaAgS7AJXXXF
3vFiWw8n0Zq9v5i4/3VFXRy6ch5F4NpFQ5aQpQXqtjjiXUlELq081BKEzqj98jxZF+ivN+9EvxhR
3RjX8KTXbhEK6U5YetX7VEm6J5kqGG6a8Xwl57+0qdabdZ20CsJ0MyjYG2RY3EQLDWModyltu//S
oW6/vr913+R6rCx0B0rLaCuhqfamSVfVLm4qqR6i0ZvdVDRp9vbQT0dTGfQ9PXYHaJvS3LcxDiTF
IJd616ee+/z+r7iwwIhlmizxKm0FTvf1AutW5epL6WnhDLvOjPelYvRm0GEVqgV4DeB1sofvZsV6
UI8VZ+RK5Lywu5w/ygk0v+H3bV9XGHGL0e5VMxRTHN+l2PR9iuvBOSS1KDCHXubyl+FUysr4vFaV
vnBVUVNYi/vciuuHeD1z4kndy7w1wzQ1+vqUilpYQZ/ruHn2M/Yy+xZfHD2+cpVcuIsdCqRA3Ul1
30qvY5/gqZM+mOEMiWEfIQH1Uefb+G5k/KNQyxqsecfwljFXvUeK768niGxX3ExNo4cKcs31ATX8
yd6NXdyYFgDbEfvDhAeF9TCZCkZyLUyGczU13jWxkQunyeGYQt/kDkMZcbPOpVt2ZEeeHvLQQDl/
SM1i7zoN0qDv7+QL39MDOYZUC8cWebdNkuDKSXd7MzXCIfXi3zUFKfyerLbfx72LF0Iy9leKFBeO
DqkIBU+XdhwT2ExscRfuQb3CdGJSl+8FUlR3Xb98SMfGPYIunm6XzCuvlOMuTZLzAoOGItFbvBPS
ucKCgW6ERW97J7wH8fnVwMRqljD3PIyvgcAvjkeDlx3EA5z6x+s9lJkF2evYGWGamSnmtOYcpGpX
Ba1RFkcSGHF+/yNeuA8oblhrvrdWkreiJTmRIBNLY4dFNOo13pFa7M1fkwQ/0r3jZtocnyKkPTrY
9AXmKoepwOX3Ssy5cDFT9QdfBUOLyjk4+NeTHnKnbhJsskK3Nd2mCXBaT5rPUykcUowubdVbK8vG
Ud8PeK1mnwCOSNEEvV6jdVJEc34t/X27KDybzFWdDpIlVYH1I/0VBGevcXJZt3aI3yZKWXHdixt0
fMcgNsz8A3YXwwe3z71nF+Plfw//jA28m4YSFREA85uxxYJOGZsrnArEkwNiCV7GsahzJ1BU/ENv
J9yXx4Dym4bmPlj3X+9viLf3JZsdgTwiE31vPAVfj7/oQ62lKECEYzrWpr9U5XQcywWJ/VY1iiuB
f/1jf1d9gRIwGLzOFQgLnmL9MX8t9JDpREL8M0MHD5q9myUVvucJzpdT/0QCEj17uLY9VEZSHRcx
ZteczS4OzxpT7lxZSts2dyrSBm5lb4aMJ29BpNFJK63o45RoctfIqLlPBHDY3eSgeIA9Ey/gK1v/
4mpbf8R62W1gt18vgNeZqePABw+FVZafoG1/7PWpPqfzfO2gXxoJczwyH6ArZO+bPd0tddbaiWuG
Spuc4CJGP+LUxIZunJMrbZNLp4dnFhL71C75spsrjHDbVorRWUBVUNJ61DwQ4tMB1EA5P5aJiKdk
h7eN9wKeU43DZRbl879vYZIM3pPQwIAcbY5QauRZYbW2FebLZIRd0c8fsR4RftLifvr+UG9j7drw
A9G9cumQClj//a8NnMsc2ZfRs0LcgW2cZEjoU/SejOrL++O8DQsmK8m7kfi3fsLtqVTMAc/g1gl5
LycHzZ0/jH0EBzuPVMOvo+VaIevSbqF2hrYs1x/Fls2+jBtiYSsYLzJHOft9b/AawqKpOtlj9W8+
EGSC3AIUy2iEILO66om8XkSlbfDNhkAU1m5hP9uxN3Wht9ii/InOnNl919GXHf0uwoT8/O/LygWD
RtraSKfU/3pkF7E5S80jO+wQkMl8FzJp0NSWFSi4jua+Vuf//T8GXFWzYOdT9Nh2bDuj1d06du3Q
hPo8nFxURzrfHIr4YexKD/UTVLCubNF1Dts7FmAN24e0GzjT5lOOLeZ/o1RsMv6mfWzHajwlTms/
WJg+nJY0VrFXd9Pq/xPHuM/Ih5HNBLu3GZZ7M6+Gkh3kdGYTDKAiebB2eXGbpU2206xByv0UKcvT
LNTyypQvnBY4zzSIVyV+EqlNqQelUMVIk9QNK6x5AlzmlH1aJulhalc9OMeormyjC6cF+gTy5wgl
ImG0vfGErta9pjIeRV3rDEDPvR1FXX6b0KO9Ut29NDWA/pCg15V9U93F6r12zVZSmbMbY48nm7oH
cGOinauNsIvQZP7nDQvYceXtwyqyaUm9PiFIrUU2klAs5TC253lSvPvFLpv/FlX29+gxXYOFX1pK
asnQ1pG6ZM+u8//rQk2d0Yk0RdoALKtq188D0RiLks+zsUqEvz+3N61G0jtiFLGfpvNK4d3sUTx1
mh4tRi+MxtbCATNVPpUuftl91cpDZnVdYCpGzi3ryHGHxXoZ+05kaV8oyl5zpXkbNPkpa8eP7UPQ
3AJL7ZQcmz6IR7hS0gDyUfKlkhYyQUs6FGdbk8azabZxfeiivPp+ZR3WiPz6ilhJXaDwjdWfBhW1
14uud26s4z/ohcWiq1Bsq6r3J8frv/dqiuvfbJbj2fRKsUeyUhG+haEBbTAc74udNEf3S9Ul1YOj
uNfOMdfUZr8j5kYyzNNkPVv0rLbvobhtsDDrlHFfazoAodrKcyOgPDYMAR6apeHbZaQWu1FK50Nn
8dD3cfuY6R6KWukRk566CokAfBhxabCMvUjAAQQeylZzYBS11e1srTPRjDRwe1ysNDMClMaiL4mC
ScsO3olcntc+zwnFIEUJJivKDBlkJK7zEGSZZwszKE290EQwR2KMhT8tJXbP2EqPaXSfLWqVf6Hb
1Y3fYzzp00NlkyOc4K9kSe83mW1Fz4rQUfzzI9wZ5ilwCwXNDx/bsG76NdbrIp9sOU6K7UdDOU2f
TLOL07s5nVxxSBaC2ldKC7V8aNK6Ss9GYyreizUljnuKcHlspN8TArTR99oRK5wabmAHmxO3zPIG
R4NR+Fim2vHZVtGmDPrRjbRHy21BvOaNGBvkq+MZD1ELXlbz0gIOMWCD5MsvkaqyEL6G/Hlzlp0O
d8uTbpce+3hqy1vpNqP5kMS4poYSxG561M2+cHH80Etn8aE6lxhpempxrmCczp+BZiDZV2lFF+11
T9rmS593Mj+lLqXevSEitC1x/bSsg9L1kbsfSkMrA9o/yGN1dqz3HybM3ZafEQUl406ZLG2+gwZc
4NbtWbLs7pUZap2Pdr1dPArbTpafltLl6JtlWZrcDQLLTqQyFHX44MRVsRxz22G/QeVf2VRaCYkg
BN2GxO8Z+OviBV1RzO7LUMf1/Iu29qzZPrd2PtwU9lD2PxYkWOtmNw2TxLh8gm9toiSRe5wszVja
ovDdpIqT0gedhTZSMNNji10/reFsfdbFENHTITwO9Z1XyCbaxQnPvsEvjDpWMt9TEtO9XeyK9hrG
58N0wnxj5r8tRVo3aUBHyE5SZIEHp7tDlIeicdDYyPlouxT38eU0088qNCbBub+PjbXhHhgD6hpJ
0Eyl3X6R9awVN9lsm9GhQhrNzPeLULL4ZM01cgd7culOw3bS9Nxh8jXZTskER3gBWbcrOw5p6Vd9
1Ng3ledAJl5oktTnXOS994gJkIEnjCa0Ir3Hhyruf8bRkqfBrGZZr+0THC37PpiWHtCP6bV2/mIr
kcLF5E0TSxzQl0jSKdDqhH7dTliLVu2tDN9YxKZBpPqzUDznu4I//IpP1Oq7bpRZ7UdaPnj+Sjcq
n/NemcUeQ86+ufN451LgLrsmf6Ym4yoI/ERDc1hamnt6YOiJrd87tDiXXTT2pn4rLLu1ztJ1eErt
ihoAyVGXUdl+i0qaBDdVabvL01SM7ZwEiuyF5mfTksc/m7QTwHpULUo98tmsVRc1wJne7o/Q7ytQ
T4pTK7jWLYsacVe5Im5Omdo64gw1LCvuZrXX5WNvyX5V6onjyAvnLrYWv6wzx/yZ13ofL76KcFzm
p+jtrHDU0VGjn5FZKvK70dRN96zFydzcdPmQ5B9j1OXUlYoTK98cqk4mdfeS6nfrLab3GHWqUG8S
GJVLmCl2r+vnpJZO1Ph9TfNgp8eDA9i0tGzwEi2WZfa3xGiV+Ecqxs4CIUTrcp/oIhPHvGnU9qCL
UY9v+Lhd86NBaqK7s2dLkdgTmjma634TJcn0n4irHGMQQ7gZDsnCGscTdlruGmbcQftBfV/FbrCb
PVV+xGqU/2S4aZSfOl3aziGnWhc/NH0rxnvElpXxrDbIyT+zQRw7MKa5FYHdmX1zHG1sfU+JPqrJ
SQ7Nut2rbh7/wzfVyRZUWGNaT/ZYaNl5GOopClOZNiOXVKPQENLjLtW+jwAY+nPmtpU4zIMazd+r
hoASuICR0Omza3cYlz16xdmMFAiuq/3z4qFPNgRRa8LcUOPEVL9BC22smyqRUg6HYi7j8UVHV9Tc
Ty5BAdV2KyrF0WtQiO19Ks8wrhMIF4MTNEuW1UEWTVNzIga27SeEMer+BaScKuu9LaK+/TZLtg/B
Yu4rh0cO+KXmQddSS55zLCGne8dOqG1Cv4+iE33fucKHb4jt+lyqIlXOjO3YT8skp/RzEnOqzyov
1PnUKHoKxNyyapn6hemlt+OA/Rgv094tvlt4Tk+hoA9SZjtzyKX1TAcgL15k0Uy2viMQyOhUWkAV
aoJm3mvHvLWkmHxJTdvGmA7IxEdqzCZex0ZVU5vsGquxGx+YGq8VrwUo+Cipa1f7KnMBHvilVdau
r01YkzxmDVn0XZuVS7nPR1dBuhTEMmJaJZRrJagU1+6FP8ykob5AWKQ+JVJ0BIsW+G7At9WR4ChT
0z7FeFgsvsiBpYZepdbJPldknXy17NqTN4Y9d+a0n43SwW65xDv7q+hHJf0Yj54u9jas7c7AjNyJ
PH/uBxhFPiZtjd7uVM5pde+YU/JZqCCGb8ViRspxXKo0TfYghlOn8Rd88ZbveT81xe++a1V+YU2l
23uUcdcuz3WWmDki27yYl0CaZUTuOGMJPd0bovfmh2XwDHkoekF36T9DWcbWDIiTc/QUIVuA2YHS
DsDL+jk5VvAS9fsYc4w6pHcGwXUH5yNKA09bV6QAQfmTW6ma90NdFjt0DSBlSn3pOr9acPV6zFqF
T4U5ZYX9Fwtl+UrjWb+LJE+fnK5LRiK3gWyMEGNPfhbPIsRNOvqBCiBdeKUhbdjLxFGaANlB66uV
uW563zSVmx+LHhPVo6hyEnAVDQx4zrHeHiB2WuVBNJFOPbRtEo/fitn4/dRFlsNowJ3xwusjzW/G
YfyZugK3Jhcj5G9oHcXPnSFVYI2xM65OHaJ4Mow4sh7mAgefPSAQgapOPqi1d4TsYuYHIZ1W3M55
2cUnTREgN9uUMHpTFtX0NBuYTD+2rat4X6Mq11Jc1yf7o0kBWfmoYNg1/WjL0n5CQHM0AtK+6FEu
Fp9zNkZLwxu3FD9zCHA5Rq6N+YS6nfHYacti+l6le20opzrfyZUIdFZrFWWOxpmHbFdqg00m3CL2
daz1mIKxjKVWH7ltY+vU6P1s+rAi+qeGLgB+ywbL9KurzbYLHE0ucufakYh3tdkkT7hKTVWgOUr5
lNZt8zN33SE6YsJTy29L6RjFT7msvmUIb9vs5qTR1HlnW6B/cBqic/mNBFN4H5S8rafnQe+tAeRu
PJenBdmcKlBLJStvyZMaKtl9TjLTEcxb8vWodT4Q3lL1ZqI5ae48V5rC79AWU9HFEtqCg2ycOb8j
sFs8zjyeh8cY7EpzbDOy5WCSdZSDCRhN8ah3tBBvhdZM04up0LbymxpR5r0du7F3ymuaBiRRC6aj
mbBjzDDwiLPZPpYxO/vBTJwbc5YocXka1+DtOAo1PWpmrNgp6Z1nYww/WurHIi/mX5lalSPifJb5
KTcU/CAIYaaOKPE4yoclkhpGNpNJmlBxv0kv3S2IGzSBVbRtvsvlOCY3tJdLzNVbrU8DxY2d5lTD
L/e+Ej5La58RpZQjzbR5ifxFVTtlN9UQwuhVu2V1zA23j+6TDvPtL7nTOdV+Qn7dOGaTqdaBTCyr
O6Bak053vewEHaWm6uvvVE1EsVecnBAXG1xnX9tsqfXzigFMISlMs3eKjcmovxjmaB/bqOmA/pQG
ZhN+mc95svfQ/ZweeVk4046c0c2AarbactYbiKO8FkdUMXF7rt0s5lgbmXPDDQLU1bc6t7ODLG8F
0vzSG3f25KHTTFIw0PvW5zLamUUxOQFUu6Q9LhC1Bt9047z8UneqMR5K1WiWnSNmIXe5W0ejL708
U8/zwut+rxddU+yyJoeOaORWLD8tU+eoL6j+IRVZ1VZRqRwhUqz4xLtKzsOnhSoqQAoQ2t4EtLfX
hlL4mMjFRRpa0exo7aMy4m5MtplUvEApzNv0I4rRVW+codDMXdS2vTvzJMYvlwQW2vltu4waelxc
RWlQmXPzCzd1o4UwqMvVrR1hu3vezpX5X8IXLXdidhP226gNvOFik6F6rwJmqs3CfpIR6NNdJgSP
IBTbihcXkDxnr1OMF2ka6XzW2qigWaMnk3HWYjF0Nw3eyHaQuDKv/FTtvSdMpKzPuWHLbxa5rOrP
7VgMfiVk48JN0WSx5xQbXZDbMna/F5WjIrwr6LnASC0Wv+ib3DgbS2F+wOYkplDSa157lpXS1sdW
qwwbFeNSuogV1/3gp7MSe7vIxQB0p8xydoO6qccHsRof7rVkBtlQZJE+hHltSu4DKGKoiit2tpOa
0SV+bSuqdZrTPMbDoG7MFyoeXorIqjsYQVw2VRu0SOs0+2xpwHAZq3aij/lCUvmVW9ryqCslYW4p
4cn2/WoibOqD+9sb+/hrleiq6jtmYv9WOy/+z16cpQymDCkqw+sajX+K5J2lrMgEtbBGh5zDy5R9
462+DXoTWy8TDeHfyYyDaJAYopWB7Y3lt9wpTJ5OKdfADtB4/T8cnddynMoWhp+IKnK4JcyMcrJk
WTeU7S0TG2joJvTTn2/OjWtXaVueAPRaf2T7mdqBiMnW1nTdjiiIXa9vAhSfICq58hum/SipfCf1
yFr4E+zWRqMKJPOeShIufoQzy0lKd3rYFnvXRxYKuajvsg33KJ7bTXdTbllqsXiWRvpl2MScZCUo
xr1FgqhOV6GdpZD+UQ03hiHTSr3l0DVv8Cg1HZ2zaAhw1YOTNSwndbaNcxKldGTWT8NuH3MaSr3T
xsUO8hR29VVyXgb7esJcT08Ac4G6d6IW9+3ua/OJEZi9byulAR2QVLOlFTEhP7TbjmO2RX73l/Vs
xCVszcd82a/33v0q55Ywadk0a1quCU7i5Fic59gzHfEIdrI+W77f6bw5jpA+ceRS9xtpNA/YJvqJ
KlcRbDx8l+mfu7ShXZSz7ieilazxrATP6By1VLtkUdfbHJZ7WVdpX7EWp9aewJyaZBhUuoSz+89q
Bk9kzkKMSsZV1s/Z2o3q1eeVOQVar6oulH3sJq+bg0i9DtAiollXix/T4O5bGu+0zHILMNDnVdg4
fwX1A9TZjpQf5C3AI6+lakOOZoRUz9rbW54LoVX/Hl010DYddiTUs9Cidg90v+VMlKo6GZaTB6RW
oKAU2AcsdDuOh4LwqnDNvbrDMhJHKvy50XF7q2Ky2dl7Q/UBTz4EqRcYsjE9isN3svJs9JVbizSw
3BeiypJF8QW3S8yAE5uancChZqPkM75OcO5e+XU+qvC/yLpaVIV7NJnbRfJ72g7uG9v5IMA0vm62
wZ+JMtivvYu3PJmPa/1RObSPegVs4WlSxj9kdVxrT7yQA7dG8UPtBLobMJDReJ+qTJweK0UwsZaD
HVy4zQaPB6V0RLpsy+6lrSf9KB9cc1T87k0UhDNNuPw9kupShEv1ljumokO72Tkm0mV3CJy2ZuHj
6R2OkBk0isbgKqgPt7SU3YoPtXJWmUZT61YECI5C5M4Q249hsyibw9l2ZYpkOnGzKmyT/3xvvBbH
8OD7bNw6aNKQtpshjeZ1fGH+oWk38gRNy0c4YvJ0mQa2F8SLJQKBa7W35M6VICtePxBGfVgMPdMk
tyxq+t1/CksUvXwiRDrj7gfhcgRtkfTVDs0fJgYX543U1n/buHRBsfdz+DZwKIts1DX9eKUd1//s
Vo00zuzO8SXcUY+50GxtqapxpmWGFNDlDeFyJZ7qSO3L42h78jZaw+ataedYp2PttA+aQ3o4mRiZ
722vJC9y0JEzwi7ociqqQZT/TLSpNmvpDQsY7j2YR585/tIBJkZZ1zf48DCEh2XKtWXGTABI1Cfk
bP148sGdjhP4IUvLGPZ2OsnFcK6Pa1lnvm91KqsCPLwFw8Xc3vXgzE1hw6gkP+zVlOCa4dazKIr2
89isJi4keZfs/JOiSM8lVf0lbCzfvnG5Y7YMY+yg//aWjTJ6JEtf3zsSiP+m1HgQLmVDWeNNwiww
5SVT0dvkmRbYhZQmRBaDK0GF2ZJVJg8SzbNycv2HAzbdSfeBjAe01mHgnqt9CY/8WHXN/6Iiv7ph
FtntLBaWoQ7ZIyEjgzCFa3JIz64v005CXBY3gbL5Ynx+2uttnU69tx3iwbLMoPLV97mDXRq97Ivd
IgJs5inszqOt2hYaBM1RhuXRTjI28rVJIdjr5SykHli/knkLPqOgjdZTtIAHZb3SrUiBQ5X6OzV7
AKFgsXtmbRVHIh/igAzN1MRDE3MB2CM1cKb6/9CkzQ/DTtO9xMbdPpCvNRMNTiH/1KBUvTzU/+/S
HiptvSkQXjeVM7VGMFDrGI3ZaiwHM9ZYhv98d+KAG0h/EalsElbggZpc7nukPVaxsRXRJOYu7s2U
KCnPA7KLjwrNpcjWCju3dIPRnMpAzx9zR69SenCltXnPvifIHoHQKTjpgQy9camjwo9E9CSsCLwm
qDfaSbuw52nH434qoqSxugxq4Xh1pRV/2pUVt7dxZbTz7EopmG9chrcCd/Iyp5wq0nu4orYyd5vD
mJsIQdZrg2djybelRjLaCW7Kk2PWMsy4pfWWJTW77w0mlPJZ2qqShZ4C55UzN6nyUtjD57LpQKbm
Gtty19g68IvBl6w+yeZ5rz1oaZNOzmD96aJBDina3KDEQK0n4Iim4ofVVLtepkNf3vgtDvus8oX+
x3dvfWud0M/SMQ/8I++S5WYYW9On9uzvcBGyaq65UXAIp6Ttq7ZQ3ZpURTtsY5z10dL/HT0zLcVE
4gnnrznWx1EF3h//uviki2F9OLMMCCpnsGffDjG7dn7ElK7m27TqX40Yw98hfOC/0mnG31VikQhY
lhbNgrbx3b3gcGGqahcBGLYIAlnuu0AchZjWZcw78ADeM1tdOgXd8dSvyywy1R7BC99tdHAz+8OH
L6OxI/Gkvibb1mvwIVh2nCyejPYZX8NIZ7w2MZ6qjtKzk1lijq+SkI4hpXGo3gvNE/rhele+E4BV
zlmM20wUJVSGOYUAPW9yj64pCcH2Psd7s+dNJ4y8HO6u39CxDHXuz8o8y4UTroiHUZu7BlD4KFiz
+LoaAhySTKwWVJDbdEPFx776bRaShDBnqpTelk1AJEMxU6Sl0kSjJEuDva9Z1eLO8DnXQ9hkRtGP
JPRV7iWYfWm13SieBCpYmiiPZhnnLfUsE4RXFZ/AEtzq5NvL/tfhTA+L6hDVzUpMWJcPO+QIxNxC
Js5W1qAfrT/WJ+0PfIIDubVjOsqmftNjCKbOtTt8js6+Mytt4dZlgpDHKVV6HJ6NbKTMqdVp36Ha
7SaD5Tbf5cpilFd9P9OA2zXx2z5KGZ3pziq/ktHqbzdrVvq+Cv36pgnqJWS8d7b3NtiUm7UoK3ao
JXoFcnxF7XZWTd3edEZGySkuu8hkAcyRxWan6luwlk2lAdTtrfTRiKfubOYtW+2lvkNU0s1ZH7rl
lHccNLdsw5LEgWj2VC6WSchsPhCcZHKe6ivqRkMkHgJwTSDUdYTK7SqNp1aa6n0hqEkWAbwT8xiT
WJt3laXemKfHNV29lZ6Vre5cDN9Yzv95ZYxFuHNH88AbN/VDEFj1dtscK6u+K4Lqd0wOk5XOKyB0
5nNJPcQj2tRMJ+74azpiEPS42cs4bWWvP818WGV6iFiWmQabOE4V5rkPe8fjacPK/Srr0Hr3K7v8
Td/FEjP3dGDVh6FcegN+7VIcwqN9O3vVuGWuUwd3HjPpmnn+MbybuSr/7TyBj5Qlunvy8ZF6Kbj/
qNOdoFUnq2zH+tXuFv2HXcIKmCGjNm1hJd4Av+dR4Z6Kcoj7jGztq0Cvo7Qk7aaEjKM15ELMtxUX
YeEr0zDqHVNAhLmeSOcZkypqcizkesljL4ZMZDXm/tjbeYMZsYJBpFie5Jpvc8AuYM/14d0GWlpO
tuoFhGjy1+E58rar43ZXMk6JERP/tXsyoEkqxf4ZrdNWnY4gsdYcvGgtb6xqHtxHC/Fof6pCwF6O
6ya6Jxh7c4FwRPPpaDIMGXzdUYAWsCem4y6P9eT4vYO1K7Q5KafV4d6I5CGZO4+9+elNXH6nqK6V
TEcz1N+xjI2B8VINv7aKaj+3oEv5+8Ld4kvDRhOfdFCDoO1O450Tv+7rs9VDLpznaZjWR4WbNErd
YQMEhPdY2ZNnJtkC55CMM6bZtmF/4xl9QvdVbpfSUVoyh7jOj3aPanMGu2aQXQS9IHlEds3+1GAI
5s7pBbDt9UJ/xek0D8Xab7PDIVHVfc8NL2sLJDAx20YVa7hN50YtbiFqX6rTOGlfZoeOpy4FQUjs
S+j3wU+eqVycMUAAV19PnXrqhZo6vsEwlGBLn4+7qZsVCOVmqSO1QKyaVMHygdNX7U71ZKXiJNvs
sJGZ29bMjwnLcp+WQ0Lo3ggy/dPlbi3zfXbD6xeik5YaoJ0/ZeV0t6JdkjczWtzOSN5AH9fBXA1c
/t7+PqBwmGoGZAtFXR2uc2md+TBMdUH52xMJobTe3muT25FV30ak7/xUdY2K2Yln9gTUJbTStOGm
JsZ6JBfo3GwCuLt1bawMZiH4wJzbrhnxBZ3JtXb9z0FWO+E20osfCGhkcLedbb6HvxirM6ShI27j
KCi7B0scS/UDl5m0LohNOPId468Q/5Nz/EoaLeHEBJELd4FsWvWTK2Jx0zlQBGe0TA5g86W7tdkQ
hyuEnye8tmjqidJxbqw1PlVbCcllBd5rMpe1W+z7QGfS0IWNTTR0NTKg27hRH64Cu+NxA4ARH9yG
tejSMtnc46EfnFa8bZz5H2XliuON+EA+ciKxYlF4ZD388WdvESde1l5jyiNv/WlROPp+Ue2n5EOJ
rFufN7deinhlur+Mg+BInAxRKbRQ+uHXPnqKGGnBTXcZSVz3LvY2Dfabj3zB5Mch/KVY4nDmoUxu
zMFjUJkXm+Ls44IWCN4oNc5cB+cB4MpJ5QChc39MIA+pz8iqXkax82cH8m1Yyol9Cm5cGPXos48Q
pOBYStb9edoVX+guY1eBl7bB+NYutUXh+OrJ9m5t2WhOk2dFybNZw9U6Uam1TgUpimK8q2PbzKnn
QqFeAjPYK1Sz16hsHPxtvK+bHtfr9UPa7obEBOGPjaj6/dHhCquYZSDzgjcTLJsTFEgfZ9nS4Mdi
zDBphHjo9un4OxyCc2vl2LnMsVt+bOBOWI/WHS4M5j2OUqnnec3Lrpr/6BXar4Ab674MAqG6oEyl
T/I1PAb8xqruH9cgPMRNZWmdAQetmbTrFxbqmWda98R581GGcZkl4Tz/6Tc93/BECz6bCL94Xk5b
82Xw3FmPzuaz7C44ALhj4t8dQbkf0Rb87EjpIHqsn96rNW5SLhGZekLz4Mr9bhzOzVz1H47a/fBk
T70CKqj3r8jfk4Szqi/1f73ndI+hPQPmdUwglJVKaaxbnTTxmKHLAQtt55ngGrUGybfRCqoCN3lz
qWSQPKK2ALgqyyr6Kz2/8k+c/on/OkYH1Tk109qei7bqiF60uzAN1iZ0L1XgmjOkuXcH3gWu54/i
9VpafQLfiIfUaur1r++Sbr4gjeB549MKM8dTu562YVTUVTSJa55aQW5QHRARUsD4D4Ud1ESyYR+j
T5utBCInaoPf7VADA8T6+nipqqP8A409/Y7b4wmheTLkHTV0IN5zQkPU6mKvSxdrQGFmSTcq5koB
ji5NeejcbGo9L37rz1mobKHObs8ZldLy1Ng5l04ypjxd555BktVC7YZCYTIOWBYonNAva7lRctvg
8GVpSrovBgTxiNLVZgUL5+Ayc016bGPaQ5s5VV186vum/kdaVwjUzTb3i7bfxGE9i4+/Y4VbIdvK
qfmOar6UIDC1esFvGqXI57oa8k0Pj22w02JKN/bsfcojHr63ae8Am20FMh2p+vhJcm7FemCuAFDg
2NZ9J5I5+TxQAHmPtHWun7WZ9QDSKHbrUva6bxHmzMnGYwX1SmoCa4tyIS3u/li58IUzauKzV5qo
PEk7auYHafVbCN1XB991PNr/IYmtlhQ3vm2/HkxF2Hc8yqzfjt7GOiniNf62TMmdU+5tVwzDvtTn
YItgXmeGsHskVd0tGiuHvJMKNYfPd2XBY+xLoYJunF65BFkAJ7F3lMgre9myJmzlXGwMvzLHlDSq
bzXVekWL43LYWDz/nYuDjwlIUwKy5R5syXp/zLt0+OdkgnycA7o6N23s1YDDGwV4dTsEy6l2AorT
EQgNyZD1SEC6vIwcOhX6ZGeEn03IqwpLtr8+QnZ20snhs2uzc0xXU/Wy5KbuJitzWmf6GfaIaNKt
8TX5ItK0cbrqqkTckHigox5BFwnDjc9hEFt1tKQzWn/EYFvYNbfV7CR7uk9T8G2pdVgeD2tluPMN
KZFIUWgk7Ygl/etZWo3Z4s+7yi1TIZ/ZYkSr+TGo3krLo530bW8MBVvXzQDwy+YqCjcQ95RT1y8L
dXB6pckeNYAzk5EFtAPKj0S1lIMSfNYwOFoAKdmgQxQvLeoiFulDQmVM/VLPtyE9guElwvOnaH2Z
q+Omrzq/LhreTEDTlk8BYEyXWk3nTkuF2t72L1O9zz9ZaEoWbsseXqvSCW44a5SdJ0ZLNlEzXKF6
3Vs3szCVSHFaj21RNvPwekDj/mn3I3n0J2/amGOoRVKMlADOMLBjVmkIfYBus7qX6PCYvZC3PbX2
sX7bVtOt6Y54zkuFTMRdO7bqRgI0ksAC13WdTJ05tUXvfrO0C4SHnit+jJHo2nyWDtRbt1S9k6Li
sqPMidX+q6/FfsN5b+4iEHq4Tb+u+pyn00tlbP4L6mTDUm05cd7H/UEM81bzwUeljZwtdMYtSKE/
jqRQsT/fum2/ffikxAfZWJbjXjTb0d/uMHPjLYmjvU8it6WpqN9k++xWW7ferZp9qaEhzqS48smm
dSHAvPTwnfnjcMfwtODyQU3gkqx5Gpior0FXTctqYsklAjLpyj5Vhiq01N2b6T2IW/HN8xABSFf1
9bMd2zRpcdSbPNZeXH7HSAJPcVxCtLZOQDG4kOX8UZKCARnLYByTtl8Gfd4JSrqAlxtCCt0aARE3
Te9zoO0HZ8Tuz5umtgF3LGKMajutaPbvE7NzvoBW90tG2rFpCiQe0MbWuKr+tWud4ZcvQCiyzXeE
d9PZvervo7ESsFqunqYjb2q3hkRDX1nA/aj+vPA+kZyqIBApaNMwwN9zGRfBXDdT3ofSh1/wWpaG
3ZCCfZasEcOjSrS93ZSARZCkUp+lPNrXBbq8K1Rdtf1bX3b4mVpeLrOD4C1STgQBUlXYsS6qKVXH
F0Ha5S1dNKPKAtP54IsWKoX7pWJVyjn/KudsiJ1j2w42C8mCGFzwPpqH7UuH6J7d/yCxJlMucTmp
avtB532k1H9711UlLzru+wKYH7muZvn5E0Zj7eZQxEGdJb3l2Vlvl9HvINgJY9ghrvO9kpjtxy6p
T5EIo/ve3+a/fKrWtz0d01RIllD74g1RBHWGhBJ2qqwYQqPWnTUKw3Zc/iCxZmNHQO4+0Hhmfizc
TmPWlNZ6dzCL74UztPYfcs23+4O8rfq8WXb8umE2oeGv7/V8CbVhmg2E6tyMG6XtMe2SVph5YiUY
S6EiBcmS5cigMBLTxIJQRh8mOIBtlLt6ycWfyql8Xnq/am4OBB1hFvnrJkitijydWV0TuKfGmmwO
AO1onUtDri6seZ/Y5yOk9jebnX55NMQFyayjxnLkCkWdH6SlHW3QBXOSrGe/3PfysrkziifVjmwQ
U8xA0rVx692wBGFl09ztQcazcrMwsgP/nUzfeo/khiIQcdypcXJ7MYCrgLE6Sqtgtydm8WGvf9ZN
E1tfhgWqOo+AYn3GFTquTgr7QqMdB2Sw5mhUwfN2pEdRvtUjimyfbKropCMwz2zbgnC7bOT9CJqj
XcORjUqu4pqeOE7GUNi/E0St322g3J6XUC7B2WEJia5/k7O5Pbgd3+BSW53NVhnzNyUdkOhlPPuV
JsoNgTIWqDb1LbiVPVrEZ1uiLXsgNreqT9427D+7Ts1NtjVt6J18djNommHgftF63nkEJFHn3CwW
5/W5a0jcvffBvqwT+1ekUhc6KzozY4FitoB49gUPi2XlclvnO09pSh0GSrEpWev4eC1L/rf2YajP
caNKnwmk6QwPHMuf78OdLy8TsllflEDNCS4UzF6azFeZvQWtO5yC0rTVk+k9leSh9nx9Cjkjon9u
NEUfWGLL/bTDYUa3bRIvfzzua/AP4YLITSHlWKkNYEtOnqhQq5h5EBnD0/zgTHZ71zoU2XXWuj0k
U+0QLsCR8DjSZPCORHIJC9NjaUAUGC/eAwJfaDJr9ryXKfJNlc2S7NLbUm7+j2CWyZPw5dHlcP2C
8us1GN4wAXrirkL+sYIt1zb8WFxaF51IYJVwH127iKAc2Wn89uPQlTLvoh3D7kIbY/uIJbQjyC1E
EHO2One6xw+E1EWuOCSuOpFWcmzj1OVQD2lPROW5VSkdkj6zrglYjCNvwW5u+URzoEz0BUxSUipQ
NKJQM0JRq38kRCbHOcJzdORtYua/qGLRAtdg2wpqwzenDS924TR1eUscrpqK1dub92MJudaubObr
cVTs7ZCqV/l4VSs7U2vT/NotYN805BxG6Fp+9WKJ7iGq9xekKMd/eKIifAbA3CA0iFxJL6k7Md6v
jY/uZdhWv9BN0H7oyQGG2TgJcxvR7ZFOMDuv6GT0331FOcli0EbPXlivZTrURJRdMf3pTld7fLvU
Y/JjhDJ+pBmm/14SzTa11L66bWUXPDfuuj6Ns0NX6uQlDB3Juj1JXhxA/xT0P1vJUG9UoPdUTbP/
LQx3KrItst5ojBR3QhqbuQsbXu4n9v4ghQ2VyFkigmjYSV8XofnraID3ab2K81UgPlXM9nO0PXNN
D+XlVqGdydjfiytwXDQ6lKduH6azcaLhe9p770aVQXizaHt4X5zFuav8xYJG9VmJgmGq82SE6gsW
9wEBpS7Yo7cXpKf/1cNa8XnwYoaWZCKrd5gsSGZCySJKc+nr5Df+OyI+2iv/NMmzHU3qCR1c+H69
oc+dC6Vn7bzszfjNZfAqdY6H+L6aAMBd//BTonwhmAPZ/0LImzzC/Z6SpH8ZesqhCbi6qloS/9Su
x3JXkfUw2PoLhcK30BtShOG4G5Eopvx0B8YK9/tlWsYf5UxwZtZMKHG292ayWK9I+9SZiqeVDu9d
hO/xtQOrCKLFywZ2zYegDiM04pOa/wtDQwd85/TRg1l6ebMtIW2bWswSJXw8Ih5p1kd861zdYAao
veOB0nYzrqMu6rY7CLOZnCgL4y74VK6xXgwG0I85xhRSj9X8NFpD9d+GXpzRihSH36Hw7Z+aheLL
mi3/x2AJ5wk2e3y2l17cysraltyuO+9UcVbcO/SFFwlA9B2sPlOyPlzxb0RmidCGlsk09qew0CiH
4N/d5PFQwVVptKoCnLX/cjq0UTRHO+1tD198jtFIQ5iRtv4RDkf8W3Hq37rQpf8SgeIoenTgSSRa
fg1mzZwjTygl9gdSK4f3ylFM8bGUd0Bl2NZFZaY3t1T27wDnScEYAHm7SvC6xLi/rNlHKmo6t9DL
7L/H3CuXblsb6IwVILPp3irO7Wcn8vhV1hy5f5rkarrYgwq9X3Dc8sztYQ/dYUHqnjR0Wg5b9JFU
hv7TcR+5o1GlPzud3//kcI6g7kr31rYI/UQEcZQjnXSNfd63uL+zB5TZCIesAXrFEfsfz7fqlz3E
l9M3rfUYDd3+atrZ3VNvkVQFT27zZa2l96vZZrljuJiPG4Y1a8U64pdvZAeIXztxPoiGHb/5nuvS
4/dXZQM0Ilf3C0BAvWJImlCrHCHX3D72/J4WgvwZBTglAszYVXLjCN8Ci0wwMPEYIbTmiCtsA+vG
/VaN+GOmQTTFNkrvATHldKeQR965CDhSFQ3maSc3rM6Q5zlWHmwDQsi45lHXs0cWQIXjczJ1B4w+
COJ7WS3NSwfpjbTUtnbg5mqsvvRRDhq/FRIiZazxv1ov9D4jjYvTUAUJS0PQ0ErhtPUhUQz6wUPC
GPk4WQpbUoj/6y+8CgpEz4/N+zgkePoTHF4Yx8KrE+u2siz3D+OVoGELtai6MZNfXokV49bywlDi
+C+eshv3lm0MpMgklqW/RyE3OwVjsz+8Wi4hsnEc7b/KFTH8pZPVJv6u2o/0WeE/7L66/hA2C19c
zgV7iwmyWFvdD5SQQY84pRscUaAz2dpcLv1kWKaG0CGJyEwztpzdDF0w8ua2zr3F7tEdN+waCiHf
tZUTzw9gAwlKElvWhNN2skT8OsujV+9WWKO3y2DwG3NqIllGzyouY/ehEoijiyCo4hs8MeY/4rEb
kdWH0PWlZhcYnwfB0HBCF7Tv9qmeHRGbx9EKZTSdFvaMtjovEVhdk8ZynVbMeMl0NG9SostdOfeU
iX8NUA9hETTNqH5oT1zlHr03HQeuhQDd8nL2ZlQdDS46Q5PoeMA9FAhlY2QMypQS17CFlMK+70dU
jDTPQcmw3Y526y4TGm/IJZntSO32Kve2sHYeB5im+EIVsSr5PCFz5F8eci5g6maks6obt6Sy46dY
zGqdkaI1SqfxipbXY4AvNbVZdrzEx0IVGTuzfYriZqt+aCviYI41sZOPyGJmDaaxeHZHOSgWgvfQ
6fVws+K0iyBFmLtvfSQDCSvtvm2ZX7kl+ec9wsyiQfXX3dd+pMqc990sNiyaG++ffCM1Mvxw239r
DLf2j2PmSfm1RLbY2Q+OFugvrZZK2L8IyHZJnjFMrt1LqJUzP04wuu4NVurRPZOgMaOU92fIGa6E
bsIYtfeieQwnOD1EkYvtFT7UTXTux3JQ/8Jw6BaYGhTIb7gayuHn6GkHHnpzXRASb5fMq2szOc3j
LnDBApzTMeNmDUak8mz2cIdlY0nj6PBsSzH4CtSneRUTd3Rno9woDX6P2GtOlus13metmsh6gPE8
+HrnxVqOxxKKK/6BswWDgT3UI3m3Zkza5x7pcIQOcvDKC27KqExJlz/MjTgw6D0tSbOUsP2Rx35h
LP5Raul3nk4XK9bHfmQNWJk/nEBzx+aFtJ6gfaLNgweyiW0kFUM4BWBANJjN85NVr0AhaWXJrkoy
BW8RBGfeYBJdHDvqUCrjTNb9DVZ2DXsczVDpabiNVUWwExt08Gn3sXZ++21YYhLZFJ6VAmfxVEJ5
Yoa6RgeVc6LPY8UQVEy8QtfJe7X46uwddGx6NzzbY6Zs3cxgRYM7ed7XZFtcItHSWa6VXRXzDL8W
3i25kp1VMr/iswn2+3IFuU150lljXvJ1Rhr13xUMyTxrmNBjAMmXzkdrj558DlAMtU+lE8OLS0CK
+R+aT1Hd+jG/BrdSjXQ79cBQqttJhdt6RsO4lb9J5N7mf7Mcg+VmcAFsC1S+dck1Wx3yrCO9iXuS
FqzkHMUAF5cqGg0VIkNZlrkTIQjNks33/C9cp35bEKO/bc8teibrtIAI4mkdsGGnRxQDkeFGhsGu
B5Zy0MBKmsKq3CnkInVJ3cntrt7c3Gl7rv1TDOJd/WRmVHKA/7Z2z74NEtno7cTx4kIgzE3UWHeH
JdC4qsa2ZojtjpR1jo9wQN/O0LNvPbvdoOc731+TCdJ1Ua2fy8i3DgVaog7nzdqhH2CZWMrfQoNP
BPGt460PVncM0Tno4YTet13Q2IaxgZ9f6WF0BfuM7+tuQya0XmXJR5tREijlL9zG7XZTjY4X8JTD
1TqSTBe0mBuSSbXFwYeij0sZkGP7Rgs59ILrjX57N5aTjU7Yq2wYgCIGFZZPKmrb9mty2opblV3f
NX0+RlhlyxMDkHDVSbfOOE03AzYjMZ/pa4cz+QgVeP0vG++KewDScts/j3Gw9OG7W3r4m9OacoYw
dxodN2xUlezj22Gqhn8rT5Iks/q1TU7B/zg6s+U4lSWKfhERTMXw2nO32pqs0S+EJPswFVBAUVB8
/V19306cCNtSN1Rl7tx7Za4NAWa8+e56zJagnq8gyonCrnRU5jEmS0qyFS7NUzwbj4YoqJtlO0uw
PrwZY+CP3x3kdY+0omDIEB3Kjh0iD1PaDXWzRRF1qmssaif8jNeOXaAsOZraQ6sECx02iqO4cImr
E8E791GYZtcmjjw0CclKvfDikL2W+4DzkoMWX2N6ZxkAdGesCxMD7N5vu1+9r+r6EnPPMsyZGXZ0
G2wEc8rDtM7eIWpRZk8yWNi0SD4mGPL3wKnz7oRGmTr+yXhWBd7rYDhvf4o46Ir3tobkFeBHJUGr
N8wd1xE3E7ur2o0Z6wh3UKXxCC1saCj2wqAv+LSR86gvY5AiVO1ntjmpa6s9Ajcwkup43I4wUsun
NmFQ3W5ksnSYjhkJyo11hjL9GoAGjjnivFOUBfBAmNmHcKjC2d8D7I8C85CIqV3PJKxV+00+goEH
v0XgPCl2sdurl2CmLnbKyenXmnmZsmeC25qFAzOqRbYhK4zBufPZjX3H8xXUjIzWXOSERTNnOQ5U
sH/FGvX6EuoMGIVjoomJSdyn6vfqFunwUTjYCkLOtTpVFwZC2kGSZEDWDaQ/wow+p+ZzKnZFMjPu
pODpo+2SJ3V9pFlXxCCkaOSPBCRWPEZAL5r/cE32xX/BfNvpuRk1eHIc7pjZLHVa6fYEt3pBhpMM
YbBz/LwRyLGlyd/IOMjqPGFT7R4i/AjFk/TIXR3WKozb82wrTSG0QoCS56DsBC1zTKqQiGeyCpcR
Mla7L9Nq7iRQe5rCx8yjasxBKu1UZMd1as2xEK6Xd7vKMCs4EeNkKJ/dtrbduVMdtfu+Gbx/tpWy
fsKmL0aDR5V379Lg57pUPkIppTpx4I9uSpPsB5f6NDsbOeGo3vW4wuJkF2UqVt/uUmerPdk8j6c3
0cKzaDeFD9hpk0MtgfHCTAchPzF5LUD5ioR+a/GXKN71TW7MQTF67T+bAbGddKTrLe9YLkxL2IL7
x3sJsNhwMzlh2Q27NsR+dq98mzD1sp6bH13gYLhhQjU7aElenR24/DlYDeI506qkdxgxGs308yD9
6mYcY0QaMFB3F//s+ctQHTPqpenUxZT7FRVgVTufK1IHztaydNP3cOoAOGyRJzO9bKY4rORfSvwc
4y74WboWwTw2u9pAxz2UDsTWZ0ZAU7Ct8G5TcDFDbR9zDFj2LccDBrPC4bredYkThT/cL717nMmY
gVrNSgRtUwAEKDdBL7L+UKal398Tu3TKfaKtCv9msRubcRu6TTgfKuhdFSUJ/uWFHzCPhi/EK5YG
h5Cvqq3nhChCG5J3ZHGtkD4+77x04AlMCRMNxzUasNzYGsUS6qwdxa1mztWrE5sF072Yyqo56EHH
xX864zjDMZovcn4hfp3YI2c8XHMaoCUHOE596N0yZAQbMQvSl/ieCtpvu7bZ7O6UNNQS02B4QaLW
2PgF7v1cXTHbkOquzM0fMMRT2ZzKbnLxoLBrA1qDHuvAvoQ6NeFtVBGpO2LFtFROXNlqoYYkx/UH
tsgwHHtBDu2k00V2midZOctvEBNM8A7KjggzVhhSRseWqqfYsVXV9+zBmXEYH+skp+Hlq57FsRFT
hJsSI5MfkCsblwyDfGdzgnZz5ktx5XNf7f20FIE6hNqY9JtMKifWzk20ZjdKXvr2RbH99hM3WPip
Qm/hFlOYi8prNQnEwD02U8gMwp+84s7zW4cAGM95NeAf0WhQOxYXyfWqi8Ef36k+x/7dn4ljszOY
q2q+SsqH/EQhFg87OxEel2ee93ZMdpaqilStiblAHfooo5MXtyZrkRx7p55y3KNZtbKYSrYwwxOV
LuOhr0erf/tBo+cZc+lctCHDB4V7k509eI3G00hKrNJgi9ape/Bi3uwWmX9ceYTVUBXLbzz4TvG4
0j7bPzUOFedLQJpbvuuchY3njoO1XHGaul76xcfa2aMdIvxQhCeXKt+5jdILdrs+oaV2TWjXH/hl
RJ0o1kzo86bGKR5xhmFF6QQboTUCAM9hb5x+AwMjdFKmj7i0ub25cKP+uoIwHoc9cmPctfgbRhMF
uxBuRFOdQhOo6pXdCh3OctwOYvmbrvlgf5AEXP3D4C7ynycSrPF/xVTP/j936UdTbxiKhtL/JXFS
z+M+c1vTHnu3HHm/xzk1ccIllc9a7LylgyixjftBkW6Rri7lUaL3g2XwybSfmLaX4XExeZs8dTlc
lDsQp71+rluViPuhd7L2eWDEWn30HdauQzGvqbp3mcZFm8AJK3bw0N+XXwLxPzsL7NPcI9yi3s6w
RLvcukXIakaPEVD4uqL/R8+upWaFfhK0t7+BGfd1MTYJhpuF0rKwa+AKYeDZBSZs7rLcXeW7EFKk
z2TayO/TJtd+u/MUJ/IpzarIO/UoXOE+7jiB7jTPRX8E/hTg9FEuEOGkYD/Fzi5kzi+27N35BhlY
6UEEWIaFQ8n2YfCIL2cNT5EH8qnkQwmmSR+HJMU3w9h7XknyCBuXF8MDFkU7QgRxc2Ys1fsrHOoQ
ZWfK19LZNwxvhObOxU3W79jeUWD/6kTiDN/wYho5bWfCk9D5be8s4Z2avXZxditzrP93agtxZPy+
FTlM0sCrqOwGt2bg/JsDyhHFbskoW47YKOfyXvREb1hzvQbFIZdjLk46RLoqwFDQW1zGZSXkRU69
m2721Igg9i++NdfSFHuNwhIw571/Jondhod2dRpN8dGsQAA6EmzJL2qw1ns0pObssCeOD1zC52Sd
fumqj9pD0S+TUDhJUjf6olQv4IqRAqYlG5uopc/EI8O8GteV80kDIRaeaMxLyzYMsbaPO6yXOfTu
kiCHqa7pUpQtvXlb6+DTQasKn/qaA+tcLIw47lq8wIQEubMMpJLa83ZjGyUFWmKVt9VlYlJawSxa
OcwAs/Ro3OBi+uKw8gfTJ1NEdjiOIK/GlwEDye1864I4emss3fs/wAmJep2iVhLmyvwlJn7XMkJ9
I1DjQjKJ8NK+mS4NhkNP+9x9YhmwGT48aCXlz6xco54wPjoUckQUeY1xX/jmybGQjJmjecW6w24p
m6ekmW4WFq/3KP+HZCIxaSI5O/Em7fqsj65FJzHXDzm2jsOqKzMdLZiXch8CvRAwGgb8F9c6j0kB
p+GyNL+7MFTpg6pXpo+znvhd54Tqzdux1G2aP+aCj1dR+wjO3mNTITNdJNp4vRd89mm6rZc8DY95
nAyf4w0GQMYztVhJTODNX8mkoTle0PoYONHLQXWhnmaJ4DVWJAH/ZElYos3T4ylqfp+5Q/W2QieY
qdgwz9YU9hGOTnxrGUFCvBLK+ZSwTfULoyndvjIzZj666aaxmH/hRJjX2z+MhNrNKckTv9Uo2qWX
tnZ48Iohr+O9TTsPETrTAatCsLOSaTGtG5Bp731t77k3O4ZSjibfgd2yq0dTMGwvQnqCqhZjg384
wEZQoWuV91ka9s6WQKgevhY7ruqEb7srt3kZAUBIKHdwGpX5DBCU3TOTEMkGUUAyaOnTZBl+hUUg
09dFdSmu3lAlbrjh+Cp6+g8fVs8GaWwRZGGSnh85IWW6K8nAJa9rS9KeqGWZcaztS69ik9IgOk2c
vOtjh4CZyL123XVuJpPwPvd8Ko9zHfbsbo76zrfqEQ/OVIhnGquA3dVsZY3Dlyp1g/m8DBIANYot
InTe2DRGZ6rK4AAkz/WfZNOW+klYFPBXDTvB+3AThqCHDFCJvCNLDM/VuKZLsk1UiCwCrRCr5H6e
dN1c6nLsiIjmZchWl2Nhw5llikMAeb/ComsLnLbdbWMps3G/amjtRSsr/adLJ8WHUXjeZU5Sp3wg
EadoBYeOUmbXEgppj45RDIg3mBMJ+e2ALmEEYHJXwClocGEUhDzqIaZtJVaQDeueCTAaaoKHnz7M
KaNw2MN0MukDym5TnjhtmEih9zl+8tkpqt4PO/Q+qiGfHr5/gogoYqSAvfB1cizl8oYYO9YucIyI
y4yEYpcfmdarOhvCp+Gu4p7qq22Zt+iZMUuY/GeZ4VTS27it8vVTg8IADMeOqA6/AqbvjEcrCNvJ
7NMejynGwKLy/D2wIFxzjWuS8XFlKoX+j2klxYLmTHAvY5tjNodMIcuTX2rdFL9u2JthL4fV4mQa
acPahxpRwC3P060uKykkCAW2u8noDo8S3s1oSvILIhW9372aU+IKOO6Fnv6jEyYtuWXqc3NetVEl
l9/D7IEEO7CR3Wvv6Pqt+28d+7QPWOU3FL5z8MOlnlgYNHV8ouvKDGJHXjezT1IVbvMM4CWJ5nO8
BqGSF1InuronoFMdOprv+h8qukkQiGpMeJoYKjAR35tevDmaaF+Vnn8WAmLcl/k6P6NLJPHR7bry
b5HjR92si5iCGNXVHZ1ms3J8BQdnStf3kJfib2ZANrFBCLzYhpYyuKvDZZj/o7z3HvOwLRloTkXq
7cREXIkAVO8/LCMa1UE6WVGfncRvD420RUBScxmfjHezdWBcNvEfD0m1gzQyg5TBOYSxciawXP0e
IA629wW3cP1tyHW6Hl15WhhEJ38M5lfO2TgJNm7URfZtMJYKY0Or5MlDhzR3s6X603o/KvKJJBbX
wWy9wRtpfEJz6wjCTrC9mTwQbtqix7zkL2TM8V1jmz+MXPGgMeJ8jJ+4eNxvKQsc4IR+gsss4qI7
4namMTegwXye0Y6OdjvVPgn4ggxYhthTMloPGrv6O2Z27T/jtzDwY2xSLxh3AowOYFD9j7FJWLMh
O3xnJzGpvr5USRt40M/Txt+341hN1xInY/8kWIkWvGPA1eF73oST/5AliBl3DjtOh7sS0wGUGBk1
/vCOhBmKM3wseVFjvyC3R22a4r0B83pMswKQLr+sU58rmWUaU2reRcE3Tr12cLdDBRjujCcnrg5F
sJLdijw3de7HUhrE7sbS8WwY+SbrW1GLZv6FkQgoxPx/Wjyc7eIxxCoKcULqdL2kjRPpT4fbMtGU
i4iaqCptwb/B/htvwvIGb8tgQWFUx0jB9DlPIO/KU+2ita7UDrosW0TYtImXPV/ckjZEJHBNMN7r
ZJPWWxGuNfYvcGwopNh0s9a8BwimIe6zBPneq0cnvKOMity7HC/edOcQhwrxidZdPb2HQvTOxU1x
6SO/i8XHBZeOZjj5aPjiy0l7cHAsUBDzWdc1qVOVdvUDptOlpeIK4nrviYGCgbpm5lRJ5jWC8QJE
psbzHqWcU6XH30xXg0G5apZQ7RPZLtFBVimsHR8IIiHCioCr2uET0V80zcu8S+jCCZRWs/29OFWF
gurPAbClHKvkvd/Pa3cLaUSPrCI3Zi+bPJ/3IyPI6nHO5jTYudzoxb2V9hZGmKs/JXmd+xxrIok8
D/vzPpLCPvcVHutr4ADkuls4Iplp1YN/kWSZKJEpOpDK15jI1BMiHWlOiE1ucOx9ktMYz1HMH4eg
zs6SI49o0oRL/oG7pxw3CQdZcrrZX8INuAnl8SQkBMfCKYoIOMXlrB8wz9bBzwxfIic5GrLux8HZ
agdCXaYfMR2DSit6QMWhxFwybFN6bIEmpqh6WVAyVoOd92zvZUFB7tLuczLOIVDabTW42kCycJyU
+rrz/uM8lZiTekJ0TXvJS8ys4ZEgWTHtPNSwdT8uNg+RNf3mO1msr8btkvTdJ0xPgsRlPDXJbdeh
dlIeUhQM0mIEXRXGRlWYC0sYJV965oNOOa6ijSNI7l3hdKd1caV9AuJBmoreerSvtsBiDJmmrUL7
0HV18F8fBN0/MqGuOKYiye+DjBJzX5UTVZXb0qPQKtMSYg8f2bBMKqzUHwIbqznkFFvnOC8hSOvM
kQAo1jLgZ4OqcNOsm0jXhwwPyzO2+IrwFiniKwjBjvQ4nm3vwO8RPBP1ar88z6/LU8WX0xzkMAg0
BQiNdhNTpDgX/vLlUDnxWv5WYvl/pIty7JK5LITdgTzAEUTTyouLrhQxrJiLn0BG5iXmhPtx/DCx
17LX8XCvO7d/5Tcaw8+8qcfpWxRIQIjaum5PXmmG7lzIgcFo36k82zNEho+SpyO5BM8Shmcq0tV7
BW0CC3pRNtOTj6XdnhykaVAmnqzzK49W+806ZBkd1qHMniekwGCnQqrrfYMxyvAUEL1ELhBFsgOH
irU6Z8MIbpZhdN32y9Za5Fsebqqiktaw3/usY6i/61YClULYykZJQLoVfuXvXIcx4SZJ8VWSOOul
iU6giXMAHElFWUiaQPEi2T2bxjq1ZRLTN7vFoJH/ccpQLWe/Bxny6Lp5Zm+UKBasYuVWMgba0HsU
mGuPoXVTuSMTuE1K7q7aT3Xp4EADCyfuc3fU/9DrHPF3gmz6MYxeWf1mDIwTJGbafM98EHBsss7+
mVkZt3zeu9Y5oXImf5Ge5CV1IHaRyggLtQ/jOH7CI66rQzTOwFnIf3qwl8EDNwAEWCa9lQMYO0At
hKnx0ZLXeAhIuSIDZn0JfKBeHVJ8Qit/axj1969kR4djhuhtKbFq8BpACpV7n8HNqc5dKjAYZ0G+
ikuf8vozhveSh9w1bbfVC/OVC4qhkVRUCkyf6TxsjoqLZkfMUytgBHa+93Fnmm0HAszDNpXEv2fa
MXUYeGD+c4Cp3kgEnaVHxZvqHtI6a7JjMSbuuVGyD69IluQrx/qGfaG1Kl5qJB+Yf3QL/hYIa3K0
DBiR94X0SIA7rDD81bdx/+CyIFluWQfW/p15cJjJGpaIR6h4LI5gvu6wtKRhcLvxytaLUEQwg+zq
Nq7ZY2zSMT5RCTAYNXPtYjljfMRuq3kdnjkNMPOuZTEuO1hGK15LBs9BerS6X+/bWKhHnc2hPEa3
gXjE0CY+RosaIbamZAPKu46VXWFwaPmi6hNjkJwmmV7L2/fOKOLhkihkF+/NU47Q/Z5wYYEVgKRJ
82eeIq+61iPx3SNVW6NZwBplfy0Ttrts8hJ11HMF7S4gePBR4AtnUErP/BbB9aD1o3xiR0bEPeGc
FqDC+stIojRHKs213eWV4ChElicSnteRzytG7Rze5XAM3f2K0GW/QKEw0/+2fdcSpXazppAAB1Xm
shaVWG6S45HokzuXPxk3L0zeFDdN3HNk4A/hBC+fvMk2jDO9ovRyvERdkS3W4mPO8+ZNjul66kZv
yj+ku2ZgFX0ASeZQDrYdSFrg1N1NcwSQYvQ9L9j4gUnvIexOTJN6XCIHbLjMjBzHASuUeLxvuLAH
timROK0JS3N9rdjrFz19lOBrFyhB3VLvAoBh6Z65P9TeYfbB5/CEXFzimMPJsLvyPrFlvOzixhoW
yhRmKr1nVpGY+u/S9z0ThCxRQHyAzXjBOyYqViDsfVqj7uwPMagp3XbpZ8/kJd0jyaGCl1L500k1
mph4kuXThSCaSH4SC/bhgzPeFlegE8NuSfGNM02ZlnPJR4kw0iTworFnlH/9OmLxNLeosMwf+vmB
Hn5pXyTMuf/GifwfuWQlwQ/4YuWYHNuxbnZ9OeMpJiFk82uIFRQ5p5pBfvgNJp2zD1Qe7knZWHmc
63QRB9sN0v4ufRaGMkhNE3Xp4ZoWuIT8rD8mQyNI2ipk3U21YqlFC4b/WiNJMtE4qblY8GMlwCVy
rPTVAb8O3WY8L/IpYiSudqX2a3VYCn8CiCJr7s48Sefp16IqdVE862TN4tU5Nuq2TG9qe/cp6ysn
2VeBmK5rv3r4wFfe7DuJs5TEdNdP5yogir/L/akmAGBLbKFZ5jEC3bDKXWE01PF4XQih00GtznBt
854MXWso2F4Gh5vx6BsamU1sRSX+NJrE1aZG8P/LFZs/JiMJ/CPRserJmZ0QDsJtWITuPCwDjiZm
8M4GjgezqdlbxJ84uiVWeFbo3EkZQlvpSZrurNcXjwOAAv68Mfn7yDK5eUeuwpN/0NmnYIMxcL2H
aqTzLepRjN8U5Q4ulxRYyNPYDzH1aiJGB49Attom1jh/otHRC0FGjxZuqkC6EbvX34s1BLZuuAYM
SRE73NggZ+5h2dMre2wJfF26WAMB8QKsVlCM5z8Rymr5ICs3n4gsO8ANOTKbQT92w+ATeid3VB0L
N6KOnRxDHIHFXi1zhJVVI8MyEiNYUkDSxO2a8jh0gZp+9VS606mv5/zbVBzCKKvu8pJbMwf7ya7g
nEqmd/0OQYiaBpq2228lG2FOgMMNan1RTS9pXoro0ATzPB3mau5/ipRC+9YU6+e2cgSA6glzHsSd
KICsg412Jku8hu8Sk7/c17UN6s1SVDzEoeTi39DJzx9pruJ2J9s2qHZAHwyzLuUnx3btSgKBqrw2
uZWvGuQEJsm2rf9gNMzlnYKF++b5cHTuwBcFT8z55RuInZVpnp+PlyQxEwlzjDiY31Y7E6bMljWQ
99jTkn9MVPP4HIJ9my+Y7Lr+Po1Ee55GhacUYET6SvAaqLqRxKoxXlXK3odNTsS+rBnBFcZUwZ6h
wrTHV2jJh/WTRNJhCZS6YbsyzL2AjNJ/kTGNnQ8h/bw5VEowech8eNwHxcKCbAuEIr3UGUaWHTnF
ej7VJojOABL1EYShJnwwFynO7Zni5J5sZePuy846pLoVuywIw2FK97HbHsugYHOOxmpH57famrOn
jt3oAJhsffWyynd+FR3DqhsCfSCTCCmAFzgDlz3r8pP5q8sja5VJ43sZVZnzzGiK6VGyiEFf3KgP
xvPS53I4lBjBnU3lpOmfpc9AUUgqPuC7i08cKxqX3D2RjqT7TVsGIi99nQiG7s4Siw/C5lXC7TFi
mHBrqM27cYq9rMNCbisEosDGzA3XuG2bncogawMdz/X06fkp7cYmGwv9atgJhvbr6WE3aScun+XN
LLzRber0D/XADqmjliwrPBMJdexRV24MJsz0GHfWvqafHUe0i+2Kz47GkX1Xw3UySdv+jBAPHmZN
133NBpCxWFDx6SPEhGDCN3qsovaKwg9YDM6d6XFNuBz+syUBuevWtXqqw1j+ZPyOv8eKZoeMPx8k
oqUxL+BB9YDgKFfmv7EFug/znPGAEvjBA9XGSOG5qttdGa+JOkUWzxbHWp16lyFO48sy2uBNJGVz
z/piwDoelra3wvUhcoWxD6kUEXP5bSmf4L8QMB9/YZpkZp4vGDgJpU9et/MKp42/1pltGRe2DybF
sRzpyeky0YZ3Cn4dIWIHKiJYFI6bShPN2PohbNdNDA7nldktX3Bl24xzoTCLPlBdymRXCxMANu6c
6mMU0fwKxhwNUYF8e8MrkdVXVts542eUxyzLc00xHNAspHsPgFn8agPGDUwqy+rHunl7LQY5VP9G
P3AHdrQgS1PoJ9BOWfLA0Ip6GHilMVYz4ZrDtf+YicYRZWn43k5Y96tXzdKE+lXrtf+VMP1tvhIR
iv4RP9T8n4baV22lt3p/qKZUe4FRPTR4Ieb6WwmnfmxGt8agF/mQ5WztphjXPW3nX75wyRLR0aCc
6NQdhqe0EAwbY77tqzVV+TMFmet8u0RlCSzGg40PPBYZvQztl9x5fkwuiBFheFpGpIAztBsTPjGH
i93nZqUS4fBtOrHcSbfwk6eY3Hyww9G/1Beva/Rf46WuOk5zKrs7FkZKRjmlYDzZzvjONn3SLwbx
zo7ubvYj1KWNFs7a/5YqbNJH/Lf+wj/Zuv+6ukzDiy8S3/0gzzo9d1pm82UsGxMTifC8Ed4r3txH
ehOZvSjyCdnW4Ftf9gN42OcFO2DHyGEaz2mF5v67A9DLro1gEse6HeGBU99DXCKeUOGM+MSmFolf
CeTdcmMS/J5sFWPpwqlOcV6SvKvS+jC6CaawlPHMNoQTvQc6zkrOqQyd4HGY2TJ4zayvsV719bRs
mYIhKzZzujwVNmepF6W7NlsblOKzXgavy7dd7jXzplFZgz9bwL3Do9IXJH0oCkAiDlnwL+yQDH65
OK/eIe5V7jFjMBFDEfL1s5i5pHZR0fkry0VUpf8K4GiM+lKUGdi0fNj7hu8Zc81Yekgr69iJXVkx
Zr4WPcKeL5op/Ih1PwXfCdXneWRBAjIgW2rqnyC0wbil0OmIGfBGYIfIdHpBavBo69dGXUvNyskd
sbgMzmpHV7UtXOZZG6h5w2cbegXz+m4QgiRx3H+ndQskYljDoWQipTH/g/Nd/zpZQAcBFjr8uzak
NX7l82QZciV1xgygo6Xpx8mnVaMV7jZs9KBcg8SLa8AM0qFrbQ10OjCcMc+SDOX4wK4VBBsGt3m8
FfVsIZmO7HkcMJ8PkJJq9ozQZnU36CBmqBN2iAxRbMIx4ZXw9xg9qWjcsru27VFwPP+Vij2CxB+0
kMXqGjJLUIhp43Mt/edZTOXQcYfuh4UBOUsraCk4ijN0uo1rMv1I6nPi9uaCLABHJvPLjM3kB+Q7
tIa0NLOldXDhg5F7xuksrFhOHsXxskGHIe3Zw216GrGv4hWUMFQ2PY6hYAcTcvos6hWmaI1yxaqV
sImqX+Uag86ISSpg6xWm+1hHBu43e1EMXGpunuVqpyNPDEAemAfOU49nJqNgq/pLkKYusUrh+NCC
6yn8L0hdZA0nCOShtLXzjb0el5cY0uphWhSHXAbKS6H+yuENpwWA2LhiFxlaqD9ua3XTjD3CDre4
CPzQXRos/pvyC/f32Jiu3TOQxn9dT43PN2HM8hehpHkVBAEFSC5GNRu/CSY28KCckJ2AvNeAgYsE
MdVm/ezqXn6vkV9AE2VIw7K8JiTVlmmdodzVUYSCjra68YKkeS7mGBeSnDHc8quZ6MfCVD3xpUV2
W0Dx6MnBlaVzcItIsR/c3sy2TV2ox75Rfk7As0RwwOqmi21gU0C8bIxd5dajPXuZ2qh/5OqUAAoF
Jzp5xpbF9hGu67fGnfHML0W3vk9NhAmQN7MptrGJkofSMxQKdNoTwUjfsXIzeT4mUUibHbydjJDd
ISP5kmzZ6dx4dAgVCjjef/VmRn/9giFQxQQ2cU/nDAyBywtT/Hfrj0HWr+7yO45rAc4NsxVlHJ83
NVuO9mlb1nyE3eSQc7PklF02ajz0frzA2oXXm2xudssja2falIztQLi9Qg0ptxXv8xm+XdJfrGQc
vCngWpCXLRL8rTO5l8/Zr2dM8CBgn0ztM1eSbZb8SMK0MEwigr+HWEXJm2cbhHNJDfuMxsl/4mS9
LbApR15MR08q3q9dDOtjhLq37v0kk09l7hVfarqRB0ncOYeWa6fYDmrk6YKGk91HXkOemOqBYSEf
BLexzVKK6ThPl267lLdWpGlbqiTpR12+70wwIvpVZY+Zgt1hr7hLmbYThLlFsW06nI2HNWSnMRr8
c1Yn/8cmoMFnkp/45yxq1nfDOTht01HGH8viDAVDp7J8JRw8f8hG+AkxsHB6SIAludsumGHvGZdb
a1PSyv5ORy9DwI0m2EGMsGn6gwrLOkIENkRyVbW4VPHYvacWVeuS8eH9YCOEIwJMjhZ/rYv4EmNj
LQ+yg46ACUBP+3bK4odIWGfaj6Iprn6zcCQHS1YVsDqEejBjm/zYktflQCAjdTbsUPKbPfBIBoyG
MQU6NNNf1hFE9KGrWhg6TWKZg50QA5BVhlHeX6+IPRx94SLGUzmN2VPdBGAxDAb/YrfALu62Xadn
qFRD6YZyMwe+z8PizuGFxJnzlSI/pdTgS33PZ8ncemQl5JnRF78BKaB8OrRsc6LHGhd111Xo3bsk
DSz/B6n/d5AxTOs3jHg8akZA/YTdCVKTT0EAarxrUDgZIAUFc+u9wh0VH5IRWD9RIDST4VEOWGM3
bFTi7W3XHugEU+Y8uctFmXy7/oDpO+iG/r/Z4DxgRUg3axZ/asCeP6sHGSXcNJ4akvsbHQA3Go9V
h+kNiTrAyY+jo/WPM2zv6UOSARgII7NhYYFMhHOJ/TJZecJbrdASMDEYzSZYl1L3IxYWjf5g6SLF
CVwqI00mavCHmWRz5fRFspyYNxO66sxgTxWLEagN47pgeVdKJlsUQf9VDtGQ7JPCk0CW+6j4VhxM
X0QmWNnV6S4t6LALZLul1SRWB/TJv2mqojXbNkUf6+6yDkGQnBGCFXnbFFstH/8ghim8Gi6i5h/r
eSxdrR799rYSari1MmDcGloKlU7pn9jDMLZDlM0FITNGMkdftcU1aLAdb2/FHMR+uRBHs4QASHTK
Yay2a4nmMMnCI/MfZPMXM+kQ64Gn2uVqAZynoON9dsvz4XbNjG0IZqvpnwUpiz4i2ROz66OkdCfI
nKPRnKd1GF5rt/ofR+e1JCmuRdEvIgIESPCa3pT31S9EtRm8EwgBX39X3reJienpqkyQjtl7bf4c
cRRL95jPDEQ2qnKinziBakVVhsdg06C5Lp9sWg4kspRJ+Vsxco1PRo3Ru6Mju6A3lNhp/Lo1//VL
gEeshh7JF+OA5iUlmq5+D6cv0sd46Ns3ZIs63BjKXrAVjarJykn1rN5HEg7fLOxuxAR+PCwnb/bh
WqeE6izHGGN1tw/bxq13oxr9B3Y+ZuQoYO4abfBrlf3Vejoff6esWd1/Dnp1wS0xVPB2MH4frT/L
p9Qycf3scsvaufDdzp7bMqoxhINOa6stw6y8+jHsO8dh12T4jakplhQ77sbD9efc0dzwcqGSVn8n
M4IA5Fdxqru8Wf0YMMsQsk5Oij68DhESTEKV8qTYjEHYES0F1WkQj1FyKwM7AgBWgJyZRAnnl2WB
BMTaZcvaLQPOhTSknvedWyUaarcoffvI0ZLV/0IW3foUMLgl+MMw1d9AEUqbV/zt7fLiFXJ5WZCw
Mqqap4gXvJXQC3lWcwsVfi3E68r0PeMaj6fsHbZzPH9mQzG1d643CnGfEQXOcVcUATAF/ALJ1aDl
I96oxg63VxJ7Eu7j8v8LqEI/MkkoIB51Ral3HVHelKohG5YNs/ZkeIyMXpZTX7X6yvXOVYPfzk5/
GYkRbxSiP0J0sCQIzEwj9Hu6FI26t2UYhzvX8BN/VqZogy9cpZ56VrBd+bSRJDN2hZSFeIhkLPPI
Id5SWnew6fbsihL3YI1Jj1TjudpWVrBo5/Ez7aZGyTv8oAlnEArnCM1jsliGd0B7gEim1Tz177il
AGGkkU7MAyuBNty3hhn7t1l5Ryq+Mzi+BzQNVf4Mb4wNSSBN9YFospebsV/sYzZYCEfNOq1IROG5
qpNfhd18Zanbi4926NZp54SaGMgNe2883TZxveI/lgWzf9Z4LsangQC87qP1JY8JsxTGHiGKbB76
v5a9LnoiVSPHWL1BQRM1aO2JybTIdWhKGuIVgNEHWGdYH3VXOlLarhqlT/BMOoWO3n1gXThfkWIk
35GQmfsC23AC/0WXewFKo9WDQYEy3FWsa4/MPpoGFT7ihTPWEiA+q8dU8jcwzpBtDsJn4ZzzyZHF
GwUjQnnA/JV2p21dYGR5i5RugjdMYD44QeZwWPgQQjrbAYAFhkEsyS6scxgCbzlaCHmk3HdPSCOq
6I3lH5lcHrrKfNfJRTzZOs+WUwj84M7a1HtL4hIDooNbYF+aJr+EjcvsjZ1FCl4lrymW4pFHfzv7
U3U39zdHiTTszp5rh136ZcR/g6sXuwheg2mBzoOscHTOK5rIDBejC5vw0R9SkiP9dbDLA2skpJok
fOf+r9Jja/vNO1WEe4SeSD7oVEKucFOh4fxFcjzCS8VIgSy3SumpJrR+YWJBkatwRWxUwN18EQy5
+vumZXuPMywZ7/vYiVEEukD4FI60GHuqZn2PAwGsdBazDx4RS937fty/IXJqfuhhVfIT82v+GDUw
0SyFKNmk5GvzHz43HTEvqwQ7pHmes+w8t2n2jAp7TXcj+INha8C8Qi9hfXDPtFezmONbyqttL4rb
cRTi5tr2Ti12YRH09UuydIN3CNaaPnWc0a6CT7HrQv6Xqx7DqA6jQxk3DArCKGMT0UwzOI+k7uNd
wFKJpy7PbbubuI+dj5CRrvwaR+c9xXGDmaJ1joHiqggaPuENwRAiuifhZZ0Y3fgt17rGYCQoWePO
KR7aYF4xGY9lznpS92zUokXNd6MgppoyDZQ5IRxxbboV+0LU3reVq9+XXnc3nNvquU8F02LnXoNI
D54g55fB0fC262O08MZ9tILyajN68OaAzsVTeSzGMP7Oskj9i5AQUxCs8fS3rGVN2MNgOpAEAN1f
9ShrwjfJ3mmQ4zTzB30tmo4ln7y7oEEqRcKXzShGeqxap4QJJs5r4kqys9eFwIVQSGAjXXPSF445
FowfhXBheb0xDpbHGNEpqNOepe6+XvI030qUhcWxcvucqM+6/1PFldvSZzsdwkkntv4ppVhr9yEi
/7s+Zq2/Y7LuWoaKnbAgVnF7o3Muq8dp6UM2SJBS3A+IOFDpoFXTAk6qFuvdvBbAej0/7syplkPX
HxaXoTvinF5UW1JfPedU4t2mQfcLGF1CovDcEs3oMhFUuJx2CWuw55A6EqIo7ONhQLxqcp7DxWmW
z+D/aTNFP+dYbQWxb/dI7OczlVCQ3QvRdl90pvVwFJ4MgSIMBkB7KrJhh02rw5UDQe3gy8YeHEVI
yIYs3WU+1EOs83Odo3mHhOLFTDx5aZjySavmY8J+qX7wqBDWaxjKKdyPiRK3nI98KtqTCLPgKTFT
0H2HOTHShIcsgzmyzVUfCSFi0Ngq9p24siOgbIDliSvIhTNa2iUhYBwoKqpA9pJyO85S2T0Hi1ed
A1nlDphbf1gPHsOx7klO6/AvRvfKCmNZIq++Dm267Iy4sbCZLq27yWFYf2Vay3rDaTE4PE3g+Qm+
wXDxVImoyw8eBcctyaQtgq8e0Tzm8zl3fjzfxd/Gpieo96jxjJ9vJ+AT1Yn1w/qyirSP56PAjhRQ
YGPRF3wd1mcz76+Oc0XShD6krhNKzVQ67GFh6mH71GVx4DhxnlAwdt62HbFax6T7lbLeRzJQ07bJ
WCmgrtY+nalpzK9liMprOCPU2sbM3uOjNL7soSfB9pGUkooKd7vUUnODYwdQZ5ppb0bbL7kIbAOu
mJXICnZgZZ8psxjtayPn0vnM0CBetanUvJXwcpYDSYIEofYOugEqSiphwEbr+LliCqoPSPFAJI8G
RBH64faZA859JSIkWZ91ryjw2G22DbXSjOes6m4M5jCsHUAI1fhFcB2iDg8dEYrYJnlPUML9Ypko
Cr7DmQEG4ijhn9o6qh+9Pmh/2uZGD1l7mMl9HC/+XeEMXP7jKma4SkXrXuvOW8zv2s3j7tnFwHig
YO7o6ZdQNm9eV4fpRbHori4ug7JjkPsaScXcCPe5Y32I5sOT4ifwbk9KHglL7l8btnBQ/Aib5wL8
0O4l0SQJlYnxGH57Xtrt1i6F8k1QJOFB7BD87HWZpyTY1cgh1G7mWyj3N5ZqwBFPlOeBDmppuOlH
XbzoxZ3cY2AI4NzAwWDIwl4NkMYkXIw6zMyNkxxZJksWh0OaqPCYTJ25LUMGf30JMj3/JelC/usp
ie6gQmYIFATp1cdBq2l9R0xOtRF6c/JXmy4d77XnJE8cOBCyEC6PYMV80K0bf6TKP/8/I+TLtQsX
JBp4nYg/o0rJfnZ7DCV7SOWcnHWXNc6PM+DsFUKX0WOZ5eEHZo/W/Wa52kQvtuGcRErJVegSpLx2
4dYL3XX89ufJddga3aQPuyzrowQ1CNbljaUDQCFfZ50+54B51RsanQA0FktR53tYg+AK6mrRAAQL
D7tUXBoo5Cb04ae7/AtwqiFmHShWzcV6KrW7gJLnDqnfkN7zFVXfWDpLQjeGTk3EPbTDvRlAesK4
7abpOnoZoXKbzK9TXmi+8uYnZS4kv4JuGASNQ1MS0cXIFa06PRFfi+H7pcIDqRVw9tTkcEf16Nxh
/gMbM2Jk+QXrII44A9xkOmsdzc2pUuh1D4HiwL1kVHjhyfXD5L6ik1yfgm5F9DGodU4JDMlEeqYL
Ro29cVlUJpf+lsX9hKZgXY9uHnbuo/GBkNfA0pACeDVcK131hiq14bfF/1jGInxu/FJfbibZdd/e
FgTAMvwnCcjqn1iYpe0mVFKohckV3+EA9C7YgiVLuDZK0+GtnOww/RmdemhGhF9aLS9tlFXOXtv5
9qALIWkdqKTeUlGSDL2xPEg/bOQc8X1TOPh7aIiJ/+TZ3MTnuKNZu69rJS8r0RbhHepKpoIRr/j4
yRDTVMe48p15mw3xCA1m0cMOdEo17geGFtym0c0Gu61kIOefJUkG+MQ8vvO4bmO12ncHkLf/GIL1
Yv1MvjTj/l23OJjgbz3bPap23T8wS5TDoaWpQIWRVTTuCBrL+WdcGsNgUXf2T2G7ZHkKp7nHvD1O
McE5nLdY20IbTs9MUjwP/d1NX8WVkz3AwFQ1EzgGaizzCdXainCxzTOBnUN1zCYWiltLhsjFrUdJ
3oUdOUXLvOjaHfg+9Xiz5NIukc8YbOTs1c5TQybZsgn9gaiVsYe/eHAtdnAIYATC72zopK9kgAjv
gsJX8WuYdKoPGozA29wD2N9CUFfkp8xTxvptnlSqDnXuOReSlNCsiAIqz55VKNVUN0Zevy2I9sSF
UyBtIqCjKLx6gSKcunq3gtGRB5+p2283LpaEdUQ8PDAOuokzodHuUtzYK5/GDK8P4wcViM0MeDAG
FnVzYADDih3K+I18JsiR3KoR1rjfd7Mmicbv7I6hbvuUFvixt30y0CmgcNfkItwSghcP4Nw2Gp3J
Zas3hn9UV5v2fcT5LR5Z+bpi28vUQ/oJsPAe3WF51dAW1+1aYCwjJa0u7IWgveKfBxooPaSgz66+
0nkK98Dv5/em6B3kzWPsXAtSleRd7vprfMnzsK0AZgXzv1h0Jv/kKJue6zhX7YVdLV7ZjWJB9lzE
3nwjFbuWSWI0oSH1CbUkyHzuaC4sK1MGUR5ljmdGHLTkWI/7pM3aL0yIa/XIt9k0Fzx0BLUtOTi0
MztETAU85v7yt6Dk4c4wcqi3+PoESQWCEfaOi4b9vNMllpjuhkgiCuqkCkkfKdG1d/jvo41n8FZF
gHNdRLZ5e6mASYPwYRp2Uj0RFLAEGWbtDFooEtBZmL6sKAPViS2hnN+rUWFCGSA3nHSgy3SLlP2W
QUkQTvsypuh3ZGxr5zWasVZyvLHse2J8EDw7LXOBp5RPiLj0LGHEE2BgPSqnQKTasfH6aWsihzed
1QZtgQrmo7PU+T17exEcC06Qi3VnmyENAcb5EAehITmFA7jw8b6GUfOIcdY9SlJtQFa2jR4OS4ag
/5V1ZfpGkGrTnZoyco62HkkjcftIX8qIeePzzLqz+MEmb+DcRXLN/+rCIRAVLigPPgtSv/+ckGxc
lNO7ZGbOuNan3knrO7viyt3MuvThHCuM9dsI13N3WQx0bLZgcVgdlHFmSDsL8Q38GwtZx+P33Dlk
PDCVmNimkasSpo8TCLz5AskHIHsG7fM/4IcGLRN7vRe+/4zfL1K52pc+KAL0BGNlPqsqafFTK3aG
goxiJpDsW5o916EOjiO3Ds4cgp28jV4qQKRYLcxd3bCrenI1LihmF/iHSUTN273tC7iDLEBWyl8w
vqRa2iFZ94m1oHNDRjLqLoBm+pRNZNhtuywrP8c6KvxDROx8Trr6Gj4ujTcme3xKfYhb8QbhXlnl
PCOiYcHBTNdHDlF48S9MSABvAImM/UPLUFxt0NV0v2DSZUyekhvpsKCUYzE24aBxZFUQ2FfQ4m3C
BUzCc2xdtITCLbrnlqrMPdEoiM9wMB7r4SKyJ/JHm/VpdlFnoUFDi42benWvqI4IHpt1F8Uvmaoj
vV9FoRkLj+I/JqKW9o4n7y8ltb0gFEWB7HIWg0aZtPvfTfxMAiWxiv6ll515juAZhVvHsch/UKfh
G10I/rrRsXsyikxZ/fWGHAX7lsouOoBsCZI3Ew3ZxQNxWf3Dv+TDn8P+KlDy5UMPkNAymSew25/d
6WjgT8wfAc2s+zfx/D4/ReidGApiYAaZ7zVvUxKin1mDPMX/m/Zkge5Yl03jFSBGBFkeO9F+hcaP
VaEJltcBEAiVVpwt8TdZgArCjgAMCNmkyR4IWVh4pRcf8VHmKJGDrZxzkhhztKTXJMqL/wYl0ZhJ
8GcjQ5mo8DAp3LI2Ma9TFKlJp6+zXqc7u7As3raE0iZbd6wXIhMxmj0K7prhLWyipN0M/djkx2Zy
ApAQ8Zw+sFLjFxfaEK7XeK24xiNMwI1OVjwDFgUr5xRil99U2CblLw6Yu2+0IQPxpCpoHyczOP2x
DXDpH4kpuFWGDov2c1/35WnWKPy3S6VWTH2pp6+AZeffqHvqigAJKq2HJTdBssuGNoJdbNC/74Ah
hthRJbADRPZEOJxcHS0pcQRBQjafV5fJf4yLODJghZh4R8fs/KCLpnvMWheUYxIEpv4ol2RlzRRi
XX+lrwed6ihaxi0KCbRjolDiRISeWQ5ybWV3sVUWtneUejP/oXDC/2DsjRCrBqGOSRxFBBzKGv1t
ip2+P5MniGtugTWWMErnA/uIxtx/A7sesSGW+Krg0qQC3kaBUHDFhaFPTDe68SuNOqXk1adMXr6b
ddbOeSaK836QNVYkJo3Bh0TEIrf5EBC1BcNgJYTBOu2ABFBmHaJAsjABAbixlkfenyw42riE3Vcg
2nkbNPFkJxDoGTw6XRhxizYIIMK6AwM9FnU07WIqaQ292JQOZofZ3GxDbrQPdL88ghISAerYeLj1
Xdip96Lwk+kA44CcGBT4cLnbyY30hnBZmKRcuOaOOMsb0Ap1Lr3JMjtAmvxi3bFGMHoX20V/TpZM
J2oYBGl7Jli4DyIlzDss3ZHcSdqAb6NblskdYmKOdUhrLkJ+Yqs2Ce1MTMTyML6AtCKbgp7Uwbbm
iu6iByv1nUszfKMtjsoePbfpH3hNs/W6lFPwq3BKunZSOob1riwW92cgmKjbJmun3gdbNnTlePlJ
JuUkzbb4p+uFBT/twB6Go3ynOU7JUSh8pydhxI0f5tIdo/uhslzQYDO898z28QOT6jLnzssq5uSN
tXeNaAmHgpsyHfQKGu2+tHn+OHs2Srd9q8nacwrTZBcunvKxpm0lCtJTcXQ/M2bFqu2P/n8F9I2j
p5YSvT4MyQNTEEdeIGLOHBYiyZ64zFy7YZEtvb1dczSYWQtsTqCE4XHqe+cLO7/4E1U98Zo4lfsj
cUDVv0447e9mJDwNEVLCIJ5OtigaqLOp9xSSXwlhKBAOUkz4ejTDYmFKsR28ER164g2sdRN/JLm1
ZXp7NxHmJra81FCgxm5FzrdRPLzLLl2X0Gy7AGrPzrNOeWgZ5Pnbusv94Jktemn2M1FOtxX8pJP9
uoL6Rq3q1N09RQOpf5uJRMNXHpiG5EOml3RRfjJ+yLKlFHMLYqWwfMeoRr2Jl2LfRIjSd9APcIoP
uHz/BWKK3kvKWtKZ56z7DV0StYiY7WLuO9uK/tNn47dXujIhI0OHxQkM9/GTSA8ATRIt46PbZajW
yWpGsQNa67MmCyreYr2AHJFz2odsqqbxEtbR7O5K4bMgKclxfloCht2noRjn8WyHPHoBacDcIGBq
EfOjGxKHcz5z8pbA6WwIqKDLb+KEDEUcoVl0ivpQIeURuC7PRIUjRgZCJoj6I0Lyw6eHcH6jMU7g
clmt7+fQpumzPyk01cztvhD6IPgJQ2yVeyZPGUv2tAqa4TNsk3g9062ZCb5oG4NWj5LVPWk+aebf
pAG6N2pSWL2QxLE8LkbRpmQYzs543NL60JGY2T6w6oqukHhDHjqJaQfkQgt3eiW3prrWoNm8Y6L/
z2efowg8aQsMfyQjax+vSaCPeQDW4xcqffFoZ4rCnUckhtkKDbmL6msBtrFFAJIRVjLbTlV600Ec
KI/4BCeMkKHjCS6vwKvIIfDX50n4iulvaYfnGn4bE+MxxMP1EbrkAvzUICrkNYYzC0wsVqnxuqco
C9BU7/jbmsXhui49RhfMPH2WoVyIFgZSVBF9vMIZ4MHOJ2b7HuKaV5AKtj3Y2UbPFJZBux/Xubl2
Q+VOu9AL8K63KwXJF21Rlh7ZGkyMwksxXGIfat6OYsOP99Uoh/dmMbQHXeZaqENLHp5axcx5L7SQ
fzEJGw5Hw/Wx6ZpGfBaTiK6gJ4uvqCXkYkNEiyEvT8v+p9UuHXXfErdAFC6KmU3IgowOxxvDJ8Sc
CWl5qh2i/aiHpsX02JZnH5GNOS1tOwdHxjMkB1FCsridS5TWRxIb2u+VDE/ny3UXstYdqHgV/Uwy
nUgvnZ9iTL4ILJy+bH8cB5nuNgZ7QA0rW6SEhPA5jD4yXfu/YNmu5XkkUOB+ALAyb0SyjP9BtSjk
bg187LKrxNF9IofCyj3Ts7a+THa9WRcAMCFbJQUuZr2HkR2tWzj8UV4a/s66Hqt35IzVir2O+Ods
avBK4FKtsnPWeM4z7naNKS1CcnFHPkPiXqnPE6TQi+hteGwJ0UrPhPRWu9okyDW2kI+S+hTHAEmu
1l/A0MAjQMgWMNDe0tHU2ZXN7fKc5DykJ+ycC3ezzEj81CFXKJI+ODoHKnvkcauyffiKLY7Yzjo1
mb/HfoSNAKGqtaAxApKYIKvRueQD83OI6L7J8r0aK0l6BpyiZb61EPhLwJTo9SuejA3PjlsN+Z+y
LLEoOrUWhK+A40fLt6F+XKns+XNw9g5sWEvt7QoMHf6emCjy92Qb0NDWtHMrIAjsgSRH8T/eYaxC
sg8gYtxT7cf/DDLSEflxzyKoDWgXNiFtP3McXaWfqd8w0nyUrGGSV/Li8FkCaYwxbvKSIIS5LtXQ
+f+oQtbiMHFB/WvJwvnuRkK0z3HUQ7OyLGhWhA2CrQlPYBNfsFfoC6kEaXLp+sF7HWNZ81qyrfAO
FX4qeyE7Yv6PVGb3T8MUqLq9MFW0x3wjWYKOUbfutAuhGy2hMzyAa7POu5iwQiVLzpSBeWPp0yin
OZItpmOleasBzLj3Scos+29XEhdwXJAk8pmCsQq+eAAxX2wHSE/JKePLF7+1HF3vvOSo+ZhvdbNT
nZTy3RLzqgj+o4nuEfDPfEWXZJYkye4cLxjRRwZM4f46YUEBHvHuEZaQDNo9Q8DCUOwg5U1O3sJD
eUlwu2LpEIhHOZEENPokdINOkeSK3HorE0a5ZidmaLGgU+CcsInznZBrzPhcQm6SOfK+A8wMbzSm
6NmnMfD1PdgNKV88r2fvjN1lyg/uxE/8gDoacZYdQn2WjiP986rCiplcILFqTZC6fHoZJ+wPaa+q
B57ThISziSk90OMSAI0aa7nPoWMFfKQsk+eLmyHCY0YcRuq9xuMAKK7SymdB3JovN+/ET492Jn4b
cCcCxmdBeIntYEjblYV64Zx3SDhbLKNW2ATN3dQFBHH2a41WH4JNfBpYUpFr743+1YANno+UmDTb
nRNFTBfxtdS7MJqD8IDEQFWffsHq45xZSvK3OANhsjFjmsl7oiYQQcOVljnqgqKW2Ssj2ZDmvWRQ
II9jD8Wb0W59A1PEIXxW0OmK3c1uTR161o3qSTV9RWAV1A8rnKr8wCQt+d20QErxLCJHO9QjGZnb
2rMspGiRyPGbVTd/Oes0f2XKSufUhZ0K7pmp4eVDSlnuNJCSv43pAuSMsvDhuQ6e52xqvN0WbaFk
0LSiVSg3y+TimS+Mme2+JvgmJtcq6JrT6JBjuQ91RKarC4TFObdy0ubCzeRNp8in+3rBSTPdvIU1
re6YwmTPY5b1mxWnAaFkgUvcTuQm4S+KB06UoaESO4qFgcUmQdCAtLYizuhYxwEx8xg8QZ2KMbRP
aK+j6l0xtrtFCBtx5RdYfE5G5CK7MokhbPo+jN646pbqO8aovkAY6PLJeZFDg8wlN0BWcPmi1/gA
2CtBCeLcQXFvkQfIvTbFkF8TMp0R4TpBVl6XzgbN9yrJ7fvhh9LJTxeKXnk/zcDu9IQbPY0PrT/4
D2NE/4LlO0ud7VQCtbhw36zQJykB+Ts92TgvBawqxjNr16/jq23dtkT9bSAOXAx8MnkwISOwC5sJ
s/xkopy+biRTUDN2nZg7Jom7A9OQBYxsvDrNzriolQMBuFOoQMd0cq+OdmW0nUkf7O5kNZGsGDOC
Y4CcB2ljCT/j7ARjAXku23qljh5uWxdUS0VeQ5Y0AL02CHvVtRBJSoY4RBtk76SH0xMjhgLweute
2mlVxXGO6iLYk37DyyMHIC+QE3kQXpkzR7CFlpizHXyJY7dzimYNrWsccIu1Y5r8wcIyxc+d5ua9
K+dV8vlI/mz8WEizDG9k4eniWaLPualzjJdQNZCTg3uZZea5gXsFig8yH976YsklRCtMyQc1x4J2
AXJ9h6wvT5JjKzNg/Rtv5nPCQpFDUV139exrQUC4CppPGt352ZV+4wGizfEhMCCTF5dFkkMT7wQI
41UpXknfXsnqshXgjj3WxTraCY5VHDV51x6N7Hv1HsQ5XSXLyPWADRuXQw/zZ0T2zaaG7ZNli58r
od45XlGD4xyWvE9aGeIQIW39GiYl/mbg5NAVcVTCIY0ZFyGzcN3PjMErkZQoBokmd7vw15yXpFZT
ipAMT5dJ0GTSEcQD24Tr8gkVEElevtf4j/0iQxLVoI1TL7aD4hzb9AkEH2znGt6DKOPc3S/Imm6h
JzJ0jyuA1jcWzexRGjTV5VEy0kAGlv4/EhloH64Qo4V7CWYRF9DnJSECuqaSYUE4klA66jn4hQoF
WgkbMzyGS8RcHtJqH1bXuNbhwWdIQaxLX8l5R+koOFnJokNZLouZpZsxCL04fzq47LgjGD5zPSdb
qBrpv3x0ewIX2wm0dLz6f01OCl9aJflveiCwFmgQ/0KPJdvBwyN+9mtGZRsCyAvnN+cwUv5k4CHc
UyQS/Vk5nkJSVkEfvGvbAB5d4Ju+OeUzqlhEcIDKHzLa7V81s6pip7Qq3twueJzNHFePupjFnVKm
nLeLDn0yYhYFxjFeHNc/9XIOQH2wDmQmDvYh54hAq/lKnz7KA7vVlTSD1VDmVNVSUInWA/UVlL/V
Ntgva/pHKEUIACHYN+Wz6sSU3xuxln+8tQ28fV1jbTD8Zg5tz5b+ff1dLmgIj/Xqd/MWdSrR26mh
J7x4jP6GbaO8ots4pWyRPDS1+6mn0n72Xq/6Qx1ZL97rwnP8a5vGyRfPxNQf4ZiG6edUAeTeKmdg
QK7UIu/rhZ5iF6H3IyZ67lJinvpELNywiXiLI0s4XReP6/ShewuC08ahe9eScFLvAJWQDMrgy593
rRdkH83i4rzySzAZWI3YL8a7OUZvt3XnYajv8Za0VLRNg2pn8Rb36i4hYdUdzlPgGFFqXNRuRU3t
9+bi/HNfJixY+ZWAtK75xdh8hAutM6xSC0/inFQvdL7pF/g9hmtYsZhpGZWkwTZMXQcvYlqj9q13
AzEDiOxaCUduq7PWGe/WRpluu9D35K9T2GsOsVmF8S5GYoaRcGLMB9YMT8qMzFj3SRVwqBsXb9zg
GH7Gm8YEUwoDVlBQPOCTN6THph1wv3ZV3cUw02Ezdawx+rRgdlZ0+Hf6zjKcbHJpEPpaJ/KQh2PD
o6moBt9r3WNGoIld73EdZyxkewe7vX4SXd57Bzqvrv1YGnclucv3uzE+lHky4COXGR7lQeJxfqm7
wPDBQpYDOoHI2OC2ZJkdLxe9ImM8zMTl1Pd91Eh5V+Qj5+PVS4OWZBWU2tEEzo5zLoB70IXmyFre
mN/soebwK2FDWnzorEbLTAQKrIStNxBquyt0tzZ3LsN61GQ1E1wwYVEygovqFe74iRF6dfQa/vhr
VuF3ArHGqgKhbmdC51IY5tTH1a2z/Kmv0GpuaPh7/qPa2gyIXUpeAJr3Sd+N3lzN30XaCgLYnCUg
psGtmm3cBcOVLJpgfXXhzPmXbqqAQzneMqmzoRGeNzklKPGh5FEwY2jkQrkb9GCYjpb1wR/6H4s3
oFQeIjOKSJRUXNINFKAUbBCdFPTQi2alaraJ8cVKfwxSe+dB+ISEIF3b7MYWDfEuFo6pXtyCzD+9
6SXhufd64eJC7jUCbLpn/SDNSyH8obmnkFqGj9DS/TLbLNN0FzozrkEfIS7sEtmOf8bQX7MHXPPi
rvGMfkPm7dYnvxfQwSRmEJeBQUuczeJTCVaNYBbUeo3LJijvx7tiNnCQK5vMaE366UYEawFFfTcF
6lhsQGX0u+T9snvAorIikoWSczNmgMSQoroxBHS+mEAd/T5G1Z2D4pWnJV4H1m0kZlZbFFuEoYJq
xo0UUwYSIKuA9rFqt7a7n1tBm970wKSJ2p3RDpaErsTncgxM9OUxtv1sUf6ieUGEc59VRb4+ONPk
1r9AjOj8qcFwCWkHTMyKHFxXsXo19Gn9DtaC/WkHh5K9DalMTujhky+0wd0ZWhmqe3RxLi897dTd
VPeoGMdboUasIxOnNxYOvboC1MVX4CK+9La2n735ZNAViH1fe6N8ynh4MYRVED4eHEOmw27m2vsd
aeT0RyFDk+GAZLi40V4ki53XdFV84YkmnQLC3y2fwXbfbEYqvQslvQAkkWG5zHzf7taGDJbvenQF
qDZgz45X3XXpak6hWb367xpGi3Phb1D1a+718xPJr7N75wg3/KQyDOqK9Oa5ALcJnQFtybYrhsj7
nOtgXsoj30WZsojGPhgyWSTi9FeX+SY5VL4qPnJWqcSslbx82PZuAPVXFpZxxvo7bsb3pEhTjcVe
aEyUoPAq7xBSoVX3rJ+T5Bcv7+oDw2Whj3ahz1J3R4d58+2PtSUuGX+TVjUYAFEUP2MJsPN2VtIB
FaEQN9ZJGSqxE1HFYM9UyYCG0uR50L9a/rE6lyGnMGcok+fgrV3H+ZLFBQiGnruFdJuixaLcSZjx
QILD26NWFvKHNiwYPmuMpReeMIuKfopwZolO0giSqB5A+U2BEP/GhxUGJxUVZNRnkO27z4rNSUfi
FN86Zv7FQ2jWgxg8CFTinyFx8Q9IGf7H0XksSYpDUfSLiMAIENskbXlvekNUVVfjjYQR8PVzmO10
9ERnJkjP3HsuUYGwrnpzJGnMHRBZJN3MKCSsB0ZUUryBiAyIbKsmy3tFoy/ak0F45FzKjQBEOUWG
0VPg4+cZzTBV5wr4eXYofKfD94k47tpkXRoRpYTL4uA5OP8oXazkYnczHqN+LcpvXnL9x2BzhyYb
2N4H+yNy6RaoiNEpC1xCm9midR9NmDhE2E59+raqenwAM8XkusXtgLyNYGkcHq2Ymm+qssj8lpbH
/dL5xGLu01Hn8xXmkvqpiUb5LwM/Yshkd41EDCshYxXZ0JQx0vB5fQtn4V76Ba9kbHlsLeOBiWzH
Coer6MRCNUEK3IxQUvLGF8+t1EuJ2woilXaqrWLqnNpjcbFFqqM5L2bGhcSMXuQwIaupu6muj/kw
B3pvqMyIgoTITqIwQmPyfueOtXEWpS0SGZ0zuwRPiZiR2szRJJSM7nEkptw6lL7v37qlNaL5WL3i
nuuFTfwUuS4seR36LO7bOVBhnFucTkdSVGZ5SuZwY4MD1y6G96TcaEOVlqlGt2NjxOxT03+VTg52
TQIQwvBLGsKE/6Bnbup69UuDMIf3nEJO7AxGFaix2KPd/smMEXKAHVr71b2dsBL/W3NQ4bE2wirj
emGWAxGBLJwaqlv67Lgeziqe+eWNzR4VNAxAunHmED180txpkfCGxvrtC5Vfi7qNyqt2TbvsbAVp
c9uUBGdj+lPT5O7mfPXI7hZMdfYThrLPGYdcepUHEPneqByK69HWTbFZaKP21pAcYf8svkvyFD7d
BOSO5eoPHhu43CkmBRUzP/bBGwVF+uY5mGtOqnZRWl4Ae9fz54Q3APnq7EfVaWRy9gQhUP6dkPGh
w59qR3yaZBjnW2J+iPJEHwuwGRZ/SwjYgAl/JzO3Y9PoND+4LOQtUbkIGDxcHs+hcckfRjMh7Htp
MfRSF2e1V/abAFjGu8bxB3JjbF07D/46597J5zaKkIJbotTdcZzKyihE6KQmjMDDEBBSwTe+tJfr
iMovBEnmhGLaQYQuLZoVVvisC5Ut/+KKkoJ/BPnPZ/Q4U0jcMdLcXZ33jB/wMxpwOHa/YJfOnR6Q
fbMEUKQE3RKOuxq3C5XnfBN1JHMfhbHlFWSJ5HsKQWrux8rxug/qyKkg056z4ssFkvEGxmQkFiRt
fkM9mVMjZu8NS0b4m3EjE3Xh0BHgESeZi6Dzuwhtgdm7ChYexpS5/Ud/PS3n2S7A9XUEgLyhyebQ
x1DHbawSm01IqFymNJkJ/OQaTPD6B1XK+oUt0/sD1pgP40rWOkzwsNQdQyREW5QOprucMJf1vI6U
DDF+EqxLEaXgBxHRzso3H0XzmSSOcXMK0pzfMzcuggfUU42NzIWKS936uRusN9AKrWWPWzDET06E
Cuw/Z+Nu6YYuiXc7BAyo0VXV36oLTH/pADTBNgi9orpO4FlZAJmJRXnybf5WsUtQZTIMRmvP8Qky
wrkF4FpiK5x0+LR2AykbyPRzEqxHfG28DSQi51yhr15nW38xwjveOYRPZj/O2ZBwe6MmIDQFX1q7
115dF3ebuv2Vt4Q8mb6olhgMTuGyil3Ks+uoEmR1mRDP9YOXBfHnkLjiPBKLwoK0EPNNEBW9uBSE
csJko+aHZo/liHSVPGJt375ZVVHTiOV0zWTZYog/eFNN2I4YJ3eAu5aZ7s+sXR3uPeUM64nFbblc
SeZa7N4hLjd/0RFHfBEF73f7WQeABE/4Cjxz3MKBlje/tKYhLsqN/QncgjQR1loqiZ68gvecylUE
eMaw9wNZkmAMdNmRVrsr0Krs7NYiOzdNKaeugqjuFSBeNOfJcbvOgcFUJGm5YtjUrZ7jvjSsyzK2
oEvfxB5B6268EtA5PVdU8tkRjpb91KagN3f29isz2KyH/IS9p4wYcbScqFU6GJREprZvbFvWZ2In
yaqgRVrVGXAPQoGC0v6zWELMDBEn7XlC5crnRX72AJAmSL5hj+V4Z9JAUfIkmjxA1kvLLfsLkiuS
zLdgX04+pC7Jkftq3AXR3Sgc9qVz4GlIjYO1HGzXU95Dtkwrtw1OfsRA6KdfhsxdcCKuubqdbK7n
yO1MdMyEw2SKhWyzovStBHm3aD70E/2ExsSLj+hX1spT12QMGLIK5ny84b2vQ3S5dveCMIPgb/Qc
9C/aKk0CkHAZs8PY+v59wZ5whZ+JYTTXav1ued9TuqsRrjFjed/BtcmiDxAKTNsEagLOV6IKwjOe
G3bggGRg7inaPyRXXuQWJ49Tp7n0dGHTQUNabsYjy5PcPfC7OpjdMyPZLVWjtx4U852o3+uWTUtw
QtUxcD7aOUhK58ktC7o8pX3LOg2tt+iT7/Z8C27OLoFHMUUfUliL/ToK31Q0WxZKhM5m5rS38zwJ
f2f4LgkpUKR2IDRTgPMaONhorMzc84oxWa2eEC4uy13RYa/iWQZj245Tx2VKUsIty9CRgejI6XYC
kOB/seRwEcLSVw8n1YCcvyCZRGGVlxAVYh+nxstmBMu4ny2FTaKZ+tvCosAl23Fht2PN7sBsOB2o
GofKRexHyEGKUwg9w3BlLC6MPSYYjk7y1pr0KiD/Flh9L9N7puowgAw+HXMIpVjn16kYyEyhbMjA
06WkUn7I0q5uoxSOAYnMOGcwbCMFHzwRMyzlOE8sJb8FghKIeAoN775nXs6IocnGxzXtSThh8iCv
SN4gfbErk/TaKS0ZvSl7HM8VGSDlLpAT0giSwBbUZIzlN22A0auwmxPMTtfcsH3NwifgRxB8mdLL
u9qxCapq8ab9rqRcDnsElEbE9mZTOAd1NsM08iO6cAvpqkFX5Ylzly1QXEeftAEKoEbKI/XLaO47
UpEOFQ16eEgBcXg3vYy0OmiCTMRuGsERHMvCpeKayFMrLjNYtF+VzijssCMC2iQX8J9eyY87Z0EI
1htiC4kqZ5ZP+XpRkwFImBcU7LzJgmB1MFk6PQ1sbljphoor+q5DTxJ6/Bp9N53Lsu//9MU8+Cia
yHveUr7BOXBv67HPuxu8s0pO54A0vv6qtN3KQcfDdfrhqA73QW1gDiHJUjU/jXFnNpsKz2KM0B2A
o6aN+VJhV04oDha1TAgzwbt8JnbVnsCJ1fabQAxePsHvSPTdDAhr5dyntjAzzMVgC0rNE2x2Lqtn
ZosrpAX0aniGd4pBW/Ec1CHqg5BcbcniPqMiLqjd8SmVaR/c4ZkgB4gNwMZoWQkXWuLW7dkylOXU
b76VuiTTLi8ZKDqRHzwuObkD5zCTnFm7oGJ2TpLdQNQNKl2Ofzbj1cJqNjmISja0UTyVIimObkbI
JXyWEdzwU1nbTrQBWKx+foqQ6COzUH5XD7uSCMslPdJgVELt16WN/vhWVWZ75Vhr/9qR3FbuKxTJ
d1jO5ufcSgqzw+/KoGemi5dxD7n4tmEg+VRrCmV2k7258qSHStPHuP+UWmlON2MIaT8SmllcQkTT
y6mDVCs+Lbr1gowW1D9FPFlFCt5vzSu4lP3Ur5+rMAhxY17uCpCu7ZoO9Swcsu8hH+st/yoygbrz
GG9xHzIARcMu/bJKWJciKV2GXZ106FnsMIfHJjJGxHdjiLzkWkKRYyNYJ+gj99x1vjiS0W1J0iyI
J2/vOAATgagz9dk/YqQHrBVrjiVBvniYQpYBTAUNdE//1o7uzmXhCLkdHVte/UgPFRqnJecyOnyy
tgColUQ3IkmkDsisG0vN7nI7Nqnf/WUYODO9SRw7wLzeurlzasAfodKrMLRjkIf8vMrhgPy+TL9a
R0buQczZnF67oFZGki2dOUvWj5nr6m+GGm6mjOrt6pFwF/wI+w6FyEyx21fOXZFHm3eK5vdN1/j0
ntg7euKj8wYLiIcrJie/ae1V+4d5BudyQC5cjr+CHkIkLFUz2Bh64vL179jb+jVaxjaBY0ul42X3
knh0B0VTXmjMdtUy6TvcnFN54BysmnsAUQItIYi79Cb3kW48aIcG+zuZe7hPB6cXc8LyGFlnhlee
JU3w41NOuJv0N6k+PG42PB4jU6yryIa5/LFgzUMCX/ednbN3a9kVGcNqr9u7mLajA0U+7Bv+j+CG
v6J5XIP0RWBvYKnIiiUPTy2r5em7F9LROHOzzjqaVgfOSaqBmnkFC5hBIgrJ2Nj3KMIiwq9kYmxM
0zUlVuxaZKiw587C9gYVeJQSrpavgoULqpYpvfSO9m24XSowy3dLbHB4mkTAihQiL87kz7KgbkZ4
6WbpfhJttyCuNFF9M5fKbclNz+igpwQGyLdjfDg2hlHUgPCBSyC5h/nB7YBnz2GVFWU21N2mm7Cf
9jkoy3DqgLoAZpade1qLVc93MGhDwcQNQg6CH3uOXmdGHtWhr6MlPI14bPpjhza7mOPaH2oS7yHd
2M9kB5GsyXDK1Rfb63pyhXNRVpx5WHo8ACZtMjF4BjVphSSHz/RmmClWNwckiBgITX5EfQMNFx7D
EaqgaspzDeRBtBgwOAxJT5tCh7eW6KDC3i3sxrvPchiG4CVQCGXJW9IBsUQmJPUybguTeT1Wcjpa
9sdMwqJuHxZYS/iPbCu+m3Epmxi3XW92c5rY4rOUmS6ya96b0MMWXaLLb/ESgMzfERfCKc1I2CbD
L7V1ArUsABG3k4UKoGBqQV4D67AZwBO8IrwFdMwdH0ZzcX/MzD68G/YVpf0bNCjrkeLOFvhixNJC
EiZRMg2FWkyaeWAjmwfbGIqz16Wjh8RwYaVwVQdMWs9GyHxzO9oepzpRIWReYZ5Bgzcw8499pBx/
Kuq46S/6BsZ+RBi5ciQNRUFJERBaeq48Y6yngRAMuipheOiFo4IgwP/NXv02BD0uHqQHQWeEqQvQ
CSdom41PI+WXiq6YZveA4mJcnzn4nQa7b5XfhRCDTHEHnLA18tgCWVPqgO/XrUEsNnZoyxhsPj7p
hewDg3pdFut0LJsirD4T6oDpWvLkDSfTaLIp6jTKDWv0po/O0+wM5tTZDgl8Vi/AFTG2wOhqnGUh
XWmjjF4Y9w8TMuAMHafuaxc8mJGSRPUU2tehHoP5UtFboQblS6r3NXo1FsmoFRiYFVX+hFJWMef3
p5JkI0XbEC/4ILp901Dz7y0TDZRGzC/o1rKGdDqU0+6u95YhOzOw8ZdzyObP3rPSsl9cHqDobBOq
/M0pz5CxLgJx03oDIbauXt9VZbvjwa7LxmAL73FvCcwizJT8BBUBbgPmot2cTRciopLfvvWIU+78
RPa/yEN8/4vWxun4SVDAxQEyFv9MuLIyj6jniL0ZZw+6Qlv0dXhkrgcDuVS9FbdEq7Hu8yZrYpnH
idTvOzx9BqPJKsV3KU17jTakAKhXrnRRDlU7BVHlz5g8UhczmwRJimFclfl13+s2uga6MLW4mSt0
bCkh9u6B1RSlWpimRJaERc6DFVptgXqznf2VQxFyI1JemX1YQ5uv5xpkY8+z7TTJNacAMqlhksNP
xtbxxa7smZUvjjOU8k5LPdwI5B/MpqgTGIrTsO1kKVt/N2OXAyqxBLwDFshT4pWiIPrjAAnwHxaP
QuRAdRMgQKFBya5Ilwmne6TiRX7pI3+wr8O5WvwDyRDZaz8JKVH/0gPewi9Xb4VEXPkVNClTucYH
p7VPfPYCx650rD+p9KvfAUd5w6/h9K+jtS5Yqsj8q2OD0usbWAwWf3J4WSF0yZa/OQW2esKSXLuX
leS2nyoNuhaUE4Rx9HzdmpMYmBqXNV9hrnvom7/DhAYMGmkUrY/kZmX3LcSn5ZTUta9iNrxbeE1r
h+0hJM2ZkBkdNmdUxpnYO10bKWagiBwfB5dd03HQxFLdrwOT/We2VaRw8P1kLcct8Ug7Fgb+iRYJ
Wl7Wl28gFLx/fpsXZyTVYO4xbuUvQo2puioCD/QFOTtw0QNp2XdLOuH8JVq0fppsMbXHOlgcScJS
JIjSA3WrdiLI+2fVzCXDaQ6jY4G4uTnJvE3vpWC1fZ48pl3E7lQRttSJqMiD1asAeJTIEnvnhQyg
77OmNgGo8VFgbugHyUAmLaw4cHIsCGQAiPDCjGW+hJaD03s0oaBNaFLMPWRAqzu4vMTtWEGI49RB
PERILdYYYiiiwDo1OiEVo0QpUDJ9FpqoHp2zhyZY1Hpo5QyUEK5N4e0QpaWoMnE6bac1prajCniN
v5IUI9s+TCz/Cd0R0PqxMemjqu3ir7AK+6ZhTM4g7n9IlxX5yPbLdd0ORLz3iBLrZYDBPhSM0sDx
Njc+mAr0YUNvbzrpOYnIQAJnVm7QwuEa1kCI3KxfuW2CsjY/jkMNHJJkAGUjbPPLRBTBNmfC/YcU
cBJkc1lrPeztoFPLNdr2tLtBnIYlYi6yT6q+JSDEq0tfRrwe/pXxMxKvcDaU7401dN8F4fF/Cyib
ztWW5PxiaSSXMVvG5krxkfJ9hpWccY1D3sZL6/TRW8o5+uTPZVeh/+LwtdHga/ulBqnbXUjjmY7s
/fiWZRISROh1volDxOc9xQ3g2Bn4c/LN2MpDzgGlrDrZfuG5Z1vJ/Ge17fWvZLlE4uK4FqcIgi2u
PKuy5ZlSb2FNGfHpSai2U6yqvDoRTa5twn2N+INor9TvbwZAgoLtOE8Kc5PWh9wpSmZmJDCtV2ac
QvhbCO1vkVoN6YVf0APa7KB93je2X7Lo6CI6utkqEyDdQ9U71wMexnw3ejO+Km7e5m7RuZmwJxgH
KpHrNHtvha5zs65avY2yHD/wOYLTiSxZlocwpY6Mx8HZOsQ87f4ohkEwT3KGbJ+NNfV/9WpjvI8G
QxgSYpEikNeV2wTTN847xrPAh4Pv1Cy8lKMr1LxjuWf/Enu6/LJpbcYbtSbIMXdBk6Q/DhKeEk7d
2ntnmZP0vWsB7nCaooZ3j8jIZXM7Kuk3x562zou9UPn6WdQJi3Bi7aIj8sCRjA+iXLeXVg8vJoXC
cmCNuqEEEVEQkETdToIa/Be63aLJPBxHCN1iMwgME2mWuZ8B62D/picNbH5pcE8DtfGymtheREuY
na0JrI+XWM5FjlFFnEupKYuDIfGba2RlZIQCnGh/CmtlGp1T2D/LVpQfOMnS7wQOnjk0C3c3ao6I
znSYQpztudD3SUeVGKfZBDW9HXT6CVob+xHYpoDVXJsohkEpSzxEjz5gH3SN494PPbKwCKqq6rgU
uPwJuA+3UEJhiSfEPywcg5wg5pl4bvlQO4H3F2DABOhcaO+rytCTnLFb0BF7LWIfwr6W8BAQZ9Tc
e9hGSu7v3C7vHBuj3p3Jtb9RUOEfYKKSuMv3lS/XC9T1GURhPYNMtOuo8/b57OB36UzZC6p5NYLG
RF84nNXUzoDNoGk4JydCIci/qia8aABFss+wFds73B1yfDSalmcnNVbVq7b3i3Mz0iVcLypTAMI1
E4DdSgPkHzJrLMIjZ/dyoaUQiIGJcg2sOyOwYYRnO6HpOWAw9aZ3xqKZfV937BH+YavBp30Yww7Y
6HFCTJ2ntyz/CJE+sWjw+uFQhHhK6T/cyS/4nsv02ZptPwfGFCWjvmlG33vlEA/Dg59lRR8vYZV+
9jgm+r/rgr9aHJjlDk4cGLzbBHYLr/5SWRVcjwP2AewlSAlqQqDQGO/LRYzqFiHe0h9Hs7QICpHE
WPPepxJLeNpdCxekShjdPbHjxRHhw8pVu3Kp3AhGQ+jq9wDOa3vChdu1dwvOUAvbZALvOQbB1WQP
JH/lLpPvlaENqpsF8TCLU6gO+MtJxIE6FlRxaYnVXBsOxvy8ckCj8yI2MMWDjMjogn5koJkU4bQF
DQQRhwaWtypefXt+zdZIC9y+fa2PyIqc+uCgSHzyU0xm+7AmP4hxilW9FiQEuLdJF1C8MpBAbspk
X4tXpnLjb8QLTK0s/YlIwDngWsb7E9hsAwmujXlqtuM/bFV9Cjp/Cs+dw2iZrRYImzPLHTf9S7wX
YkhwhSI4tl2G0DvE4JudSdBZPBbnQtvNtZ+Nw/iXC97Nb4FC8H0VGPY2iE4rnt2tXn9CCZEmz1Cm
to3isgrgBNXCY33cHOPZ0aygvrjjUumehZ8iuqSKHd/DJVvyU5pi+t+pfsZURkeOZJ1e3mawkjk0
LwElI2SaoJJ1XEhq3rhBoeQ8+TT17BZqotSL+0xiUOUGACFVrpCdKYqgPgJvkNKXgIm65YGqxyUX
QEKFugXu6P/2ADqWG8YYsn+ZHJvQN2biCgFRaIWXugSS9GhySt+PDsdEcPZShkNIqBqD9Txbp92S
+tb4nmW+bK9ag6A2ZrLa2cRbKR3de+3c2wcGlTZ3A/GU7T/XYSV4RL7mwzjNmowRqAfH8xl9+1Rd
pswwMmMeEyF9SpF2ikcPAerniB/Mu9WkFg9HJ6HAgKHgYvdZSn6u40Ry+0aL0LNRMea+jARtrRGd
/DAhwfdNSoC4QQw4O8DiiTJAlmolXfbS1XL5oq5YpkcVEeBMRJFx/BMKOBfLkNUJWe/QmjfdbZo2
fXFNWkNY3HUty599BMCQlTVej4bhDtBuD8MmNkAA/K4HXZUBuITDhB6rUxFRAbjV+psW5cugH+fa
T4qXsZxy9P38LBxaS8EynmsmSqyHPHBCrV/oNAzRo6mT1mygrHUgiEKJZAjeOwwqMxCLEc86fyK9
6H2Q0dL/LSLa6DNGqNE/T9J38neuPMd6YGJukieRFqo/U8aQLGjm0MMz7jlcKbXfi+ZhRpudHbad
j3O2fTxvhyBHuUVPzTqbXZNNBkkisJsntU9xSpnTEzML6cLSiI7Ekdm0ocJ2CTOSV12K4eYQ+Hlf
/wAkgGsxZ2H+oYRJL7PAxsJAySUXC9HI9OoGTDoQzSkzX5ypwBMmUhP8JOSt97FmME36UGlxiYbR
5N4xCieKpCx4VvfbDRZsU9fgPXJBCzHwhhPFArAFS4NMCPhm0zv6vE72uNGqFIYqO0LuycpmKTug
AhIUqW7kepWEWJmYec0wI9UkbQUg0JDH0zMXSuNyQKCiKzn/sZq8elyyKMswTmU+ik2k2JCbYeK9
zx33I5ZInb7aGcwXpvPGurUwOeBU6nmhYgR5VPOI1sS0RfDmb+ith3+56VAjWUjw2Sh3uc9fgZDB
QN3KQZZTAP7FeI0F2UdNnLBDxuu395MRKyTyb6TJjVnlexmURbtXyO0/0PWz3MuD2ZAzi8/wE02N
S2AQWSqXwCe+7jAxGH8b1m3H07v1cqd5SG9hGjLYrMpWju9gRauvdXX7DalmEivOwtF7BBVknoyb
DJ9kVjb/3F6U3wl5s1eua0Ygjh3C/N3MZY7NDWnRF8NRlFd6Ubo7aDgM1iGqq+IjGhsQeA76588c
n9qzhTY+Q96M/GRvsCze1RmBWbtIt+ivgLjpn76kWmHP7paPWGm9t8j23H9lnv+f1jSOYbzKWqPO
HgNlQ750SqIBUR+zvUsbZx84LufijPS03LNFrq8lykzIR8Qcqx0KRpjKBlxpw6Gn8C8uQpFehD2S
RUaRcK6RisLiqJYBJiFXFJy3a7Fgo1AZ4rWd7G06Aro9q8LRJ9p/WnR9EJOmqX+ps9r84JomzClg
GqidReOG1wOiQxsnlWATLtuOz6oIt8lpK8Kougq8asBYxHk1EhaFcFXaaFTQKxbJdOIwqH/NpMS3
ZThvNyB4bV2NXaB+QlZ8ERq+uiH5NWIgf0gtyFeHcRXqbvAc+cydkwZnkviIb1jQzQLDaPiediPn
Kt2blYf6ohmBgveb0upZq55QSpf7mkTflqXtwWHl8k/0o/ViUASfV9W59zCVN7oOWKaenVmZITjh
ao9NVLj1KU9STGhLVslrXa3RawMFY4xHOA6oG9sW20juUqSgAsHeG7ERfLAQzaiLqaX7NE1D9qgS
h7swFQRoAR1I5zunnxrAHEjJvV0GnOwaU9/6bU9U53HmkXW9C2a6cDasDo5aMc3zm7EXOJk0o+w9
2Vlr1Nlew0w4i+qLj9hpikftD4+s1dRLkS7tbdEQj7VDM8PgzO/D/rGC+siYJg3nf05ZoB1hExac
vHKo2uNgk09+tCwS6GN05wRYSjWvf7BPqWeppxQRib15g4fJaeojdROJ5rz37RTbFuXUofHz1cQm
l+CtENPZO2Z85UNR2tk3tqeQGZFp/XyPh7F4imhsQ6rGpP4aPSv8iYphKvY8CWRkdbRkTxG0H/4Z
Dj6eA0sEdR1tNoV4TWuLSdvala86WtCp1Jbxb9LOadxjROWkdmFfcICmmkESsUGcq7sIONmHnucQ
83HA70/VkPBocKEhEOJsgM0+drnzQBYi5xRALucrZU/EQ9WO4tQvQ/Xhj271Abil+RwGD2GlYy/i
hoVD8ZI0ASzooWFcf5nqoj5VM7S//cxe+xMZDh1SEiqk/GZFBEXtUFD2hm4LedNFbZ6doTywHO+x
t04X0dA+ywTBN3inhT2X5mUEz9R1lAME2yCyckIbmjG9I3mS5Rr+kOWuDRgzX3/UdJvPXmARuowB
RGIHUt7jgltoPlg4sf5UWTbdG4lJj/La9SnaplqsmxCLKRhIuerVslF67bCO2mgi0zQye6Y9fXGw
EQEh5OyZA+/6Mdrw62xbmOa0ofMmeX9ZqAdNCXrc0OzuUp2OQ8xwaOrYi6MEOCCcgPdMrnH57hP8
Ze/W0hBrXupegpWbMpIhVJ/QgqVgw8Sx5qi8k+GaXiOM6eY9/Psi/Sz6zPuXI3UKdmi4esbr1YAJ
o87arxxUw7Wdmw3+bxzoxHQdqSRYZWne4f46yz3DWg39A8XWbTbPbn1xihmSCdCOGlSRqyB7FjQu
7bnRxSa8hEEB90lpOz1YoJena1CVLBOFRuHJsMLx7yZVW78jYuyTv/3T4bWmBusciaY/wVI7qN/H
TcDuTf4meS01TMKo6NRzOdfhd6R7wy3KGYhPFRbIYbFdAVWJUeiNGAWYTRo0UD0SaFp1IvUQbhz3
pDI77br1TPQBADnkodgI4eio6kRicYtDSKVJdva7FtKINFTvhwz+mM+h7pt/HglG6cGhFRrYYvfW
Zkro+gtWTucDwDo73DngJopz5tXscy0w6MBIp7Bh4GH7yY4bjdUIsC+2D2Muoyekalzd2NbSW3bC
rLFse6K3sx3TvFeE4xbQ9dvkDaE+ts4kNd6pG1hc8uPgJ3fIJdwyM2e5+asbeje3qz91VTfZNQWE
uOf3V6jCuyL7xoLcvtayZvzcJSKtr1IIGwzmLZsJQc4qqT/qSbbPCQk5lM9l6t8KXE7gd+bAfKbp
wC3NjkPofea4aXiYAnLsd7Zbd+h6mFjvDZsuuZsKHJII9Xt979H44s33LfXNm04eRhAk7b8Z1w95
skgsEKqKsfiSEQ5qb6STPDZ2BgcKZ97wGBE3xKixaJsLAvZuYv4UEju2FZ0MO8LZfa+AzLMPYVe8
eZmJoQFXKZtLlWbb+L8v0QuOmITJK2D/ym2kMtS2njfzlBIw09zNALd/UjhFhN2sKldxNpTpW4+c
dObFbYY72dazxRKDl3XnliPulcrTAwkHUfLLA844B9Jww3C9sJ85GevndG10s/eHfvnjYL14ZOEw
+DHjdQXqGx7WXbIO2xNDZt17GC7mQlKtsOO1j+yNR5UAz3DSqUwBk8zrh4PU+RY3IMYKewSkwddn
M3YL/alDp0/YtIEqmsF45Mug219mB3aXzWKVoqW0/HZfRZZ361CAkdWS1/Ka9G+sSvycbrv3tMfq
cJk9irGBgEk7tox22WFTnWAFctbIHHRpBfqASJtvn2MofKtEzsw2Q9zD3EN13pnnn4/W1Y56D1xJ
+1bPE3OMAcHz41JvVimKW7lvwOsX26AHW6yipMU3VAnashHTwFnjuiGwJZ+mV0INm2ca7+l7zooS
W1FPTI7FqKGLG2aW9S4jUtyO07V2Tu5A2CH16mbe1V5TviFZ12895L2Cy3FzMuTWwsY6AuYNj6Eg
0Mub8vAfh4oM93hPCnkw1WC+MqhY72vH/nUXeExxD8TF5cFZSYxlp5Sa9b6XI60X6vAC7Zep8jdP
4F4AxUkw/VXWW80TusIMrQ4GeXxaSTN/Zh21Vpw1TCr3sBqdCycXDX2PCKXaW8gFzBkrQXqHmYut
lsfkAypjzrVDMlntFzFewyDCg5+n3AGsuoGkp635ris2PkecUf3BITqALaFCbMO4U2trzxZ/yp6Y
L6eUW11r7WeckPbdMBfOvI+aCp3ZIlnTXgYSRl/w8/ZngIE268EVuSPrWlasrLDdYjwU45qAXuCR
8PaQeLzP0RrgRmoSKIdLJjGzH7fHxefr5S06sM2GuUEDCq0S3aAmk8sKA3W0sD3TQBEHvsASJHV8
bhXlVSUFbAgpCDdApETuK5vV3gaBGLXmJB2jxpjik6sDm7J6CskqS4/KCeY/fT5vxBftYhhm5SpQ
MCD3ILZrGNsvZq0CbIGLDWVnITd+LQDaQIlxyNDbqQbx5V6UJSwe284Rh2iI2mDq8tb5Gjog0zFH
uHu/whtCJuMbsqMmNFsEsQ5iYZkfbVjZPivNenHmIu+PTR1U73JZMn/XQdlCgEG9UJ2HvotIkcbJ
l5zI6qINYXoIqlTT2vwrxgIPpDug5rrUVthDK6SUYfYojEjOKaMSrO0z+dfwhqrbdZmExfWSTs1L
EBJ/ssc2kUR3BefznzEzGbuiVklnr5rE0L6S5/vNYADWyDj3HUMldnneI2yYTu/xWxYPeak9g6yB
P9xjWF55L7CSkLktKXL2nm9lH6uoUX2nuZc+VFPjDQfSncRpCm0ylWa/HG+p9+b85NJS5jvBRWTz
9o/QdHqrdH4APBVfzgjrJdad1egXOO3ysbZHNotmdbV98keUoeiWNc0dO4QcfjcEKmY8riq+sJ02
v5jLnTau7ATPBtGTznqwRJBZOLpwd3Cs5xYzFfoUSHsUdxmpl9OeC1NTyUD2+pjK/0g7rx65leyO
f5XFPpswi2QxGLYfOk6UJkjqll6IUWLOmZ/eP2pheJpDdEPjBe4+XF3odBUrnDrnH2yE+sqmNl8M
c7RLuDG6AIjp+ZM7tdm0V24jDYCQWNilO5uM95dOAdLbhODISTChtTxAF+LClRltO0hY9S+bEk1J
SUKzEFOCFefuWxXWPbIUMvkCYojWXV7VxpaCCogQKno85GKUFj5Rb8vvCopycKziMu0+JQgaWisA
OXRbwObgqgyMWaMsGVrhJNeP9aiXyOCqUmVisYqTAdF7yq3NzxFkVbitSiAWGwFe4xhxuv9MOY6e
ByRog3UqzXFr8+REHz/z5Be9CdNbtcLJZGNkOl10XWbfEksHRoOGVP6AsJn/cdRtA6JBEw+/qdL2
v1ToLF9JJ/Mbm3pruMmR+EO1yqiTbYza6BefD/xEkwqkUNRQ2g/8DOH6wkkNMOXJVGlz8qbqaeIk
2E5B5ok+sMPQNCLXbbscyXesnZufJF/UUNmUeRg/AprxTTCqdtZqlCI4njfCHxoOEVWTrfPswEVL
d7XfmtZKE0MXQbcpVcttV4lNH7pZj6If6rsg0jL6ywCtqm/4ADBNVkSPmQJ3Faj6tYdOf0PrJhsK
kEeUlemzp6NGxWstlIQOcMD6nGw0aj3Y19gF9vS6B5WdUgjPiQxuPbCw15NMh47re4F8SB05ev+g
AZuBSyE5wYoHV7M0mjdoC5j4r4Vm3HhfNFOoib1u+OYwQItQIvyPRhYyls8hptCI5He51dxiXecY
O6MZQrk3MTRMf8Bp1Sz0IrS86tBgzDNzi7ADIok3uoMyK/m/JxpE5/1YmLB4KXr29b1vN1aVXtkO
nkvmLXx9GhDbwLcDJqTXcxR3tlUEO8LYIkXYI6Pi41u3Uqnvq9PrgRc+nL6eVM1RxocYnf5kD+Sb
1h0SnhySiVFz4XNDVdZNiH+gsu5FmuE6AdgJw1WIVpMWWIdQe4j7+IhgDs7Aa9+Hso7kgsbxA/vH
P4QOCmOrsASXSmYRpAIOrSl13ufkehsDy9IPEmg9fvclUJG44nxawb9WvpUU3H6bhlF+oZZbVusQ
qQESqgSjlnUduPJAUxsHnybTBBg8ien5Jsgg0GxUz471ddua5e8JMowHQGeEk+xJKeHhA2XH6zzS
kRxFgNzgOdYPv20TojVG2ElPRwhYP5kPlIZoCw9LvQJSqElKEHl5nzeKHFaofTvfrbgbdii9U53H
UqMGedTUVNEsQwcV1zV18LUHov/Nwygv2PapnlJ34rGG4xh9MXnF76D3bvNoGK8gTJHlIxBMUpb3
BRLu3igbg/9X7HsjyRH+5l1nAQIaaxiHvUm2ukYB1C23KB5hEJ9JXEWCNnWOVNaBr0CFTcwbkxY+
kMoqAgDp1InypJoG9Rmph8VvnyLssE5GKZtbOyy1Z3I+kFueQ2K8GlWcQ7edAeZlJSXCSoaq6uE1
3ifwSfKUhsoa8iPoo0Cz8XDXDcUqbuppiWxCaDPKXu36MUBBSgDedd3Q8tYYmIVIfojR/mzyoqWZ
Co5Cwzuv1SCCgf3ES6SIcFPvBvBhPW0scjiNok+eQwDneMD/jEcwAG/UCFKMQxq/tM2rqkzrm9Ct
PHMTtFrXrm3pUoxAfoX/Gl0duQrTzP0Okqg6OKBCSVIhWfySotB/IhDWskzMgZWdazVi8T26taug
Rrx0A7XNODgq1d9dSpX6EcAY9SXGFl01YOwfkVjqv8tUz+81E0PbXUAPx91iVWM42woTNm5MfZI2
0kv61htDg3i8lgUfGH8Gs4zXuGpQVUPL1VFXKG2hWWC37kCzNAx/pnGKN2tapcoHRJ1itN8stbxJ
oxR9Zcu0i30SYOB47UC5v1XrMjpaPgcyHqEICW7QOwCDCLoZ/JKoTcNauWOQHMB4CHh+iHF994No
+NGhYMz7GrRJtZKDFwQrCsO8fXgOIzrLdHDzV9REP5u+1n3Vxjp7cCUfivpiSiEiVdCtx0JMRy53
6NSXMJEpbfomeIrEVGENEn1oEVm3WW8GnnPQ73qqNrz2IBGQvEIIsLwufFEzRFtFFLRwFhSEHOA9
jcHBGYRlbnywhM4up0Gdr0gI6BQgqiwh6QkuawTOOx+hCAy2YP5Cn8O5zep+8PgbsEku+vqW7wht
KBRuML26qMatGo4ixCxzTdqTpoL1VTrGREseE9RoeHulwOHwo/jIE6vnxa4EsrmiMlkW68YU8gEZ
n/4F/mL5EvJi+UEv12t48I39MYZb/ET/sz4i210+92iUozLkC+R1hG4yYkQgmYh/g/kG+pJMf1ug
T5pfFarlI6xROi0eXE1OI+gmANePPZUJj0Db/vMf//7f//mj/w/vV/aQxQNt9n+kTfKQBWld/dc/
jX/+g67C9G+vf/7XPy1dqqohDQdUpUXBEwwqf/7j5SlIPf5j8W++GvhVWdFozvWkvm+Rws9dv304
H8Q6DSJ5IKiO4dhCM6Sjm6Z9GmS0A2kjFhEdq0wdHjiNcOxUCu+xdG1jrQ8j+H10Yfz9+ajT3/pq
aP+Kauo4t+i0oIQ+i8rTvbUbZEuPjmXVj7EMzWddTxVlizdYAKNrALRnx6a6J3eESX0+uLkU3NJR
ZtYsvooxm1dAJRQgQJMew6oc7iZ+mf1IWuXeodzqptd5WXZQmc7HXJxmW+M5g9K8pVvTb3r1LUWC
z69Zq/ERDy2o0iP1v5+0VIOv7QgxbfBFt0s7gf3N+bAL8yxUQuI8rToO9uynYVuAZrksguhoFv1T
4lJYbu0IlA4ZHx38njfpIRITDAk4beyszwefrd/pIxPcpqlpQ9QTujgNPmgDbca0io6xVpCIZjBc
boBgx83V+TgLcytUw4QbYmkM1HRO45glz03CMEgFjxtF8TnXuZAorHRt/aVD4XGfYrnw9XxUyd86
W8ICyCfJmmkZBkyM06g23ebeTa3wyCKfZEchZQ5YB+QhsMOszv378+EWJ5PtwpI14GZY0895tYAg
OWDQo+TREeQQ3U8RyoOv+2hfnQ+zsDeE6qgmSHPbNC05XzBirHoULeKjm/XwPfHTKTFUp3dmcd2A
nyp8zd2dD7n0+YTK8gStD+JWTn/+amQ43usSa9XoGHSGFjx1dkQ2pxBp2HpdbmTf7MJTWxQ8eRzf
nA+9NKm4LLFBOGItkBOnob0KJXqEsRltPlCnD5HdLZC69dp3rNDXcWYr1G6j0RaBhCEC4A6Cd+E9
A3krtvifQTXwA/R1My/4/o7BUezSTCSWNW6Q08GJ3B6pFuvx0XKyuv0YRYXWPppAmTbviaM7JohV
m3mcTSIMPCvpIf4ee55fCH9X6ug9ZSX4xwsLZfFrmYLuhq0jlDYfEL15QEVNmhwBIE+m97L3tgia
Yr94fkCLC9LRVBqhqrBsbfa14li6lNv89GjCovpMAuGLra7qDjp8YWXxwpN6JUDRhWSr5yMv7T7I
NP8bWVdPPxlnGHwMMHFHxMPVj8KK0Vbk6BGQThAG/l7V1LnOR1waq6ZqiPeAXtfYBqcREbQK8ZCs
0mPYAOp1STnu67JPHlWEjRFuzGhmUjKKLkRdOjs1liTNf9OEDTyLGhTGmHdVmh6xVHFosKhj/h0N
wvxo4dvw4/wIl+b0dazZ8qS1m/WQ3PiagV5/cZR6EtUqcCbuIRA/tvDNn/5/AWfLxwFKr+ptmB4T
Oy4ZnGIG6RZuUf4sKs34WqQwWt+xbji9ECGmYMHDcjafPh6SWo7V3THrYmNP60zW93aIsd16jG2J
epoVmsXt+WEu7UbNFgbXriakMd8lQMOhv5ZNfKQZXBXr0sVcdtvTvL4wnYsr9P/izPeETMNChHYc
o0vqv9CJHaA5+PpjYEfS/oQFbBdcY+FrXUrYFpfoq7Cz07NG68NvrSo+tmhVCaoniQsuqaDpt8eT
3ggunG1L4bj+bNuxhMannC0av0ZSYwyCBPCe6u4ieFLXZIYeAtNJ8On8h1uaUF2w26VpmyoGIKdb
nusw96C5kv5qRv9j4h7cpDrQg1Vse3teq1e8s5sLH3FpE3K8SFXyPw1sxGlMM6GAL30uwI5ukLVG
/Ci/huVk3eLV5VFATIvy7vwoxXRWzvMzXYerCIZFczRbOw05IFdYm4rBtWTX/osF7qBs22ulzQBl
gKSaykMQV6kH9XQNFTuvd7KbjDXP/4zF72oC2kIz07FsOf35q+RmdOpSJrodHhUPWYwV8hnNLeo6
ULF5cVBzPR9t8dPaJMNS0NLj255Gk6GCIeHgh0cXaPI1pOAccD0k4yczoQKYx4V96B3VuHDCLp0E
OoqiU/5m6BCsT6MaSKZN1dgpE/ZVyARDW20qKon95vzoluaSRIYM2IYRJcVs4cawvMGZtNHRwAzo
tundvNn10VgIkAmFe+F4Ww4m2Y22pk3p8Omg2qzD7sIZwiNqpsYLMtDKjZp5JlKtarM9P66lzWHo
pso7nw6AY8xC1foAxkrR+WpCtfGQp/Gz7v1ieMDvAzg9BMHiwhdbWieUswyJyoGt6upsOxZJpiYW
9NxjU5eINftZ330fKpMyS6NDJsbAr+zLPfUYNJnPj3VpWtkOMOsNnt6qOstw7MotuBAFyT4Ve3w+
g1xsx1Tq3cZG7eFCMLEYTWpYcGPyzAqdjZMb0U0HkF9H4K3lOqdI/kkTFhofVqHvFchUGw6BBsa3
OXTPBiLKqED6pv1QQRK8pW8oUTzCYo3WFrXeL5FSmNfnp0NMv2B+SpFnTkUYCjyk0KfLDOfVLMbw
ND7Cnweo7Zp4pynl+CuCoA5+TUSAdqX+2Dr4VaL+KWosSnj3aTsfN4zzv2VpG/N8diw2l0l9bPZp
6q5TBQrm4THOsHFEUFBFmCTr1Mp/x133OtD8q4RaX0V5xlM2UatvY45Ky0ZrhRDXTQby/MLumk6f
+QxbLF0L0IImodWfzrBaSTCadkEVgr5QtgYoq4A9Kk2Ltg96bxTnsPUEpB18QIioWp+f06XgyAdN
V970vNWmjfjq+Dd1KiT4TNkHC+0okNMh/PQH3B0M5Rlp3SHcF3Q8w3s0V6P6k28Batuf/wELO4D0
nvVP7Ql2jJiNvsk7v6z4XQepoVCF6mzcmFdGLdMvQKh8/e+Hy/FPc5+bjrLI/D0dt+g7UEJz4OI0
5TOil0iviQKFkZ0E8R9srLRC4Sb1uvJOKUHrveP+0yxyDBINOrQUyE+nW+shEEaF4RwEKHt7qlhz
tFLAL5zHQeBZ4xqgmJ8kLn/phbtp6ahBjUYzTAsUD02u2Uae0GFFSOfjYLYmfba20QRHjDc6D3kC
yHhHzdhLn2APgTm0nU45kD1DmVAxztsqroNot163XX/nodiD00g+NPr90MNlOJ5fEMs/1J5OX/Y5
p91sSeq0CuGYau7BQXEp21Ohw5tale3wgJ6HirzJQFNMtDYdNLvux+baVSfohx8EPZ3zvJXu3iu4
rjCxdiJrz2qw9yJWwwv529LCpRrkcPtq7F45m88SYmLn5qp96BRYmzjdN3cBFhQ/EFBpxr9PmzRS
Yb7InzN4XluLUMT0VJy0D3qLBDJtsJGeYV504lZpU69AWbTqfGOdN8IJPp7/HNMwZqfTtDslO1M3
eAjPholZQ6+RgTgH8OyoKjQ1fhNdLHjxGykYmI9VKbPfsP3jb1Uu4qce3fHw6vxPWEgGKA5J5hpy
DYIGs+MYS3oJQdx1DqDb6NGiGQO3OM+Mz407QovR2tD+hm53JK/Px11Ie8iKkbSSus6mmSerOGc3
UPyEe4Ab04E14c5NJwk5tK+9MQr2iAUH6YWxTsfdfLpRGhaCq8Cm8zBLtUYjQu0ld91DhKxycJO3
9NjCKNMcHP+gw8JqbEr6S3CoUWDz26/nR7y0prHTowngUKUWchYdbbRUwBFTDmGiaMMGhl0MoFaz
Cz28ao26HC5cfWL6C2fDRcaHWTZ1kwPRnu31rmX1YLbuUiquRAWSwLauRzfKxBcv7NWntsiG57Ae
Jrn+oABV12vhla2kyB8mmAkzNWmmbhXbVS8Us5fSHjIeSsyq0PW3lzJOJZhO5bpykGhufPHKsb2P
mBtaq8g3hpu2ahMk+moTQcI0hmRK29t5iH30m5A2mqbr/IdZWIpcxKo1PV4E1ZnZveFalKlwolQO
sUvLgEehDI1fYxyAlaMqVW5I3HvtwvJfWIq8woWOxgwtKOihp3dVYpkqDoyec2gKS7/JsI3H2haT
a3vjmEUETA2rq2pP8cNzAX4Gsfvl/JgX0j2GSx2VyrcqDGNarK9SExHjXAcgwzooXZTgRurkcI6H
FrzU+ThLc0vXQiJVRV9c12bHiwC5V0CNcA5xkICbSgeh3ll+iy9HhTQq0v9Z2z6eD7lwoumcKVRv
iEvteza0XrRO5uNocABLVd2Gnd75+zrQIuBwGA6uAU/RYs68jlPnfODFsf7pncDs53SZvvmrOZUN
EBan65xDhcj0TZK7BbAoDcViS7Wsz63wkB54R0RK7xxnuhCmPVtFLe3rAU0L94D2sXOjBJr3FRot
DBqKtmgRY3oqducjLhxi3FQ8wae+F5fG7HuWTQZo162dQ8RhuvMQnb6NtOBTVPbN5/ORllYomSQn
F1tSk38ymVezSX++qMng7MNQGsEGJhK+Iko3jNo7vho0VTC+Kp3KN6ckMp7U2RPFPhhFVe/V2ij8
NdwC80lX0GndpZkivp0f2dIcsiEARfxpys6vXLMXTQB7gHUyKeNB9qGHuFaAWcFgazGU+vtahi6F
wzRSX5wqUafLsvf9IMRcm+IPoDbAlNkIksjvEDhRbSgp58e29NW40U3wGGSZJBSnwULkmtHBDpyD
zWLcSpo0E/gIMcp3fLXXcbTTOHpb9Hrcjs4BNafuKXawvNtlOgQUJHom/QRbq5Of54e28Nmmbovt
SOZRkLOdhhSD3WI7otsHRdNeDDdyDqM+HsqoMB/PB1oqXhLJtniFcnOjkH8aKUl7ZDyQ6T44NlaS
SV2q97g/eRa6vmW6RxwFu1fpQLTNlMA+yA5cvVbl8a/zP2PhODOoBpCtSJJQa16sqXnK4fXUs25q
5Oj10BSfO9wc18RLPgj8Ty8Me2F+eSRTKKVSo8Lmmx1mGbaoQeM6ygFFfRLw0fYeI9cXyNloTvP3
y3TKO6XkAY4vnzqL5USFm6Sa4R6UMUVJHfuvAcfcYKqY/vUkSuzoBIU2Ek7qEKefEhE/zMdCoRwM
uwJ9i6I8mM4ykUp1ha1eWn0WIfDrC8+KheSCI2Pa7jpoAVp7p0Eh+7heWY8eDSEMqp791LO3Quvx
KpEdivUbbEs0/z73vQB/6r64tHCW8jviW6A+aAoDBZ6tXxw3zbLoXe8I4UW0O42F5MANaCcrArB+
j0J62jVliQAsZooZUNTH6VdI0MhKQwvH4uHvvwE/hcaxQ6KoGrONa4IO0VJL8Y7QTmAMCvRjaaqm
qE9EYOdDOYpP5wNqC1sH/AtIZbIBrklj+vNXdxfwtxw1KYsPYCsoAVMXkceER1BxNXTCtxAdxFLS
ewDCqeMlnuehcWzjth2xTcNhaaeivRleeXipoEhgjyL4gMIpIrQd3bBy55gG4k0iMTyU/Udu/+7Q
c4Peh3aliI92NdGtuFnUCOhm3AFLdXPD2uZAOrw7BMHq8vv50S6tNkpZKpUDlC64qU8H6yF/VXVG
oxywJXetCERm4fQfEzGkn/o2tR4TYSXXfWxady1GSdvzwZcODZ436Byi68eCmy21ogJtHjihd0QG
vvriBoj3YOmWVquIKueFWNPfNXtPgWSySO0sKlw8Xk4HiggELH45uAdEJHgiorTglkhRoFyEAHN3
j1shNHcJPbhCHLxTuxVy8EZ4YTEvZLd0eDm1OL00yvGzOq2uVU051NOjDpEyHFyxuvKe3dRXnzjI
427TQEq/H2rZJ7//fqa506cGDBNAOfF09J6VwM6xavfgovK2NSsItNi6wkVTfTnuz8daugGl5YBF
onAP7nheGCkKCbwY1gw5vD8i1ZAn7p2qAJ5EcCfsH0SGE9TOtmsNjTEJJQqTQnDLsCTLPr9Qilp6
RkubCgktJ5qzb0BRKUapAqcu3u2mHdw12LM9aLlj7u1B4EzoKumzhUEDlhomyi6J1L+YMZakVamM
bD20tVZB72XOhXtlaRnwMUyqBvQ3SSRPv0bjUDBoWts95FqCQLYJ4Fm9yrBtV1fYKuRipaKDiKaO
Zb1j/dmGIynIk8Mac/CGZzmFyDFcPgSxDX3Pqvrmo+pPHm0e5fv1qIC22uI8jY3z+TWxdKbaIOAk
jrIS7MjsJvX9TnroAzoHPULZ0UaWaKU2cfAxDcU18urdhc++GA7FUfKwSb5n/vxQxwyWc+2z3J0y
+Wz2FEBXeaho695CweSGmy9oP5wf4dL5wgFK5kwTF+DWbGujstDlTtjwTVusm1eBa+KSijJE9CGn
FQejrjASyGBRE38ujSrdGX5tP5//CUvHKaNFN5dcBeXuKb1/dXFlELKqsjedQ4Dlw1VLklQjZWr9
bEK/zS6k8Ev3xnRdkCBQH5DzsksQUUk3e4Yr0UW5gsYHL4dLsP+ZqMBYBL7XyqM51mhS2zkoz3cc
MSZFH2lSIwCDbM5eEIOSoXHecHN0JdUdH0vcJ9MzjXBr4DhobM2oY+/Ug3scdHvn+YDgdzID23n9
1zNOQRLMB1VJk0tstpErAUChRJX8UE/UsF7LrWIvu/qlVYoiuDDjC1+XV6dKyYn6I+Wf2ddNohFp
LGwDjmNSBtcRWjgoTmK1uZPS6IoLJ9TCBpq6DGQedN2otk5//mopNa3aY2sTBMcW6v3jBEFbDW4S
37cw4zD2yi710Rd2z59GKmgL2DVvEB/w4UL4mEVwbPRIh+gcBj2K1GVdxnemN/xR0xvM72oyGjew
AHz/tlcbDG3//mtOxZipZoFG/Bs0JL7hER4c4AaUqbUO+C371AH4PBqVql84of70s2b5iPk62Gzp
1C3UoKbXgiOqes6PAEyyuk9C0ezLAdl8Um3UH1akEgiISN7gz3XWohy/6iF3wbSAl0P1WZfmi61k
o7aGojuUF9bA0oKjfzNdU4A2HFM/XQN6ZADr9/mFg2r0yCyVvm3sE71GN5wiOCpK52d/ccmBdVc5
QWlD6rNw+ONJgHYO4Uqo0btYw35q1yNJjWokQB//zjCb7+dDLn8Ex0Sc26KBQsp/OkTX9z0PFIp3
TDUHZNUKtpj5hCnOgK4A8tTZVasi43NdIzN0lyaOiTWOY0WWv2oQb71WyV0oaxURYCR8q/KfdmN0
4gLOeekrUIuZLk6KdhQKT39iyvixXgWr7iO8ECLJZeDmgOvAlVIiznPhGywGm/q/IDsnJNJsPpB8
tpLKVIKjwJ/T+1iNSl3vRuxO6/2IpNvv89M/nVjzLTA1EPQpEwZiNksKilYOFkYD4TEpUj/eyAq8
4hNqcePF60JbisQiBkoiBbiZWSRQ6RJZlQSlz0JBgzOi1P2CaAP8MQ3j42IN4gnVBw3QLMXmsL92
9TDfgmfNMGSUxRWC8u3u/NiXVrsEdM3NSbWI5/bpZ43rvPH1Tg2P9rcwKNsbmSrFB+H6gYtBhFFd
Os+XcnLuSkBs/4onZ+Xtyqg8HZ2K4GgYoWiv8dtqkl2j97C+VdO/LaiyuA/4W3hr06zxB+IFBBM9
8YvMf8cpa4I9pcwP0o3vfzry6S4hg0KgTEuTYlhhYxtuxrTVf0oaqOu/n2UuTcOkdKqSC87W81h3
zghRNIS6I5H/r3orwSeyAda3UtsCwwJSM/VCbrKQGVFA5RbRKRpNR8vp+HpMuDSRJcEx4W2b3jtu
H9V7geThPTqpXrQLis4b9k2O6CV2KX2K9vz5QS/dpWxgqo90hR3Mu09/QI4CMCkBuZFS1VO1Imlz
5JFo8KxrXYEqqvr87G1P0fEzRizBylJS4x0QXPhojJ46KEVQfTpoXuUPimI2rsruPuqZ0n7p8gGT
5tjhnkra5Hh+uEtnFiUY8k1JKirmveiS7B4kYeUfffTAwhsTGb4tHhL6LkmzRr06H2ypOgY4hncM
DDSqCX/22auBdX3eQL+iJIhLA04KZSJeSuoO+l4kGbdGqqvjjV/HCCsgtBI43xuyF3SgQ6fm31QM
4kIesXSOsL51SMFg8vASOZ3oQG9SK3MHD7k/xbrxRrKkpjCsYJsPiH9s6MMkD+enYFq/81Obcg27
icyX0LPlJfvKCEOdOzNxa9SKNVdrjRsUNc1smyvSWxeK3aKNgMKod+HkWI5Mc/Bfkf8U7l7NvepG
KkahNhmwbTf6ls6ubJ8gMjtA2HvFuk+cBKCWQ0KUbt8xZtuSpN1gpEC2nM6ygeuLwuXiHQeITI8g
Dt0bu0J986Xlj1YtuB/7xhrV4tffh/2D8ZwSFM2yZh9XgFykEFn7oHNFvWtRA1sFHONXPioYX9q8
62uEFcJofMdobVqE7CdYedr8bYfWrWx6j5JrhvL/s4uDzXOFw95NoaKLtosS/I9WXqzgl3d+uEvF
Gg4LbvnpyAbmNG31Vx8YNSPJ7RsohwaZruHWRnj8GpEHpG08tbZwa4QMH9tBad0CscXC2LI2SsFi
WIuyGREIUHPtcw202ntHDkYnh1Y4617jxXn6u3RUjCZ8mHesex8mHd4R3TckCOufdlS7X89PwtKG
pjyoW6B5pkNmFstEwoVVbHhHL0Ysbp21Vt9uihL2kNWKZhMjuPSez22wrqkaQMI2pzTt1axT9IK3
pMbBcfLAeepH7GftIO9/a0nUIuJLVWGjKhd7jYvjNKjIAq6cju/Z2kZXIUCz2veP4RiMR/o5jfrQ
OYU+PrnAmsqNgaTspY77tH7mRxfZLfUgChdcjbO5RXAIAWHZBkckRqqvZVhNapOjna8tPbGbC9fw
POVSIYFTV6edCn6VDTznKteYMlojBa6diErvQWD5uDZoDG5gAaEA4CtU2pIRBw6BDVEDkutmksi9
8CNmI/7zG0yqnzpiKEANjNlhrYKG4i7OxU5JfDxL1La9q+SIGofvRheW0bRMXk3un1DwMCdw1MTn
FbPJRa1Dc8vSE3SMnOi+6wfvFmHN4MKApr/lTZSpeA5iYqqkzzI6pXdSG297sSMxNXaky9OTqPR3
sOGMW89MjFsXpc/d+T25NIu8SXk40D6eBLBOd4iJfkOAjZzY9XzpdROn8Y2G0gNiDkl34QycbYs/
szhRrgH48+zW5jU8201Up2p0Fo0bqggN68oaO0REnfIiuFM8pMHOD21pPsnTYLjy2oN4MvtqujuO
QCtUsSuzSPuo1ThIx6mAhR31zlqn7YROahS+Zz550055Mie9NbtOE23AMHpwcOzCchAXhQgJGLxq
tyr33YVQC/OJYArXNvmtyitAO/10Q4G0WVsCupexgmdNHke4fXDEO19HqzY2nrTKC/3bhRklIuHo
ONCAn5cmUcUfURTPtV3nef3G4+TeA+a19on0S2wl/W8DdIkLaenCAmVZEgvKC9yQ+Tb3rWI00c1g
m6P+uDapFO06C5sHM0yq/fkFM32b2QaceqK83WAsMqOzDZirvaFFjqvu9J52ZoR80ialRbLRsWFd
0+oZdxWem1sX6bQLS3VpkJyjkmc85EVKoaef0ijtIQ3wzsTsyE02aBLXKxzcjK3n2OM7Vg2db6oS
1PNNeginoZzGrk06FeouzD11Z/OwWIdNm3zUfF7mmlJ37/h+0wNmgksjpzffEJFJtQWFKrGj3avt
pt4FeHc3ufKN4ef5z7c0iTwNJ12HCZ0yx06EVKssNUoZlD+k2s9uSBrzUSi+KvAV8sbj+Whvdx84
vqn5xmE2FcpnlzzGNZoeORzUNLHVnQLqfBtogYdscRDfqPFYb8/Hezs60JCcZeCzOFvIaU6/W92b
+YhFNjr5viqvjNgUO18bi2+m7fpP50MtXO9TLCBnrMWptzg7WRqTcoqFHO7O7K1cYh3XUY2v0Piz
ymLf9lXo7WRdd+kHs9SiKFn7WKpir1jqmYenDgU27/r8L3p78JDXTO1Entw6NNTZos3bEZ9kJTJ3
tue6iLlyI0be9940xmQjB9r3WzuwAtyh2yASF2IvfGie+xr1JQkIF1bU6cRTdMuxnGrlzouSGsX8
1NZuUl+zd0jyFWvL7P0LlZ23x9CfExZpEskzj5rxaUDwvR0pSOrs0H+Lds1AUucC8bp2a19FMFCp
7hPdRRbYbbML5/v8lcIVTRpAzkrXhyNQ2rOx+latJynlegxwc9VdYQ5Vr3lm91TFm/xlbPX+NqHY
gX15at5h664+Fm2O7+/Yd58Mq+i3iQOt8/y3fzv/sI8l+dDUXp0YPKfTgf1ZpgdmRlpkZP4tXtvN
NkJO/9anL/khl/bj34eD4UF1h+4QrYFpH756MsCH4JprDG2n8BJ/LrQ40jBMafHOEFixbYvYcOIL
987brU0Fj24fW5svDunuNCQf08b7ydN3ePCCEEmw88lWlW9mu1Y42B2dH6CYdu/pNTcJHEhQ1viC
gWWYhRunxqfhcaNWVcBjxM77lVk12lMPwwBDqxZviBE2NCDT5Dun59FxK2uNBjQ+NhnUnPO/xlj4
MZxolEwdUlAALKdjR3YO/3meQ7vcoxKPScMQrUOvxonvfJy3q2iSjwHBxwTzdefJtVppbRv7g7YL
0sH/lOBqfAu+NrlNslZZydj+fj7cwrB0RA8ssHz8o4nZRkJJOvV8FGV3Uc8c+5gjf8ANVH04H2Vh
4TAargSKdhMCZLZWc8yw8jFVtV0Wh8YnXvAxHqdR191CSW4uvTDfnsGTXgvtwz8Qcibz9EvhM414
t3C1nVH5/ouPbd+LbSHYeB20jVJtuSd6ZY9NFLYofz1K3ukch9zppIFvHptQY6dsbXoSjQ0uSkaJ
xnvVFPACFPXz+VgLy4RYDtsQYCSZ7mw52iLDH9pojZ0c/OTG57DchHo+OfM6/ta3Iv8CBnoxHjct
lDeVzT+/1Svb7FHfRHrfjEb3KkZR4sYiWbmGGYqH2dAZ23eMj3c7GeDE9ZkTL0lpS7OsBxy7cWLd
OtogdlnkWutoeogNrllfulHeHDYTAo92yMSrAeg4JyDq0eDrdmEbu6IcrXKXp7X1rGDcVqwKt6y2
ql1ZYhVapUGfMa8wB7XiytmjCAh+KxXlWgd9fuHIebNr+ElTnQRKO+wPsOCnC3nEzr6USi53Kc+/
W371sE37pNghkRtdOGvffF5CMepJ/2vCB83vLj8sxwDIkLEDDpd/8PKm3/tj72/rsMq3LapTF5bT
m2OHeDTeuLXoaRN1+hqvLi8ZuK6SJbqxq7US95oq0dMcEUcEHFfn19GbOeQU4I1EBVU3Uaub0y0i
IyEzxDVyz9YMUeIywv3glNqWk/xwPtKbISHdxLnDh4IqDx1wduz0tlKZKPFme1103jOLRt7ISPMv
lEHfRuGvRrtpOmAgW80TzACLmjSpseETmaInWxRiNWTD3T7uK/uvp45jkVe4yYUEG9iZvTJHPTbq
PqvtPa2N6AeYEPMKOYB8IyK1+0sFHg5rm7IuEgVEEsAAZnlzbAmodnph74OI3jo9hnrjmop+5+r1
bawq7gWg2NtZ5A0LeczmrUfmOl8VbdSgll7m9t4wh36r6+N46xaGcnV+Rfxpnr9OYAD3kSv8EfWi
WoZf0+kqR9WZDm+GzV2ndAJ9V6yT0vK66rLG3MC00Lx21TbS6tBUtZhSFKBTd2/qtLpvAgULLJAO
kYZUflVZMfDvNK7XcYSOyMrrq6HcidQT3wo6qb/woyqfOzogH2Fv6g/SjQy8fot4+Jwjj3vrRqb2
jKZfra68JrUxXWQhBwiCe/JH2Nd5s0ZfVb3vUS998TsNLGKhpcNtHVLL21jagHd7UmrOeEMNi/Mv
MvKaNps1ICpuWqX6iGQTAr2OFisZKgBt3d65uYWdYBZHOHrplZFgx454hFvG3QtMflzCWoviyJ1X
GXjrcPgU9ZWLgtWHrGq7etckloLVLMqL44ZKcpLtLEw9cLCK1BD/zU7zxAPml9XPrkF5f99QA9q6
oyvEqpX92P3UgUljVd+zG7edoQddsx5KGSXGGtZ8FG9iI+yT/AavX5skzqwxvsDPAUPPvQALq+sr
7B6xit9ozv9Qdl47UitbGH4iS87h1u403ZMDDNxYMIDtcijnsv305zPnhunZogXSRmgLxqnCqn/9
IR/KuwrznXRLZo0T/7TsaSDuBgm4HWVkK5VXfQ1aH/lp2Rgko9ha2/AK7QH0gHI0a0iCVEEZhLov
01jbrdGA05Ws+mn6WdYNNFcFmDSyHGHn+XlESZkTwI0nXLDvSP22NxdGJAPu3YAE32CmIaWgv09C
/VnV0FftYtTpmGyzRMi9gIa6KQ1pEF6e2AtUBEz8ErlkVxV5K9u29+ML1z/fZhAPUAAyLVhSQFjO
m0vj0skZs1uxjfF8PPZe9y0eMUB3IfnvyDzqny887vn1OPyzcrGpuWAEcMrOnpfM+bRYyAY6JhZq
wp0KTOI3l6klGZWUVgthbFpm6so28ci98rrG77cd/tqnadGHYO9NGFPsPVtky26MGz3eNk2rE7rZ
2ASmJR0eWl+h7EJFgvAx6Te0uvP4CemfkpFVUdrezlOiH1VvWU1YGgG/a8yFh5IyfPzcJxieb81G
mf3G9XJgC8fKSW5vO7fHbrxURnxXjlISrpyYMM2Ul1AJ0cao2i/dWOArmeVaSkRlPhLwaOK5fpfH
g31tEK8nw3XT/a6P2Whv20aI6jZoUxwVVK+nxsEUZv7LsEVOnJnecMQim9ESwb3yzPqxE2OCrWpH
3qAxLsuNIENkvPEcbdkqRRTyk+rKXD9xr1P2HVacY6OGxqnhul/mztrHVuPJfaIwyPGjKjfM/ODm
nXs1GV2n7rMJA9f9TDpoEQX5ZN0E0pizH9YSVHvOs/GARbukINo6ZrZ26wdzBrZwndztwGtE2874
S7al+Yq0sZnqgyLYqT74DRlZe0+IxHie6iTw+jBT7uIcTc6m2mYkvCi5t2ahT0+utRg/eso64wRo
ZiT7eqqDhOlpFuU2pvdFbkXr+uPr30fi/51C/px6dEroQ62wABZHIP1rofJHxdOlmTJZ8uQxEUTK
dFEDluPtZL9O+FSTMiG0lmnf7kgncJ+LKZ5+Qehth/u6itnac9kPZKy0RA6EqMmS4bB4VfZd96v0
NpFs5NtytOMxQjNdw71gQhAp1poE/ELknGBFlBkW6HeMcSUiJDImUWfzYvR8L13K+1FLVP2wYExR
7lavNrnVdeWQvNAQ5UcqjUK6cD0iRiLKfIbajeU6xusTKbSky95opciybdWUa7RfNyEe/mzPnb18
cbXFd17NtpDfidy1vGiwjaG78rOEgKQBN5eZDK7ZMIvbYCZO92c2x0HNQkRa9Xzbu4U0jjN6r21J
nIHYBfTcW+IIAguDeK+wCtxvUC/iPVCTnzOmdYA3+pJC3WQ9Q2YCXXalAGfLiIu/kYok3glwwFvb
lEF3m1VVFX9x3XIkV9LW5+YqGzw570TC7L6JC5IutrwbgKU4s8QxRo8wsH9CPpgfFAYmA/qVafF2
TjbqYe6AxDy0SlUHrC+nPKKtPOhXM3ld8UmjxH/QHLIeczKbJ9WxVZrtTNQkxALxkmOt+rq0ZTzg
zdcy+2TUaU3absoCh5+NbqG62pBznzsb/B0djaDjetVhdyZ7HWwXaWP571uEA9YbOdajCt1UZvqd
XqWx9+YtEI5I/7Vkue3TdkC2ahgB2RQULtClG7RdzyDPCw7w+AQeHeEnby3RqI81WUXGFa9fnzeN
N4nXnvmTHFCp85EFCpdG28TOYu4tXQiCwFxpOVE9JdZr3FmZE6bxkG3YOq1mnxHGPX+rsjEw7ohV
8uZvddBZfCbDnIrbKU9hQBVNPD0ng++JyNR7tamyjsYs8ugKHZcJAw6f/IRxHGepg+rNjwX8UOVU
xQuOG/FXW6t76y5DLcIHF0Qa79yuLg+O0mbz2SPFMrvulB+AG9WjzJ5jqyuFuVeFl3lX0IgSwqPa
rLfaZgP+k5fbxVbV/Ez8hvOTjNZBK0J78WjMEbvIrCeojaDUfZWwzR2Sxkhjd0tju7MjIepFfMNr
3rA/qxijIopz7PumE4J6YR/TJfUJBTZy67olJEcd5hoV8E2K/NY6LbFWGhvsluqRtjRRVGG6+BP8
SEm44A8aaGNw4mc5FKuxNZCW6DXeHu+tBAOoJEsnC9WUli2RRMoXhFbedfXX0WisYtt1rvmmx3QC
3sa6JpkmJVkhedAGq/1kG0iyyLyerHk/K9OWUVCn2WkYpny+aeEBTQBQ7C7boje0KzANjeKPgEFk
mENDzgspAWgQd3pTJ9MEAl+mrzozmmhJVQ4vJJCZ2i9qMKsKrSaW9RFVuDLgUOvGj0RPhXYBhPmw
5ePuzEJL/9ti78cX+f06K+yBQNam048aoshibyzxTISHR29uCoXTGeTeDK2mPV1a388qK6wD2COM
laECfgBv//1lkxmSQTrVzjGnXKwe/HYhfTICGGnfLPKbXTI/xiUO8wzSwVYb2nLa12nJamZPmrPc
EzXFlMG6efnlzOjZo05WIwkQsYPJw37R4u47dgtjrsJeKWL3iBXxr/G+b8xNOQ7DmF8Al3+3099t
V3RU1ha4ta6mK8nu/fPYnMjyiQb70Te6pN8OlhyKKxMHn3ZTtRjtRkJ22beikv6LXTlNSeSKV3v3
vj1bnAQmuh/XWpVk+nq0MYiyk3Sg40cOWSJF1ZWQpkPljphR01jkP3d5L442+bDOU2Xn9mff6UkL
NLKgGK5cQqD9SwYqa+H3/vFQB604PVR3SITnVNygRwkZY4Z4VBhY1rui0vWbweUkXfdtdSdmPQ+2
vT2ILAySKU43mg5XZa6ktZmxnT9q/vzFprfzUzdlQfh4OY8v9jD+8GNluhdOkStucH6rBmruVUYF
h9Y8O0TadFxb9HHqqNx5rlW4RrORxCZqmtHhxIDqoAoJ/dbTSbfcObDYi39sLNGjDOBbgjhAowER
WKfcH6WLPaT0QWNXP/Zgni80sUhFkyP83UGw5WBQQO369+n0W3X6/qFRoXDOAStGbvwBe+BR+xon
HfcI0UPo0C9qKTf+yOHi5NWW8G9NyijctpLMP2omUMgctrPpLRGpQXlshvinBd5DPnZLSUhSUYzP
AvGh2CWVUxGQrNaUBCrY4tblT/VtW9CjuvAMH4YY4BbNOKxFVsgbFOD9W8OY1csda/KPSeerq5qC
6A4cPrhG2O39HFqlRfyF6hKQ8vGqgLBgwtBjV+Hd+bwNLOL8TFwHTnXhkbbUCgxVDlJ5o3+fFHOR
PhPs1PvX2KmblxrNv0fiu49G1yvgojwGR0v9nBtaYYcDNlSXJxJ4gmsf7iuRwbnFRpPRFr1Hj6Xq
UDSW3YVGVzvmXZo3nbOzkxlH57yN9fHAx8tuZyHGtgoJ03aK/VSaeNAmZjFsEARogkiruvrV8YzW
rs4JlrrgLbLuD+8fAvc7QChMxTjGG+cUqqTr0sHUK+3ouYRSB1nyTTn9/JO9xLlnL0y2s5EOd7Jz
nJ+zs8QX4L3fFjdnl4c7smr/6ZxjMXwGupljVlcLAd6ncbEaY5Nih31d9I0LWkPpUW7IhCLlYrJS
u3nygEsbdn6nuzfHxZmiuM5L7wv0OplsMQegvo3GpYzL7z4pYDdkKftyly8cOSM5Sa+bwhRymrYt
WKNbUgcHPD/g/6XO9WxmNiGQth1rWxzV0QqEVVrbP2yHvKkQXpk7YV1juP02a6w0OdGxCszTQLaV
H86YU2pf6p6jsriyLUXQMJBVoKehY/RYbuhp3F3i+38gAgAborWEHUrBRa/jfJFE/xgAjOnipNwE
I3YrmPuj0S3qFgRd7sEBxCmgNx7qRvKjnsiftoqh//b3Ret85LBJ4r0B8QEoE5bTOVwfyDpLYncY
T1VLJ+iKOEsyG5njhjjS0wPbtLAA0Te20SoiJh2pZyc7I1V598+3QUccWyrouzBJz0fQtCzK8Iu0
P+Xe3Fpb5XpTNNS6QRCWmZYGOaNZv3WSXLsZp7Igta6QFwbxb1jlz0HMm/AgkwC7wENc8zDeL30t
yVMGVpHNScVL4u/TnpCmsBv91r9a+oHk4yyexuaaI1b73W5639yWri1v835ao/E0VCHHpkgSFdVj
T3Tv0GZju2kxxcj7sNfNuT/4oz6InRiL7louejV9i/nGAXbf0j9VdkzAJ0Ep9bELkpZoKb9tajSa
w6LtYy0fLjHTz3sMPC5d+PVB2VxheZ4d7RXiVIwIPXnSfPdt0n1t3BB+/Tlt+tq+UN1+6Imv1wI/
gGDA96Xvd3YtIXq/yDjfnUiMe5tIabbDuEBtsh2bOdvXA9goCjrLkzuSwsoXhbxuQx7W8AVEbryC
FHdx7p0X3Cz0BCDQqcL8EVr+uRkTdtmTamfRnjSor1nUI0gIqypv+kh3gDAjs8uWS+L938zk9yOM
bgEvYc0/YPE4L7dZTlx9avrhlK3UgRM+HST2jtLsxoPKe3MkQ6ZB+3PqdPJRnma3LOq7hui5TQ5l
vHhdUgCq1wCg4y5LAy3ZVkHRnjjZmR7QaGsMP+zKVNPOc5ci3gvQ+z5c3MTLNlWeC/fL6JBWy4Gm
ypRz24KmqQd0MWy6nGv7V82WmSZ2TVmaklg+lmqAG3vyb3WHpPft36f7707o2auAaIWoDr7SyuM8
GxG1ijW7SkZ5wsWwvyWzlUTynMDg4mDQofTDPl6TAluna7DjG/r6bcGo0N8ZQqg58jsG6dGk97jJ
IHxkUS3c9FNRkyV5mBZDIyaTZMMrXEsxdrxw4+sR4uzG0fdyzMAeaW3NnR2Z+goCQKpke/I8RvBd
J9nZb0gRE1sDp9Li1OSEqOtLi2OqZhZOeqeNdt5Fg4XrzG6q8sz7fOGO1iue3RGd1tXDmWmMEvXs
7EiI6+xj6D+xdFr1aXIRbcVknd8bhrwbGj+9x5suvqfGN69aNImE6daTVa9U1ulz0kKavPCK/mNq
4TaG+mT1Goe9d/Zpp7SMFQ7/1qkDSAbvWUj49Yxq2dsN/f5Fpw194YofNlLolitvll4pqwvmkmfn
PhJnCyPW9P5kqTFpI1V71RRZPQHvGz5mWVdhayuzezQEf2nr448EcgRmBOcmLyznwhf5+AJ4fG6C
KCXStz7cjfLsONHxLjg5nedmV8VCE4y4S3t0v2NOnNWbTpa2duG4s77VP0YBZQKEI1jD64xCG3ku
gh5NjzDH0qVF4M5yjIx5WJ61uekdyooMW4m/D7r/uBqtGI8WOudsCpe1oP/jcEW6X8XS4K3CACKC
t0ux6GTmYth1tMpC/Pr7xc76njyagSAChjk9XSbd793lj4vlszs6db7Y26VfWrBDeiO0JTXrAtr9
8ZkYOpBgOIisZhznbZc6cCYvhl6/zUosOW5Go3PTz2qgqX2YbT+OL4Avv2vyP77Y2uPh5IFR13qU
x6BvPUL/8VizPqZDTAjeQ8U8MkQkl6AjnTcZYp/DHiuf2isCJJKr0qAQa6PKnElWDoa4+K6tlJct
nZ6U5E7SLMdxW9pLtzSbtkoWmqh2TdamK0RTi9AfNcJX93//JudyRu6ehv7qGI/FOH6b567b8wiG
7dmL+9AFbnlPWyoQgIk24ZSAJTfYqJRftQGp/xILEkCJIy0ey7pWr7VtikuJXutoe/8mGWqkGZJE
oYOKnLPPhpmUZImR9WOVeJ0RJnbiksE7GV9Vm3pP6bQ6f3lBcYENcjbNeQOrpoNfzDi6I+e9kUrg
ZjsofEx9VcU/4iEtn0nHXJbvWtV0clOMtpovaDb/462vNoT4a+DjwTHvnPFSlbBrgOj1h5lvE1zV
qMqqE3FplV+GVVyYPuh/mbt7slZL2W2DyS3qLxo7/bKZA5W0pDv1+hhfWA3OzhDrm4A/trparpZc
H3XDix0X09hNDzqKwt4rZjdicFwpU9hONNV2dSQ8h5UIFLyyDilEqPZShbmeMP8YAqx++prawbrL
DF3PUu8nU+71WEPNsfFQ4Z1Lenk9Zu6eyPNFe7VUrN8vfaWqLXr5diQ0fu7SFzShqjxWSBL0/Gil
+COHkMvJTUpwhdIv9bB/N6nf3yALBfAuHWTO6dzo+xtsZYtJmt670A4aY1UbD27QYaXVpPUcKpJ5
tGu7ncfpCqydGLLQGBbPiETrBu6D7qtg3LWQAWg8Qaay2eIqq6ieiAdOulNMnPfVItl1f7WwQuws
bDTgfwh8qux2pUhUHLbDIAwwvyo24wnTj7Z/KifMtmnlz4RIbYoanWq/MRPNOBjl7KjdZJA0excH
VZ3vyCcnI3io/XF+8JvWBRHR+rTftiO10FYQ86MdZZw5bTQMi3p2xj6ztgX5sYMZpUSm97d06U37
oc5JqpnDQhPKva+6aXY21dwAgLkpuS4Hc8r0vbbkuvbIXRWvAE/09hUflFjeQmWUyXo+l8ehmW5h
69vlfSwrF/e1f1vbGEwQ8zkX6WuCCMElZxVMrUnIcXZvPKhGjddVEJeADvNcRZWoDfKRbVGYm7zI
M4VD0BBvzEnhR5Cka1tND+YLfIAzKJW7QRtH54XKbrUFOBd29VLZyYBl7GO/xHeqm9JDAPwcKSyy
JyZ9/su3q/hgjLG8sNr854XBAQHGmOKsJ++HrKbs2syrun2cAjs90C8rQ7IcMKnGfOxe+LP22nFi
KMPWzcvDhU+wHrbfTxf48TzyKgrEDvWcpZ/WBWNhmtPHWnlpsOmaUQSAyNBkCShw88jF8sF6zkbD
ixa9JkASYeznIiC9+u838vEdwDDkC5gwGkHYzin7Gt1Swmi14XHwGOl2bJihUZTzdTnO7V63m+yb
wAUjKkid+vT3K59tanx2oJDfJDYAdEjOZytaUZt0V0upPfhGPIld4YzpfE06urA3cAdnxKD9aISy
Jur4wjMbv5/q/dvnWd1VvUclDzR0Vk/rGcS8NuiKR4xOvAbE2mqK9fQy60YBNrPSHqVfsNcvwaQT
URPY1fI0Tc7qoz8Hlkg3mTYJom20kc4ChyEVP5gsd9OvCS7TLH7OiBXVzQw/hXamKFer7sQMZDQF
Ki6usUpI0demuTmHbj1NKS3F1qBTnVftSapElpuiYxZu+5FeTekLE2tjXZ9QPNLlh5JG0j3pMnhE
tjfxktr5DshWjjtwFQ0PJNKIhu6Zwkzeu4Qdf41ZAeMHTPMbdz/B+Ki2UK4JsuToLbp952V2Ey29
S+R66g6697b0qBiiBFJSfMRnrGBx6FvFv7VS4d7HflJeV4Lu634uA6eLpKmZA6+KF9Yf277pvE0N
YjpsvBEfuqjsTBd6AL2r5gkmu+juq9jvy5OaHGHhHGv4tFSlM8ZGFaVVmdESnsop33nt5D8iEvFk
6KVxS4aDmDiEdmKZvjhu6Xxdz/M+vLOhu4d3U7n7IRsxMXEpitAUqVG18Fh1dfDLSlOflD23hzyb
BGQq12q1a6Uo8UK/VnO6dQW9X7apaoTLEQUGRg4/WkVrdTOuOQrVPpkbu/nqq8Rz71fR0nIP41nD
oU+mDvaAc+Al246KyIqo4qyF2AFV6TeCFVg0u0Utrb1py4HtbfFmpvQka6v/0rqGktfIQAtADtiA
P9Gc+feVKtUnU86TH5qwGKpNUsk62JglzAd9LMxisxRJcICUxCEp0ktakVGQphAXkI35x7TJ4hmr
NV9+lUSkmqHyF/GZY2WBJbe2cnlcsqGbyFwS2A57aHtY7UirE8G+Xup6JiulgVjXSr8LUK44aRy1
s1Ji2Dp2GxRXszUV+pVvVOP3pihJ30E8L+uZRXP0XzoOntb1kOCth7ws1RoCl/rRKw9NIUwRsSCM
J2xTPfupnw2MxPQZ4C7b2BhIzXcMhKL81pmUObfxZEp1pTnB4uAOrYl67w1aX8I7xNf/BMrQO8+o
UJLxeml0pwvHKTXflmXOmVyqDvSTwj/SyWnYZk0aEjBeFttJ2vW+9JRtPOONgE3XziWL/ArWU0Xw
+VrUUFGVnv4yabVPc9HA9xUhTezIHR605lTelrJUtbZ1UiDcaBF59zDaUhT35jLMTjjkpRZfIMB/
XCRRt9A4pwgHxAPSe79FQfSFCuJmPdL/xNzAgvO3AkuC61mX6YschvxY07j41w2ZSbee65GwrhCq
ve4ZfxzcQKihcCDgeswLui1lWWTPvvDlW+B1INWS+WycgLPju6oP2ktkxI8bkuOgZeXEQZMRtOcM
pS59vSOkxHIeGMyLYYSDPw1WGZKuZq1JR65NUuVcjrdQBxF0EcmXZ+m/b84OkeYQInEVW/WgZy/A
7cpFrNaYj9WkUxq1RZLfdTSnrmwi+Z6sUbcPjjVnB7z7vQcCrLut1mfahRPo2fGL/ZFJGbBBwVxn
bw7OijTs7KYiwC7psXBKA/epvM9moiwXmpdESK88Jsdo3Us+qP91VRcNH0kIQNn/J8z98e2LEgDX
Lpb60dP19EEaXvqzj/HMhGBf3On4kFn/XoziD4lFzKqF5XB77qky1ujGGquSj52XVNVBq6Z82sL5
sjEGldLbGEPq+7dzoz5ViSb2NJc7mLFUczctYp77vxclH0cf/uIuSi/45yagzDof/3h8UuiWoDaM
+lG1knSivm6u8ZhzIkVP/ZTTxZmiMmFVUKTvXph1/zHVqUnQ/gMrIPv6UA957NIFub6P1tCJ23Eg
dXpSzvBtAlwO58LhbCt68fj35/34ufEXAX7C4YCh/iHXoDAa/EvmWjyOA2TMOhPsgsTREpY1ZfWO
fhE0w79f8fdznNVeFrZja5Yny8uHCa7clmoBI++HPFvguFaatEAzXD8dDwk7q4EE2il2i1XTj+sb
G6PFMI7ToP/MaqDV17XfrPtxn8jmONiFJW7BKNiU49hcnrhzGPQsLuWShprEVvfH7JUDPN18nsjJ
M2K8xbpwyFpquc3fH+zD0MFiAHYEizSBMNht2e+HDjoTCZlhFE+lJ4plE3TY45HuiyakHvWDF2Sy
Cz0gIriDWBdeeKtnCAWDdcX0WLWoKGjyWet3/mPc5qJXVjnVxZPtpGrXaTpDhkoJkW3RRFU75odK
y607C1oieSrCePr7s583wNbrr1AZv9MfXw2c31/fI6kDynKrPzJblBVpoggIW4Qa8nMKxuwB3MoO
m0X31uwft3oe6pQQLoKUvBdYBiXtw9L59Pdb+jCdWLs89j7QiFVFZZ+V+AU990YrkBOLPCseLbQL
B923lhhut+0cRD7G1+PSXnJi+DCfTAJxeQ1E85JMAv75/j0ssMljkHD7sYm12D/No1VexySTwhZs
gvygYKu+/f05z1Bd3jwpb+vrpf8IC+i8zZlq1AR4Us2Pw6SVz12jyUcvM8Q+Laiu/36pj68UrB/+
PSYXbMz0T94/XJKkMIlVkDzVad1+lsr8ojLfPVUc70t8P4d862r1pci8j9Nq1cBBYdLRk2Ofc/Yd
W5p8UN2a+DHrrOTEmc2PdKORlHmxc+s2nndqSEMtQmb2eAEA/fhquTKKfbq7AGKM7vfPu5iTnPJi
SJ8k2MwBvRWEWGNsk7u4vezAREOHH/duYcT3nuEKxYoe8jp2319OMpg5Q2XeI+VH0z7AnsC8WHZL
XiqklqXd/dQ9VPvPi+XrKfIDowR2pAQXoSuHCbrzusmmYdf3BuINs9Z++E1DmlFHAve98knP2FmQ
Qdpw0UQGyxeUKT02ft5ZRWjoXu+H3dATXgXmFTeb3sMOCl8mtBlXShlyuKcaN4Y3I/OD4jZ3/Ebn
lJXbxnSHW5WPKkpD6XoYVFdltGS85hN2i+VLI4q0gAqX4QS7xGOybJNBb94MFoR8I13RJtEsOmsM
XVbp264dULdQWOswitKq/el39lyG89DV/Y3Td9oXAdF5uIUF2X1KW6m9+tXQvRWLYYkt8qvl3nXK
2I6SMXX6a90anEd7Kpc3WMMcPsu2MsJ8BFqOUPrIIsyIsRrCYk7SG2WZGIwqvZjFsS+FfBxiY+iv
iFxYnI2kMxFhwAutLaH5VIVDv0ZP24Gvyq3uTkty8OZZjzQfaeqnZjK0YD8kXf2LSGwC+NwCreq+
8HWVPlWc3LWfrUlK3T0sbrGhrJTTzgmE1E8xMMt1IqxCCwF2+1/8B3+dIlO9Be6orK3dD1kVAtqM
L2RGNeZn2dbVse3YF44otSx/m6l4EJs5NYYvFnu63CLjwhQAAK8b4TxD8Mbufc4onPn/7sYcWgeu
sJlL6d7ORbLQPdXpc937nJamna/Lub22wS6yF6cTZbOJOe1NUWckVnGYMOkEM0irkfBzWzqHVlYl
qfIu2oVwkIOw9w7xaMNNM4OdRJieG+Mnz2lyPAKxWjXH7WLGGcGgnLeC+mtpQsgJnSapPg2o2PIN
vtfDfpz91Hqa5MqpsMyihV9CKZpiAM3hMUzNgAMq/lrLtMmk9F8B7wP3rWmhyW6wGOlfmoT036g3
hSdOeGRWcjP3xmxfY2tWyivI+Nm3IbE0dyeTTOMoP1oDlvBjrcRbwjb1OYG797UsqrINNb2udjCx
AudWZIl/07eoPbZNrGLvFfhb1hugu9kLF7NGpuYx/tMwQ1mVISEbnB8s/n33MDhquh00GKIbqMY0
DQYWt4HQlp6uWIZT/WuB9k2/z/vFXX2uM9d99GNAfwhnJYhTOwb6gcMgqwiYQK6aIcQsrpm3XZ41
2R0+btO0C3qyWl7kONlBH2JVmaqQW511sXFLWkiRk2qVtZtGVcgw7mBHHeqMwca8yctp63kddwRB
xHJuRNr2r22lhreV+fajMBjckeLTTtfdGHRfK4ywsusqHoW8muaqxvxhdt3Qxq2QgJiudMorfYq1
kWqsyl6doerKH3Hr9zaQwGC6kTkI861B0hof8nogzbYoqbw3+KJC6yCfommvoGIXDuCGKu0HKPm1
i0txq/q3mGC//DhiQ748icEpjEPVzDhX0c/S8n2TT6UTmn2NnILxiAjCZ7c4YHI10V6UbY5TRjrm
+BhlWR3p0OTHDfwpa2Jt8JJ0o5NCYV9pKVb6R8+LK/z+PJMAJ1+UZgyCV2TGpo9b+9ZbJm8WGyGd
LNtRrroAhXZRvyIXzshKcWKEpcRW4N+HsZZtzVtNmOmuWlN9XnorHoabMQZOi0rDr1qIle4gQzsx
3U8qblCCxXbb3gy81cHZNDP0/5NVp8ayM0dAitAmObXcTY5Tb0Vn0kbIbYTIEUR34T4GLvSIAlVE
arvR1OT4Thky17qwQu+35QeYzd5FCPsznzP1cxF19WIZRjccxoAPdBv3szeho9AXQjYzqQHGe073
rR5hud6if/FGainCTqPZqq30OPe6hocOFq+Tt0EFJs29horMf0jrqf0lVSA0XPml9lNDrT+iZAic
ZttYsXfJAOecpkxJhCko9GgKwFXG7ljvN1KvrnsIM2Pz5CdpOl11qvKv0gaPgU2OM0lfhE7dub+S
nNxbwC5NQ4fIbDQqvaX9NMABJCUBFV5UZIykrdPY5U/Da9eocsJ7+8gJeuhaeFOra2/OyuCfqyzU
G2v5SLED1eGcppe4HiwhI22fSozGavarIdhOheGHmovl+tZ203FDiERbXDiIfzxCULBCKQeUp8n4
oSkUtLrGi+vrJwtpIVt70Mpy3w8+TPoFk3lW3L5XZpSNs3pV+dCoUC15Ml24i48FNKWzuRLp1ggN
BI7vv10DEFsoacinBVHI94brwn5KFRq1VGoR2ir96l+LWlTVnPZBLuh3U0O/v6BtKZu3OVuPsAGS
6y51RL3Rbb+6n5y5exxhJqJwloP65+fkstBnXKA2tL/62YFpabvS7BJlPSqiwfSQ4IYdW4p/mxdL
eeu68unfn5KzEJAwRlQfD91wXOfKMjvrETJk93WahRPqIhmiCfLQHA1O1R2aRi/+FU2hh+86dHc8
OjY4XZ1hebKGtiTGtHhyBo4jYRI0OIfIcrxDpNujoJ/J5O3priEe7PxLlj0fxzMsNtyQ4GgBNXyg
n2SlXoGcjf7joGqkVFBZ4WkTbxO1lpN2myG3s0O3AC5GNXKkz0rF5iVs6z9uASokthAcCldLjXMI
j27CNA559dRPuRbOKsdnURmV5YUJybS0yJcqTHTlvVaBFoy4CDiXsnc+TieWQtp6ROJiY2ufn55A
cvUxb7zuiWOOtaepqHrcmgz7aCeieuzMtnr5+0D7cMFgJZ4SP4NfbgCsdPbJG70TGpxu88kY7Oym
UcgUVWY7Rzo7zRGJyHgBdTmnxlHOrVRFvM5WyA6bn7MTtyfxdkWEGT85smobOkhuz0YVQBwJBxLQ
5U7JzH1Ri+892+4A3920lLwjfsi+5J7yEQRZb4XnZhFhXqNTeL+UeA5ix0aM8ZNdDQqLHLu69f2m
xpKAuGfaqlW2M41K26hEj78UJp7+mdFaX9N5MB5rf8FT4u/f4j9uiLg+9hI2w5XK452dKGeLNpDP
+vZsYJNwrdMK+TJgkI1JgoNgCqMsjKobmEzAY+YyH5PE4ECSB8wGx6z17/1YX/Iq+zAj8EZyVoPa
39+KDuz7V0RKYtC0RlrQgdHbKew8zf/Wd4X6aqeLc81i8To7nXVAs69f5Zl06guv5Hx44kYIYZbW
+zpUENGdfaJgNmOnGIr2QWuyOj2ia2mLe6+ufHIrAxPjWgwLkQX+/Tuc4yZclFnxP8rObDduY4ui
X0SA8/BK9iSpLbkly9MLYTsJ5+JcHL7+Luq+pNmCiASBAyRA2CSLNZyz99r49vA/0ldZQ3JFJJIi
zV33cwZl46+u49R8bPm3+lFXWQP29lg0/cEYirrZmPbXxRPmP9hWaMaAMFKhX09AKpl6pqlQyEfG
4v0Ou8L+VJWzZu5TEu68vTWnyo8czoMZtHY7xXcf3/dazQXwEK8VxC+MlwgAEXdcv20Ue02DzTq6
lKIef426gh9XzEUVGG2e/cCK1R09kzgsrwR2OwL7eCVDYPZdNuBbtaubeYLfsoAvIW2im15K3de/
RalDsorozl+0IpnuF2LenlNUegohSz0YhFjbfu95UQiTpC2OoTtnX2Uzh8Zp45ks1/l3lYfLU6R9
yzfhsdwIw9NEM/qBYvFlkqq4a6apeDSb0eEciETpTwPQ7pdjju2LIVzlbwqUEaZja2OSvh0WNnUt
lMTMmRTn1jkYXobVP82ldeklLc7AFn1aYo4w1deGoOhpF5u96AOyEoTtQ9/v9f3HD+H2g2AxxOEJ
SwFPAKLe63fRgzdNx1odLzA4ikumjcVhdnovIFG1PObGoNzxiLb21ctie/3gUVDCplxi4PDBrevz
oWIZsiqi/tJ2M7mtdii8yh9yS7mjspMeP77Dm3mGy/Bs2fyoQE4gq1zfYYJqoKkLTbu4at5HPlQJ
ahVFG/6TjGp4iMi33Tg1rCfW5b5MJB0oxgzaD+vsmLYY2yHFn3sx59k7jXIWn+x4TKZHZBfyjnGc
faWTbe2p4Tp8YXMe/9cgw+UXMKuz0UGtjuNm9YGZ5aSVjVqrlxn2VXig5iWnx6gHex6KRNPuclp4
+UZ7/GYgL9c08TbidCGQYT2QEvQlRZtN6sWK+gQ8Sze3J0orvRmornSMM1Wk4jsVwbAIzDKM//r4
Jb/zzJe1hCmdYgsb69Ud213NN0No6oU1rex8PHfNt2rB+WYdpKETq1d6FDFVKiwDThDidNuYYG+G
tLFI5+iieWw4EAgsj+dfXR+aDZU6Edt9men/dDszqRTzLtNAtzVeGCUbQ2xt71l2c5zJkMTr3Pbi
qbu+XBsL+FO4NC8iBf23q2tp4TPoSnM4I0XoymPfZiA/ijDuDCyRNrLM0spG5TdiEsOgYi2lceoF
OrMo8RLYtJ7Mc8OXZox4KajNqi0eunZSKwdUqBUf6JWlVlCmFqekyuldv9LbeI+tG6SNP9soWvOA
oypqXNnGlMSTqpIAOEY3sXajtWz6O/JEnxI5plvh85qxnk14FuypgewuGxqON6tnIZOupJtkX0hg
o+Qky0sKhcrE1wOcqyTvWwZxkjsPfUKqbDt2w9GsbPGrd+PpOwQZeUQ7qm70K27XOHwyi3JjGY3G
gja7/lGxqUsrBl1z0QTF7mOiRI13Jn2g6DXSQYRy5IFXVBnBT3j7qtML5RgxiyXPKbnnW8iHm0me
HwMKDz0wB4IlmvH6x6B9i5t5LOeLri8ZZg6krV0yjZMMHK2y9nidB5KAQmPjQPDeZbE7LwkB7Hnc
9Z4Dk5QD9KXULg60FetOsRsbrXoZU7Wu60oq5xZZ1KGtu25DTfrOx8h6xiywrGicOJf//q+PcWww
cqLrUy+I0bJ/7Madd3Gj6BLxkKfWG3e5NnMu3yLqRS7I+Zad/Xo1o24kvHmW6iXEM/IjQiPUBz3n
MkGhL493KAXm9AH5/rCL+8rR93U00LDQRNrcaWiMz27jTPIzkBz7u9RJffNrZbYdf4waddfYXTrt
h4puxEuPQDsOQNQkzg6gUX1KsDRLv8wq4e0I7M4xjzRy0b5rU5f44Dq9Ysv+dGNhZ0GhRGMtMhEO
WBznrx+tnmZRPRhV9yAGmJSfCAinMj7LFMw+xowk/FxlJmVN+uNFEYT5bP+pcGgNZ0DA8aOnzLCs
xEBN7dBbaa7eq6OXK0eMRiirS+Tbw0Nl5PJnqjdpvk8mRTmEU2aIjVPAejeM2JpiJOgBwtYwc3EE
ur6LLM3Jo0SEjkk0z9ovHYnDT2lu13Rn6CylfhYS+HJP8Vg+NaLtxcWg3tb7GmXn+CvmcbFhCF4t
X6zU7MwxH70JYemwLl/SvwYsG2+PELsxO2c824aIx3DO5kDNtNbY2Q79P9XnYyq/6oktht0w4QT0
U2UujI1F/Pb1cnhfzmJYPjirMGdc/5DWarx5tOz0nIbmSKilKId2+F5aKC8DeksZzMLJaWgZJC2d
aV+00nYIxtO684RyvHsY3KazYnSNEH801pGSTZev9J7WaEFpFKr7t5lEI2gulDtnp2qmHOZMVIrA
DlE5b2wKVvOPigDExaeDqJtjBsvl6qnG0OaGLgr1MyWtvv2mllpyRy920HaUpKu0D/BDhNZhbnBs
vH68H3ljKP9ri/t27SXTBuka38tNXpEqPUCSfWs+wKAzR+T8iEhDmGAJHnj4hcVQfEkrJ475LbDB
cM61WS6TIA+Hpm39OtO7MVC1NAT62tnRd7zduFZbGbnWIUH7yxJuddlD0asoc3WAfahP0YWr1LTy
QnlAJ1b/0N2+fEapCSUhK7yuOSthoi5dJn0qCHBsMnp5SVe0ftyPYx1onjCeutGF/Zz3BN2egQ81
924M820PDzLqAkMiFKUlxSj8XrT9JA5F7o6fYFtyVugyWUeHSNOq8RVrR/K1k+hodx3cvj8KsWPO
uWzNGJtJW7p/3KQAXVIUjfyrCOlZ+Ox0Wg44DMziWHqcuo62o1QPeWmB7OwKnVM6YbL1CZgafggn
TFEn+4D4EvdcUaXHwdxSUT6Qiz55D5SalPo41I52l1VemXCDppz2G2+YL+H6BVPkYi2ld/TG/1kd
qIuBYqfez/EZ5g1xwzRC+pO5pBYewYjPpy4btW8fX/H240SRxgUpHi/ey5vxTN/TYaVN43NdJmb/
lycH/SfYdVceSS2MKjKGZo0Fog6F7viU0J0AdhIYR1y4qUXb0RYgwWLQwjPddU2N7rMs0aYjserW
uDPTUrchcnnJ10mphuTRitzSOfVIiYyN2e7NIXX97PAgIl1h28bUdRMEUKiTBQlYic96U3Xp3dCl
otJAT8C09r22Su9ifQiTe6/uSw9deFrGehE0jTMeBoINMK3LLDyz9nc6+addmbbwJXX1m5XU3pNF
lRvet6nnyBwGHb3oIwzq6UtdQZvZN56ZHzyDWf4eomv2ks2JJo58Mir+dctu5mw3ttk4+aOSgmsM
tCTUsQS0Zv62rDpuR33OS6HNfvxuV6cnpgtsFxRqOUHQaGLqvJ53e22c6qjzvAcHyfnfletYyEsT
qHeaGX5WFd6WL2mPUJqJhbf1OlYb6LeLYzTD+0LrhTezurjnTNEMmNl9GDiesRB36YCXoLVT8duJ
yzR65SCVO8DIPO0XhSIreW0hCNi/LXdISJAAwCQDWyGtFvJL1zW+0JzpyUCgL7V7Lc2m9JUCICIV
P3dz2Y9BbFXKVz7SGUyTFRbRY1jHarKDQem2w27G6XXAB5F5XyMt9p7ccF7CtmsmuYZSAWgjdnJe
+QhvtsxO7djUv0dtRDSxccZ6e+bXo3RpCfG54fKjf7F+LLOV8jVWqvUwkoNaQjYAiug9albd7xGy
1O3B4Dx/tIpUZMfYUorvpsJcScfYteq5gjyFkP/vuont5F6ld5b4olMo8nlNjRUgpfQlDqQs2XSK
I47JJkUeGdKxbty6U/YlXU92IALnGQa9ImextdzUrI8o/6Nihw/Ps39aBcf5F60e3fKTmyVRu3Pa
tOUNWu4Ep3NME/OuMfCIvtDiFMbnDOazPHdYbRF3xONcBYOWTNbeRH/BEaCodA0ZijuLYyPUcHiB
l8lj5Xc5l6YAG/FIrnT6LNBMIkoY7amp4CNUdfitTGlhsWBRV5j2UBxN4slDA85Fy5ejvKIdpbDX
iTGF51zjmAhNNDmQwrwlxFooVfNPkmQuTMOKg9LXjz+tt7Pw+j06tCUw7BIagaz5+ttKctWCm9Jr
D3m1dFPtrHF/sUmN8j9zq4v8j+amIvY7LZz3YKGnZD/Fi7lVOnwAu97R4qjxm3Bq9U9srzPtqXnT
Y6dNZ7xGYPgXCF0BMO9nmVjSeYnijKXWUofaYFWfY/m9anMn/lPHstkL/Emht/fq1vQCr0tZ/d1o
Hl88ClQJDgkEBFXM1nPjiPLO7MJvMmmAoaV3gRdcPwHcQ27uFt70YKOEbDESef1nQzGN/hPfnK4+
mI3EQuDJPmk/pZ06J8PGD7jdiRkODkra6JSBrBvvBC2fkUa31B56mzL7p6xTo0+N2XfAA/JQpZCQ
FlCxwCnPzeHjt7/s5K9fPhswnBNsBWl+omq/vvU4LynG92V6hlQ5ZNj6FXEZ9ZzEOtWqnI2ZdO2z
ZyalrA2qABubyXhbF8E6S22MDlP9gxYVsuEA5EZGdArzJY2d+VuU3/uaHIRgMIYqC2BIKRYToaJo
h0LtdKJw835qh4d6SsejS8CX6atzlMqLqESu3zFchyKH7yu6aOMx3b4gRsVCmKcVTr7DGhCgapmb
xolUHvBCutoRmKGKA3Ou3OK5xNvAYmDJr1rPfLlx4XfeD64WHhXkPv5cWw7oDZWj0qXJ2Y3TfkRQ
ScXgVe0j8NwohkZLbjWCb78Feu+wiNhF4bVkWr8eEGiL+jpOk/TcpV5pHtiyDeZOsoUOP7ObdpMn
Vw21CulmG//uCRBqLx8PyOVbWw1IGpNUKYnlWnpCq8IQJywnhbjgPdS9SO/HcDnqM62ql562ySc9
D2e5sbd4K0BcX5LAioWfAA2Jb3udU0B3OK8KNXI47WoObKmRhsMFg17TPihq2dTf86hL2iAbG7So
MVQ6hDXCit3PWjQVP+xIi0JI1RKm9gteVOCuujoV9laL9J3trQU/HaUQbWvYGOsarqoMTuXZTXSu
vZC9oz8pMpv/yKHrH5UJ/onfFAnul2xp2md5XD0tqU8LgbkLtadYVJ2IDjiIlO5sd5gDfFsvYuXR
E7mN0GDCRHdSRsP6rYSa0iS7nncgDpFTyGijunD7LVkmeiDcB3TbACisphzR19Xc0tU+l6Om3adR
ij5IqkmsnJI4R0LtKwar4h6Ppqi2/OSmeTO8KM6Qq85JAZUBfrXr4V0YVpplY+o8DPlQfSY3U363
XJR+wkfsj+DYqYaIKWTuVJf4ny4MbY4u9KX5UyvTneVwopIoVKaXCa51wwrei+LXbKIFfE3pq85f
iVPokTgqiVf+qOvJOFl2JqMQ7mq8HOe7CLrW3nMp2wTjXAikxY5Tt/t28JTxXGtYQP40tVIlzVM8
xG3b7GNFpiLypyor6TQN0hbOeTTo/n6RxB7cAYurzENbANDzmbgX0TSpYa0PmFT84lPtOc1gTrSD
iPr2z8FQozE/mFW+8Kc+/nRvqjR8O0uVf7EyIAtfT5JO6lQI+2pqHfasDkHm6qRwNLpSfIsiWJwB
EimIUAetQsR0n5SO+JWWmqn0dx//jHfGF7qhpYFGi4dex6rVkMGbXmoC0dllxix2itdyOnDjWUVR
3ZrDcW5td5c1FhTo/3xhDHCMaUQeSMPWQilAmRxHInIvUBb0Gdt40hsaGZf8BKVBUVgU6RlLzNbZ
6I0ntJq/2IDTT2NmMAm2W6bUf1XHnLhgJyvD+WHRdDtO0KTSbg4TyNPcL3NX/q2OVRr6Em68dx+a
7vyp6YTo9mE7mApqdhOm8pCk7kOaTu5estNzlrKeFh5mDy47rn6vgPqtgub8FmYZGLC2Lab2E5tX
zT2FlCOmh9ibUvtBTpbsfuUTqQOPigP56nmuzeyXHGuqJko9AIOxQoDaw57uAoT9XWtmoZA7uFRb
1Nu3her6qSxgXja1rGM4mfXVMFhaBo4hVA8pdZlif6aH3+yMLhPTcw2i5itfLNsEkBzeF84G5Q9Y
59Idd9h/5xZhNO0JcRQiVf5CQAuw9uOh8s6vYwoyKGzCfV5MFOtCokRtEIcuHuC8n3HpgbMY4jtT
SzhneHPmOsdIK9tPQ9zb4atejQWbbPJCkhoeETbDLx7uX2MH3iohv36qmsT8z4OZ+i/bHUxauMT4
jq4HVedQ3R1xrp6lNaT3qptitGgaaizRndkxUI7kNJNLayKwFs3GPvF2D7AcKW2EePoCvFhrQYap
mzMJxp4oitb9hygaBJxOk5yQHPSok+wqMTe2WbcVbxI3KemyCXeX3IS1gUZ30kpPQ704WyMO+4c+
DxP75IWDe2wSccFTMv+TQU7zYQdPX+xmQNBcD155UeEGVhsT2FoV/PbIqeWxUcZleVtlRqrqVnre
dud0lsqUBOifVbmj3OaOcGOsUTM/W1DNnnrQuEoApt7KL/1cS6J16DHix/AHrLcxyQ0q8sWXuhyk
aUM9CDvltc0VM7wwCynxXQssrDotCOj484wkzd7aNts3b5JJGKU4GGEc/ssu9noU5WQZFEadtOdI
uFn6MzWMWDwjC3ZBzdOZvTeRJZcQy5kvIaoCKcTOkCfD1yYaskNiK6R2sHRpoEYUSuICjjMFoIA5
1fkR4s4XL2jtxbNKsw4ORT6HP8NMOpFf45/Pd2VVuK+Jw+nGr7WJ6Z6+Z+gcNZHjWwDXUSdmvgOq
bw73VpkleAHjcFxABamrKd2uI/+pOIV9WLhwEXQr+mkTqiR3ppKp1p6WbgkEJ4w53s56S1yPZYm+
eIys3PDoNHvmz3BINeW+G3W7fVby0V72ZjYmB9xALnJWTU9OndUkdD8zxBl3PeOy9rXB7Dq/Uuk7
77WZtsqdDc80PMWjBi/QynW2dmBNHULZO9pqv+yMdvtb0nAVVT7h7TgVcjtzUcq1g5sr32zQ8CAC
YqMBlfzxLHaz0sJ5Wo5x7JyRU1jrtoxFHJxFnEx0Vmyh9b9jS+J4C/F33pOYpMBHi9l1LAKMrdnz
ZqfBhZnaaRw4lJeZJK6HVRdX9ENcRNDTvAiuW8Mbzx0PpQNOa9XKTwIZkvY+qbXKOTUAustgYkL5
bQ3C/jHndUZekzpm3vRDTVSVGFCaA/ps+0NSiv4us4k1uI9MjXxav4N5/TtmIdnKQ1wrHvnIERzT
YHuTstMtXEkU9DGbjUIX6dlTKIMctXRydsZk4dIwmvBM3wY6u0uiDcWsfMiPBaWUODBTzfCdLHMI
xgCovlGGuJ0F+U3s4TBXM+0ANVtN+sAw1K7Ji+LMyO8mgl9MM0VzXDbOuY0wHQUEtLBaEyJiHNqo
bn4LJ/R+YA4jjlMxyqH/+vEAu50+2MctfWr6fwteZXVUiDqHvQzC0TNbiVn1634qdl0N4QX0Ob3b
vt2CWLx5UK92DW8gwAWfjRyK/sVqXc7ZNuRZXxI+kLlVDC24JreI5A81Qw9IzmJACTPBw1maeRPL
YOoHHsPOhbOGoqKIlFp+1vBiiAe23BFQVEICPMDNJoWLwXfLaC7ijY9heSdXv9il0UxXEsskpkw2
39ffAsBRenb9YJ2dEbpbn5XOi5t3U+PreC1fsK9jfCvQFz8JGTsb/dDb45S7EBiWbgVbLLAjq8dF
xjkUb6zEZwaNK7I7pdWqr52plqTqDG5EVEnnGDGtflHhP9H3VtKmVuiPU0OsjYOzDicnZ1KcjfTe
VD8mD+R33LlT+anKh6y5LNif6YipMQevQSKWHjTgkS9DLUcKzrDDjThwFa+fM3A7WTK9qKpiun8y
rcn+NjORkPakJzILtMKY4kCnp/4lwa81+hN8OWcfmg4WROKGOu9BqGOpE/ElWw8XEaLzBEGPqddW
umOuUbTdpKoi+qH3ZXMe0hiVgp+jTTT6ICLy4TIaGn7fj4f/Tb2M2YGZQQOq4dB7gC93/W7pAlKa
rVVxPzaytBAVdXwF2uyoR1TR/TNeVeK1rCVfiaPXw2T1xQGHX3lSK1KrmLS742Q22r2pxe5zKgbI
6zaBYj55cluHkPVSQImKv5YDCPs1NrSrGTkGE53iIG/usc5bJzfPk79Kit2nCdPSvtLV8inP/iOW
iylwka9YdBihrXL91TUpIZRD2CrDfV6DLUjGSgahqosAi/9w0tiY+InhyI0hv0w5//7c6DggpEOU
yf6MarGzqk9VaYUB2637kzDn4ovlgBL0Y5oHnd+qVPQ3RsB6Any7GnMRifBUhZHHXw8Ap/MUOnpq
f6oIaKQOJhLV78FWVbtJG2MGqAe46j/u/JdrLhUS9A2MOnJDrq8Z6XKoa9JjTgjwrW+AmZp5V7lR
Jh5N1GnEXilN/qXo2G1tXPi9R8tqyFENxckiC7u+MPgFj8x7rT+VXdvsnMEq5wOe76T1UVQ4W9WK
m0dLMZbW6pLUsPSK1xyIxkaIJDj33hXmGO/GzE73HtuAAxngv5uKrf7H3/Jb2eFq4HA9HBdcEDHU
Eop6fXd94Q2YRmf71EDOzsldqqeoR7q8KO4/YyYzh8DpZ3t+spOpum8ypbLPOeEl1ee6aDhz17MW
/SQ1RU/gcykKaLXOQDySYgNUdrqdWj9cLVd/1cxo416foD3t7KFMv4gUo9qeBc/zTokr9AsUMWiX
mYAZcBaNZw8nL8mL+NWbZhhaB9GF2LX3DDgz/JNEhaX9imkLM3nA2u7mIajVvsv/NJSg8LvXkYUH
uUitOgZcWVLKEyIJu6Dui/6PDlMueVABuOUHImCc6FvGkbe/a9Fk7Woy06I7ouhkHRjmZDGfM8vq
54G98F64aLeCpjZQSeqDI8sa8YOhcQgSMQZyMUUCrbIjZfPFSb2s/Pvjl/XO2KA86FE+8thjqus0
WUUzOQ6BA7ibykibv+hxqqEjK9S/h7GZ+8d8yvSND/1m7NPWXrgR1HDYz1hrCL6XSPZ6Vp7cZY2W
P6Ig1ZoDWkX1p5J0Sbn/+PbWWwYCVv7fxjCAdbNtWH3hRVl21BAm1D7EdBrUFSgdgsgfd25IuClS
zGovWuhWvqcUW7aWd24UsdGC9IQ9wjl7tV2xksENCzzQfORjiApDV+8jrTI+mbMu/3x8m+taL7e5
eDNdZNfsT8BGXn9xOeFynNca+8Q6Mvi1XqZEkpBslm68u3eu46JqpnWHlhON7eqWNK+F7lwm7ikC
mGB+k6ocrPuiMdV+a4a8WWWhmUDbwKZHaAFTyWqGTBKdgAtie05IyMMnerHDsxq5kDQKUc2E1+b0
zrxB5hs9mdV4eVNwMjSpBsE55jC/uqzGsb1v5GhcqtSL9vBq7MA2aoJMYdxWJ4zzufA5zDj/KCI2
Tx+/xPWO/O3iVEUX6SjOJAJZr9+iCQ0wa9tQv2gePC284F4W1kHrzrK5m8C/Gi+tTIfj6FQGEVyK
JT55+HJzQoYt9SGKZ3faR1Y3WNTRiVD8lLZyeMoy4eq7j3/oas54+50ebSQOpEgEqVtd/04tIsyH
0Hft0kyO+lUXYZoGWTv2AZN1LnaN2yQvH1/x9rVQ4aYVtCzSC6dqdUVKcSrKh0a/EFU2R0+9mNrX
WFfyaTc6UuuwjKnaDwjCcXRnOK359eOrr87g3C9mUfqD/LkU2dcVs6mTRkU7QL/0CwC9HTXrjxNa
MlAEzDmFKM8djlXv0OY07VvFnjfGxe3jpqZLfZlj9AKxeovO/lfRm7s0kYzPxiWqiKORZUU0plXo
rx4sYC2oXLObN2bN1cz1dsP8AbqIszv0m9VABAvZe4TOm5eQmJ4xyBxTviplSv3BTGr988dPd/Wl
//9idGHxXfGQOdddjyYi/FS9rYR16SbKxI+j0yn/QIgAcGwb6viJfLmYPVj3320aoLFdjb8dTHDu
+h55pKlSMNYutCyy34qCKiKgnuPcm1Aq/+OZ4e0eUfYugCbNWyBU1/eoA6AYOmRwF9pG7G7TUVEu
tgzVJ7iayPViDF67su3Hjf7jO94DrCEY9xelv83WerX86XFiN3oZmpcqmj2yEkzQ/U3fO1VgJca4
E6Jo/2pBy+A7V0ilna1oj+VL//HxG37/Z5DStUC/mM+11StWSvBHo+KYF2koGvgzIzvYgJ5BjEVC
edC62L6306n6M8WJ+4hqKcRrmmx5ENYln+UloMVgddT4TG1ay9cvgYz0rqxZSXkJbV/faROMnyPg
jAgZTpQA0ZQotD7P2WgLrC4ZeBZvGOZlQonzE9bketpYbN75sOHDsV7TJIYlunbim40p8qzJzEtd
ZCjDmiQ+wN3W96njZecurJqNefv2s4YCxy4IfjlXpR1z/QDiFBMP6bvh57nGbkDQTlF9U3NE7oIa
RbMxh9xOmuxE+L5M6PPsS9YrqRdmsVLpVXbRxkr0T12TzsZxbAe5M2wlJgTTTaSzE3Fd/7CJDvru
qRK21cZR5HZuoTfEaYTJmzLfjQ+9o8qolNZUXsq+LX7ze/ogHQajCbKycOdjGEb6QxYS7vPxgL95
sczTjPaFnknJCOP59YPWWJRkNAB2QEgxigNtWR87NWjQrmoPFX3vjdu8vR78CAS0i74cfeu6wFrC
8Z/QiIaXMhvj8K4zevHFrFCbAUaK2m6fmeP83xpXqNm5JA90qYEwg6431gLyPzQm17u0Vlf1d6Vn
Jcc6d0gNriwxDkd1ts1s47GuC8lvF12M05xlGVk3/prYpm+Sl0X0nGt6RMAPcWbNd5hM7vxlbEcz
3TUtW9R7vfbyTxQQcBNPHnGzC6a7GO/qrm7qvRzsWNn4sG7GOvQiYiA4RCGaRWqy2p548WRVWMq8
S+F0/WvWEJgF3smFMMSR3nySdcZplQZnfhGyEBy+nWTDZfbOCMDFjnJLxUNMh2L1C6RW1KUxTdGz
JIHrXo8S/UdYwtZ0uybKgkzLo62u6fJ//Nchf3kXNBIZ4ESysE1f65THkDwAUB/eBZz6rDyURl7c
5ZXr8jWPBH5n7lyZuzghmzmgTECv6eNP7GYuMzGnAHXgrIOljc7t9SeWaxJdPWyt5xjRT3oYMic/
tlUWxUeLHtLG93V7ryTgLve56Hgsmu3XF5NGl4hwqLPnVFG6uwoN9pfZqo2f+PS+e1DiDoA1EayD
HYLL8/F93q6dyzuFHco+DAmRub62UULgdeCEPqdgcL5C/TWPRH6pd92gND/s2Cqh16Fc6EIFic4g
kn9GOFUbH/s7H96CA6Zahi18QWiuNoTCJs0HDrtzMVryRRt6w133koyRYj3REIAOADOd3UuCi36J
jB2V8GQqIht9rR5SQUZTrJ+bQZ/njWH/doa+HoUwPdAX4Id4q86vhoHoSl1IN/PYxbG074ndtuod
/D1H+nmjTgSckz8ckh8dqf2Da7dJHRCg0+5j1GXRySWqBbpXOoRpAKsjhTdXjsU3os1c4x5Lj2JS
HZ+A4qa0BA69443/UIiWnzug8vMzCYHVENCbqqt9jHvh98abX+qr63sDE+MRrEppkjSO61GXptms
OZ3kC7NdpSFsz3ACGzwvlSSnwyWfRND/NRNwA4yZh3zSMXA4TXZ2VLkVSHGzjpr2Uj5EOWibABvW
Ne+eZcex8Upf0HJZdIpzI/oa2Vrj7Ft1iKRfuC66rchu0pePH8I7F2ZRo0KFFY6zyLrgYIPGL0Om
oItnNRoxLbg4vtMKyOQRSjhpa9ksv8RRrMwbn93t9MKOTKXXRNuXFPt1kYqJgATdfIyeu87SCpD4
Wh2gmK41klnHdKPQfrszXUI3QLdS5uCQp65PeG6FSkmCE3/u8zz6G3lOmx07mRrd06AMnrWfoAMt
OTA2isYCOWr5AktNqXaGltXGrlVrZeO7em/W4biyLGdvaob1wUGJos6spR0/J4NwXitW88e+VPFl
aQaUU6jntU/3cLwrCjPEL6PIEeld3B0/fvtvYLHVJ/AGxViMtRTI1ppg9LkkPHWRdxmUXlR3ZqLM
rk8qg04uEL7FeV8kpQSml2QN/ETpWN8jq4V3WJl52p/GUhHha2hMXegrZk4yMWrrGDl17TzpJGd9
xiQVF35OGasOwmkULxORClZAMrvVPQLlmhK/N4vo0xzF+d9Oz8aDYrcwzo0H2vUQZUaavLhq0scB
8g0XUqMFPYsOQgZVGvpxaN9rWpPvrR4l5CGulGQKwhrJxdEqO+XY5y7QdCsEuo9dVw29HdybMvmT
anFN6bwnaCdLJyMNWsm4J1+kbcmitLQ29hdRJdIdb0hVn/2t+IxOXE7nDtfcsOtLJa7vVW1WjV+G
lZvTfduZ+rQfCeYiOyN2S0SCST0/Efxp/Kw8oWHdydLk9eOX93aqW7888NesHBDcMBysdsGyL3NL
r+3w0pli+msSQz0fY1exbbRpfWIGJcENmEcm/IJ+0bpF/1tnKYuISveK/JC1XSP9RtbdowmfNfKl
W/Z/wFDWSZCFZVttbCjeei6rn7voADTO/JwX+MnX020iRiwdkadc4lkUcodpE7NRGYWTyrWtOH6Q
uszrp6hrVfeooK5qSOYZOMm0RShNvwKMyqGqGQxZ+8rYq+aeod3TWmrTyJ8HQ/s9hyrjwMjV6pc2
pNmLU6ipuQfyqY47rQM8tseLXDxZFZnuewW1CxduCzxtMEP1mlEuM5N/QGa5y2uel1/Fcqr3HQqG
re9/2dGsHwYGYM6IqC2Xtf/6YagUZAg48sILrWxD/cVCR9qIj78xjmhRTZX5XdAcIy54mIT6iA/Y
u/cSVSnv8UOpgxWEkqzUkqrP1hn2dqOLbIOQLIR6TM2cBK5/mN05ZmlPhnjO6KA3T0YTzz9SXCvJ
I5Jj64Stp91Yh2+vSDWWshsbexqwmBOurxiPRleVmVc846rSVXJ86LtOhSMbP2onWkzllrj2vQsC
AmK6oztJLXr57/+q9yGaotgfttVzYQ/uiRWQTJapp81coXnSjmobVu3p42/1dpmllI6elnX8vcpz
HimFN2t99QxKvLV8k2j0NjdmLegLkQZGX8BbbGhubVz29tzE/mZpO1H1A2G+3lYUGD5cK3HE8+DV
ofOYQGAug9Qb679IJsKTTAt+9qAnL53fmYRkG1mY3jf9xmL/zgPni+f0RgsGPJ63GlPSkYnesIN5
hgRGOk2L5o35MP5hm5iuy7qsNrbT71wPzyutGtCe9N7WZ5dujAYFmFPzXJITdCzK8KcnUHhhTmqP
hBXGzx+/3HcWc26NVizDBtjgTWqmgDs0TJNRP4dEEmiHdIqx1LgAyUM2ycZ0aNhvxHv2OJr+IKkn
syjJMk+e8Ul12cZR+b17x9/D9Pimd1rnnaqQUAiLkM1zFIbDMdLn6mxkmjHj5yyfiM5FFPzx3b91
t6+nssXpxx6Srxi41hrKQcfKhGTQI8ZM/kfZeTS3jaRh+BehCjlcwUwqS44XlGXLjQw00Ii/fh/M
XizSJZZ3ak/jcbMbHb7wBhuHzCjWnVcKZGOwn2uPWnradI2PMYNgaB0zIdCG8EnvdZQCy5B4d1Ar
M5U+Utl6qVnIuhsexHREK0OEwDNSbGnZuOuKUi9XejcDj+i4RmIYX531zeqrrN/GjQ6vcPCRnQaF
WbXOQzB61/zO/3KGF+QEDXdgxBynJaT949oI7FSzRlflT7Lp8hc9zt0tbGZYAak1HOt6zg68e4eP
F/cviSHtkIViQqjoQnY7ezQLuNVlE83ek42y5xOfEzSDOVrf5dCYO1dr0y90lNU2DjpWWgi3PkrD
0MxVBJKpwLzQmP75bNElMnHo4c1a5DOXVfpjFaZAJV6LCuSTSIwMB+YJc+IC960RiKlv3tQZWnZX
IofLLb2Uk6Ha0MAAWn1OtEHIYcjSPvOectgrGhrrSLiyCNOnJEW3A3JnM14JrS6zE0a0sEdcCn6L
RO77SQ64pgB8Y8QsmudvcaLsVT7PiRs2suw3H39ieBX8be8OENrNSBgt7x/XFvN8P1rkZJIgLw64
pb25+xHbCq0PuPhgi18pw7RjuxWwW3tUK1ViYtg3ZMhSi7gT9idOdh58RVFOa/WQEyWnE8qjGkYK
UZvme6dyc/2N89a6yN6kvb+uMsB0P5QZYf3pRDPItBRb32YP210cRx0nQgCjingLRfXxoI+oL7wI
ZQn7blFizsLagcLGQhhpZ/2gQAUl4jia9USc31O+y9cArLTpiEGHeWuKonW6FaJNOgL8ttOZZJRT
YH7SyNF4COp4fCHH7Wd8EG0sOJ3CirYY42AHDb2zy0ItjbwvXm/1d0tAn+0bsClbZxhjtZYpld/1
wHnMEf8BGRkKTR/jaTVgW6h/gvyp9DAj5IxW9dDMj74mA2+TO0H/Gtv4W659p9LvCzXoz8boGJMb
OqXdR4c0reroxo2FD2Y2MZzHwo/aEkHA3PjilFk7gQg3ooe0GiEzFvDlm3VlKfONeNSxPpccw+pU
CQe7Vih18nXGNORH01E+23W60Z44zxqCMmhIzGGWVVPy0lQ0XC2s1b9iDCkfE1vIaUUfKXoqMgpS
6Ktm2aroKdOtK5m3J1RVq3SVyNF7ctHw/xyJoX/JvCz62WeBkYdU38vi0JtCfK1B571RmjSiDTLW
UjzDq5+tVZGRB4Q5Yg7WCtMeld+VVh8Nd6k+VK9I4JBFTUZK+VdaQYwBQI79CMIeJkZcE/XCep0E
ra7Qmi/b1xnCiH+KjTiVWNb5+BBhIRbEW5JEYd/6c6SCR3AIeAJoeuGefHMaPlHurNItvOzyRJjm
B6vGxbODVyFGlmVKJvnozqVSG2hKQoVp6tb42hObe08ermNeqKNy893xvOpHV5tDdsek4vU89X63
mUHRHwE5F2ZoD3o3PE8+lLn1PONav2miTL7VEZKYhHv6MK+qyOvyTx3dQxPHhAoVfLtvDe8Fq+7o
dbBJb58h5479ydczTa68uoviXVxgXEtBZuqbdSSraV7VUD5tBbvAUWxzum0/GkU7BCy5oRebFJ/I
5XgJHIGTRBnjuqPdjrveGBvkYkGNEHayABRXqS4RHHfN3vjal9gefDNqaZv3AuHq7tli+b9Swan6
Vzv2MNQMMSIwq0Ms8uFG742m+i4GYLqPtGJntKqGBudEjMZb72fXinT43caJ7d61yGDO2wKpgyms
XV8dKz0JxnBhb1h8IgRLnawN7ms7apxTJhp9hMDSw7ibGry3V8M0kDWtI2xD7lA8dIojfzDfKJw2
RneFwCLlyZxYadF9JlbY+xEZ5+fCyWKcA/VaHfJZDsSaSk1zmIN+1ENHFLO3nmZbek9I6YmK75u1
/lor9LZfqUYO9808z8aB9EfbuX3qBDsoqGDSlHAxcUm6Kem3ZaCwSDRlPqFBjLiFOLgzKLSX3q6D
5o75RtWnNE1Hssm8QR7PkKb7AD1CGBu7UMWb0nCRufJUXgQMvNrAOBZQA213muDv73WLckmNHfUE
sMZ0HiP0RzOoIhGCcD3MhqM9w9HaRXmUXQM0XDxfNKrA+yIbRrgN4Hf593+80YDQhN+T4D25ean9
yirxoihZJGsTJ7D2Svh38Tg7aJyTJtL9W/K3c9tE3caGCZ6Kj1ZFX22rei5eY1IbGUaT4zyZqpmu
BLiX0TYNCYeWOzODPQ+I4v3sZipL6IeZuMog9LxBH1S/S8aq/AVFxLgzmnY86m5r7YzZ6acVclSR
DMfe/vrxq32eWdHkBrJC7ZJbndL4BZyaLmcBdah4NierMkOrpgtmdFXyqlV5um30lFRqxr5uxC9l
QMSxKbp/bklBZsBSiNo1JLPgglZXVIA/MRPLnyHmymirp+b4puUdXYqs4eE9YkVqXsknLwupDvKC
BKTMmISWfOf92mNFh9AWt8RTayVVmDs4vqSeFLeylcQGmAjWdwPW4v56avP2ta4gBlPunkCV2RR7
/zUu5HwtiuvkOgSjsO3e/xh006gYmuX45A8oZk6poVYIHCiUHBzlPQZKu0Y3/8u5ogdIfgdWCFTB
Oc4XxLQ35501PTl1DhVaxs6+sLLh86Sq6BpH//zyWDYYDX7KIYuYJCT995NzU1+LhC+q585pTLEO
LBUgISnx5Ay8VN3EXdM80IAs3j7e1z5/7Z+xKMPaSAXTzocMRVfkLLyPhxpxuMasn334YtF9VJbs
Jw5i+2W2YrGrRV+JdVGSb91aeAl9+Xj08wVeRl/8KDjYwN/o+Z5P2on6GgXGZ4pACMUXZeU9okLW
H9y2x6nm48HOby5s+yhxAR0lIkcl3joL8r05Sy0X/tOzOSh9xMspiENwixiN0kczX21Rx/GVIS/a
abTyScvxDIQJi1b+eQ0UlOVQAYGWL4VmofscLvpcFjZIpZcSlslC7EFHDsbnSh+J1Ynn52ANYMZ6
rYRJ67PxhTGtkM3yENCJ4ZuFYkz9dAvW1rxxrMjlgbWE1q7iArU4Muw+2CKDhRo/0l25eOZB0qew
j1CEDnOk6Nznj5f0ctMyPXRvSJ0W5PE5o6FLo2Qgm1EvSozF04JWvGnIEF4yNU4rbWzd05hk8e+P
B72AdTIgPaSFtk69B3WKZU//8dwVnfDr2S+rF+zH0UkqGoSuVp2XiJNwOs85xJh5r/GoLOBoT43j
HX2jxvup1Rprh+x2X8MD7qZ6R0I77oOJOGdvTpoanz7+nctz//5oLQKpXFXEt6gknpfrEwdITCZb
83lqyhq5ZKolamdBE7tyLV4eIsYJWFaycIqN53q4hqoEFWfLfO5lm07bcvZ+OWDOkpXR67Q5/n1S
XIfMhySW43t+YoustltE1p61UsO6KhNlfPAwzZquvDx/m9Sf45zlyIDY03zQcdggG5A+ZBWQCCFC
KVO0pu8DlOzjaf1tOASudQtQIdyc8/Yc3k1ePfqz9ZzQ/yZoq5OT4yT5Tz3OymvV0ct9QekbbPly
8zLkOQAhSUvlxYlJrhFlw7dBqyM37KlrfvrXKVHXX2g4y/mEjXD2oEipo/RKF/lFjNLAFLZTMw8n
3bZVkjbm68eDXTwjiyLLIvtDa1cnSDm7W10USg0fG8YXq8q6Zh0XZfBK6ocsud/Z0w04seTFSdL6
9wwda7hyAC5uoWVwIIjQien78mK/vw+AC1hzRkXihbwJ48AASrUFw88PwjQSebRTdVYejMidD/8+
aTQGiIGBwy2c1/fjwoiBkwjN9CVWTUQzB+OfTel14mXGR/mlQs6X6kSnu0loO9L95+cMCAOFFDBj
qN6Buj0b3cPqTrNqCZ8qpVxqDRnstbHUftitrA9d3F6ryl0ckWU8gms2LfBeBI/ezxZ0ZxQXAAtf
0Ff2tWM8GEW9HbsoBz+DMkaw/nhxL04J2mIL+GqRsMJe41zvy3RR5CT4wgi0EaqgdlLYv4K5vubE
dSExTTt+wdstoSUsSes8qLTtOOelLaYXP6FA8h1ncAvZXekLzO6avrt1c2ppe7Nzg2hj0bqiyjq4
Uspd6QTTMfcSJw9zd2jnfZQ4ClVWp0YJBePddojJe6dmPkpX5s2L78f1vtL1xsBjTOuKVdbPWK0i
ckNeH6qSnF7toOgjJoBHnYvvfZP+iJMWmYaPV/biQyKqyovhEdMvMInzbklDLOcpxAdeZlfzwGOM
3lcD+8mddLtrahyXQ8Hsp6CKdxEcf7S83++ZYTYFVLy4eUFeW73EcRaYqyFpnzD4c7rtx9O6jLX+
U6mHloT9CdnRf4ISf4QFIG4TkkezeekWMtouGtt87w12YK2QOlHN70BXabsgXGZnF1td/Qzmf6Zy
Po+UO4yoLRB7KOc5Ltd662mPk15Ic+XJdgQ20Asb70FbzD9T4dOLwE3S/O0Qr+3pHkz1VlPoA6Eb
HbfyXsKwKa4gWi7u18XzAjWchTJBoHwuqcIRb7LELboXw2t7pP1wTEHUvu4eRrOpvkymV29srLF3
KXXnK9vlImxevh48Yk4iNfKLGN0ICikiPBlf6phqHqqCNa1z/GbtbtUkumx3RSzmay4MF1f6chpp
H0Id4oAClXq/cTrp80jCWX4xpNGNO42eJqiUOsVygXBtuCtxmNnmbfbPTwnj0kBEWYFoADrO2YZt
GkckidX0L6aFsXjIV9WPsTUffBg633oyZLyRXfNaTeXimCzRIfwvGra6RwR3Fuz08dikCnWjl7Kj
qomvF0COMOi1vNhGg5fXm49PykVWT9fSAz6CUh6PB9f62SxBG4FrK6f40wRa/ZRImtFGPKQ31Ppu
k6bauXZi3C9yp3eU6px9x5TvZDO0/7azeLpQuuL1otMF4Jma2fuPjFZK7Dg1TXCvIKzYehNp6jYw
0UHIW3xmVy6Kt9W/xZX/jWnTV8KoiTAFMMD7MVEmLBA+jjSMsPxUQYYB2woyq4nvpqL7/vE6n31W
xgIAgGWJC5T8v9zz/ViedGSO1W2ACrPe/hzGItp0KKLjkeNN+sO/joWZJQu5kBEY8Ty5LUSu+cIb
4qMfOWj/9qODqDhCy81a1T6Iro9HO7sTmBk0UEIfuNacE6CK72e2KCm6SKVHhzoP7H0eTO2Dnk5y
jeWQvzbNor3iOvGX8Xi0gCVTefgv93s/XqlxGad27B7QoetDH/76vtcrRGuUbIJdivf3tbjg7yPS
3SevAqzinM3QMKF2z93sHErpfE58aTzwcLdHmKfDqnGGfvfxgi5b/Y9ccVlQapsgkhEYWLgdZ8Nl
SnSIm+HkkYEKWaNbZIeao1cbq8uMMNK1aZ8UagZDFeS7KLCK7cfDn98I/43P5c7ywpuhwnYWTBYu
wm2ayv0Ddrzxt9iX+UmUo/6NkkLxze81RWcxMLOV5ZT+TWHr0y4CYHosZlu/8lPOXrr//xK6sNSj
3EVQ8yzBdCyayyO17EOJXPPa6ebpJ6oa3rZBG/Gekl8GSguF4X2GzOvbx6tweV4h4qKczsMTAIU6
F1abaU+0hHPuQYMYfgT7h9F4XCTPXiWv8YuX73n+vXlV+er68tn9s2uogM1DesRQdWnX26FLqjVP
Hu63GHrs3Am8/8dTO3tP/1tVeHKsK9hBkoVl6n/ERmiwNU42GWxnY7ItSplpe/JxLl0Zrd6sm4nu
8IpVba4MezlNur+Y81F/WPBl57wdIDkIn0SjffCSOP5K06oI3bkbt6PV6iu0M40rScPlNJFlILKF
SEFsS6X5/TSDmZaXJgbr0Oc2FtdDYq4DO1ZPUVRGTijJBh+0zqTN9PHqXm4chiWlpzfATMHOvx9W
lJG+3Lo212Gf7AwhnYPfEg9ifug+fjzU32YI2sensMTr5Z4fDxLcqO1VYR8m2ei/WzqXX6KUwhB+
9+48hpTo5ltMSKvxX1eWoghpNsqUBGOL59H7KSK4KCMMAYKDC57qVppoB61KLXBuVDEZNxpQ2FXj
u8mV1/pi/yyjkpotkDZIb+ez9UAPtUXX+9ChbO9BeAqlJBOa1A/bRkkqLDLbvzLixadEC0JnszIu
9w8X//t5jrgTR/5oOofUm0ysU8oi3ieTHoVxXuvXghHiHf669/cAUol/fM6zyI+ejokNTIuKpmsN
T4UDMeRQNy5iMBCQhiAcmyALQiDhjXMHvLfWXxGvamFeWZ466GU/Roi/Jw7iBL05IPQB2sJtVuZM
7RQNfRLosC3TYtpULhIUGws804NIF0yzpU/6C4/32K5MtIg1GNBioOcqnKp70K0iKjZzHxXyi9m6
w3QzFFrjP/QVCrcbLw5qZ29PsmzWkx1F5leA/Um/sn325XE2Ky/fWn2nV+u+qef+M/A/03rmcTNw
XykwhQh1UERFWGZ59KkCFIZDaIn9z6YyDPG5rAxNrM0i6e5qqyzJzJjsHR4HRXySwyCftHQc6QIn
bu5tkt6WzznB1w/PLLxnZUcz/nhWoO2HRli/TRxRXnWnb7UVbL6yArSuJWlY54hQhgo/9wM/0wZN
VXeZ3KAom3RH0bXxwzAXpnvnuwXKDA00+Hsv0cUTNJbsW0mwiFwKyxd6GAYc08hR8crC57FaoVTo
F58MowSAPWSD/RXl0IaypWHMciOmSFk7vyvpsBej9rORdm5uBk06xnq2kBkI+e+6E7rgPtqdRROE
YN3y+pR4UxDlYZxZ/a3XBwAnUiQD3Vs/oie+olCq4QzlxqZ7G6cDyzoj+v/cyUZEu6LP4tsGQ+Ym
1P16+JkJB/tZYC8dKilC+5l6BhYu4L/ybyJPUV4CRdBI/VHLazSWnbzI8wfSQlt7zSw5H9tC+MHr
EGRFuh1jUxbrvtcAmA6yHoOjVrf6DdVBkArtNEnAaGocEcZxoHrclx4eM2Fh1rm9NdyK17XRjWrn
xADP7qHhgwbsZQ8SHdyTyHYD8sXjKvFFov+sjT6tb3UPZf+NpLPj/m6DRMQrB2us7r4qlDVvhFU4
v1FBReyOO6O58VpEaemzqNZw7iNnBCvnu3OVbT2kwdYotETdZz1vxslY2cqyb5RHC7kLqa3LAb+W
adTeChnMjzaeS/MPegrVVG6KqCteUYpI1TdzirQf9aA4PRIeDdDlOpqqHAceNaNjg+suVWRRNV2l
8GaKdfEsY8sr15k29fnJm8oKS/nM1aeMGzvJ9JUCsdKGVJsz7ZnTCJwzN6v+OEBuQbk9bhvvZ6ZM
zaO633vNFrMoNQUhj3f8JUs1SuMZQL2lnaWcnzom33KfqwGxMYy/wOxBYHtWbj9b+xEV1AcAmoZ3
dFutlqsqmfK3RibSpmNSS22DI6vs+W1trr6gczioI/7Jxd7LVIxC2ORU/klU1SD35WzAgOcxHOqw
RvV6OuWdtNtfVMSS9lev2XX9EGc1zZgVFgh9vfeVUzkru+iaQ4m1AxW0qR+mEB1nBPG1YNBRS1Oa
U99QGbDz+2wYczjVljX9Qsg2GNd5wpWNMuWUaMD4UYzesLJm+0Bb2PbXSOcZX5pmKB8SR3P9rWj8
sQons3ISLOOylIPRzt1z6WLIiipmFTRhXLeduG0XXyYEgRR6igbwd5OmOqUOwDC6d0tDFsiy21dJ
cEiRGvhUokON2qMn+AOBNbRh57kCLFrFVtki5Z0fGxsDPggOrnkqtMUNoShVDjiI9lO2yaNuTNeT
kvrnoJi1Zj3gtIT2WDJ2lBG9pDj4VoOLpMJGjSrLPKPJjGGkae8kjgH2jZTC/V4Wo3+PRAwd0tbu
OrA3ud2nG69nHV6bIR0FHYxO9Kuxr0YkYNGrRMvdHSMrbKhniW3tNJ3AcrJJUEME2IQvHun/m0Yb
/PeQi+B1BJ744jaWdFZLfluBcgrGX32XcvtYiF+eUiXip9mt0JLvg4GLI4/j4LOm9VZ+MGM9lTt0
neZDyjal2xZV0ZdR5BIctN8l38fM0289CQllrc11dxubmS9W8Tx1/cbvtPEQBG31NdcAIIfDZNYe
2GpNwY8LrN+NZrbeqnJbKTdRUVOE6kYv+YXpSEkttfKqYLHazLmEUKfXYuQI7Hk7A9IKdtgio2+i
ml4zVtBJ+Ehzq7L7OMZKE1Eac3o0MVmJwYo5XX4fxNn4GRxk/pgmUTJvtcCV1b2dSs1+tGyNtmFI
wBy1hxGF9d9qWmywGiuT2WM+zs5pUgMOtJo2ld/rSI3f9Fg62RZ6dWBu0altbuKlnYczr7Lv2ilz
jXDoXNhw/VKC2kljdm+8EmBv6AF1ecmpAr+hzmfIwzh7A0JasuWr2Gjhk3gbfr7q0HwoVhaGU/lW
VoIsOVJ1CYArQsx7b/UsbpihEH2LsJZt8+DYxW3vDO6nIap1KKbSCY40x4Wzdls7LQ5NJIf2YJH5
qQ02i52+aapAw6kp7YAn5mkrb6ykzyH+u0ncrpMKG8WV09KnDN1EOcOtg+PK/UDWK9epXrY6RdVi
Ac1ZbnKTByIYt35VutaNDR/xV9pEIBljhL3xFhgKlYbIVbRPfmF7oGD9JE83JP7dW+cX9Tdlof+1
oXar9mS0Og0fpPndMIqd7LFIoroDZK7nfWhoWQe/IeBj7aA8dE8g4fCaIvwz7qeq9oix8Cn+FmSm
N9+Xue2DQk0x4gsNcpYyHFtCGF6cskICFhcfLbQzQ3lcQ4Hx07OTckCEf1C3SvObH5rQh+zG0of2
zSioJ4VzhTPAs17kcJX6pvS/WE4r25UxFP1bqhljduhwRiz3plFH4sSfsIJVrbWxF7Zm3N379M3T
kx+3wy+vF3AlY1c66rNRqazeiLbRKb7mhWXs4a8u5k3zhO5lYhvK3CWzr56cuEsTJkhOuG6tyPfx
PYyaiPqJWd9NXQ1uPG4yIw0VMbD1hqKESnb+bEbZWtZuvwmqFqgPUWP/1vOeqG3lj0iND2IE5elk
g4vgpvDE18BuQQDS4DDTNfu5D1aOcG0/NKEAxoexKqZ0p+n+5IVNp8vk1BlTaVNCtaJyn2dDvAG2
7kS73Gutz0ks52qjMBHCaa2biMuCYJ6ekYAe5S4ZCSM3mKy6FJ2I05CU00bH2xdBkD1piTZYWwEa
0l/Vs+c/pMIAN1ECjb+tA6sSx9aQQKitybCzfZcJ/y0OSrhyiOv37rYYy7RaFXEcSd5X32zWWd3x
1YMqLtUR7hTsNQd2R/xFAhNq4Et2sIZKAI5rdyLAA6EPtmOfIxlBxF67RnEboQ0d7WQd4RuYVFGS
HjKkMTiIAxyQkKojMs7llAAaMzFrq55c2zGGY8ymB8RcyujFm2OtCU1NGB1i1EH1CwukDAKJQyjo
eLw2x8FEFrobcg5AlkVo5eUwPrDXpNgKvVbv8k0bCPgVLcjhGbDzTEiXSxTXQxvDaExFvY5Nv3aT
sdeXTZ0W1PaF2JS2H+tw0SvPeIDDlLVw0groqXqgkMaanDg7ZeM8+utxbrN7tzKr5lQUplq3SGoV
WNtUivPb1vOoXhzVBe2axhe/wJud4lNZYMP5otdGNKwgnSkOgAk9cTs0WoWpstXGxoHMvjOycKxq
Nd6bMHuyg+lMRRC2FeoHXOBxvRWqbwYRgrMHALIIPxJleyaC8kjMRO2Xym/GhiqH34u10edptcWy
wws2rey0x4zyuvXdj/mbwxqiUrSCvOlq6xr5PO1B1bZBaMDNVa/9pmZY2ZlFdYsYbkuYUuTak6zm
4cVvghyQgOxUhowsooxao7i/fYJTBJ40VVY3dJfM7GDbPWh4I6j4cpUxTN0dGo9esAIGUA+3dlsQ
zlBkTLUHImtCL0fI0nvGckb7Bp3air7Pg2zuFAryaqe1SKddoSb+raJAd4kaFAVkst+z4oWTUYfp
lLAPYIePcw8YywQsu4o6zd7qxfR7IcvuPi5i/FcQOU970egPKJAjhwr34n2WPSCFInHesw70KLz0
xoKPaa0LAnjEqdNxSBbnXdx2jbiR5jGKuYbCeujNfeZojbnF3ApdXpeY5BOoEBFvBFe4F1LLTX7R
Z+AruIaIb/QG0Nwa6Q73xQ46u7xBGt/4SXGt3JpTPMW3npPx8RS9T23d9R0iVa1GsvlUe2linsxx
KEZEFlBJ30x23rMYbZaucr0q7/2h51IMNQzjxu9ZDdUhrGbf/k27JbIPRhH7n5AHj6abSo7OF1ch
1xGWPCG/YaORBAZupCVbZc9aTvblAzbhjEq81ZPGRz84GxQ2K1UOi0qhneTvMGus1THxML87IOmk
qy2lofk0uYNZbg2sAY1NPLnZpynwu/hTrUVoXZMSIpJod3CqeR1UdKXfcFG4QBwHXhC4B5oblEnO
dg31tHZANi8+akFpPw2tNd9kRWLSHJ/zkRK18H6Ckmx28di9fLx5Lis0sGZAIFGNAqkD6OT93hFk
9hidVekxUO7R94roDTH/BfY2JNcozBflJ2Rs4T0tKDPACPY5sgo7o1GHA+IexoTG36Q4e4jKTqu6
KSANRPmVNf1LFZ7xqFzSFgPlCx70/dRo1tf0ASLn4NZBsjeTOX3Q5gGL7bxxp89mgyWTx0Y5mUmH
0WgfecSAXV/bRx0e/9vHy3zxgUHU4GnBR0YnH7TXWUeAsNAMVAmaDnvIft/UnQmDAdc0UKQAEwtu
/e9tZ76mcRR5V2qNfxsaTQy+L6oQDnjz98tg1KKiYai7B0sscR3py5ZQodkG9EgIVaOy++qxTCcv
0/rtx7P+2yegBYBaMk48gEX/M8z5o1Bu2SA/Cm9yD7RDUMwrpeWFXA3RokKgdSvqIpgbD5RXjNBQ
iGyH6DQiiat4Ne/QPM7HK7fzX7YggpD8s+g10k482+2W5dW9QD/mMM19u6uHMpBrbdT0YzfmdUIl
LR2vEdT+svyLBiUCWGCtKWqftWXbANH+rBqcA5rg5hoxBrEbHISC4ZPER9OYxl3b4CZlzXbx9PHq
/+UpAhkHoJOzbdnc1+8/fGuM+BOMdCkCpfxtHon0B1XXHr/1QDt02JQufhlz8e/bjd47zffl6HHo
lvX485ObRSSW+hmeJqgp/MjzwIq3vQlhbTC9oVpTThErG0oXSsTTHFzDyPxtuZeuE/8zEO89H37S
xll5iI8eggziX4n+2skfp+FBDsorV23cRD9FUrX7kii+uPIQX7YdkYoC2gEsBtQeaKD3Uy+h/OUU
OOirdlQawlRyKa1I1LFaDdqhTMMUzPdqNMmY3KR3b9GUzv+5d8JJhmBAyxrCeHB+51VdbwUt1hsH
ZApN8LpSHAAM3WReOV/B0Fye7UXwCb8D1FsRojXPVRNbb0AtcuZe6ajp9lurRMOYF9KncFbEdi5v
+iKHstPgzeZtA5ml8jGgzh5vQY77N0Nv9Nfachf+gfhCBnhawq5dkDVc+u8/gIv8rYENpX+Ia+ns
zIYgPrSJ+nduHsynEUxTiuHyOD94uVT5qdNxKjjZJRSLU4G0xRotayoWmZE0G61ogdD/44Gkwc+m
5PrnPgQzf9amDPyWJ9jv0mNe99Rj3RTqNbnA2hCe+Tbb1aZHqqy5MujFgWBQWobwfUBogF49u/7n
1m7pP2TZ0SkMLQ4bV5h3jZfJUyxEPh/aPDE6aihTGu+FDlvwX68Dhqf1g+aYgasp5hjvP4mjS5M3
18a4aoD3qkrA42FL043yUm7IfQqvEsgIxAXYdm7//PGCX84d7vd/wThKIaB3zwJjvvxgznShD5Fo
cKExa7SSTLTQVqIVwxEiZHVoXDXIldQ7/ffHY19aRnh0h7kOFvk4oE/nt4FFWjTVxZQcdEwKP2Hv
3ZQ73VAjmVdKqxpAY1DfjKUEX9LGhYo+DyYOJ+u66wuLQgJWzmtbVX0pVjNOjfkPwx9r84SNlNB3
WdFYe7fLxq8f/+iL93F5LRbcFD27hRZ0doDqctCo/dk1IRMsXooUXye8V7am0/zqx8C+ZgJ5GXwy
nMP6kL3w/3PklNGPtGalWx9ygdC9TWH1N/Y/2VaVRpteaZ5fvIbL1OgkLUoTi+7n2dT0CvO5sQLM
K2wgk1kHaguqpOViBGmMSbIZ/F5/SZKpvxJyXN6TrChIIpquAEW58c9ehUVtgZuxNw5NUPTjkaqq
uVFW2d8mhF7fZEza2iC6D0k6yIsoTCutfWuqnoIzuAZxBfpzseIw/kCIoWdC1R+RxLNVqCeNQouS
1sFApuYLDNjh3raEFRyKwO7Lf2Nw6sjQAW1mM0FvBK16PnPMOQanrIDhUNwC64gvd2PsEzaef9BM
4ArYdTQQzCdop/kVaeGLjexzyyLZDIUTfhK/4P21s0jpJiVJ7mF2x9wMTc7OrVXSm6rM/t6tvduP
z83lsjIccAUDb2JSuPM4V2AMPFJT6w8NxO91rab0ARJjuhuH/Fp8dbGPmRmtdGCroCQAcZ3Fk44N
zz2Zy/5gJnq6K2wz2qQIjq0KQakTax7zrjCE+ucvuWAc6eUv6wlRdflRfwR1wEA8BSS5PwRdOfjr
uHTzftXnOp0eGpd2vhezlG+pLMb88PHKXlzh4NW5PZE3XDCkxDbvR66p1ngIKM4H4GPRF3sW5iPl
WtPZWFGvt8cp8bBqw5sL0Q70oNB3+Hj4y9X+D8NFeoxULhKDZ89XVxSNRnZiHzBBDCDZ614c5nZe
HdWQmZusLd6kgcLcx4Ne7iZwjosqDNGzQxh3dmMkY6alE2/poUrq7JgbTm+t8L3zmpVGfSnafzza
xVHB7RyKDvrbC+XsgpY5BDENAcNrTrWshwLVhpoOlhAx/UO3HN6o7LLC/zwk5N8FnQd2Ftzs2XZK
Snye/HxQJ+B5Bp3OIaf3lqcECCDbR3GshVRXZrms2bsaWUC1CJUd2AkLrfw8NMSapIzYSN1Jx+rc
2MUKKdxDrWgYvn08twtDUYpFgKW48OCTMOB5lNfQ+nfTFOY/qjxVfUi01i1XCaXb5Jf4H2fntRu3
kq3hJyLAHG7JDlK3ZNmWumX7hnDaxZyKocinn48+N1ZLUMNnMANsjI1dTbJq1Qp/kMp99B2p5iBa
aMwh4gGx5qvO/i3vmadkH5nSTunPuvImN8Rx3LuGyH79sb019lOdUZPic2+9PE7oP6DVJgb92JQ0
J0MTEnRogiP45GOLdlPK+UoT5tXxBWUPwmnVzTcA5lxqV2GRiEiuChjeFkp5B+kt9gec3P5ThpHs
Rewaw6estfSbbJyy/fsf4tUpCry17bEiQP8A/dc//ytmAcF2+hLTsyP2lqM7hKVlAVF2VOyWd3ia
JVfy7NcbbH1UALU0uAB1XVbbS2/hUxdX9dHy684+a16tF7uygMByZSe/fqVU1hZeSczaIK9fSgZA
k2Iu62rNsSCjSect8m/jqjU95M+lM/vqVgN01aH1rJXjTze266/vv9fL9bGSWEULoMEBJgO5vG6x
v97rmAq94ypMjujrll+t3LTxdHSQhTdX1Y64q7PvcJ+Xva2Nhdi8v/ZlOP6z9tpd4P5b6YUXFVSu
Wg0DEtauuV3DtENIkhEIE0WvWb70U1mdVdKp5/cXvTwz66LsYIpKoMSUERc3Loc98+eiS49pzLEP
UzBNn+2pxQmqV5h7ZszXxZUAeanSwD27CgVg1gqNgYv3UnIVuKOJy8qSHbFRTbZI/cS3CDz3Hy0v
7TeucosbNPGbaMC02Yi6HrCaB6fqytt+40uvvQSA8JhisrMvgkUGrqWVTKuOcNet54A53YOGAPHR
H20Aak6cqUPgadPGQYXlymn6c7H+Ha/XF0AhAhCUZAfaysW9L0HwGIiVZceEaSL+BkyAIZkLhllh
hbvPqSvAczF76zDiXZpluYWxqMVRLjQG5/00YpjVmfMOn8psB2Lf2iDF5N40gLWPjBKy76NMrspw
/2mlXvxomP8cCrYm2cplrT1UFJxuVy2HbgqyD65CHnejTcBWQ5T0UERK+wrhZgwPswhYS6E+ZpkQ
/8nBWk0Oshwp244L5akyW/kbWNd0slQqihstM10tNF0ui7sAxGL6FUZLoXZxUKfxXWkJXO5Hhs13
4G1KcU5aO/mtUj0Ptl7lTmfEsMdxF89mdzMzzgXx3Qjtv6SJlYHyhBUnM5OarGkfGFAMd7ARu6UK
6d5V2UbKYZBPMzP6fKfatkHyE+0G3dxDLrANvoTulN/LujW2RFUt+dYu7Sw/1GYwtOxKoDARxrTW
x0GhbnKqe0fIUJuNQfTb0pKOfmNbVf07Qej4wUiW4VulDLfCycwcT4LxE6pHS6r+6yej0UBzdnl7
m7sWlWJAyBtD2+7To9bGjr0dCm/a1bFDp2nBhWlnWokfH4Kgwy9VFQZmDwBrxuKpBvSSPXRGr083
FtIQH+DorLAEb0CMYnKWHvndmklPhDyWp23Trs3L+67I41sbzUEVBpnbDp9mt1VGZNRMtMkGgcMh
MCal2LQe9u4IYdMP2KR6OZ2mPi6rB+g/oo7qasHwUfdH9zhDYI0jZxhoCgfp0t/mjaz7cK7RSupx
dx1DdJH8b5BfsZc1zVblm4yJ57AR2NR+RYDT1sNs6hHTcrxE/RgQPx/CFOjYb39CneLDmFu43PeF
aX4OhrkTHypsO+f7hjgBG3tsSy/KFwVOpZx76+hmaKKGiOd1cpsyI/gGN1N+mpIlX82MvVnuF5F6
ScQMP0HkaLCCnTchurc3YpstAux+RqDJl/mO8T/KZ0jSmmaEM7Ov71pr6cqbqWx1sSWzwSnOqNr+
1ziL9qeuN062HZnJFx9tL27yu8WPbWOvjU5r3Adxa9GXGVz/vAzO0twGI1AXx3Om4VO6FJZxRxex
+OmpZNBDBCeYnOyzsZHsNQrCR19gQvl7aJVojk0f9GACB6v8BrzDF/+BekjyT85Ueuo/h0lfvq1g
C8bokTVufGOJtsFDesgrAAp0p/YTlQdVqrLmj4OVlenWtlrR386BEuhTiQWUaMkZaDbI30q5iWOF
lZusiZK3yh5ps4M60I3PHFzNeoxVAXzDGxNE8Qtrsn8yjp2KjRhXxFOeVrYZLkPR9yeAUOaznxD2
Psop67eyLnTjKU0GsGaxgU7xZvaILF+yOZ4opTFhcgOcFRb7l+HyknAstvUu8vKl/LRq753KQiT5
Zkh050QrTuUn5IL14lTZnpJhQedT3tYiRW5zFFrRaahM15MBWwYs3LjJpyWovhOu5XfmhMu3ysj0
XzqGAikW4EBvvvUyR25X76S/Rwc4MDa5FbfjPjameACagC3sRjmgryEsjPxFO+hFdzAkvZgQUSX9
M2Lda3tQ9c7dpJcQ1/DrQiofD5i4OrYdpsORPQr8fRdpGVHm6fB64XcOD0q2tLZbvVvKrxqTFICg
uBlyPpyx7SPOQ9fcMUONh63e4ooV6cql92b2SXLAU4/bxOJi+A7DtxEhCHy3D1EXC47GYKtuu9ST
5+ziqnFqYMdTrrZ1tsRfZDpPXURjU9aMrYL6ywhptY0Qp+2+zEHDoY2pZ5+tVARfswEpqXvPFMFG
T9DwO2hdHO+D2tb0aBRyKG/oGCF6FBY0cQ/NYqb5HoQp2U3ZYAijogx3ASCfKKp/NpJqtg81zqfJ
rYnw7m3rLEP9qWGE3ZghunWJsQFKmd4Hdj7Mh4GL/aDRbTc2iGBW7nbFw5+DAjzmhlQNIbFYGpNG
RK6tr0mJOs6+CUBD76nYMm/jA07Ro0StFiGuIdHTCWcwHYhIB2NVPwYl19uznRZm9bEZpCcPGKsB
E8oasylh7c6ddlMnjfgdS8eAGEzcHu1tXxq22iBaCvx4BgqJYSZzeP9LIMzgGYfadIn0uSw9/NOR
y9gAw3XxkxcA6G+Bs/vTTZrYOEMB0+7BT2UDvZ+Hue/j+oPM3HE60vpawFCXIDOAY9VpJfuvk540
6e2EkMFd4Qd5fleOnTqUSJDqn8dA2QfqJRT9sA7Ths3s9o1BNj22t5aBwPuG+t4sb5tx7LNowqY0
2DjULY8Kz7OTjbyjfdPVs5c8x6Sk08cVTPaVAFL/6K1Eu1+gvxaHZIZH/cWhyzFtExQDdbT6tdLY
+AjU5U+gt4z2MPiI47W4x6VbPXOE8Z3SQUMU1Gzru5URcwvHHdfNsnBrlPNc2ZgOGCCYpxL+Y7o0
ezU0S8NJVnbe3y3I3Xkflr6aut+Dm3i/k6Ku6x1dMLu/0dGP+4WgLHhgpDlcUAaxnTEKNhgA15sV
RwGoicpivzhl1/2gUzo1G9cv7N9BzU+JghntvR0YccPeKFc4xs8mcY3qLliQSQZ3Dyi7eEbbr8lu
8ZI0kv/iITZt1CTj6lkVUN5uRIoMQeQX5XiDEKbt31pa6pwLg97ksC1nnZ4AHeDk6DmzcrZd1WnW
zax5rQ3d3TaLI1730/fUSzGMzxxN145Ji7DA0R68QkSYZdneXTz6+h7RCoqwukK496QrPdjPjHUQ
3tKxJNqh9VFXPwRxQkRV3WL35XmoMkQKTIm7L7hPjd36OV0Ug+IgDWWPKH5tA5ODa0HX6wMRSqQb
XYh6m4w4JNyuNkc5ksyJRLmgMTS9gVXul2fNykBlNtpgx7uysrjw2xaZM1A15rQx08pM9t6CTOGO
HHEEkIjMYRaOBpKH99UMVjrSJtENW0MUYti4fe88q2CaRdTwI2u0RFsv2051UPxo53YlcgcjwMU+
LbydbycjaYxfx2RoQQtq19KCkylmT/7wsjrVcnJqffjPqz2gYnWfQU0c9ZT+4ZiYfnbf2Yth9qFb
Ltl9XjWFczt7frop4jJ1ttqiLPQtrcqdQ2PypBNVTWPFW1LgGfSbl7s2yFPNS7/hzl2Q6yaTeshp
oeKFACxy2KSVP/of6MfI5KH0KmQaZ7QS9yWO7aR0TLSCvdZLrwI6WYsZ6FyL2STsnCbIERgKQXJ6
H+Hy5M19l9Ix+UwHKTsjn7ZUNyroEDAlwzDbzYS83BetHsG4I9pYlGY0MjJvbtB8xeKrSwtH28JF
A73fOsDUxspRYzQheqDgxgIrq8KiTbTpp5nWYgq9prbsLZsbkJpvljONSXrZEQGndL/luZ13W0wU
ppxIRWtvo0wPwYs2xYhe9JoUUTtZ8j61XOl+8Br4Z0GoAxdujjW22Wjya+CCo4S8DDdzLTNAWxc2
8tP65AfVPUjzpqPxGmttFtUkx+XdhOB8xp4tNEAWQK3XjJsm/yesKQaH5NFuNW/F/CKekrllOQOi
7uST6ion3xg1gjbb1HPx8LAULmjukmnzz2lBhW8DLWW6bfW8A22HjEdwL+JigbRucROYH5tgkp8W
XQz5HfSKoINaIINOVDCJEOW4W0oj+eZqTtLdxkMwE7fojJifNb/PEW611twTFqoUW4kgTIIOl19o
XhjUyEoyC1oSa8eNOqAymzET2fSyqMSmElOB3DwyVvcJZmw/AOI3jNf7wEv2Wl6MN6kVqAa97DzP
wx4Yjn43LZNmRWD9025j0Jwqd2VKvhbhQhY/sTT2qX07L/UhbTt32rOJWgf6Uqb0KJaBlT/MhVy0
vSONko5hk7SRiZBa8GEcUtIlO0kq41wuK2a0mKskPyRxhwyAygcptwBsmxtXFKm+RRiLAs8AFYyr
RA74cuPUtc6kmVGQFqeh0wZtTSRrgyoatcxDXqzq8+mHr5GQhEXvO2orgqDQN5DLnCZ0IK3Nt+Qj
Zn+zrGTqpQ3cDqlAzYtBwDJLxGlpVbxbS0YcQVOIB05u5P59FQh72fKW4SYnOPqNYd8s7lPpmmSf
Kw9FHOVcyha2kQu3aegVtJ+iVCnBqhbbqfCX5AmV13gXkOWLajNMQXf2YnPMDq1dp09GOnvztpjh
xfZhn0F5D81myOqtSisEUMdu6IobObb8/2tf2D/SaNJKkp0OWD/g2sFBmVzloN/L1HW+xssMzjM2
F83fgg0lc8ZNpFGIJfdLj3I294YRJTkxog5TzETyO5W6nrzXXLO+901VmjdCYhLHSYbPiX05krhT
OCVK57uVcx6NYxd/cX3gP6EL/2yDRo7DmwRd0kbNpCrvIBCK87ZIIY/f5sHueQbLVHJLBhLz9gFc
u2dcvBvwse405geudH+L0vlSbZASC353RJA8BgXh9t3PPq+zry1yt+pcFjWUPD2GX1hNqfUTHkg7
33sSNOt+MirxDZ2McT7oWBfNGNjUef9Jxl1/KO3OqDfJVFrTTd6b5s5oUOAALZy06aGsPYF7ypwv
VbYflyBxNgJ7QS4yKx3AQtAN1Pwn3FDG7jBRf31vF2H816Qo6oSFj+Hj3hr4toqLrNwGytGXTTVY
GBuEjZW2bRI2i4QGRH4ODNKU8PxCAdz7k2GqXN8BCC2WQ0WHud95S92oDUWNM0VgQerTXLaARsFW
uMG8LducSKo7i/3sYcGutvMYG83WAHhubForNaOBgXz5jDj9EuxKrHTdRxPssjy1Wt+6m3TB2Gcj
Fiexd7OX+l5op87iR6iaG8u3WLpKfeASnvoNkbt0bkea01S+jg7CrEX9WxEwM88Ej7MU+cHu+flw
RYhiIhIZveI9tsSuRDsZbHe4gDNJ7BATzLJCnlMYE0miu/RbCh29DkkE7el+yDv5CZ6IzPauW5nO
fuUZHCYXwFVoFCW0HSdbjHa/GMhggvrAvuQ+5/B871ICxcYK4szfZe2YzZAI2jRPt7GVlOpD4La9
d+aiNbwTkvGk+yGAou67ETsy+9hCFDbufEnPNcKNul3uIT4Z4L/neeWnem3wg8jKPVbVKmkw3iab
DPV2BqrdSVgx22LQ2nSnMqE/SyCbetQNCQDqGC940K7zJH67Iut16jhX60VoG2msVVe6jK97upZj
o9TJnMDnH/y1C/lXP7kzlpw9pndHA+mo8SFzDUGw9Asw/fApm33n0Y/4XLJz/9FWhCYrKAfkfB1g
0eCXLvn0rpVJP8vr4mjVerVDnJ5ApGlwQEMvzfq9RDB8PKAV5FrX2rvr+Pllo5AJLooHQAIY8gXG
RXezR6e5ECYrgwohhaPSLjT6Xo3JTFwIHUaWV/4QKofAYaLgELqd6UYDTZZfxijKK8PrVwgFhn8W
Q0BgcyAjGeNeTEqkp5zJdrT8WPrAL7jul+VAy7Co6YI0zakFf9wf57xjaAXz41vmJbQEgK9AozNg
YbzfbX/VdCZ48F8yc3IuB/mBl9tBU3ORBGYv7tLRKc5msWS30kBkgShWQP7JG+Qlew9iBbrx2/eX
ftXot8BIgdJkMonynn+p3tpyQAcbFMrBw3/1izl08U6zLZgftjUeIV9es6t/9ahsfET2wKPgiwFV
62KagY+WWCprzg9T0tZRMk3Og4M8/v3Cb2QLrL2oqX/mMCbXvvg6snix/1h51WJZvfvg+F7qsSiX
wrizg+IgFYj2bT77XfbJcoZZwcD8A2MYBG5+M5iYyE9UhanaTIaz8yoUU2a9gx/kzsMcbLt8rILn
TFP6ss+JTvbOcYsswTwMY8LbwkfLDrlzE/e99z/V5YCEwTEfySNHYCwDvOTPn/8VNSpVlsBO8uwk
hVy2NmzWMrQTSZiHmcV930DzvaMr04CoaXKFPwGOWAR5VwZXds1F/PrzS5ifr+wR8C78mpcbdq2O
cUdQ2clCnDDfJGj47ad0SfZGs3RfgnG2tmiVXsO5/gkRf31ClgWOgRwa9mWcFu8SGCH7bhlT5RWn
vEqbByQqcqj4emnddlO9ZGG8kvPDJBnbJrS5M/edD+rFxyWOTm4D3RPBKrxkrnyVixO0/iga5qiL
E0+Rfbmcz2VxYEy6IGY0ZZX0IazhYeNJa4CHJ5GDCZN28MgLIfiITVPNXUvjODMh8ha19uSrNvvV
Eud/lhB+qtBKwFBGZpEMezkV0xWE0OWcnt/qrdLjvEA6aKb7B7/31w4iBXHk0ibzI4ekrUgKkdbC
xAwaZohhmJxCJp1o2AEDNTBaox7UIswOi//sUSu/8G3kfJybuj4PmWH+q03M+ttwDgUkSmj2DXsd
Nr/4bUDzrCFQj6S88ghMO/hsSifVw7ZqyluHN3oNHvf6y7Gitd7BRCOX/7xcsbIDOVbaoB6LNIal
lQ9JfBdQ3yAzQBctDRtlFf+oCvXnC/B49ooSA4x26Qo85GNpjp5Sjyk90M+e689fclhcz8acZxsO
vf3f+9vzIt7+WQ9AId+b4bnLvf/yGVe3q57vqB7txYGHX8kaEG4xn8zG01o0wjVSvjiQHykGmyto
6beWBumwTgdRFEO++uXSrkL7ghRxfkTeXd4MvuasslTOz7rR5S4fHPtWH4V/Kiu7P73/0OtDvYwT
q+anjR0xM5kV33OxcmmAdJeszLWef0JeoO2wHaK3qgnTugITe2MtRvPQzRCUt4FYXtzdommDubTn
5TEfDPnFUH5/XIWwBjQiEO69MiJ+Y8eyGOhaxg7oIl3q3THJG3NAx/Mjjl1YBPSkwQaGn8MAwFgf
UOrIW9TU3n+Zb64JrSAALeXxv4tTMvWjFihqz0eCx08UtaYm8qUdaLs672zUkXrZ9FfS47feqYP6
F7B2CzEk9+KdGnSOLCSGeUxUNx8bs36oZG6di3n+8f6zvb7HOBV/LbRu4b9iDgzMFRO8zI+E55XB
n2E63KHa0w2ld4qxPbqBVun8fH/RVy8UpAiZP6hJ+Borwu7lok5bLH6ReurJ6VIK7yCZaKbEeeC0
u7QGpYNmEKTNK1/xD9Ps7zOBihbAujX0Gysc6hLYINtmMQrPa04ggi1k7xbkzrcqKMge0iYrP9Yt
ivC3wszMmzZh9LHzl9bQbyvTHIK9SCzZHhbj2XOb7lkki/fRbiu5g3u+3LWTGbW9ExXeCL03dr1k
iErlzvp+bq1co5J3EPqmbxwgNoNhUvIo7Fjd9LFou8hNZOWGosnQYwF9Y320RMLIA5PP7jymqGFg
2D5PX7IgseJfNDHE8r3KVPOrHmf/TpkjpHdsMBMJU9r08ysv7bJKoDSjUIFJBJSLCAp47OWnspvR
i2fA2qeOUgHyjsggc5n9rOK90UHqAlbgMEDJ6Fv8YJhH27twJg+lHYc2VTdX2ET+294hrNF6cVfZ
dBv8+CsT0KZJpOfH/cmopsAGXFHjPxtXGuYpVDD5ppTddOUwvsq61jWBAq0VE1ggoCkvX4Kg8d5O
dT2epsoYpjCl0B6iDImMinbRMtlbz8jHXwHmzH7U+lK/F8E0KSQzRhvDX2OpO7BKeKaWV97FZZRY
f5cDrp1DRKgHePjyd6kGdoUVT83J68fyXixDfAOwSCzrhUZL4Z9fPBzVgFsUQznIfReXGT0CF5NP
ujG2k1g/4njwf9rCmsSGEcmElIDnT+WV3XcZnHg+YHwrFIiaEEED8+XzSasHoOC1w0krGQV3QdWe
gePpOymL6WdHRKyPBboy0xXw/hrzXgQKAHZrQczq7h9ToJfLlggYMm+ztScLpVO5N3vXe7AGX341
vAzxtJKgT7iqvPqYLVl97aP+KbxfLs/GBjVJBw/YtXeJKexixA7onntPqCsx/nCUX6ivSyZmZ+N0
rtefpIULmF9ODluujk++YWnOzTwnaCCZdp9/L4WVBvvJJsruGefKR3/OUG3JTWnI7WKPeMX282RX
G4YtZoYdRle5FPmD393Ycau0idoB6praY0SdArrG2hWBHCM3pmGjGvobyB7owcmfVyz6ElcdtB5h
ZFvNHpN8n9fsBED+QztsJxGbGN0XqdbfK5UE0wNTheA3ZZzf/J6yebYfZ4w5mk8OwgesO3YzBOFQ
R/e9u3djPfB//eMmZv+C03LBwALuI4F4+WlTffBafxHBE0oU6FJ4yM884YlXHhszbdwtVhj1NZ3X
V5sYe16gx2wnylaqiourHMBAjXgFzVBVpS1ohyyxH/q5Kph5Clesyj5MRj4bwqjj3fsP++bKnFX6
G7S5zEsOMKIgC/3qsTpx602cFLqSem8OD15l6Kg/zxgaFPF1FOMaCP7evw6cD3DqSJUA90ZT/yJQ
eLnkIub2W0ciSBJ30nCeEcHwgkOL94S3oy03jTiULtgyZpp+xIhEq6MBGZTkgGmUmx4Cv6Z3qo9p
/71kOn0tubp8LzS8/tCxCS6Wxa+9uNPiJNNrC6O605C7nR0CqGm+IwrZ1dt4ttV35czxY4sOgLZ5
/3tchus/60K6X5kNVO+X9JSkGwGvqEqcNSduwOPU6DV0o/8pHZN6+/5Srzol/7cWoHQuLQjol37N
82SAMzA07dSpRh572TffxxhnPS01jagx2tTaln4ZOJHEaT67pTZwb3vHk8GVfP0ylq6/Y+U/WyaU
IO7si92f20zwMU+OT/OofOtmwTvxSyHLilnqhOqNvYKBokoMi3lXplyV/3hpcVeZPP8f3yCIq+bF
p14MP288CKBnFet6Bp8C0Z+xjqfnjNE1BF0mcVfe/OsHXlckcHMd06m5bCcKk9ijIXx1RvxpONi5
02ymcpo+lAXc97CzuJ114c41rEhX7t//6uvTvDh5PC0ITMOE9Qgj+bLBnAKhQfaiz8+tKPS9Lif9
ri6GGEBAnzngtKZx22eW84AjYrelN15d+divN/gfnpBNik0xCAj/ZXTNkzn2wX/mZzHO01Ezam/v
AFzf5oOtXbsm33rP7O21OCILRO3h5VrSY1wSG2lxVktT7cbEKb9Kz55CDXbZHuLd8pXWK471fZFf
q0Ffx49V2t6FKrkqd8DVebn00E4aY+ggP/uLC9q/C7JHPRnabQs65rDIoH2ONeYx73/by5qJnUz7
FnSNh73OSpt8uahSJWMbSXMcBS3YtCCYEAJODbQWojTNchUCsTKu0RveeNK1sGdIjp4DWeZFl1Mz
0Jjq0ro8g/lzD/2w9E/srIVsFicFSh7L/dIvmvj3bYSYTsCLpVuD/+3Foc36IF4Ga6nOIC0ODPqE
FU10V7bmFKN29f5rfePI0J5BsprW2ipccLllFw4rqrnluY7j8VsZq2Br2GjZ4J7c3KLhbR4b+lJf
ccsy7iFwX/uqby8P6OgPW5s+8suvyssXyOW4fNVBleqohs6vQqgkdHHLofY+tzN8+cSImRYmFKyb
Fv8N90qMfOsj09ZA1FqHbgf0/uVv6FNFtzrOq3MMl/DM35Cb3EM6tVc6yqZBNotQabX8x97Yup8R
LSLJdbF/Z4u9XLUp06CbmrQ6L7MrbtxA6e4WqWu5rxvpikjVfRvpVQBjp6XAev+jv3WWKJ3+GHAB
0bnc1lSsWc5hrc7eDF4rmoDbgjSR6neM9FSxrRd0ea/s6VeFNH1I5j4eR5cmxMooefm8yQjE3Eut
7LnRzHmgtdzBFE2nPtn2DoI4oBYLgITC0D6okUxhTwLtHLwOVhkoIz0rrtQ4rxOE9ffAjqZsRBQF
NvLL32M6CWa8fZI+z7GwgDrW0xjvU44KscVuQGQm1EFqG+RN6m111WfNpsNVd4hSumH+lQ/y6hgQ
RdFUXxMVc52nXLycWU9jfzQtQZ6Y9T9nEA13yYTr637IFFopvdTxSKmAQTnR4JpZdlt5YEPe3xRv
/ga6wTpFD8Yelx/ImnFKZ2ifPnfSWTYTPI8brUmL73k+fp/0xTulVokCahUnSyTaPLkS31+dQl4B
Ey2ubc4EE9CL+6yemql2UDp8rnThbTkvbcZsOO42Y98HXw1G9ndIqKVXUtJXrQ1IXcyS1pwBiVjG
khcBqMaCdJFZp53R4Ms3Nc70epQ2lHGFGaSn0lYeMsftvAJi+jsbyMFNP+e4hwp9epjYmFd6yW99
BMbja6ueX8SN83JXKgoSmDSeeLYUUiFhUkGqUHO96CiNZHpolbN3J+K8u6lnv95wbpcru+BVWsH7
WGcT65iI+vCy+DaclYbrLkgCu6l4AsUTnFd1rrvCs4uTq9kuaj5pW/xUSz6d39+Ar6ISS2NO63Is
KYGYcr58dtC7WEE77ABDyfoGNSTJl2hpJrXpfHDGxt+/v94bO45ylJkVPVGfwff6e/5q/VpLaowg
PNJnMqzpcdCLnlLM1CM3dfTN4sT2x0SwG95f9I2HZG/bQBCpDultrO//r0VzP0fRejKz5wDR3weY
34SV1nCRNpdYVmvX2FlvPSMWSEgC8G65ZtY//2u5mdLAhVWWM6wWPtqi2hKZdB3ghSbobLoCRLBl
FsGV4Orwb32Rh8OU5C5fJ+2Yor261bVmgpWu/Py5svB306sEabVh0eHO5PRb3n+hbz1h4K2JKAgG
gwzx5RPagySkwho4jx4W64pm9WNjzEiBL5kH5s7JKWr15NP7i75xSkwTXQ1mA6gRMAR/ueiSuJql
j6V21gYtaEIRZPmzNVXeRhTOuCFbt8aoAvt59DLXu3JC37hJyUXpwrqARWhOXw70EHjQzcxx47Oo
MewLTSg3HbynzkyQeTZiEKgu7okF0uso5cZVHzWYiNKGhX8d5n0x7d9/F68+Ni1yZvLUt3yENUN/
+S4SEse5Afd/Rgxcv3VnB9RnKkfd3xQ9wIMrn/vV+VlXY19RgKz7+tJDojNNkctBT86+lgbbeCz1
fRvnh6FCLQYx7jl4fP/prq13cTPHZqt6BW3yPIg8/b14sUxCrx2nEj1f90daiN78fzwhmmlUkuBj
yEwu9hYmRQ26PXZyTtvmu9AGuEm9lz9J4Go8YJV++fcHXGd7Dngw2vuXkzaGwllGuzE7671MP4MG
LQ+lJ7qdFjM1j0gI/ez2/RVfbxjKR4PG2GoqiufsRZxPXTHRhmuys6sP2E0EowEmUaf1MTalfu1t
vgoPsMUpHHmdcHkN/bIH6CPraNBzzc5+RqzTgPrHh2r0+majunJeNr4XW7dGAth69/5Tvt44LLwO
3+lJECouxVGM2cwd6TrpOVGgyqK5CQpto9lpbmzB5MsTNDP4fe+v+SosrQ/LOBGjdQ4IcN2XRxEK
Awqi8ZCf+76vT3EKOQbocBB88DTlP8VLMf+Kra7EsKBI8mv2U68zarpcTGxptMI/Ine4+K51n6a2
llv5meQm/lZ2PlLaZWKJvVbGzg/0AFPENVplQudOqN3lLNUWEkH7z/GIn+Ei2r0m9uAlLhLJGFfK
EmZWdmYwtYzbLnNysdXzaWZIp3lP77/xV/na+szkq2sGic7Y5faCbD3LoNFy2C462sNBpeSPbqZv
63Nf7tKAlkEIZK/5VlUCzDusjfz8/i94Y59RO/9J2Fc908sGY5kmi58v9JxQIhjMT83SJPtcMBqK
cEYQO30pCuNfk9S1nckVxGCcc/Vq7GYw1FCa5eTnpR06uWlFQP/a9Zv6UYOgdgOlNvgJ2aYf9tlg
iZ7bIE6u4JjeONYMs+klAhVCRfYyTS1wldAcrBHOwDR9LWwMr7gfO238qdNWDrYMIyb/GY5pfeVU
r737F5kNj+4Tk7l7ARIyRXl5wqB7ksB1cXEu7SyT26wazfkG/GR55au+8XyMXKlMaEegv3C5r9wB
hH1ZiuocpNL64vQ+TEA46pGEO/TE6xAPCgbylZvndTEEso59TPmHnQ6tp4vLrjUUBj5xVp6x6FXi
ex7bTbFHOnSgAaVZ4pFUsrM3Otf68EMfbPQXDPTdOpi543CLwnq/bLV2yq4VRW9cGAjmwJpgHkpt
dJltIQ9uCFTByrNhtUmybWAXhYxF/PGI/HenrmTob6yGIDBa1rx+SBKXQ9faBuowNHxRGG1D+wng
OaqW9Dy9/JcDoy+9ErPfWo7in0wGNDhsyIuYzUysq/UORB0UtxE2uUWNFdHvkv9peJR9fT9YvLF9
eX/sXXA8iD5cOlMZcsA9Bg8KiBiOteyTGCehQ5xV+en9dd58KGs1UUMVgiztYiMh3VBnhIb6PDd5
89UIoDkhS8+UvDbGKxH4jTsPMQX6Nzg9I3x2uTlQGEXDB/mJs+svAwZSRjseoYgZN8WCuVMlXeMJ
hetsVyzWcEVW7o3Qyz2DfC6FK/Ody3nW/zg7rx23ka5dXxEB5nBKhVbo4HYHtX1CeDwe5px59fup
/rEBixJE9Af4ZGxgSlWsWrVqrTdkgNS1QBuzd7lMMTPQzYr9H3vWXQ2h9aVtoiX77CtRgWgndgnZ
L835Wao9jIBDtcTK3y3ZV787vpmsa15h6JAl8UPgFaW/oR8FlPP217w2TzT8wJrwvCciia/91yNS
acomHLWyeEdRoVzhkBBuCi3O19pYA9JHXfrui+PxPcGiq7QXwGnzH+fjJSPspXJMlHed1vARc4Aa
cItO5x2eL8TUGqboUr/wYsMyijjrlKAo2iBmdT6kpNuU2XGgePdRUt0GyVg/xUGDE0E61ICpb8/v
MlOiIUjTBlQk2vRIBM5ukURrcmDeivoeKWP9YmVl/83u4bFt0xQIEpKBhVHuOkWBLZtICYZYpbUH
LbAki3WxnURfklBABYz8gdTtfNIabUfkEhTtHXMzeQf9dDhhewTpwO4yzAeNO8zKoiU7xwsEMrkS
VR5oF7RDhVjYbPJZ0uejH+vqOz5SySkKOgQD0Yj91o61CrNqGMp/5EHDjU5uplNWVNF68C2syrBH
xGe7RKtgrILhz+1PcrHF+VEUZWjRYkxIpWT2o/I4rmW5NbR3KUvCf7o6TDxcLXpHhX/s+emuCivA
H7fHvNxzjInmHXpSoMtQNjpf/obHepQPpvZeZLb1K8Ka77FEbQH+WKBubg91EffF9ARvALi+EFYS
P+WvEwxRcRIXqP7eDb3erJBbyZJ11UtL6mPXdpSo3RISSQ71eTXVt1tZL0ffwBgtKe5p6+s//Q63
kNpX6n8NbD8St9W0pSvg2sdDahQsFIAGnIRnC2lK45DH/KL3ppVj022NDu5hWKPLQn/d+hhaB2mf
2wt67dsJJTmyM2L/BQy3akraGH6lvUND0O8l39LLu6Qf0MfIO3tJh/Ly69ExYWJkCQQnRjv/ejme
ulIaR9p7FWqq9GihlKFtmqqWzd+3Z3Vxl/JqApzBF6RVg6jn7BTATAUwMxmYFWsyAsV6I97jTuzJ
3wNi2TazUThf9xosDyRsrWRhk15uHkYnLiLaLzKhuX8wVcMiC1rTeC9CBX14qUDuqy/LHRpC1dqH
gim5jjmW29tzvtw856Oq54ubxGWYJKrEqPLYvQQovuxz+FDwMlTjvwie9MLldm2NyWIJt6TpDhp9
5+NVqBz0uBea72i2J5vEVoMNpcTQLU2/fkCYpFxFHoLNWMC0/8NMmSvFARRbuezENvsrCESdj59O
O5nv6FfhwJnocrgKsqmuNrmDuFsw+rjhfH1xRWeLWh3p7UWJvRssbBarxHwvk1jfwULzNnqLleUa
SKEJPjY2y39uj3htE9FklMkI6e5xbs4nKY1AFGMsut6bwrRPXTWo6XYIsd9ZRb4KeVpJc5q6TY3S
8BIP6PrQDAtqUmH/i3//a30HZlQaqFy9g8YPMEvyKrwLK7qHVaXUexyaWHkw+ktusyK6nT1JIThQ
bhHFJjSOsd8+HzYeRzuLMFY8Iekh7wykfgZgbvkfm5Za4yYJTGCgwtYasRIfRTbzq/sZECF1aEHn
syF3zmfddo0M8VgqTm3oqwgy1c1JCZV2w995qwJV7zelGrWjlVbBwsgX6y34DxaYXFobLPgcuqDl
g1EjxFeeIj/KUGhQ9E3Zd/md1ochGiyFfwjTpFq4tK+sNsgmsEFIMQK1nbcbyqKwId3V1Smo4OxU
uV/eIwlY3SH/ZG9wc1I2mNoXG2xBy+9630gLZ/gydaR7LrqDwkZZF5/9/GsXmW84GUpnJxMFjhbF
B8n5Y4LKnZ5kbZz0O4tkCdtU05BqUpcwy3YSfufmPsZtdCFeX9yB/BS+ODwmASEw5iqnxRDrfIC4
PsGYwvjUnzTMJsfwV6T0xkLFSb24AsVYNBeAlVHXA7Z4Pm2/ipAqq/XqBM2ycFY+ae3L2FutssH0
rr6vxlbyNySzHlpLUZBh3iR050pMfig/BSHUSH2QohqnwYTSPbEPagnOST7OtZFkfdMCQ/K2yCqa
iEkXUTOtnDafQhd91hY9LZj71irI4+klqaGMfjFiMTVKLty2YIyEP/b51KYEAYoGc4CTimzqesqF
AZvpVOsQ87Z90xaP5HXFAhX24tJjTBvmJrIzHCJix/mYQCIBYlp+c8Jt1GKuwk59oJc0TcjhyXbx
9dqwGFAg9QVnAUz5LEiBLXIqz+iaE1ot+qmoaT4S/KWtb8nSgYIhYJeuLaONEk1ZugpsrUVdBLvk
Ly81M6YNKpoBDp3m82l3SHjkg1y0J3BNwRO/9EebhP5dpw/pRm4rdec16hKY6+K+R7DcANRBfEba
2pjjfAY/gjs26O0pKVHqXuWcaTAkBgIz7Sjrh95K7TtNxdnPpeb0cXu+nzS387tBVHt4a/EH+zJj
/p3VooZy3iUnqtPBWx/L6c4eqtZalZmfQRcu63GLjTCaWE0a9PeD4lQ/gwbxKqlC+2vf1koLb66T
8n97lN6fIvyqti0yLjskjH1XK74F+VaWVGcXweu7C1ug3gsZxGW8ZQY8WACPE+IJeuefLB7lrsJR
JTkZ8Rj9aOBm3TdIuamujkzGRkqUZK20NBbgBAduOWnq/vYSXjkpMF/oqVCSAEg+Z304jVfnvpyn
p8LWgm8lqmqPgYSFKmaFaBj5hbVQU5q7uYM2RD4b2CwfDJlhdf7J2iROMKtXshNN9Oq+Vq14hx1G
h9LlNHW4xen5k+P4wWupWmnret0oS6sM2abnGNrqY4Lw0ss4VUOLTpwO3XiyyndK9dMa7L2zTgyz
WQNYlJ7pYcatm9dJG68GY/J2laamLxoMsZU1TuiRphr3W5iW+n0cB7ykbi+rKtLc2c4U7T+ev7CR
6ZHNjuIgOci2Fmp6csAh41eDxSwWAmaVZ25j1P1PsFIOuvsxgjr06TR/g4l2XOwFh1/bYttiN6u0
K8J/6qmQPpwp0KstxDTdcIeCmocAyoyhm3DMDsB10I2y1MB8KNQkk1a3ZzJ3PPn8YHwm6igCL0Nn
83yHlvR4qhxLcNKesKo2uhoh0lggdrJSKRrvRsvJxzXkceORXkYk7hfF2iNf6736WII/173e/9Jk
mmdrHKoTRE/TydyqspSsUHH57/aPnZ0mIbCsg07GlAtOG5CX2RMACDjg0lL3DoAmyi2Ne2VNtSBH
AVWDolWX1rpDcesOZRLEYLsm3NwefnaYPoen1gENGSsSmM+zpYq8pAb076DYqcXZXZ5hhRMrKRUP
2w7I1YMvihRQJaWpzblFPojCHjni+acpJs+qMmlKDiMyQyYYrl41v2O+bMtCONmqf6coJcM6TKJF
6vMsOf0cWnC3uGbpQ/Lgmg89xl7e+Amq/qn8iKxFGq40IBhvEsJj0SrTu/98ORgXFniODfkclmcP
jzuQigrI8PNhU882abyO9PBledRcrY/zO3vMou9B3mdoQMFkvDMri81mNKr9GKcdPLmClsNvs0Jt
+/bnvvprOBhAQ0AXm/K8Xm2oGEsJjPihqaUAK5Qh9TZdm2ivuoQQuIv3oCo0tpzpnf5sREzvizpa
4S49RU+UupuF2Dq7ij8XhwY5FSIKr6Qis+1nFn3byamcHpq0/xOadbeZsgoVrtzTqBrRYnItFW1O
OVCRy7q9FCKc/RXuxNAQ0gV3kgqcyGLPv0uCv59cIVp3kAJKu2ag5KNLdPhH53Z5uz3UpxT9fCya
BChkUFsG2j2bJrJUWdu1cY7vQJDuNS2Bdp8ldfgMQy7PX+uhyn/4siUFWwiroFtXRaP4H1JDAfio
U5BQ10AAc8MFoFz+6c3Oemu1IFa2MioX48vtH3ttXUh+KbyTH3HHioD115s5KaemC+O6OPSjMr7W
pf8ejVX7oHmmtxCnr45EyksKYfN2m6e8KB6XtpT5xcGXZHU7mb6FIC6PuE1a+H28vT2tKzuNkMOs
OPgQgOYoJQeC5uBpSnHAhB5AMeJ2/bDH6cN/7KVKQUW709IX5Ah0ZEqm1O4XNvqVuWLIQGGfgrZt
Xhb25WiikBYXh6ZMo6c2SM1v9VT3PxS513ZfnSkDKeS33GAAIeYAQymvOr0es+5AJo/+cYOzqJRJ
xp50InmQJDN4oIz/1qr+Uql59iIEswlMlEPlwIChOTwnsZVZJ1seoqFIC9vhfdqyn13xZF9Yyos4
Tn0XJh91M8KpUJM436CNHZqhKlftYbISZTM0kor+ezXdydIorZqqqneDX55ur+nFLS1Yv3TAbOhw
GLnNOyQmj2qrMI3iUKkAw1d2k5SbHGXWV3nA6RFZs9z6lheVgYq05yMbFldJ8+/tn3Bl2sDPYHLx
ShSWaLN7pEZmM1Dh+OxpvVhIZPcFlvbqNB0ju8fAJacU5SZt1i3spsuPalJIsmCjKOTBF8QEOYsj
o0cL7JDjbh+4SifFz1qDyPzt2V1eTOwdEjbqzBScBbHo/KtKYQE0CmPvQ+BgWvPWQ01A5gvwSv5e
TY4yuGMYhah0O6Ei7WNbzZptj3qZ79p2kuXNrmhx8/1++0ddfnVhMSXQ6MCRHdQGzn9TBXaxU3up
OyQtFTxqlSXW4no87IkymeZ6zhD/8SKv3+BkU+y1BvOR2z/gcvH5AQLaIuihjjV/o0stmrytkfQH
Rfa1f7VR0lpXSvTpyyeKUjBAPFE6EmBvkST+HfLNvhrrwuoOHeKXPxIteaeYY28AWhb3sOf6nRB3
XcxExIY9uxTpuAIsJwcB20IFYvbFw6JBDtZUh8PIrv2GvV9RrPgYcusqpdCkBGfZv4ZWoyFL2Awm
CaLildsMM7JxjRgHpc2B7Ro+GqEUACDkvcJLIxmMlWb0EaldXNfWOlWgWa7QREWbESa3hz8Bjt46
aVeNP6hlVRDl4giw1JA2yrFR5MzDgnOwu9QNJi95gg0bFC+xDWSPfsAIWNvqmvbVd8yM/xUqZMUL
osIVeqqUOPVX3cyl9okDZe+ycIyVnwrOD86fqVNqHnWSBm+oDbvevBdEM8WlulWZbqdQi+c1GUCG
RY2zYZNJeXNCi6N494rWKQ6lkWu/YKrUkDTTrBxVl/igZGu0AkxjVZRYFdLXbZO7Yiia7ETOKf3J
ULF2dsJrE7lMliV3YUIir9ilw39BPjj3eoaFmsvea2w01q3JuetAENkr31C6e2cI1crFoaR606Mx
fo07qvh4mHsOlgRdDaTaQ6ZyuMux9n2VYHGxXtgr6O6EYD5GMXhNBadJHTwVxJkeDX/iKAxKStCU
PtC2xBRgr+Mz9SupjR6N/8rSpAekvbuXCMXY8gd93u6bh626t+YFWahuZ03+9FTABihdTa2s/psK
JURyqfCELx7SdPHKN70k3uhlUdp7pWzwtyyjFBe8OuwDzFqMMK3+Y5GQHi7pamWrNrIp7GG+YP/0
kqTNF7Kb+SuU65CoIdDo5BuwBo1ZnWRCotckt6wOttbL74GNpb0beqikulEKgkxFwn5cSVGqNw8g
SAbVW6GwIzZY0cpPieH4WJd4TTtgUEoVdps2zH4fBRMqPK7JEwZBaUcrpqVALPLe2bEUvxbCMC0x
cJSz6zW2Q58KRlgfLATF1ib2s52bqlGOiH7bgmC1hu/I9OU4ZVXpY41tJpwkVTk0cWX/BP83LUHg
LjInltGxueq5gCDAOLN7r0MMJ21Us0KZHif4yNORoRylHt0qXxkXLrt5LV98M4hnXHTCgg7cwexR
AIM4IrvO6gPHmw/F/TP0KD6CnqTD3n1LFWTnK5tHspXk6fdgKIOtlwCGWtg7V+aMJARgDAI/b5T5
U9Xhodh2Xo2tYD2adzhAdA9pVYebRMuVhaEuCgA0LxjJom9CHg514jz2qyChSTl6/ZBWavmcxBme
B50/EhmSPCiVVVcExcftW+0ik4GKwruCRQbcTj1gft0UmdX0pVoedCUwnvMozffAwaUHNU+nP5Lk
I50PKHdpX4s31tm+NnXh8SdQsgLjPkelRV2mZk4z6kcceSjtIgJv/oRS1KGFa8LwwxO+9rdGaNTV
iuR2/KeP0JdZj1MjhcLbRF64cy/W3USYzAJzD+yPR8GcGD8lTU1WZRnHmi7NfuLBsm0SXVoraiut
1KFbQt2LYzubPsV+Ct/UmKjtzat7U2cCUqgC/Vh1hrHhPuh/R4laKdsJV8ecDkMdPfsBqlMPWRoj
4PTFTw62kVXnkIhsEv7R+S7TxzoYFFx1jp7BIW4RUkNsoOqPlWEgvo7EbvpNd3JJ3t4e9soi20ID
Et0cHvkIgJwPa5SDZnetrR5xxnBWqWKH1XtCovg7CfxMfo9M9Axvj3iRMgp5C4B58BpES3IO5xwD
DHUlx1OOVjiq73ZhZFtlUtQ7VEa039hYOhj4YPuDsLOu3umU9ooFGPaV7wz3iqYzzE3i95z74/c1
uClVU44V1IOPdGi1F6mC54A7n7SL00HeJ6ZfPhSyYDPfnvtF1AJAxvdFexSaDDW22blW2yblLx3l
GI/NWLtYpE6vauUgBO6j6LrQf7wM1YwGnAnFA8YDaDpLH2lI9jncdOXIYRXSvBKiDnDRVTcgx11n
xLUdRLDsT4ku/gv2mmq/H9Qh+vJyn/+K2Zz1DiQ9Eh7Ksaw8/2TkJiGzsCYNjxpvmH4gS6yvitT3
KxhpmZ8v3FfXVhy5B1DvSNeBHp6twZgivZ8NrPjQenSQkPfHckYFOUgbwwoXPu/lzkIaE6gg8H7x
CJ6jsP3UTGWzNNVjIPexdmxlGweTPPX32B2aIQYTevPbk+IpfEi8vM0WvvflUaZGZ6hAdPjYtGTF
wfvrjaJFwZjjQ2oepcnDFcpHKn1cj204PlmFFa5pXBgLcgBXRxS4FZgFglwxCx620bdOTq30qGVp
sUkwQK9dWc6U58KpzE0nqerXvybve0pM3MhChlzcm39NUW8RVUBf1jqWCvxPbeq1dJOCXpYxTGrK
hcGufE0I5XAZSPEo2szVzk1JNnC7t9RjDKvxadBi8wUV+umgdlPpxnLWI0doxOE6Lzxr4el3sWtF
cwlcL3kNHoUXBZy+Q+i+Sie0ynJfr7dyPMhkxvFU5PA0UTBc2LcX35FKNzuWgIC4LkiNWfFVxoOK
1EYumWlcCBulcI8wUHwMgYrvE9SPvrqy4BoJgzR5YYzTzJ+NZ1YRenfYkB0NI5K2RcnJLJywWQX0
MjdKHiunWArCNyXptOcvBmBGJpPQYEoIz2Z9toGcTjI6Qx2rYxM16rNsTtpTDExxFWFzUbi3x7pI
4hgLdJFB5AVpBEb7fLMGKZHdCfXq2Or4Jhl+Ex8qbnMcdTpACwpvQVeNyqUq7pVvCc6e/UPBGJyR
NhvVD6HgZP6gHuu0MfxV3YfSa1UazkuHvcIGYad2YfNcXjOgadB7oVdCKIADPwuxUxDapgRg5yh5
evIdTwiv+m3KkaWwZc2MMp9rhnr07hlC7ScFd7RHIMgLHOpSYb6oeHh5dDSeQMiT8Eqh9T7/NXhO
cbQCezxWam5t5VQ4ofrjb9K2pXh7WZCD0ExDhloycVeA0c8/cN6kbVBZynT0qSGke3UyeZx3slfe
qX1GZRflc7tfDxrSECWSNdWrPJHOYCKT6+MI9CgqorfbW+4iZPGLUAeBpSq0L+E0nv+iQk/AYWPZ
dSyGxkdjyFTqZOWFPJGOOIQhIYhOtx2u/CALm7uMl7f9evsHXO55AiVRi7YlqJkLzPaY2qNPs2w4
6jh0AJYHErOii5GYu6kMVX0b4jLd/4Qapi0WE2avci49CHI02HmpfXbvtPO5E7Aag/eC/9QiSTsd
E4tPYB3jtgao70q4NSIPk/a5H/8a2ixuN74/5RESfknsvCgR8ufOujCMBkMLpmYpCxF9vln4JEKf
QshTgstAF3N2Ow9iCFRk+ye/GR29vh8yiYcjOK+mtnZ2LqGyKGtpoFOaH3xT2UweBd7EnUqrzPdS
EzTg5ogZ09LxnW0ZVostQ4JExCBpuEBielPmoPnlYNJJIW90e0rY9S4AzlGtKxMFwm40xgdDwdN1
W3Sjmn7x0SnGp7j5+YonHb+QXqvppiqsi3pf2lpxl/IZTC4DcMa/u8zy79SiG5KtMyZxnLqJ0mfF
HukueUTA2RtWCN94yUI8E2fkr2fg5w/idYI8ANehyrE+30dZEkteIEXafYIZ3a6B6DK6AT5jS9eD
+ODn40BNolOCIQBR5OLSTRpnNOsELI6VSDgb4og3xC7SD5a1SjI8rDddmuXmKgunJnVBt4DDKoca
nOTtEzuLl0yXnyF6F1QcrpihtzSySy2X7PvYwO7KTSV+tFuViCFADIZZuTDc5XZjOHoXwC9pMUIT
PV9dJzFgog6mfd/q6rC141HJ97rkYRqbB/GqTMJhbUmKuZZrxJcWvuy1saHd0t+kmIMam7g6/8oe
w7ZMi6FL7HuJlz5yRJSu6EN5vboH8uxLu4h3n+MG4Zi9wOpEw+n2Ss9io1hpcAUortNGIKmbt43h
gkXdyIP0XqqRnNPhmKyJWMZ2knAtqMZR2tVBuJQOXJkzJBok0OlzcjXMlRIUAr4Ry41zz3M8KteJ
FuHGSSNpXJt6GB39uscMCfz3s1b1irpwuK/NmNcuTjUgKalMXuQiHdpaFJvuOabFxuqcZDdGnvZg
ysqpzoJuQwXd3t5e5U8G0tm5glap0vkkiRBynXNuKq5A/jBN4/ggx74WrcdIr+1/gBIqr7mhI8zt
G50jRPi6znzN5Hj0P4aqoENJHyb8ltqJ8YJfa5J8B7mmD6vE8EfDcsfByvxTY7ZeVbiTPCntypGL
8Q7DlGmJuTg/kaIzTUQQ4jef9D4RoP7aplVnS7ndKNo9xnr5ZnQiJVppTuU8tHI4Sgvncf6JKMTQ
auF5AwGKxZo3FWU1ndSMktjRx/1xo9QR9uxK3h/MqJuwU46U721nLJVBLkIfEyNjAuqh46YDrOV8
hkMwJYUugW1rrUjxXbVQauuV3q3SyisrQhjntUlBl9GU8gaaXUkfIGu3qgULawFTPD8eTFrQmEVf
lR3DAT3/Jbkz4IxInf9hxIYQ125HmqZ1kSt9Z24laezvitLq692Y4XH2E7VhB0O72/v1szH+934V
xDMEsMnaeCkIAsj5T0DgJMMWupTvHbRF/TUfufCRXAXs7EZtaUlrz5/iYzTKsr+nbqu8VT10P7q9
Wg1nrc9xh9NWyPD30WPlEQJK+l+5Na2QX3M8D53+cGh3mVeq2RPGbuawYkCzfi38IDA3iaLhwUv9
KNCeU6+fjLth6IYPo1DaYW95rSyvorpquzvfSPNu4+uBFqwaVfafalL8YAtyuuEvEgdtDFubQJqj
tdapckmDLrXXmAhmjcv7QdJxoUUtkZ9TD68FL86mcGkoxvFaAo+PcWcH4Lje6H2fKM+AqId95Tv+
8KRotYrsKZRlfd3j5Wj9iPppepUDkGquEqQwdG5/j4sDASePOP35hKIaa80uCdxCrQCp1uAecWxZ
2RpqVz75pSY91tgoro00LfMdyeRSVXT2bOP0EavEFtShkcHkFxv1r0OvTX6f1kbh3NtaOa1yKa73
dSZg9dk4mM8xholf7KAwIgkflQsRgIX8yWzrZw7KIihbOfdtZthrD33p57Yx+jUZJ+bEtxf1Ivtl
MDS8sclhcghIzsNMPNAeq6sieADnNim72AhBrwHaljV3orU5UpOTc3tdRmMj3DEtXLatZpTjdWgE
wVGc4mTh5F8uOL8IpBNtZLEGcwpQ7dm0vyGPPWR2ZfwzYm3/xhOdVnstHL6UxlpqL1yEdbEEhD24
2jQNoX6ef2GyvSGESOg/5IbWHFWG3dLSDA9mPxgL9+7FUEi0QSaDjyjEdnmtnA/VBp3HO8tU7ysw
jI+tGg6PUlmFOKhCebn9ZeehHPUySnH0DXgG04ybZ8vdWPktgCbzmDhhKW2aunQ2XeMZpjuaHG9X
Khpnj/QuKsp6MPxwstH6dvsXiHU7i5+kVEJRmIorR8ec8yOGvmqLskraBzmwzHydILSf3PvlmI6/
bg/0qeY4HwnFNgfdPVETNGZfsPRh/sXY1PMcAt2+qifNuh96HD7WRepp38Yc8Rq3HJUi4BGH/MfK
79VU2nLvUgN3oWeb0qvSgvh+wExJ4W2RtD0+jnqOQbgdGfToMZM1nfeG9zqeWgBa3j3f0TprIRG9
2PqsGAquKLpR9APZPJuHUlUtpVmYm1RHmkNbW8oTOkfKwUMA9b+2kpYwOlfG43IT5BUiDU3U2XZU
ulqpFBxTHtpuyleJ7qW/uKnU0Y219Fta5OZCCL/Y/lSioT0ISBK8cRLf8+1fS5HRkY42D/aECGYd
mh53jRlPv3iKtq+3N8XFdSHG4roA0cfZpnN6PhY4GCdCbqx5kMtKfVCiQdo6duQdFb9Ut3VrDP+p
wTAufMCLQWlHQ0MA6kPYZszZI6q3fLvHgRmVSWsSrC/0Ak21j++UtgBfB8THWnVxHv+8PdWLgyZG
JWtDHYXSEs3p86l6Y67i993ID4UygSiUjHD8Acow2N8e5uLrgZwiJ2K3CBMjAvT5MAU9Mh1vDOXB
qmwcbNVMT4/kr+az2lvK5vZYFzuTscSG5DQzK2p452NBvRvkEGPihyHUswNnQN3iBzMdjBClJjyB
suL99oDXJidqhliFgCLjYXY+YCGH1MGiDl9sJLhkl92LsvwE0GqP/Eq/tE8+8cFnEYsnPTcBVzwL
BCJydtIh2UICHI34cfJ83V5HFeXh9eBELe1eBb7vVJaag1q0Ub3nhRl/AABC1dhHsMJwcwejEFSD
HQxK/KH5roFUKlapCaVKhn7eu9TZLOknRgRWDRUGC6jf9ZCyFcfKSrqfJG5emm2TtsCfuUva9L2P
e/t7NWjkiHI6gvfHijssToBiJVwlbq/zp9bU+cxVQ2D4BW+E1Z4n9h5qG+AZfOXBjE25dnhDVPaE
RxXPtXHja4EdHg2siJ6otfl4Y/q+/i3SCizoI53cnw5pnbYHiNiFuo/DwabUFBnW4KZpXENDRxvM
wQxDVeP3vEcvLttUdNH7+zRBq6JejUgNV7CpQzVvv+c1y/eDTFgJ117dDNJCtJsFg08qD+kLGQWH
hoinnm+pDu0wFEqr4mQmivQx5mn3iGwq7u8AkTaBV8e7wvDShfWdF/3/b1RiABVNWF80PM9HHdQY
JcDAyE+0bJL9QIK863CuPgqdgHtZy6b3mEIoPmSycRj8JF2FI4batz/ylZmLSwW6CqgjXk6z2NsM
qZzLUCBPFYg6F1lK9BF7O/mhtcXwqGljs+Y68hZ6niIR/2tjiYnzWOYPZTvq23PAhKInPGpLrT51
uVltenrYUKDycR8E6lswttPewCDTzdKxWwj6IjScD8yA0CHhQkGWYd7nK+7gid0qdd6fWNx+39Sa
vyd6SZuhkH+lhV0vhOHLeYrqnOiiqDRSnHkfBew7USkbupPTA2+1TJgu5WgP69wKtLWvJdFzjeHx
c++0S2W6+WOBJSY3YXCOLxUCypLnM4UIoCRD2IynwnO6Q4uDODVB3aFJlyhvsifH2yKJU5g3JWlm
JNnjuoYktRskdendMgvX//dLSJKQgqAaQ9X//JcEw1Smed8MJ28Y1T8NCcfO0KroVJelsfB559nl
51hClYBHJzKjpBLnY8VdKJmJUY8npxsc3uThNMF17FBFXMWTZQduUoBypGmWhY4bGsX0T9spmEo0
HQ2OfZA7wRtZlpOuWi8qn7QC3cV1WAyadIjTPv1pGGgqupGqZLrLJ238Vd96xtvtE3ltvVDtoUMv
CtuA4s/nYNtjSUHAGE6sKZ29sQBzgi3rWNyhilUt5COXB8ISIvg8PETjh8Lu+WBBV+ZTA03zZFmh
h9hL5cWbKZ3wsOysBqucUrX7JQKHOGTnh5BnDhcKKconCmF2CA2/S8CEtsopxU1wpWpSt+ap6I+u
PMr2MagC5S4r0cxsYnXyqYvEw8Jr58qkAVpQwRYrjFjd7EZPkK0zUbdVTz2Pi02kmvl9mo6y2xey
+V8Y5t3321/0MsbS3uSdgOoLH/SCgaR6VTkFaIecpMb2NqYVp6uaQTemUjlbyS/8tR0g93570KuT
/EQHAPwzaRicf1meCgglA4E4FZBT77xMSfZpmzaPxtQUm4zttHD2LrctAAjRsmTnYiZwcZE0jpRM
EHZPPn2mD1hHTe1qfqs8j0NnKF97MXPO2bCiRSq2rcA3ziY3TVqVxbV2srJKCWBlOJTCeqQGKpe4
T508b3hG+noflRusDaxvaShZX/aIcahGkB0hqQhOgFN0/iPoVRaoBmnmCdyHEro6Ku53I3DMleHn
8ui2dYqEg7Eo4XBxqTCsDaeK8rwQBJk/IVIJiVMDjsgpm+AZmLyL6YBikriOIsk4WYhfHa1aHe9s
fBd3X9xTjhiV0jooR9Lh+ZuJEy1JgTYZJ9Soo5+Y20UHZ/SsZ71Qs00fYkf0P4wHegd9Pirs1AvO
V9geB3vkEjdOeqRnhG2L9g94jyh8tLs8uKuwU12Y4cVRZYYkJSTk1A9BNs7SIeR0oH9wVk+DJPVv
WZHDR8UrYCspFY2fIOveKmBoS1TyK6OiciB4kLiSUH0RZ/mvwmWcTn0CDFg6jaH15gS+t8oVpV2n
4oEvzIb+pHJTL0GVLw4sIZh3G11rXCeIx+Lf/xqUMn2CbaEqneBDpL+KxuQe1Mriress6+32d7zc
smIoaqSiZEcgnMUiO5Z1Xk29dPLMUD4WfVDcaUOgf1QaDlK9rvO4aToecUj9LeH6rw5Naxikm1Dt
mZP0865olSEM/A8N7cHxexLW+nfHSPGSTSDhlAjKSMZWcVIoL1kP82chUF1EYVEF/8SNEqzEbXO+
yGMZCV5tFXzoUZH/Z2djexgGq3yG9CobJF/2kq/J1QHBq0IiFCXwucKkPjhS7xRq8DEEfhq4nYr6
B2ydH4hZZq4kJ8bCgbmyi4SUJSNRQIbNMctWkqbS0snXnNNYhH5N3kQysZJa3N/cVCcELaznteGw
J0E/8hNUOC9Udia2jaNmebQ+tXhjlPQvXVn15J1a9Un51SsUs0RqbdT3OJ2XKIaksPHo9Caam+gP
K7t26PRt0yAiujLQPjHWZl2U+9sn5cr8GJKHEamYwMGq5/uliM2CBDb0PwqjhTOvBZ30UiX5MIBA
Kv+9PdaVrYIKJXQFPOuoRc3pHwENb81CDuGjip1iTRMxfgJpFt81YxNtwVj/+R+GYx0pm+o8OOe9
EglyvzEStj/KdopQhowa/aBGVbP1FWOS4MHBgflfRhR2skAzqBPNDh/CiW2lREnwkah53KwqPw27
Qx1llrqupiyK8XqJ8da5Pei1L0idVjx3WF1uy/Mv2AW6NMW0HE9SlEjyQ4m7ZrbC72tstjB/jaUr
+crVQXD7RB2hcHCBTQDyWQepkwYfmOfSRaQ/ImXbymmluykayuIBxaWHGEeSBV7J5SxVTgXXMmf/
08zsfJZKWoW8ntPww65UvAbAuBqrvBq4qZVx6RheHYvYDY6Xst9F6VvNlRjPoTL88LNA3QNS1rbA
0dsHxCvyhRN/fSj4DDKDIUwwi2ZVY+ujVlRMCzXtfD3ksrrBVsF8dmSv/nosYw0J1f9/MHF1/XUB
y31hS6VsBx9F1Pelm1vd2Li+akbSzo6ypYL+5UZhNLqHwhuB5GbOZ68kpXUkjakVTqePq9a3EfxJ
cfLGstzO/x9n57XrNpK26ysiwBxOqbSyHJYt2SdEu+0mizmnq/+f8gY2LEoQ4cEAxnS7gVIVK3zh
DW8z4iHPOdfF+98eh98wSm4ZCdi54tVpVRjJlq04U7EVD1raeWcQjTCBIqVYc0i/8fUoeJBpwZyn
urN8HEobAt8Q6eLcMa0vXmkAPQkcKcNQpObfpju8CdSCuTy5WWQt//LjVfo0ZvUwR+cpM8wXjKSU
17Qd9M0wNWuZ3K1pgf5xSDOkzc5SFRsFmxTlICU6z9GYcdaaxsQcuxuacMPD4EQrF9j1syAVt+Bf
IDiLNN1yo8Tsy063k/hco7/wwR6KL0NkK3A9Ou1dDF336f4GuQ7QLodbxPiTXUQWWgbROR9mEEQg
CjMen2HwvruNXR29EA7RezOUcLkSftDu/ugrk11mNIrAVc9rwvhs96KnHqD3fkD09EEZ6hl3AzNb
2Ta3xuPa5IXn5FO8lX//x5nPgwASJO/f2avd4TnxYuVz6Do9boOT9U9N6X+t+nZzQGg7EPJkw2RJ
ACxavch5PsS5n7zgszrq+Wthh+Wmdef0EbB193dMJTS9IIPDS6PvhAIJKPLLCXpmZ1Q9kLyzSUHZ
8Bt46OprN0XVsMs7PZ8fvK5SnedBjHO8oT+3Jpl8a75o7UiBZsDkAEMvx+8Vpw0D+vRntzQHmpcl
8dPkVKcsV4ufrMZa5+DW4URhSmKSNYZdEh7TVBFG1ATinJZ1/ykdOmodBqjARzuc8zWh2ZuD4Q/F
GlPFhvJ9OTn6pD3kKzU6F0rQdMe67atHvSin8m0ElLhSpL8uIQNphgEFzY5Hg5LYYq/icaANQFvj
c0ZfKqDnjB7fZhyFBRjJm1sf/ZP0uwuYZ6NHQ8O/zQbhd7qWvIwkYiuB8Y3nS9KyoJ+Bs75WlMrz
PO37tOTgaIVtHY3QG2myRYG3HwJ2NoohXSQeKK0Bg7p/RVybo7AOkiUNtE2Xiqfyq/xxZoM2E0ba
tck5zvUg3lZBO30x7aDe2E3imb7Jvc+f2kR5uRFFecqHKid2aC3vbZq7/rXVyzWgvvzQFyVUfhLo
WQ4uEYRsMFz+JKPMHBhTQXzOMyubNn1MGcw3OdiH+3O/cZowBXVo8ZB7UypYjBOOKCRYIA3PulmO
JOgqwvHz3KTooUywqLuqcT7eH/HGc8CtSOJBV8hEvm0Rs+sJzzt68dk5DbPgeZpolWLIOiP8EOjz
T1F5yqcm0BqIXK6zYl54Y7ISRMjlzFmWTfrLRU3sKE/GGS1Oo8/PVaO200azRYW1n5IjoWWv3s03
viLSgZShpf4VPb5Fl75XexqkAHrPepx1w66oIJL6iHDY7coWvjEzJMgoCSCCSsK3TNLHVAtBJ5bZ
uUxMNfQT0IhbsxYS5mhVuInazRrf/9blAQGbEhMYErCAS+JfFxtWjchXdq5FoO9rh37w1Mz6L6qL
4VNr5uKB4lu7oZNsWhvZlwN+Ocf7WFOmL/d31I2bw6XGT/xEVg1gYHF8+0oP54lve45q3VMolcbx
RqDLB3Kgcc5CdfBMNBJ1d3/U5ZIDh4VyyM1JrqvCZl2cHLTGO4dq6XSqeq18HAqzfopFx91ZDv0v
J/HCv1VclwOiJEGPjTuKQGgx4Fz3vEXMlL6a4T6Pcdg+FsNcjz79lu5FGz3xl5G9HJBMXvZPZB64
VPAAmBZm+P3oJwOx7fwhQoThFzJCSrNtknmtsyc/0p8XnhyMvh7RHwVosK5yuf+4g1MqgzUGd+op
mJM03lJIzZpPiueE0dao8nReuYVufT3pyiTTPDrGy5A7yAtCKlebT1HauNoeo8QsfUEgw/jqdJ67
DRNjbLf3N4z8PssZ8tZS9EFCi6d98f2qPtK8Mcf5BELf7Ec2bY1atfLnoSdF3BQzKTw6fNk3yjbz
oRMe+tb3f8DynMglRsSA8rMMnIgvLpe4ssqy7MtYO8H+sDJf73TjU2bRjFNCz/zRK138oTe99PP9
UZd34P8blbwUOolspixOZzh3Vj+3k3ZSq0rL/TIn1/JxTjFXlvfGFzXRDJBZKPHMFSNpymAwiFKo
p9kZzOZgtU3dbzvk08VBxLr63uuD/bcOE8xNNi+kBiZlC3QxLldUaTPcor1CP2U6Rgt7bBBpw/uY
/Ij4qQuo8PmU5Qrl2/0VvYKVMCzrCeIAN23W1FjUFYwZ8XKjG4xT3MzFh0g1s62KwFOOrGw18H8j
EOImrL1+MqNdPQ7w/PTaXokebxxYmuO/y/2SqrPcTbHRaF1SdSZ1YSetN41rB49qREPLt1J7jXu9
DBrkjIFfuzQCwdHi4nO50PgXjRVGtcYpCabZe1I1pdqW0HdbL6nR7rM8ajeN4RQvleesFRlvbGAu
CE4M8A7Q2UvhIFFmXkmj2jz1k9FlWxD4sbnz2nBNyezGBubthmb4Wy0eF4LLOeapXpG9GCZgIav2
cDiIowOetIF5HqY5/kZ/rPIe7u+km8sqqW20rrnpl3j6OlHohYuAqQ1DOB2asASF2UKrMf3AMJSX
dvZSbduPZnBOh3kNwnLjQkTTSmKSqcTRXljcRxCQcroOI+8LoqD/lMC26sOYZ3qyR9d/eBqVIZ8e
m94bPlltSDIQWwjv/P0rjmIoGQdVR67EZcIFdabsQYZqJ9gUcfI8KdBsfNTgSu+YQffXXnLdRSvx
/rLfnDi1OrQZ0FWDx3X5pUUIXwZpUv1U1pGevCnBmG0bFRvbnZH2g7MJhZhlAJwX1tbiP5Y8kUg7
3/8Rt7YbjY///yP0yx+h6MiZzVqpnypVa48gqrJvGeWRnZ1bDb4ImbEy6RuvD7cE8YsUbSBkXLwD
lYMOXojt1klXQGLwKqc9unOT/h63NAl3UxpOP7PRs4OVd+HWuDwnRMfU7EH5L4L+dkpbV+sT4xQV
dfNPhDhy8BplqqLsBTjMbB9Msftdlxyuv19fHnlyeQPkHxHiYn2HBqh6aRonSszNDqqstw9AN6a+
bs9iN1vjmv3QrYk67GKZ0f82JLgcEMl0OnR1Y57cQmteEm/oXwuniGGtVImLQXKeR4DtKVut+b7d
HBgVBwCGUk11GbolOBDnTl0YJ2UotL3AedIfhqR+9dQBVnApggIf0UmP0v/hywJSQAiK2gXiI4tj
lJljr5lhbZzswmjexqkbP/VZT79HryqUQGjKjgjHos27Rue49fQBg5EZJLcXgNLLldaqqBCDUAGn
GEA6t7jbue1BHc1mAKZcl8P/Mk+pHAHWjwxHXZwcq03DAbSPebK7KD0lpTJ/gLnpBn6uzyVntY6M
XRHRhjrc38E3p8nFTImYzvaVSMSsJ1EBTpPXwY1gvWrTTP9JCC9HriGljLO5P9ytbYQqAmEULzn4
TXlr/pkB5OY0WnVmnlRhvimKi7c1cOE9S9zsU2Oej4WhTN/uj3lrimSxFJ6QrCMsX4yphUoddD2R
lKeO9RdDqWZ1Dz4t3VOIa9ZY/LcHA57kkTFKlsDlBNEExHW3d9g2leL8wjVKTzfz0IMUNSe1Hff3
pyZ/+iLdkPkN0DBKD+D/FqcjDDAJ1+zGPkFcDZ71siuybTEWr1Vdn5UyTg8at6L7hPSv7mdBUK4M
f+NrchOBrOeFowy+VDoGP4SBkVPYp2YaR/ug9IEdooNoDqc6H+f6AaUPiGtmJqY1e/YbE2fP4nYM
EA/BpWWTKIgHx4a/zsiWOUjpX2MbxLpo/bYM/iPIsGM/DHUqXMNY4EkxFsJU//7ESj1aqpgAIMlG
FtsqRuu+MDPVORXwPw99puFSqIz0NiLPmpGL5arY00ZdE2W48aTTqZLCk0QW9HYWw2oujT7UPZ1T
NRiq2FWWkfS+Vnn/KXHY6X5pD8bKV7611hK9JS9+fAmWHLrJmFU+s3BOnTKEXbdJxzj6UXZxFm3V
vguUvZFPjXLwzLnAabl29Peaf7MmEnFr3lSyJVBQAhOXD8Go65M6IZd0iuus9ud2sH2lGqPat+Lg
E37I0Rod+dbm/nPAReyETU6rpFNgn9ROKeJdC2bkkxg9tX8IQJtsXSRNc1+LQ6Xa3T/UN64QEnga
haAMQdd6i4JirTfjmOYVXziPyhKr7Abdug6ow8YM226F/CkjlMUNAniWljJ4T0kQWdxXhj6iV20G
1ilMajPwsZcWpp+7/bhSl7g1KRIsgGMIYgIfWdxUiB8j+wKT+4TTZzUjvID24cdoLHEBEqMx1ae/
X0OJ3UBRSwr4L3eLqaZwbmbDOhUTSrRPInKdZhOUNo3PuMrdFb25GymWLLVAhuBZA0C1WETHDGOV
q9462TlcIZ5PUE360Kqf8yxzvlhepx6zqc4/oSs4rtxCN4cGbQ9ti4LPlWiMnafUBwbbPI28uSDZ
DbV5NBMzjx91AEf1k47EFpTyaBI/Ff75LxUaflslAnNHpJU/8JeWh+iP9xyPib5J2tY5GRGy1FHf
x9/VvjI3U+XUK3jv6/MImArzDbYPzw0h4eVQOiYcgyk0/RSoYT1slKIpf6JGY0/7NDWsbueqAq60
WuV0Y+9vpuurR6f2wwpDxOOxXX5eVxm7diCROOW5HW4RhQuzLeJipv5Z2kM8zFYb9f/dH/L6uDAk
ekScSqlYsixdakZWhYPVg9Gtsu4lVEyRbSpy2I2qiGitu3x9B4DAxn0dyVdQJVcBkurN0OJTYZ/0
vhD/as6kNfsw9ao1gaVb64jMBeonEq9GoHv5BUe91ewQGfeT5c51vk8SR8zbeHIU62AbhbNN7GBc
E0G5sWuAu1AMBcIpNaHl+fljg7qdYzdWUnsnOq5GtW+qgqZUXMW2ROo0wXPp9u4veL/VWqny+tUk
C6bcQjos7WOWKlcs4kRPF8xoUBSWt0HLPNwLupti7zah8U/WuPN2GrRZbBQ16swt6qvJWg3ixoL/
+RuWralKbxDEDkNxzi01OYZNK+JdUmKhunU7NMxNgv3gr69CmfyDbZeFd7wnFt/YHdy261EfO/Pk
zNEzNkC9samElxi+jS85WnxxWfvxlLVfg7jtVq7969tQjo7UhomcAwUIuSB/fG0xkTkXVDjOemBp
7xOFgGBDOGG/160J5mbM4w+EqAUy/JmxchHfOLGcViIkiv+kUvbiejKqxk5T01ZOI9WYZ1OBb50l
jvK5BQ90uH853Pqs0hSLCAG+/5VoTArxcs7HJDyjzlL76J6EH7w4mLbdnH7WR896vz/cjSNky4aC
lOWAQ7u0lQYHo+IzlSinNI9wakXxZ5x2GYsvdiYe6GPo1xNYtNAZ7ZVe7o2LSbLWGRYxRXLjRQjW
dCEqjXYQnamzT/Y+6YfQObSOsP6HBaX4i0QlWTDlFfk7/tg2vVHGRRVZ4qzheHvgkRlRpYSqlbpz
3xyEpVBiv7+mtz4hTwq9MLqrUvDmcsQ664UXj4Y4t5AWh70AIJAfvKm2ogdYBE79mKEO/PH+mLe+
I70hAnj6uaQti8ORJQGK9CZIYb1FrmGY1XGTKRheWEXrfbQ7q941ZrbmL3zrWFD7pTrG6tKXXwyq
zNBL9MoNzxEs2NGPuQ0fdWFkH5sayuL9Cd4cC0t3kn0AdtTZLxc1pj6ngCoCNZ8O1Qc1UctNgJaM
ty26Qc1X9sytvUnYxdeD8wFqflEfyh30Eh0khc6J3mb/qFpShIc2FVW+/ftJgRIhRmf1YB8sHrAm
muvGSDLvlAqn3+MA5gQbo21D49Ga5sZ5//vR2Bq0CjCzJWxe7EvDQjZBU1SPctCgItbZSDdes1Vz
sWtiI/p5f7Rba0gyS4OdqQEIkX//x7kbg9KJUiKNk0V7/w1dJiBAgKLqZHd/nFvPAg/xb8AV1+ZS
dkPSt9ykS4MTXQ8re/BCR7zSKHFfZw0YKxJobt6DhEJq8J+QDK9eGf5WKEB1hLSVqi0y74tFVdXe
hRhTKadk9tzMVwys6yDYF89F00NMH71qzxKLA3YnSbPL8ib/cn/+t06+FNtjn0rdkauaQRglZRBz
g0ddGbwG8NpeE3KWl9yaU5oPNl2hOjNWTuONDiZmEMAkEZWA6oG00OXXNXMN59VAeCctnOrktSjq
wG8w8jQOGLmY+AfmQRa6PvJquv5Mvyx7CyxMos85MhC/7i+AJk/jZZpLiQxUMfkD6SBlwMvfElJ2
7UuvCE5Zin2KX7PcD5DmywBBBq19UnsvPIRa0mKxOlkHBUxwtiEt1XYBXbNpkzpVsq2sfI13c+sZ
wKyJ04bLG9isxSUSNro10wMMoFQVmbkdm7QaHstEFVC8p7B7UDCEfby/FDeH5IhjHc1OoCV4uRLo
83ahXpjOaWxnhNUUo2pf+XmDuzPM0SA0izLr6/0hf3NQFqsPbOc39A74KrnU5ZglIhl5NnQ2ruel
q50i1cO4mJ2haHuKzHXjw7HQDb+IlazeRFEfogRqqN+SeQw+Bp6KQm9SRPmjVwVjfjaUDkOX+7/w
xgXBz5LENnJ4YoDFKyWcwgsMKwzo45Rx5XtT1nmbiTz61Pa6Eg9+qVvZzjJS1/pglY2xlsXf+ChS
fIsSDCIDBISLfTDOU+I2+Jmfp7GxXim/d1u7dvONGZM6aLY1rcEhFxOG/Em1X8aqbAC0bpc3AqI5
DQgGlBSnJKo+m7FdqX6iqNpD5YF43acVOfZD4EihZDgi9ry/v97yxvtjQ8jhabcjsYusI2IzSwA1
3lRuSEwXvCIEVWBFp3fBsOmlswcNYwxX7o92PVmuPNlxl0hE2Qu93H6V5kgvnkJ/LQuRb6YujXaO
GWV7T4nFg+UmxaPHrbCFNVWvZEPLO5CJ/i6OEPoYDI2az+XQdjc1YRfN+qvdhvFzPVaCukxkb9rY
MxwfJEe2LctWf20r1XiwJ7f1cZ9o1qo0i+3Fr5B1Kf4HeAY+0/L2yyM1Nru4N18CDDaOTYdkRSCI
94KkmDY6pmFrzO7FgwNPlCqtxJpKIJQOB+Fy2r1Hcl1MLa9slsy/qjr+NkjX3mQkH8vS1tzEc+w+
3P/KV3tKHiBwrsRKAPVQfr8cU7SuEoLhjl+HQhHPYTfaP7zO/i48L1upmV4tpwRwyIlBnmJplw2l
yQhMtR7U5HVOihjjZS0oq62RD5ON0E3YfYcU2q4d2FuzMyRvhOhWPmLy7/8Ilbqyb2raPclrGrf5
4xx2ChZAAxgz7NvC979fSckLg5kOuwFY4OVYfeQ2TRTbyesYIDvlhpr2jwFO44eRi34tNLs1L+g+
iP1SpOHbLc5mwehZaGoJZ7NEfai2aOS4avcIhDReySZvfTZidTTruH0k2vFyWmbU8wYEWcqlU8pt
36mvYojjgxVjtrKLQ61d83O+PgbcNtw4jEn1UFvaBhtGTKTZ8NEEZdqvlojdr27gNgFeeXHL6S9m
5A2AVq2pXV1fO+xQjiCAf8rfAG/kUvyxWyY1pSbqOnxBr4/+ya3E3PVpAywZN712X06T891WPE1s
sticv9NrGL/qOF7v7u+jRdzLLcCvAHNDi46KEECyy1/RpZbVT7NgwTt1/KCy8lZU/UzCsVcfa7eo
fVKn2dhigBNuEEpdE3y++t6A5ijLy6ofdulXfZTZgUXtpsN0NNu06J9RWDXbHWC2uLKQjFXTkBu/
twJ3JZZYevnJ5JreJGp0jAog5Teo+o/Fb1tRmTUojaOTiMq1/bxSks+GUSGQtKnqsi96gqwIv5aW
IuEnTfq0PReBBS3DVjJb20yBG//EaLJo/b4vBs/ygV06w5OTWen04gRCN33qJd2P+19rGSPzu38n
SDBtQbIAk1pUsAanRCa6r7o3gYPotpimDtuEqC98Yi/D3RQNvolOowTPkacpn0VSeIfY08t2M2CY
om5Us4je26ANV3bRMnqEs61Ru6WNQ4AGKtBdbGbK615QKH3/1oupw7czT9Nok7aKfQxL0ba73mzr
LwiZRc3kuyO2n21pmw3BdO3GG1Be5fgxseBoblShe/FRG2NFW7kxr3a6rDrCaQFqBUYdMu3lThdF
ZxZqGydv6jSW7iYydMQuOyt+yxqMpLdFPDTm3gs6F/t2N6ibg41g2Bpi5eq2sYlxsJBE+gLMPmn1
5Y9wrWJAqKBu3+wMSE4HhfKHFVdqs3O9nGJokfTb3HTm0/1tcz11CmcogdJoA4Nw5ebQWl1d94rd
voG86vZjFfSP9hSPtt8i4u8IfVNYWbxVptL9WNpOv3Kn3xidFgnUGTCyBDdLAmcR2MPYqV73Fnoq
srXtoHZ7y7EG/UBJTQ3/ganefiAxLGmN9ekolbPQ1V0prF1dNL+ho6BjJSLBuerBFSFFeF6A9k1X
7GDvKhEZhOZOP91GCzaVrtTf7i/5jfGkuxXoAxSBgLstDkTtUOil+hUfG1L50B+n2hQbL0/KD1qW
Fr9sZIGSw/0hry8HXmg6X5xBIkhmuYg/JjcuUJPv8mNImOv6UxFMoeITVCoGGm9dgJ22bUQ1x67M
THWXjYrd7Ql967LwO3BdXy0dWuaLkXSGwFTVrCJ1XLko5E+4SCpol1PlAAcIghhcv9wrf9y7UzFE
nl4N4qg3U5a9jc0UAp+qu+BrgmjZGiz8euchXcQq87Cw/yg3Xo7G8LE1DlV59Jx8wmlaGSL+pI8O
i+tz1brfEDg2fKQf7KepEuqaQMFvD/rFbGktkblx7GC0LZuSdZzVMezTCMSUiI9JPxrGBtJ5IT6M
dlABfxzNqfsaAejIt06XxOVb1Cdm6ldc7t+aOpkCpOws9ysXWh1uujnwQizSSMf2qZqRgTTTZAEL
dktaZeUYY6trOYU+HtxEL2g3WDlR6AyqwG/UwjDfcvb5Kwqb8cfMg6Xud0LkH6Gn6t6hsoau3jqj
mMdtUyFjsAsKI81CMAANrpnQommcN4HyOS6EHn+MQqf9EeB/Mb/bRgxKOQw9ds6MvgT3SJXo76ni
BF8x0/KMJ3sep3jnpE6Q/gKb0pTPCYV740suVIhfnpHWxtaKzDDYQlvqq6esNdOBzqNMfMA6VOUe
Brg1PpXwPp0nI2vyt9FoSrGxRmduHhWcgI3HPo6n+sgWAvk49jMFw6HwUiA+Stg4sEXVMlL298/b
jd1FuoqKJU11wKVXYbGK42WUx+Jote3wNNXF+K7j4PcSUMfk9JlN9UtJKmtCyFQTGdssXasEX/8C
KDPgbEjh+AWg9S73N9XzjtNNFINOafepVtLoPYqydls7KjTSJsV6TSiq+WaKMtgDzV2DV12PzykG
U4HKAbvIW3K609qZET/XA4qCwB73ceGBYfMQzUo3uptISpRXz7Z5jt2ueu0QZEq3Hj3VZOVl/13x
vjxnJFzcsfwOSUtY9lBTy57mwtPFUeTz7Pj4kgr1s1sbzcsw9I3ra3qWvfAuO+cc+9cnRDrSM/Te
0P008/jbpzQuy/hdC2jofLNSxNSf47RRrDX3ius3wSVZk0rPRJ00IBfXUVOhy4I4Q3XUcFZ6mvQY
ZmuU8TT5CvU0BUE1tfj3/h5dsgMJzFxanrQkKGnDIFuOKTJ8iTyvz499M2vDTlGH/F24TV7vil4y
eNPIwljcT7RGxF/myDOyjZ4rw+ugxRWml4oRJta3+7/p94N/8blkmMgaUHaWDP1lrceac0Qchkz7
UBd16r2VQdS1HyaSeP0lVONm2PZN5Nl+mpte9HGyRkt5dZJywlJKLXqJJ46j9B3BvWLYqG2P34he
KW2y6+spT75iejGUhzabBu99LLsp3BWIq7/VyECNn1A8zcZ9GRihuhLk/NZvXEyKtgFKcbxr/LF8
8I2qS9wuN40P2KPPj+oUzv+6XZEbnx09CA9GW3nxSVQV59KLBuE9eSgQpI9m27Unw66KdBthZPhi
m6lpnuo0ql6cgXLFAUO6TnnR8qTPvniWENOnzKHcualzJzulgS76lRLNkoQtcV8wMDhQlIZ4IZek
iMge8tjJ0u6oNqjbQRY1CkRj1aIIP/VD4wg/mxUvesiENWDRnnaV3wLB+zyHZmjsEloY/Nej3ZYr
KdvVXcNvQfYaA0aQNtJ54vKuE1Hcd3nWj8c8KxztAXW88G0WVfEUQK3YJHmafasCQ0C0dfrxfR5c
sRK6XJ1efgBjA8CmLHt9yfRBXOiD441Hs8OS0ceBxfyZ2bWwNoMGXEFtozW8+XWJgK6bLJaByAOm
gQDQ5ZyNiG6ziSHSUYUY/0Md+qdpDuO99CPxY9Jyzx/dBGk1zQmKDw2J7iulkzUY73WuLH8FJW9Z
KqQ55S1Wfhz1ymhJSo6Qr9DV7arKbLdKPupPCrSkcNMruTY+qj1y1AW6U/mzMbqxmP2+yoxRSonA
ORyV2YhfLbvtza0yNHC9NS+lZj9YDTwxa9LWzF6vLz5+NXVUuLBkzFyAi2BYg/UBymWilNqU2ISm
ev+D9yObd0Wnz29BO//r8CMT4LG1s1MaBeGveMg/KoWt/CUcmBMF+hiNI6JuIHEosV5+RlOYYVcm
cgFL09lHsfvTRB/jXcVA+C1Jm9L721o64/1WE4fwAn9zWdOZhSRzte505DqvUfRv5g9l45oHV+jh
56ibLX8ePc6H09XW+f7dfpXfShC/ZLeCQqaq9ntH/xHfU7KvKWP39nFu+vZrHySNQF881JxdQM/6
g9Gk/wkYml/vj3p9NMm0qPPSOmB0aGSXC4x55+iVjeUcXfhSvQ/8Ltn3jj1/y9omfu0q8d/98a6y
GMoHRPSSryfV+JdA2cbp62ZQIus4z4BBskof37u27jbSk/6vr73LoRZTm+2kVtwito52nuGp50Y1
fi8qcJBtVEXDHhFAcUi8LN2Nxhgf0QJYY3xeB1dYz1ImpG4PQI8AZlGyCAvUq2M6fMcREcXk0czK
snmog3pO/M6r6gcUnoHe2LGb/Zu3Q2ERM+AT8Ji2lfnW0zn6Ycx9/LHCi6rbYLwq9nkSTWvdk+t9
Z0gEH6rpJMA41sgd8se+U6D+jwSh+rFUBoTU1bHbqnY9vCNZgn6ZrszpIaCTW/xtlwEHKymzJ0Wj
qMcteyi2Z4x1TIR+xPFY3QSuU26ayHQ+FlRaHyg0hI/3N95vkvZFlIHkAIq0oMqwZpd9yMt5eo0Y
zRLuynHiXtUOCWGF4QdJamt+qQJ2eYpaFUlpV7XHR60bAN62YeMpvMjQQDY9DH5lEwsr6A/YRGtH
sqhxeDHmTsHMajLVX6Uu3OngtHn70GnqFIAYK6rEr9zRKbJNoKvxttCN1NuBGRqsQ9dq+G/pIuk1
6kimm/h6lk+Sx+LM4bbRFSv5aHWWeUBToEN4SlWGzxQE6/w7+FX9q2nMCjeD5CL5vSiHx6jtp+Cp
BnB2ztB2+Si6pgteBtLkwq8xCke6Oh9a69f9Vb0+zugOALmiPEjjAQDP5aJaTVN0Ra05x5Z+WbQN
MitQdjl0c7qeXRes8at+ayYvPyKxDGUQqtDSY+lyPHBBCoQB1TpqHa6uG6Mwif4SWhN+rVrqwamc
Zj5ok+gyn/S/L3ZGz3X9CABOeYiEo7ffhwKsOmJrM/QG2fvddgBzNF94mNUhAZJolPWajLjt/kLd
+uUEtxKegTUbD8tipbISzlA4JO0xCEH5OVWmR1t9bsyjQ8XUeg/NTtkAAlf0/7KkS3YJ7Sv3g1a1
eeXbOcrbOwHK5FCXFAuA1HZFn/gq8InuH8Urig30vTz9zIqH81p7+Tp6lGRu3B0RCcHyd6m+Hiai
syt8PY4cCeTGRBH5au4YT01RlH7tKd42H6vvXo9aP2/IX7dayUrZXA6oasjrV7cT1ktungxde5x4
OT9qXhB9L4DBIuQszMM8dfXXuun7Nb683EaLbQaiCQgBmFCCoOVbrLSpMqMwXBybEdONLXJvwdYp
XeOhHJtgO7p10z5yPWYPWVjgb3Z/q1w/yaQQtAR4HCk4u8vBC7OwhGul9TGDT/+gVrC7NqobELdS
hjznoZr8c3/AGy8AdFseKQsNUiC3i62JjFNhZ1PcHwt4iv12DIpRkzrsIbYC0bCJ+jIkVciSL/eH
vbHI1D0kbRF3ETh28mf98fC0STXPbtQNR5dEKT3zAzDtdBy8/7ZD2JTNz5q6i/Waz1ZefHaCqV25
u26OD19HZ4I0OJZhblcrOWFY0R1d/CQSgCBYLnfGBPx28uogZcfZsLyVCU2OQ6FY6lrn59ayS4gK
X5hWJq/v5fyNAf/LVEv6Y4zHSgUMMRbu3nT74KORI/GHzqhC9XtUxEph48b+kkEmVQQuI+gKi89N
o8vry8lj3jNwLH0QsBojDFZ+6IHgNh0Cby3EuHH5wRsCUiB7pjzDSwGV3E6Mit07HEfXEeNTPhr5
f9zxqbFNHDtpntH8T34msoV40FIv+HeonV7Z1tXYBxtd6W3z2Rj0RDkoea3glBraSUl9zLEzH3nV
DmSq6caInvfC3t3fo7+jgsubQDKeKARRCSeBXdbpBj3Wi2LK52OsieGjDuHR2JZoi9HLN4LyZQyT
+EMUUp7ezChJRzvFJsDdzn3f1s9NFImCZihicH6BgwsYO+xNK3/y6AlvULYqvYcSvkLjD05dGs+5
VujJuezsZNgU6ej8p86tdoJmz/kT1KG9g1EMCJIOc4hf9P2JXm8KKDIIhEifSIlZWiRaY+popeEo
qCgYavxQ8yh9Cck+XzNop1tORb8Sjl23PSljcfikTYAkuNqL7nmrYb/tqXV/1NwqSWe/y8eYVrBd
Nb1vuF3WPXINmgn+Zu5sfo86MTxzliJvZ6GwG2/13MLh1BKVcUJ7txMfNXu2f/ztmkhnKe5Din8S
67k4oEqGiv/YmPNR9yLN8DtMUfG/8sRTT368R5UZU7/7I15fCYwotZzIdMFyLCth9Vh686AM87E1
69gfzFR/CkflPXBLLqhC7dR/c26iw/1Brz89hRKp2sLrSil6ybIu3D5za+ifx0Ivpm2eJ6afjDB7
3FR9GEanfr8/3HXIeDnc4vrBkQZPwGBQj/2E9js8m/Y7wsznLJ70lQfmOnKRcFjqLiS2ZPXL4DRx
zVFL61I9ltnU7J1+CJw9tScr/dE00sol0RvUFYC2oQtZzImbbMSYjN5fckPJcigkoLIktQ+wBF2m
2J3IPGeKAuvoaFM9+/TqdXCAobprcFtbOVY3vqWMxLnageZx5crF/+NNNSO3KnIkLI5Nn84HIBUT
qo9Wijdv3diP5DyZtr//OW+NyAPqAAxgA5EEXI4YBbWJZ/KoHbVKgQLqJNHBG80x3YRZF27noVmL
Vm7sH1ma+j/SzmtHbmRZ109EgN7clulqJ7VamlFTuiGkkURPJr15+vNl74Ozu1hEEa2zsDADLK2Z
qGS6yIjfSK01IEAgAc4D1mGjNcC19Kein8f5aOZW735SM9PDm0fXA3PjnSoPvvMLgDRQ8tyk3otU
5zsPh72b7vW1pz2VMQdMriD0csI5sdY3quCX2YhEE9LdIBGRL5wFPEWJxAxoKNWfhrbs9lpj0gjK
rOEmxyZ6z6tKvUP+KDngtUod+d1TyA7hQSUtj9D6XkxhHxrGWFGafUqzKr2PUFO6MwKQJx3kzANi
RpuwUTmW5TeFgQGzliSGxbqYwriiuIhjoY7fcmHuxygZT6XXdI9FFkaPWpB4ew/H4md8TvQPSPJ7
+7jupiMCYJtWDSsHrlTyoUoDuAWiizxC3uwXHtlVYWBl98SVnH2Zay39VZD935ocu8Ou0HJzPmiK
7iob+3RtEVOdRutR1t0u6ozdIKZYisk90fU1Tt7g9vFOkSeQbQTOxjW2GsuCmoGYM3Xa5ZuZApSZ
wtFUn6yy6r9XiVJ/weMQQHSvWeHGBbYaS+IoeOuCTVsWvEtUGiJ9ZFzCyMdffRBin8ubtjd/lJ2L
+fz1hbs2e1IqFLs8VZLoFutIS0xvrqmkPiGQ492iio9qXFI0N16jzt9o9sOJrOf43+tB14YIQgQ8
0OsSXhauSmF2XVfP2lOMYvwzhhTqfa5XGB/SeKGD+hfBZBcD7QIKpsv12TaumAIaHU9lOifiQUV3
8mi4CqrCsZJZG59z5SinMgM+Dm8hcFYXD8/B7RA9SjjKbSvxDiniTyoPbU//XlWDcuhQH3+nPZW8
Gy3yTY4A0g+mcHH0zFEemaWSGU+O4lYHiApGAXPZTQ5SeWKn1YZzw5LWNnDrK1MIjIzKFRckrYVl
Q2xy6m7oZpPzJxb6N67tTPtBLaW55ZIzzffCpwAWYSlICwigLFAH+WPeHDEurwNvnmzqq3Gd3Q1F
/1s0MDzajAo56zM1ttyEVnYFAaXsP1uCBHaxKxy3EGNMTevJNoTa/ddL+blbapBWd2JNB5S/daxK
Dy2K9vOGsPpaaHIPBz9fAP582fOxxpmVILeRGE+Ko4hPoLfy9OQYU+6eAK2l33khDTBs8+Fv8h4b
tRykGSmaUHFffGQ7TNsi4gx/mhU7PdSNk3dHLZ6DD3PoVk9ql5X1RkFvbQ1JczepZSvlTBZDDbFy
Uo3G0J8oGyufYux+nENV9kl6k9pznm582JWenO3ILSnRGiA1lo2wURPQxmAqf0KcK7x3Iy+3D07e
UjYolPmeBC2+6bUU1bI2b+8Vwwnjj5FQwnvqKdrn62fSJVgOdywSL97xkocAGeF8ll0jC1OY0dmn
OLSZ67JvDXMXF2P8uazn8YFbpb1rkkkgqW8PMNStEZk8Mda/wE1Ss8ZyptxDsN/Sgr/MoKgxU9iQ
ck3suWVrSasBwzlWW38K4IKkuzgQpBWAtR5BAFEP1gflSwq2ahdPeMZv3HuvZ+N5SsPi4zUrKT/s
uqWjDii2NMK2q2XRi9/oQ4PAjyzrEY0b5xRpaf65qIv+2OqxubO7sL4frKTfOGguN5+rQ2Kn5yRZ
5Rfyw5TGsTEu3PETCU3S7ccYDNxIeeQZXYrE27k6HMimUvUti5jLa4P1SHEWOBMtLtgH58uhEG3W
J54YPk2B0f+eXa+9gxPUKP8C3+cKtszQCd99U4EwpXpFUo6Bw0XF0pxyfJLayH3KQ+0U1amu75o2
KaGw5e7nfK6CH9eX/OVml89I3MpQy+MOeN2db87waI6HFmFnBzeDtvzd971FfdQOXgZ8xb9cD3W5
u7AVBuBD/iTtYVnK55/TzEMu2yKtP2KuNd915ljcdVXppEdvyIN7MwuGpz7q1GPUpka9r9C7/Ncy
2qhEJl2L/ciYyv/iVCvbjRV+8Q6CcQH21KBrC8YF4Nr5z9LroGqBvNQf806vfkMjHuE60csob6+P
/2I1SX8o3pEoqUgV/SWZufXiwtSCbvoIq8MdTmYRsWPMlie61YTF73C27Zv/v4iLDx4kdmtOqMZ+
7GBqNHvFNbPbIGybxxg8zCmO9dP1eMvFJH0q6AABMABUzipe3FWV3SiQmuL8gyjM9I5r2fhQGsGT
FqXvpga+hkJxGJEW/kIZ83zSsiqfilDk+YfYCehxmXgcA/HLSh8QLbblbmv/0BCQm/aphmjL9WEu
jyMZm9YJRHsK3GA9tfPYXWON+tC52YdxpCcVZ5UNDTB3d6HdaQJVLNf4XSA+/e16VHn3vDmHJbv1
laLAmU5LG8jgeVSn0VpVH9XgpcMxIv9pFqL3QbsFt9VUqd6HBNu4/DOug5b9SUOvyttXc7ilabAY
+etvkGV90j2pX3JR7aaX1QfzrLygpR1Eh6rwVF4iFQDxXwPVTAHkyq4CoDthLY7Xh7+8h/4nNhRb
9g9dblpY5+PXaDPrPar3fjL2/dHtwmQv1MC6KaNA8W4dK3X+VCRvHxuzqE9q0UbJcbZrZeNnrH6B
N79ise76phmavsEBcTLKZrjNDDGCbo2NuX6243j8PcxmgjxHUptbXpZyfMv5p5HFUpfNswtWVBbk
+GqlhvIC4QvncDGZxnMjeE1w7WMbeP1rLzKO148NrI6nGTwFWFHyM7y5FqzYUqs6HCIfIHGtflb1
Qld2o4bd7IEMJHwwm9ZNf5OzDqdCFM3WQbI4Kv8nPDmHlI5F/3PJv3NmS5DXVqEf1JgheiJPnuai
qL6lHhh9sqzC3sh51zYXtAxuAZqFJhvtfLyGMnnhUDohfhmDOxxmivtHEG2JcWg50ujHmoozHvrE
nZJ9W0K42lNNVqqNXHhtivEVomcnEURcRee/Yq5Ep5WzCH0HB+7bwfCCgzE11qGyAW1fn+D1UBKw
xBubZ4388zcTrFgZ8Wcr9LVxSL/WulTK0T3YP1rbO1vvtrVg3H3k1pDrKDguDkxDgx1vtxjs4uM5
fqDQaGY3IqsE7u5abOnvewO/Lh6M24FUc5fzfFl8Re7yYW7cKniJqloD5ZIa0XQzKE04H6HiDs77
LtnXcKDUeW+/EsiW4mh6045hKVWWrAp9y8HR00MqhPtpioZwFwbT+4V/Kf2TREnjDxQLl2w/imth
1qtCeTHJ03bCcxDPy/qw+Mczo2zLSGZlX7i8uD0pN8Dwlo0is0a8U8Eo8QXkSLRnnPO9BtjsrpvF
bTP13j+FETs3RqoM6c4tsRrf2JcrK4dUkYNIvn/422IuBR0wAFRN6LfalNw23dQ+dBFQDHhIXPPX
t8TyJSpnkmDUwmkvAONbOk1Z1GR4Y3YKN2xZFx+dUHF+RaKo4wP//+qYD0kd7+dUpaLZzbNa7itX
guwKsDn9oWrEu+3q5A8CJQo5TbbNgIucb9IgHPMxyzSWltCGE8wKakh5hFirGNvuXuMbbMFD1uab
uaa8CQHAufjeeRordRNZuW/q/Z/Qyef8QJHVM/YNZ9+tMyvxUwBl5xgEhntbG1vh16Zbyu7J2hkl
gdcXxJtTKdRzU8viAEsmKzG+Z+6AmHY0mz8KDv5f12d7NRTVVZj5qtS/lH/+JpTthF1jeHXid3Gk
BHsVDZ9ih0zrIHajmlUbz7qV+5SUnx60xuVNH2vxkjT1MRlbKAp+NndG/bkUVq5+shNbDP9Sx3W8
/ez1ff5foGnNqbYowTxfH+3Khepyj3OhylIrnenz0QqAz0GYuYkvQnMCFIHQ8R/emuY/jtFY/U1u
j9EWwHn1A0sgm+yFUMRe5Kso4DHBqZL4ZmFP494eLScjY6N79xQko/b9+gDXoskimU2ZVwLSF9GC
dqyNMa5SnMPGIKc0X4Wz85Tnbq7/jIfBfP8dg+wPT2cV/JaUYzn/nlmXgx9SncQvTezKdgOnZHFo
m3K+rZwy2kKZrA/uf6Mtks5Ah0ethXHiGy2yHM9TNdfBA5Bp65fbRlvaB2vBXj2zJCWTUt9iaBYA
eLNX8BYuRBq0n8ckS9z93GFO+6xD6LY2Tt21nSFhxFCBOXMuMGEU+kplqqfY1xWjz3eWQDJHL0Av
7XKDItwpHFyvNICQ9s0vxIGH9i92Bq1BlozE4OGkcT6Tgq59GQon9Zumdn40zuSctGRIj6XSGM8x
4NSta2b1+yJzKRX9sAxYqlm0pt3FOqBpf9BqdT54KdoBOx3xpGGfq9VmC3Q1HLV9NEjAw3OFno+v
F1HfCnSpfTsyYLo2tTan+0Z18n3rDvWG7ZD8WIs3Cp0H+fKHYUtRaZHoTUHbFG2WZL7XDW71oE7x
bDwMUDs2steV48yDKUZnEzoSk7c4Tg3HC/u6MnI/yEc7u9Fi00rGXTzU041VKfN8XzqZuaV4shoU
YVhkH3VEFpaJ12BETtVLI8puDArkz0YwOzulG4fm0JapYd9oiONuWU2uTB9OrnQ4kUGjKL98mIQI
GVp6paa+YtURqjEaBVCz5s0diBiCbAH35vpBujpK7irIaiD7wbWdr5dJr8dwbsrUt6pp+OYV4+0U
6obYi0rLW0rcQ7v12JN3z3LR0C6DqsmMAtRZ3E0aYPRkQqDGn/Oy+GzOnLaUeGe721sVp+wHOuag
2lW1c/L338qoC6PIilg7V+OypzvDSHMxV8h8Stt5dWMJhGSctMmND9mMi/w+GnUj7nahCFR3Xyt5
7369/rHXZhd8gnw+eFKjX/75myQE0bgeORM79/U8LX+5vad8sHvDDvYQ1MfT+2MhDcSDQWYgICTP
Y3kKsr1xUOOtGVbWY6wVxb88jYJgl6jtj+uh1o4BKWlBq45uB+nkeSjFbElFEL73iyDUxkM+tU54
hNO1ZS2w9vkAeIGkIjk2OHLO45S1rQ9m6xR+GLnWT3rXLqaSXYFsR4EX7vUxrcaSKHFqIlIeZ3FP
IH5lY8zt5b7bWNkt6jvlJ5ydHQfFCGOLXbcai9MTjDYNl4v3ctihuQdtNPOrFPeruzQdmlNbcESc
NMjl/1wf2Nr208nTyIU9luGykooWQOSVFu6kaZ/YOH+o1s6FNfKUDoiO7Lpx/F2bxnh3PejqCIGl
gLkk30cX63zmYCPMZZex8Ou0MR+zNut+TVbdTwerBY98uB5s7UijVotQFe80aDnLqZOgLU1l5SdZ
kTmnujDyaRdrNQgOddZD7L8LOPM314OujZBHOn0rpGYlLeR8hB6ay0ps4sDqqnUZ70YPeGtpTO6D
CJ0teMNqLMnnRlSCmoC5iEX5z9aDOch9zxpoQ9tww46lNWArpRnRVkNw7Wu+qgAyNJCuy80dm07s
2pmNniOF8PwG4aEsBwpc10ctryP3njfxO/tw8mEOTR3w6P8NuVgtLgBrgSVb4ecN6iSPcWb033Gs
qqu9W6nd56GiaXR99lYHKXWgOJTp1iwBI0nV9s2QtaVvq/hywTwfPwZKrCW7Hj/3u0lLii9/EZCH
EoeYFE0yF00oa25moXl56UdOlJ8GpnNn27G67/K6eeB6mjeOs9UBvom3WDKDFeaZGRalP1Rce4yQ
SaT0aP4m9y5+ZJpwN2qbcpMtb3nK9lQbQcaAcFyc1VPDcgmbuvQdNa/zQ22POry40q02UsO1vUCG
IEXHkdnh7+f7Toyd14UUcPAb7qpvmWYot02Yl8/t5L0PP/m6KiX6lgQCkx3uu/NIcytZLkVf+vgC
JvoxA6fxo8qizRRwbaqkfqCU2sPu66ILHRZJgn9N6SdOHT7nZRV8Seamu4Vl97moamMjKdoKt5io
ARQvkNGk9GtXOvD1eeHtykJTSur/eigOttP8xZMTJhQQA7n6mbtFakLe7M2dbhZ+DRDBPDiJY9zY
QV5XX6xaT7d03tZWIjUJVNOgrkv3lfN5i5SiSsNoKBGnt5xPidLFCNpVwtq44lYetqTmJJc0CDlJ
lu+8YezToJmswu+QwA8eXD1Su1Mm7OokeLk8thYuFvs6iEoVIpDYEnFem8W30Rd3nuo0Ml1xSY1m
Q30OyzRsbvJcK71dilyBevAEDkzXj7C17yo/qASbyubg4ggrahsBokQr/LHLk+GkK9pQ3RS9uoUc
XI/Dyw/uHmqly0Zg1eYU9Hkq+IjDKuI/L9YG8cmj/PNOaZbXDS6VWVA+lsKoS1/bxBmnco47dkIV
58opyut7c0RmKSucj1FZBsVfXDosfpnK8gyixXq+MGsxBwqvwNI3x6CvdtkQlIcpzObbumo7ex9Z
3hbUa3WNAn6ARwBmkHbdecSiMlJRNUrpK8pQ37vl3OwLcFp/ZtqCJ3Zr84xdWHY36tx81xfLWtZp
vYm82PJ1WwzGkKXCn5vEPSrjMN1mSpPv0qaITjOGlS+eCJTDXwQFAiph79S2l+cMojoixFK89NFA
Q4cIe0F3JwYIygmpzEHlGO/27mBuXUmrC9bBWBxnFZAv1uKBK9JB0CkPOXBceicnpUsd9ygxbxtX
3+o3fRNnMZverFKRSGySlqE6wmyN/8M+UJOqUzTljzEa5R/SsG0fr3/UtQsXWXLuJ5v0Ewjf+RqK
USsDwSffD3OujKcErTn1pjJGYTyilmpNG8fqajgDmUxZuefJskhceDU03Vh7qY8Giq78xMWqSz+o
nSXsfie7xcm368NbmzwUvVT6LzAygEmdD681R+7eqC0gDdUU6jQtIyGsas/ecohdO7HpD0hGFkVX
FALPA9laZZWYV2e+k5bxz7bUw/m2hEJY3AhIUtDyLKO7vT621ZDy5WciVUB5cDG2WZ8MdfLa3MeS
K4+ePAts+5++1NrmPmwxkthnqKjVG/nFEgb2eqwyQrAYkGQvrUTpoVeOGjsKhoBzaP1oZlC7N2RT
ufZbM/tyPuRmlumnrkfu9CkbMs1BDbRuDQsNPHOIup1Twt061VUTxY8Tyd6/17/K2grjXQr4WhoS
UwQ/n4imtcOuQvzXN0U4fyngNPa7KcmmuzD3vC/XY61tWfpCQImYBeoli9XM67ctYkPJ/A4uZn1Q
o0gMX/TWTIKdSiV+76XJd9edc3sj7tqqBovGFmKAlwALJBVashA2bV93mfcVEnOrxHsNn9Ut1N/a
GpMpEFLCkmq6LHEVY90qiZhyv0H5KjjocTD9wWhZRdY3KL5bjTadrn/StaFJzRdqGggkXRS8nawE
PTzFLGolb8fnqJ3r7FSXbjHsrwdaWydy8xi2BMheYEa4waw5LXiVtmlmRLteq+Pu1lWnrrlpomlw
N27M1Q+JbCRbFZQKGMrzZZmLHjt4G4Rb0Y7jKUaq68GdsWXbxW3sOPskGsfgbz4lvuCy+U4pa2k8
VKcAy1RdKXwtwfvsOJcB3RATyPnv619ydWi4ecmEjjW5rK2luUAbuOXxayttTPuni3BfjRFHHfZ6
O0b2IQFPt2WeJzOM5YNUfkwpsi9ZIYutl6dGmU7Iqfmjg32IpSZFtwvsuTk4szvBzqX/9wjcLrjN
k1R8oq4qfl4f9dre5xlCMZbHKi/VxYTiqsTpTsfAVzGTj3dBq2oC7m0bwmQSwK3Uxq4Qzowd++v1
wGufG4QxAweQyzG3yL2SKeGa5PHvu6WiHknW0aW2+9azDzSDm38bEGzzRpKwOlYSLrwmpTLOMmdX
hTB6p1Vyvy2cIblJPdiq94oiuvqHkswRkod1i8PUDom5dCvJXY/NSSCxbJwIi+9cZcIaJBbUnw0q
AqGV5M4DjiQSneNmxbfRjRpj1xsg6Ta6YWsHBE0Fev4QwS85I6o9NfakNFTcEyQncQFPm/HBtTn4
PsObSaKtEvUagAVEF5wqgE9s2yWnSjTILbtpQt29HrSv1hjdmYNO1V3txvAxcur0e5300X2iOvVX
PS1wa7H0/IvWTdbz9RV2+cm5P6me8dHp/HPBnJ9VWjyWzgxo0FeCpsIfXHEe3DZPIlhB6FvuBJgS
EPve2Hy6HvdyZRP3VdSZ6wa2wiKh6UFfxL3jRr7h9OKkZ2aQHNm4VrvP4m6WUy3SjXx0BZcqY8Jh
oTEoOSOLc0SdR4SmEHLkpd2mzq535uxWpyg6/OspRl3vaC3Zzv0Ye012MwXpL54JjRfu9GQUW6zB
yyONn8IDAGdvmgYXfEjHgetudU7sJxUvmxniym8xxHN8n1e41ByD0R7bk4JdPS8EJXf3Vpuazun6
FKwsQn4E0gewNSjZXkqqUxoorJyGvpOQwSKiXbb/FUZn7UTa2EcnxlYAd01AayziyY/tgf8xC5Ea
55XSbGr8XGYDUndTqrCgWwloWO7RNx02oc8tgqJj5M+jayNQYQotv6GWh8zg9XGvBpLwd9k2pSy4
OFTLSQW3pIWRX0XQbBEaTuPhJnOyegtXsxFoeW3Uem1bVVIRyPCq25giBTrKKEqIjYlc20ugdlCy
k1B3DpTzL+fWqpqm7hj7TYrG245Kl6qeTLS5hpvKhniPSqFabbm+ysfi+aXMqoETCoEGjh3KmudB
K1q1ShHqsR+iBxI9QCEef3paFn4cy2LMTqAqonFnDHN/KqbKTjfmcHXtMhASAklqtJcitHpsdZpR
Vbg79l351TGi4bGP2tC6GUPqQ7usiVDMDsvEno8J1Vpzp439YBcwD1ztdyHUtjpcX1WXVwjfg4zI
kJ1H/isP2jfLtzXVJAg8kfjJYBVfM3Wu6bXgSXe0c/bR9VhrCwsRdlRMKTJxpC22StQIrdHmJPVb
KEHjB9RZdKTC63r0too/65GkWYV0J70EWsZoQLZRw6hC054OAuRs+wdjCLHVVVn7fOTK1O+AFvDX
RW0iyfSmcpQUcI+efVTHqPym9O1/0zw54cbSWRuSlC0mh2UjUAk5n6gsQIgux+fZ52cM2RGV1g6d
cfoCzQbybO2MR+QPUxYuHGAhi+smt8HBF2iy+3EUOdNnrxyy+Ad6UnGyw5RRxB9TN+oDOIFq1Z16
pQ2f2sEOtkR11i74t79iccGrRo81Q14lfts26m3vZggE5iTOh3aozXsrs/QHkBVdv/HkWgsrDwdp
OASucAnYSGjiWp2IEt+JhiI9hGFo3iGXo/4Dzgo3urlDTuIR8uq8Jeu+tpCQVAdzJPVyLnoGcTfg
El/piR+Dj38ATEn+ojsYR0m9eXsLUr4ajTr6awkCOO4iY/WiCZr6MCY+umHZsZpG74sXi4kS3hh/
ub7p15YTpzuYLYnPp790vm7LvqhMS6QJvKkIYUeMAkS7gwSaJPuwCS193zgGIFyRplm8C6Gh7lUt
Mt3P13/F2oARCZEPEp4k4PbPf0Wtdd3cQ4jz3QARpL06xpp4LvN4cHZGX2J6ez3c2tWGZDO961cq
+fKW0aGItUPGFSoo9PzuLfXr0OGCkCCa+C+Y7mQj3Pro/jecPDveHOJhZU7anOfY29pGWh/xknO8
ZzHPwCt43MZbt9jaJnktKUnUuMx5zsPlTevqtVaGvo25TfaY62rQIP2Iz018qhNP+e4E1WAdI6W2
xc31D7s6UkoUADq4Py5KZ1yD0wgtCri+ZQ+fMUGSjiqKyA5ugebj9VirkwgrGf6fZCdcFGanAext
Tayo0oY9ZmfWQyU6dQdMPzpEzui8u4Et6RYq2G24uaibLE54xYwn1N6U0J9NsxgPUW6H3kGZu3Dj
gF/7hiTvlNMpTHCfLA54Z2jB2ytd4jdtFT8ldZ3LoouS5tW+1fVO3xjW2mek9AKyEAQugK3F1vPy
Pg+6inR9pP+ESdNsWj+UqTSOrjskX+fR2Lw7Vgf4Cmh0uZLJzM/Xp5FSDLUBifhFHvY3WR95Yq+k
ZYs8KOI8h+urZDUYjWXZVePCXBLZsBEIS4QXIz/SjTo/ontYTjsdiZEW4TrEo65HW/2YQKgwbpO+
Rku0pt3gW1/HTuQPtCg+YKkgPmggNg+gcBJrH6sxueL7I1J+BNkkNeh59Z5/TA12zpR0vG+Q5C3Q
3Gn/WHWQPhdVNxy1oY82PufaAN+EW95MtW0rXYm0s19iWnUo5pFnHBIVR97H8Z+ZasLvvxme5MJZ
QLQvGpTdCM8eoyKmDznFXwDhPliTjf1d0dnTLhBW/xdHNe1BqsYki9KM8vxzVnYQVxqNBb+3C23a
C6Wa/mnSNvBOZPrG3fXBrT122AKWJMUj7LGsHOgoQw0DFQs/0yr1qFPzuxXA7B/sSPWUnWs0JcLa
qrebsej5cT302jxS/IRIDOWdvHWxbDCny1Tcv1J/ao1vmTKqyc4Om/TB1EY8TUM1e7keb+1OotbJ
h+WEoda6iJemeWMVygg9w7Gr35RW2+KQl2lx7O3SuCWd9W69oNbn4/Wwa7ufkhf/kVK7F5xpxFJg
tjkdQMpu1O/GgULUvrYhMRWJUPKNvbEajGeG9GiGA7+Ub2udMm5CNcpAqfWNDwOaHWI5fXesHbMb
b/5iZGBReQkAmgFCfL5QMzUu2sTKsKwJoUogfJo/u0pGw6ixor9JKF7xd0BmQPcvGY75GOZzj4CY
PypdNd86uPj8sEVUfEJjyNq1Ey4GO70P9S3G8+oiRXAH8IXU3Vp2RMfRcRKexDxIk6r+Zpau+5FE
dj7NMZqptzmFdWdjvawsU9ABJPr8s9AdlxFLhMrj2kVsIsMgAcVy4czPsPD0cF+ORp1Rz0lRuK/j
ctM1aWWsUp8UpCF3nySJnc+nMSd0mmdujihTgx99GrmP7pD2xk2vR9+Rj23rjafUymoFoE3fCrgo
z+Nl5zHAoTwoE4OTHEKyvtexN1Xv0wYw4LFPmyTeKC6snHX0kACOmYYhrYwX67VyDVEInqrA8oy0
eWyMoQT+h1alu8/zuUGiokO08tbJsITYxUo6/UVqSmWUUrwspCDfsHixGvM8lzOXs99Fmn4QupC9
Jcv9NWlTufGmWplLFJJYQkDt0WbXF1UHbZqaLDVJcEYSxfFAoq+JeyWdo/6guWOS7geP6tXG6bOy
dIFEQJiXFXcpOXa+gGwcWLD2MmN4G7128Lw68g6g750/ZFrWQx1mmB1oM/65188hk3/tomAnew10
7eQp66iLsTqh1vWYYrkvQxNQ9hRq3IvnvANht5EWr46PrpWUBABb9mpI8+YRBYROtwHteC/gQlDf
x/c7wuEHI9ng4IZgW54b9MrROKkhIPnXx7g2nxKWKKnroMBc+Q3ehDYjvcrVKfNeXDQCHm1hmjd9
ItqHITMRG0MSaSOnW/umyCpxAtGYZAXJT/EmHni0Kkvm1n2x+kAb7jSkHLlIRDZsITHWArElXvlM
uEQu8VCW2RaKl3XuSzHFwx1OAtG+mJXhbnJwhYROmf6jQ0mLT2FdHutsUH4Jj+MRnZPWbm5BAtb/
lLPTVjdlZ2xVetbOC+rOIL6R5JGs1fNvUOVz141d477gJuWp91VmJuGt7rRD90+S9rayqxSz+wwA
06hOplbGW6Yaa3Ou04UCzggCEDjBeXwHIaTYmbXgBT8D91RgUXuYQKThOmhbKKsE88Y+WlveUhYJ
xLl0D1kmZHWuYSyM7ehLQ9XrpyoMFIt3gz2kA1L10K53UJXy4WGc9Tl+vr6811aBdCaXewuq/ZL2
HkzINqharrwEjlk1e0Opuv6IGGvz31/E4Y6TbneQMCzj/JMGBkp9TqR7L8Ycj7epqOEDmznbfWP7
rNxsAJoQR6ABKhWCFnHKSJu10lK8l7YB2Q5QNH/gZd/cUNJ/p2ImUCaJnZLCFmBEyRrkT3mzU4u8
VVAfJJRBkfm2z9WfaVAP/4qGu/T6x1sdFJw8WjE4bICnOY+kd7md6FUcvORx1B7SAi/qWvTqI2s4
2Liq10JZsgkgSaM08Bah4Bz1AI7Yelpsz7spb/Lp4MSiiCDCecOX6+NaW/dkIVLYDVvCi6ZDkY0Q
A/RQebEjPGAOsTrM8c4R/VzsMT0t77zZUlEBNOby3+uBZcKxvLhAvFJERmfNhBp0/kHxMeX52Mah
H9dO/YP9Ib5kjvpTwPF61JIoOMWBDUR6jEX12KZtfXM9/Mq4XWSzNbJaOoZUQc7DK7jWiDbsqZTl
XvEF5Os47dHTEA+61Wff7cqLvwBybLf0PFaONSzQuFjo8MAoXWrTpxWZR+im6BAgpvlN3tMAXhsr
2NlKan4ma0g2DpfVgCxZeYRTZF6u2zZwql5YCB9EuNp8reYo+DQ24Rct71KNiwSnuOvf9fIwk4h+
PiviEURcQhqrzHLrslfdl8ktks+BZnJfkYS9UwIMGKjU6DMpWKNVId9859NnJGpeKFYk/Mausy/Y
dLt4vo+OoOczGe0DzrpuvGtyy9oY3sWyWcSVf/7mwOEhj3RCCEQ8Cy0uhcCxnt1hKE+5UgzHxInV
Di2C4O76N72YQxlUlq+pokHEWpYIs5GFGZmG8Htm8zCjD3BIaySQABLonz3Rle8964gni7oUCgAp
XYhVaIPagC4IhW9bkdXfVq4w1F0L/1J5igPwAzfXh7f2Tbn8JNlSQiKX9utpzHPOGdLKt2AjHVKY
IQeIesVtWlv1CVFke28CV9rYF5dB2f6IR3A+UyaEfnw+kZTJsdu2xtJ36dwBsPce0iBuop095Mme
xpoCpW6Tnn9xshsE1QBi8uzjtF36ssAnqKNcd0ofiSTVOUSW1n7OpkSdDlW7+QpaDUZti6mU/hvL
JksqsH3Ej1r4FfnOV/Ct4tkRABUx21W3jAgudr0c2JtYi2ytj9160KdC+Bmds/GIShyG2XY6Yvhw
fa1cbgUCoQJOT47zk7v4fNr0WSQ17uHCd5B4eh7SrriBqZ7uAyfU75PR7TZS9LVlgjQuVUI050jP
5Ed+s99HboM6NAIwpkDh71oWx52BbfmwExmvOqdslOcqbo/XB3mRe/M13wZdHG5UJAuvkgywvC7n
R1aG0u2dGD7T0Z3q4mtXZeHPCKfOXY8p2o/rsddWDW05cOHU66nYLz6wUSDzCkIQroRRNPMOzRps
m3rFsQ8pLOSX68HWlg1NMgw0eGVRQ18MNHAz8IIJLE84b9VzOiqTVDouivBwPc7qB5UECZB5ElGz
2OwomzgKjD0QiFNS7r3ca3ehN/+u1eAnQDl12nelFWHyIIps4+iW/+azLEdO5f+L7C39CKq518Og
g/pcs16/CgmBQsNZvdG7UNxmHQJesyFGsSswWcOQSOuUf64PfW3DaLTrJS2MBtOy8Gt2gydEbMBp
GqwHXRfmR712m6OOgg4Xpl58vx5uZb8A9UA7lzOVGv6yzCQ8Dm32fuEHpdlSjRhz/HfcWt9xeKT/
OGrtPg4JZinXo64MEv4UL4BX9sZFoTJ1RVt4HWS7YWidh1gtg5MWqcV9MNZ6hOWMPb+bUoTxNRcx
hhqwNmihLQ68Sgx1IzNHRHowuR6jWq9u67bJ2ndfxedxFucPJPJiLGA7+/jRBf1eNbr61He97uzS
luLH9c+4slh5bDNvTAYCK8tcsctjEoK4hCpgiErb9zB58ausm/+wbQvRQkhQ4Ng15Hx4IqZ1435O
aFx4p+s/YnUuaTRJdI2kZSxeP3VXaTHFX+ayCCZKS+l8CtvAvSUhofLcAhi+Hm/lwAPqhr02rWVU
MZbKXJ2mVM3QA0MXqV4dlZZTbtdknn47z15RbKSPq4ND2g5spiql1uX2eXOd6FbVBlYAE23GSHI/
ISjzWe0r9Q7NN+1jOmXhxnZcHRwvLMQXJMNwKXumOeGYDjODK9O+fhw7E38HAZamANY+esbGNlzb
/JiZUR6kR0ELT47+zehsoTt11sSlz+4Yd0mCJO8cOOqz5nbdJy71+RgYjfPn/fNnAhZ0UFThfL1w
wrXVIrWjiR1iau4HT2gq+MTE+o4V+7BxmK/N3qt4tE2DCWmJ/8PZee3GjbRh+ooIMIdTsoNakmVb
I9uSTghJM2ZmMRXT1e9DL3bhphoi9B8YMGDA1VWs8IU3rOanCSOthykGRN+l5XhbGGmiXItRatMX
YuQxfFalYirpxp65uKpgqcEhUozkz/mqWqKhXF0jLpFWqvrQJQXU0E4ds1et1t2HOsy+CDV2lI1R
LzyZwHaprVCEWPi3q53qdEhnNEZbPAJeSX546YSjvNQrd+cOiZYHYWl5sR9Pri6uYqXItkS6Lk56
AaAi+o76kr0OQ5pchJqiFo95LnIfvBf8HjgDrq90jbZHBB5CbN4b1Ubp5dIXBgbFInMRcPesrnVY
czgDxTGXwdAUJzQW54A3srpKa90KImjXG+HspWkuJh4A17nuyGPPv62XV0YZVzBBbE3PnxTMGncN
Up7fZrXrT1bXq2OQwfnfgJxc+rZo20PFIJtEwXu1uK6ihoZEQ+RxxJcxCKdS2REGRb80tR0P4yCV
vTTM7g2IaPbPx4f14nwBabOjFrPatbZdiadOHmJA9Vj3nfOlLbUuiFLQp35VVdMOF6ZqBwmy2QAV
XHjXuF3woFpGhWq5flJ6taaCGzFfgr0rQLHD/QB0cVdOKEfskrayBz8rJc9ajL7efdz0W0ZJy75Z
hYELnIjok0+9dPzOv/Oc9Zoaohv7WOqzm14nPWxP+ifup7vSIKdBEBPp0bWAM7sqqulpbDYIINLm
jxy3CWQ+SXlq5iYT+6QRZXb18ee88LywjUCbLXQ4MCKr7UsNRqccb6OLaLnsJCG6WL+1QzOc0UkV
+ZxtVZcu7NyzAZd//+uFmYfZJl+2kYDjpt21nqOMvlS89lfVkAQ2fSuuMAspX7N6mD8Ld1uWlmNK
j23h96yfbhjxepY5CFwaUecuVhvSzQ7lrMuftTd4/2ZpYb1+vLoXDgsjYvkBIJNW5voKHlzYImZr
Zo9N3cRfVeTvTMTtRf6SUJn4XSo9gHhhbxonXTotfw+7WmPZY0eugXd79KLmRVTCuSnNLst8W/T1
SxU2N64rv1pdK69LNRH1/uNJX7iBlzNKR5Mo1CRQOv/CLUblod7xhWe8gaEGFjd1EU0vnWpOR6TG
hs/H16QLi+wko/K31Q7WpwGF1CFDnVF2r6jjTIQokfYIowi288czu7h3afJxBwG0fYdtAGIbItcP
PAXoz3VYV8W10YSj9Fslkkc4pB3suzh0rxFa+qQrFdVS9u5fQ68+qYfaZTK0df6owT8Dilp7zt5T
TOsXpONxY0Uv7dqFXQ6d3SISXEPwsEyk95+ZKLMWsm+DdNa7/hoXs749NIqD95ei41DQ15o1X328
wJduIwpdC2XchNuwLj2XMvJw10YTFobFdDNaOMS4zWS9mbKVG3HCxaGIAckC2TugKs53aRjrodRi
tHUBVTUnt57bE8JUzve8Hfv7/2FWtFGZEsBeXrDzoRQxWRlcxQymVpEeMVZGyyyT5l2Cl9nGp7s4
K3wlQN5R+aH8cz6UM7NxUUbhwpnrvvf7bDIPdmzK/hDnjhiDjyd26TyA1fr/o61iLWBLo+qmoJp0
SIGtLyvNsr9o4WAGSZ55fu2MRehrre4cK6stN0Kg96xBjgRadJiYQYllv6yWdfbwvYzwtXqENKLp
PnyGvN21+sLWxH7Dcnz8d/RbynDWP0XS2mowO0V7jbNwvsVcubTqULy48iw4o4jVna+6XkvkzOq0
eCyGdjj0AC1vaMw3e9vKlC0k2cWxEMonR1u4Detkyc66yqk15A7wdkj9pJCpFlRJayDX3NF6/vgD
X1pjcDh/rKvQh6SBcT6z3GorZSpF+kjftJv80tCyYT+ps9z3eSPNIx7pcgjgPNnTtdZp4s6zY6Xa
gfqqv3/8Uy5cSuSH3L0O0GBe1NU1H3mw89scwlMicue2TAbDCxxsOK3wLSyQh/GRqd7a3xdeMprf
SIbZENHAsq0uXTph9jxVALxqTOlerVZrtIPTFInzhI49zqNu4paflsgFb4P3tUuWykHlFT9f8U4X
sPtmyEmuLNPrcB4xfDW9YbyCKKreRT0q2Ruv2qVZLqkpwrEAIeGSnY9o5aEaY/mTPioTBmi9rrin
VsHADac2N7BTRAM3BrwQSpOO8iEJEfB1XNdrDExsVUxw4K5pqR3ITh/FPtMGbUuB8NKWQVuOBJik
mwdttXlbLbLHSHNZSmC63/W0repTIcwhuhlocUbHukJRzA/H3hn3n9ysnBhaUwt+jTIRqIbzJU0S
0BK6FoHPH7B+86HH2HEgIqPKg9xFOS2w9ClvAssrnX8/OzL7hmeNTgeUJNAV5yNHi4w6GuPyMdJo
jweOlmaSzrQdz36S2DjRa+XcHaZe27oq3t1LbNilagQohceU6sr5wGnpuokYiwEUfdd8EaK/jmQ3
m/4kiuGzJbElqASdwkQhJmOkdD4U3nVN2Hqx85iZ7fQLT5/xPonCOPD6aUso7f2sGIqWMDcOAAdO
yflQdTPgT6ilzqOk9TmgaA4eAGaiNd4U+HPtPv527w7iMq0/bjLUijxwU+eDVSmc9Bn5oifXjeM9
3LH5tznY06+4VcWPZZ9txbPvDsgyOYzGgHVTlUJN6HxAJPPytumy8mnAr2JvNm0T+3PhFTe5V83P
qIuNpzLNvP9hmuTxwNIWlvA7fEEYdnY5ek3xVHuNjaW8qqg+6g8gHz27uKratNP+pxGhjS4IGVjG
q5y64iSmNMPzp6KaB38cpfulcGT0JZ5SpKEEbkUff8h3cRHrStzs4qPA+YfsdL6uk4EphTK6xdNo
y3A/yUTZoyow/qDbIg9NHEHpKrIxJXHwQm/jyTb5v/+qUyyoiqWNQs+B2AAj4tX7UZRprLtM7J9K
a/y5nINuS/JqTfFeZDH0pcewcHSXiGc5NH+l8LU1KdJuDe1FG+vpIJqqe6LU96xPs3ozkuQ+VWOr
HDCs7n5Qd2hvU9l+Bw7VPXy8yn+kKP6eKvcMlqdLE2cBOHLfnv+OUnQgRdS5frb03FYqHxGosb+J
jFhicSM9AbpDzLaZ7C1aSdMBIajIaH0nbNPh65yjkn4VSVfIt67rdCSzOs/96YR28+pkALuyBYwy
9iclEQAZwLZ6/V0z2HAdFcv6JZVObX3NLPo7o8KN4G1jasu9cj414PogYwzE+bnq1vdOZ3dDlYRa
8jwOwJ3vQDp0zyi8W6NP2Au2fnLUaJ91qWtdJUZtGvvaxnLF2JdJmc83k1pp2jcnUbDRmGNniHdT
mUa4jhbJXB2hpmXhnQakWpzSiKLHyRidNDxVhV5o37OMf3Ts3rA2pFxWtxtvPcAJDjyKUjz++M+d
f60ZQF/oOPX0AtRY3OvSQxbe0zIHSp4XHexyi4eEhux6EZFxATgB1I8CKcHj+j5NhhL3aKE8W3lS
WUelnUjEcFJH9uB6LkYE1eve9KLAARajfWmk2+48u/SmvYVXSOkv1Zri0KSR+4yomKJh4zOhywz8
q3eDOoG+cUiVuCnvizZTM+Qq5uirJU3HvsU70XCA23hDeYzdWit/tSbmMTdNWJlz/XUeUQ7rvnTF
VBxNgx7L/Zx6g7jKhCwsWtipUhV+YzZjf6Qb01yjq4R0U5OPWvJt1qLhS2k3uus7MBxfbRTcpkCY
zfxglsiB7Fql50yimlEf0mka+6uuULLwKNJeb4Mxj8StyPM6TQ+y8kZ5PbpzQwVuMKbQvhOQpd8y
ymK97+hhU+8dQymTl8mcEtdvsxwVubzIrMgftVwx04ONvmbyDzyQ/MmbWLKbkka5E9RWkadfqroS
uqRYYNKa9zurtpQbow6dZ/RL8GI3ai//igO77PwpxGbzaBVRisS9N+XmaXQTrdp1OrjJPbyZodq7
bOzO7/LRuy/zVkeQZ7Ba7whSLwv9yUKaOBij1mgwDjOm7uBkkUxOjUKdJo3TWblveczCKzHqSYGq
yzzGD149VO6+1OzY3bUSdOttqaoVDkahXXj9PtIyFS6QY47OTW8KzaF50IZlgG1EavrzNLo/Dcqk
9o0z6V79QPZkyjtLWKUJBmDOrnVpGuU/VcyZvcV8eLxTrUZKP7fixPOLem6iU93ro8cD2NTW3jSE
VhwV6TnpFzXTM/uugkoNuldp5vmqTVxMejs3BsVezKW46s1RuUkkDbmgV9OhfI6qOMLWl2f+FXEc
ZwpqW1TfuD6XVUOpatybQo+nG6Nr8vzOEcP8L2I7sTyFf7z4/FQYmpH5UNpCB2fEHg+/gDfLno5R
HI7F3Tyoipb7RsblWu2UIo6jLyaBSfiAsJkmTzhYetoXU22U8hQWyMWIAKmosniIikKJDmNfj/GL
1tswLFvVQRZ813Z5qO+HUK9k5TsFQpc/0UaTse4PWusIPSiGpLD+UYEe2jeFAGJ1cmoRCZpGZA8B
R092D6qr6GV00GfDqKJgSBSn94fCNsPrYbDHilOTRFkTBXaPc1Pn57WbeL+aUM/inW5PIZX1tqbZ
OcWR+iOOsGmcaQ5GfsO9kJ4Srmbt0BWq/l/oeg3Mvig2doORTf1e7xvVeJhjZRpeNKMygKP0qkx/
DFVv3ZmKEde3luRt8rmhdJrgbqQ21yhmeWOAJEDX7HrPBpwz6KJQ79O6SP+TQF2tO1UlL5qo7Nn+
qKTFHIg0tY6z5saarzaO/WrPpfGrTptUY3vHWrOzpxlibFihBQtR3GlbX+T4ygc69k0pNZhWoOoA
Je2Qm4jEATiaEy1op1m+uRoiwEGbKcW3FuCi68e2cMcr9Ibrye/bKBx9yylFcV1nY90e1LiLT7OR
G9qu6bpJ8b2pmzAZp/yKeDxBlSh20TC4X3sIp7XfmvA/d2ZoifhomAikZfvYyhX70MxqnZ16mEst
WIQ896wnnIVw7upNznWOOmm8sxuvN7+6SYVJW97ooXlbtXbaF4dUnU37OkH0+ZeVp1O7y2fDig9W
g/Z14NSR9YBeazrAKp+c3vWtwepF5NcueXSgp5n4GplYMj3mHsglFNN6DK+jWl1mJ6pe2dHb16sD
UQA8SpQNvPy76PX+Sh1KnaStgUsSFGNczDdI24fy69zG1V7kYaY+YqRh/OZ5M6MfUTlNh1FrS/Wt
g9qrB1Y7A/Wy4ihvj1Y1l99UL/OsQNhNau2N0ZTVYaLl1AeVXZvjQaG5CYIbI9jKnzKQj1c5XZJ4
V4am86sE4zHdDJ3bIwmQW6Y8yc6bsEoUifCHuevK2yYD87Wv7GS0T6U2sJ+1QugIrzqqaO7NpETo
CCxTb+9DtQST3lYORug9rim6tmvRtddep0LmyZ2q1LNT+hYGVvpttBRSQQNErKfHmyGDkGym+iXT
oRLJ0QExqTi7vIrnLbuEVTuDxh8MMOSG0RvnJYfHfB450DwPpTfBmEwjq+2vRNTlD3WtRfJraISc
cZdnRPN5bezxILrOqPyilK7cCOpXqeDyK6jwEbeAJIRdu2b7GV2PUltsay+hkSeJz6X/qHVehnOZ
nf/3cfj3LlRiKHJ3KuB46pBRLzH+XwE25IU0jrpKf+FWLB/bqYtunDhpnjvkBfpjpTlZfPh4xFXG
wuRQSUAsAUGaJY9flw2yNO4zAtv41cvN2PIVpxrutL7QbvFu5VRXNSR1URm8/J1WbWQs7xcWAziQ
yktagTDnGmBXWgOdoUZJXztctuogm+zkqaAktbNxbtzKGZalOwus3cWnaGmOARQy0co8X1rcS12L
/lT6EsWdcp/Cieq+8HYIscODpnB3VkQh91haveVhfZfP9b5GkqrfNxH6zH5mpDAL4JTVpxBQ/oMJ
GrinzNt5/e9wiF1h7hotl8nPQYlV9QDPpFBPide0/9albefcm24hbmZAjv0VsV75SeMBYmzaYFT+
6VH/ccFY1Z36dLTbKp2sl5louVlecy36lulxczMofcOmraVo9h9vnXefjzEx+KClCvt2wdmer2gj
S3fSKfi+LK+WxAbAG5JrqVA68YUXSbm1W9apEYtDaWSp+8OC9Zx1bS0a5rKY40R9GVNvGg9VpZXy
26i0w3xjkcgMewt/Nlg9fD1rV+q5+ww6o9cDmjOwpSYY3mPupzA683/i2iBXX3TQ5uZOr0qpXeVT
ZHv3c02InvipQsRX+pVhxNV/yVSFFuF5Dzth9IUM1eRHxUsW7cNsbos7z82LItCBLmZ7NEa0JzVG
NNO3zboGO1nRRSPJqdL2WhTxHD+YTWU136JSF7L0Z2OUYgfKW40CBcdtBa8sYwjTU2ECKvVFEuqS
KDfUlT3muFbaB53da85Bp08/p8Fotk5b+1wWFMj3RW/1o9hJgVDodBOmVd9iCcYT9ssLo6J8deLG
aj9Zu+KuWoiCpHeLoyO1q9WVlcgqxTtumJ7oF0T7ZC4VP4wT2Oaz8Yq+lrLR51o/CWiDIOFCd4HK
Kd31tSpZ18SjNsSd+qQIcoWDPWXRYVIy/ZuaW3l0VN253+lubqR+Fht15Le2yMyNjb++pfkNkPm5
oimB0G5zVlWlIVKVKPdK/SmyIyOA0p89lCju+VTwTUIOqGz+xyftXeHlz4gcbOAaQJuoDJwftazS
JLqFrf7kmEQVSeeST8RNchgEHmSIUs7HNhJaUCbdTyVR0htNmhH+Prm28VpcmDkrz6FfHI0B7K5m
XlhxwQHPjaewS5KTCvNqb/bN9B3glXojOzlcbUz83ZkHS0+NhwcKQREQu6vd1UyOHKzBNp+m1Gv/
dbrcvvPIe+wb6DSO6icydb1d12VzfhQkKqS4jdLspd5X8y4cwKcdwFqEGwWNVfWUZgk/CvUreAzU
a9H+Of8akULXH6qb+QQMKA70srT2rqiRT5r7cnguBFoEh7kxQvXXxmosy/v3G7YMTAcTug2vpg14
+XzgNpvAt3EzPsWxG/4EY7KYAZltdVXHneHtYxFP8y4L0xizd9H8onua7iHeqltaqRe2AYwKMlss
sxZS5WoBTC8RqTWM1pNse/db2uhOEHqx3REE1qgDaq7I5PHjuV9Yc48HDqwvQRCU2tUDRzdSVeZR
tZ+qJPmdDqa4UU2BG2cB7WpHua77mVMC/vbxoBfmifQJjGLT5Kp5183pNUoSaiHtp34c1CtTjXWq
PfM83lPgNn0sfqItMs6F622xhGZREXsA1rJaWYwuMChHyOapbNq52ZdTM9/Y9oBISOZo4R34rC4L
jNTC8BQ+kAjUxpg22uvriJBNxknjlC/ypWy31RmXRt3hFcukVdQAjh3gj2tidBGMJFk7ZE01v0iM
cjeNVrlx2t/V7ZahwY2C0AK/ivjz8j3+Cn+lQYEtCyP3KRlD5IrSkh1xH+emBRoks3S5H8sxa+6g
ehvBZEvX2Pdk8EOQDlp8J9DcjE+45yhXvR3K+XfDGysTX6XrkBza1tHGt9EcOpn6ZRdr9zP0Cjeo
IHPdQg1qq08/ElQgaVUtHmjgqtfiDnUjpOKInGWseMJTS3apH49mDlrCy7I7DUTRRoD0fu8wIuA2
Gp4uPYi1gLMdmaGGA6D11A+QjmZT6RCd6aZDFxfFtZfr2lWLZcWx4mk75jykG3SrZWueX058PS5G
FN7gBBOknX88VYC/Jze2n7w+lkfdFd0uwvvtEMXjfPj4XF54D7l8OZI2is3gF9d9lphq6hSOlf1k
Dw3aitKS46nzNGRDRW2b3a53ZU4VS2pfHE+U3lXHcdvr9LWA3SWViD59OfFzeKaAsC+6UOt9i8aV
2eeTZj/Vk95/j+2w3sfVlB/QFNX8GWbpEUvdLcuoC+v9Z8EhKTmOg7Dm+XqPrgL7sursJ0JE52gL
dXhNEf2hxAN/53ONV148JggKF3KJjsXAOnmiRGy0TZrZT5rQ05/DlIII0af01CINv/Ft318/y1gI
aywvPvjx1UVfe8CyFL78U46svo/MJ8iESG+CKROnxIqUIJolKtRWlGzs38sDY6sEcB5e23qOsUFN
yOwt+0kZWm83Jn155XiF45elN0K8EPt+aF5CSys27ts/wPTzg4OoDoOSgBNTmsZqxlYvE8vEteHZ
HFEqeQBf7Gm+gSgjrV+p5r6w6PYcpsIYzENdmLWzY29l2i6l2VjcmLHWseEHtLmPbW+ke0PpemPj
arlw4OgpEuEvGFoIzevOXyJwaRbFaDzHVfcchnl2sPo0DgzMZnZZZCG3Qbk/MDFi9OtozIN2jLxj
Sulu9/HJf7/psZUBhYlDIYIHCPmeb/ouUVuJ3bf7hOlvDPCoH7+1da+8TFjvbVWf3occICBRiyCz
NunuryF1AMxRnycDe8roQNyEmtGcwthKAd2rys9Z6zK/HdGo/3iCy6k93wz0iThp1H7ozRMEnE8w
nSMnn+0+eW50g+YFTfgnGeKrTFJlyl3VyPHfzw+I9RQilnRSqQatdh9liSGOkMp+7ltr+gWAt917
ja4eITRMj7JTXz8e7k9wvJ4g8QXUFGLnpWV9PkG4t04lHSd6rhO3sv8RRYaXJfW0Vr3JYzXxlYrS
KAJb/7ZjHN40RhHTJ3I67VgR8yJ512YgKYdE5gdr6NL+sYLqurEkFz48QmZIUdLtBQK/joAmb5yM
JGzdp7Axq52wCLzSscuphmXDm1lI12/ilAfm45W5sLUx3YFfRm4B5WtNj1awGJuNyWZUNF6AK2X6
7eyN1qOqpO2WiPj7u469RWwHicQEe7Dmcii5leYxumnPqpOkQd2K/ohXau6XhO+LhKK8nzRZBVEG
qeSzs2Q0iBRwovDTfkc7qLo4bAcZ589IijmGD0qpDAZ861Q/K8wtxc0Lm43RQNMBzYSijE3m+WZT
ytSR09BmzwL+jx6UXT3ixm6WRf1NSZ2y25udsKZdlKP2tc+zwXVeoGqPXyt6sKFv6aH6W8UZ27mZ
qr6e9nHuuelD1rXs008uC7kU2GoHtU4KzbyA5z80QcLP6cIufk0mHp1AyCbfESVP4d4Nuy38xLuv
v0QqiwExLSggBmt045wVjTWkXvxa6GF229tZfnSLgj45y4NJr2L8aOzk1mj7Lfuyd5fbUiaigEB8
ijwVjIzzWcbYEBQFhb2XlPfhhRLdfNP31fi9yuvxBWqIs3GkLo+3aJ2Ty+jIL56PRxnMEOaY6S9h
W5RXeu4pv3rckvYlgnm1H2lqvlGdujQgGYyHquRC/FjHpU6YD0kSjuYLQAz3Ze5H+1uZ0x1T26Tc
Gb1ZbjyH2rv6CNeTDd0NzuaSta0NBGdNxarX0pU3t2ikvRND3ZHx6DEt8NBLyhsDt5D+Ndcmx1JO
MYRncQ8iuuv+KY2pjg6JMfd1gxzkOLUb4RTxOKt7dtMvHGC4EjyijvY+rmnVKG26sejfQAXEir3T
vRYDigosb+IEw1i6VnjrUrs5Roqbz1/Nhm4QbcGW5E5Jrdi7qyK92CFCUzq7UbOK4a6rJNIwpWOq
7VWDGVJ5GpUIoaEcojUCjICirKu5Tczkqpk0tT8Mal8oj10ogT9SqDTyvSu7+M0gVoh9Ymei86HX
kvI+y4sWoCYM0BJHELsymrr2SzrHP+jfKtMjJobOk2GRGH/RzMR8Il5O87fZ7CO5T70yjwMAC/lr
3HVO4lel4/5SKi9uj15UR5QM+nGKv9V6Q6miq9CHzwNLJRlBfY8u6HDCW9NK7p00lfdoVYbjlVKG
xT8meKbJVxYc025KHdqASjZWN5Pe6Q+z13ba81TMXuMLBGLTrz0tgBsbTcjEn+ko5ns7G+wCP6pR
VU/uiFn04M8tuOldaxvprQfl1b02I9fAEjBSmm5f5E2Wo+5ced2JTklc/9cWVI6CttYaOjKzLu5T
+MgmTfoky2/dCQ0hPp8X/rAcidFiq4nJ9i07M5EPGmJllwioAUfcQpXbsChGL0CRXjQPdj3F6rCX
Zl0hYWtjI+zEV1jsxu5hBNL+OCupar5lcZ8OB5xjxXjwasX4bSbhLAqITK5HwdwegERtedK9uxaX
ctYC+Ca+hbe6LutpXqQmRaVOb4uh2jHOB3lIzC46LFm139BZ2il1Uu/UZMg2UoB3IzuQxADR0kel
5MIzcH5PCRtpgGLqzX/tQS0aBCbgFe1A0Gnf6S+JHw3oHMx9qH4K79jFEcopG8/Pu9IBgQeiLChN
gRtciHLnP2AqxsQqijL63aHRF3033M59VAZtJhArmq9wztP0Zq7DZp/GsvjB6zRtXGTvQi5wttQO
aEWSedFtXoKjvyo/tNu0ksQleyW8146JW5jRriqnEnMxxblTMHnGcan1qi3Q5PrCpppIJZOAm5B7
CbpX727u1t1YNar9OikAFOp5qk+V7lbHHPVRFBJreyvyMleXIm1sVCeQaaDzCv527Rkh82h2Q2f0
XlFsc2YwRH3uK8sbvcGbXUeTC+qdriqvEHoeNiXF8wVV8YebeWW9VypFiW+Obf9giaj4D9CN9Ulh
NOSfEChY4kmiF4TG1zQnfTLDKdGH8FUVYr5K27m7bpNaRRcXeZa6b8TGs/4nAP/7ZfkzILAkyH8c
FsKY88nlbpLniSc8mtZW/N3pvf5r6EJC7tWhO2EmRQ06rKgZFE1lnoy6etG7Srn6OGJ7lxL/+RFw
uoij2LlgA85/RNNrFY3t3Hstaqk3O+wPsZMkwvsRd/10PUyuuY/tNHsbxij8T4/n4WtulWrhW4Xq
Hj7+Lev74//+lMUGfqm9AQE+/yl5KdVx7nrvtfJcaZ+8vi8bv5ezC2BjQMVmZ2j1TPtRpN81OUXf
Px79/Zbm86Oj8v9GXy0EQlymJZH7fK2HMtnZrTtFgREjJbfx2d+fVcbBAXFxkaAGsSZbTYY+Dl7X
suC5nv1jenBy7LmzjjyNw42dePNGm+fSeGBX4D/jxQYkd3Unid61J8+b3NdxsAzUXEd3503TEPSK
Zz53dZNszO/SkV208y2DQws8flnnv+7AfkHyjkXkveZRY33TxyZ6KmN3PM1mmm+RyS7NjU46pYaF
bET0eD5W1hARNnrCWHHvjEch7fxGGIk7+0queOWxzC3jx6e3CVgBbbGVpVEMD+98SFMrB1dJRfiq
hJqMgpbuVXRQM57yjcfswmlgoOWj0amkUbtK+irk8icTP/jXVq1EIMrQAxVRKXs7keGV3kx5UIuw
eUjTpj1+PMULX3DJMqDvQzVYjAnOp6h3CHCadeO9asYQe8dZxRHMh5cw79UR+N1G1LB+Mzn1yFGS
wCOiiOLXmtVuJ3qn4JqnvOamYrZLQXbK/Va347ewUnKiiK7wI8MLHz+e5IWtwyWPAASVMXbpu7pz
bNpUmC2WN2wihCZEf0WqOJ6UEbaDlclPKtkvrwuN/oUYQwrHmEvs8texoBnY5Jo6Ka8LPuJagZWz
6wUsqr3iJumtySpstdsvfcZFB4s4aKHI6KvPSNsp9UIkTF4jNDejHazaMFB0Oy2DMsZc+uPlvHB7
MhaZEkf/T//rfHq5NcRthevYa2lWUqeRbAIv08b5kwb3f5aRuIN8n+4922V14r2+qY1sdsJXp4jk
adaHaZ/lWXJN3zq8deo5PzXTHG48kpe2KOLmS/IHDw/MxvnkRhEKL2tl9KaQKQRm3gz7PCztqzjW
6itZSfNLpSfpxil8Pyh6aRQzcaLkkeA2PR90CHvsJFU7esO6BnpsYdU9HSJIaQd3jOrbUm+8yocF
bu4++yUZd4mAqGtBA7JX41KxbsYodjgTWWc0fs2HICShZPT743Heb08uUDSaWE7wNvRpz+dny9Qu
WiHjt3FwvFtjKiY/HRz73tQVb//5oRYWBXgPcgN+8PlQRZRkqSrjhKGG4nZS9PQhLnqwzUhZfPpa
Ac+ziEEZvLkLrOZ8qAjjmBZaB7PCA/VLobTKaZw0jkIf3+IyLA4fz+zCJkGbg8eBO3QRs1l9LDOs
nEIm8HdatbV2OIF2j1jO5qfCSxMwc4aOAq3YEmZf/tPzuHURvUYnnNYFZb71HMG3NKVZiuRNVYfh
aOhpuDPMwvCTKTPuqDB38AxH/Scgj3HvZaq9cdVc2jiEFkspbGFvrbX4seeZnNpQkjeqc/2JZzIN
TKfM7525T04fL+/7R4ILh0o20uicBXbr+de0hNtbs10Xb+2YG/VeLRKRfXORzNd/UKHqvkcVpOst
4alLg1IL46CRTBLarL5pgdEeEHYh3rQBkq8aCe87dSHjdhrL+AqRjXHjdrswHnUCEmdLJ4pCkvZ8
kqVnzw3wJ/FmNI7lA2VO0BYd2m43TIP5O6VMvPHiv/+AyytIQ4pCH0XNdT0TYFBaRnLM39RJnw+u
iJwffWJY0PD7Wf/0ZoFkh2Qx3QhQulSLzydHGCHiYaiyNyWkU/AwZQ3pf+iFhXIS0AUePt4v72a2
5HGw3xdhK9q/66VEZTKqBiPp3haZp+cO7SNfI0Dl8VWM/n8Yi8wMhMRS6qAYdj4z0GOVrc6JfDNU
YYESQNZqz5sIwaNVkq0WxLt7hiSc2uySGzEz8sTzwXqc75o61Mc3DLvbWyNM7AABSuvr2Ken3kv3
iV5uuWovv//slgEtBxgYfJrOMfDWiExRuWGZR6n+pmYq4UvnlItDFrXCjbzv/TdbSH04Q9Opp0pn
LMfjr8DMy/q2J0/T3zp6FLBr8Ri5jsewxzBc9baiwGWdzie1pNjY7aAsxGtkrF4irbXgvEgv/ze3
pAH4sbR+wAtNg3nMHQCgSRlAZPP2UaaX/368Nd9VG5AJRWJhUblGf1YFBvF/SDuv5qq1dU3/lV3r
XruVQ9fZ+0Ka0cY4ALbhRgXGDOWcf30/Muv08dSkrHbvgkUtythjamiEL7zh9Dm1wdTStuqqX5RM
ze8hQmeXZFbjXRnBNkoq0f8sEA/8HOnKcKHrkX2vpmO/Mtcvis+vn59z28LhU6eQTlzDf6cfIsQA
zM8no3nGRh0VvcmcveCNsBUldbGxRd4klNE+Quxf/yLpaQAobtSUQ9obVUzNOFW/NzHo92MiK7m8
W5mh5YqbKRpcZwjVkiUjYLH4cFqIgEiDb+0zYkXaXaf72ncJpNUjFe8q9RIFOttA9WhbkolellHW
WZ5jSMrMacznYELv7qspHh5gYbRrigxnLZL5wwEgxSpgDiuAD5/OnFLZCQyOSX2WqwZfQTpPj4oh
JaWr1rZ23cMR7F2nQVbJ7SnXpy7diSDYdFXRHxo9gEIb6GVgrLzP5dUxfygSYSIBspqZrX36oayO
OLGLTeV5GpPh2SiV/JeRUFXVeWt3iJWZ25VXNL+C0/XDBqVGjVQzEhXoJ5wOOEAsSgNlsJ6jvJJx
o+izBlVEK23cMqjFdV4XmfzBCkbZ1ZOotTc5V/Wdn+mdCz8w/ZmNxDO7QG3wmn/7k53PBKXfOVkn
AQLTvcxL7CRHV6JV/J9xi3lmbPq0+7Ou/+BbaDemUfX89nDL85hKL711uPksNRKSZa3Sd9oaKoQq
ngWXgDvJeMTUUildVkXdHHst6y703g5WZn95eL0MincXFX5wu1R+TycfulwAx4xB8wnIaqMF+p6W
lwMhMFduWnRP9wMaM8dawOh9+3H/MLuc0dS1KXTPYOXFa++noDSMVhLP6BT1X4vGzjdBFGqXmOrF
m8EODm8Pdza7MIjQHOWU5rZDg2TxoERKchhGUfTMxqnT2X84exq0dqyR6Eh7PJAhariG3q3lmcur
CCkQZnWuFAAqOC8IK7jWtLhGxM9VwtaBcpNvhFP5hieb3HvvXbEMRmsTZjmh2Kxdffo2i8pSOztr
42egFeHolnBapW2iUf0Afy9tEe6oincGYzzfzI+aYcXGXGddnGGQJCMa5V36bAiRHSrfti9hA/vH
KQTC+vYr/MNUMhQAXC4aRGyWnLsJUncRy0X6HCRquE0dRdoNgapm0BIpEKw819nynJ8Lx5E5w8Qc
Y6lDQhUyUiRsx55BLwZeGA/aoaUZtR/HTrpJ8Zz7/xkPoRqQL9RAbHN++Fchi9yAaoqUMH8OI0Og
CFHkZXOU1cG4FFWWS25R6NoKdPJs78+PyG6YjxvwoctXFwf05KXYSp/NKBpu/agstlUemW7VxgBu
5FptPuAiHu9CwsK1oOkP75LrBR0k1s6c+C0edzRIGARUz+egHXLoTF2ZH+qyj0I63al58/bC+cO7
ZDDSEs5xYvklVSPLtDBN8F19nrJY2+a62W6BFA77DlVGr4d6t3LW/HE8bk5apzOWbDmxqaq2QZEO
+XNbReaBgkSMW2CV3nBxZYeaa36lHXA+magr4SvPb1I5BM5P1045pJboUyV+nqxevitFW24oMI83
FPLXsOPnISdBFNwmEucX3bMzZ+ICfCfBUvIs7LLAhGdSEzQXbPPBqdXo1h4nOGORXIKc6rRrE87h
ru6mcqWFeD7BfAgaBNwe6JCc+flSlRzlaMzZnNYU7Y04j5CbyLSf1lDEh9rJ34vWYSQ8usAaUzSg
1LSsZ6Nr3BWNNGXP9ah/r9uyOQiNi6uYrE1IqrR7e7mev06gYXRiKUtqgK6WslVQhFoss6X2WYt1
/2MoTwjXRE541LXu+f0jzRa61HjJlshhThdO6GCT2UhV9+z3avFhUp1g23ci3KVBWe3fHmpx/wLr
QtISdCwQBgUZsKUdzzjVSHVIqfpLZLkOX7hWt1TVxH0havOY2obY+IFcr5FW/jjqDCnjnNMIsOeF
9OpU7QFq9k3QKL8gPOj6trFL9b7Rm3YPQkd70go1eWgRWVHed5jPD0sxhBYPyTzX/zL/pDMLIlpp
1F+jOiq4cGW+difQ5L4N0tpX3CiuupWbf75mXwXRv0dEpI/W83wGLMuh5oB/jCoy7Vcw0EUSbT7d
q5ElrVR5Fvvu9yjzUxFjQOldwvPShsJklinarwYczxHBFWCSvQT1E89nXCZHFd/Q9+HWGPKlOs8V
RYpJvL042+yhHRwp1bVfZV70w3b+M91jbA+FI2wBSU0EHG+v1MX2+z0ipzfcBaqE5Lana6YoM1QC
1UT/BQQx3NZOZB7DALVSqdOl7dtDnc8nyRZ9ANpk/KItdzpU2zvh7MwVCFcWYzWCEJvCjVHnPiLi
cgp1Qmt/vHtElNVIiDUd6Ab/nY6oCDvvDZAzwtWj2rlobec2Iut1NlGlQ/StMXBbWZnnWxDJMeaR
a54LHw7D6YijjwFprCPd4bYKumpXLUQUhECk8VedDPYWvzPxXQMNl31/+0nngP50RzDerDpIDgs1
ewkkdmIjMJ2kQlgV1Kd8JYY2OKISZrtaWYgHkcbKDVo3OJ5YtX5pjrLVrhwC5+sI3Uq4TtyUCE0w
BacP3qhOZzZyHgk3NnTAJ1g6XjPLULj1fI0hcrb9Zx1UYC7zWJS9lmafRZb3klRbnaDfgn4KiG1U
fLoiFcV73yYDQbJh/UCjYj/Ob/vVgWr15TBWnTywYv10ircOuvvqJmkQ8brNOBJNF0RdIy5aFQWO
ldPnBYR78koZnDhurhzSp+CcOx3cL82gLyaNpeRDXxp3E1VE9TJICnETphpCZIltNTLYcMCGm1Eq
ZedC8ZEmg4U05V4ZCTNzyywfG1eN+5QscFCIVSIXYYRQv8lTdNU8pBYa3QUpa2KOi8pH+N2I2ly6
NSus0S+MSOpkiPaY5bmaKY/ExcqAWFLh+nBDw8HTNWH/QKkoewzSADVGc7Iqrd36U2Vr+YYi0ARf
qEKt4/Ht1X62y7hsZm8komnKxsgsn04NFeVSSwZNEa7ppPUxq/30StPL1AuCIvtGIjg81rZdrTED
FinE3Hqb2RkzsID0mjTidNjOQGhGr1NVuAEUovrYl/lYeX2HEt9lUnRWcgFXqr9E0a1ItyVNkLU8
4uwEhQIzKw7PnTm4qUvkjQnNC3pPrwUoUanO6AJ8bahjg+WXvdzJ2h+mLoyVU/vsoRkTaUs0O4ic
5rLv6UODFEdIp0NPydWN/GeOldt1hj45jdveuVCHQd8boPt35jCZKzvgD09L1I1ZNVfvTMdYnKWk
R7HhxGgpumMVHqxGlPFBqOok7ppQq/UPOVFwuhJrn60seuQUoyhuz+KNkE5On1YRehu1FAojELi6
7jYoETaeUhlK6qa9KDypkJyrCgCLv3LUvNTXTrY7GQ0YyJnZB5IEyu/pyIgl5U6qaVBMGrlrsouB
dLKuvKLVlOShgesPwlhvleZg4wgYNp5lA9/5MJhh1l5ZWc8VviOjRuOiQvfxum0nKXCVSgWGnkpp
W2xsp9H3AcEqPL6iRj+aIBvBNxcqr7B+BnFithud8Fg+WhrJKmJL9Oz8S6dhN6uulFlKiF+WVE9b
PU3l8KMZU2TZoE9dFZsEkOM7Jb2J7jjzcIEn60HnkkL+6XzExM8yeY/60DvtxlC/OEngpuOn9x0k
y0EWkx63faNNSqA+aJ+Qy5DcYXTDa2dlTS3X8XKQRTGuCXD/NiShPpC6uZriCemiCo/2mv7vcuku
htEWp5NpQckupJdnEQfrTv40HteeZBllLIdYZFC5MAySCN4JQgPBB6VxpXFjPonPzRf17u0Xszx1
liMtTp0SCrklV4ykXMcXqHAZW+MquMCO5e1h1uZscZGoYP1zeHfqg3+VbaKN/Amn+pv/bIjFKRb2
euNLfqg+cFB7+sZ3g620e3uIF0nZ12fHcrYWwVeIBZFWlDxG+b38WO53IawDt/3SgdP/GUpu+Ogc
xUY6IhVnrFVEl1oBy326zP7SUCrjpuf5IrGv9EPte2N6I9eNW0nGhaK66MF8NOyt0I6KJrmSUQLI
OUry5VTv+MybHs0O8zPibDUE47enZRmSLmdlcYLIgPejZGANBdaPtL+ts69ttXJ+/HFDcF3M9Wd6
J0vSphoQ+aHBwfqJ3c/phfLN+SY2Ypcf3n6SPy7TV8MsdkM+RqETxAyT/4oP+dP4KB3H/X82xGIn
SGbRaCntyod2K7bzMh3d90bTL+/j1VMsdkKjQSefknmIi+KDuFCP5TFe2wnzCXS2E16NsdgJVaAX
VqUzhnKdOW73AUwWrmvVj6JyW82Lf8o//rNpW8QLtXBkqUlZ/fmv6VK61y6y/drLX/LSf++wV8+0
WMdWrASFhKj0g/+t+KDu82/mTc+9fdFVu+Y++KJPbvMYrJizrK24xcXYxPlQBSFjjqMnPZjlRio8
57P55T+bvcXNmBUiQeGR2eu3w+H3otOObw/xx8uXoinxMuJdbNPTMAKHnQmQXqw+WNVFLn2y9U9G
P7la//U/G2axtuVc+Ek0MUwRbB1jH8UXReGF+somfWlHv17epPjQjUh9TLwFwAItLuDGgndeJfL0
1antIHOVcGhvfeCNHTRxiOm7PMtRJkQJKzxImHVkmxitxl9hXOmEHVghrFQdlpMLIAPc1QxiBepC
63hxLo39UGlR4ytf7TjB/k0esuuKCJlwrdRc0tBhJZKaZ/H08WcxHDrciAFRVF2yk1Ba4+PETvBN
GKmju34UJrg6+9ZaWLi8OYj+SXrIA8CtApxZytW3g48st676X7tatcvAA+vWyhckxpOteDSr6nc6
dgGoASZHjAtSfua6v1yyrwoNCXDVUFRJ8U0rU8Nj32WyZ0u4WVnGhAVw1BRrooHLDU7ezJU114kR
vdCcZSu8oU4F9koLv9eqFF5OQRxem3gaXiFobF9P+ZR/SADsrxQbz97f7A+m2EwqwjS0VhabMdUS
eZAQXkbBUwWFQtVhjzGA6r29F8/eHqr4c6cdIDc1ONBep1teKmwE11Ml+15JpVN4SHDnn5zZUnkP
xCRduXHOHwkmzOyxCf6QNHUpSmoX1AMxvkm/F2bWfqiwbbzNSmNt4pZxBpNFiXZuRSGFQTq0mDjJ
R6pIj03zSxjk3a6QTOOqs0LlEIn0vrc78yBhW1G4kqR03tR2/UomvuyDAQyhkWiTl8LBYfMtHbAN
OYlLKRD2lzLgWoDqOtjVd2uQAY5nedCibGtXYQjWeoLF+xlFykx1XFOIWHqOE/7ZyqS/ACxPDgKa
YYg5UfOkzwKGZHFxcB36CLPr4r6R0D5GCiSurWxvtE0nblOkO6zLqsl0ZUMHuqo9gRCy48o6q+9T
hdpC8YyHbzv6Xo16Xty4JoRss3SdpDbri1StjWJDutt0qTcKiluHUa8j/Z3WRkwpfRG4jiCiWD/M
6ekqLRMHW4M+1r+MnSl9BCWMqHBHd/ahslOl2yGCkwOCentnnG16m6YepSm2IE0igE+nY1Ys4MA2
U/tLoTBpFD19FykM6wKNee3ogxO+0nOrXLmBz9cuex5YEU9LJg8e/3RQX+27ZCpq/0tQBzS+qkiv
E5w0aw2OeNvY1j7pNWU8hmknZzAD1MzfqD0c5pVTYZlRMt9UsGgEgPOiA790KezmNEyHYv3FnEQ9
fURRRVQbHMhN7RiAOis3U0U9b0uFpiARjFLfWAl2zo6lWVVk7rBQTYOEsSwtyVGhG6Gs5vdTPIY9
TYFoGHZG6Y+Bm7WmWDuYzoZjrsHbsbhAAAF4XWwRW1QWbhtWfJ9MSULNp85gwEsRtHI3Zt4/v72y
zmZ3JrRwYyLZxN0MPPT0JfcxJDIjaKUv2E2Nt0mrtV6RaNm+iEXv2hO1pTGJhg0FO3tlTZ+fTS8F
Qrxz5l9A+RaLmiqVgT5MUt1rQSV9rFLH+aB3kfMxH1vD46H1Sy1O1VvF14OPuhL8UpUmXYnLzvYV
N9rMF5wJg/zPkjHoGGmsS6IkGueyiWZdvnhbqH38s++N7EIvxdcQ3bLt+6YcbW/a9GCgiIPgaywx
O4bezxFFa9xXRZ7d1HRBb/u017tbpMOnX71qNeYmNaYy+ugHk7/W71m+cMrP9LdZWPBruG7NeUpe
RSwoo5dxZ/fDvZlb9gc/oQz5oy5UJ/FCLaroGoDmSfej3vT7fEQU971v/aX8zXVIE4A/z1Aufico
fZrheN+THCleEKn2RRbbbXyhdZjQuDnY9Y9ZrRaforI2L7JuDH9ouT8YK6fbMgSePwfQfMgVM5KR
UvXpPEiG0jtjW8r3Zd34o0uQUFT7Xm2SCiE8IUAWtWmxgoA5HxPgMTIBDPu74XY6ZjukuDwg1X/v
YI2yafTOuZ5KB+mRWNqA8lkTfF6ubnBhOA6ha0LSISM6tzhJYqOZ1LouqvtoQjAk6Jr+CnGPaSc5
jlDdkoWOxm9a/3x7eS8DKw0WAjcU8qqsLu76xbYWsaEVIOaNe63FVnqWuYweDH3U1u7EP43D5kE1
kMHoJy0Wctr2dlih+8M52UnhxeRLieWlalXpK0t2eSDzQCAyOYtBhsy0mPnrr3ZM3YwOMm2tci/i
oXZjxc+3PcLdbiD7axaG55uToYjqIQQAdQVuejqU00KdxGRJuUfgPP+gTZV12fa6T2uWJQobIdo0
QT79SDokjt5+a+dLE8bd7EMHAIZ3tkQRK7VjoVmqyveYp1m7LKks+aIk4rDdkvD1s9Zio/TuEaH+
0wpmiRIQLiETfZzJcd3J4t4K4nrnm1azc5TM2drIm7gWhMoViMbZbgBwCnMLDUZQL9h8LeZWZHTv
x6yd7qNcTfbVSFkpA97ryeyRo0hlc1vk7ePbz3i2RsEMz/gFfb7OZ63N0/epdDEE9Cqb7uPcka7j
RNN3Wj3mKxfKH0exQWNBREfUe0ko9gWuBi2WgfeOMjSbsUx0LIeCYeXA5KPzaV8H7whOzZg63Hjx
SIS1skhmjC6bWqQywi++VEkI+lUjhqWmlpfxj8Esw1p2gxh2hOECRCudyNWiMMgep6oz0lkRHgT1
T3AW9Xgw+8TGZqVJAlxuowy3GS8BdOX8oBVijbHrIMbgP2pO5HelJwVmXzkugOtW4ooeTHPytKn3
0+tay1voxNlQN+aexndLoSuCgaJ4/VgFRrzxMXYdB4R3rSK9FIWPb4BLZ57K776uWSSBFzWTZlJt
t7EMOuLsApbfhZud2IA/qrSjH68letEZhxYTYEw6xlwtFdMNQEjHFpVJlCfdroek8cGJcKj5CIdD
q/oNgkJDGW+NsrbjS3TJgvwxjNQ8/4Q+XBBGRwzedNjQvSn7uCqN2TCKwC0UFRsfN0DKppRcVS0S
zGkULe/Ic6TGpB/YG2V5pLKhRA9TpOJp7wY+ihWqO/VFYLZkStQrDqlsjNN1UyOFtCers+Nf4Lwc
zCd0gdLjtW+MLWVPLAujXYUxVvgEpyrLtiFuMSSm+BeCMZEBnXcXPTeIvyP5NqNf+dDE8q5E1af3
jHLqzHsN8aTS1YxYTXdDmE/yjS30oPmgisQIcbHRijYWbqIFs0xc1GAn6lp63CYfG8VPALwMLd7O
ByjUlnQQQmu6Ox0cTIp2Mef91hmcxLiJKzxavsoyhZbBU6IUGQ4P1pKuVSySLBdHRZXyZ1Szi1m5
Vh3CrZ9ovbEzBA4ve8fJJHkzqvVQf8JXsM72I6FusC+oy4/HwCySblMMmh9tuiwQ9cayJaF7vd8n
/WUrtErfY9Pi9F5Vatgu6X5XVBdYTZr2p9iWWvtx9EenmryoA+6yHaQkF15YtYGxR7wlDWAnmHa3
Ix6Ds2DYNSa7yWRXnTvys8NNp4BPiT0nxLEEgRlgztboqmZvxxWLHQutLYIWJeZ8OB02440USNJ0
QUdKNNd916rh106tdWPf+6BJvkxdouEWL5Khd1N0+KbvIsJjb4sXSptmBHX1bOBG8a2WP0PHAT5t
mVpg2lvdKtDhRJ1U13amieX8FUBLfSa2mh3CLa6ojVrO4LSM0MVdu0VGytUSv64+8xHs/jiQtSaH
qOwcedvq2pDe5UBQi+eSND/GYAdpk5vRVkpD9kJUsYDCqT0SXyrLD9OdctLH3CtiyxgzT06Uqkan
nqg43fDqtBAnuAnzlI+FHlh4KCeh3/nfSj4SxjwS1mq+sUlqHRGOvsz84bveDYMPNUcTiDanGQfB
VRT7qThC7wxt08uLJmpmFyk5Uz7baYBOpg5igDAozEQ0GS4s1JabVcmEpBy6Dkj7zwzwRNgcYjVi
PjZqSUb0E66EHW4zGEjOj7fvi7NbGMmN3wafZGNUSxcxDQ8TYfGWSJ+VpM7AgMlACr2kqoYrMwk5
cOSsCFeuxWV0A1UZWC3HNjkg9NFlOQOUD/CgSkq/RoFVNhtfqE61a6VQG56QUzGsX28/4TLC0ee4
EEgWQTc4DcCEpzdiFmGM4FRxxXC943itX1TBM7SFzL6Mq44zR40jq8t48VNT7wPVGJSvb3+CswcG
8TSbnzsAbWGuL9EpQPqLgoMneSiwbXtwAi34Och2favqJXZ+7x7rRdln1msE3ru8mbUaI8OxsaKH
FtXWQ14Yg7qhLt10bpCWdrkSw53NLa4e5NKUvXW0sZCtOp1bVR8lnNva+EHpc9zSAL05d/jTNjd9
mKZ7DAnVr4S5sboprCR/ePtJzzocIMEpJKDdALQfRYBlPhXqhoR5cto8oCfvfy7MiPLFrhZDUeCf
LGV6u00E1vYeHprqU16NYoDeBP+gtTx10gfltrN8aVipW780Fl6HLCgnkhowHRBkWG7LKanTEIak
qOR7NOc6LdwHKEihG5/ZRCY3nFnDkOwawM86BZ1osqglRkFlP4rMSoHi1V1S58iByzjfeE6Z2eJA
QTAzxQYLNs4YrehXFTDPlic5MVV9pLlmdVfAaqcv0ZHyUWh+pj4OCAKa+9QqY/XQFw6REBFSsJZx
nFVhZqV5IkeiYqD8M8fldLywZCWGoyE/ptGkax8pv6vDxre1utiFQ5mCn+oFx8NeVaUmUlyLI0jc
iMLotV1lWLhPvr2OztYwkF+CZcCTCEfPH+n04wylrIpGt8LHuvatrZLEA5A51HWNSKk36hR0O38y
Sm+Q4mylR3U+8bMWCL+RAwI4aiyiW16+FBbcCo+kZcSb2hQgn1z4jo6kK/zt9J21APSbCaNn/oQ5
84uWyXna9PWUEvo+WpMVH+GThUezdqS7MGiio9mqyTvhLIyH8JfCcf/iPLI0m8okpWr8ZKgflSb3
sToyu/S+CVO/2jRlrlZuPRmw7rTU11d6EOfzSgo069/P+w9w/KIK0dPGnY/64dEIMZ65KCNHyq6C
MJuijZUh170yr39Y0POVhgA+LHdUx5ciFhkNsrTv+upRgvgkfw6jmri9Lu0Mx5NR6NEFFQJk9XLs
N9INKOBm2ASoRIaenYfxWpFieaGT+s1izXwUxJNBPs+T86p2kMapHcRdHzzO8NTNaJj+sdY+Vpbm
CWpah7f3zvlMk11AA6RyTNzCiKeDDb6Kwnc9Oo82kglfoCAoN1FhorMto3559/ZYL52jk5N1Flgn
doV9gAIiuN7TwXwzaxyzraTHtMkEeRX6uFYdesjPOnRC8yJJx9uc2D79gKSVLOH+ivjAfVHSzvtQ
aJIQDc2f2eQCG5iq97/IUTnMttMYxtqHqulq5SoeiyC5SIGuIaSOSZjxJRjs/tPbD3I2aUD+CQio
hiINQpd6foOv3lAjcJS1Mll5oJFjBResjfKrTVIYoFEQm9LmvaMhZYHuKFLVL72MxaxpaSWjk5ua
D7oUGw8Y2gIrMyVjWxaFvbIR5n118oJm1Qx0zWDZzIqZy174iIYblrSmMWNQlTkbE5uwnOpDikz6
hlaK7ka81iPXbrQVk56/N66cBZVnIXa8IMABLzufrQFqKA5L+8EnHwnpGDlZvEsEXiqXQsiOtBL7
nG006HWzTDIspnncJbWgRfuUko+MjrPRNp7eTZoXtUJcMAU1kO4sWsHZLMdj1QBwpldNE55i7hJA
FodYWju9rP7oVPPGtjtxUcVm+7nP0wcyojVH7rPRaE3MFXu40kjlgDU+XaRF3TcxPYXhCeIAvfep
kvHBtXIn3KtWERbbEXXitYrgstoDXMWco/SZEMOJuuT3JV1T9W08yU+O42c30CyyyzayypUN8Ycn
ozo9y5/MNz4pz+mTYbcaZrqdy09S63f3RmcMW6wMkk0+ItroqlL5/L4NiC+TDFCbAjw1f+Abi/Fa
/MIJSf34CStz2S2dINl23Zi6XVROKwHF+aPRZeGlsd0pHxPOnT4ahSjmtkqap2wwq71cTP2epOSq
IIC8QlGpe2eu8YJ+B88z8xxm1ttiOILYqBzNaURts5+dNexmJ3SReGZurvlMzT/q9dFiEORTn573
AEcncqKnTzZEM6bBQpOnttocn/Z0OoaoM3wIsEm+f/t9nU0iLwr7AaTNuETJGBfhKSq05qhNRvs0
Nk7yaKPTYgsrLPB9bIJDJcyVa20OL0+fbN5eVDepR3ORLhe9IU/gE2DIPAmrsB6NSDaooQ1yj7F1
aw3ZFp0NIK8z9Ei887ykCYksAW0xttzsn7OI+/W+kMfJztInJ+eWc4nifHciC/aGDlfolbVyPquc
J/Sy6TRzerE4T19gZZYdxrHGyHliOgeRx90vC+bBg53QPW9FvnZ+nYGNob/QZ53VJUCkgF1aPB0l
riCB5CT9QODGHn6YQNymo2RFoa94dlL5We1Z0xgX6nbCRqM/FkOI0URWhnlwHH0DRUK3C1mMbtHa
TbppujDKGkzB+ixqLiPuBdVV5FCWWtyGND9V3BYhIctLImSOJZxHq5YGCjI0xZoW1nImZywI2kbc
ALSwYdItsga5VtJ0NBH+Hn1lvMupYB4SZyy3iDnFXw1l7Ffe3HLrwSCiZPHi3MM5Rt52+ubktpB8
tay0b4gZRR64kMHF5z7ex3S/1pLn5Q0wCzZxdc84M04UyGynY+Uhe0AnFf6B1GNnPheyEyErJkbR
SsmmxWcn34mppIysRga3odeFgCAHNyxnsqjnNLNVhAddLdKiTQ2mS8ePRa9al+MXv4KViTkrQJjI
lgCNIdGfybjArU4/LTdn0CV+kTy1utP0z2qJ0SwE1S7u8emmlitttaCW4+dOSHjODw3K9LcCh+LM
E3YWQlGK6ICVa5rLiwOFYsyszgMnic2NRdAyTmjJjCZJkps7KycQUbXO2UH3oM4m22IbI5W0r4s8
3b59aC5zoJdRIbE6FuxgPOWWRYRUVJFvJkZzh4gb2JyoDw5J5pQXuUrxozL67pIAotvpnNqeCU3v
GhvUNWD6YmfMnwGwEoEn0EF2yFKRrrWnKvd1p7wr+riIPDTOFNtL29HeW1Vtf2xEGKzx/P4w2VT1
ZhUEYFlkXYsFC463L4ZcKe/idtRusn4o9hJuNI+BcJqNbXPkTL6u7t+e7D8OCiqSzhuAhjM1USkE
INSkfXWXYsVzDOhV7GWlDK+QVPM9yIydK+VRv/KGF8fAy+QiGWawqKhwAY06XeylYRdUX5r6Dko7
XLOo4pDTgDDDpXyvTvvvsUzKiXSPEBJexjFJJFV0OdTqLsglMzu2FBBkvD1y3b+cproWuwxiGb0d
1Y6Uu0qJ9HET+GoVubotqQ1cNkWU77ss0fXg8CMamLGEIKSWsMYJottAVyS/69tIg/dmJ4fGkWmm
+EO8klgsDsHfQ83BACNSHzvzAcArWe3lDNuXJBRXkqN02zYP1oLtRbL2Mgr0bw5b7n8CgMU10igh
uUZZZHdDPgZXbV4/Tak0fALrFiDEZFRbDTkPHLyi8gCE8tvbK3i5mObZpG6szzIQEFSXUNhIElbU
CT28kyYnuuWWljwnn7oL1PHylc3yh9mc0YRzIEDmBArodN3SgBoSyUjzO6lDhVDUQ3ONA0D8/e0H
+sNszqgQahMgXnFKWwSNSRr7GAZJxV2swNbDFa3yIt83N5oTWNuu1ctDN+q0qcvZ1xwD9jWxuOXR
N6uhwD7nQgL5O6c1p0+ZlHGvWW3PoS9XwbXsF3SpZS2Ukw0a/MW3zBD+2l09b/hXgSsLaIaHknMj
Azcra82n1KsyBqiOIg5Ktb3DuxQxtlqR1Y2aTdj0gPvJxCahd/ox85v2ySmb9AIUS/PUOkH6pCDo
9yPhOf525PpfT8P/Rmft5vfg9b//i78/5QVMXhE0i7/++7p4zj411fNzc/W9+K/5W//vPz39xn9f
hU9VXue/muW/Ovkmfv7f42++N99P/rLNkL0db9vnarx7rtukeRmATzr/y//XL/7j+eWnfB6L53/9
9YR/fDP/NBHm2V9/f+n4819/wZ54tR7nn//3Fz9+T/m+L1Ur2u/j2Xc8f6+bf/0lGdo/qfcitgDb
HXkgMEV//aN//v0l+58Ex5wy5FczRWPOhrO8agK+TZP/STkHFwXS5VmyZe4NIlL9+2v6P/kedBX+
+4eaf/3305+8p/95b//I2vQmD7Om/tdfp8cBjUDKh6wjg0IKap3ICJ8updxsOl3vJULxNJO/1jCF
d+0kys+NPARrPM75Z/3Psv17LBpxJD881plFxCjLUBlK5K6szKpx3jbDm46YZYemULtvhdR+iqO8
9YwqWIsXT0+iv0dmzJlGQZi8ZG7YA4yNTg21bSzKHItQdkqBkvSrF//31K5OpcbzUQaTUcpdHHep
3jZanDNIaNifamL1zO+u4mnz9iiL0PfvZ3k1zOKNKV1ej4XDMH3VhR/bTNi01ivpc0GVETstv273
+WDpoxskbe4aSfwQTuNtMLRrxXf1j++TNJY2GNE4NYDTtdMnSh/YPe+z92RP29RefiV54b7zjL3C
nwqqCzvFU93Kw154Y9/2HjHhj8irLzTXOq5J8f3xHb/6NPPXXx2KWSaHpi4luFz3AsEvw/ggoXvw
zndsyWzVGT/MC0a8bZmR6frY936baVtTLYydpCbJxyKsNTfQhjVG4fJ5aBXN0EoarRSP8fhdzK6O
pkiqNhFuGKGhAMxTeaM4pq0sJ8Dti13JOMgRkzxwUClktvP9+mreEOOdYGowTlwNXF26NAbTQc2R
oQSnEvjZXu8wkd0Xoab/0JCTmMCt+FrxrRGgrGN6hHbTHUlLfLQq+x61VIQy/WKPFssQ38ZdWQrd
JYvTr41EisHMaIUSepUTUBOT9VoxkGhSrfoSZ+oBAHKNCTimdYWZ37aw1gxPH8fZ1Tfq4sSzcDq1
r9KRmTlGcWF4cZiPH+3Auk0d40OE6ETkJiWimq4Ul5ZXO2JQdn1mdfqmt9vxi9U3uelVXanbmwHH
7+QQzn+Cfw9r5xBUQxF90tSMWgQsAyRX7LLMHUiVmXPvl6hJXIMBw6m3BS8HInQ0OpBbUihFT2k2
6bLb9oXydUqhMLD3CjneCgyQ/w91Z7Yct3Kt6VfxC8CNebhsoCZSpASJlLilG4S2BsxzYkg8fX+g
7D4qsA6r5YiO6La3r2TtLACZK9fwD9Dvy0b5tHKTUBP1+nmH03qfHYVppl0A0j7uD8tiJXqAmZl5
ZH4F0mvOEiUGI1ZqB2OGRIjsbGT8NSfalO5Q7hQ3c1mUwymm2rwvQM3kQV4L97tZz432zivioaUi
j4Xuz2NUF/waLR32FpOZ+5TWc3uc3H6UaG8W7ndPzWaDMs2b3TeY9/G8niP76KAYLkLYOTr7X43M
sIb9ipCThyqdcaDNKZ4Xv+naal/iR6oEDZagoY5HDspitnTDtuqrUJAYve+03P7b4ozUQVGI4gN+
59roY/giLD/NjSbFIdhexp2hyB6lMKNDR8JKvcHv5rIsfdBA0yNiRbQapD0B2ykTEkE/0dpO80d0
Dr5xf9oFPntj+zk1K1EGfaInjyU2iRW8GdzxQFGlb2OzVCKfAxu3foJWn7NvnBX4LURcfDYxJaSL
ZOCPGEyK2/zM7U7et1EafYvjpg+Tcllaf0rnuAsA84/vJtlUT7JQCbBxE8fvUsMAzOcAbX/fIzYH
dbXqxyZwUmV8mEfRfp96Ovc0t6a59vtWAbZc2ErytLSQGHeliqWs76ZTh3yL1oGZa1JwWnPrirvB
GNMiGO1+fK8PRoG8CBCet0ZszCmDj3R46PRcpLtYV/uPLpCLm26wu9LXC8eO/QmJWe4FlZZiKksz
DxSmsu9lUg6Wv2RdEwVpXGEDvywKihc5G/2drnTpgkorMD1VKYD8mUOK62Gfa0gZauaovkEARb1X
THf5ojdGqx3ZZu67qR0rNFGEmEQwOIX6xfYqJwdWT1vJr6vG/OBFI+cyaswadKFifxV40qe+h7rn
Wl9q2bsqauRHtlTxnf6hVuymGOYqpyxrWj8jUL7NYo3XhIy49qEnhmi+ufAZgtaTHOql7u37yCrN
ImCyIv6So1veN0IK7CrYMR/W6Tusu7wrf1TYbTV+lxk5+1a65sDLURvurarV7RN4ufIN4xJEkVym
EhZoMA63b9VQKXaaXhnl3sydxdzLDtHeYNCHofBTUbTJTqOpOQR60tRfgCU6RAHNGsNZS8x5V7hu
+0OlZzn4NFDS2JeKNt9ZA9ZRd2neih6V9imVBwefu/zQt7Fn7ifLS1VkwCPL9KvR0mvsnjkI75us
qXKfek32J7rwLVSsurfc2wj4f+eDmKANEYHnMo8mHbvlTusU55O3lIMeLHE6PiS9qSbHqjfUJIjS
0WiDlu5DsU/qrFvumzgbQ3RpdLqsUisMX6/6dxjCZM3e0npnPpVR1JEvNj3QDD0a2uykStlOgdGh
9nSCm7Z+MFVUwy62TdC+0HFddrOXeA9jm2nlLk8Vsw0qtVLto91NGWGwsxXFr3FWHRmbxIvjm8KI
piCWNZDZKdYTsZ+hjTQ+A1xuoN5pVBXBIbtSfTE0ZXNwc8eZ9nmqDu0pF+70aOaW48seCOsHdLJS
NUgiCtU3aIMm084u5NxzESSFewKtRJJmLLMVzvrU4XjszIa1T9S8nIKFZmG702p+/KG0al15ow26
1fllVo/LrnWIqJnWNR9JMGNz7ybj+FbVVMVGWj8r3D2ijKsnNug/dV8IdYDVpSESEcRCaG1gY66g
MzGv3W6PaktRBbWaYLvaoFUhHu1cU6cdF6fxZM3t7JzMeZq9D4od8cKUqmpnFMbVbg7GpIkQZY9Q
vgo4OcMSNNzb480AulChf0G14aMZXvW+5onsnrCaeb7bNfaNKfX6pDbx8qAxWUx8b4ysh4KBD7og
kV6RNMq221lD49m+mBPL4l+hF112xwx0+tn0uVPsujJrm6DkPtegkFW9ODppZ6Kwr3mJuVvDTuOr
PFsL8tlB5YPnfCdz3f5LiKqRdyBdQV2Zo4K7bATU9641+oQwmDoiP3RRbv5qf/xRofrflp9nJeu7
8Ucnhu7HP6hm+38chur7V0Ft+P9Bybp2iP/Hv2vCFxXr/yx/dOm3r9U/Hr6WNb2WX1XwWuquf+9f
dSvNqX9qzE3XmhCCNjXT/65bUVGhOF3pVCutF1I1iem/61aNPwIgsoIsAMLQmuev/btu1cx/Ms5A
eByAAlUMte2f1K3nXZfVQINfx0SLQQUDNAah51kr5gRMtazRedAXTd/FEpy+BfoSl65KvYky0d/8
9o4uFHfPbZz/Kl55Tht+k0l/n2YWgrHb1qCuGF5bLvX46HjSiNDYFUXqd1ri3mIvPOzcyeQotzkm
fa1pnGrPjI+9VMZqp5lxcgu5gTEEBAKIEu6IzWZqyB9VM3xeZWYnH+lP80NnyuIL8wosnrFTe4fl
+sgYA1TjjczG7Ots5rEaaHWl7hJbgMs3TcT/6uSgRZ+cwUU2Um0Xfd+A4/v8+rOfVwi/Ht0iVYDj
tWpmbud5MBXKSJajeMwhu4Hs1pMdLXe4Hpp1pRpZv9r5S14lemhK0pcgsm0h0R6W0Z0h7PKxclLx
Ni1i7cZpE20XOeBqfTNuaihSsX54/fk2E5T1AcGSgPRTabHjzLpl4RpJUmN6NJePYP+1g54ODvKR
XrczDWi/DDrzXR1PeWCL5K5y5m/S7ufH13+CvlZz2ycH8bHqAQOf4cyd72d1FVs19bJ8NNpKfxvj
l3lkqO/5nVW+rR0eOTbyad8obnxI1OW9mvTDjTexEdU8z5ktWfpe5Mp0tDGm/pybdedLgJU3me4t
t7b3OcoT/QA0b7nDN0M/vf7jt/sDnhVzXnqgzNBX8vhm3hsvg2EUXqo8ZOqTrcdBrQDsvrY1tgd+
XYSeJwuAr0YxYnPgx5i0OUWq4AFE1dFOf4iyORIFjnP26flp/m/cEM0rDc//B1uZq9jcf38vPNQF
nrbVP2764mv1vf/9Ylj/4q+LgS7BP8GzqaC88AOBS/vva4F5/z8txjQr0pV2In/2X7eCxX3xazLJ
5wMi/1szU9P/aSCUwUyCTQ9L2DT+5FLY+P6sPVFaMgBxwPrASwVgc36KuqqYI+mUaVgOpn7bN2p5
sDtN7rIMGLfVR+Ot1kfDjush2hfOYu2pnWaUzGvDL+0BCW6EX641689j2q/fRIa76qmskWar+IeB
5CxMb8zCXIAyiYA8mn5pzcWjgVDpjwna9bQbs/LeMmdqSHrJ8Xs6Q9AiZzSQRr8SmnFsYkN7zGSB
UXFjpi3VAx2COqiKavr22ze/cM89q7v8VyD69XNXt7RVvYiR47YdZOTtYNNrSsNCZcq2q8epeezG
uu2DlKIwhLCJxH5LB/KmQgziwywxyg6MmBo/H/W36qzpH8fGnR+tGSSPTwzsfhRJHR2V2Y7eS93L
0bAe02+WmSwfZZ83D7k+f1CTUfl1jM8GEr93Y8/bZ/9+DpDuOlYntNnXoPVbW0tLRIc/YpeGtj7B
wQMLHNCo1w6vv67z0Pe8Cpt2HeKhc8I/66/4bRUIEm7aipkN1yn5bjS1KeACbt90sCH915fiAP12
Q/xrKTi7aNWT+mCJdL7UmKde49o8kJIOP4vRSn0R6fe9Qoep8/5MBuPXYiCFGELQFlyHwueLTa1l
YhhhpmHSOMadWgixr6rMvdfK/s/kon4tBWSanBCcLGARYs3vr5CcK6W90mVhViXpYTKNaY+x/HQl
s7iwHeABa6heAMJYEW3nq8jSUtOZgiuEdJgd+H90FJRoxb/+jV6uQu6yBiDIMUwatjR1fDCmaF60
LPQsNfbboR0OkZvpV55lk6+srwxvLiarqwcU6L9t413MZppWiEGFymKru0ovEwbFtBDSGTJ1XPIC
W6p3R7rzfmHGDIevnq9AYs97/79+AtwfGv8wOEDjbPKVbJUTtsc8C9Hl/DmASTga+iiOSRJPOxO7
wGAcu3QnaufaibvwilGLJ19DdZhJztbIxC2KaKQLnIVdNcS7gSGHn9ftNcHMl4dtbboDqAH4CHZu
q13totzMf9IsVME3BSBVv+qyelLQamvj+Qpn4tKr5MKEHgfGC4ze+ue/xZAxcxPZm00WCqyb990o
rP2CKr3fuk2yM2avvVtMc/SLkgby69t1I0n6/BXB0BBRwFxaAD62SVUyuNUU9UXozl/yfrxHuWE/
0ZxyM/VmKHHpoyehx1EwI/eDodS+XB5oyH3tIArNsvGH3Nnlw/fXf9TLD0w2bqIbt2oukWtsTqo9
IpFq1UsSeoWSfvKUzPuQoR1zfH2VzRhtfXQbFDKFJL3jdb6y/ozf3npk0LbEFjhbb7R8lxpeHkyT
LU6QpyE2JIlzcmYl+2x3Q70HO+2dMsDlB9qX1ySmXn5+hsOrERfbjUP9gjKjmZ0bjVkWJomWn5rG
oIhl+rovyrU9p1aw1dIlBdzVJcHr7+DlJmdloD7PQAIq+s2bLg2N0QQzj3BOPLmvZUq/xq7Hvcc0
5V2VZuqVd75eGuepxaolwO2FUAkRbLuervVTaSElF1I8p49Q840U6LLSCMjuhqX4SNFVWZDLtrxR
ivSQVFG8XHnkS5+dXHSlB3LZA9zY3KKNpPA28eULnUbz3hii9/Y2OQtQ014nZgHqGqJOPGQzvGWc
W+3AHbGZsyAvXskLN1Li6wakT7L2WBi+Ez+30ilDg88NYHQRpinIHz+pG0cw52Lyth9GTe/2WNMg
nDh5dfwG16+9TUsbWd5uqhuchRiCBcC/xtCMkADc11GZY2o/ZKrp1zHDyZPbzzbs895IPRTBI/cO
rTX9c13h1gio03MRV6jEX4zGZrBsgzsEvd7JH+q8pD9b18sfp6GXtu/GTfezGSTicX+698iJ1zPI
fzns6uY7pIyn8N3M+7BWRh0iEalmD2Y4SKzFQww2NR5eX+9losbVT9sKFjJEPBAu58fdcEbXhnTU
hwbOCCcrMSySWKfws1q1Dq8v9TKAsRSBC8r5ymzcBjBtaFopVK0PU67iWwXfpJ2DJOZ/ssoqvg7x
DWrB9h5s5ZC6M83TEHwZe2VunhQzH/+TRWCrMYam5nhGr/weJJN2TOzRqEWIQ0p9gFim+9LDD+aP
X9jaUzNA9608g206gytGo1uZEKEZ68VeG6O/88S4dqNf+Cqon0J5Ro8JVZMt9dXFVVIwhBvCQh/6
vZjHH6Mcuiu7+mWt5yJ9ynGGV0CI24KoBbe7Jxw5hJnXFTexJbuT4qnFDeVnvF8WowyWyb52gVx6
Mubr4FFdvhFZ7vnWtp0WbrE0WFQVdZBb47AvXYgLr3+kCweInN+i4wu2X3uxq8sKfwVv7rowT0cJ
PzpTdgovgCrVqq7shwtlPJintZFMsQMLaiscaZS9OzKQ6cKsliBK1MLZDxmj/GZwovtIF96dbiIR
omRMoOpUb/dT3BoPRVtne3t05o/6JIwrINQLL9kmUaIupskFG2yTpNkW0OIScZOwWhbv6MTOj0hx
jf3r73jDYH++E6gfXABZXFDQOzdRUTRweNTOEiH2cfEnRaKd4PexWU1B3k3HpK5mMoKlmvbmCOx4
xVvgrBPFGXCEGNhLtrPHXvQH6VZP6aDoxDivLqsrv/LCTuD2BjwKQYdu5Toa+D0opGVLT4DedQgn
dN7VC16UsQ7Hz3R7+R/shLO1NnWo4zR6SftgCLUucQ+WNOJ3ZqJ0hzpJjBt1NpNDPWrWXWOhuOSo
UQw8oHGDIo+yU6bFMzwTQKCvf6RNq/b5I6GMS3znNKy3+Kb0qYRMIqlZU9jUSnOXlT26OF3jDLsp
GqdvtpZaQAyYhGWB0iquffDMqgvpADVq0I+MyH1pxWW/k27SxEHiJLYeJHR/dR8PDeEEwi5qj6nv
0B8SS0GvxGI8nqPopjShXaMhdCUl2kw2fj0POSAw+hUhx3Odf0+Q8nMc194Qpsze9nkCx2OU4AGq
yXZ9h6knvbHsR+bQfIr6fryNxO2UH8Uw6X5W2N1e4p9+QCyq33WNK3xD6rSNikJ/rEt9/D4Bcdmh
XmQFSc+Tppb1MxGDGbrmiAQ/Qkl3qLlUN1M2eUc3dd3dlCDRpaB7sZ+dTO5Gr5uu3GovNzDh0qTI
ADvLnbYt7hrVwTIuUadQVXolgA/ePdk2CjW5amTvX98sL8MGyoe8U8ixlFgkBOfvtp2H0cRvaQqV
ThrHpC9+IMionf6DRcBZQQ7gf8BfzhdRjFZ0hKY5pMc27WolcQJ6e/qVC2CNPefZO50uGqArEh9r
uK0xo0RtfiFPmMMx63+kwr3NnOkApQaylmiNK5vy0idah20UZwDH6Q+fP1I0YfJaQpoPddkVCBaP
aPzkKt1PpS2unOfnoLp9sNXDF3guq73gTnupzCIEk2SIOCr6+bGb3rRprh/0ttDRilLaW0/m/Vct
tXUR8PnsN+7kzpWPKV7vUbqUngjSrDM8Gh9A9o7YEU0/V2mya/jZC5sJzzjogpSL/PVt7TL12BKq
XMIhEKAmUEF0B3YXX2MnXCiR6AmsDF1crEhltj3NttQVB+dWGaLkDjzL6vMs87Xc7Cp/sjusijqQ
7oha1+Pgm32vfY2R/ooPcxT3D9HAKPbKJXBh49GPWz3eKACB2W/2AibORmekzRJOS6p9XZQlZns7
WVhBLdoV81X/rgvtNe9swU2tAMdHacuWBYXbRO/k4qEgaOop+DU7vpUpXfppaKK/KlWqD6IojANS
VMWVh75wAEiy6HGZ6/ydRtT5AUhix+6zcl7C1tHb41LAWq4mRewqAzjl6+Hj4lJsKPqVYE0JjedL
DUuU5mk5LWG0apdNXusGxjBOB3Pq+ytLPYNWN2eNjA5t9HUisvYBztcqUohc9mQtNJxc4ziiUbkz
IS6/yfPOPSnJaNJ8qAC6pnLYLx56JaPRpUFmKc1jBNvoSpR52ZDgQ6MGj0sD1A2atue/Rmk6twKy
tYSS6OAjHGZ9rEs0t1O36m/z3O19PRJyzxN967pRuZJSXnrvEHNBRIBLX4UTzlfXBjRbM4a5ob4U
f4nYdnZzWX/qEea9spcuzHRoNPy20uaty6xmqDwpWljasriP1MzTDpreI6HtaUK8W0w7ATgbFQMg
R6PXQsTQdLoQTWkfF+HO6OPQgHuMRWG6vsRWfgQpBK2Rxr1XH1Ca6r65AAuHk1O0mnrHCdXRmlfd
7K5qa8ML0OuLr0kJvIza69AehjEFI3WJsTVetJxkrjRLMcLOzdtDlDbK0Uv6MkzMWFOAYzQSJKsK
k8U3Zr1+7zEMfJJ5rY5+07pRfjAHawGq5Dk/o7xTVG6ySXnIlVH79Prp2gZtFDoRXAOr4tnPxLJ1
F/zWZ0zRopNLVvchmA4ryDRjOU5e/y/+zf/xtIuGFq0AFxlL1luNjs5XmewyN4TohtC0RXrqDFkd
bFeOn19/lm0kXrmtjOANTCFgOiGJcb5K5TVjM/XdFM6TkHcx9azfzLn3EfajcyNRrH14fb3nKcLv
4WLVRl/zJ/INh0HHVq+uKTQBj7dQw6g1nG8iJ7H3Ww19eH8okeyD8g2PDi1IBQnP1c5W+HFhgLFJ
Sf6/90aumkHXx13kj2OSPjnt0Gs7tDi9ya+1XivASg5pQc2wwoYdLODeaSXKmOwQO/3S87drv0Jr
JMMteej/7uA23vdD47xJoF1ltActFTTngqxtgJ0yjbUUTcM0aOoOwGbWpyCcGz3vQQN34ECx9+tQ
H5pMCeGfNmkaCCuxwIRbRnOfKm6X+3jeN99ef4XPAuPnrxCuH3M85L81huLbGDcMmppXVT+EXqqt
phCpvpy8yVXfmu03JTGUj1a+yM+LiaXwyoz2VTSE6h3jiqwOSjPzbtV6ab5XGsO5VZJeQUYpQ7XQ
7/JaeZKjo/W+nNAPTjrZN3f4YiIPEa3j60WY4u8EqG17dBzhnfi8fJly8pJQ7ezuEewl0wU0Qexg
WLpc9bNBNMY9HE+w3pEoxW0JoabyDVuqNCJljnOF8BBw34OJNj8NKBd0kAoz5VjmKID6jQfIcG+j
8HifLC1w8wR87KdmybQlqDuaJAHtdycP+moYGh8+gPWeAWDj7eFGJbfSEmZLuI+W/TKJCsC0Jxe0
ZYTTYRk1ZYV+q4+m+KjnFTIb49APbhB3bZa8waohulfiZXxf1y7I1SJWv7DDhtJXk0HrADdHqhpI
cEwA8Z1kcoMcmtBwtPSJerVp4/qm0sf6Mc3zNg3AeLo5cMomn/dlXMH8mM3mWFalTE6AqUGId1XU
fdKBZVc+3FQJIn4x/orQi1nW2Ny5x9c30DZ+kW1CO4bRsKqZw1LbxK9e4ps1NPoQqoMt9lpFsxHs
rXH441VWTN/KZSSuA107jywISAFvripycBOssAE0e1/k1rXC70Vmx8OwDP42NJVIdbacmqjGLRwX
exkWfd+cVFvAeqH7GGQGei3Smb9atTb7vTTUPYICzIG8vL9SrK3F2OY8WhzDdXKJJP8LTYdEbyKp
wCFicKppuwoARzf2CYBpuwoKHJNOLT6tYAx/vP6CX4z61kcnEqxM+VXEYpt51WJ0DMVtGRj0A3Jc
yaz0TyWvQfgTEvE/K9GMPz2SkDzIHExiG1srDzm9rhBkNjK5ZfFJq6bKhCUxjHupyQ4trwk0OaB/
vbgyG1nzkRfviIEUcYsaEHzF+W7oq1FdssEEOz+OTLQrXQXIlhV7U8zqaV7NMSwQ4FeSwQsbnSDJ
UJn7mnHglmauWhUIc6yBw2HSimBSM6o6mrdXVtmmnHwGuogwdDFkgEK2nXtUWi2cVlWmcHKV9KSO
C+IZbrqMYIJIpz6Lqkxcv5Jt8lOkQ9oGEdYj1zo+F14vZ4yBI2Akk5hnnL/ebBzwIJcKlfzkLidt
Rlkqlnr63qogcqHP8lgKR3+8sv/Wf+nmmyJ3AzTLZFaBucumk6fahY0dhCbDVPVOZiF88re3FI6P
OhN82aoBd9/XsTB3uSvChqheaHpQICZy5Xdc+Mz8Dubs6IY8z5jPH160nSDmxlQ7s5hv3EQ333hw
c2/LDv8VyDVGMOtJ5OuNhtKWCYexsqTDrEgRwTSg6lFWOio2oJP3V37YmjxtXhA1LhtvjU3Uu5sX
VHRWqtU5P8wdh9l36uSni8Jr2GZpfep1omJriX4vxzj/WmS2e1jqyAoEmtdXQvGF3cEpQD9t/VBE
8vXPf0tYvTpqa8QxlzCeBoxB52p4N4+JulNhIQSxUc+7RpHNzetP/wxy2Dz9mlGSKtP5X4/I+aq2
VWSN0UiKIdBAx8geo4Pd5P1xWpToBngYNnpm/NBqxbA3Fbh2XVbwMpgT7FAhd99TXzlHDK00Rvd5
e2dmlvSBi4o3AIuUQzcszs2ISfQ36aXTjYFiBcw4t9jpo2bejqr5SS5GsicgUzPw5X3uY+WNLmCg
jMs07dOqKmlzdobPcWK4IvI9o8Rip1XSuDfT8Zo66TbPJkgwDVvHSLwR60Vtg8lqlI2FtoS97Pq9
O4I095qu3CUoKgSZLs0rd9J6h29fPuKzyDUjGMoIbv09v31yNAKsOB8itp4+TCFqX92uyKHcII/7
Z5oQ1Pw82oqpAbbPVIrxzvlSSK5z/y65GubAz05YMpjH0VOuVYcXDjme1LS2aQQB+DI3SQtUeC2r
rVENe4tkVq9G5zSqnKPXN+2Lbsb6MDaPtIJhGbM+d9J+e28V0iTZ3CdaGBXcr6Bk1nzPIJ9+P9pV
/jme5/HJ8pJE3EY86YcaOmoZtIXltAclR3syKOpOuTaDvPTsz21gxoFozm8lr5sInruWeGroeS4A
kryTWBXSrrzy7C/DxDpzJIWhLwfme9ugqi03Q7O90sPcWrJ9PXqx3MVqiUVC4RX5J6POkieat3JA
ZTxuw2w0BqozNELJvTGm+cLw0ExPFoL1f9tu0r815sLpfceeNC8w8Wlyr4S1l6+F34s+CApXxLUX
zO1s9GinSYvmhiq5ViPL3WlyFFeu95cnl34/iDwIDKhyk9+db29K/NVGq9ZDxyZ4DDALqLMMcbf0
RXLKpmX6M83Z9Tyx4LNdmckwA3T1+YJcdfEi+0UP7chNdm4a9T4AJg3uoNEEc1p4uyvf/WUCc77g
+p5/2/OrTmzVDoYeVob0UefLdq6x3Kamc0ezOD2gRu6eRkVEONdP0aHssVelVZPvhqFuP9AJqXZY
nMpb3Dm/zrmb7VsmFTeVvSiH2bryMV6GNX6qS4fvWZgFWbjzn4qafwayhZ/aK0O643rFpBOwZJBG
4ppw0MXv/ttSm8/gkfEsMwOC0DNLsWNUQG+pMDXfnmRyUMrsWhp5aTdzurHsA2mg0hg/f7TYlBl1
WamHRmrGN3Gq8lSynq68wEtnnJPNF0DPCRm6zW6GkFvPU66zuazWhuPdOiFWKNhFkJMcZor/PQgy
7+n1HfayQPJUfIKIKZwjJqybRVHnxfDIzY1wdWsJJlH8VBvLfWTGbd/1akNN7o3L1yhVnCsR4tI3
XB8WfYfnid2mD27YuuSEZUY4W016ImrLHaPn5a1ZFpHvSf2aP+al9dDsZZgDDox5zuZBh8ayBj2e
jRAJAhqvlpLeOx780zJBVKumF3ylqrpwHJ41pyiyXZDdWwgU3e5UzkO5hBQ5JHGZ1I/uYPzImji/
stKF3QmWEXQysjbUONs+IZzieUqtbgkzo1WPeGfcg329BqC78DgAgDF5gmy4QpA3n6syZiTHXJIk
CNjtiZws2S06s5mo7uIrz3PhSzGFAWdN2cBUcuug7HklFOpGWfhSrv5OzLVxn+d2eSgGqeEyoF6T
tru4HpBQil8SGOfFoyVRLenmqiGyHOYBva7hqS2GLwpGkW+XfE6uDCIutEVQ6WSwCxQUOeUXPR5Z
91pjpbYa2o26HPvJ694bSakGbRSpB05rcojdVvMbnJIOluiq237KlSsVwIXPyW+AuLOaoYDN3ES0
ShODLLnCQ5de/iEd64FpY2YcDRqsV8Lahe1J5oYdCEUBHqv25gpLm1jYNmjbEA3L6I2c44xWXqde
iWMvJhSrOjvjO2pB1GKYYq+B7rebsm5rtxzXjEM6bvPNUAYuZHSy91YVwU1SiwRdxni61RETCAxT
pIE9CeVgNDbu8XZd3hRG+kNpDO20qk0cKqQtd69H2o2s+3PyQL9j5V+t2IQXabLbZa7s1VINJWZ0
pxhD5jtrysZT2qefZ3i9R4Bg6W1RlE96XFV3jmysYzPTAq6azHpSJGhx0blAKEaw4e1k5Xul6vAY
qLDr/TMt1F+/la8G6ZihD5PDTXnsVm0uafGroSPc7qjgdPRhdMy1PI+uUYcu3EDrjJI23Up9eUGB
wqFk1dOMtRDaC/Nvxg73+LlXb4Wd9UCBPW3la6ncELr4/voXuXQIuBGwwlh1uRCqON8yU6r3STYu
GsQOgVh8unzprck6FRlChK+v9GLKv+5Ortl1NIBLPQpx50u5kVhyvr4eLm7ztmYIcNTiUvzN1VA9
FEZh+/SIet9iBPNFm2v9o9UX8mQ41xyJLqQYxDlKXRXFZ4Lr5onnJMVMrBv1MNa7ySfcva0m194N
dEp2S+YCOYq1h9cf/Tl8npe75GNQHkDKAC5D1Pr80Rt41fkcWUaIighamq2bFHcmst2pz+CyQE57
ym/L1Ibn5iKWrKPM0lnOoZ6KKmVyI/MQw8ufTBa7BOGNVN97UvWebE+x/1ZINJUDXlF1zt9qAEIN
Tl79zLJpnoLS7Zs8iMa+zH0UOYxs7zqKu6Ay5Ol/aUMp30prno6LFIp9b1p9cuu0NCl8tnkb5G5Z
vonyyV7NSrJWMJ+wmn6XorqK3oOyirxCwGFStfQSDpqaFOVOavHS+JamtDJAO8h+h1jyON5rjtSA
MFAo1cCfYRQHtjX0+JXJaFZOgq1yRNCueqMiMvENYrpt+z3p1rtetwGpqW2DJj09QyxzMGt5MpQJ
9cEqWtwlGJJmfGoWJDvgz2ffI6urmxsxxNba7es81DvihmmM8Ors6ERRfA1UfmlTAxbCfmTtnEAn
3YTchRmUp2e9EYLMeecsjXaH6O7ycanm4acp1elWQFzEiUSUn7EGwgGqxI7wrbbUxen1PXbhiqEQ
AmHG9Y0Y9vZ0TWauKHo0GbRYq/iGESLsQ8eNj3+8ynqEsTxaGbSoCJ5vZFT09ChTIiMs2tQ9RKhQ
79Fp+/qHi6y0eA0wEO4qoL+2pcZs6/WsCmGHqZjafYs82m5J02t38ovIxyrOaoIGfU7HE3UzWh5W
kRw10pxwzlBzwhQbEjxFzql1zGuh70V4Z461SvTxD2k3GeT5W5uwczdEmith7WSGPxQoh6pS+EVe
Kbei0MVO9ZJ555r1NWTVhYVJsbxVYw3nNyqc84WtbFm0ejKU0GYa/d7pmiko2nLYp0v53VUTy8/y
RezSabi2G3+1Ac5CHsj3FeICXxAHKOLt+dItwFM0ntL8vds7FKl0dZJDXy/F/dAr6bJj/rXasWjd
eM8YMDtZvdXsm3QBd1xCMjVjlcaFXSreO1N43reyzpxPKQaa70bkB8zVfKyuH2msIB2F3VoVHbR4
svsD6U+9bxEmjSgek7bfd4aeB07fzzV+s7re+g562MOO8Oq8yzVHDL432DU2oEXvlEGXJ+OpW5q4
8WN9mUOctGKsFPMifW8r3vi+KDmAgazHKtTa0nuLsFrxNau1gsDdez12lCV4/1yx86cskaiOwceY
ftjdMiy+LXr9h+asonVY4pW+mLw3SW2a/T1RNNOOvdbKJ2FNsRF44BziQ99bVuyTAczfZ/xOvpdd
rP6sof1SlWa9jsgNYFIPEYYUrnOCntuNtFJUEGCZ9j/ysrhRiEyE/ziCxWMINsNJyfPpTmae+SCs
Be/HOC3sUzstNv6gtnSW/eDl8d4pwSf4fWLJZNcJY/g+JrPVBek0xvt4RGT8oOZe1e//F2fn1R03
kqbpvzKn7tELb86ZngsgDT2ZpBx1gyNDwQS8CwC/fh+wanaUSC5ztRfV1SpKCiAQ5jOvoWaeXGgo
5EWbuewppuA9h1BzQSU9LPVip0bKVxTExOd80Zng2+BS+/pW6RU1ABP3zSn9bLp1GwdKGGMK2Q9x
+6Uz27reesRbDy5+GjvTq6LL2hPiOWt6A+xn1Rt3sQXjBXXCrA79URRtdCZgPwkSltVLFYKu0eKW
Ziz50m+RtESW1CE0SA5qG2Ml6qnKFiXbctObVbdtq8naVDZ6m++fe6fVXTog2KEsURLegehPHI+q
omFf2L0rDkpKI86SdfUJxuAU1IpSXeiTTPduXWR7UdKDj9NZvzBo5s6z0K6d1k7+NAWFB03KQiGG
Di4M8OX8/G0KUpvP6+FveeA54q1uhsYmHSXevwMs2GgKvTNXy2lOSCxt0aekCcGYcB+OB+yzzDNT
0ZYHLRW9bzjKvE8FPHNR5u39PLjTtSpsldnPtX2SZ9OjhqrT8/uf4OQWRY8Wit6Cy6DMTKp//Ayq
q8QIuaf6wYnC8tqdsuHa1vPpzIdezvvjs9FeFC2IFhbiNt2J41H03m0SpF3MhxnpHcVEoS+MdW2T
lRBBkRK8c1HpQy/LG7ZyQrLx/Vc8vfcYnOuOGi6cF2TOjwfnQNMdsGrmg2U20a2DuJ2f4Ui6CdEU
eH+k09vHJuwlWABG9fpRj0ey4nGY1Ubwmi08kZhuyFRM6b5Ak2Mrh9KhEotLdhXa3h9SxRdhD8IO
KkI0FeFtr669YopBlyat+dDoXhPYOId9i8ba3HnSm66ELSXGDdisO6gQnlvEywJZf9pFx4IiFAeI
7qx2TatPlpvXufUQ5tOnSXT2B6e3MQA2rPhKE/G+K+vpkjMn3thm6d2NWnrp2dm+U+Lvfz75FDdI
7Di+MKxazYFd2Xbm9Zb1gAZJf2/N5NN+NTT6hZopz0w+BFRIJTkRgJg/vj/0W8ubsuZCR6S8A8Rm
9d29KK3yxLCABmIw4/ZJfpM4Y3SZT5m8Lxv3Oq0y2Ma4tvgRWcr7g79xjFBOhSlDL46uO+DB49Hx
g3a8dCR6HJISeZAiqS6GaGrvC+m4XxEuNf3YxAjX57HqA4CdbDuWVnPGHe2knsYK/P0hVsvAC9Hs
nIvYpkkyqMGINtcukiTYVofYBDT7ZPv+W79eDcfrDvkqG6IhDHOCsTWWZIRJIHtEUR4aNVeAnKWZ
+GLYaf7N4qJ4tCogq0GnulkUdFVnfCGewPCSrkQD5kSf4g4Fv1BGQeQoRbbr0ZksfBu86hcCCuBy
STbZnV+DYK38NGkF+oudBYiCjAiuRJcoX9q00RWYY6K/yDRNtoEA3fpjbIh53n/TNy5Jomi6xrAd
GRqg5vH3rcuRUKxx7YdppD1etopy6bWNd5fmYb8DLwyraRqBNwH+87kwrtFWxhOmi5tdi7Psua7k
6YfmaYjslzotunBrFEGrl3KQZW0/AJRrDkXhvbDB5YUT5+611DGhff/tT+8nhmNlU8HnaiZ/OX75
BIxgnVij/aBpiXFjlbmkZjPEl++Pop2e3DDWgVUjtwHjDtL68TDWgs/m8HIeMC22vgOGJ7Of4oOW
6N69XmKuHimd8sWYlPbDgLDlrTGm1x3Omz+hixFS63lkbSM9dMVG1fPwAYvxaKNmhkiCQhumM0Zo
y15aL33MpZfuu8Whs46a0H5Nqt6d7AfpRDNgyEjftoAVfZB053Tb3pgXDpYlJX0FFa13mbAraSeV
4TwIWc77yPO0vXQm7xq7EMPXQgFvv5Tephlc9cwGPw1IHYtwdInJ4EafFMyLzOjm1ImjgzbN48U0
KNFln0XtZY/EWhCpab6l8V2cOUtPD3JqyIR/tJY5y8HIHC+DaC4UGymL+IAoRHadD3V9RcZXYfSo
m/44y9kfGg+8qS69SxD+54TnT/fWMrylu1zhVOtQ6jqKQEuzw4i1ZPihDu0Lmkk9rRa73/QKmGeQ
Uudopm+OR/ANXoSzhW7I8XhCzZ1oytz4kPZ1u3dk1lwgF4VMcabEHyVuDmem93QzL2gbmFWY94Gl
X7fuBaLmGiiN5DDQZqHEAaqhCNGMPrOZT5cOSTj5DIwAejswEI9fqwfNTDtaSw56OI5PkwU1AHXv
PDNvo0mJ+yAssuoDnEngvELvHC6BocxQGwcHCAUoilLXN/VBSt8wk/HQzbbxkscyUjf21Ob3qYEG
2plHfuM245EJXgAMchDRNDl+ZFeb6H8ZVXpANlvZFEnM9Sly/cucxcpeLZRoU3WudlFpDU/rhtWl
MFBfb1pDeSKNdrehSI0LGy+4i0Trne3Uo3OihVV/cNoiueqMadrC2n5Qo1Z4QPeN9spp3fbC1qLq
Ss8dbZMWVowQmtH/cVJFyE/vEOlHEEn2+mC1vdBKSlekh5ziQNdQeEKj2iTtNhPfrvS/pWf/rxyN
05OR0cAdgjhAfIR76ngaGyuerc6N0oOFaZwP1Crd6FarBh415f37q+yNtcxQi0Ma/uKs6NUiyyip
59rsJodIL8VnVIXzIBJte2b63hyFicP6i+ubQ//4hQZRK1GDaP/BmOtoD4FD2XSm+ae6Z0vavwDG
/nuU5Vj8LfNVtLyZrZRRYqNxgh57433oeY+uWqPt77X/H8ccaSDo8AU9RndwNXXqKAfHHdT04EyW
+VT31RwM0+QETqx4V72Mz9Xm3joPYNXi6ILwKY241bEaN1icZQPEYx2w3w4eabcpKzveSzSvA2uc
ws2U1Pbm/fXxxtlKSQ0vsaX1BxVvNagz5VEP1yE9LESZi6xW4gDdDHsbx8mP0kjPZQFv3FykfuDP
gdzj27vmoKD5rMRmJ8Uh1RTMo43iuhuVp7w2f+mDcfDG9MbMrbuxLv5U9IO1Q3uHlH4xmACMsEq7
YqojlpZxpoc9cPYkcoxtlU/Dmdl8I0DjNl6ELUmsiQr01RLtirANY5X6FDImcDggUXWfC7gzqi8F
x5Y/Y4N1qRKMbeg8U/XsYXJGfohw93WC3jB6dNJUX/oR9to8yzJwwrm1tq5M5103eHPvI/kgztW3
3lgD8DrYtVDgF83O1XE0itCaQ4WSsCOx0Kyyrt4ntkj2Yk7tYIKkeeYaeeP4W5z6YJHQ2cRDeXVa
wBDMJjdMKac1w3NCHfwybYcXqDDnNJ7eOJZAmUNFX/BDDLm8+G8HBpYKXl4NTn6IogSadJmaQac7
45mP/sa+xXCMFiKMOMo21io8sfNJM8vezA+o/NBeQ/N9gyFOF5S2J7YFok2bBpHS7fv79hRTsEBe
wEno7F2A++tJzMeGYLOPioPUGjcATJnvcGCvr11ABfsmLuUhH03w9SXKbGnmWd8qfS42ZP4WDCpq
ukOiyF1fh8Vd07v1nTmfLRy+8ZldguKl80W1Fqrg8ezL3s2jyJ6KQ5r14tpVZ+rqKkYO1eh2Zz7B
Gx+ar0xhkAYVBco1jqPrEHByYOIf9LQeg6ZQMJzI2nz3/pyfsGc5RKBVgjrgQngNF47fSHWkhtKS
KA/wl0xA4oZ1FSLL/GWuh9cNTfuEPuvNnEbDnsin3FVCr29RH6XUYVn1rpo7GD1K9dJUZbIDMFVs
mzAbd8Mskkt7yJ5xVIXYrVfzjwhWXZDh8frnNzU4Bu5Q5Ero5a2ByopcFCAHtySWVjUO4NZG9iI+
xyt5RZAd534E655LrrrQdkCAHc9UBOMPYJ9XHYrOFCzHdEj2mDMg7ab0uYGNLHYv32MBM3hT653x
aZ6iyvGlaYbfaEdoh2HUx4+hHlVPxWzb38Niatud5zTpobT08AcMOr2ggLigrJu00ypfuOE5O9W3
FtVS+V5Kzq+yiMfvMHu1gRGxqA6GWWaBhnQa/iht7j2/v6pONI6WVUU3cNFLhhRJ6nE8TuTZ1Th2
XnIwwhAxBfmplLRQBEYOfUtVv92avbZNa5fD32qDfpSXrVRvy9m5eP9B3ribKT/TDKWzQo1UXe1X
A2UBPmiRHuyygudVVuNlahlDYKReu/dm+Qvbhl0fds1HA4ffc8izJdA4XjGEpyTxLnhEDOjX0Y8m
ajWFgVccGmNwoIxq4ycjnpGbgCiyTw0Ng6nKUNPAUsv4VqI6uq3swd3DUcUPOW6sbWEa5Rk9zjeu
c46vhSYIRwoYkLe6GaHHRcgLUY90jDH61rRigsILcut5sgcl95VaL11fndwIpTozuU7rBtsTA/Kc
30eaGm4Tftf3zNHIi8YkhVLS1eMvOS581bQIccgiUFHPdTFeY7bVVJKfA6RBY0wnZ15tvhS/rQwy
KTlhazaPRh3bHylJUDmM6D6gFYWwZLkh6/DCwIE2fckXqfaoTydKIJPKlUFthb3Y1UVvfi9DVbvt
eLmdXowN+2xUBkA5dp/C/QuVUgkwjyHST+1eB64/6eJhUEwYOU6ltM9akvMzaIGuRJt1CLfCHNN7
d0omd1MZtay2GjRosemwmL61esLDDcXZET5P5EIXaL2iCIawUuydUQPJ3eJWlURB3xhZtZnV2qHK
BkLpUon6WL1S5rjdi9jRc5/4ojjYWmOCEW7m5qcLRbji6ZAqI/cLutS5Q8RofqgkwIzZmu0fJaIw
tR+aSvOh7/ReBLoay29q4+CVBOLTSH1MToofYTiUz10223JLMF1cdC7iK4FocZSBsBsZWWAqA25G
8zgq6lUihY1jEmM3gcb5jjhv6IA1qfPCOnTCqnUKu9H0U8A5qoPJa+mapqgm2b7IUJz0+7Z1f01m
RSP2zFY/OduWrbZg2ijU2pStVgvbUEwrgRczH+xaABviPEAcsi4rDNa0xM0gHM8OsV8/e8Ve8TKp
fkwBt+4GHJCSDegQTVzTBxwrXNoa40Ufx/CDNXQIqpO/REEzlza7A+3DPiDY079Wwxx2Acw5eQ3N
XoXfyid4THryuW0fmfpz4nZx7k9zAzHcNBp7k07aeK2P3QwJN8YKasdfY/gTYL1vSaHPn0o1Y+PU
Q10ZmzBTswcNQS06Sd0ksi2E3SwMSowwK3zLqvy7ia6qvil1t9M3kh1v+aaHf1/QZy5ZnTNUxrPa
ienSrMeo9UVfu8Pe00pD+o1pUqgYs05vAiBY0c7Bc1EEJY7e1s7tq0HzFWgZHTz1CWqNExfqtiin
fANN1cOBqtYKv46s+GdYRWUCSDLC/jrPNDu+gs+HtVuYGvEvde6izyh5pk9a3GO/Vjc2eoHVwk4w
sUNTfZoy3lbmM5g0mYkJSpuRz9cCjnSx5YI0n9GvDTks+yj6FtYRnHupQ5htpBNDBleAlAeKUoe3
schFeRd1Qpc4kVjqsHcnsGY7TLvLp/fX2ElNlm7fAjLh9FgQPWsz8jgJ0yzpu/YgUzcLrKpyrky9
ObRq1PiDhSKplcnv7Wh4Z8rOy+l2dPrBUYBQRq+abssiDH18nU4pMVg6T82hEpkRlD3SyWWkI7oY
mvW+G84yzN54z4WpTuGIS5xkZlWMbdNCG10zZLwsvO4z6lN9aLgAfPPrvin2rK1y2+rGHye0hA28
I5EmtTjgWKthdTvS3Fkf2kO8sKAXQfhtZiPA//5HPInhaWg4C/wUjBIVkHUc12IVFplqPhy02jmM
ffwtU03vRpqNfma1vDEQoc+ijgJMmnWz/Py3VC3sEMGJ9L4/lAhgb0ha4GXSzNiJujkXxr8xFOB2
ZJY5AG0KAquzT2ogFYgfx0OBwHDAmTBvoVO61/DWxJm3Om16Uq3+faxVqpsaJRilfhwPUqBj1NW0
AKMZ8TBD6MhccBHu8a5wPlkWNzI2341Pzb/cvv8NT896XDjQkWSRUgFB4Oh4ah2RgxlxnfGgo6+3
sVvbuyqm+Zw21yniklclj11CZZYKBYXjYewmFbXVKONh1LVyr+T2cN0oE/0PU07XAB/coI5k+uhm
wIayRXwYHFq/UfC0/9PyAg/yqqFNiYnsY/0g45Sig1t3knzcbPxR1tYWUEe5ER7+Qe9P7YlMJ00C
7lHE1tiLy+uv5hbBF4A6WTMeWsvYiyz6Kl03ea7r2nfDcG/08UYY0X4a60uQDddgqD90rD6/cgzl
1mkmFeKwfSaMf2N58wHANdL5pOyxTieS3kjcuffGA5qc2R6ZSHmfSgCNjU4p6c+Ph0WxinQYLyjK
eqvX9+psmEyqHofG6gCiidR9SqWDTKSBStT7U33ae6BUZNP0xPcCDhrYldX6AvKkxJGpHSSAXdI+
1SnUnUnIVfiD50HrS2RaYWGPq13h54t+4UdV0ZQbjM4Rw02ZMt2fHat8qLkvpT/1oXkdEUani2wq
TIYuzI0tgD/7+wwn9D5LuHODZpS/xrkUP7hs+uk6l8p8CdWXG9kZgaHdzqEs/rg8xovydEtS+Cou
ujoKgR0NRjTZ08EySgNmSDX7MYWsRzoJ9Zms6621QiP5b1QVdcvVnlWGflAmoUwHbxqmTSGGLIjz
HHL/FJ8VcF0qrMf3Mq8Fd2rplFItWwzhfj/hEXwr9dlmLKtLnKDs6gr+vo2seYFqOaapt5BhlI2A
RH/B97iRuleeORiWEVZP4CzSUcgLkF8CQlo9gadYIzH3dGgzEP4IfKmEZhGqpsrM/0UQ/jlTsdwl
vMzP3aOnQQkAEMjhFgp+i0b36s6hWYexb5/NB4t0xjfzHDkqW9YkRSYDj9qf70v6w5Cb4aID810L
ytV4fw2OM6kHDyKPk+j1RyM38AqWsM7f35ZvHPuwtBZaE0EXWaexikP6vG3nKsuswwz242OI5bCf
ei5bp65hcfkDcr2XpQJwwi/sDD1Sb/ZGbPoqAQKpbp1P7z/O6V23AOAp+vJ9KQeumY0FkrVNqS2I
4NF7Bj5nopzr1mdO2NOPCSEIHBkVrqVgs17Jhe5hBarX1qExY7GTQ8Mr62Z6qXVuvRVDp50pQ7zx
Ui4lEWuJwhAJXKMbKMAjthE15kFFuceXBaWvpvS63ftT98ZbcVsCTPO4xZde+/Hu6Ku2oULe2oei
sYorAe3loo+MeE/2MAJsUNU/hWJxHCyFa+Dvy4da62iHbZ3NkznZB1opWpATzW57VVKYjjLvoqun
c8Ts090PzQcsFt0ZFC759/H75UWE+oOGQ7jmAUMK4Z/DfOmUy6imzKbNDfa0hevs8bv9+f7Evn6f
43OH2/gVe4iurMkZeDyyHXcIhjTMLD5Y8pdpEkpHOCpjw618ZIrbx4p+/yZpXfD1agb9pkrtDS3d
xUa2ne602MoCLzW+twSHPprTxcFFtHgXdo7pJ45VnFner9io9fOCckbRghOLpvjqnGwFRl5jbziH
OlOKrQ0xKHD6Nn0OS7TZVIlCpBdiP06SNd2UbVGRE0fJVusqZdM6duXH8O0DIUEVvT+Rp/sA+Adw
jKVeQUtnjQMJB6bDisboMcR4N5iiTg9SRCnP3RKnFxVkcw4k5FYYA0eX488FnkxaKd3rR4V65MGr
a4X8e+w9hGeqTn4rx9A8ODVFg2Cmm+Lu0ggBoSBJNK1E36+Rwid9Ke8zbjs4V3HifsdwqtevXCyR
LooU2/g4TcG+uSE0bH+skkhS78JGfTNZXneYagvvMLsgvfZVK21wnLas/BNa4vO1bRdYeos59uA9
ADkHn6ya89aJU3GRet6QP4N6mhG16Ota+Dh/Z1tKNeVnr4e1PzSxeOR2zn86UWJ2uHrL4mPdmB7w
lirRH8PZcXYkM/k3tS7jBnGOcMw3Ni/zArZAnX1OoflZNwTmXG03oSphyKa5Gqu+CbdSq7VLwCvp
z6TSMPIWZSaiwM3Npkanzq6u275Jf9WEpMiY69H8uS51+z6t+xxLzVkYd7mOuuDecXC4Qfh7HCK/
R1uPZk5Yxdk+k8UQZHFms65qyqvgvMZuq2eVdaNEgLRBn5sS55IUr+Qz6+GkLE4tgfie1QDIi7KZ
cbwcugkxVCfrkse0Q3Pes6W+MXKn+9KaCuItxtBdNY5ibMuaJteMaNyZEO302GL412odfS06mavI
IZnxnzFDbH8KYXzJxxiaSizswJGJTenV6R9ol8y+HNAwfX+3LX/x0SmAmCoxEkBxUhjUllfvbWPY
3PWgBh5p5jS3Y+kMmya2tauUYtjOCtPolphfObPFT8MJi8ic25utByaBbPV4tpWMfcl+0h+7Pi9v
QotaqsyVcZPTc7+siduurVKEuwrDMZoEc7F1hShuoOfWZ66n18Bl9f7gIhCWBdeJSMK69NE1uiZ5
FvNxjm0QdWPvWso21S15P7qTdqelGHQHYalWhm+bUQ9oabCejRbvA8ii9YBqflO21wPZkdwNRWHe
NZ5EvqnIZ8y8KwIllCUrbDSCwQuLnUyjFiAw+jw+6np9tAVMaqYbszS9S0FmQ1g6I7G/0bSiQpOM
mngRpA2IevDSNfqEkdNxg72/Ak4iAj4CRyH/gycYQjmr7MDu0kY2xDmPHnVa0GdeHkCSnHdVI4st
vh/J5v3xTpb6UkF7raPRXgWvsTzPbzWgCK1tHCFT47G1G3GLmZEB7Th0s4+1Wn4Qjao/16W0nnE9
bM8QE05ulmVkFAaXPjU39Lr51BhK2+rKZDzKZjT9zFCyANDNufvrjcVNd4sSyRKaLpX31YTmXj5K
vaqNx2SKyqvEyzDHtPL0IheZw1U2R+j96emdxsf9ak3ii9uZySXK1OeE3U7SPl4XnAJ8DjA4Bg3a
44nOKrNPk6g3HuFLTB9UWZQXXkWTL+6U6NP73/Stmf19qFXURWyXmyYn52PuUpwcKyUPiJDk9v1R
Ts5oQEVAbqCmYuNApXJ5it9WTuJoKgpLvf0YT9g2CzXJL0G8G3hxTsVFX1XaVaQbeGqp/Xw7CU07
c1SelvkANFHrBn8A1p/5XIUMiSm59u3QfKzM0d2mbr5P4jTzza6+Bo37PBTqXTsPl6XZ3A9Ocm70
ZQ6PTyqQO4TuJNWWTVt9NceDdBS1K2LrcZ7H+bYXmnFARTe+HUQ3b5oEnCg02+ZFGGr+tcmyj0WZ
LMK1TXoucFyuhNWDEOcuJDE+A0X/1ZXRer0zO02uPKoNiYSvOZJONqIs3X3Dzx7sHDtYvy7Gyghc
pO1+yai/6DhkoZHKdgrmrkq0TT176ff3l8fJxjOXyiTMLq4VHdzZ+vu0IgI8DjTsoPdTtB9V68aN
JuPCMUujxC8nn66Q7m0fLAF2pk5zzNYVUXxrIyM5tx3WWw/6E1w6igBU54gy1wAxzWmS2KbafCgq
vY43GMNXYqvHBPGeqEURQJKhV2GhfzLfeJUCiLzKa4TbItPrvrj82XAzIsc+gV7rNWMzG262NMCk
mWybGUUmXzVbm2OTwiVyosVc3IROJh2/KYVy0WSm9aOGRHBDZ0E2EEGT9tnlLu19+C+V9NEoH76b
/Wx+9tQqualLld6CQeLkBWUB3S/Im6V2lkZi/OQaUwdGOc2vcQq0ENVKC90neqv0TUMqoyBdUs1j
0M1ZkVJnod3ra2OenHOjOgFCLQkVIQMUTdCtp+o/atQVmqxq8RSZotEvxxnMjd/FEcqOyeC2us95
L14GoWcfQkVvqdzNonvSu964IP7OvidaaoKwplhM2TD1ojhAgJcqhobbzq8z63A5B37fIDwrxiIg
CSC4g1dapxbZbJVtnvKssHIRshRu1gXDUGv73FD7vanH5WWslfleTxvxNC2ClYAvho0mhQiof55T
UtHWGxbvFrouQE8WRgn33yraQlk3mZpa0Z8UzEMQSb+gOL3V7K+xS0mjtXeLhktpf8u19M6ambly
uDBH8YcBNg8BhQJvVdRx4Iq8inT8dngjr2L1VqirT1nZ24GN42agzpO9H4i8r/JWrf2qiuVXiSY0
yp1nYo4TpBIBLvVPb+HFcStzgh5fHV3fWaFj587TrD8k2W2r3Zd0ZV2j36BPuVl81EwkedP00e48
jNu+TBDVDLMKIus2JyJt3K1ZaL6nf06LdK/mzZmb7eRqeX0+wJL/PN/aAW105agILXOegMbu8617
OWxdf9zG/uH9tbm+QpdxUKegkcHqpJ63mgdTViN+QcyD8PUAKZRg8OWGLXRmvk+O4vU4qyAvMcJq
kDbvowaa3wbxBhXIzTb1wYb8va7+1xHMvv2v/+TXP8oKlZUI377jX/7XbfKDKLv81f3n8sf+z29b
/a776qV46pqXl+72W7X+nUd/kL//n/E337pvR7/YFl3STYf+pZkeX1outddBopdy+Z3/rz/8j5fX
v+XDVL38+68fJdyV5W+LkrL4658fXf7891/cHr993OXv/+eHd99y/tx10iTfv3XJyR95+dZ2//5L
wSjjX7TpYMfRXKRBvrSs5cvyI3CB/4JdRvS9FI2pWLNKirLp4n//Zf4L3D1/ksBx6UqQFP31Hwg/
LT9SNO1fYKqX/8xGWjD69l///fIPfx9/f38XJuOfX//u175iEjKEzU3tIDgMhMamCbKcor8fCAmK
qEbUDZixSH0blbbwxTD9RPxW/qSu4VxqdWdxLhWUGbjuNqnW5kgy2+a1XgOV+23q3nia1QGxPA16
aEtGSj7KxK9hrBrSmXkczuJBZnRiGsW40lQ00EeEHXwFlauLXCuKTZ8AK6+8udtWsUYvSvMulLn4
CoLe9rvWzTc1oj8fRiNr9kNj1pe2NNTbbgzHm2LwvoyJcs7qZSXz/vdz0+WGj7HUL7w1LHlMw65H
3yh9UKuWhivqe0WXBpnWIuDsmeJQNkN06c5ud9Xpg/dQuFqEcIzI9rKygOm0UfMDaw18E7Lwzhqv
ck17OTOzy5HyP7fh6xPS6KeWTnljgWosFYjfvjNsJpPbhCfMtUx9NIFq/0rCwgzixra2qNNZ16qL
bBFALxFoyJMQGjpih0eDT/k62+AOV9+TXshDEZUtgK653AsvoUKuyIj+YF7sRtBHF6Ubqfc14kM3
3qhOW1uiKmWNXngGWfva7Pz9dbAoIQVZNAiXLISS2PHrJH3qNAJtxXth2IikDGpjmLQZLXPnunm4
icjtZQD157G1lFC7Hjr1e6109n3SUlcEJzVVid9FGXKh2PFEStvdWZ3oBNy6vgnquVJ+5KnihkFu
k4jLTNkro1U8zE7cvwCP1VM/7gvnQ2U9gU3yUfJzb+o66fbzbOY0uroGSHqIsEGgVFl5PeJsQJO6
MrLPtlO7lHSV4c5Au+LznI7mh6xucSEoDTy3/baKi69hGc4bTe9e+F41ygSdim9uH7veHemAXoBs
TKovqPLLbRgNYX+VJVpzZr0cp5LUIajf0wJeAO9UZynFHc+vCl6ujdqkfJq1SaMcotk7bLnMM82W
9elzMswqiTGNvLPcMi6fOmLZvZLO8T6bGy8G6haFvqm5t5UWf2UFxgHWnPkncJzFB8/oP+ST8uX9
HfJa3PttSRHNEplReeEsJp+iD3L8yqYjR/CAdvU457O27Q17vCtny9nYbune9BrdPA7xZi+x/w2s
QWq/Jq9UbnKOLLBh8+wXNH+vzNqzIfUsc5bKYZNMTnefpV3R4kpp/BzBCO51U17kkWSvNHZ7reVC
u7DNzkTk3S0tH6TkRTZ34nOsDuNthN/7feOSyVF2Li+sqlUxaJfaI//kvl6n9SfuM/dcbrm86tFU
EJe4BhhcACzOwgI7nopxso2wi8fwsTJ0v5zm25R5gE4fzKqHBI59ZVdDEHXpLpHlU53bwfufYtUU
YfUBPYCvBx6KCs6CpDkev9KTzgbLblImN+srpAYdZldeYWaQ+zAyswuJIedTohSIgyTYZZqCSpJl
dOmG/94EUhPZjRCTPFOmPNkUy2NRplzag/Q9jVUpB2chtDpA0T2W2vTZ7nTtzkpi8/L9l18d1H+/
OxcxtTE6vAQMx+8+xSIME2M2HiNc2/a2Lv3RLpvLvunObL7lIx5/ZEqOaH/BMSUq0dbVX11NqQtA
BHqcU1rwSlnGUGIRf9q0xTR+ykv9HHdnefLjATmo6ZAT+WPDAWDo+M2auMYCQzO6x8hst+ow3Y+t
FnS5/XNIBKWTfAOYIf+zEHhZSrCzgdkTKi3IyLX6V1qpAr3woXocUWmQc/MUT24wN/0+H9vvTqpt
Zg+b49rYqGn8S9fzM/Wi03dGFB6MJK0tAkAwAsfvnNi52camHB8leBpsLUGaiASOujN08r7t9O88
kn5luv1wbg+vFqtLekFcBwQCHjeLdQ0XMvHOqnphNPemLOY7KgxBrmjllaQmDHZ1gNYMCH3eVmFZ
7mb0xj6bcYTO7CTqixpj+m9cR+VDGtb6mRlZdWiphlJuBr7EWiCwVU9ADGJI2NlExPf4ABHiu4N1
lddSD/K8DZ9m2fr0rUK/C4WxyyoPVacR6MYof7qCPlXtFMlFT9Cyi0ur5Dxy5CZXWUe1ZXM9VNW8
e387rnLCpVaNGCnRMZJUKop/JzavOjKgipiV+6IcghZnLIA8N5p16xkTFgflLur0HcZkfpjNZz7h
au1QNoYQAd8MwfFFRMZcnYIh4q80Bbrpfipw/ekm+0JvOfUzCaodgVBrV9ZzeuFBwnr/lVcn0Ou4
0GMWzij0WLbq8ZrVshRIWBzP94ZMkk2L3+oW9SAU5Dz3HA5ieYXfjgTKhJQhkAQGBkGRjsVwPFQ/
Sa1z4D8+TJmq3DlSuSlmhYogaslBGfZ+PJnj8/tvt4YRkmKgHUFvmxuGBBxoyfGYOSlXMoXN/Eil
AoZJXrobA7s4MPRGo2GmOOcIvEX5pVH32Ou19o9QbfBMdgrtSp0bnMGkMuzCPHX3CsYL50psr+f7
/0wJrS+UqeC7LcqSqFOZa08ua4wBOQuUvfKi+1hqYt5GfZPsXXfybvrBsAI9mhJf7dX4S5pM8iak
rniX9H2zEUkmr50sKbfzSDsrkZW9dbGepMyjIekaF238bA6tuIScGLgpwLAQuVWawel8i0IVhbzR
/NK7M0V9ox+vjHb4Uxug15fD7YQOH4VhFtoqrExasAD07ubHDA/rwDOS/tpAGXJL8RK+bR2byg55
wfYqdb/3OTX9uBoD8Ib5gUX0UZ/C1gAzN/c/3l8SxxuNKV/y34VNvxAOWRarjWZYNVVZzMXpOgvj
p+X2xUVcoKVQ522xjRPlf7N3Hrtxa+navpXGmXP/zGFKslhBKskqybLsCeHInDOv/n8o7+5WsXxU
2PMDCLABw1rk4gpfeMP42cyK2pN88Vqkc35I/x6ZG4owC5waRdXVWhSNUS20vJBOEZVjrw4F2jaT
dQ3TdL6hl1HAi0HdYq2j4yev38/H5RTIgFnTgoKEUCvap6qpDBfCq/C7DHRWBXpbTjjfz79HWiaT
NibRLrLi53tL0WvsEJWiPuGxGrxg69ahu23dyFIU2MPY2FFoddfUh1bR4jIoQhkAKxeJB2J3cZUL
mlWJU1KhdaeYXMLThRDnhCrHRbYQ2kfwcdYmnKbhGc6UuBGR5HTMcCbD0NXMVdQx2EX5ELtJbDTX
Tppl4LOt/Ppgyx4GJ2cgIXM+G/Mw5kpT+t0J/h8BSCRLXyJZ7W58H7vGYip9pIXTYrnTUlsWy/zA
1YI0XJ4syr7jbUgWhpiTFmzxepEPadN+KwLzpwrjFgeqqb9y0706Oq8fF0IALDZUw/hjtQ1oPCBa
rJT1qZYHzZurAeWmQhfRmKh6z6zL6sAmzbaqUcP9Mbvx1PeoeNiDPIdf9BDgEr+z2UvSHN7STQ7u
yLLabxo2R1vNivwbVIiLn3IeZYeg7hUnqYLoxiopEvQq4KKk1KzbUIZig2xReVcX4hdETqtnDgZQ
OVTFjDslDbnu5qG+CwffOvVtaXoIezV2J2nNoazUyg2VHKGuLrsqBvWHT7mAhOk2cjazxFYbNRjh
ACVGWJ0MMX6ypsLf+VOlHrBdgTtUlO19gCrLrh+6D1oxz5/8zLQ++1P/kphQKjh4202iI2QKlmqC
e5YgOi2o4SFvNSQ1Sqhd7x9o56H9645Y9A150lch5DX4Nu7yrJtDoTylE9gja0qBD0WIpRZjqkEF
0ObN++NdbnsiegCTTBDRPZDq84Uet6mmB5pfnkg1xJcOxHZhUfyoI4tSzNTqe0ur5SvveHmokYpx
VmOzahHdW6vQITPwnoDhVZ2KUdLtWo5kN2zVCU3/UXTff70/TCdNbbTGULdmEVxU94S+19WGoUwa
67YA6emuiJMBg6ckP6Sdn/zj8bDRQgAfuSkSGCq959NpZNgkEIcUJ/R0hSd6hZYD7mqyJ7HsN5IQ
l1cQGRf332sbAoStSqpkkt2ej9c0uF5EfUTlY6j13SxBPaX72Xt6RGO51H2IkmVW7Gux766Emq91
pLMzZ6k0qFigvaaFl3IYeqcDwORVI0sYPo9VNH4rpXJ+bnPtDjSMsqV0K3pJJMp3AqJvXqKV2j4N
62FTSkJn44INu7bPu5dEznMy5QazODC0NuaKOr/WHccvgsTF45tNvYO1LDgI+NWfurQPPnXGhOqn
FTvs5wjSa4vQPJXBYZcObXdTzMUVstzFil3eFTUnirGKRVN4db6WNVpSyAdXJ2iJ4JZAEiEH3JsE
uWj8v79iLzbkaqhVCO93Uz7jfF1yuIjjouv8UkImJXWwPrVh9SJP7TV2zmvxY/UlyVTI7yklqAtL
5XwRqT3eb/pkpieWqngYcYnpHNRsixeUpSV36CLFUWBsbupB/lDVc+9yRBR3YlZA/KizcNNlJnch
yvziXk2njZCV6VYQ2tqz4jnyykHRT0UT1TcVhHh7oo9oz0L7c0ktNvDDC9Ee0awu7LmY45vKnN1q
NItDm+XXXnSVEPJiSLEtNwCn3YLbvShjYMOI5XCXnIS537SchrfSNE5YFoq1ly/wOWtUH8Me3jcq
5xYU2/H5/Y97cRwtDwBeDzYximkXknDpAFZTSOrkNKIYTSVa0NWf2aAOHgF7+3EasmT7/oDrPuLr
K+MBQmdm0dshHT7/tmJOEygOw/SkIIp0MNG2Vsh2tYKbOUcSZRcIBQ4SYPPdUp11O6po8qN8e600
dhnp8eYIBtNJo59PXr46qLraMiiXBOmpjmHzdZYVbhPVKOKFADbD4P6JulK4w90J9bO+8fFp0Kio
93wmP9Eeer82v4bxtc9xua3p5JHGLmB3ShtrVaeukfPGFLT8JEWa+QmBi9SdUUjcaIkgPbz/IVb9
sde1R0We5JCceVF2Wu1rWEzUs8gZTmWDRkNhhkmAAOko2oEGgGbTR1lw6BQ190D49y6OorIHvrs7
TENoHnKpRNJBFQBnIe+cbCUJ/jUSJT4zJ1OJa+t5bywBn9Mlmrbzfau4piq2RLznhwSqV1ThuK8X
+SNt9fyqJPglPI7ipJqZbudjHnnUOs0r9+caarGsV3S9Fhkx9PNI7FaFWk4DMGyoK5+QiPwZYUM5
ROanolKQpoy0YNdpAvg0SNMPioD3uoBM1RYqyPQxodDjpKJ8zRzyTxsI4g7iX/DpVDAYy7y86b5h
0xGIkZUXJyEn7QaCaG0S0IeHqNSfAEvNx3y6R89euDGq+UnOhm7XX0tGLpD2bBkLJP/COFlq66ug
IhCkThZapIqA74mbrp0BXSTirwyN901mNPU2ALXpKXnfbTLKWVnWX6mer0JoKkmLP6/O8gVWTFNp
NQdoFSR09MT6VLY9tnbzkG6KJn7OY/Fr0EAmbOJQdWO9ojyrSNeMLlYL7/fglroU8FgV1NPOP4CY
Iv2v62VzCsboB+hT9ZaCePb0/vZ81ZN+s7xZc8S+yxzzkuBbzdW607W6n8tB706UV82tog6BN9OZ
tvkcqJBMAHOIpPTiRpKDwmujMLTVCKNbIQz9JwBcySnBy/6rHhfJXW7G41aREv9lQvv/c9CI0RaA
UejJ4dh5uEB2ntm2mhd28uxFWQNTgaINCD8SEug3976PtYLR9c3NGBrJ1pDCl15Ps60yGtZGnML6
Tk+mhjxzEDZTjHwreMbiGI4VNiCBET/1I/QnsZFTL5Qby/YrgDlhWHypKq+YbvoparY9Djm3gff+
HF5ST8nkWfLQa1gw1BGWZfRmq2S9lDTKqMynyoq+KxMKKbKFvEeKUbdmF9ksL3m9mSPBLA9bP5jK
L0HYfE46asZ1mkTfsLZoj31Zlw9miB8mmjKNJ5RhYfexqd+UeWe6GhDIey2cLMfqtdxF5Ahxk66Y
5KPS+7Lb1EG6m6v5GhL4Yg2+mvwS2ZNEUmharw4lE4xsMEPxRO7Q2k08Cg+oevof/vkE0mbBqmvR
1iRpWU2gHomDNfq1dOrSEUPDaBNMxkagWI5yj2dK7WNo6jthVLcRx14ywOjNcfLItnnwHKAQnmeR
rUxHc5BsaDiboN2ldfsELB7jeRRnDbg0ClmBMjxjXH7toPzD16cyiy8WkD2OKxDq519/mIZg1q3W
PHVGkbkolSNwYhaE9qo8pvsZBxm+8oTJiNQjimvLtArtOoiLo1o1KtwAqjv9hAFvieurU/XDYQ7N
771llFtwb9ahoqX90Is0GUxBTH8kVh163EK9Hcl94GqBRqtTloddgZ7Ilbv7Ut+Inge9DxUo+sLB
W4O+QD4OaRhKwmlMlMnzlQLTmSn4kM79+GGe+/JYC6H13OhT6ypDh0AXUph3Q9XPTjHRHY6QBapE
XHTtCh17xeZIiekgjTrW7VHqvr+IVjENBxkCjlzUS6eG4uGaBWkkhYEfYSefCkGQKDYX1r7GYcpJ
BFm4kqr8cShqhmDhZEKoNVw4mIY5DcB5nOQs9sm/qnRrAYjYJCyv0/tvtY4ff7/Woh1Ack34vFbE
HLUWreG2VE6AL7pdogaSm01BT9lIvCH/tTHejvapmaAiIFnPLe6jO0v0K7eNgtmVJXaHGBf/LJp/
fSaA3Ih0IqFCfWQVW6sFolLaXMNTCIdfxNJ45W573X9IlcG48lVXicPvobiE+aAUhmhrnW+uRBND
QwOHcMIQ+6NgoemT5JHu6oIYADcN+itsqj+seE4glLHAEkBpopt/Pl6gYt4Wzrl1sjql+IZiveVI
AXroeaT2qW2CfHiBo2Hgpxbmu9k3hR+m1mPNFuUAi/EKisMP5RRsVOBcnwTR8Pc4YJV7iQIorbci
nq7s0FXSzPRQ+6CzRKd4aVSv659DP2bUFOf4EYWo3BVmefiuSKWyAyek0HCTu32dR9qVqGgdGi6j
QgMGmUUrjDFfT8Q3912PXJMl9Vn12HSyvo8L2k8ZHD5vyoTpvm5BguTdqHzlWC7dpLDq+zkLw40K
+u335/o/COf/LGnG//s3SPICwYk2VfKvfZN+zX80b1Gcy//6D4jT+IvgDAVxEH5LK59/+g3iFCjn
/LUomOuck9SxiF3+g+IUzL8seBDQnBZdTg7UBVz5bxinLP3FRbCostLr5rg15H8C4zyPrQEdIkyE
9DTYbi58YCOrxNjQRq3Ta185NYI82lES1I4aFsa21Wy/Rhrf8O2Jqpg0z49vpurD79j2bcPnPKZ5
HRj9XfqUYMQWHRgm5ixam5DzA72onpTcL9zCCC10P+Zr5fflt/w3rl4wlRyOwGSp99I4hCx8Pgo3
QdxlXSs+4KZ2FIzqJ7Wt0KExd0iGH4Ea5wfqt5v33+z8sLwcc3nzN/uyQLeiHGNRfGhC387CwNiC
fJ28Ugw+mOU15Pn50fN7MFUCJQxGhfhwrbdSCJnft5wPD2E+iK6VdOqmQnrMjXp7fsyggXvvv9zq
1HkdEOwx5RQanlTr1gkpFSSlhtMuP9RBcpJ9tbmtfXRzkmQfCMNTrU7CPpK7Q6Xu/A5oJP2yKw9w
fu2/PsBCMEechHIAZfVl+t9OrwLI3GoL+YGhlNtOle8iqyi3lTCQrSMkRt25sRyxL2Rck/L2MfF6
mdZhWebxpyjK98K+pZV3pRB+8c2RiKcGzoVFaxryyPrCorojlWlkfJjVLrCjBu23NiX7MUpj3plj
dW2NrbAIzAIDLvAkXL+4fMAPn89C3aMQZVaz/iHHZM+ZzOixlgQwgSX6tTGOokIrz09pPo44EYA6
RLEBmlcEqnQq93Ku1S7108egMwzn/c9zcZ7wXAAil5IFHSTsWs+fS5THZMis2fhQiNWmT7W92vpf
MiwhNlyfmG/r4i16gvFuSqX6CrT3j3OC9AZYAUQrqDmuNnudBkaDcZDxwQia28yIf6GXo3yUgtHj
acdPhtXdh62db2etVjfA6II99+e2MGCXKWjGAzwmh3t/Ov60LmjQc/Rz1JHWrx5JkDlfg0rmM5V1
8gHcDj5CQQc8V/1M7U++sgrXkw8KgdVALWGp9C3Tfz75Q+T76sApeDKt7qtVyYTegoeW3tM4yl/C
uf0I0hq359m/cuKtwmPejOsNYPXCLQC0Rn17PXBYIoM4SyfVeoxQlkrMwFUzxQ4OgXbXC7dVu+m7
1tYyN/Wh6QAOUq6WqdZH/eszUNOmjcC1ytI7fwakVxR1HmTp1JNoHg3wHso3VfY6/Q4ZCtbCL0MH
ab7TBSfInbJwwj2V31j9p8fT+jFWxxPc9ykNBB4j+KWrXv1d6nYSRpC9IxgHwNpAk+LKSb9CEjek
gypcWW9rPsHvL/FmFlZLoC2CzBcnhh9S6A27QN71EeYooGDvB2EXfFQlchWkPz+muRu95OmHJrTD
n+8v+lWj4+/l8OYhVsuhi7Oc1p1IIUHPHK363FNyxrXP7sfvufhQskBqa3IaktP3B14VAf4eGLls
Ln0QHXDVztcAYP4IjFMqQ1PYJKGjis5MjRrD5HELdIiaD1jfHVcDyhTHuBntevgyF3e5SpnbG9In
I0hsVdn1ymPYuVl5iNR9hhSgfpTl3ftP+hpXvQ1MXpcJ+2VBWnKNqetlogkdZE9FOiW1N1rbubfv
dUxsR6Qw3bYlqXLH0vVRpn/sG6f63v9q9ogpC9uRuCz1ynxbdXcg/GULMjrULNHTnheDzdAh/0eo
x+p28nxlaa96CL9nd2GfEWqAwaIReT67ZYh6N1Ia8inJt0Oym77W8m3Q00r9bKibNHOA6hi7SOXh
N1WMpIk7Bw/z8HEUNn3ujsfwymm3gp1cPs/qa49SEeaFQK0B56g4Q2rGMe7M/hgkG/p+Onqw0COT
YxPslcYNRy+rPuJrg+2lbXb3wZeMgyh9yMQbTdyJCI3RIhY/Uayqi41cHQxjAwPoplK3JQ3h3E0B
ZDyk/k6vbfGUXTMx+dPZ9XZmV2eXJbZtJ7TMLA7yrbWzDMBsW9/82k3PinKlzHcRwWGvQT+Oa5L8
gnR+jRNUcbu1rFyVTlbroHbkZbti6++so/XFOFzT59CWb3C2zleDrd4MfXLVCIGvnTrkNBR+8O3Z
RLiiZ8bGKA5aZlvIWIVbNbnpETH3HdwSMMc6RZTSpoMS3/fdXSttRDStbzFSzQpbexBv52QzDnZj
QrChVWpLj9Fj0jtVYTcvqldIdqIfY8x0y0KwleGpUXZzfwzjTaxStblVApf/HH3XCzcUTnJ+rXix
vNLlK1MkIgwk5Vvf+USbqqDmgAKnLeJ4YuVkmid9V14GpGBkz4+28OB6g9LFLYypurqyS1etBHbF
MuNcwvzBbUCAfL5LhSFFK6hkxq0ARXY7bhFzc5cTWMttn0uHov1drm2LYRN7o7ZD6Hj8oeqobLkt
3JPiOFRe6HsD+FQ5fhZKMAA2OA6cbPPeVdlr6e3cPINmUR/lXZTAR97UP6vSlbMXqzgFgiMVXohG
t/k0SzdiuRNcs3Dzaw41l2fR61sSMkJ0wCxyTTRpyoaObsAkp+G2mZ1kdOWvABaKZz2ww9LppGMV
ePJ4yLGyvutwi9JtZXbGxkO0S2y27bV7/5X/fPHVCfH+/UCri9dveylrxlE6mZOD/bAgP8fq7ZC4
4b2AWlp6rNr7Prrv9UMX30j6IZ8xYrPlRw147WyDQwIPp3J+Bi7dZ5iKeuiOfBTU4O8pSoeF031r
no3vpTudwgftq+7bxiOry5/3nj64U0pL165PmMq/IKCpPEuJHei2+ourxdTs4Tm7Iwaw7q0P8Yyu
OWp4jiw4Cv9LdsuD8OP9y+0VX34xFyjDkKHRt6ROcb4EEShGi1UYpJPwaN1r3+MfluJo3zL5plX3
ogTQ0us4rm/rg/azRrAK4YF73j37SiBuvQBMKL4K1Ffv2hP2P8/ZU7XXftV3LDkRRzVwxk7LpfMd
raVb/yafbeGhuW32xbVsYh26v+4jkFQU3FXIRGtwKIKxRTtavASTW/c2wEP0TLM7oXTreltq9mKK
ptvGT7h/Fbo/2/zaTn7tt6yncUny0Euh74NP5vk0DmC4FkCXfAp/IM7QfIQ+ht1P51rq1h9sqjLp
4KWWx6GJU4z4ItvmTfOUn/ig3T4r3RyNHFjw/bH9OIQ2wBbjH/r1/j5rkMowKCCRcJFFnT+hlRl1
qdPwOaFSMWHmYo9P3P/awyaOnOZD+9Fy319ZF7S/5aO8HXB1uNVp1gn6srLymlTC1n/mpVuK9lS7
9WTPR2wMcqK6a06OV4dddcZyFEfMbFkL/sf5e4tH6l3303ySHuKv/VfrOb0SP1+kcecveQFCQOXk
92jBs69BLnDMr/IPLQQoBEL1ynXx50X230+4FlwM5lZHr4/UbZodcdwrHbKy9wUmhzkNo7F4CY3M
HtXUJp4qUi9CzFdwgM9G3MD+U2fsCvmDNe9K/04EparVz2p+VFluPZmXdu9Xj8VVJYo/BjBvFsFa
nyOMBQH5ZI7aBYoeuhNSOVAi3WFpP3Kvw1LKr/IP/nSpvx1zFfvmQ5vqQciYPt9BsrFAFCzguY/E
mALCuB8Fw81PMVh1aM8f/HJ7Zd0vKIOLowCEugxHnMxp3ZoVgiFH8CVD/u8XoIfp4H+2pE3+rbyR
gDi391F2Jba+zOiXNfjfAdcdGDno88YqKvmkWxvZdMfE0Swvm55Q0Zi0Cto0M91uc/nGIM5KRN0D
Tvn+Oy9nxzuvvGY44I0KydDglfunOrdJi8LcJk6fkqf3x7mIvZfwgaMMkMpS0XyNp97UE8OgHnDt
88XHYSRnrG3kTKbK6zMfi2+UNa4aCV0bbwUogTCSIy/EeMm0Sc1dl23afptW7qRDSnNSJK4zV64e
UsNNSJ4/9g8NZtKbKLnyha89xuqOHoBR+EPPY5jSAdV3f3Cy5iAFn6PcyTAxen+OL0+Z1SSvtg+u
qbPph4wmmCCEnQp8QeOFvS1qdpDalrrp9fsM6IDjm5tg3IufITYowVFX6Ea4iW/zE4jeFLlC4dS6
U0mUNCnjO+U1j+LXIuHZsls9qXp+pWkJAqYlfjqPKSjU1gnK21DZzP02plJ4Fzb7oLgp6fJWTgMF
rIZzAa+rl21t+l6pd2pJjI0Y4gJBUEqKCfVxMA9zdZfUFMDcScB/BvBSehtCWsqCLVwsR+Pi0p0R
MTu96pxuclNhV0iFI5KoVsZj1v94/1usMG6s9Nd4Gd1pgCSUCq1V6UETwriLZN6wz++/lNbgqJEz
6vvacDXls5LsLVL7+QMKt+010tJlYWg19DpeMCNLDEWGDtWNYW3jgUlwutaFpd+wFWRH9q+UhC4v
i9WQq4ghz6Ph7++Z3hbiHjv5/tBbnqj/MEI23FGxNkZz5bh+vTTXiwhKFHAk2vM4/60it1AQI13E
HOeRKlxb7VVxW012qFCc8cCeWN2StE7PAien5crRIU48I9yimBEOnqzafcutuc/SLU49VIFifJsE
xzc2MkqT6LKehs/WUTT3vvpd+DJ9DliLAb+6dcPUJj9WZbs/1Yqn+ggdOdbRjAC2u41EwLoEqlFu
hyaiZYiJqZ9MvFaCgwnxHcKO6b2/0F71GC9nYeF3ABpEb2910gFh7uSgFcTHaLYZD+XL4Lb/pTv5
7Bn+vaU6Yu6yClSnD791xRZJWbZP/Wk8jA4FAvNJANVmpyYTcCTAU8ONaO6UxuvwJf4cPCXHjH1p
j9omMt2034YTcijeaOIEbAedE44fLWHTqb864ZCKjlKgPePhVBaZtrylVDQzmZ9CnXL8Tz/fm+Ro
VIWvcTIvIjkWH2jV/8zA6pBtrcZqupj13sgPbUkasY2Enb7/Ci7BloT9+/MtX8Qoq9FWhyxEqknI
wWQ8UmTZ198NPrWZbYaK+BFVx6CEvmYLP9PUrmS7zbcyQfOBHJO86nv9JU5sLhr/W3IFpvDHh1qO
GmhsCzhrNQUw68UIi1LpsVZcpbH7wCEvef/FL4OV5cUR7MM3BdPHC7/avEpSXIdH6dEI4fPYgmWT
Grc/0m+BbMe+0w7uXNtFiR33Lvj0/tjy8vwXi/zN2Kv7AsChFaoZY0eNrT4bn8SfZrksQe1T/2mI
0apDC9w2SMc/U+2Bbh588qmp7BLmOrDFK8oMf7rU307E8jHexDKBJRZDhH/AY5s5c+YUD5nmiI2L
z/e1VtNlSrSa89UtklvzJOD0LD02iHeaCcU8dqOLlZgp3eLcFeAhqXiCeARu+v6MXx15dYkk2RSK
k89L1pVLgasabaS5sQlryFDQESzdyrQx6DSuZoHLp3zvU6+ukiyJVWXSGFj/0j3Xn1lj+tfZxCPQ
Fp6Fn6GImYKbovx8rdj1xxv77WddpZ8aaoSmkTDXGgA0yVV7N6i24h0BpHI/fVV/duO2hN8tzleW
04pS/jtUoJ9Lux2puUUN8Xw9WanRKv0gSvRD0DF2FcURJq/2oWW27vRFN3vEhZ7q4iU3ZluNv0fB
4/RxLg+18rmSJDuTPgwJHRh6sbQCfcXOZEeXJ1tBaUWRGzosm/eXxp+X/38fd3XWhH4p9S0jP/oU
AVSQ4mje733pmfZjd82U5Y+BBT0mQOkiUAjKfudz06ZCOpRqKT3m7abSJRtpPkdS6RUANbgNS3Qd
IB/B1Ly2Gl7ZXhfL8M3Aq9VQCYVZdjCkH33C9tTmDqRtVCVuKkPad0QVSXY36935E42QRPZawdE7
NwE811AJtkVl00lu021AqoXJfsK/j2Z4u1VjT9FvdeOhVx+DyIv7PRhYrTvO49ZvrhzYf7wW//sG
r42dN8eUmUeS0GQVy2qxek7smvVBNXSKP7fjbgbcHl8jRl6WJJfjauF7m3A+gdKuIrJUmsEUtkRk
obHH4AE/2ttG6sg/cFtO93LnNpgGdttKdGp1N2FKPJIDSoqjZ15ae2n+rGXHND1SdJNbVFTvkfA1
ZacXXHSO6nJfDUeDrMkoPtXi56g7Nv1mTl9SFeDfXjZ3qYkSyXxbokxQptUmj6mXy9RUpFPoY330
+P42UC/2AQ0AHK8WNguEepRTz5fmFKEupGNt+WiVx4LQDpUYF94GLq3b7Lm29kb7EJf37NYsu0Gv
woi9OaUt+6A1dqnbfuLkJR6jrvWztRzllzThvOZCLe+I1QjCCB7ukNrATwVSXq/ftNsydSoP6t1Y
e42xH17kG3hFlCOJMVPXzB/ef73XLu7ZBli93uoCELR5avuG11PHjdWRITpN5RRfTUc4WPs+8YLK
ycNNWD9QRcahbhHCMG5UjYKUp9YeJbWSd1MdU0MqDSE0xxp+YTlay5uOaVJQxHViyWmEbVluefcM
PfWdmj/Woq2mztDsWsO2TEcMXe0uMxwpdpiaGm5A4GSzpydfMyzk5CMl9iZyO9mlY4sbRIctZmVH
o50wfV8Qpim/kL7WMko1s637jmp6tfaptK4wRy9Do2WuYAIvIgfUjdZiPrUUSSBtAkIjdTPB6QoT
e24/5EFpIzNoqNtCdZruQ1Ad5iX2Hg96+/PK11pfmqsHWAWldS8PrV4R/5nxzqw+lu0dlqWGfDP4
7vsDXd6Sq5HWkVip4ZNtEmxj6duSWk7Ti6Q/yMi/lnA0Dpa/S+obI3KLwm2K3ZXBL4601eCryEvM
FHzslzVZTQ7taD11LRbDeBCF7ZDfNv1eCz1t3Pj+Iaq3CPUG9VavHdxKRq7Fa6Wzyzx79TSrAwDh
g1zy41B6zPKb1tiZdCe6jfpY/AC3h0tr2VyLyZaveLEl3yyz1ZYE0YODr8zrA3DMpx9Vv8/MwNaV
T2J2yie3ah667IVZJ3Txx2b//uRfJj6gKRCtQkcAqRKUj9ZrDLLRmM9q8phpZU/wDclHbbNo01rz
Z98ooFWms0py2X0JKiu8SZb0CyvAwW0MsqEc55btVPt3Q53ljjpNv0y5mGxJEn7Wrf6FmG/aKtn0
PQywgB+MIzfW09zU9ZVg6yK65CWgcyHpgovJoihzfmgvrXpDiaTksc4XUIVejRjaStf8Qi7DFpJR
CSoR/uHgbgHeng/TGiP6XIERPlam/nmEFrVRohaAb9HSYkp8aQNU+dbiVAOeRue0o6mu9Nfe9fJY
en0K4KMI8qPFuWY0jVBzgsCfwkd9pJWZNIFrVnrsID2m71XUrE1gU5aqDBsy9KzYCcJtE8uPRiV9
7IbomlLXshveLF7sAABZo9CxCL4j5bKO5KpxrNrQ94PHkUHcKkofw7ExbLENfg11fU3p5pWXsRoO
v0cYK3T0YPWsIZKJmWviDEP2Ue+VW12OJE9SWpzYWvmjj6I5vg/RrpWVelPm2dcqIZNSxEK4acT5
pei5xcveEGxVL6tNkGbfaYAGXaftKjyd7WxUFSfiYJG0IdmHunbNAH7dd1/maulCLFxcwl5Y5OfL
Z5oK9C9BPpxwkw7suaJ8WEs5si5+svfb9KgJhrTPg7G1KyELXTPIBC+o6SGh/V7Zhl48TwWmR8gy
7OXSDLaKeaOHk+DGxgjFuOs2vaZc+77y5Qd+hVnhkUM/l3RmFTEPk9/5shGIj6Mu3YXorA4VMleD
GTU3c+w/CVEiPMjZHNB1H41dGpb5Jm9kcRubw50Wl+3NOFIsBF56O0XZtO8UySl97RiB60ZaQww/
+Lyn03Xwkekh9Xeh2A13kSDGTpHFs/PPTjs+AWwwFGzBFCO2ys/5J2hxdYfRKDaPfWxV2zhk9tGh
RYFizI2NhhyiE8UveCB3ntwQG/kBQBojgw+HGiSKu5BCDoIwUI2is5xjin4XR5TgYM95EU1udKar
h1Y2MOOUpsxr+9K0C6H2XXkku37/VVY8H6jUKmBRKIfsP5jdoJnPX0UcRgu/mtI6xWVd3AjR8FEm
1Mx0405jITl4EzQOzrw7baZWqozacJeFAFoggSaHVEo23SDEByWNMdHCmhe4U+zKCtf962P+H7/l
f5Zz93/nt3g/f/ysv7Y/f/zrseWP5l/Fr3+9SrXnP5vo61vGy/J7fjNe8L76C1FhiFsccYhBLTDc
v1XLFeMvFXgw5H2D743Hx3/4LpL41yI6CbcOYj9/WUo+f9NdJP6Fa5FVAqQZXiosv3/zcT78PlTf
Ey1ftsZ/j96F64JbnopwIKIxMAdeA4k3iWekxEVmlXlyFJvIkcx2EyQCvczcTjPZDqynN7P19+j/
O8Xl79EM0i9sEymBr4VN5miShCnuk2Mh9Lu6UzaqeCW8P48ZGAHZ5sWhhGOAe1Rdsy3HvqpKJJvU
o+KLMgJ3AwX/KL3WQ7mYNYqr3Ncoxkugy5C0PN+lmWkIvYYJxrHUUnB4aGVv8PvutgOu7ZtqLigs
V5J6JRxaBSqv77aoVy76q4xMA+F81DbKo7IwrebYGJ1wK/n5r9KY0oXJZpJVD5NbSyD4tZCTfJrh
hNCupQ6S9/rV5uV5Ov33k7D8sGlFXxjRqPMnAfM+CFar1Ed0fkwPeR/J9pVaehESI9j5QxtsrFRW
PRXXBERhkRwOMto5g9kXbiX20n4ck2QzpUpyYyzqM30kKwTJVbkLxv6lyFVwuzjruDnqqVsp03qO
cvjIN7pU+yefbh1k/7Bonco39VvRL/Qr+fRKV/Xf7wdUkVoBG+O1dvJmV6RmPAlBPjfHKrRqT9GG
TwXMQ5sdbLhF0AZejBfQAzR30858I7zTWBEQbCr/3o+VJYmOpo2BRZXfmcVLXanTBz9LWpfQjqiG
kOVKuH9+my+Pu0hcETkS7NNTWN/mWT5NXcYJc4QprW8Hg6baCCLcqZXB4v5TruGwLjeZISE2a3E0
LdI5a1aFllp5MuN4fBSjCPfRyCa6cd8/KVYX4fJO52OstpjS6sNE/hodmw1Qvd7WPC4+N9ggbuHi
aOkoGxm4XOGK9rXVfTmbBgq1nKtQEflZQ+ZLUdCDcdaiY9R68O9uo9xAuH+6mdRrFP0Lya7lJS0K
UkuQzXm1RqbKbYj20CRHx9bTtzg1Pln3+a1+YL1LL/FtZmN+cDvey1vDK73mY/ATSPLDXXlX7OV7
eihq52i/ht7276Mrs7/s37NbYfVcq/2dVGoeVckcHf8/e2ey3baSpetXqZVz5ELfDGoCdqJkkZJt
ybYmWG7R9z2e/n7QyToWg7xEOXNag3M88DI3ImLHjt3+v9bfjXgVRWZupKqhyW7aAnbqBqm9ogZ5
/cjPtIoBeRM3jlZ63GjCoFOjok9SqXptONw3ZfZLj8ed4S2C5pyd7auMVyJdph9xf05lwMZQyJmW
DPckYEj+VTjYmB/9YYgXkjznxlqQJDhyURREnlkhSXOnNW3dN9H6u7GqVvWxWHB/zw5rBhaYpx1N
XnKqykKs74+pnJgekiK9pF+cuQ0yLsr4tZs+hWRdk7kiZC3UMM8egFeZBG24Iq8sHaf7qCeT5nVZ
Mdw70NhHJKw9y4bO9d52PtQJrSjlwrO+JG8+1zcGGXgyzekU5BGV0lWZ33dTtvWVX2bj7X1yumq8
IPCSMs5pQhIDuFv8cSpQVjtrKM18uFcgdd33oM6urIR5+usqf3Z0oAjh7TOuDoYyMGTCi+7DHJX0
Rl0erK4EEqYm1LbXDv2NeZASxEJEmwf7gXmX62LPdvNVLJ4fPh/9c2KQAbOZpg9RWR4kJ3yUpXjb
wMQ5WfWmVPMXJ6E0S0fndZEXVkrClXI3Q4gm8ZpwHUpLUnRvXmmZKZs89fawsm9rw9pOcrXy1PSx
hby7dvbXpZ5ddwe8Xh7lmSKMiyFO4aUhc7F9YY4HqGjXoz5uvGoHUP0qKrLv1yW9KsRbk8l4ITVB
2jqYwyWgFt9EO09gVdcm7V6/l46gmR7iWxOA6Y8ej1WwUnbFBjhWy21pvDAWjlP0Rv8SPQtVXhFR
5r1/czmGXBtBizU0KlPwkOEHGrCfjLQd10z0VEi8vtSL4nj86VhnXAuLcyrO6fpQG3ymx31bXkX9
A8O48ByPd6FGca0kSvo7vvpfRAyva3sjTHADzJAYOSxehd3Z0ovivf/T3wdSmLlQ1IQ0HsADp4tR
raLRQtmU7sveazdtDuTeONKSd13KnOs+VY4ZLgscK43J+xn49FSKrlB1UNPcP2Sl022zsn6BZjq5
AXlP216XJNot4I+RggNO8DhjYAiPaE6rbDoFU3ho6ii8D/TMXneBtlRxFe8VVt+cofyZqpkD0NeZ
yzca5yvjFBrSmB0DSTN3SWBrH0HdUb5BFeRQMUxeri9KtFeIY57FmVknCOlU0SPTqy4KpgS8jmhw
1koQHHsmaeVRWUMf9KEvQFfqFq7zhQUSpr4eF3E5HtrpgRVlMEEI09VHDVA/F6ibveFDJJhSNis7
a0EHz7RjhubCPtnkuucxJUHH6zwnPehV9bHBHJPiHRnCtW5Tx1gY4DjTDR4bxkAZjZ+Tuzzdp4vy
4iJLQq2ujy1ESsDFp7Kzu35QSxKE2zQ2cRRT9KmPpQX0nHy0s3jB+FzYK/C0MTxoHcUNse27yDsL
eKmmPlo4b2CZqfVeAs3l+jKEwtmMnsRO/ZYi9nqnSj15TowU/ak4WrI7fYrzlVS7zmP4nbaw5Ce1
ujxaWNq8OSdGQhAq+KbWkIx5miM0rFywuSRl42lr2q+NpffiwnXi7oKhQjGc/4mvIkM0ZW3P+pbT
S2kO+QOMkZCjxgHTVdVGapQSXvYf17dUfP/nHbXol8Fc43VADnWqe4GvJF7tTNWRYTCVtDecXTc1
UEA+/TLUWxes4FkAP4uDGIHuNwCIHEOctzInb4wBCoKx5cm4KR78yWUq6G66i+/93bSL99qtczu9
SD962y1+5p+ur/XSLXgrXDAeepX2gPIiXKa9R8sfYmuJJO/SCVJwAB1uJqVxzvJPXt53XYoE3pM1
JLybONXXmm+EWI7p4I3ZS56FC0b4wqWY2WZw9zlGAD3E2ImEnq12mgSPvKKsgVp7AB+TlpF6rVAy
p6hN6pDx/vhlkOONmTtu3zOZnS14dOf336ByQVYGbg+aOWRBj6Qq60aGBaYjhPIriyR8M+wNZ0FZ
Ly2VF4ehEpueHGizRG+1soeQrR+PispwuesoKx2UuO/25+HQu+W37rl6ypaqYOdPDit7I1PQmlqJ
SxAkfVaWAdSXbdM0dVPg9Azj4bp6Cu2Cs3UDuhMyMt5tIjhGPE7vYjmFZDQLZTqmGBqqw6Wb2mv1
h/UCkliWrut32tNkba4LPb8TpzLnc33jMXjgN/mxPE7HgHY9efhUMCR4XYJQRTxflvC8aUrYBYku
w7VDqki7K+8Hlzn7FfHinbSX1uEeNKfdyJxz7sJOv0t/BTvno52tr3/G0kKFJ7CuC58gYZiOThDe
qsONZRYLoamA6fCvhc4pEsh/8VjFLvJJteJWG+rpON4yYGju8ufgR1ftweUEUaLfJR/sDwdlIz3K
38HWkB6lx+hQPccfy7WzoZfprl1wK85SHa/6BBYutVtgeCDFPD1b0OagYjRS+Rg/k3UgNVdsFKbQ
P2iSa31ZCuku3k16Af6WJhxzXKRqY8mztF/dD0PbG+XOqSE5nIeFeZsNuuZuwKD3FgIRAUvnX7v+
Rq5wsFpg663WIzf9Fb4HLHarr+O9+WDdBR/Cd8HdVLryp2Hhqp7b+RlkF3paZgVIiImJXZms+ehL
yJR/6da7uLtJ94n2gcd6EQLh3PkgasC0s60zRpGIZ9iWRs6rZY7H4XOzDb9aH6fvzl3+Hkzs8E5+
YtiAEf0KZaOb+XN78+dXhnqQQsmGNIgmIn/AKuo40EiNx0k13UFaqdOS13jBH5iX91uEcHiWnhQW
LQbjUb411t162I6/infZO3VX32b7aK/v4ptS32iHLNqDXblEzXDJJryVPh/zG+MHYniqphUsYMmU
SG4xSNuyhbPp39jFGUcf53hmKRKWaCcAbmVVOx0lnetAm3Fdfrou4dLb+4rU/y8JwjKktCvhYMXu
1NXzFMZ3yWjdlKm8oA0X3kEyRQA3zUDTYFYJbnAYtlMzzma8dQ7OuG37T1W2UZZoXS7oO/DhQJNR
EYEZWoThn+wyAvXSmw6+rx9Gf9tGT1nQPI7TO0fSF96+c9939pYAFqRWaCq4LqfHb0/MPUXOzMIR
gdrZBU+Ds5ch7PE8CpT0ZTfZeoK74vphXbCToJTTEIETQ6mS4u6p1HKMmyoqW0BxWuWmmKb9CIgK
wKCM/+xHq9mkjblJsmzbVd865lnB2SXSWSJCOj9MSmhA+c90PzSivRrVN5pvBlphV7E8HEKPCoo6
Wlty/yVwEPVHgP6Xyhbnng0jNVTTIXuBAo/3UdCdIohrGEtUILsJRd2h0Te55O+bhHGmxNsF5KtG
L3qR1WBv+++7qt0Ujr+w72eXhIqOAiT/nKygti/Ssnkdg525rzuHsLS5gzrEcZIB8oYe++FCQfii
KAfgoflxIhwWTljLyqEPcdYPnjEZmyShw1OuPcYv8jr+UxUm0iajBFE0RXWb4t+pMiVDI4etL4/H
HnZemUrQEPwMh6fJiN7JaUfDEzhyCyWGs1szi5zjfI5zrpAJ9kwvNbWikQAw/7JxyQ7fDI6yDnXt
gQzKalQb+ASn3dS3C/7bvGknUfic9ddBU5wzW0yGCq5/HhZWAshFdezUUl2N8BXdOYk3bQZgJ9wo
kg8hLVP7zhzz7cKFnX/5TDJpB9oaia9e0U/fvhJUvErfhsAayfEuD60bIwPrQCEs943gG4WdjR/J
W7C1Ubxd59mKa3bmgvZeWD17yvMBRB+RpSyec10NY2CVcIFPktzRBKLHG1AbixX15PoHXVi0SzWF
8tAp1VJWQmikQ4ctjdwA1xezRWhnCbKNjiaxOGmrY2VIITOhppQARRiDl2Ll2T2UC+Od5QTT3ViN
6apoK+jSANhbsw6SFpYzrPox+DRKkbaeqpG5HK/T6YsygfSH73rmqR32cWVC/1yk5e762Z098POn
zyZOm3MbaO3p9fCmbAqqxKuOIUjfmz6NwvUgmc7CjRCamP/aIRJ3hL0UGZAi7JBewu2YOWSIosjB
TWqUYmMa8DXFEbTsQMqv9Wl69LOE6dVIszeRXZV/WKOdz2ie36X9hSrO2VM2hZkXAKdXH82uaPdT
lcBV39vJwnaeX30SovMloIF5TlSK63RoWbDhvTvWtakz4zqlX3svc1Ym3IMf4iRuV5DHhzd2l/SH
vNST99dP89Il4B5CeoLZmYsCp6dZ6X3ZtKlZH/tIn8eXYDSO8k7bFRTjlKKPtpAkkZ/TpXF1XfD8
w4IFwJxrMz0Qf57luW3JGwIv7s1D3FDBaR2t3Kl13zLpzDi4FMnaTRU73/9QJjOo4KWC+MCDCca4
sNcpVS0lsHyNW/dNku7D3lspsrxWkufe7xesy9mDJcgSrsnQw+nUFp56dGjJjG39zpnqO4COF8Sc
beOrmLnSCPnBzCJyen755NMsDS/yUTfAw/HJNtK7ft9+ur5xlxfzW4qgJabTNQ283+qxK4ebPLdW
YXcb+NNCcH2mi/OIMBaR/hBa4Umhnq6F2Cj25ClWj321NaebUbsdKm7+RskfmiWy4jNnjaSlTH2A
FB9uKq/fqSypgTk4sQZW9BkeeiPZDM++tpC/O7vaswxQkmfaItD29Pnv3ziEStw7dcPGHQPdGV2v
jp9iGrhtekomvV55CuRj9ajuM/ivrh/XuW94KllsLyE51CqTU8rERwDqtXl4g5+0kqbvVRq+z2UL
0LR6rZrSpplenFZej5G2gIM379/J9Z6/ALAmOn4gJT7zaHjdoUMYCuXoQFBrSf4mcD6NfQRd22Pj
awuX4Nz/n6XNVppWQfx/MR6scE5BoimVYzLAGWeZuyJKNnWgrvsmetaHz16ifg7yD0ZfrHuJGai2
2o/gGV3f9UsqNc/pstyZpVxE1shSJY+jQFWO9Cuv6/pFS4ECqX/ItbRgOi/pFX0a+G4YLINg5VSv
ptixo6qqlKP2Ieq2bfVShnf5j8R7X+pHWnz+fFW0yirEM7zCZ1B7oayMdRwr2jHr7PfWJN/1Q3zf
VOnnKrYW7ssFK0OPxm9Rwp0conAInUHVqNWo730TDKlmoPm+X7gdl1RzDlpoUsaTYQ9Pt69Mq1aP
lAnLHOngu0bOZ69rQ7fR22ct7m9KE8CK63t4npIhNsXLAwXBRDvP8LqLNGvDWAEEUA5T+3MyKo3b
Vel0q6nBuPLTtNpjDn8mcgwsZqznm56BrS7o3sFaCcqfzFPlhel6ysPyfkym4L6I6++5koS70Ki7
Twsfe34Mc5AFNAxjZHPro/CkGDEwygxzNLySTATodvaldJpikzedsfIrTLKOK3rXQa/kBnIjbxKr
6DZjCaYNsFFA0AY9Q21tKrl54iwB9JyfHYB4RGfQbMycLyI4WsXz0DNHi7fUwc+sNtG7qIL+qzMG
JplM6c72oqWxcmF4mK2YuVup5dFtSgMjYdKpvjiB2vTwy3jH3hutF99ugx993CQfxr6VIBQKu/5l
SDUnX01Tmn7JYaw0Ga+UYtLC1G8+DKUdHmwwQWs3p5sUPq/Ai57iJJJeilJW4I9XLPqCpdEJX5gA
mwq3R0kcRuZV9TEKGmAP5UCdbvuoMR71QpXqFURTte06KsTGK9mJvY+2Hkv88DAztDODUh8yqSCd
qShh/IXs+RiByS1ZL3qk9o8xGLix2xRt/w2Weiq7XRqlH4HXKOnXTczumeaR9Fvft8AeZmXqH+Fa
ARn5upKJtpKSLA0VPMBMC81Q9oJ3JBd+TeeIWR4x3Wt/YDjVd7WgWSn97rogUZlFQcJl7yVIm7QS
Qa0trxupW9nJ0QEg4LqU+XPfvnaiFEFFMvI8eZchBaqcdyFItTlwzNdFiDtGgoDcHW+cSds/7rKQ
7oEXVWkyJeqOScr8aJDuuxCSUKeKGJGLya5dlyYuiFIrWHPcMpt5KTp3hW2LMlrYiqTrjmFAZgcC
4ZqJQPr9r0s5e8hI4JJgIb5iHpFpQGHbOtMcOkUKadIIuk1Vz8CBjfW+KfstsPzu2E2UI+1sNYZL
zKSiVhBnIRhwXpUucroehUDA7s2hycuU4BLs2xyAOasM3c5eWN5FKVTnSW+wnTyfp4aDeI4mNi0j
ySF1a7U92koIDo3yh7r3upY3UuaveONlRqEHsIGZE6ZGSbZJHe8TtYd+e/2khJFNjOC8Y3OIiCRC
KDGH3BpTLwd2RJzYeOskso5lPrlN85M67iqeik1k6jegiWG74PwAg97VtGHgb/qbQlq6Cudqg+9D
9ZjyG99Fueh0xWOatPmge8HDDJuWOeZtnBfrKaZFSm1WnqFvy+axVp2FK3H29DD8MoMiWqRbZ6oF
9VSqPjr6SOkofDApvDnbcLg1ppUPRvzC+3t+9XjaSD3MXeFzglc4Tz2takXNpPAhURppK08mpXED
iIqFA5036cRk8bIDzfU6n/Tac3i6HN9MrDDxVV5SzRlcPVYVunz6EdgL3ZV7C6S00tZJ79Rf65GI
JcyLpcY6caHEeK+FDzw+mQyYLiw068OyBUAPZGRaryGrS3vACeALv77QJSmCjVGkmP7mXG6Og+Mf
jZQGf4uJnAXduCQEkg9WpNAvYr/CRL25g0OfJslADveo+SbPZixnxZM0KUtMkOIbMO8YjyUEdOA5
mFzK0zOzcHrsPHy9hFa2LfuwWqeBVDGcaUPyV5fl5g/3DhdLpVODFmoMFVWdU3laoUdGpinl0TeB
QG5+lcbTdQHzEZ8o4asAupVRBOyxeJPxzc1c7ozymFg+3Ov4MZSIguf/TIjwcg5VhgYoCAlB44nK
T/30obSqP9UAYSXC0WSxUUHViweg5C89bZThNC7YedHq4WPM7Dp/75XwZqVlYBZDoJXHvFyBDwje
GBc1okrtes2mXypmLZ3MrPFvNDr3Bjuhyao8ptpHJS7cvL8jgbGwaaJJFZc0f8QbIUqhjVk0H3/x
nfVM+1J3B4sIfUHM2e0Udk4wAXYK+wwjSeVx7L6BPuWGSyHC0mbN63yzDi1kfhVm1PJok8uX0gfL
+KjYv/4zLRbuYpJIaRglyPBH+oHtr1r6DD7TfyZjVsE36whzExK2DhWLmJJvFVqzkk/JYjl64TjE
htN+grG6cFhJBxasDmh3CQTp9YWcGcrTExfb95KaRRSlWh4tJboprZ6xhGOvFhut+HZd0EUNZjwA
4EEGPsgknu6Y3HgBzY9ce0KLjU2txuhfrFED3vS9t0T5eFHL3sgSbosdMn6Z5XMoUzlgib5TuicT
kIXrC1oSItyVCuzSpFdnO9YVbgJdjg2nw78T/jEb8HvbhAvT9DDo1q9SVDh3DeB0JYAb5XDVZn+u
0jRQUt4gEUmxXBPWY0oqSNKSjPE3i5UODinxMijxC1Iu2GaSSXQTEdC+8vGdqkHZ1pFXVHV51Bwq
xgTXbpG6sHb3GlXVlb0Ubl44JMThkdMTR1LirARXah71+B71Lr9MpK5iDYYla3tdE86Sqq9B7Rsp
or4NRpKQDCqPZbqZI5dD8RA/RgD9F27dueX36T54XETsvbg0KNBnT4qKhjiNHDehKqlBy3k5yRoy
8p8meHZ6skTTclHMm/yD8FxbNhlyKhE4HtHXgV6vRDrE7Y/rG3jBCJ3kOIQHW9WVuDFA8jlGcDbJ
+mOlPNVNuJuAgbsu6PJJvVmNcJ20Ouq7psbc9QAbqJTz3Mke7qte/Zwn/loD29fs2h0F6feGVaxA
5r3tLG3Xqf6fm92TFQtvFLTbpFX72UJFDTic6hpkG5euh51d/CEcJ5UiIYMkvFVggOQKIyrlsQZE
u4KQ3m0+1u+tmxgYnZUGB/gI6/sq33rpwm5feL7eLlLEEowVKYn7WbASAe8MDUU3Pi6c51lsdro2
EXhzaKF1JG9RHgE7cD63QPd9Az4nbpg5Wzv+NjUWlrSgqSL4lK8o+ejQCnEEZGUdj/dqGNNemgEe
+W9Zrt+aKrZehkZMsilEUqiWGz28LeNuq8TP1/dv4XI7wqOcpq1f1a8nlA03RnunAdwuRwvm8cLL
f6IGgnX0pFrVc40zktN+p3QVMO7+Rm17V4oPleLvri/p4gPzZt/mE3zjmSlFFUrGvG+dgvcPHn6d
74oJ0Bv9yWq480wKtxAdXhe6pBaCWemm/xFKHztm5Rj0T/bwaaoXhi3Esu9fN5maGYPd84S1sDYA
lLOsbXDPmyzfQjbukop2TZqcLafYkqc7tNOn6wu7LBHyeOJo/hP1HWLnqEyTifezcNZeFL0rsnGV
QcokG/b7GLrxEsKo6yLPGsf/WuVvmcJr0Pih05sBsXQGhUqvfR5A3Le1bjX14TbPAV5Q94qz0epb
bXGI9ewcmfakMxHIKCpPpJbUU+WB0NlMalUyDk3xRYNromEqNzfyNb31m+urPNtYQZKwSMeJbL1P
ffNQyQ9eKe+1mgVGhKpN+NQU1prywva6RAGBm3dAEClcdm00e1PxEKnv1upt/axOK2pmAygqtUsj
CZyE/iZdUZF5Nm5H8z14+NFduF6qZ5xV+F4/gwYeRmiUOQck5CRLKZuSbuIzwuf6a/8LcPV9/b76
4D9a74tN8rXdtx/yB4RTQlsvlr8vHvAb4UKGYxz6yTNVhJv3UOI54IcorhattHrV3QG0/DDskqcc
sMmfS/Ah51o97/7ce0tjDS6n2JYZa6lm105gHoZq3XWuAx9Ps66kTdhsPBhf1+q9uaBiZ3ZXkCi8
+3IyjlqcI7EcnUc1+6hMIVSP3brynifgTa9r19lLcipMLDfKThaUQT3rM1NgdrWxrXI9OPKCcV+S
IhxfIk2ZV8UsCVYUP6p4QXw3V75fX8rFq/n7pMRez57OZC01ZwUN0p3aQCmXOTdaNWyqFLCesoIi
rFro4buolnScoxiAvlA7PbU7EFRX1MU845DYUKFDKWLEaym5DZaGvC7v3285ggkIk0Ttpsk2DqHP
2JN2KOQdHJ7Xt29pLfM3vHmA+zyZlDp3sKH5R2jI1hoojDYDVpmxYNDOKi2vluTNrs1f8kbS5Mla
XlMvgzXGlR+d782HTHbDd+o++dZ+7z8DnmEDKLzk1S7tofDW98YwyBV18ENWg53cA5s8kwQ+Xd/E
JSGzjr5ZmlYqflQYPES65GzsEJzx9Cegm5vrUv4/Rum3PggmQpJpw3FU9K4GoVo/wmLpfLV/EPmY
nyR53cIOu8TQdV07VFmw/nlNBzehgHEo853m3CXWx5qBg3ipj2RJjGAoprHQg8TnkAy/WAFpSRfw
5wzuS6da2MIzd/PV7v3PDp7VumTGsCJt5KDAyobXF3s0D4bvwCyRpZmO8vqBLS1LsBONLMl5bLN7
jf7dM/XbovxG9L/q4Qy5Lug8UKaLCS5HUk8mc0Nnk9mpnllZXQ/GYWB+L+pW6Xuw80nW/3C6tel+
gHPn63WJs+k5KXDMAuf5feZBKHSL4176SBt5RW344GibEVYAmbt7XcKFO4WEuU7ICwzkoqDsDr3i
miQhQQ5Kj4xdUm/HHFA+KzaWnt4FUaKPAx1lpwcMGR3SGay33EQqTA7hr/9oPWKfg20ncljSw3KQ
VYi662pt1sUKpskFDV9ai+ATqxF9TVrHWiwLCiwKD3L4Ne+WBmQuKxyNLpR050FDMZ1lOlOaNaVs
HADjPnjP5QBSBNG8vob3i+G7qnTVxgUq59/Zw99SBTubT6OcawNS87k16WNjfDaXYPgu+d3o3W8Z
gt7NA1CTlU/GgU61dwbMK5CVWwe47j8kW3tdr7tf0Vdjp63SrfpNblznS/5tCXb98hn+/Qlil6vu
0V6hlKNxGJWW+NRZE5om+dP1vbx8g38LEWxurpQe/J+ss5eex+Dr1Hz5s98H7ZtORJpX6a2gD8ac
F/nmTYxL2WtCv2wf6mhK1gwL/pQGeWnO8GzeZDYOc9+hDQQyuNNiK4pNw6CS1Er3EEuZPDPNe9KL
bVfd53ic2i+6mpUQYplt9SlKUtKhbaCHBA4eRCJx6w/PYa/QWj4mav+imIUxrGjBgLmvYJr1k1aE
ZbQaSFaPbgrAVuamUt1ITNuXzYIPK/r+8yro9FVhesKhBEfmdK+cVisaX0+ah0BNpo9dVnZuVJUp
mUwAmjMl3c8wngt3SfSbX2UCHMJ74YDZJz7tWtKmeelozQO2vPup9FG/ogM2dLN+pjUutOlLLHdP
g2bsr+vFhbWCiTwjXdIfQb+J4NRGjtJQ7Zf7BwCBHvsgzLZBGtHc3FJTAMIs2Kmp9fPPRbKzaCHo
jER0gqqPCT2V/WT0AFqDOhp43U+JS6Vr8sdGm+69Nun+8OFnb+ej/FugYIQjAyDeUrP6B+onwaZP
pI9OavauOjKOVdfeH4YjSJvTBWCD0iUOo5HgZih2YUa+PPQPjheo0DRU0XvT65/zxPJ+1FW3hFsi
ejWzODCO6NBGHl0UgrLywKhm4mf9g2GBDKSNUPT5AMEBaB97EFmW9kIUeeb2MkZHKx2dqnS1UR4S
77hvGHUBC5z2kFi/Qs1/b4DhGRf6TSzju3kzFYl9p/bpfVQW7/RoKSF/dk/oogOfARQRelTAfhbs
mFPZhhQxafegjdHLoNf+fpT9ZtVnzbNTaKULWrDlRsUSCtPZqAOrPpE7H8Mb+9l7Zp+Mg8aqI+XT
MOrbwNDuekllJrVwp7xxa9pxq9rbR71CG+ygMYyTLdgI8Y0wZtwUptDpSJsxVMU+mSqxZSmcLPPB
iGV7nWtG5vb1+Kc9ma9SUBpSltCqM1ZxulKF063mMbWHRPLKXZZqCU4eMxzXjcAZuN8MrEvVj2lQ
cLcNWZzCsexca/NWCh+HwWyf1NSGHdHrPfnoTF6Wwx+fmV+zqGa4IQnzABrypLFBxLey4qMPSuaj
XIXDLhqbvV/n8XbyZdhlIin66yn4P1T2f8zjHH+jBq6/Nl//62fWhM14+Jr+/O9/bKuf2ffgvx4I
Ms5x2PmXf+GwS4qm/xPe+hkOisY669WW/wXETiig/3OuJBAGyZA1vHbdZuD6B//9D8n6J73uAB0y
sgS1AIlMbOS/oNgl1fon6J00gdEVrPEnub4/wGJ/HWn+HRnN3b6EQ7TFvuoz7RqC/9hEg9KENBze
92HrbUsclLumj2iS7biecdV39+3Q9BtFaWwXsK3pts3ybKPKcbLuKwi1IqMY1kQ7QN7ogbyVTD10
2ylJb0tThro8CNuPYWpCLZFNz9XQPpVj+LWPhvajF7f6TjYI+ySJcYU3hzFvup9nb0HfhbFVloUd
4L1mkNJk93jfTi9pX/pOzl0Y7mF2svcgIMovBSkbQLKk3euHysQbfh0GD7oZjoS6+dJkmwC0zCfw
BboFahWPK0UVcXLWDE0n0gpFvp+CbvvZLsfsgen5KL/pYmmT2dWwVQYPAitfV/3PM1FQsepsr/kk
T0r+GPUZVJm5OcI12+Rwu6cxbdQukKPZ5zY3ou+A9KTHSIvb216rLcXNZCPaD1pP/0YwRXuGD/R3
VVXmcLfmTg3dVRsNtVvW0DQoauIYLl2tkYURXkqOCImz13VjhRmzA+14hl8T3JeqDNpRKavhPjUc
7X3iN+XkAmAgtW6u1+UvJQyAXOmSpN9i+mg7GnpPvx0MxvnV0nEV+pLoQRvT6ItF8qNbeCKESHD+
Ou4T1xFkR6gOwLY/VYwoDiMn6RX1PgK95WuWBHAPWVDu7Ixy1CFe7o1xE1eaf4z8YrhNOoDrVrpK
AZb4dwCQj8AY49vH3kLryunbNX+XBYshWsKkIk6uGETVYe2YcVX391UYvTRz8auzl/tjTyvar1KY
XCDvMvsoTFULb1fnGT6T7uV0LxN+rKqqxxnSJe6uEXyIy7K5xa2YfiqBKm2CSabbNE2kapsWTfox
TXI/hL2kSUz2oovcCf7Pbg0OHkjMqSbttGbq8FCzkhESx4oOJmiga00ZG0CaM/sxVQBSgxLH+Toa
ORAYQzDSNlkrof5BH+z0xUqrl9CgdrMJQoDrmdMM1nqTVes+oVzt0l4PLVBtweY6xWb5A8WL1zzD
yZIDdUF/MRuYXkbgcPupIZ1qSDX1ah4FA6TUbd58VuNRh8l0zIyKj9WklZSH9dajgKbXUQGJ2tRa
H8ygTAHesNLQWfcfs5VWRcmPBYs2K+aJocaKWGgHM/+Ep8yFnX5WXddN3BfOeJ8VgDNL3qTex6OZ
rj1Va/dpL08r+GT6/ZR3/fM05eV2jAzrZkzi9PPCl8wOuvAl85AIEFx0JNNmJbiYkDj6UVZI8r00
5FQxvcTwQQHQOKSo1tu1g6e3jfw8gtwjl8cXorlKdfOaDYwHIy82scldcttxMNfXv+zU1afwhmrj
/oEoRaMn/dLzh7/xQRstafyk8bpHK86+FirbZBtBvALFHG9zUBciQ/HGzugy5C5JJ0EjBXCIsA3S
YAyM7ZvyYz1o5Rd9SIJtGlXZzfU1nb1kBOy4CAA8EFDgBYpNZpKkGnFb+srjKANe2dWJtKnLFPAv
Dx937KjqQnv3Ulge1NFgWr1EaZ8thTTzUt6eON8wOyO0SsGKhisjxFCTw4NcZ+342A7OsLPqrNj2
ulxvLBUtDCz70DnWvV2b0Y3FtBxjGZ0HE2d8SPldN/ccGglkrZtWnu4tgSoJgcd86Lj65CMsm+MA
Kkr8tqg2WjXxkkcnU/qV2egYnXQuOo80y00RXKJmXOabImiM92FdpStfaY1NnABa0+EeL6jg7C6d
7hRfgz5ACsUrg291qoK6nw1DKmvJo5Iqyc7wActj8E9Z2+sDKRPzg5Hq1N8gilk6ItE8vG7DG8FC
/EXqqNXUSE4eGYKoXK2o5c0gQ0ZGnFA+eSUAv2HGzNNolfKmLeD+DbVsa0eOv6SvZ5cQuE70FKAr
nFMAbYQdGGJFH7JBCh6tomIECa94XQxZc+O1Wv6YRVm+9gM62DPJy2Ca+5IbzZea6t1Qmc1TX0/W
Q8Tk5r05DdO2D5KlbMD5dZrRRGdlpgjAA/gavb+xEa1EDsmzovBR89tgPXhW9dhr040xmP6dEvUY
+UpuD1HUOHc061HB94slWIBZI090hE9gGo2khIUXj+d9qiN2mEWBBkX4o6x7lM8N+b3uj/mG+Nrb
142iuHnrBQe7tIqH67bk0tHQgEL2ZYbHIug4Fcx0vuGnk4fg0qi3Wot6BGkcrmDLCbYkSZIFXVDF
l0KdVwp6Nu89kLj0vJwKHJMobfQqih4NJ6EJwov6fWlC/eqXqbkPm3J0ixrG17SFcW+eBVxVkx3u
ehk6vVYqpdtB7l/KKGq3Y1VmG6PrYYYkA7qWo1xf94U3vtRBaq6NoXk2q0LZ+qbmLwBeXdwz3EVy
SCqZ4TOPKWQUuArb8FFt23Ajxdq0DpPoc6QAxqqkur4QuMw7cqYbJsDcJKzm90zYMXuQvVaakuix
DKyPTHp0uyK1A8bPgm955LzLHW2pFVAAmcSAgmspw2WnEig5DLQKEaARh1MSyMCAR0ZFGsFTP8tz
nqZnhoKGalAaQqsBYzd/79gHx8gPYR827/Km3VWk+DaqW0vs/J8qKrOaxAQzz+E8tSnckMy3ukDK
sSFKPdgrPbeeVbV7nJpAWU9evkSJI6Ra/toBm6w/c6CEK9CanKopMPJx045N+JhJk5GsKjB4wHIy
fFWGjHeqfsDj+kCSeAv/HT5OojKoGpLhq1dyHUy7Do7BxlWNm84fjSfqp8lXtttYAup5/YpT1Zhx
6Bl6nNEDwTkWvBsc77QM+ymi2TvVjt2gTE9N1wf7wElauJZJgcMxneQJLN4U7/4fZ2fWGzcSbOlf
RIBM7vPIWlUqqUry7hfC7ba572Ry+fX3o+8A42IJInoAA90NN0AWMzMy4sSJc2LqqijZFTZnbatZ
sf6hN2X3rLlp+tOhzwE0puH5kzRWZ2xFk+tPOdy/c2Ap40uemuLr+yv6R/168fYw/3HDdsE1aK8s
ltR2/IJcPw9e0nycPL9yql1K9+CYu5PYRJ2mb0nlxSbrIrENkuTgj73+ODbYB1u+5h7HXmCpXiTH
usK2WXRxuFU1/DpLuihWaNuecJL+JJQeWqbSbppGmzYR8dQdfH9r1JbrFdI0NpS+v8CClZNZvzpW
nnxAJLjcGkYybKtU+TAkrXgO83rY6MlQHnssavdVbqWbsXWxykzj9uB0VCAr3+buzDNEgD8QckjM
9armnGj+dSUpY6IG9jAp17EMOk9kTbnNzSlaYc78uVaWK0BBQ9eJgXIy5EXl6waNVmhDFrw0djVu
DbO0H0SOLW/CXbStGTPyyqRqd42iTR/QfdIR84y6C/OmH0M/n54YHSxOqZvCgjbKH8LOPnWJa2+5
Zz9a4/DN77NwNwXZTm2q/lCJ1j/4AnDHkCwJRnXVSqJ1l31D8UMNjFoZp1581he/xlG7sWZHKVe9
wT1wqkV6dafw/8KbP4f/E/wqrv/7dd7FkQhhiIUApTP0T89rGRx9pQRlUq3sGkUcLF/aJLXBQHWs
5xejaZkpCO09QmHl1snUJ7M2s5X754+vxe2y8Qb8QIyWoEqQ4d7uDrWF7DiMZnbFBOJjVB7olSv+
6Nn/xNjAV629a+zkUZt2LkPD9Tic9co99EP3VIa/AxFththdQSoWHMs5XPJG9P8QDZvNX+4cFavU
V2jgZNcpaPWjTvvX08ZI7Kd4tmZP8uyR6Vj1o6yqjKDTYHvdWtNG9XHiU5123OlDIrd9McX/KnSX
TmOmYDwUmChjwksi4Uqc/7xX5suE4oVpFnjGy8gJtcCotMTIrhLq5G7sm34TudC63j/Gd0USnwUo
F9yLxyCnMKd9fx3jVEWFZTT17OqEsjkkXR9sUk1vtv7YOSuPuk9K8MCb02vGD3T+dbEnQhlZatG7
8XWKsmArRmjSgY92e2SLeJPo6tqKv/HT/t/z4E4vLkhhxHEtrSi5xqnzEDmSGKC3j03iHkND25V6
+JQ75SnVyw3kFC9S8EHOD70+eo6sTsGwkh3c1VgCIH2+RYDTcW9bjl8HWdsiGVmn1zLxQ680QZWM
GKvHQoZHYSXkiJHTeqT55iZWBn/3/jK/sf3RQSRMU/SD1lEN366zWcs8rcwhvkaGMR0su64/+GNl
P9l6fwpRzEOmT+hPvaF0sDG0DnbniGNurgTnXDZw0ZQoH09jUmvHQG1cL/dRbFfKMXhy2zg6t5r/
8f0Xvi83EDxCKwIhEWbj6Bncvm9RWr6uA6Jdm4mRVVYQGraMzW2OHNsmSPNp39jKpXCKtbHiN2ot
oAtcTWa1HrADfY7hf50IO8179gcCEQB4475H80w6xvRJSvGv6gTTl1ZzS0+vVX2Dl7KP64GZraTT
9xuXN5h3ijandjREb99AVAOjDnIKr27TvOZlLa7MO6Lsk+f5yle+A5YRg+Fiparj187TE4szOcZx
X5VdwaOG4hjbyDQoTqI/dUrRPNpZ81yikPEcym5bIuSIIuE2qCHXAdg/d9h5r/zuN9Zcw88dzx0C
Hzo1C5xX9LY1dfoYXXWsUBlMT5pnx0rMF+FMX6O6OdZWnn1QszRemSGZV/T2siKJ+V8iOikelPTb
741+QVXZoomvmm+aB8ViwsEV0t2+v6Pvwx+rOcMLoGLwdpYKz9A8/SnR8/Aa14N8cOOg34DzlbvJ
Mj402rjiffDGHiKyGzTTwTsBmOa//2sXG5WV9IzExFelcj+meZ3sxwn8EiChf3j/d90Xf5TJDj1s
GITo1Cx7ALWo+qFBkeoqe+3fomV+WfNF/RmF3p/p2Kr/wixa88h468fxUOQ1NSSG0M64/XFFFWWi
j1E50WJdOVt68zlABPeYWuqv93/bG2sGok5DE3kJCpjldFFYDHJquJsvVSTkvkxb62hFTEKIvnwc
oSutHIA3qqUZnGZvkKLMrIDFcdTK1AdrEtplCnP7yRRavXfCaHqmuwTgYUbMRcbyGCb2dKZL5pwq
ekVf3a7c1lFlP9ShL451YE70Mmo7+Nm17XDoyuG3Hg7JK8yNZpNNSbTCjHlj/QlV8yYjhXBZldvF
ECEKtBbTbJe6to1tKcv4RSmMc2uTbOa10jDzgHzk++vy5oeCakCTGrgS+HRxZEc/KvO2q8TFTPID
XJFT23xMut+6In6RUB3bEEnm0feMLMNt2G29OEBOsTgZ/qHJMy8x5SdnUlxijLUxfO0Y991KTLn/
KlSNICIzg8dmhnzxVTIfPSSEsIKrKNRr17mvTa/qz5VwzoZaZ699XoUr6dV9FJvrVI7DXFyAqS72
Tlk2+MJWfnAFSIu9ws0dlM617vD+l18QheY8+uYxS9ghJ+PvC8sOrla1F3W7Tdz0JE033tDH+2ql
09fJaQ9ZoJxrY/gHu461dsnqCyy+rDlGgR5JN7iyO/ZKD0HHjFzVoyjcd6XYSzd5UlL3a+affIYq
M3daM6m4DwqkJex2VBuIXUiB3W743q8SQ+oF0afS0axCAjIbu99agBl31nx5/3P/ARtv7ya+OBAP
SB49m7sGWtrqcRQJNbjqVfyqaiRhaYm2+JhnghkLvdgbY1z/pnIJHmcw+pumVs5ja1j50WgIxQkm
gGj9Ge65GQP1d9yWFtZFqWLFXulUv8rGB2Pvpuoz+ELfoCMYHBQ7QVHQMIbsUXHDMNn6aDRuURmM
d1EgEIwb0vEpdkJ3L8wxeRZOWu59mVn/6EqVbtpy9L+iKeafHRZpJdS8tfacKKwaaOQhIL5MV3y9
6tykjKJrB/3oZGXTL4hj1ckXyl6XojuZtgSAnyKQLTsodjSOtU+lXh7fX5T7PIVuJmU1JTaOM9iJ
3m6AVjUAfGstvJpsQxTEk9/uVEUHWffJmSqn2mpt92+Wturv//xcEgi4N/bsKMnVd/tcgU5lkDcy
uAY4tXoxif5L0eHP4I/iqpLEPQxocR/zuLVXtJXfQFtp4xkqO9AipaCHevvkQum6qqKncFUFrTtY
hL9bP4u3mS7SclMFDOOUae+f3FL5rA6t+zKKURwgP0NIaMNwZzYRPJzSuMSO/fL+N3kjgwVXJL4C
haIwixbU7atFCgrIYETuJXbFjxIsZFN+EbThYa3j7pwMyQerTc6dRbXZi+zU2cmvBjXVpzEJ1sZ0
34jAM+IC1IlhGJzsed/8lXMVzI3XFpay+BImww+3mBJPtadkZRfcJz/0DblaSH7AvrVlL6hII0Bf
rKQuWdFdZBoO5yZ260MvaytauVLeuMSwjqRaBcIl0C1JryKf9MgSvX/JgNt2iSvjfVAFuVfZltxW
eiE3aSnWJAnfwI444Hy92eQNe4fliuaViKyaISyG49Hm84zaMDdNgXBeYUTfYN7aXiat8JB2I+E3
zoW/ZYL1RZ+c8OgaVYU8aW27m6YtlROWzvgwlY76u+mMzys7b47zi9AMRQ5shpOIlYm6uHCnXqnk
pGbOJeit7FiIyoIXPMWbthbdFwLIj1zTy/PQjuqJt3IenAoH57gLf668x/yc2/eYDSgMmiHkjrQC
5vvqr23nJkzwtJVfXrspL79YCK88UEDGpGJ1vx3p7W4tirWjsPxPijH2O0kev5XjsCmVId9m5bgT
Q2yeewWl13ZKo/1Q4pCWj4PymKbhmp7W/DY3bwv6QLYIPxQJZQd90Nu31UxQ84JgclWroduoQw3y
38af3GlyN8Pk/uctzONQtidOk4yRWC8+TkKpAP9UDyihuxi64JTtB8Wptk6dp3srzJstl266Ei/v
AsH8UGjMBAG4//YyQ6jZwjbyjMG1B4nZgE2nmIFk48o19Kctv/iU86mcgQJk77Fjuf2U1K0I4Kml
e0ma+ABMAqyde8gTeF334EYoBAT6NgsOffcrlY+F8jAk6kXKT6Io6LOUj8qQbAOkeIaoPxRVvDfL
T3i5ekYk+aex8rJ3BCVSF840WS/By4ILtAB06hxbsSorlEtL42BnZxI98Do+zHXQR/hqyTGNOmU7
1u6rPTbmSWZIIOepT+9KHdQcqF+1jxEE8oeV03MX47AFYrlYLeplBL0X70VFnvTDOAbXjm76Pqj9
6BhQJD3A6Uc62UqORkk3mJIheHbUOD5gotJvjT7sDi18pcBrHadDSZeP1o7Rr4Bu5Au0q+nw/mve
nRqD+23WfwConQGbecf9dcaNoKxbLdTE60hrfp/l/wSolOpTDo26z7bvP+v+Sp2HrnkMi0U2D0C0
eFgyJWSL1HGl4liXujAudjRg5xlL0sagtE+h1YjHOd81Cid+RJhCZaxY/UfvIgSp6Tfu33+h+2oP
3UouOpybNAE1dUkBcKbOJQUR7rUzGvcwdM2EVIAaAFLCHXrtUMF4qqX7DX91ceiZTNrZRSWULVOP
rGE1ZAeUV33EXavmowMj6GdZKaDBzE7V1U7vAt8bXec37GCU1d9/87tl48WBEOnBkMVrd2WqkWAn
pqm+cZ3CfjcNkb1RRPFCg47rggbQf38YFEmwLJKQ+YG3ywYdi/Gm2jSuWZKMZ8vM842f021sMbA4
orMgVp53F+X4cYAvBvZhnFL2yu3z2pwNmPUdPw5DOK8UaG7ZUl2Lcm8+hV2Itzg7EX7c7VOyzCor
p7aMK2pmw0aWFQQcV69WAIU/KNVNLCUCIHDANapifgiydPsYeMkxKomDfc00Ic+q0nafiiTot13T
m6+OnquzLhQVRmxPCuNFSb9p4Tbau16BGbPrtE5DdN2w5LUgOQm8KRz933Y72l+dsfE/9F2N0lqQ
q1brzQnrJg2Bb6ji1D735FA7O2Fjem8nWfIJYjUcn2homtobKOmPYzCYQIUCW211LBJ8aF0ze4ix
3vUChf/eQJksf7ihPJYqMO7G9Wtma6dAhKVXWWhkb2KZii0NEp8LEK5jgtWaXWhKuyuTQdv7RgrJ
vAyiIfCknTJfxLUVrJzhu5PATcXUHYRAynK8Txe5MVXLFHalq16NKI92DYRbhO4ag7dKE6hvqybB
f0aXbxYUAjsOYUxxzjgMArG3C9pmZiLbFHtZTaonx/6mSf172znnKEzhA9deEJ8q53sRjq99mnga
hOoqTo862i++uwEw3Qm9PQo8hRT7V9P9To1fNIXpFQv6wpFXVum+pasc+co2FS86PQp0Ax5LGkk5
oF2mfHLk2CKnr70guLgvtHynpsq27Vf643fFwPwrZ+kUOOEAh8tBiI7kvVf7Eg/IUVLpi7o5D0GV
/htN8uP70eXNJzGT8L+NEVq7t9+zD/RQOqExXWRsj19ocj+ys/OHqW3T3ftPuq82+VEAyrOpFLMI
d7NKMAI133Kr6VKYA+xH42eTpi+OBRGwkM0xkoXuGWP7O6pxKjQbL43Ta8+lnIT9tnQA8NVqJdLd
c23mN+JSJI9EB4mS6PbHJ0JE6qjiSxo2drtJOmE8FEKGnt0afuBBlyt3tRisQ5ZqzjmWGb0a69Rk
jAfog5JvbQ20RFql82zrpdgWfVqvNNzvoiTTiRpTiaTWvCNx+fYFC5Xizy5s7aJMbvxgOhUZYNJc
VxZm/pm3ZwoWHgeZlaFPwgzi7VNk77ZMOwgchan79pro+4SrMzUfenJRrw1951tXuFe9cMXRSqNh
408qHDkmQQ5WFDIW2pad/SRD/98+nBlRURSylImWeFIxspVt9IeBsnhbOoeMGnElQkd2FmlMEhul
ZoRKd7EtbkHpxtHBNiJzn6EzWFF5NOnJNZXxKcIQwyuNRj1QwaMLnyMi7Qd6fU1Rajpkem0RpeDS
aUOOlkVd48Kh1d24CUskLSatyzaSBruHEWFwkJ2t2J4e5PykwgA2U1PEcI0iO7j6tHfzrPmZiAYD
Zqgg/kNl+sE2b8f2kLtpTt+1Z+5mtKM9MIJ4YJ/3u7CN6+0wiuhE8/FXNkbdQZZ6+yEae2eP+9+L
M2ouG7HUou/9oLqXtiyKPQ39YedL85lb+9zosXvoFBTS398Of6aIFx+Y6Q/kFP4Un2Rot9uhTOpI
TfR2uFiF4HpzzTZ4CbAT7QN/gmFfqVvcQz43Wuw/0323L5FhYG2qWtG1nirnopdUnV1mR4cqHJrD
hAvKY9uFzE40wfBcwi95HP3E/oWjiL4F8Fc9XHWbowv6urKx7ypofGHm5J8/MH+AO25/iLSGxBzD
sMe0ptd2IdYsW7avPNS5pv5id/2s2ggpyHaU7T4Zam2NqTCfm+WHhJSPFivWcrM46+3zs4oeR4M9
6EXEsf1ZUxp4z/bgnIaejJQEZDxocVR96syg+d4oVCkdilmN5vde0Dlr3rB/WuuLt2ECCsoVcuEz
8XYR7MZAF7IrW/vCuFz8oFoVPFdnMu2zNYyvk9OpkrdrkUGLpQ7UHjc/MmY+f2pdOr7ScGg+6tK3
vIzk8CmuVfelgsn+OOq5/aw0WTb7mSV7RrEyzynVjAlxK963Uyx31hBQ2rgjw6FlE9JVz4zafBBR
a32HAB5+yMuydFf28F1aMrM1YaGTnYOl3bV+Cz0A8qyd7qKjkoiiUBNf4NzEBxjA2qau+noFGbgv
g13EwrmsXTjG8G6WVhg93PoShwbnoiECubfLfPpOARE8RW6Jk0lSq9u41ro9u18ejGGqUNE25L9d
aBc/YOHVOyKq2AgMk1Y+xN0FAoCgIfDHbQumeFepjFKPjRw7q0uJfCHDfoX1UIp+TdJkvoZuthZd
k7nYpldMmWIsOU26lseqiCb34or2SRZC+dyK/sTQoPbP+7Hp7QdRKQIgwqRYNlLjLDRTGWIsinx7
/oQmZLGx/bA5lI2IV0rz++p0NtcBfaHb/gcknz/tX7U59i366IjUuShyzP7N81h/oQZVv1k1HjFu
PIXndIy+6griiUNVzAli5n4I1NH0EHhpviuKEsPMLa3jmI0ZV4sSf7UKRR57inDp6UCKiGKY7q/3
v9DdXf5nEpfWtnDZ+ATA27ceu9TBq7N1LthNoO6nao1nRViKwcCV/TlxRvdJMfPx01Qla849d5AL
j54p2/MIE1O8S2k3WZghhR5+tU43xTu1f7UHW9326LzVrRV6yeivoU9v/Viboz6DPHD7lyGtNoNI
TxLFuXA6k+0kFWsryzx4ZlmxOGQMLjw79JZazwqHNYTpvrTk54KhM3oPy0blLW6/9FDHbpgUjXNp
o1H7oOYIpOkhgg5T7RRPiey0fdT47n50aqS/A8eZtmaqFZtcbwKMYirShqCS596sadVVo/odTUzG
ZCJrQlRl6jLKyCrk002MHnZJq54nEzsvMw4l3qTcWqE/4vJhhig6TUxMHts2tP9MJAQ7NkHr9eGY
7mVTjxcFo8wAMAe7plhpJXZDGMrLTDG8EpOCyYMlGR1rNYpO4TSVG3NiTNdw/Ac/r8qHOJDtU4yf
2KaoekP3ADiiTeYM48bqVP3j+5tXu19Qhs9nphBVP/MoS89GfNu0KO0S3P4U3cQ3SDI0iCXTU5RN
mD+ZrUg2LZ/2kZz+U9Wm2iZurWiL+Ix8IFf8ELUi3oVaLhkY7eAJ+FnfPNm+Ee1UTayRFe5jEe8K
RwHuI8CatpRx0qTVKU2U0v1CROeH7+Q7fWJ4Opii1/e/yv1lRhMChZ7Z3oWUd6lwM0xRCe+n1S/a
dCVZhaTa2/axFeXH0dJWUqb7+4IHzMRR7kzIassAaxdDEeqpibNjH8pnrWnNTSYHZfuffxGXM4sE
lA4FZ0n0sQZh0EVQ9Es1CvIv2WEYmIX/hAb+ArYP8+D9x73xo+Cy09onlMPAWUr7VlrW4VtEn3JS
evqcdufTUvP7bmWd7imGgLT8LiS98COEHbLIN8ei7juL+uCiBsF3swsh0I8+g3+N2saeapWP0TjE
+2lI6x1aGcaLCJMP7//SP3nG7U1MT2+miZDBw2taWtjiUz/1WjXpl3ZKkp2epf1xyiPn2pr+C3SK
8RsTeVwJZl2kn7XSqjYWqP3gMmLdxaP+VIvwS2SO/RMTDN1jNfbDXmlV56CjrL53S7+5BloReOFk
yAc/7QHuZPM4pobXBjUD0Y0oN47MHuOE0ZwUwnaxs+HReDWjwts6iMJTnGvFWu41B9rFb0b8hD4E
9zTV8rJIrsOxql23My5R1qFyb9vDOS1IsfQkFZfAdqovteJeQaSIeHQKoDVotvz2/oe/KzXIBpjf
I9WiiGY4dQFnmiEyPnWm6xeH4aSHzjQxrWa88rHInG6L3NuP1mzzPWzli1WN+kqq8kYkwrVr7rtR
x0NcWWT2hSbiqLdL/ZKG5lnIVqRekWP4bNRQkt//nW8cJSpv14KjRf8LMuftpafZ0YjDfOFcin6M
/gnc/HuFbf3KLn7rILGM5JGzchCbeI6If6VeilWqioJFwQUlZwZs0l6B4cjtN2sa0kJq4rOtyAI9
qNw+mJn/q0qY23n/h75xEwEKMU+BOBSpprmo3ZJY0Z1Oz9wLsv5nYYzPYsyyFwvUejNWRXZ2Y67E
DJPT9x/7xvdliGHGe8inZyWW218+tU1kgDa6lyJLtH3pBtouKHEU/f94ClYWxHo2Kxzh26dkWibD
uvPdi8Lg6TWN1LOuDenL+w95oyZiPIzzPc/Bz/2SxSc0u8BtusFyLmWqX+kS4j3KAM9JD8vyXFpG
9aoXxvhk2PJzHAzqixlm5t5v7GafGnn/kNhBe+rMduWCuz+oAkh1tn3BNQ1vlvks/bW1Km2kZwQv
C4O58bsim/Yxrhgf9N1CxptYbVHlsnqmw2NC0EnxDWflLrrfV9yuLo/XmZ7n+y+2du2ogZZoVBUG
Fo2nPu+LbdNWkacnL1WDSnaebwEt16hN96k5MwIkVnO/BTWC5c2UhpHqjJVmX+yp+JomEroZwhFF
H7/Suv2hK1KuhKT7SXhQ+nneVvAT577AYvETmWhBUyvThdysO4y1GR1Kd0IfavTrJ80K9rZTa49G
HBVbZhWynYP1yraHx7Chcb/mYXXPPZmJCWTqjKjMgqjLqkhVyp4ClfDclbm5w7UeLNeJ4ux7Qmfl
scnH8tLmjvav6gY48EIuGadk6w4DVCMGyPXPhoqWjfCnbFcZangtdR0oSede/88HUzCszvuRqBD4
lgO+cZTVaiXIKTUjsq6Wmz+lXReuHIE/AN7thSlIJAng86UF/3mxNpCOu1ijW3YJigw71TDELiWO
2mGfje1jmGT51myncZd3qti7evehmfBIKg3f/b0SId7YllyXODezMed0UL89jL6CAJ4oFe3Sj1ry
EMRT8VAaJgUQEFKMcrxSGt/9cESHN++SQ9rY4zXSq4eO8cFvTVA6T26JYgw1X01ZM2JM/BCILDu5
3VpVfR81SC2QswfYgQp/L9lKw7dRYs26TEKZfgUNQkWF1DCYMbxRt4/hEH9KtWb6XqAxtbIl/oAn
t6vFs2clX1Q9aDgvmTVKN+lx7w7WBScFD0zk3FZ66SUu0lXKaZp+1tm/lRx+FrHjQVB7yK3u5ABI
ePlEnsc4C34xQ/xkt40nncfYQlQAA57GRMjRXdOnvE9E2LuILUChRewK3OR2PcOwgBsYhMZz6Bi/
cxmVz1kalFvXkOHD+1vnviaaqwcm4Od0h7nLRR6iBnGjZGWPrruGvF+F5cC+T+1i10C42M2F+0o6
cN+84llISMG9Ict0mRy4/Wmm2tIQaVP9ue4R63DUzDgoacRMb5RaP0XumierykOvn/N9M5lNHfxw
ByRifEytUMEhPLb3tayiTRFba0nDnboXWA+D4mARbJCZMrS41BSiezHqrXUJ/GdIAWWNM/sY/gyN
r0qmbSMEjmRiPco8P+M2PmwQvvES8U9rTi9W0Dw2ytFy0Bb6qCgfAqUcPFd9rsVT5LxYEsZtmFKI
69vapTeO3NIAC3dojm1xkIq9ttnfyPz4JWTReN0KUoalwinF/ZRb/AFgCz+H9WwOMNWYp8Vd+RL4
TrJt0Or42llas0EBqjw0pbIyYXMfk6gk0KOiYfCnVlzsLNS2hBvElrhYfaSdy1R5wcd91/XGkyYr
2H5R/+n9rfynNlgecHYVxGfIfugLLFKCQGutOhwCqmEzOxlmvZM0KkK8WJKm2SXdqwPb31CgpKvR
fhrzTRdCjbSKh6wqPgeqtamm18EpN6p5Cv1zYfherJSXcdi1SbhxWnFMddyBsFHP29f33/yNi4Rv
xdwUYUTAlVzaXlVqYedhoosLZfXwHKJi+hrIIcZCp9E23GVc8LYMdqahqIemMcydH4lo20wQ0d9/
E+ONAA3AwzHggFL7Lq+0QUQ59m2ZgW7bBO/AeIzxKCwzcU2ifucmr1r8knXx1lHCY4UMJYcIpsC4
U8xqB2Z0dcO9CJWrLD8PygnmpFl/jpVDbaIN5/yM1GcT/bryisfIRyuojpWbH3tbfI7yB0tV+F+C
ix03u1h97mrQuZzGShBChGiTn74wD5WYXpip/5DmOGqYLX2QSbE/5537NCsHULqszfD/EeVd7Cjq
4D+aLiAsDBvfBiurmIvVUqqXGm0mQyHsT75nJV+Uod90pD6RfR3jjwB+Dc1GnCT0CA+pczj8nvQv
A75OgbyApg19uC8DpuaZpC5y9aFz9O9o4Vmenacv6DlcJtzA2k8FskKqeXx/Qd8oHhCXYDKCEpPQ
pttz0f9Xno5uDOptdTddjNCczqEikDygWrxmpZ/to0mkh7gp+qeu8OODqtQ+ZPQkGz3mqbutYqrp
oy3T7iEMpLM2rHBfokFgIJMk0iJcZy0V73uZ6GMJI/gytNEpxr3Pi6zePGpO6niTbiuAu1n7nUR0
3JPEyZ9tPkV7c4pVz3WLj4WfDV9l3awEkbcCJ01fZmthMdC4+HNA/vpe/SB8I04ZaSMX0k6NIb6R
3oYI3Bbui8zC6GBZWPDotYCjBtJ8skN9Tc7w/vYH+kA6cJ5E5tNYi9tfKm5sFjr8jkBPjhoyAXAE
mNh6nMJwLdG4n3ueYRZAPWoapI3vJkZMH9k+2frjpXFGeUJt6zwZVXoyGVt7ChKU6KqeMRlcnsNv
AWTaFhZQxoaV4fTILZxt8zjlViz1qHtypdB+uEpgH0UdWC/qONlPeuSrK/fKfVsdKIEtDXeJMC8Q
zbvd0Z2WRE5VucOlU7MTYxXDJWppfHuhKsADI9NLidCeNdjGS6OO4aMa0Tj3XTzlW5kEJ4QII084
4fjc1Nlw0bLYee5NG/0suz3jFFTtqKAOQdCgX5BXybVrlX8CC2GWlVD7VuaF2gWiTfADHAgjtz8j
6yYDElunP8d1tkUkwd9C47nISe82bmmsPOz+rJF1USfTx4LyZC8TG6h7TmhWlf48KJ22qRTd3lZN
/ev9WHO/b5n6oV1MTKHq4UK7/UVJPMYlVNT04hthfqmc5nWMXPNpSsr/XPvPD6JFCq6F8r66wOmY
fPelIZr0YgdKfnQr+W+duqe4j+JNryXnnNzfq5PsP8s4QVc3aQYyvAJVlt13+/tk4SdurGbFJbLd
4LM+md/EGH40ygQyi+t0xyQs/P37n/R+3eZHMgegz64qd7N0PlPZdja1xUUJHOuM7I84t+YaOeo+
U5sZgNSvVBvMi9ri9nepvS4zVD7IdaB+7OJ2dMBci3hnW5nwBiEGT0llsnKM7xONWQYfhRzG1SgG
l4RH28kDH1nv8pKPZn/gClZem9LonuvY+eHWxpn2uAYGrY/nwgfiWDkP97MBrOXfj59f768wH9mx
MsVJU14mtfZk9uKnTwqsrF5iE9jjQKWaHzFoOBrQ3Yvun8KRgGloB9X5hwr71dL8VJG7J+1hqs4S
typg9e9OWV/dIML8S3sN3TW5xrd2AvUWam407Rmgmv/+rxd21TwvnTHCob5Hqrn1XbFz3GLNk+2t
rUDHhfqHK5DgujhZqsqItBmqJTI4SfCQRiEfJ8k/j06We2Pc1Vd7MtbygDeeiXQR0+OEc4cft1gK
UY1WM1lmdpnb+xbsV8NsXk0l20b6uIsrf1MjotzJfxCXeI7LD5nrvBZS2XB5n1Dcvxp6eMj7tTNx
H53hJcxsI7YmRL4lsjtMxdiViZZf4qL/0lp2ASKiWg+TkaGqUZWrZfH9R4CBR3QmHaIHQ2C7Xd5S
1FXEb+4uqTTyL0maBvu6cqbP0SigXImI2fTUiPvnpBH+Q2u4rzkH+lMeVWRDNjqDtQ/HzHOtQH/N
2jx6iEt7+pG5Zvjx/YD0RqkyE+gJvORHiCctre6KyIQIVpdoiZO8HBtb+Oe2161mY1jJ18Ftr37e
7OsCiM/TFCv/VE04kBfUGyt3wP0CUdhyc5LRwkkDi7z9YLGjBX3awF5Ua8RJdaVX9l3jVoeiNOkW
asWaUts93szzSDrmUEmPetmYgnFYxQUjWZdI4tgusqrcma0TP2W1sW+dQTsXPboCXTTE25UvPucz
t0UIHBQaonDw5g6KsTiTwp50xZF2d0ki1dxFeSMOcjSVk98w4ZG1vfISBgMjQ2WLRNr/cHamu3Fj
aZq+lUT+ZzX3pdHVwJARjAhtIVmyLfsPIdsy933n1c9DVc20giEEx4NEouBSWoc8PMu3vAuU3m8h
PwUjEWrHySvqTZ9aa3I5H6xW8kOAUICiWARLM5MYa0MxpWlzTBtZ3xPJeleaVmYbunT5N8C21rZL
hm+X5+H8AOSuABMzF541JLMWt28z+n2Zh0NHIZyU1JRiw5kkNM8uj3Iew4BUeiOJIHdK/3H++btj
Niox2qiSqjwillGDH0zrnSkV4sMUWOFKv/WjF5r5Q7BzAQjwjU+HKpqkHE3TK45DSNzggWmhJlRN
K/fsW0vidPnM1F/gFRyuzNtSwQo+KOlMJnp3UU0XWh+T7EAAdZOlmu7IWMRsi1z7UYzqcN2hI/dq
NVDaFYMMO6limBt0EbZCktaOrk0vA5GR28teaEOhV9ASSJCDLvR0Owqd+vNPvwTrirQEwjDYT2qG
p9NT6Y0xAqDw7nCTp04Tw9vL9aze9RXl28tDfZD0EYTMAaXIt+fIX3yKOkXNFzhMeYTq8dKQ5X0K
q87b9rGPIXhoWnbCyb1XRIHmvTnNWoxNvbLw5iHefyYFBztCL52qnUVRYfm6zdAaVaY1zR31TsHt
zdDfhtZofunMJNz3cR7uO62uj12g3OQdPoVrU7Dc0gpKTvMJg74xe0tdorDCMTTCwuyNuxbJ5+ve
lMtDWPru4M1Sb2K0zSJ2daCoE7l5/C1sde8gdND/GvKNT4XQYfqTlIE7BvLz4GX9Pg+ldnv5M509
IlND4kc5nGXMpTxvqHd70/J9OCOjGt53Vvkr6HuNmotZHUQtzo9KBWBWCbP2+fKYZ/232TmMQiox
KgEn/7MY1M8QPYdTHt2niuo/9r4Fv0iLUJBJaHmaA9xr5FSDvaDIjTPUQnaDVnnqxPpUaHagFWsJ
wfLae3scPDD/FZ2QbZ3OQQuUAEieGd73gvUjkpvnVNF2WMDimVXm3cqanN/tZE3O7/5usMUWJGcO
Kdcb4b3ahua1FzdYo2do5V6e4vNXgrg4t3IJbgnKz25WqfPlcejCe7mx0icz8chB+MpOhUfOXiKj
XFnqyyOeMocEcJEwhp2GMs/iiJep54Rexlv1vvZj0tT4oMVN4QSjsHZNfjjS3L8hReXmWp7wuSqQ
v7VDeI9Lh6nZGdpddjJ0ymSTPEbO5Wk8O+jf3ouoF1TvfKWIi/fqY5icHPGwB6TGKZTIVcy5exUi
IdgPw+RMXvupiEEdUQ6HiWNsNX/ci+nkFml8O04j/AqK4vgOOQQ2NrIqrq/4N6jJXIV+vBL0L6Op
+Vlnwrk6A/K4zxfPioye4UW6Fd4HxShDAMnMT1MjZ9uiQ4ciF8N+k4+at1WLYS3v/Oib0OjSkHIk
m6UPeLqBstisKuzlwvsw1VRbaiPlOkw8z/ZFNftD0tH8knSG5/cEicIVfzqUMOmjVoXIcAWhkWIn
O+iOYPX9ync/36TzLgWSxzIjSly2Nb0gFpqo86P7Al4jzYKYMAwmoXt5dX20SbkaSM9YWgiYzD9/
d/bqiBxCUezDe8/y7hLf644VNdmrUuiHuxAdtcP/z3AzTxelCxxUFhcywB3cRQr2KDQPhEj134SY
5dYSzB9yIg/by4Od3yvMIPVx+mQ4DhCJnb4bcqtyEQ0ix9zQafYQBa+lWCLV1Ub9LknN+0iuf14e
8XwRKkgtMJFvFWZQr6cjdpNcBK3a0wZXdXDFyVC5SH+2dqeU/crpelbpIEDDHkel2MEBO8OsT8eK
Ow1CVSZrQDYUV649d6AKuhnMGjpy31wJfSNszMD8oeWPsi/vh/A2Ue/z4XOQ3tcVkEP1SgLDLAeU
Q5PJDYVBdioj+yzNvHCpb1wzUVCSylce+yzP5LGp71GrnGX6APjMy/7dguuLUB8s0stjjCONHaVK
v0GnnNg1iMxNXGrF1wjFQFtvGv1OErvuqpNQeYkMq1lZ+R98K5IcaLmkHhqhwOJbaVVT6VGMODc+
YtL13JrfD0IIpxXw9spLz+90et8as4MAMAUOJ9KQRbsJGX+ttFJhOGaBj2ITqoHuIFbZ18uL73wr
n46yeKHcLwq98vyRMqYJNl2RMXAwpV2s0NTy/DX37reO4fKlZr8zqOm494FKP/2QkoDwjlnV49HP
JFeovafClD0nriEVBngCXJX9NyHyb1rpJovu9f4qKj+F0ZcxOmrejTz89M2jFt3Ls/Pp6LRl5xT6
PTC5Y1K81PGPurpK+19+42P9iwCPK8u/zOnH1CJlj8cAPuimabfetx558dG6skz0XBrEv5+b4t4f
bkLrR28pmBRUMK73+Og5lvSoaA/C9CSKWzJboX9oLPTCop1W/ra6Qy99QTa/oxyJ+YZtBL8Fy8m1
FM+RvT7rDP3I/K+9ENtZ9JN+ehxAYalfjPA1y36nMORNTyXMuBrrK0n+Wlh3ZgsCSt5kSAkL4LeN
5IDtiX35a5/lNrNhJUBTVIypy1M+WM6/qYVDQC4FerClRdla0hdk+LWfjTX416Uc+MjDp9IBuoR6
kwPrs9HdNdYMXd7C5MUqIK2Y0YJE7ih8z7vs3XZO48GEzOX1x6bCOTIUr6JiP2rNCxYSFIqC5JUm
YLKZEu2nhCWiKL1EI5W+zG4B4pR41ilXXTjdJPWzOfyapFdL2icmfA7hrlVfBJAV+VTcxvn10LhR
bnxVc/lBS1+Mge4xyhgOZbuVU+E8gAEiTG5Ks4Mr94zqq4lBYPR6ohzlEP61EjwJVE6dEJKOq2Za
do1mv61YpbYy7Fk7V3lr04EHnV3YADksQnKpzJA404bx2Kp8pMioy90wIX6ZaF6zUyMQeWgPd9Jz
qHi7Js2Sx7hVtNswT4r7OO/U26ZtPUcHGvvHFzZlGXz50BsF03wGjMzjWAsSHGCPNYK0OeLVrtpl
pkPNzC5nINrlRX1+UGLywllC2U+xZgTo6WrC6N0XxzBnNCRv3bFoMwiwwxoY4qw5ymRzS3P0zxKa
CB4vto4BPVeWChlaeyocPE7k5gCUGVPOxy5NWYNdQCtNw3tI8J3IB505ST8iL/up54ViZ1X9iNbo
rooTpxvg3CvTqtH6+VE+M+u41albkDgts8Ew4sfNiLxBUWg9El+K8KRZQuh4eBk90mJRfl+e9/O7
kF/I1CNlChIZWPfpvCO8UeqUxsWjLMDMbqygdjs/H7aKvhY7f7C/YOlzUWk0Emd6y+lIU6pOgeAD
WzCQO9v4IbBGaL+t7QXTjR/sKKp5P3ut/Xz5/c7wrfMXJ+YARQTYGgDYPOHvjiklzcEWBcl07GGH
f0kBKV7T+soR3JfGY0ZB+xhkZY/pDTm+Kgg/80ZAuyocC6dRfKAU5Hm7DkbqQYcBb4tJ1WEX1cff
Lz/mecBqcp9yElALmXH9izghxN0jGmsd7Q7FyyF21dJDVtb6XaFOodOHWrRVunat+/nBt6cIAgIZ
3DXZzFJbMkPKrfJ6iS9CxjwNkkm1Gz8IoADdyio7wwjyFWCag4CEekP6tBRyHIURmJZpgVmRI30j
dSK2vNX0OSniCcSl1aivY41Gl1UkD3QAbB1fym+FpQ07FV3Fb9UQPyl+V7ldoyh/HKHBS9HJ5Xg8
qhVLCpmMgXtQD0V1pLXho42kCXYxFOnK8fbRMpw7fW93y/ydF8swKQuAM1pZHcN6AlWUBOO1iYCf
LUEdvG0UQXWjodyKchO6BCL6JjR6pMCz6ohWhLIFlJW5eSt+g3Y2OcnswDLGw7D2kOeH8KyARRsA
jgU7dIkFNxoZaW6tKo4BNLDPqtYXd5MZPadDaD1rVRDfRrrxIllp80kwOvWuNsIWgGfdPSBO/TUK
K3oUpZisXQ1n6lyY14OmgPSBk+HsorC4G8ymBRqut/mxaZ9DdMiuZK+qrtRE65+zDCRP5ltwM71R
u5nwCLpvMIXZimkRPLdif9Wna86TH80SywVuHvg+OGWLx2kbzG/amo5q4gfFU1jngdtl8bS9fCJ8
NAq5K3UfqBhwh+XTc6sFw92UwOyPhpkGN+0Uovqrj2uWG/OyOw3iQIbN3CwatbPMy+LcSRJQDmKZ
lxDxyYcgU5bb0tSmjS4EgOyH6A8bJPOXZCxq0QSOCkDW05fqNbOYhkLOj7iLNddiKxIA9sZKH/H8
WOOcoclL3DJbsSy3mtyIPpm3XiDS4fsQy+uHfJCSnxYKjJc/0UcLk7LT3MJiv8yyZ6evI0tTYCSC
VR+5yBDxaCVvLxvRTo/qcZejCfGrqOR92DTj924YQweYa+u0shKjFK08RUa2pk92hpdlfuczFpIw
8wyPYRHeFA0YjAgD12Md9PtW1WwzKpDpwtTXg8ycxqKTp73yGLBjNrklbsWmtzaT2LZf8V2cmZ+q
ldOsz3vbCtCtsVDfveHvmnacNt026hHE5W7Uuu9mGrU20pLjU9dY4qHOcSoUk6aa7EAJgc8lqfLj
8mTP4cHJSqWbQ3gyw7npmfJxT+e6aIcJtc9RPIo18BU1mEKkAHPrqpXQCUlTMzx0oDGfcqkID6Eo
TCs1ufNvzbmIXBqNcnUmvi2LcmYSVNYUJdIxGdL4yTOtfRFNw95LFBekJWj3rvZ2yH19z4oodrS8
0zcGdg7yhF3eOPXZShPwbJHzODNjiTY7VgRnLja+pDc0l1LpSPM+uUpkP7gZof+9lKm3lm+enUTz
UPQbId2xvpC/OZ15rw2aUbNyiepCPt0LmlE7g0yP/PL3PQsPGcXEpZWaDEwJmCSno0AtSALk7cXj
TA52ErlJ90ou9eiNjcORrVU9lprWbUsE11euvTOOAFceRV0yWOpq0ASWpWvA4mVnWk19xDoZW7k0
rp8FXEI2Q9rL12UjjXsj0L5mIkDEKPfBTmL1dxzbwHwcDSxlaSZ3WIf43mOC2Pi+6PDVzavyO5j1
e7J00ZZiq7karSE9CkHNPU5Z5reazHwTBBLlfYFslqsMuLL2heAWICQ2SaYJ32ibyO6IZevKUj6L
NXldqrCQVfmXZskiEE/y0Opwl6bzWFbIolK/2hgTfp/RKGEUoFgtulZGvFv5vPPRfrp/GXVu0QAl
xBXozE3TmMw47dT6iMrfDlSHUX/RqAAKRQdEetsSW5dq7Mj5Lq2e0MWx+/6qgYwhZM9+BDY8ffDr
ejMfs4WqUut88HoEI+Ri1j/bCxFeVtZL0ctu3ESbJL9rAgEHBBf55qCl+yGl+8JTsLJEaCdsHFON
t77M9AfoHt7COfdjzRGafBN0vRsZkQsTb28k/RYe7gY1vBR4QlAh+ZkF+0HNtnWUbOZAMUEUMeGv
eRjVDvtG9QF8AlcBX2xuFa1yMxPjaf7X70Xslk1XTcKNJxxAb+8SQ3Ji/4fI0wzqrpXlXe2Nu5Qa
CQJSVRdEXIxQ4y9/hPP0lwIH/TGDvHKuGy9b0plei/SqKvHotZNdCFNnx5gMot1m3QjK6B9HZms3
gGbayHpSwX2pJwQo4/Jq1I3fglLmh0TLjI1Hi8LBGNrfCjAONnVlKrekb2uiwmeaF6DJkf2i1MWa
4ehfGm1YselJQiJTYtKafJ8VYXmDSqtE0bAXrtXJl+4CMQntAEi31JvqVqwab1sninSNx/Q3IA7H
zKBFPovJlM4UR73rKVZ2r6TT2s17fkaCMaDFT5mXrgN9yNPTS5/URqlHsFIF1YLNmA6+O8pG+XD5
+300ykxaoFlD4Enr+nQUqxC1DmJgC9XPxEosRwhXF1FouzzKB1cd0QyINaSR5pLYMiis2izwRKVu
77FBMq7ohH2T8UKwq1R+HUT4fIqa4vvY7ajLOXFVI2BjRJNlp34cXjO/0mbleebJOz06gIPRJidJ
A6WLdMPpa+dppVW+EBf3lZUpjpLH/dHMUO3OQl9zwzJ4waO42/YA/JwsJ/TCwN5wwrh5vPwc57M/
wziYD0SuoZ8vp0UL/SHC9yW7nyzjxVIjHNV8MV+5Bs8GUYHC436BjBM95rMmSWbVPmYfkXCcEN28
gY9I9a8e8pXT+CyYmkdB1pDFD0GJBOB0RqOQZapIo3AU1HzaNklXbFs97/ZWAQ7CNIPIbcNePwij
aezABworEfqbFsLJF8WzDGDoLE9OeYa65+n4ijxlSqT12p3Wh4ixY89qSwNuNWUe+BtSPBWGFnVC
2wqp4Jsj6mlh+mu0OsUO4+ReqZEqq+V4dBDE+Rp1HUAiX+iwV6wM+X6wImNv0na+juuut0cM37eX
F8LZBUr2B6cLYS88Z2Yd4NOnz4c0bZpGi49xWkobqk8ZfKqIglHf7CopPOhhK67tybPrE8EZ7upZ
S5ZPxpc7HbNSh4pppMWT4qLkNNiZ3PcR0iHGkKs/jVAJD0NObVqaJu0WPwx8Lj29ONRTaO5G5B2d
yzNwFn1Sm2QTzJqlqI1R2zl9GguNfa8IpwKuhYnbihYqX0sEhX8Lo6Cu7P7zDUHjTMZGl0YdWMnl
rgsGTfViAbhCKWSxS9kBuBIyiiujnEWfzBooXVgo81elrXL6Qi38hpHaRXT0jDZzowAf1Bj5MheZ
c/9Lmfbh1zj3Arei7bUy8nlbFEEwjENx3YLnOGeRp0PHQ++prd4Ux7ZvtM0QiO0tDgwR/oORm6tD
7PrwOu0qCfKDgcdBh1ijE2Vq9+PyJz0/EmZxIy5cADQU4ZdoMc/oVXo1dXrUNHAiSIo0u0YzHCka
+4ciGkdk0Gnw5GqPxLJXyyuzcL6lSKqQyAc8+SbysYhJexmXiEns0yPUmsDOIEzt1FbrNuzAT1EX
m9tMitY81c5rcoAfOH9MkayGGsuyIo0c6oTIlynfcXGpWwLUYkukV6SbJlb9b74gpvtAnCD450ie
2pR9AjsfWuTYfT2+zYpYdvJmKmg+KuJ3rWjZ9HERK9dKIlp/ut9mZjWSGLCrabgCKz9dI9GUdWYx
DOKdKsif6ZJ3VJxUtHu8buX6OfsO4DNIgoC3UKaF0z3vxnfVciEFL1HkDDQJRyNNvxnYTmY50hNV
FX/xUm+tlzz/vpOLYB6PzsNcgHqrPZ6ON1VqVtHqF++gnjZ2YAyho/tJsvJWZ8fVPAqS0eQ6lJ+p
vp6OksWJh1hcL94JQooONt5wB5kT26bMPq1UuM6DJ8ZSobK8cdk4SBZHYzGEUppOtXgX6PKjMgNr
MXeJHRVE1KvaDt2uq8Vbr5AfQ722ZXD2pR1XvrXzU7ql2WD+uryt31SqlzOsgnMgpKC5QOh4+u5K
a1bhYJXinekX4ybTA2+LFEh0JeVKayeiZ+0iMYj3kydGvwsdZ0wbTnLw3ZInBeX2JrW2GGrVu8o3
Ghvr8cz1aFXsdDMp9yhN/hr0JNgDnxR2Yqy9enFcbMpKHjmmBOVa6+P0Lpzy4KXUvfG5Qrt9n+Sy
dt2Gqn4ss0ZyOM+xX1W78oaLzHqSsnbVXWc+u09ngCYm4BziDRhs+MefzoBh5FHUygXsQqnVN3oP
dbzvpIc4kh0r7zVYyfzfdV+h26eYvlNWQrkSMJz3yikr4NVE1AUyaC63nj6CpxuR7GdwQeRMuFI0
4aZV/HpbVsZwnaLVd1UHyUs/ddF1JqIhiMFkAe8gUvDaiNPwJkmYUMWfpB3OtN1vvUnUjVdXGDQn
0O+jwt9XBDm7iCt7WxL9bHtpEG9qMy2uylBpHFFAet+ZRhiV06jot5kXqraZp8KNpEglfosZZ72B
ZlOY3V9efR8csQiDUCef9XwQbV+eJ+UgFFFbxjBsRkVwVZToPV2pEdoIpZLjMmzam1Swqk0VT/uk
nx6bMtkkCta3YldrhzSiB0sQ2HiP9D+tDUWNY2v2ysrpen7o8ZBwQEiriDG4CE6/jumDo6rMWgAr
rpZX9RggmZjAXIpMMCphFQ123Sniyo13fvJRqaXpRMnL4uJbKu9FWBEVMx/jWPr+9IhmWHUrBtFa
i29e2ydrfyYfKWAyZz0QBNAW9yr6zSUvgYCCyPqXR7Xf5kMfb5s+KgGUrnoQnJ9+FBVoHhFGUd8H
0jC/9bv7w9Q5abVklI5RXKDvXdQ6NZF2qJ/zXhW2pVfhTKCEd2MtyYdICTQnztGNl4Wh3shRMjwC
e1sL7c6+7vxIiHkRW3Cw0VA5faSsRgPEGFHSQX7umX9TJ0mL9GeaA1PxVTH8PHprQuxn3/ZtSBDt
iPeQ57zp576bBQyiB33MPek4hprvNMiebqIh7/+0BIwKEj3LWeSVJhFF8dMXE0Vkq2Maoke1knzX
nBLzuUW6fZ8KufJ4eR+fBYdEZgxDJ4oJhCm22CFR0UfIDiOjJ1ZxexfG161VYQRoWULiIC6kiA4t
9q2M2vsVJOGVwc8RMph8vYlHUg2i3bLEREwxfmah3qTHHvm7HdKL3j7WjIqChCRB3MTeStz2pfgk
mkGx7epEwqUg77YpRXG76DXP8X19XDnSz8P2+aGAHTMvM6VwyVk3407gYg/SY6io9YGitrjJ89za
xX6l2TFNo0Mnyp8CbXBiMUK1KYz3npyslVXPsWA8BtWRWd6GNIJE4nQRKEAqMfjpk2NWSrejGPq3
aG0qW6JsgExSmW8SOB0bqxXjzZBh7p3E2Upwdb6/iCpIHUgeqCac2WSkkx9ztXRwxFv1UVUF/9BE
qGYJQdFs0PLaJkq5tqU/eGtwWgCk4eiImOSoc8D3boMlyHU2dZonx7HIKmRYC+t7FQi40TUxpcve
FIF3UDmIqJixSOtyWw8WRYLLm+J8l58+xCKuSKkRxVXVJkchDgW31IVom+SR//mPR4HcT4+HBi0k
/CU8LG0sSYjTKDjKfQDGTpSETZ9BYro8yhsb9fSioAxDyxDaNiKA1FxPZzQcRbVsxiw4+la/4TK3
0/hLooQbuEruoD1b8n2kXTXKF7XPHCNSbUC0tpW0m1HAari9M7wRPeYQn0LRbsIXeYrvlOxKU19b
X8Uw/lEOPnsDrhIx0Mu2d8waqEmZ7InMXTPrP0OEujH97ktRfc/xSNtWxQ/Ujv/8e0EA5A4ERMBF
sGQlQ/pp/TaU/SOeKtdmKsh4RdSrEc9ZsRKQggmIECnBmSSwjLfRmB2IUMrgGCNcvy+00XA8GHr7
0crdQDD8LRYdldObkeUYYOn2WSJLNgCHeuWLfrA6Z9YX+GawsyRzi9uhRtTDatEXOfZdpNDcwGxQ
nCukl9fN+eaHW8a6mU8A5GqXp2DRWp0fGpl/zKbqqRcn67GsjeZJ4KDCBSU0SHFYwJ/+eFDCaeAg
xPWAt5YBfVADogpMpIUmsU4OE0YR1wDL8V/xBjeJhW5DJLrmdHr+oqTETCSpKnbakNtP90etDgFd
4SZDVQV8oKZH2hfRnJqNmQ3ShmXkX4dlmuwuv+ibDcfprmRUwEkATcDjoFJxOqqV0kcrxyo7NtZx
yj1HCvA31BIUx1I7h2Ew9W4LRzt7GsDgiv1TIpDNqVuvPxTevqBWpcd3TXtAuMU2zIcu/K6WlqOP
4z4e95KCOw30L7hZae4qfWBHyqOU3irBnWFRBva1+kGfJHcUwazXCRqPtR1yrVph6npNuquRyuyk
ZtMgl2nU8UsK8Hk7JmBmzQrAYtDgFtRX/f7ylMyZ0vsZoSRBhQ63WWNG3gCQPJ0RY2Jvi33Yf8q4
HPaliC9aiRnkXshFhd4cGgqN0RnbtFXXjsi3qO1kaLRuEVohaJ/9HCglnA5tWmkwcSklnxDKlO0G
AdrHNtHuK7nxD/i30ELzmWvPTL2tErG99bZX91EDkjzVR+SyulTGlVcPr9D/UR0OodEtOTINzFsf
pxTbrcH7cnmyzvp9SEuQ+Zuz7CCr6MzqcRj8OFArXXgg9d4jolJc5YYQHosgqbdCoVV7oa03iSYW
G6EngBkH0dx6qiDdR2Zo7YcGh+OWkro+ytiNd5LyOJpdtWlyP75P5UheWe5ngd6M2IGQjzkJJyjN
j8UmywWrbI2uUh48ySdRkNXahUiQP4Mw/y54LSpkiBg4ouzlt/5kanapW60Th127MWsjdrFU6hzc
w6M/vIKB7dHZm9PYmcFBpfj0w8f5JORWPsgPXu4H20gX6k3rB95K5Wh5YL+NAkUGezM4+HRpT0cZ
iiTI+mm20hjDwsV+j21Xls3h8pJ4U2F5v4oB+AG8AtoNwo+QfnkvdKmUSE0iaA+RZJWuXqmjU6D0
Ch9afEEZ4KqPlXgbm8mTPmt0jHW7zbqo2I4Dor+W2VTbPB3ivZVZ0hViK18rXHzsNngMgjBAKtn8
HGnisOmULL+izq5zOpABoaxSOrIvBdtMNcoby0u1fRAUmSNNQuxSnNUcVUwNlDsbVN/wqXayUlWf
zFhPHDU2SvTjzGTl5jrbzkwEs0BHgcOVOPRtMb6LIcOin6wGm8AHYp2t5qL37oxOdwi3lPmvBye/
DTZQ/I7F9+Y1fPRWrrB5ySy+woyuB7gzlyPJEk8/NkLLjRxUjfwA4HMPi1OtjI2u7iTShcvf+4ws
9vaaoC4QpIKIDtL7dCSsF82U3S8/FDfmTt/Fd4NbHCQXprXtbyVbdFNH2RVfuq3xoO2MK3GT7fxN
YAvu5edY3p/Lx5BPH2PQ2zbsxFJ+QCXY1pCCS7TvSrGrZB345soaX+4kYmVwLXPsRWSClMjilVVl
rqYEqK0NUqbdGqb/pc4sayX7/ngQsNOU9biYlx4XBFRl5SUp4OkQN8U8jMItBnLhyqvMF/zJOkGX
BAgEvf5Zuo7r53TatD5AynUqsqPe+rg3w7VGDjr3Z2a+t0Es4zutgfS+BDPnCPG0tnjO33HGEv6r
mkNZe8nYozg8wkNl9FKMddiTYz5nWGsurotRAHvNKAP8d+f2OiU85fQd04TKT4rwxJEKbtraE7Dj
fUJC/XB5BS7Bkf8ahxo4GiDUwtjzp+OgMeKxG9T0OIjRcAiyoadTmzt5Hhtc51KDuWhTVE7ladXG
jNF0BQw/PdWa6O2kDk+6Ju1ym5WQbyWl6q7HYAzsKYb6XVatvvOL4dAG+7gLf/R4/TmNVF2bRfwI
LTza5XLxc9S9eKWPvgiG/vVG9IXoYc0I6KV8wghr3GsyJT2Wlv8wqpR7K76TBhHURsUntFUfjcpC
Es0/28xv46p0iDjBiahoz57O5AgQ0kDDnIJMLWmfkzQJr4qWlK5RU99OSuNrXazZQX+wSECkgFCm
oMbrLhELscpF0pdhcmwMNdh742Q6iQI16m2N/MfP4T/91/z+Xzur/u//4s8/82KkeRs0iz/+97F4
zR6b6vW1uX0p/mv+q//3P/3v0z/yN//9mzcvzcvJH7YZ3NHxoX2txk+vNaZCb2PyDPN/+f/6w79e
337L01i8/vPvn3mbNfNvQ28s+/vfPzr8+uffs6nHf7z/9f/+2d1Lyl9zq9fsZ/DXY942wWuV/fWS
/frrf2GqUf1swp9/3fDHevnLXl/q5p9/G8Y/6BoR6hI/MvOAmv7+q3+df6JY/5hrgPPpOhO535qE
WV41wT//Jq/7B7UKtjF/j4P3zVCmnsfmZ6r1DzADcMno5NOK+/v/PPPJZ/mfz/RX1qb3eZg1NQ/D
AvufY3HWFePSnFlpkLg4n5aIoAi3mCaf/MBRtKB+ihUjxtVF0l86UfXcROmA9mG6vn03cf9+iPeD
vqHjTkalcUOZiyub4TlFFnEgRWovIcWInCRuN2V7J2k3ifGjsm6m6JMaZU5XPdTyp7KJtulst2sl
Gyl6KrNHNYw3Xf+t1Xo7N8RDWv2gw+NiU2zH3R7xr8QYDilNB719gEzhdh6ih6rvhNGNbD2VEs3v
OrYJhG0LloFaD87YZrsukOxCJDQqdjL+vQ310Muvu0DfMcmL113cPUqFdRsKGJFjPJq34V1pt3Zq
TxvBzZ3qWGyVh+RLldiSI9vWyq13eq6dj7zItHpMoEUPHA/Nora1gcseverZl6JtmYW/20E7qPXv
lZedv92lbztfxO+iwVzTQfUoDAloZuuWW7fZ0Ji1E1fbefv8gLuj+3h5yLM1fDq9SyrimOc9bQRG
DIg5k+PkqG6/klJ8OARB+8y3oICwzKektpukRqYQOhg/J5MARbv3S7Tb8i9p9O3y2ywgXf/+Zu/G
WqyWRKuMspuLrv5dRuPnl7krP1f74TrfwdK581/9K/mociVdZw/Bzm9s5WmI7P7r5adYVOXfnmI2
HYMuRGVkjs1OP6Oa1G0VRUns1Cj6ShvElrijDbsbt4VuB74dSra8hpf8YOmcjLlYralU6SL2a4xJ
5tRhV5s1+Av4A52mPJ7clTc8H40Qg5qXRpGWyGzpSk35SUgF9HAdIxdUx5eT4cG34CjHY6BvslxR
9iRtjZtNRXqrYrG5AX5hvuAD1e7rUikx7K7bI2m4fBRCM34dY139s1XH8UgoQuuPwxItXxRqT7+B
pAkS51+IhKYWzM1skf6DFXrXijAC5vMEMND0SFaOjNP4ADnH2eUQkDCcIv4BwnI6qCilViLJqY4E
vFbbqelXLnFPuL88+/Mp8O6UALfOO1FSpUox34zLSkAyUkwNzXoEGY0tB2h1vaX8rWfaUyVCCBvy
0bimKwXmP650I6Tiqq9ljosWK/feHCTTpyb2AnGMccvpm0oFMEg5gi4v0xbbalJiUQokZFaRdsLE
K82xbC++B3qVOWFpVddRQDkhDqXRsYTGu+paaoKXZ2VxzLwhSBHSIA6kwwpAdzH3U241mY/piNso
+gRubSqvo6IsD2plvioQGfegWKOVy3ih4jXXLxhPnNMiKE/8s5iGXMmjRsgCBh2H9LFIW9ENWyv+
bMhRvA8UpUrxZxinjYo3AjExFm6DHQI9GB0TkqBqIzq9xnBetKXmZwKfzFokJQTIJi0lRjtZDPK+
nEo3QCIJ4Z4xvvaMTqFCWXmu6Jm/4p4iSk7SIflYtzRWqa8kOefTAqCNPr8JkRVDY6qUp6tDm7wS
/leJLCBLJHBo10isiqQTc9BVefAp0yO5B/KhJuOOEE989oKqfDHQQNYx6+4nTsmh9H5cXiAL+i8T
88bGgwCCSBf/LNNY1e9roSvlDv9uBclCirjTpwgI9z4DcfjJ0JqwtEW1Kyil++PwEyMAzdwkhjIi
GFxV0b2Zpqlk97IhYJtXTtPnUFb8cLPylIujdb4mUW80Zw0ragdIEZzOHUp1jdEbmb7nDPBu8CJM
n6U+9mxEFNF56kbJjRUcAk3Dp4QBze5AKxpfFbOxHERdW0fFE8uZGg11qCIGJdi0K/ne2dedn5Da
HfQNgmiQ04tUOR6V2mjpGOwzbzQSW/3f3J1Hc9zIlrb/ysTs0QFvtgCqWEUnw6IkaoOQu/A+E+7X
fw/YPRMqkJcVurtvetEdHZSYQCLz5MlzXlPZ2k5rIWloXaP7tJ7G61qLDKT6oKljyVvustjVgsSE
wgcIYrxwGK0b+7dw+DxhfFy4hpTGkazaLLamNYQAA28fMsp6HH9JucujZmRvaZfUDF8ZasWlEty5
AlIe3dR0VGHJtBQo0cNJ/KV2dF5Go6POT3HhUt67TuL5W8G3peYIhxKBlRfymlrftlNr5dFh7rIf
s5dmyG5oCU0lLO7TojJPlHDbb9Loa98WeYcreNcFaMm6wTjhK+IganphV29qlatoFg0PeI8rAgOb
HnsTYUeDIAYHLTpEQmQ/p8IwP3jSOqpxoQQZ3htXBPn6pkiEt6+UTn/UZqSnxmwR+2lM0aKPFHnT
24MNU2Nwxa4bRXWdL315JcDGfWw5jnfasHTHtzfUy2/GU4MC4rLHvUndNgcLji8XPdLoIAdnuU1T
xF8m2aqHIlLnS3t3/f6bj0YNBFnH1e4RRMCaH/yWv1t57NlTanmHujHlye2yGOrX6ha3YvQtX3oC
31G37H8lSKXu9UzLD/VMYW3fVZl1Sft5mwyv32sNnhh4raLKxL3zpxkRtPWcQY8OQnYt4K4o/2BO
9NOaZDLysABtjqO8hcVXIGD0/KzYWjDTzMbcLa6KSzru8LiHWI3lHodRQREma5MJQUOjwEl+EINx
K4cu+1ZamVUfnJIGDrQ5jStgByn1wun+4lRbXwbuAfg46osr7+j8ZQT6GAgk8zIRvMB9KdeO9hiJ
A8A+ubPKotqXjZPtenpzOxjARRjrjrz646XEhRuYHkQgMArbDWD3GfDsng3gTc6wT5tiuYqGwr4p
9fwSGnBNTzcraZX/obi1Blq0aM5fN1MHG11yVTkkRWSF0hiSkFIDHjbz5IYTWiKoLeLfIWqnCd5+
yTVcvhgZCTkGBjQJiPh85AIkxJzlrXKo5qo/KGr6rcanJ8A3hCifN1WolJW6K1u4AhhV1xfi3iu7
dc3eUKmgPIpHyWbNpl1T5O6Sxcemjq3bSM7q+4q15yvQQC686DZhZEWdDbUJZ5NIStVFiffIlnVp
4mKCIlW72M9kdeFgRTKstSK/ECJefT9oFis779nD6nx2S2Pg+JBo4IvYHXaiVz47bH1Mwcbmwkiv
vh7gTpw5UOfiGno+0pDounBrjdfjVhLCX/GB1qVPzjJE10YZmQ+Wunx9e+m8fDlCH4AjDI1AHRpb
KRd05Is5ZkqPeeE1e6fwun2vyng/qqV34Q70cn+sQ7EH8ROAN72lgysGTX1DsE76LKtLX7Vrrvvp
guzHaBnVzu2wsCpd+IA1MPK33/LlxCLruHrsrjhqi7HPJ3ZaiswjnMdHI3Gro+ICESr0YbrvnDVz
TJsoVKelvJR0vTxa2BCIU61pPXDdF8XGzC00bXbjY53AwWBEHezT0uH35LfLWB6hflPYcJu4G44I
4WnXxewpLbW/Kn6qp+RSBWBDV1+TAYqueKGR54O5A9pzPguE6Klacs87tC4ijaPZQ1PpSD/tpEWz
nwgS9FVnhTpN3qPXZ/N1nnA3s2MFL1dHbQEiFNGHMkcMQiRaDem8l9dtNs5fSidDNq9S+105GfZN
GmXNe+zu5dGp8vxYVPMEtToTR4Tby/faFBl3YjaKa9VIwZCMQwuwgTZt6grnQiLx8rsTDmH+rFcq
WgDWJjSNZlp3QC9AJMgk7PT7paNhY32p2vt0uMTkfWWsNVkhqeUeQPtwE/4nSK1d2dGTTFMnuWul
94VWh3qDJjqiGE1x6peLfMJXTljwWQCmsYiyyZW2FZMUtYMlBlCCzyeaIZoRH2yRTDiHY4qNOkd/
QFsXxXLPy0NXGM5tVM/RhSl+effhEYj8XNSg/5BDnS+qOsUEZdEBb+Yu7tGa7X1TZBuH9rzoO3vM
L0kbv4xXSFcwufTAAUiD5TkfrqoggDb4YR7dapbXmpK2d8ukD7fFPIsLwsQvT9W1W2DT8iN39pyt
tBb64nIekyo5Tq59HddRh8Ze6YSmCVe/ZzbJ36PoAVCRHbbmmF24Im0rkuzWtSxF2AKAw53N2kws
xCdDGRYl5ViFhFHNqXtsYyPZ1Z7RBaz35dDPpfK9Hwpt52Ky8a6qlc8I8TrehfP95cIGu0Lg5r4G
mRpZv/Mpd4vMKic8D44Vygd20U6hVirLkyxG465LDHUIsvmS79m6Mc8zmnVM9DxsYIiUI9Zv81tW
HnXZiBGMAyXWKNJdpGXJHSnreGHtvlxMyPxq9I/BZdEd3MLtJRpGStWiADNWSEkUeqsfjA5NfxiF
4kJt85XFtM7gyhTBhpwIcf5CXmeM5ugU2bGoewRqI+tUqHZ+gwCMetC4RgXmUBe3WaOieV1h4f32
+fdyk/Ki5IY6V0Hqnc/Xjt+ms9FqmUdukx2hhBe7KWrrfRtZrT/VxnEZnP7Cztl0zNeThvFYobCm
TMbcxiVTiBGVB6SgM9VIwtF2pt1gzvFujpL4kFWuch/JtL9W4y7bc1rlgeaK5JAILIdb2WGBqEqE
fmWafldlN0Nmqp3DLKwoJKWNQCla2Y22DGYgIQnxh7P4ihb9dBctCn5V1F+/WYP4YNi9eHx7Hl8J
uLwYcZY+5bNM1GYvxLmW9LLqsyNtz8yXLn4XLq5FfhJVMYrD3U2b9Or1OAmQZRM/nMBHX0gSX51c
vCE417gpImy2yfZ7ZZQaUK/8OEVau5uoboeNPhmuX/faJ2Co2TulhZNMPa42DyBmxK1eWe4XTRvm
K3Vwk4Net09yLJddnyDd1Nv2CHfSsg6uYoBFNHEXdsivryuNy+bQWjQgFcWsSFTGbwa/t3SM6grJ
wUtufq/FGTDQ5PhEG9LtTWhvyybNEmyfkdY1s71otGq3tHOC5UhshKhV40PSVPO3t7/oayEAeAxR
DY4j/Pj157/tDFPLlAGrjezY2tLy1XqqKfOORuh1Vn3h8vLKJqT6vhJyqfI6wBXPh0rjXmqZ6Fg7
Sq0hT6TGNzIGI6sb03SFxsgloNorMRTpCzYfh67Jtt9WJetuVdNhrWq9ZoeG2SF4gpDgheX4Mqs3
GYIzChETKsjb0KIsmA0p8ZIdo9EeDpREkgBg7xj0BfdtoVbevaKPdci+iS7k16++30qCY8nY9PQ3
8ynibGgy3c2OveZCfdeU+hPOnN37txfIa1+NXtSzxuwayzZp3YzQKcUNhVA2edqujtXobp4H5aA4
Sv7BjvpL8sivjwdMgNsK5RNrE2FQMSm7UTKfQ5rtQOTUex0IV0BjDOqluNSCfO3rkWTQ8CSlWg34
ztdkDuQz9hxGc3qtvEEhIA+h6i6HKV+CTpvv7Hb6EitxvfsPJpUuGLucvtQLLKlHv6eLKis7Jo0O
/zRz2n2sFdKPo1m5c1LV+vAfjAcHbB0Oo6pt+020lemVQ4K9R6MBSF+K6jbK+HSjRylzqMdLtPtX
TntgaSvqdz10yY/Pp9WoitpNW+4+1DmVYMRa4jD1pI0CeslRUUGCefiSUWP1ksOoKsmFZOOVoEY+
vjLx15LvC403lIRsjl87Pza8mx9Ja7qfsu7rhFrE4e2JfX0kls6qMkJSvtkdCZ1rL2+T4gjQLdrF
qdcdupReOZoelzBrr529zwYAq5YHsrzb8wFE4aT11J2PiSqS7+Dn2uM8tw5Y+AyDIls2x3iq3Lux
XqKAZKj/Yg39JQWXVxopIJcQ2yZrpBILO/n8yzbwLapIm7OjqsAPVG1Ug8jTAe6X3kLdeIC25pTa
gbWPDnSV1EFsGwnLIGoOyPkPV29PP1omjHeeKMOwpK+LFB0cOsCN589jKjCB9XZRDmnWapovnKT+
VylM7Z1TO8lyBaxpNg+iyc2fRVdE7ZVtRuPt1I7WUy+aieKyrT3Y1dTdiamD7KHJSf+cIdJ6bY2D
8Qneb676M/5k7xd3SmNfzVfwoj7EVCzyp0FUHylqSPwkFunuaXCWv6K0GqcdrHnrCf/13iWMZCEX
R5Tdm+WjLrXivhKwCEDlKx9L02zeK0aSZX41lmL2c0udCwTdSEzDNrLzxE9jfFwRzK5EOOAImd2a
SYzbwqjAndl3tGcLP8JA4EpmbUPOY0F58/OsdxnUEsWPGq3cT2WZcuKWkxy/u81c3LlIBn42MWVJ
0N9JaDrboxH5Ujq05hEyK/UQu1/7Vu205m5qdZThjGwqv+g90bDr4gnQ5kzHBomgWOb+bCb9DmMM
71s71/2nckHpMNSsEgORtBfKg+Cx0SrO41ILl7TUnkq1ih/kVKdo/Qs7d/xWFemDYtUNYgjO7E7+
IsFfFlpm3Y5u8wsz20+xozjWbioq7Usr0mo66DM913sK7OP3FpD7LlchyPsUhzMtjDPHOKzz7bxD
gref/RFpxBuXuk4VlJIcLEgn0+l3BnLVnyGk5t+dRB/EzuakeTJrZ4zxRrDnJ08TtnNNw9tEtm5I
nftmmZNvVp5G3rFTHO2odJ1R4cgxyHucaXt0l8qxKn0MLLvoqrJqjN5X1D+yxTUAH8WW0Z032d1D
lI/0VjpgD9puUqLF9VNZORx1ClqCoZJ6y0NpprRMZVS7sAqg5qBenAzVY2k0iFqB9xQHM6nrjyPA
1eMCWzZEF1G9wyO4+YhHLEXuSLY0HJxhGD401dJmQdd7ufCLRWonNSKaHLpCZreL2qnv0QguTT+P
Jnj7tqLkkz/bo5pcNakaH6TdGnMQlbN0Q6237+rZnn5ULQJPgTCdaPDjsRVtWOtqgQyiVao/kyXK
QSwti+qGOoK8X/SxGb7HfZ55QO9g7/l9pzZPhpXWvzyzEA+Gtchvi5pqE4t5MkITJXeeJB6zd5mI
ZyvoZ8v6bomxU4NoatUGuz5XGVmGCdC/yeoe0EpwqSVGoBCDSlr2t75P5hKOdVJ/y7N8zHYKYPQv
eo7MbErx0fANN23KIE7X31NkBc4IgIPMozrW2neLYml+FY2T+57mUqz7VV6bWZBzpQmhWpifUhTX
rqt2ztAxTDV8BJS4GnBt183qqzdSW0UmIsXAoknnON0ZOsYwCcdHTYe3nQ0WSG5YO5NT+Yszl0ni
J17DTjJTWlSBVJMu3stKzvOuSFKJK8e8FPS9MrvAeq3q30OWnSvfmJw4JAx0P+p+Kj8rRmYey9rT
M19NwHSu5gf90Rsn49OSV8NPVK8AGadpPMSBluZRH/S55qZ4YSkKgLKkkE/dqHp5gA5t/zXOEFv0
9XFx2z2iBSjMZ1J8GufCngPIZa3px0aBeQnPnZRhAtjUpJBszu3Rk5mAN5CU98XYRqXvtt0EqLMU
1sdMXQwu3Q30Eb+tuul9gioSQtDNyAeVLN29XLXykm6xfqoRlx8Uq+L5fZfBUQZHkIkKycTBYqmn
TfqeAB4PwWIZqDGayxx/Gym3LQFLD15TPYj8dsjy6fsQVcl3Z9ZG3VcHMCY+WgoeAkn54n2ce0xP
wr6mgXSzCr6dComSjj+PMRXy0e5VbcfOm+DjzTIPaNYXH0q1FT+sJrsRS/pZXSxT7huEIqD4RVB2
j7nTNWrYKKiglqBOxzAC5Tb6xTA1XchaqJP3TWJCHtFapzrU+jLE172SOE5Ix0r5IBfDznZptnQf
+1QmHz13wJiFyTxhv3lbWt5nro5ZFtqSwwahfSJHPlTyFgmLBYdgFvBTI4cmRTqVtaUWMXq+dox+
RVBWZbTs3Fzq6U7maXrKCiN+yrU2+cSvx92IahTfacnn6HqJEU/1U4XN4lPSqf9Vm5EufU0o5WMJ
HvJR9kXb81LFZPvajFZJ6ClKFftRRS7iJ7014wq4GNZHd0YXs0C5+rZoc0hmclLwiKmkULqdO3pd
jCVGFLGYkhw9SoRtMLT0aI6MWG/mOwicjYD0Qn61lP3g+FObiISqR4naDkQDZApUd/KOoq+1p2GI
ccSMx8H1ba0ptaCOlfGGxQxd0zEaZ8BcZmya0K7F5PiFUQsYnh4A4bmy66eybft3DQmiDHTDm3A2
TCg4BzoUctUfG2wGd3o7aF+UxHLvEOP2/nF5+j+NoPfI6/89gv5Kfit/h8ivf/pviDx6dH9R1wUl
z79XeXruD39D5NefcO3jSkTZ+blF9g9AXjP+4o5N5RsZPzikuLf+93/9g4/nR2T72HWCm1wVFUz9
TxDyW7A6QCHKoTDdeTi4bfzm84wyftZfHGM4GlYjTm4p5SHqjOy7NnSdS9QbKqrMTuIdYFIVx3EZ
251TT0a8Y19agpU7d4dUv0vnBDeQVuTxxxK5j4+GOqfvstLTP7Nf0pNm9dFXhEiNXQ3up+H4utdq
dR72U1wF1pybj7EyyRuhDMpHRW+NMJ2i6VGLRLb4LliI2wTY8I9InfbkL+JDOuV56yMuDYVXp5Sa
BKO1uNcleWi/x5mDwD+O7S3YWP0/oX7cpT+6uq//Jc55Hud8kf/vCCLPYKl/v77vU/nr9/X9/Mf/
XuAKJae/UJ9YyYOUvBGUp7Dw9wp//hFK3cCkQEnZ/CUW//+yQFz2Bf26lSNhrIRerjv/wwLRvL/W
Gjb7gos1MCt2wB8QQbYWmet1FfITCCMbajZSKOsV/rfC32IVTlx4SvOoItyX+0OidsluMozrgiO/
8aPFae8F5qC6X+ozaaEcbC4pna5dARVYkAfF3rsFqrnEtyOSNgOXIuzHWLgOSMiseUzUdoQT5jb9
XdOryfdlwVrzOZz8Ucj8v7ryuMf++5X36Vslvwl5vvj4G/9EV0f9Czo0UiQIjNI8Wu/E/0RX2/6L
QiUAC/jiKyCI5fW/S8/4S2VNUQL2WGY0afhb/7P0dH4hZRRqZFDXoMNzC/+Dpbch17tsCsrbiN5g
Z7RW8LfNrQw4at6UbvcwWJP9GSe4Ge8o1bxS5qQ6CFc0fsKpfdv3uX5MO5nddFWuf3NKWw/wB693
CsAu2mHO8i4GqA/y1VjerTiEq96lsrSA3vv+2+y+/7uc8DuBaVOTfH5gen/g3qkHUtTaFD0ANaWN
leT9QzRHS1hMy7IbatK8Wu+9vVYkl3zun4uqv1U1/h5wVXa0mXX+w7f4fXNmvSWRpVL7hyH11E9o
T7yzS1xpp1IZd3JyP+eFWV+LqsgOWBLLMJfj5KNsWuwyPKjRJx/uchH3QVaMOJw5nrwdRoBYHTbr
gTq7vV8jdrc3Z9O5Qp7KAxWizxcKY2vh9PwNMEteC0So16Ho8gLajmKgmc+leKB5itBtKYkYWZwG
ntEXiF04D2rW9fhYyYe3P9W2bczU0eMD6Q/1DqELribnU6dM2VAu1SQe6ogG+YzW1JUeN+lNKUEV
45fU+aOjyGMdR+OhmRUlJKHtQyC/l2qgrz0J43MZstAloGm2+YiwKowmKlr5YAHWPmRFbdy6yTLc
prIVGP6Z/Xvpttpe9Gp3dKwMm7gezLRZJzK4MCevfAxgEmQ12NauhMRNx6xBDFdTq2Z5yOdaBnNU
QGkY5fjYsoKusJafTt3Uk/CjYhFgfNzcs5vyHVhyJIiGNgJjNrgfRjD4nxFT0+/gCg2fXKUo7tXY
My6U9J7bQOcrB3kBNH3pzRBsXnxAo3S0ohC5/uC2Y3rnJG3zI2nKOLCqtL9LjHEJjKmzr2Q0Vw8Z
9p3X9oCXkT8veGqqdT7tjdpe9vw4varoXMDWUdQLE7qp+rLGoHGyL4mIANDsrTKeIuPWxA3dgKDY
G1dZg8jvoqcGsln5JVTNa9OxitcSkYmV9JXXZ/ntnC68LPHUydQfhtYEB+yiNbn4dp2MKbzqItWD
DF7TaUBhFL+MWFU/6tY4OVA65qzYeU3XcR/TUr3fke7Kae/ErWXfUGHSPuOwa/x8e6Vt6v5MzPqE
9BnoiZFZbFUMe6uzFrBRxgP8/vSqGyJqwrATrlQxIzczZLiCFMt8TJXVfdSMtAvfxXmx0FfhJtQa
qPoboA22cqHSLBpZUKp/MLTBeiooVMHbKeNeX0EF6oPA6tXAt51kmVKRSZmrLeC9hw53Ycp4am99
hQ01VyHNV++oRY1V+BPqMo+GWTg/PKT6fIwQrZu81PBysfMZklxiu1MVuGri/Eg725RoesRuvOtL
enIMb0jcVsesP3axHTW+J/FM8ccl12LqscO4hELqyxL0dVWWgR5N5mnAKrPx49hqBeLVMv/Z1pr3
09HjPvKjGa+AwHXz/uRYCVvB87TlV46YXU0VztbbsDFn6mCxCYv3iurUgipt0xTD3hPNKvEzls1V
PLi4orsDIO6g0KkNU/kyQChoQ7F0PoQ3WLezpGG5j5EUuwHnqaCRxB2o8EuE1jAzq7O8C6RD8yNM
I8zDw6pvTtiypFzeZZyHptYZ6B91uh5dDXR8p7DNl0w5NtZId1sVHfALvUzeNX3limDUR0sNqn4s
LhogrMH+LJYAdfSoeZLePgeVTeCLK7Mf0bB1Huxy8nbKAv+E+m+K4E1jfq0tvXwPI4KiR21ZD7Q+
k59TUvyZkijZztorAUG14uu5nm73hFbXSZnUwnlQyja/0pdmCirFMfwhrupD6eiXXK5fBCfGI+nT
6bOvWMetVZgDkH1GI8V9UJR0PBQJeGCrjp09JoKXuqcv8iLw3lBGCdSQLADgrc2Z32ITMTZTLNRg
Hro6cXxUSeN9rmjkKb0e70vd+zM56uep5BgjcSQvIm3cGpRVzYTTNgyBh3xBHGdpTZtNm/9C8ke/
EEleezMPuR/aSgRdzszzN2vNRDOjUo0eRrBD1IS9OIwbJToMHAjh2EXThY7ltrm3rhI0dcDzAWwB
Qr6VoyybHKSzVykPZqHXh7xHinJAH+VBc9mllc2JhuQvnRIQrLu2aM0DsoyX4Nfb5t7zQ2BJzMEG
YALKzCZ3ijxt6LtasR7mVCH0tQpaMce8bdUuLNLIjUJrKtHs7CITnm4Ep2IMBIswDvANMR4hcKWN
7zQr+v/tY+VlKgV8GBVueFschEiGbhaagcF4nrWR92Cl0g4mL0KmzauOWkv3DnaRc1PTnfE9IxpC
VXFqsvN5vIe1Y+/ffpCXiTn5HAh8dPIwv+TuvlkXRL/Wpm+VnwpRKj+iuE+/WLVnvmsTQ/yUTMYc
arOAT9oiyvsNoJGOIrNMYy10XE/Rvnj0YD4looD8aljxpwz85uzPjhJpd4hCqY+GzguGKfXgLOCq
BiJcnUumuSlMA2GDpqHu//YrvVzprHEDwiN1OC6NWxSJ7BoxAWSOHpSEQmlj14YvF1vb90kl95PR
XdrDr43HvLHOKbQhKr/JZ6RR2GoJu/fB0zs0zfsoTPP8I33Bd51w5YWF88r3Qq0LgDNXAjxTgNKd
72NdG3s9oVX0ULlm8VAbIn2nR8hfjJh80Cea4yPYb8XH6aALkZUaQ2PiXmBI/UdPZL6LhUIHdo6G
q0K3ioOX2W5Gr6bPgzJC5s9P5t49Ol2/7IqmXW5mO22/UJOPLrzGa3PGcmPdU/fBxoDa5+9xFhZl
pEoljUnzYoS17ejrkC0/+0H/XpiXxDpeHh/M2KoR4pLDkUMZ52PR9tHbsbeUB2OMRVCVxtdkbCDn
WcbT2wvvlU3NSHDcWApAqPF/Oh9plL0oZ8uLT3XSiq/0jhfgdbRefMw7RiWYW8TxgyqL+pSL9jAs
fkw79usINWTxS00RzR/ytQh/PBBK5tw+tNUrcbO5TWT107Kp4lNhd84Byuz4XsyLFYydkx3UrBc7
gUvrLYYEzc71Ivcd15Lmj9Sx1iMO2XHYKKT85C7c1jaTAhQAFaIkOXlxgRhl4Yw7K4X+//bcm/yW
87wIIU9UaiD+IUYDguJ8lKrvejtvp/S05AjHJSRgYQpC9s+XLcCYVVBiFQDUt4yAsquR7NPT7CR6
2m6V0j9Ys3EUmAaGmpx/vf1KW6onM7fqNJLcs249Bz/683eii6MrLjS+Eyd2WMVgDG5HED9VYKdz
p111ibDuzWLQcWErojL7sOirwEfXaPP7kVKlukPVbn4s9MZ7P7hK/V2vGvNoR0HrtFdGafcGyXKF
PqclnO7w9rOv+/f8c1CxWMtxqwsp9JRNmmpr2LYs2piderW/zmx6j63TP9aFeaNaxQ9dQ3D97QFf
bvJ1wNURGJoVWcdmpVtZgn10b2SnEVQLSYUS76NCqrsmGrwLi+C1oag5Umym9b5e688/C4aMcWkA
oTiNzeyByUVTYNRQ+p614hIN8LWh0EnCIZ3wBUBqEyY7HLItq+dwJv/NwqWt4yu7y5VjomuX8PnP
tOntJ2MMKoJAoeHqbsaaEi3LDVPUp9xs5QfX7vQv8eI63+1K1Z6kNhs/jUEqdysESgusMne+JJ1i
5qhD51rqw8lWHoeaaYcD7axyr3H9I88XjBxjPBmnAF5op4cSGDN54DKK26jJuyVkSRrLbuzT/n2V
W7XJPjKzxq8wkH2ylcb+3nWRDdzFmIZVVQlyzHWGtCGeSKo2vlNE6xwzYBHFbWwP063axyjwLbE9
crObOxs7y2IxYn/KkjEol0W3g9Sb9PlGjdG0Cjg83Q/dOKlYG+pRJfZdptKNMu2mfVJKs3FQuk2S
rxgmGPSGs7ordq2jQ4oRUzb+Sxtjg2OrlftMoWLqD7WHj4simwJw5zzX953S9Hmo2as+Pg1opKhK
O4cOlmZef2u0Qln8WUzTPS3rR6FEEaLhzjzfYB2qXmDLPfuQbT4uXCmAY1SqV0ufTW9EN7CzyFEG
OJVxmdBLZ62OQZ0NGFpMyH5F6Hwvmcpt3LUHUDxu/j2yu1kL2qLrPtRDNxIxDNTcFnJ2ESJPpu51
t80Sf4im/gho0ThW+DF+KuLBClSzSu/zLqmbwJaGuB/aURY74RrDhxQtih/9OFHK1ctxHHxQS/mv
1lLT1K+R/4M4nwht2jk4Xn5JJ6FcugatXdVtZOI6yVzQJaKEuYWHZ56XCRMkyMnMde+HVQmO4a6X
WelrQ4MDaV2mCUsoQWTRn9WmUa9sZcSQyKDI7wUmejZ7LIY9ERQePGtfneroh+Lkhhti9KrbCIuo
TwJaPvo2rVnd8UrNEJgNObyfLSig+rmSU8MWRawZvlla1b3gA/htn9r28e2Y+PJVwQGvVom2vgog
bS+XGPhkTiS95qROurLXvCq6TrThh1CMZpe46NM4OfiZt8d8GbEojYP7AUFOqZOGyHlwhFTcCfyP
65NG1TpsG9RO9NJ0dmo3zg9vD7XG2fM1za1urSIaK9UHZPX5UN2gqdgCZ+0p1vJkZ2vo03rTdMnt
eT04Xoyylithu9NdfO46/lYRoIBsCStp29Nk5knYq+67ROIKFEcDcl1i/ojlReJbAz7zb7/dK1dX
+lIQ1fhwa517G49nzWzS0nH6U0/a8U11FvXOqdXkbnZMVumCMnOTi2JnE/zC3M7de2ql3i/4Fs4h
7crowoH+6uOwZWjUrr20Fye6GATZY2GL09Ro05WZlie9Q1gnsoBgzk3CGlfd+QNc5xXD6RhX0zIP
H8ooV6/1Jr0kr/PKp0d8Hey+g5UX9YVNtmdnZleZk9qfxnbQg7Idk1Cthks0uVdiBWAO+GpolGA3
am/vWm3sanJMh/GUppl2p8bD/APiEkmzV5hil9X23EFtjtudWpv9dcmzzgiCekhdtarEIq5QCw4i
fFlr6qmK7Fa+XyxKuEXp8kMWfS9Dy4ZFDaCpRbJrmfX+ZlKVucSykf8J9QTH3QMcVOtHlOKQpQNX
8oIFMZJ/sDpnYpe/9wOf86PflzlFCJYak2lQ8abBv7kkSc0dzBgtxZNHh+1KH3pOzbw32mMLa1lQ
x7mqjL6/5Ys84kCXPZYYLqNlqlpY7ubzvoyzmZJFW19PGLDu66TXrsc4qsN8VKcLF4qNNjgdDp6V
QhaKZzbK4C+Zd7Nmp6KxplOsOvMn6ItDMBeyKFZHUG/X9ZkS5q56wKIdGhpr5aOyTMqxdxtcRZ3Y
e6cnnnjKLCn2b2/Zbexbn2vdG2xZHckIdZODNoNMesuu5lNboS/XtOlwI/Wh8F05J//BUKxHF0TF
cx66+VzgwAy7Evp8kgh7BY2KqTGA5/JKGkl34Wa1PUXWt6LvsUq5EQJZw+dhVhWqElnI1p/WkzEY
HFQ2sd1xgzhrh7sKoYg7zSapeXsq1w28XY6YDiLzQ8sDgaPNoOiRSyBJA4O2ZuHHkOH8zpyU3RBT
j1Lb5FKJ+UV44y1XWAu3dp02L27T528JcbcQvRTqqey9eW+QnEyBFSNk3gydGeo5QHt1bSYsk0U9
ZNAeh66Wjw0kgTs8WLoLS/yVOefTUuGnrLQiajZXDNl4yHRTxj1RrswDhASnjzU1B38cS23fdvq0
s6bxonDOOqmbSQdhwacGEMA/W0ar25lGrjfucrIA0N4snlX5uZmCg0a/6qrXLRt4uVKfmq4q8JvI
1VNP6y2kltTcYFh6p9DuuLE6U/0gG0VAimmWWzL9OsQPx/rDNIPPRWOMLsSqQ0O9ZXP2A/+ltezU
y6lL0vJTVkt9za68fTf0zYWt9sqskGWQOxssDWram5VRaxMB2Cy0k+nI5UiXYj4isKHvraIzfLTb
VO4Y4OKmKL8k0L895UjUabGgYanS5sZ1a/OSQElUas/ecrKHWb0WnT6/jzLl29s77eXr2WjokAqT
49Cl3tJf8EQuueIW6gkX0zIc+N/PlWqWPuLW+d7om+m6a8vhvozFcCHD2RgNrXEcWQXu6mu2CMtm
68U5DzFo6tTQT81izqFwFfNjaUV2RT1S6o0PXwBJrQXM/beqj591duQ0IpXnaBJOcOns6GH+P/bO
YzluZE3btzIxe5yAN1uUo6siKbXsBiGLhPf26v8n1X3+YaFqiOBZT286otlSMhNpPvMaVd2Ubm94
HExRfsA+2roZaf3XYGVn/iYz9k6GU9Tqds6n+feoQ+LYlIo7v3ftqHs/FMoXy5rTJ7cGubBnG4Ta
xnQd47c5W8W9B5ZkvmsjJxz3QZNEX7sQ9n4dgW3YYJFrfGwnC3GGiATxMfVQ4fQNICvVyl7/Uyw5
O5cwB9H3IPrEbIZ4flFMcdNeduLsBLtXtbpPcl3ttqg9jQ/OFKXhTnhphYQnXQtwyI6ZPWeo2aib
IshSDeh7M3UbpFAKyzcrI1T8AK3EFrPN6puSdSgJZyMAynlOUekc8zzfxnk/otgihqy4V9oW2ASk
mBjQXFb172YsgMK9p7fW3eQFaLci8dli1Eqb5YZOitufzLxaFZS92KOSOSkRgjC0qSJa8rV4EYMX
SjaAK22rD44hxH0JWPpGs+Ii2sShnYfcQEWB35ToqhNpTXwTDmk7+BU25tPGrBSlwrXXRAGxnoQh
iUdpfxOOibdL+8oTvou6jLU1aXQc3cql1ex4SYFptjKI7yZ9qRYdmyTe9zO1k02QO/UjVBdqjJk9
m+0eIR5zJVmXx/r8c1Pso8ULFoOHj/N/Plv6F2WfhG7xoe+rGsvnkHuGLyfugsgzD+ySYpdBI71R
Q2GiPpMl1e3rV8JFHZu7FRE/uGfSJAKlLfk9Xqy32SVd07lR/8GzkuEGn8RqVzhtctOq2FLPodXd
KkPSHAoXM1IV3PlmKOz4WTjZdFj5TWQcc7YW0qHrT4MKCIaEX53/Jr06RkaeF+OHKRvaL442uCDm
WjhhmyRx43QT4qqFlJxe6p9ndSYxCp0EByrUTfp9OqXtc2b0zkZNpvTvj/R/SM3/pi/54iNJkfoz
FfnTt67uznCa8v//B6cJGpP+BwgnD+oRnXoi5P/BafJfga/RDOY9kVvq3zhN9V/0ZEiz6KuCRsRz
7gUSXuGHyFXLKrL5b3j9W5CaC5Aw+GDOlEx0AFEQ4RBjnW8oW3chIFVF8MRrSFwn4t5vmu9ARKab
0kUsJNEVv7UkV9oNg23yCwfgvxR1RqHVwTK5zWy/UUbno4YqhYjG2wgZjg1NzXDT9T+UWf/+Z2n/
b5f99x8hxP8dD/z0rey+/dfp1/Bfhy7KfxHT/PpjgCBdDv780X82nOX9i64SfSX8c+SOY1v9s+FM
9V8o/EgEAlGSbKC83HDsTHYT/wDqwsJUdov+jQzGtoCYhPo3TGDEn8Csv2W/LUI4ZI0c8jPw7bKg
Lg/G+XajbK0qI7UdLJh1qEet0Sq/czgaNy+O4NPfF+LL9H3xZMhhpGSUxjSl3e4SIQMPqlDSpnQf
6CGmHwyK2FuzbqlAl3n+KVQ08xOMCf3W0DL1E5UG+226DQyPCLlUySIkB6S9tG3BEqtugISGx1yd
24OWuNk2G4d3r8/xcikB//BZ/pRjSI0WJ1eoTpuipCeOFAVhJ3JkaV/Va33ERQ7/Zyp0j6RKkwRD
LHtuCqw7rG4icVRHEMhKnme72Z2zreJma7Iv1yaEbohstiBgAEjlfG8kXcW2rjtxjKe4++EVrrJX
M4lJe/u6SVFshHsItMlPzodBcNuavI4ZjX3W7gjrVD+1knYlY13GDHLh0CLm+1Msc2nAyoV9ETNE
1HwVrac+GXpFeWyMYvYLAy2UItB/DWgUbWnQujujg1U+QCQi05iLXZ3Z3tv3okOsSB+Y+jP100Xs
0gPwCpTBFUeBPvKdcMHydbPzz/P/v9bLFvWJP7OVr5hsIlhA4BYRqTfBPRwNHVW4RP05ELX6nl0+
W5gT+5M+2ts3f0IKnewTrio0T5dF9Y41ryPPFseoMzt48XSjsmasVoKtK1sfDg0+E9S6kc1dRn1B
HfW2ntXx0ZjH4DCSVWyrbPo1qMGwUlK62PnUgqW4KcIdHuisP4S1F3slS2ottcs4O7Z5AtuagZub
wGu0lRvj4iPRpAXWJBWHqSPxCJxvyaB1s8R1Sm6MOYu2pEfJTzssW9/uMve5mOP+rZ9JNoUpo/KB
UJehd38+3qQZzVA3IkK1CsCpiIvWVwz3bY7iUtUI9AFFbwoSyOSgyHU+SpV2Q+XGZnYkmdWwPDX6
TVEmxu71LXd5nv8Mg8UStTCJfF7cTuBHMad1guxY2ihF1SOekLFejT+jvPD2og31x2nunw23an5T
IiseA50GbYGt7P71X+RyryDvyWkGXAWWC1WM8+lGWMgXGpp9R1OY047ey09sI8Y3fzmZXcAjoJJE
i2MpeZQ2etFVWHgfvaDtdniDRdvJsdeKmlemcjbKYipFE6JrYUziiEWItxG6ic3Y4K7JN10cY54U
ebiIOzAHoa5yvmAe2sSpqhXZEVtjc0srfPqaCqXbUfp3n17/NteHQhCarjIx01L/VS3cwcXGKDtO
mWa/h5bcBz5Yq/Zjgt+jufKOyYv7RSrIvucV4wakEmejM2zJX+bFpTHXTTghtFwcszp9GpFjua1G
U6ecMW00FAvTSoVHmg/9Smh1+dEYFrA1h1reIkv1JiOZRtSCx+LoahRPjCzCJ3dK3qhI/PfkZJOP
QJazvQzgXJHHpaJZxbEiJy9BIyhddl/NTRBupraNwtvXP9yVtaRzwBEGIfmnX3u+lk5szE0/J+UR
xDumUkE1px9TgZjHHrle9xQ6s/tzUjr7OJZK1Kx8yMtrmWCEmFullwBaaomXDGvHLFB6qI4F1aV8
m4zwNv00r+MvQqSA81I1XqNRXGxUIh/SPZ5PqH4Mu7iZdfwQmwq9gWOI9Lpsy4VPM+TmjRVo1opS
4sV+YSgCEOxYqKTzni62KVLdsWOXRXuksqv/NodIO5Vqg7Tg61/wyoyIb7iyqN4SEi/1r1BvmGYt
T/vj3Gn9vZklGXLsDbKx4Eg+vz7Uxfci8pBtCOC0+C1cwO8LL6lNxaq7Y41o/hYkX3o3jJWymV0F
yRatdVciuCtTk/1lBCcJRC7xVWFBbw9EandUdCbUoK2xzet82Izl6Kwc7otzIKcmC4sEB5D2l66W
bL16VJOuOxINad8GNUXSJuyzh9FyhhM+5pQVC6+3d+g6WysCnsDPlxeaHFzW+OgsyHd8sVOsUjHB
QOO+VPXKaD6PzqiYu8YdLBcbJ7RE9jI71VGImLX5IfRq3bxDjbgoVD/GpjfbI49EMTvTsmbYzTjM
262v16lbqEB5yy4+NZ1BJGqYg6rcApmsja1Vx6LwMyMc0VLq+uCjYucK8fFEA+AmKYNS39a9UjSH
DAHT3A+qssLfeIy0cWuqA8oqnlfE1tc6njOsgoNs/pTmepQ8JXQh640elY19n4NujWnZjUlZvNek
D4+vlhSwac1Qbv4WJf3Q7o1eN4MngVmg95jEVvPbamoQbVSyFfGQFy44RT33uva5S8Oy2sKNyFrK
13aq3hhtpibb2Oyaz2E2ozIifT/CB9cNcD8aRwOxKJCNgiZ7artQEwHlPajqmH5sQTkaiFO7IvrL
nqzoViu4or6NxpTqJwFWPXoUTTpOO+ho7teGeP6TopM5HGZEhsS+sQfQdzPYne5TmlSJ8jDGY+wg
JRyEWNFMUxBoz/GgIadZZMAJHqlGKsMenXbnm2FOmrsVWe4mt0XeFNU2GKHD3lQOjq4wtqIiBBQG
kFNiyMz2tjfjiFp+PcTuPtCV8b2CUFq6LdUq/ly3WQn9tHNwd2rM0nY3RmeY2Tb0guhbKdQOKXLV
ytFsJIW+VdowibdaAwzTLyHbxsD1guZ7MOj2u3YYycg4v330oLawNHdlaXq/+jZ1ZyQz0z7aRC1X
9CEQsLS2M3A886jkvTXsk9kZNH6LhoO5E0SIyFIZit3CekZv5ruwUhOEXuJ0IQz71KrcXenMRrTB
1rv4bkNP/W7XRYlRbZukHSzRIUyekzrSEZbCD0D/OpIHiV80Gwb9RoksF8WVQEVibOwFoDwR2qLb
zwByrD2tmFS9DSQ8aN9QrdY2rpfAJPPJkrBIhMVWjXeUAxv7NmkNSzF8K3U704+8Hmx83laGuoVZ
pqTbZh6qCQWhNmnv7dTxWr8H/NZ9nSatavbeMBjRPkoQ2NoZ0GCHuwZl96bxJ8Ma83vXGmwWXrHY
7nHfZNF93dAbPwLvaLWfQ9DMIKxjNxblsRtTC+xd4/bhLmuqQL+F6GhHBysOSuWb3WdSRN/x0l7q
TxXpoW8i0GZIG9jPlG8EapwRmTZOTkEVWre2J2AmOWlZ1Ie5C9ryNkr4w1CTkcTfzXWL0mTZDkK9
o8th2lub/hTUUp6pYDd0avlkh/lg+85AVemxqes28du+1N3PYZomWe9T76nzj7PW28FPHATz8PME
Umqo/TENx3Kbqyp9l9tyTmxMtRR0PJpvZVpZ7buE0z49gOBUrUOCdmD70JZ4BCECLMYA5aBZDMXP
fkqq9juNDDTv8j1CRV2tshcHy8Jfp0vU7KSovTEfGmFY6SdSbqz1LBh/om+w2nW7zLsfRwiryOyn
/W1tZxM3NkW2oXhftmGlbFFu6oqnIYu9+aZNUT17Nu3a8jZKFWnKHUfL6+5sQIvRTQ2o19rYtXCL
RzTVh/zHOOfz+IRij2PBwakLd9zEKlp4v6Z6KvrfCUZP/Tt6RWF7imNzJlMmksFAu1aE/ivT1Wxq
ufqsef5ryucAmKGqhChFV5Dy6x+0jNX6SS2yPALPEOiYpkD09O7QJANPBgEkfac0OKYd0mE2poMW
d1l2gxKc3h17wjoLknUaIgxYZUEnXZ1U7optNhHJYj6FQtZDEDrmD22GgvUt4FyHO7SfMGmx8zjE
ozp3AWf7dRK1xk1sOPa0TfIYl5lNKSw93Yx4ldm+juDx5z5VuuGBC88JfFcAs94qepicEOjy6h2B
JFV0p+m9j5nIXO5opSl+el6OBZULvnW89zJUv1GltjMcT8fBRfGuAlp7AxDRU6m0z6W38UTm8Nmw
TIv8hObz77wN6tkfMqvS/A5Po3Q3IJD1VeKua9/zrCqnh9uJO1GjWOMnlRFFWx3DgWxfDan6NHat
4QG/7EAnFx3eiH+ZrRA/qmygrq/2XEQPFWhIbk68KdDRH9pOBYWZp+nGzaO82bIuhbpFts8sNw5u
dj/boQm0bZF1c+mPIbJx+1ERpv2Uj9lc33jRFOHCOCpV0oI6F950qIPZEw/1KFTJ/qg1Y3xAyCAk
gS1Qfdhmeo1nmDuSnW3U2jCaTd4D7Pbntkpb08/S0Wu2BKhaOPpdFXPn2ZllPaM7FoebUOvydyUO
AOCJE1pbjyLjpd8WldWY77ocv8OnukpxqZ4jKI7b2BimyOcmaIqTVxoDB7wePFTvrcqubiJt0ILD
4BSDfufUolfomJUj6Gkk6b7ykNhPAn5z6Of60Hh+HI4dDqWEbl9RKVWzuwq0GPxj3YghiyGQ8mCO
Ye9UfiRSfT5wv9Apb7sk6UffSCJMjoI5sPKDlGC0N0UvAvOQ9EQtm74H4AKFLOlQc9XcvPQNPHbF
jeIilbYHRIAmP/rDaY7uYtXa6j1lrGHyPYUyxr523Pj31OtxdMv/Hr0PzQbBtroca+SuR/n8iHos
oRmXiRJskKIc9W0SWeway6wz5V1uVJW3A3tdWu8rkJ2p6zdawzXR2KIEkpen5U9Lxia3fZ878Koj
EVMUGek+DuhYG9FwgNJsTEdNHcNiX+JogCkRldbuoGeIvOHOFrfZJosJ07f1YJfJrQcP62PkgCzx
jaJw3ucocrg+VOqqOLhd4P2MIg3du6bWBz5eCzURQ6c5/JbYWpXfTISB+T6NE73xjbCN1wx/r4bg
CFpTMYaheIHMMHBkmHUE0o6Dm7BTIuUzWO96pwRTuFLeuTqStEoEiU3TcCnaY+sA443W6Y5emc2b
AnEzv7EyY8M81ypJV4cixQZIg6w10MHzpDcfirEH394d56EviP5U9bMaqPNd1Jhr+NQlnEzidain
IJaBOTZI6KVSRqPb6JNEen90lQr3dcK0+DQrdnKnGXZ4VLtRz2/G0rG48CIPtbgyRCXQqer8Ed92
7bkmglpDvl9JTNFfoSKOUBOohGVno1RRmaSW0R9xKqzRSBzMO7OP1sxDro0C7QeqLS0N9KIWXZo5
mpV2bhllxlrGVyoEGhIqibs3p6S0Zuhz0aGjliA70C9rQZEY225CFuKoo6a6iahiHNQazWCENqrP
XdPEb05JCdMBnaJKTkOQkvL5eMPkiUZp1fk4xBb6FHwo3gWl2syavkZZvsy22TSQ5ajvUt7lX+dD
TY2TFzMkyGOs1mSeWdPouHsbtKS2SjU4wSZFuDZZKchf5sEkmgA9OIbY9II8OR80dLKg0rXQO5rd
CA4mRsstOijI8dS3s+EG5a5BGLh/Sj0e42NK78xZ+QUWgEfOC4V6XTYQKUtRPZGr8qK41wldrTQo
REfbrd27AROnR6xQSEQbrc/8mJ67uY2bIFqTMrjcriTgdCHgoFLgc5ZupBZGilRXiuCINQnm6knd
+HXBs/P6dr0cBYSDbEqhEkWbdHkbqHqAdnfhBkcwgvN+MnWxc2SE8fooF/cb4AYTuTtYAwAmYNyf
r6EU5BzRAXWOXZGCVKJ1tSHUqXw+o75y/i4mtBhqUU9Tm7RHdnlyjs7QacdKzd1HykRrRO7LUWA+
sB1o8NOToi5/PiE3LDMoNIN3LNGvvq26HjlOcqGVWujlslHwpxLJFqSDDdj5fJQeLL+ppXV4KntI
YhNa0eSCwMaw96q8+OPr3+jKlOCpUhekSwTAYLnPnd7RE7KW8IQFhlo/5nTtsyOFVnPlWb0YR9aW
uLEA4mBxx+Y7nxRMt0S0jcYDTkC9ryDofs0NseYHeXlqz0dZbAO7iqqw8wgTjEz9AokYlXAz8m4y
pQj+wnp94JWJh5Uu5cWYNKReruDic832nHlCycSp1dFF7XNlpzW/YFd1vhNY875xwSq//s2ubRBa
UFTm4eMCMpFr/eJuSsbWjWQCcXInE1FlPRmyO/zY9OhmsCbx4/XBLj4c5Uja/lL6E4oxsI7zwSZ9
iJUkVMUJ7o92crQWMfEsGcvfrw9zZRUBzMhbQmpPsEPOh2kEbota1ItTLuzwFBdlQfKo5Y/dnAW7
TG/RfzK7wXhr0VpODsANJWsai1Tjz0el0JfUxdSJk5MH+W2N/tUujkZnWxXKWgQrH4yzbpEcCiEX
QgQ+2gV3mg6GppXtLE4eWZFfK2pynICYAROdA31T60W0ondy7cMR9iBogCyDxMCdz80JkV61Cl2c
xsxwPoeupX1JwFC/+eKVrwgPFSA6LpAlIVitxg4yqiNO2qxXGINapR08etOsrhFMrk1H1uDhA1Eb
BtNzPp3eNvs6KdvoVFmQgPQUQQhjiuu3Hy2uHvIL7nc0Wi5co9tGKCjsRycAROGNBybEt8c4Pzqp
vRbiXNsQbAfEfSQmgEbQ+YTSeqKANwzRyVLrd23qkQdiZeg3ZveFXvvn14/XlSuD7g8r9+dskUGd
DxYjHlQDu4lOeZOaj2o4VD/mZqw3xqSvdUuufigiUgSZ5Oda9pvyFGcSo01JLzALpIqCRFnzUfEc
0f/1+pyuDkT69EesCHDD4mZKzSjKjdaMTgFMacqPimN/NNARav+DLS6BGzzGJIQQUs7XLiXtN3Ml
jk9ZkXSfHBTPWlx3yzR/a1CGxRGNSJ59wgvpJHM+zlzlgT5D7zvhpt1tQ6Hp+8lxxfu3rhqtbmnV
jYOa/EqLUZpWTJRL0EJ263FEMrxXHyCBpyvoq8v9RngKGsmAK4QozFJrSfI3vJriyQn+e/xljnq4
DB2GNX6qzP3m9RmtjSVziRfPIRaoruLac3LqI31+Bo5obotGHXbUi8OV6+FyyyHlSeEZ5Aca1Vx3
50N19CuCcByjU5sZwccUTaE9LTnnrckdvC9ZFSAt5kG8SH4yuzRw0sriU59EjbPT7MHr3sH5ifsN
eveusRJvXp0UnwpUqAWUYXk3qIEWOlZncOcNAwVq6tebVuvsladWPjfn7x8YIS4EzpEECy0FdnSZ
X1gd10LQR6j5jaAO8AmILDwyVLd46NwhfogVoZxMs0BQe9QyN1j5Fa5sFPSgwUNJIh8x/OLrWU1c
FdgnxCenoelHBXEOog2c9OITTGXT3b6+LeXfdjFh7IDl+8hzInWmX25LMzTLQSh1fDI7o9lTlKOo
YpftxjST+M7G6uE+zBv9pvaoML0+8pUP6qJMRwrJeyz/OR856rGzTzMRn3CuSbdepWFHMOjTyi69
NgqEdmBQwF9gw8jVfnHsLHekHVK18SkCLvfJVmNMKviPUbhyvC/fSWyxqXPIZSQpX26cgMp7YI2s
I7zk+b3dmuX72AkR3Q2IEUs6WGuqste2Cdc9Zw+JcFBzixsyc7C9CQclOpUNWM3JVWBuNIp311Kf
XLmM5ZdY7hHpG4ySCtjvixgNq9m4is0AcYqwQQrMdENgh8ey19WPSCX021g6UL6+Oa7OTn4w3gAE
qJbP80A/EWZVFJ+sXjP3GXHvnaOMil8bTrNyW147AVRPVAvPb8BySw3XOmpJxkbusS5q0/dYQKf3
aIxkd0Obq9sewhT+PEHp3UGcXKPyXZ0lEHQ5Uarzf7RlXmzOkcaeaXlBfBo1u/lqeG0M2LyZ0b2e
DAT+V47C1S0KPxbbT+4XbrjzoyBEVk0ocMQnt3O1TVAa5VbMmGvkvZbf29CAvrz+Da9umxfjLUL7
rKzps9CGOWUDtiOxk/4KOwXhmzGO72i9Zw9akmYr0l3XVhRzdYBnMFUk7/R8jvjNicFTZKMtCKb7
IBbugKJ9l38JBGa0K3fnH5Ln8mC8HG1xedIFoT8f6/FJq5vS3I551fnAF4KnuIvHQ47mD6gI+pIT
gnaO32AX+gnGwVpkoRlXzicqn6S9cJ/hpC7yQy8QszdEDi/xMFAey1Mn/1klgvZG6xg0EPsi7FO0
I4E90IQvhufa0oOnLirDm6w04tuxVuedsHPUZt++A6QAPc8YF5W5lBR03WawA7SBTpPWiV1S4GW8
z1EdicDI6F1yGHLnO499uZJTXt0EUjyTPys7MYuNRyk0CLoOKE9nNae5yPE9igMVtUxbWbk7rr0u
ZMrSCQRk9oUnZuUqdeC23B0GVFFEfXIMeaA2719fxms3FKk4wJM/ockSZtsWTZI3yDifCgr1J1XY
zXsswFCVMIcMamnr3RuB2d5oVRCuoPKurqQFjA0QKQm6t1hJs05UpHm1+IS5obXzUG/bhXpv3FHj
XqPryr9qeZYoYKMAAXENsqrc5C/uQh4wjJCRoTrNY/0r89iqbVPNv5rK0L9QqZgOApLql8Itsl+g
NpoVWNnVM4QBpw7rCAwwchTnw6dqWPGTIDnV5AQHlLQRiRdz7ImNjmHT+6SM2k9OZqXgjgbt55hZ
X6a8N/el2xnva1UBvyIQwP3y9g8PgQH1f52+0IWKdjJNNZ1MQiS1MCj11Jo274Nybr/pw9RTWEjz
rzS5m3cKChQrC3Jtz8ECUXl7bUDDy+hsMJLeK1Tab04RDM5GxA6cZ+SegVzVmTrk+I1ZQFc0FTmB
bYqxTbdytK69HqhCwuWHpSXtA84/iGIEgmSgiU86GtmPFeCwD1BT4qOGRh16QsI6eKLHju71Fb/2
RgL/hvZAwUOe6fNRvSoeqRWU8SnNsXvzUVbDLxFoifLYU9e7NXJNWTnc144YrroQFFhtoo/Fq4xx
3ZgAsIhPKGVX4WbA0crDWQJTTd+JUvwcX5/gtWVFrIOkTWKmiTzOJ9jPKAC4aMmfNFG7jDNU3zFk
BHmI/I7YD8Pg/RZkWh9fH/XqskK0o7BDFdPWFy8URAvEtuHXnbp+BN4zh2nW+ToQoIPk1nV7dAGb
D68PeW1dyUxVWbMiZF2u69jGxRRDHjx1o5E/OiIcp21Zh70AvWwmz//BYBakJlmgBTyz2DZR6M7t
lLck91adfrQ6upH7YozS7zW86rdar1IJ5khKKDh9F3jDy9UcvbypPJfVbAryGAVTQzzxhnAHQAiT
Ny3c9KmpPUdqkyNor4vtNDsUq8MGLTVlFGslYzm35cVNx4QXAtwnxYbFjpJdh86JsgQoUJd8CbK2
PSWFoItGvOOejGSsHjskRW3fAAb0YLmULFfCjEvSjVwQ7irAwLxU3OHnm7qCeVJZCr9CnTTmxtMa
xJPm3pq2cRXNjyWCy0jbC0RctdZ8UCJHwxgRK2IwccNaHnjt3gSRQdWalIyOojwJL56xPowFogN1
copN4e7pQ+DAZc5hdd+V7rRH3cr7YY5ZeiyLwt69vgmvhqOSUIp4rY4m9TIObGpkjFMlwVcWKYsC
GXbF/Ny6cfdZaa243thT0xwM1JbQrRjKttykeTVagA0g4a5catduGbIpqhiQB9ioiz0RD1mKiGWH
lVk3AVCOaqrhGzwyQETNE/XJPW5owW9FSdV5Jfa7NjI0ZJ1qv8WNuiyDtswrV7jPTqi6ao4flrkq
dp3Smu/SDqScX4Of3HRWO631dq/dN5BRZYMG9jQs+fMPb45eMZmDwsthFemDNlYD0m559a7XI2cl
77g2R+h/bDEpT4i8zvlQij2LCGQhxVHANPtgbKXthGbfgjNQ7ptMfESLRF1Z1+vT+58xF+FZYyGn
EpV5clKpjN0PU/gOaFt+HxRldvv6Nr72VlC1pMOGeiAYIPmbvDhBBSDlSgX8dgqKyhn9QU+m+VDl
XedtHD0PO3/olHol2rk6Jjw2qNLwpIDgnI8ZIBivWVOZnAaMcLBfbedO8TnhkG0Sw9sVvbP27F+7
JwgoZXDlsmOWNVqc/3D6M/TkNEaWuguy0ow2eh5UN7qe2PeDE4nWb3gltwrKkCsXxdX9Q0RFWUVG
24b8+YsVFr2DJp/O/lHC+q5Qg5Mdo/9Y2N2zEgXNdsrW6hxXbyakBv7/iIv1zT0n1dwxTk65DgMA
JS1125RVsAPAUt85TdtvZyf/kumjd9BRFj1EotNXrqRrqZoLToHoXsJmlu1oarZaA1Y4OelZbh1w
0yp91w76lRrL1c9qS7812UOl6ni+tOksjLnKmuQkcidB6yoJ8bu23W2o9OKhByKz79vJLX1lgj3w
+rm5ekJfDL34qrZwSaACjWYGvSzF9+xUfKjcCOiv6kgaxOujXV1OSViXh4Z25+KLhlGDwFuD89Ok
zJgTuH1PZFVWA6KCrw90bVrgtoGrefRUMbw/X1G9pSCvRTIxc9Hz9mPbGts94W1GQaFWYfX8B8MR
jUt+GALSSyBBqZdzFIcuO9Wm4+BHeVp9Asbf/FbsoFuzQLi2iFJnnkaa7NT8Ufp6cRBT9JWVfFa4
6rq03DYwjjZzMYqVPXl1BdE3kkQF2idLfjXcpqYIvSg9tfQ01I0p2lw/GLlo3w+N4zYr3+vaVUoo
CIkazCSGl4tQX2no6XldnZ66wkjet2Y7fanR9vyMoofpbhpKCGtVpsWIvHG0jJG6goOPuLxuLnZI
ZTulWmi9eYpnEOFW4rlPmujmoxga7T2UmuHm9S2yCHjleCQWRJkwXHnnl+WlFiBSNM+2depspb7R
lQDjdauw0m/gWgw82vMIMP1QOVSbzFYHjWwWqN2u3OGLrfP3LyGRnPRuaJQucwAUvPFhTxPr1OJT
gYW5k97NuaW/7dWXo5C1YYMAkQQq6JIAmjXl7PYuL8QgtOJumJxkW6Jmu+2sVezvYpf+PZTFcyix
QqihyJ+/OAt2mRdKpLnBCUd7c9q3IL4wZYcOMG/MTto8v/4RL9dPIifYoDaep7SgFhGqY1QOtlut
cxo98nz0DexdFUXl4fVRLrcmLzymFlRRSAku6oOl7oXdhJgCWt5x9ei4tf7DmYz6thwAhHpZviZY
frmIkFgoeOLlykLy4c4XMe0VY2471zuJyU3wbm3qaeN4Y/ps8/asHPTLYwDNlJIZWR9QQ0BX52PV
+KBAvWmCU47WGKVmZaq3SlmXO7UxsT9WYWrZuxgBGH2nKcJO6QCY88r6Xpkv6n5SzZXaN9XDxSsU
l0gHA1IMTgWF75tC67ptlBXurne6aSXF/9M6eJHnskHBIgC54SkCh0Xuej5f20ilwcWQPNaBhiOb
gMZW4pqpasZjAkWo3tl4ADboV5g0jus0jdq9Wte1eSj7aVJuvBJHsa1thU2zVQbJ2YkNEU8f2lTN
670SRwMiAHlrJ/f1bNT91o0863fdVFbhFzTBpsGf06zHjrwqqcSJxDO6j/UEwm4PxCWtt3GXIjE/
IbcPFWDiNJl+EtZWVgCSzwPcCUz8bJBUdkO/5kJR/IGe02GCOBdsGthDxiEx2/FRy1p7eA48Owhu
484zhwdtUKr6qIVVXW8br8RSfswjE+F63SpQa89NlJlxkjSzT3ADp3lfm7hibaZ4HrO/OqcOzUMd
qmG4i3XcP7Z01yGsuKk9frO9Io83qsGB2EVZRpRUxsgH7twsHF1/cGejek4avYetV9uWckNpJeg3
nLMh3LOuqrmbE2u0nrs8GjCh16Zp8PYqqPb6k4AEh0FP2gy9Ufh9VbXmY60MFWhLVes/xD2c7K+j
3nXZkxLVAD7CMkyCv8YKUAvc4GAUwZ1rRHn3FIy6Or3zjKKZjhYXVHg7D7VW+qVHpnlQnB5RpdaY
KvsZt1G3WHlqLm+pf9CoNCZd7Oblz19cir0TkUIURvkoqIzvGpA/fon/3+71W+pyFOxAKSWRioAl
x7XxfJTMarISIejhEaZQ91xmZr+LhT7vXx9FPsOL8wMy36MzBzOGJvRilMAwm6lX5AVvp/oWPEfx
V61SgtjlOBqh6d/knrV1MFf4/Pq4l7MD9cfa0VRgb2CGdz47zZ6jGrRH/KhUMerE8TSYvnArO9++
Ps7lXU8TmZyVOr0BEWH5gFVFYqodr9bjkLQcsr7Q09+pqJOP7P5ObOtUs8qVDyeX7HxJGZIZMT3K
DgRc51PDrRe8dWUkj0oyFzrojSpId3kZiP5hRnbZffNuRKqKuJhNItV6lupNUeHosMaL4JRRw0MG
dNL2QaYlKy/z5TrCUiYAp02NxTldtfNJ5eMQztHYBSdpq3IozVK8K7q5v0GcJdxBinG6lQEvNwgD
8sFAU1C+JOY/H1A3YzOmNR6chKLqBy+miQck5o24OZ4PtgakCYgwEimyhJZnE00T247iR28wzUdj
FvbGUcI1ZYYri0fLhNefMrtLLWOxeDCqGtCgWfKoBZ3xdaiq+aMwaE0bpZvtkZbOVwon8tE734HU
14FksS9Iz6icnK9dPmrzmKR9+YjJgXWvjSmSjwFNoU+YQIk7Zor7gqn2v5pRW9OzvzY0tWW5V6TT
w//j7Dx35Taabn1FBJjDX07ae0t7RlmW/xCWJTHn2Lz672n54EDkDIaYFwYcYNg13eyurrBqrXUF
Jc3CnEFFs74UmtoOT1WRUVVw224GtSEgL0b1tAy6l1GbZu8093a70Ru9PjbkpBB8AItBJQ1a7eXS
s1CfmRuzx4upF+KFgl/g5wDUH75zQNrRAwDlK42s06kgRRLHtrLpks7QyNe5Ev+cqmreYru79iRA
OnElhIxcAWq2y8UUulLCQDxMl6Qp3kSB4uzQDYd40SntjbDxSseYG8A0D7gQUheGVNbcjnMMn3Jj
JOIC8HaGBmEKow+1LRhyRXRIL/aDPs7uu6oNUeIi/rDqd1Nqd5o/loky/hPmitfv63EuQh8tAsU9
WIEzvrXGULF+eBEd8Yd9LENllLBt2UXi98ob98cTrDgozhD1iAsBkDhJMfanSev6i+sQzTz6ggAT
lnSv/AlC13WiHhrq0M+NIi5EtKgetUljPxXROPwo+6H5pNhj0x7vW7zx2bl+6AlCmG/xhqyyICNI
mzG1kvkypP3wAg14vhMAXvbu7Ggb+3jjuqBcKCN1pB7oF8mf8sc+Bk2qSDHi/KIKVXvqwjnahSmS
tPcXdB1kEGDgYin/Q4BM6rW04sSqMSvhlF/6euif9MSsvoxWbx2Uuk59r/Pmfdb3D2IMce0UcFgb
dWMTPtH1yy/L4uHkdRitJuuAbAsCzib9lftL+x0gLX0tZsj46Wzgx68CmbAZ+kRJiuISV5QTPBS6
TlnDAP2I2ME7U8zV3300WVDQ0+M4Bc34Mqnm+LeZhNkLtAntm8Eqm0NYjvXZNvMH0ZycVjkFKUHh
YC0RGVltPPUloQun1y5DXlAkgGgb3gZH3+gNXB0iyi0MOwLqgRVWUvotP6+WqaIZQ8bmIqGrPnSB
2sENhbtxVK+UUuCLJ9qmVkYxSWXGYrWYhJy3TPWuP6OKLWw4/QlcfyZd3bdvw9mq1deiJ6WFML0T
086ZHbc6ZZDjuy81tOP6LuiTpDswPDMjE2aPA+WTWeRbs59Xd5cfCR8zosvUmXEYqwtlaxMoJ5hW
zrqi18zWG8lhkMRHip4+OAPNxyWYoCZDdZlqJRMTy21HPZwETB37M+jQRmqZlCcjSb2Nu3v9ceWV
xYI0IrX7llayNqoYNamH8wSzza729OikozP8aLRn4vEAyxFbSi3K9Sihaqat1vSVKufKtZdygFpA
7YWycYSu4rDfVsDjUScEortuxdZ5PA2q3WCFHAdSHet7b8xPZU333Q7CLdT69VGgiMVBkB14qUa0
uhaIqZN8ZoZ2hkSDsXkjzdOTBXMbVDWZ8fW+G7ppywR1LME59HZXd6MM2qBBQUs7K0XCoEQTmdAT
8W7As7rVUr0+ECxL4gog1oeBbp1vABrMeg3RmPPYhTZshTCLx3O9pYly9WTwqQApIJIAhyBOfLV5
c5qNnT6zeQDryv3YF4L6TK987AyYJRqjrI7oJtUbNfmbS6NyC28mU99XyfBku2ge0Tc/z0K0R4gj
muco7bdKdDetEFJIFDVB8job0PoubKPS1M6RYee7vi3qN0YfbnX3bluBaRcANQm2vUqw7W4SkK1Z
GuCeztoFCYQCitI+OFmHD+Izga3BC8Hcx7jO0jukiMmpnnA5d41DEyPBLwPTnje8w83DINWMaBOS
Ua9RZ7lIC3sg2TgDpZnRWowvthp8YlTsE8Oer0MRPIZX/n+r+v/21mX8SE0sQAJ8oaTq/i5C+r29
F1Z7q+i3QANX5Vq5f4C/IWQgMbzCJ7RuU/amULSzMYJIHnT3KQ6LJyfyat+o58/1XP4d9MF7ml7d
xp7e8hjsJvovlA8ckuzll2uzxuqSmPNhOhYaaf0g9qHrFU+IvFmPxrMsUkL45RQrY8frGlPacSzm
mUMSMV+9Y1rIhYjQoBo5wptz3w/eOvU4XLA+UveJMsxyVSoF5zavEx1sswc008sVGLGK9HTfys29
I7OWwDmy+TXUI57M3hJNrZ+bAKIFsAg/g2Tq926YxhvrWXOvcBQhiaWwzYAHdB00LZYLsnulrYK+
nM+FkUa7NJuaJ5h99F1WOsVppKfHlHM0vfaDNhwrrYPzdHarp6ILR8qgjr5RWLjeXsArxJFyAFDG
A3Jj/kgX8sIQljmb83myQrEr5OBpCT/QxqJvWfHAjUmQoE0ML93BH1bo/TRh5QX6uWBb92g1/W1N
9bRxKK+N4BY5jzDh0kAAHbQ0kg2wJA6TIc6hUqEnGg6AwdzO3DgpVxEHqCPGS4HZ07umlbzasCCI
ei3yIucc1/Zb4VqvjK4gszyIEiaZrcNytSRJNsKsgcWbQo3DWbl8T6oeD0lrnaHtNvdjbtL7z41k
f//w37KCiA3csxBVUeZZbVwg+iHxpsE6Ww30kLY+eEczhbbtf7BC0RZ+EYQm7DVkw3WbroKgkE6q
AUwwmBSDMb8w+PiwFYA+vx9JBsRomC0PQQWpuznDgnUOofjfMw2nHZAG3SLkvnIXtOQkLQsVRtj1
r0LoSXhdOykJoqZZ232sM7pGsZF2/9r93G9s2y1TDNpAh8LnoXcgz+MfV8eNq2hu+CHnvB8KhFX1
4QRBcYBQdNI82oVmVZJLGhg4MRHZ79IUZdMsr/KcTqOCliwg9B6JYRsUeD5vwTdvHDlQHwTRFIMt
jt3KVFyWHfw5NDVDFdR7H0AFormdePTVlwty6LRgCZDimlOqiaj3xUbMgjzzW8xszLPRez/QF50e
rR5SDAYjyAg1jxT97tVypNSlEYd5eDEUDSrzSv+3LNMtvdfrPeMZlEgBaJuJMdapf1+HMXULjZrz
WHwATRp9Rti5+fDg/eGCUJ+CH5pBRLSNViuhs9PHQzoXl0GlidO0urJ3dGXc3bfyHxPEoshCUkPP
gTSU0iQVsZVnUwvCQt3u3fPYQFe5h9IzfId4eTHtetp+UGIUeulc2JA620ciHcMvsSgn970D5ld/
CWmajF+zWE2Lgyhq0TLvT1q7o1+qn6smHYKv2jhWsx8ZkH2hr6YMlq8ng208V5biNmAbYVSGe8hu
JwZgjAgBWYDsabvPPSEyv3TVUNnr0GpNUL0R3B+DLmttH8670TyUiK8Yx9wbu/oICHrMTyFo1+ml
H1y7PnmoEhxjtdIc4dMpmvQPIi/n8a+SQQ+TtvLkvoRpZNZPNTSK0fMIRecvxD2nn8TihnacYcoM
33pFZMZH1UuHvvMnE/a9/VgBzfkwTaQg74PUjKKTGJmHezMosWje6qNrzSePAjOwf5i3ITRsA+9v
yQkZMpI2wGZJ/wAxsrgscqYvKzuGsdrUoaBsvaJ4S1QyNcfaTOYPMNk631JtzEp+bVZF+2lWzL9d
kzrIwYUrVP9oQ5jcPcUMOOg7V4PI35/AG80eHDeVrR9swBjVjzbv0/eAXjTt1WmIIo9FZzH6AEd0
1F0SDc7UF9FU43ia2kxrj2lSaPVTQKI77IJYVYb3cJMP3xQK1sB+eNatDCZOJTB/UkkN1Z09T5n4
BfDOgfFMFXG3K6a8aneZnQTOh5lo0TvWg4m6eZEP83CytMJKnjrbYWLBz0sxKq+87n1wMBszfFey
RfF3zxmD9ACxWR8dazc1/oqswjR2gJGz6uCNae68l1ptyksxBNEHpoK9bFfZbaUcCk+t6/3gJKPK
wegHfT9OEWTWkFv25hsIJlPtJR8DEZPzCi9515VhKp6QiU6hFInQI93DrFa7O6TbmbUBt5BEv+C1
7NydFzb5v0HYFh/sEBSZbxE2trsqHJMPEGNP6qds7o1XAYU0kyycNM17SWfmr3eisJQSJuqonJ+7
Ts27vd1S63lvzWaW7LvIVOKLZmZKckpIk8MTgBc7OswKsnkHEXU9ABP5Gb7WldbqR2odurVTk2Ss
jlOZoDsP3KXXd1rqRLVP796bTrSHEuFHcTb/LWlV4cNyKu4TzNiBme3jKJ//HrRg7PYt8I7Kd5wG
okvXqNE3rBjxsw6QgKr2T02rc3UXGY2eAjXx9HeQIMf2O00t2zL1U8Vs/0q5t9rOtlKETpMh07pj
2Zrqv/ed1NXLy7AwZT9qbcAvyedWBQttVMcxU8rmElLCOnZeFT9ZsaJ/aaAF30jdrly7nJgHowyI
iTCZ/HH58mpdbkV62zYXq+rsp2gY850xaMb+/oKuQldpRfa4YALA7a47adCiwImq9s2lJg96YXSz
2Zk6Wc7A/kVd/OO+tes1AVqihsnOEY8T8S3XVCsenNhj0l+8EibUoLFLXw3V+nDfynUNWVZ3ADIz
a029gurF0kxjDdB486kuQsmL0dfQxBJ+XYUa4u+Sj9hPYSaJDi2Ez/kPzRN6zvSKEgAjSseyfQsL
djkds7qb3dfUySx4uhL48B4tQwH7oCttEsWBQKUcuvyRPcN9NGKG7pJ6g2vt83FU31iTNz04dQaB
JhqF9Ad4w5H6pli9tKO3xiQqOzGYrgynlyqNYCcchin5TAfHPEzgoI6h3aNJev8jXLWIUauTPKJS
ioT4cU1ukUF4GUDi7ZxrZwieHed7oo31iUmo4B9eaKASUQddc9Mr0aP3BmQmJJSgChzGkfib5XpD
1WjCubLtc1Fp08lMjXyfuObHR1dHPExJ4HdyJEUtlkYaY4Y/Ts+cM1STytFWTONNQhd0b1WuecxS
/U0Wo0bvtaPxcFRJJE5SDvibeIYIc2nY6OFmVY3OO49QCvshWLc3raqUG1H/lVdg7tgmxyTPJKNl
4G1pheyvrkdb8c5NHyTvYadPjppZKV+7CAAU1GXz5/vbee1WubCU0XlOJHJirdykVVyyKPDGC94X
Hsi4SfYJ8aMfwTy/cS5vmCLBo7tE9I8fWrddw5B9iya1v+SWGCSHUvoZXlTjTVUq/cYNv2mKCjOo
RTqGjAEtd1GJauGNkdlfmjicnB3XjZKOFYY9AZba1Pbx/iau56h5Kaij05xj7gvNbwpjS3uiyjpV
F854YcIqz5G3QkNph06OpYKOKK151/b8Z8+F1Tg6SneDWn92TQYXQDdWibN3cy0OnxgLo2OCVEK8
VYuRXncR3svpD5d2Fi12U2Lulz/PHZFmtoU7XBxFi3fGmBDs0UZ7G+seLSerbs8Do7ePegOOL7B7
FUw8LUX630ujkdGbjqDxesFN9ZFvwav5TmoHbez99aeW7xonijQMoMk6I4cwq1HTfJ4uek9LeGco
5XxxldaL94jemFtDlzesIXdHbglZMa/Iulwo8njWqJ3NlymYxFOMBMFRCeL4baVH3++fqetvxt4B
o0UMlAkiRCeW2+eVSB7mIpjQ6g6U9yJA1PyZmrm+L3LXyI9mFSNAkaVjE+0eNkyznSoyz7gc7V15
cfSVgJyAVL1QfkDZ2jQVP9KUcd+rXnnR6jp7GmUQfN/olduzQaERdFEsl2+Is3J7ztx0cTmE4lKg
zvAhHubwDWIz3lNXxsPbNk9TZeN03viQFCfJauWMjUk4sNxeDUkY0qkCg2z+a+gkxROkC8nnIOji
0/21XYdePBvUKfmQ1PohaFmasotAM2bkri+t6kZv9CRFXSKP7Y3n6dYO8i7BOyJFq65KbaVphBop
jbiYQSS+QBbe7kPNyk5qnwT7HkLqDSDYjQ20dDTOuLa0RKlSLFfVzXarRUmhXrTMs5G8qHop9Jf5
STMpG2/ijQ3EFGR1PIdEUY78938U3YKhG8q4rdWLEY7Boa5d88k0NmW/bliRgHr6efQM8ZWrBRl5
lkVFH2sXa+zM53SE2poCyIPqnLwU/K8Rj+LRJZ2hb7hcy1i0Le3pRrvA6tAd0qyb/BmO7v39I/eb
X3Hp8TFDdRduDxw/zcOVGScOFdcJ1AvqQMLYQ3sEeK6kWtECNp7U78rkAmnvACW/F01Ue0eg/20I
14VbKd6TaFQ93emBN30RziRmmDeg1zkUqtNbO3jTRvfS6IWa7VQbyPRLGjTNv04Q291LWceD+5mC
WaXuKi2mU2lYUZQcBWIRD87I/d5K8HQEm7KATT12ucauKbpsKGrtYuaxcya36SDIr2KJStS0r/c3
9Mbtkm6fK0xeSClsdTimJseJJKp2yUrVGXzNAjTrd1plvKNQ3LSHJkt0++Fjz5tIY5kSkqQ1XHdJ
3c7Wo2kqRoifU/2kuzE4ptlsN46K/OXLk0I1Gw5htpFBDgbmlruY6tpQpJ09Xzy7HL5nVjscObjG
h2KmGCSmxv5qdkXzrAnVfGx0k+9HfgSQlEQbijX8yNJyHxhAhiLOaB5o1Vs4V7UvfQpgdxRU/u5/
PnkU1ouU6HtSXwIRel5LUzw4HVozmEIaY3w1OCovsd47z/etXD/ZRAQSN0nASXK55g1yOhHM/VQZ
F6qlzb6wRuuYT4WL9moTfkxjO/vhdVZwvG/0emnQ5LCVYFhhKGWUYbm0xIZ3vyx040IXxtuhCxN/
cb3IejiglkgovhISZLTR19y7okpMUQaFeclUN347DSZX3R3tV7t2trC/1w8LZRdApzhJgmr+frmg
fHI8xO5m8+Kp0fdmhsJd7StxHKN2q593w0tKcj9ES/gDoM06doxsqrJmbVgX0OspVEMg/YrkkCZQ
vT5rZgF1WmyOFdNHih5rL3Y0z+2+tuvyonq12xz0eKrE1ziePM8Xgyk7XJOpJk+hM8TvapGGYi8a
pf7h4I3j9w44kfBJz1QjR1hJjSNGlJCD22t9Hns+mJU6YPwpa8VWqCM3bHn4ueDM4VHW5wxQbFpu
aD8bRYD0qnFp2vhX2dXGzjFR4QoYANLj9h8xRM8ibU4iVL4/fDQlKJ9UlpBEAsKWhm14oBGXEvrF
8Er77Wwqyj+Z1WgbF2DNg4IfkaOgPAIM2mNnXa4b4sFsZrexLoxEuTuK5tY5Q7llHyZd915z2vai
RmZ2EpDc7iYxVu+sYIz3pd0pG17m+uQSvYKMwFUDcMJtL9dLEtfDt1m7Fyd1UKTKFGXXTHVJyXtO
D49urZz8k5eRB1Cy/i1NdXYZ5gG9tIupuGjMFUVPK4F+wn0rNxYEpJickQKWI0GhSysC0ddKcTOL
kIjCcW7F4WlAHnvvRZyd+6aunyHUS1AToRGA67zqRyuMDHl91VoXaJiUvQj77rOtpcMuhBq79zU3
YiJw0kSyn4ysehR1Ab74N4c07oYcft3KQwWsilUd2wnkrAhhGRnJjh4/fjoAdFgg+ijDgjxfJeHO
kHn12A7WJZ6r/hS2VvE2IhE76kO5lQusHiJJlQR2EMl5Br8Imq2VqaDQCrLHOTtbjuLA/5RXp8Hr
kE3LEF7clZEw39VBK57uf8LVafnPKqkOLpvy31XMydOWuUYBEY85G0xnU0XLjhbvYeqTj+vv7xtb
3/r/rEm1duIxmr3m6mzC5hHYjQ4zYJMVqJIOdvsSm1n2XItCnOyw0Y+dHuRvE0SyKt9q1HpPq8L5
i+ZWsfE2Sv/5h3/975dILDwAfygw1iU7uw2UDHaN7JwM5lQ9902A+FmQq5WOWP1sfCJ8av++v/pb
H5j5BZkNSZTNGgVN5AvlxDzC90PP8TsjYiiyNrF6yBFAvNAnDY7IOxKn3re6CjV+L1TG2wD3QA/R
hFm6A1q6XtlPKh+4mIWybyKnY+p21N0t77aup/22ROUIF0pbmtmCVQ0CQSxHKYsmP0+NMNOD1jB3
urP1Mvs8dyVUaghWJk/JUO+SwUoOUMrk+6gOEWtWRvc1yNr6yS4m5d395d/6zpJR2ZKVWTkNuFz+
3HhBDbtafuaaa4euHuLMV7SS0vroqs8A66tv9w3eIpDx4DpihpPCAbdZfpA/El+d7hwQZzgsYMdh
4LbovN1c6eKZczG+QTNU3aWQg/cIvCLgRy26+KQqabGx7FtnDTg3VXfqvrR3Vk8N3MMQ3Xtcayg3
509xPf/jKpl4UszB+VhZsX3kuG3Jt8uTtL5SYDdkKYi1kHctF85wnakwwZKd3dwQH/pQtec3FdSu
zc6Db27fGNnXFBysQK6oD4VPAGbMX+5v/q2vDYSEWT1eJeYyVz60GpFNtSZuNa9OY/vVWJg0GaAO
++k0xdC98ebeKh8rvf0+9mA5gajBogPcd3Xsm8aI7NS0s3OrZMNnPZmV51xNzFdHDNWekXnlKWLE
6Hh/obe+LxBwMPSQ68ni5mqvJ/g7mi7Mzw4v0QF5YuVEAx/Nu0ytnzR96r6NqdJtHKp1o/D3UmUb
h5ILdVR82NKqknVB1ilWfjaSuPxKdhqjbemMX5q5HE+qEdY7NxYHVEZnXzGJkhmbr3bQ/VbP2txF
B3C95qmskKa+vxk3PQ/FJpI3yp8UFVafIICOA5+NlmzhonY6KJ23R2BijHcudY+dAhjmNTBG2x9i
Ee5NvYUgmw4nMB2QmrUghVCjZONdvXUSqUoRg1EEkx295VaJRFSjHtX5GQpyZ/RJvjSb3emlxHas
NrwyIEm0jY24dQMlJa1kWuOva+C51pVRwOAKmrqi0o4WYNxnDzmFZzSb6uNkwSfvuYq9G/IpkMCC
UWwdkFvHEmoJmbUTTlCYW646i8eoKGAkZ2wLBA0TCnA4+4NhoHgKQBdwjYisVw7Xrg6q3g9HgBo2
0uI+TqXZNUpavyRtI34xaAn/3dS45Y+gC6l5qfqY/bh/aORZXXorbh3VE5o/EqGwfo2jImrMJEDs
hAGbkb4PcyKfjawxt7gErgMsmV/AdY1nZNxlPa6aJpOlA05Izh3MDm8F/2jxCFZ9+aJllKF+Prwq
hmJROpPHDmOrY1fPvYeyqo0sTWYCO6yjsp5PZhjX48NhBfsG0z5kMTJ4XHP6G1WRm0UMY7qbIkBn
BGW+R+hza9Z3lWDgcHhNaKdwounUMaG0PE+KbrSsFuo5yNHLGGkQt3L3SAzEvQ+VS/QlV4o8A5SD
kIFfS6jXP/e38/pCYZ8OHKeZe0PJa2kfCIiFbEicnhn+cd55iCzPh0If1PCvSmkqeCrBD/3bKk7M
09J1bXsYlVJsTc9dXyr5pMruABUNSizyR/4RUNQRYIVYGdOzE4vskDFhPPot6h8pN0YTqGHULpel
zvRv9xd/7cJ40CCmZ+sxzfFd2nXCOCwJVaD8AmQU7BxQtOFhat1cnKwc8/sIbNiWrN2txeI4OFDk
yiQIqxe8IMOq9Ikv3pjZ/AOqyHkHcclwMjOjfgtpW/xX7Q3exme+sVIw1TTvqbdQwVq3WhUltKu+
hxDTNkcPDlA5O8RYQSE8NIq9GNVmKmi7+7t7wy/IeJRIkeYzpdzV0UqiLMrTGfo96C/Set/ng5M+
ZbVRG76bK/2n+9ZurdCkivSb5VRO5C6/ZQ1TXBm4OcmlPRp7tOqphM/upHyGhWA8w8TabRWwbqyP
yo5MnSmIS+GPpcUSCLvNvEJ21vROtZ/nTq3HQ8cIXfVFs9rm4ecWOK9EeINQhopzXcWdzYThE90o
zkY2l3sVvc/zkDcoaUNzeDJhsP388H6CRVLJJ+AYkeMfy9WJyU0L182Kc5DY2dPcGYafe7r4Wdgt
eNeuEag537d442LAqSAZsyDYAdaxdoUZcwzx3BdnCj8giqspuMBkBFTBFtmTNfTeGy9jSGzjlN54
Jakk4YCpSOCN1wMh1Coi0OFzccYB6Z8VtL2/13Uknu+v7aYVGGk0dpKPuEbVaTAv9Qkao+dyKstD
ZLTDDnalrTDxxh2QPScwG1T7QX2sTiTDwrTi66mEtp98+GjGaFH4Y2wl+nHW3Ug/trp4lCKGPWO4
AdgTc7UkJjTMlwfFiMIm7oEHn0EHWh+caDY/QkFW/JyjwPqYlb1t7R/dS4qpZHxUxORE77p+mxQi
DKhAlFD+2cqhr8z+SC92q7t7vZdYIYBiMBlGAZKB5bKK0DSTyHaxkjuIqOvZ6MPfFexhtIJGdNaN
4/+wKknxjzyADDhW3y4RgdNBHFidbWU0XqMOAV+jFBvPwPUV4/9vyteHvApqv5WT7BQFBuYmrc9j
ViQvRTBnhyAcBt7ZXEeKqY2nvwKq/9rGzb72lNKsh1EK0HK2a7mXcCABYze86uxMynCxwkR7gTZ9
Sny6VelWufv6qrlIUMhTyUgH1CYrY3FPDqeHUX1u7OHfvsp7WgiPay7DLsHJkzfNY2B4fTpqLdGE
N4zNOenrwgC9ZdV/iZbK3+H+qZA/dhnDE5oAjyJAYyTqym8IelthRkHrrOsIIw6VE75Qw/2lZ1Vx
npRqizji2hwemDYBxGMStrR2IKI0oY1L5/EcleG3qXadnaK2721rcHddJrbkLK9j39/+/ncMRl34
ioWpqws1LMbprJWKjZZJoFa7QE06yNXmwntbDDkY6iqs8/owFt64RdF+fRlwlshNg6mWI+frUWm3
YLS4SGvBDc9Vv3Cbr502fwnTwQN8Rnu7Uuvjg1+TR41RBqmBIKlX1sqnvWUgxVd7ymvUOO2+mcwD
HbxdFRUu79usPRox/LYG5pUMBqyvsfJgEDEhpF1pymuc6SrYnqRjliXu5icefBs+SvzDhsWre06z
i4DvdyII3HBdiYUoTC2zmoyTFups76dSYdAkDHTnR6PChrJxN64uOtZ4t2XSxOKIpZdeBYJuA4Z9
qazIXKVvTr3y3uzFlhjNrTVJ2A10Q1wIoFlLK9PYhJA9OPF5nOZxn7pCAxfpKi9KVoyPBgmyVwiK
g/sOaBPi1aWpLLKSghnO5FyXU/UCYD47CG3cGuaVydTCpWAFZJTM53630OSC/0i28PbBAKcRnMCU
Vz4xgQaIzYgTioldHgbF97GIU2gyWiXUwje9EUylzwSZ7gUbq721scSxNK/ZPrqTq42F3y0I0wm9
NUqOQXno9bqEjDMyreE18ez+fzgsSPcQz+JHKSuuVu3R4eodayCbLxDhAjhWxvuuLLpuIzi5tSpe
BO43aTVgqtU3HBuRC3ARiC1kTjL70IC7P2JXn3daECvm/2RMkqHK6j/12eWnDLoARg4TYwgEDVQN
vCQ8oHvdfJjznHG3+87r+rrhRDywdYR48Fesh/E8FSanCJao8yAq8xAb7rzPYXN7tGv1e+94upkw
lm/CKkIZ49Dr7FGBHzuvYUMILBCYvoRA/ovIcnzR7TzZOIc31qXJ506i2j0oaFbxAsOs7Ux9LD/T
rZAakaNTKMcuL8t642tdPa4sDYZjSN0IGgAgyB/y58VLiiCyGmqXTdYNta9WDMX52mCXYu8MVRz6
NRjCreGHq0cOo9wxvheJKstc3TJ7JkuN6zw8h6WpnJnVUo+KpRhA0pr8aa7ab/CMGRtR5o2F0msC
cwSg7kabLKFFksSoQp3NZIoPXVOZ30qazB94OZK9EgD63Dia15eOE0nAR0+EpgjPz3JnK7f0pmmk
QZFO1D72Xum0/ypqKD7B3+aJ0/17cL06eiF0YCClIqYlZ1waq0vVjGw0Vc75pCjlTtcbtdqPlVBq
3+2cKPFjCyqKjSz1+jPCJAANCvkBQ0zwMCyNJp6Z2XbeZWdvtgJm96Y68jNhdh8Y2Tf8LpkgChlA
iT4GQSC2hcyd8RLyOxkhrWkdSwaV03yg7eCNM3pFXoJ0z+Q0x4d3FLQMGjmEgHTt3FVJ1y7MUZkd
OpjgU34yZxv/ykCOfHEhQUSoiBb6x/v2VseFHjEpHZCx3zBymiqr4zKjlNMqejm94lODnSb7d25i
uPuocx7mMwDuQKWa9hWSSLAarZ4Dta1qtXJt8Vow6fKxiWFwZPw/3oi7Vi5MLojcANgNcRWlr/Vn
6uYkSgvoz15Vs6VewvtzSEwj2zj4pvS9f0QO0oy80FSJ5QCF5q7eUPBJU1NGlniVWo/pztCSWmeo
tYlyP665K3tvaB042GpH/Ao7vSp9SOrstyHJoXEe0zH4poWl86FUu3o6tEVu6BAiZEEKvqzN2P60
UBU/RC1k8NscqaTnUbVz8WIC/O9e24EbsivHvM6OdJ/N8cQ4fRkd1SzI7YsCoMvee7NaPYdmhBxF
HYykfr4wnTB8m9hOG72mldsWB6+CtW4Xqo3KTpkkb08qkgziufDq/HOaRkCk4NQytmZdVl7j996B
FSfqp8LFlVr54VnXqjjKXPW17ov2Ocgq76DlWXKcvaQ+NHmtP4qDh7QSOA8ulYOHo1o5DC1nBFbJ
R+3VGGtzpxmVdZDCNz6wu2TrXFwfC1B0hDu82jSJ1yEPnYnBBmKqvapp1/l9COphbsOt11Nu0Orw
wbDHhIscJIBidrWBphNB6NNMxmtH8Tjaxc0UHEen1Q6hlio7XfS/ukSzy6MYkFe97y9uXC82UgZY
ECZJGsKl8zWUcYBCLptea6vI94VShO/lqN+GF1y5eE4IZU0odijcyVGTNXaOi6Da0K9qr545frJj
FzJWV/XrIvoZFlkBq/tWZnO9LAZMmG4h55AsNWumcaXoR7spFO0VsG711CbFZwE+fmNVN43Ix5LX
S5dh3XLvvLLtu8SumWXpkHfrQy064i+2yFqvPTq1cWDiMF/wZMFMtrTSZRV8MfTOIREogvI4VHNr
+QhvUR83unxTafbGp6KIhtYBE62INq0XBWy7DkQwmK9T5Gnf+mkunhlQj19ALISvdWuYxykVycZb
fGON0NNhFsQjIKs1AY9iaa3ogsZ8JSlW4Cdpgs/zGCP+mcF4/1gUzlmEeYPbBh0tTVboN5b7aY1C
Y+TSNV8TGhm7WbHSPdTfKI9GjboPaMpt3LBr74g92YBjJs+hLrLyVmluj2FAQeY1CdJxPwVWvnNg
i2DOauj9qgun9/dv9PUHlBExzUaZZ1CSWcVwcRkjKgsj8iuxsAOVhDCq7tlRXDlR4LVO/aZFwxEh
tyxPt+YPr/0YhLGMm4JcYpqNwsxyaztGlsxx1qxXBuVKGI7U4DvTU4ClwEmdpiYUH0yUbneTNmyR
9t3YZDn6yLArFQDA8qswK6GjDT2rcF7pp47IOwTdwaHs7KNE5PoFM0UPf1SqJnhqxinwaHiY5UqB
mtYVIslUu5ywgFgEHszfvNlGnKWDXw9i+HX/q177GuwxCE0iDDcBqcDSoPBmANVxp7yy+6bfdUWx
m9x6q/2whnhyOTAjpwBYGH0Pa/UcQOlupk5qK0hQWOfCTOd9O1T/jJb6y+qY8Xbj7mMcuUw0qeIy
ataTm0zTRsIjz+fyMeQnMOPIJZUs4etIDE0xAJ9ENufetJEzsKfAHj+mJXcs9AvPhbykgic9P/Ve
GgU/e00LDN9RYbza39/x63sECJJGDDkXaS2l6uWOz6ZeR2mchmevDhg2gMpVo0/fVv/YFeLMVYKq
rRlN9VaR5Xr5JOoy+aJSSVKkr9zFgIoOjdI8Ppe2sJ8QjmvFwazySvXbSLfFbhhU+x9DF5blV7PR
fYY0xvx5f+XXZ41WBoVVxvIwxSz3cuXQkqhOPAJPi9CneW1TLTlYRT1unOjrK0stSZb+mWjkwK0x
VsnkBGkGXhiyLSiWx2R8oXfk+t4Au0xrbdUKbqwJl0gllXgAloz1hcVZdXUSdvkZPpriW2oU5sH1
ki3Frt/ZyPLwsijwkxoD0jrt+tWhidoxNGc47s9x4s627tfsXuo3DYXRU99r8c+yMNV57xVjVUS+
Uk35+BLWwh33btFHZ7tSB2dn52ZpfISv0PsR0iXRfIgfi26XtGpd7oXmhcYzHsdJNobDbm0R1WZe
X9oGsnWw/Ox5AktH0Xv5+f84+67lyJUsyV9p63f0QIu16X4AkJJMwaQoVr3AyCpWQIdABNTXr4Pd
O1uJpDGH9+neMjIZGerEEX7cc0O5EYr/WuSBpefK9b586gFwssAoA4JC4I0vkpU9J2oIknrvaaYd
aYPvxl1SumhdtK95nRcTQlIP6C3AeOFyIrSb+WcqGSH25SV0L40gi7o21SKftumVnsELO4FRcFdw
pqZ+WTys58tGk1zVRtkxXNgqW3JhwZUQg6uFSZLkXQgwfLtU6Ctcf/GSohUF9VT4S2gTwzRnL5Bl
QR5NAXO3l64E2YGmoMhsG/3iL4wCTwlwCZhA0FmfT66s+qwYCENRNTHaSDaSIOxkX+7TwFwmK4tK
IN5TkIKej9K6iZNxMHLvZZdY63Fw810J1yZG5uda0fHi+MErgU2Dr4kGPugQzZatHyHj1QYj249d
464aECbELXEhaaulX35AMBRYN9CegezdhIA7nxUyMYWVpTnfK6M3v2Fvii5sG5Mucj70Wcg7cG/V
7Wh+1b+dhkXHJdRZ3pGEsxnqMq/NlAm+z00LYqtyAF17l4zfkyKtlkFVal9UskTnJQYEaAGuNGKt
i+R5JvmUiaj5XvdLtvaB0l6lRSEXqvC+WPZ7HwqLOWE/UTFG1vB8SXvHUDY6uTFUZrC1npegEMhs
tSiQG7rJS7e4++rxN1Cexk5NXZFoqZuZc9tjeaAlFt8DnuwuaOXUy8rQvggy/feskCHEFQDkHymU
81k5XNlZ2QZ87w2uDspiMDeVnTsuHXO4pu1waRIxIaQhUSYDbye6BM+HAnmi24Hpie9Bow1uIpN2
xwZaalds/KVJPB9ltk0oeZFEq5jYo03EiTLXk31k5aZIQ/h05JfmdD+V2+aPf2GzQN852Sps2Tyw
417tGBD9FvuR+GTb9TaLLLetrnj+H6wgjjtALIgj0Z6nzyyiY8sEnXOu2CtZBrjKOY+TNBviz+fy
gZmCS4JHCxEN3pR5QJxUAAYIEDTumyQvIhvdsXufg9HKM5R1/AtDAZcDkCyIEsAUdH4kAFwkaFwb
+Z60AbkvxahvBiO9IUPWXnmyPpwUcgqAw07Y23kqN0Pazqmlx/f+oINaukFHI/gs/GjIUF/4fFIf
7RKiUNhdoGUm+Pb5pODGSKutcgHVUqJFFTPrpUms018YBJnIKZuA6uvcg610V7lNWou9MUX2shq7
UA7Gtct04SfjIKDMheuK2hqSkDN7LloLXIGqxYHDTd1w5oI/aGACpBI135CqvkaX8dEuoS8UAnrw
YiGCMgsBvQxZrUANmFWW9Dn8wEFpy1rL5EFB2EVdORMfbRSQg0CjBcDXI2F3vlEWZIihLzsKSINb
bJURvQ6F015rO/94Tv8zyhwblgRoTRO5JfZNlokYaf464rki6Mskb18/E6ggTP20qJMDA3A+H/Qg
yhGJSbEXWtZuIGhiR6Tpk8VfGGXSJJvK8dBFm50JYkLDtodg+54pnsfCGH4aYHS4YoM+2hqEgGhE
A2wVGcFpUf+o6WaCdxrpimYPbi07Jp3sVungfN1Jh/OMlw+bA4TgBfbXCRI/UD5t9gBM+D8Mq3WC
jd2Xwlz9hSVDA+zU44a3fB7UapKAcSOpwLtViHEMg6LXXZDs1lBT+wsDAVb73lOGYshs2WTgSDR0
ZVg2KKrFCA28UGUoaX55FAA50KqIRkUdqdrZOSuV06MJ32n2pZ1bi4Q1Q9R4gGL8hVFgQWEFpuTl
HLZctsBGO8Jt9mPZGlGeZ1psMfV1CwdnZCLnmbBBl7gS0uYuG00HXQOU1kczy/Sf6ISz7sgoiw1Y
v/KXz2c1+VNnQTrSSpjPRPaFplpEbucH269b6vU+wNgjBL3VmqaSa/ddOkDKO+kGync1mH7dZeZ1
PqQJbCnJl110ZA6RCQbZBkIQQKfPv0BXYcl7u2X7QjRI0aaEGG+shKBGhO4w7dl1THXNAl6+Ioh6
MKKP/+DMzB0KO8h1vRpsXDN4MCqqa82ulsAxjCvLgRprCMXN6lo6+HJMhIyTbjPyZ8i5zA2IrtAo
mgMmtyfQpEzjQC+5+w1qYi151GyhWS+syMmVJMZ0u8739nzM6Tv9YbRI07U9cr5yL8EncFsgORa7
aSWfhwI+6OfH6NI+TuYEpn7SgdMB1j4fyvfHxtZAIrtHx5YW9wIo6pITduWB/GgRcVTBbTEpLmE1
z0fJwE3b6g1Xe0i+P1V2o0Beld+q0dyonF5zbj9aPbQ9wjcz0H6MGPl8MEqNsUBKV+0tkTVb4o+v
QDZPYoTJNf77i5Em64UTjR4ElLXwxJyPpFnI/DHZy71PmRbnpVejIclqwmwcxFf3CXYLLzLQ0jbc
mYvei2rgNHM10u6TuiFhkUPWMYcSw5VRPpgQvEAAwAGzmtDTM4MMnvPWyMy63TfgIzFDAjrhvkiq
Oi6cknzVZceMJtAKAtJJimPevmdL5vDON1uAkFwoIUhQIfII9OoGi7hZI9f1+UG/sJfviHqg4xCN
TPZjdirgNzmiqexub/odngEFqGEdDW7vinU9op4V10PD6wiluvYJ8oeWuuKIXC4tHFFkxGG8AGpG
JH5+VkBP+G+CyL0LsfNFi1RL1EB2dtWNzjW+hYvIFRliHEw06uFuo+46c6wAbhpT3lUWUL7VEBnw
sxCd+PnS17i9N0vhvZZWkn21+omCGWwz3iSkpiA/MLsLPoG0sqyEt1c+eiNWqAARZ2Xg0qSx1mqD
XHy+nRd2C3gGKBsgxYtgT0cN9Hw5+061BZHUR3Nzq0cyNdxQN69ax8tNm8ixUIRHjxzu3jxs0Szl
yMDKR0jFobU8Fj6o2yJPNn4NsbiCX8PbT9frzO6bCJMnYmngpqdi6/R1/rD7zMg9QxaDtTcT045T
CsgT6FfFEsJ+OnRpuAk+2Az1ZCSBwTppXnsLLs4NdKBAYzPFTZOVmetFuikwHJXyxr0mbUGWficw
RGM1srxBmUs4YVpVKo/HtNby5efbeXE7MTRAI8CmIPeMMMo6n7ltpF2qJ9TYo5OBMbDBW6mxDFgK
lTzc1LaP8ew6fuSk0ExeMK2xmyvm4WLp0ZGFx2KCQMCbQhLh/AtwofVom9OdwwA1QuSHQY92CrKq
+Zbi1MeFZVW/SpGr5wQk0yQkxA2uZakvzhq+wdSECSjfRNkx75qyMzttQZvkHBh6z+97LW13yKeR
b27lXCOLvqyQTv1nSMgAqYBg/AKPRoUNc5SY7gFOW+utk7HVvLDgbtCEhpfnXkSDtHuiTSYq8Db2
ZbvSgybjO1cYQBVzaJHVVyKbj9YfRUp0+aIQARMyPwDF4CHLK9yDTZoBFPNlBZmO4YE1fGFT1wmb
xHhtArI0aPnlYg4WA5hGuFwGjj1Eac+3fgSsrQPLoHtwA8OP2kxPQl0jYpUJqa7M8qM9focwwzLD
Us4Rxg04W8DPnXqHtu7NEFgjAOOki3eoSOzT5zfqUqEM04JzggMFJCWIjmcnWnbou+ek83CeZKvF
amy7t7zkyMRVWjXedUCrDKE3qvIwdEXWT0wZSbGUVKpTk1duv7IKM71GEnxhtqEciYoPqiR4/fE2
TSboDwvX1kQ2nKb+odOFvadt1e56CKk9fD73D0YBimIC/oB0aErInI/iZoRBPlkFB69TPeSW6ob+
aB13CD8f5oPdxO1BEwYCIAQH81qjS1NPjVrlg0ytKkLXHIZT5xjd0kDJ+cqMLhzoKWsG+BnqE1Nt
dk6K7eX26KlW9w+lL9vH1kmTm9ZoIffhlXqo24l6+nxqH6wgnBXABpB9BOjHnrkQtUa5CVSnf3C9
pATApyy+mb681vT+0QK+61hMqVQkvGc+mWobiwR+ERyKqlaLxFcqMqhXoeiiX4MwfzQhbBRcBRAq
TQ7K+ZFwHOIRj5fBoen5EHeSsQhZjfHK/f5olAlRA08Bq4Z453yUVIi+VyA+PjgS+DaJBEqcg+F4
/eXNAdU/IKOTPCSoSma2sjfSGqIdBTmCEM5Z1bRToW4l13SdP5gLPEicApy3KXc7m4uLmlFm+HD7
WWeVkcq8YlPAQl6DwV68/Lin74WcCTk/FQvOl8zPO8Or0DZ5tCtfjfEAozU+GkVTgxJa9poPuDDw
7TG8B2ZEvDF1sgD9BERNy963mztUqs3+hMYoiPWA90yUEXgp0WGNxR+0PHRg5r5nOnXKkKNPMYgB
6Q3w/4WqtXWZAFO188HrAQEg3ashKZA5TvUofD05StiWDE2VrtTBk9Uh1KJOO5SvFF1ZYkc9MSDx
T0h5GvvMAR5UayXLQ0gwJEDX8tFqbphIoCFlES2zwwI9W0FYmE7+syvQQ3bKckfStTCp6SxseK/d
TY+4xQt1AyTp3zuhZyPiEmNwbzQ7M7xDFpSUb0AxJJNYVx2ih9ocAqhWjM0IIqsRiZhQQxq6EDFp
pWa/GhJ4y7cvHjy4RigCg0sIqQKEbrMwvrUEREhBTXowzUouZQOd4YpY19zQi4MHJiug14HhgGm9
jNRaOBp+wQb/oOBmxK5VEZQlAEj4fC4XFnUaBYwbCMgmN2ju8DWaZpjQHPcPPlX50QXwNaxaYt+U
Vt8vkq5snj8f73JWONsg6PIQ82IR549FYPOA4qfGIVcZXXITxQ/Q/zhfnhXApXj0AZyceqbmhCkO
VJH1YejMgyCeiKmXsyUk37Ubh/XaxjH5tarv5Sqi/OoAOYzmCaAf5hmQKtc15YrGOgDJax/RSRGk
YQox1CeSWBoJdYXW4M/XcTI7ZzESUn/INiJfNWWN4d6c24uhCSQr0HNysEVVebHjMf5md0PKVm4N
I7/ijtY7S8B3evdKwvM9cTQbGh0iSCNDOHTq0Jy9IZ0QU3dDEByqplfDnvVB+bPw6uIZBGQFWXqF
qX4AuAqpjLLoSY9cYdA0sQoS9cZk1WiboAQIObTcUgM7GCoiULOzIHX0CBqDxlyBkVWMcZbZXh11
vJfsu+VVBCkJlQ9OxAqhsgUFnbKIVeZQeR8krvs7MVvvG2+VBc6YAbmuUM9b96VtoI2y/Hzh31/j
2fTB3jIB+mwffKfzmpoBph+F1lj70I8VC/lokEMedI4d5kPgvFrt8FT7bTwAofFT0Lb5bguXXXst
5ps/MWTDc5x6UoGIsmcvn0gtDhQODQ5aXmSrTgpDoLXfJEU0yKK4koW9eJl8+Fsgxp6ABuDUm/MA
JZ0l60Y0wSEgENjrEJqFdk5+uH1lh7XGV3Vt3hEfT83n63xhKHxgFsFfCGwIGATdizkKr9KdIsuP
XUbVM9icyhAVK/Pp81EuXK9pFLSpgb9vqiXNSRgcDkLMtqjzY9NqxcqrDP0W3K/FEuzO1+KrCxsB
IDEGAr058lJTkez8xkJhsalSNYJzuAyAGHL7731BvCjR/IVUbXrFPlxODJmhidcZL4iJBONsNJLW
PSWMkaPoWhaBPBciKyWz9kalvtx2Ai41ABvADY9JTbQds4n1PTIhwCkd855C34CLatmW3TVOy8vz
gFkgUYbkBMqLiBrPR9HAU03NmuONEkkZwe9INzQnwRXP9YNlmyImPB4AvYOpfZb55alHvaJLCyxb
YZGY0YD98McRTed5U6d6/PnpuzDi6NTHG4gZeagDgcz/fE5OknVu1eHd1R0ygraFQXmLaz8Fa2+0
vKUrKBBey619MEG8UUBtTpDkqa/gfEgFW+GOhSyOUHhlm8SRaFsepFbidsmk/f75/D7YswBzmx5i
DIp2svPBUq8ntk5YddRoQ3YBCpAPuV3RxddHQfHBxPuLLpeLVUSOJNWk5lXH0RihEFdp2kKjNr2y
Vx/NZVIeQW4S1wqNZLO5gAymZnVRHU3lJ0tIM7svBEQIP746l4k2E/DMqdgM5PZsFC1gBcmdBCvG
bMhoMjMIScuvNTtdmnSMArJDUHQBv4Mq7flcRk8fTdrU9ZGW1riqIGi+CIZiXDZDKze2ZvYhR434
RvLKvaYAdXnkrQmSDIOEiGTSMj4fOukMljM9rY7U8NruZIrKzfeQhTb7o0AoWT8MJlOvLkuc/MvF
/HfUDSiZHAhmIMM1O40NKxsj7xp6LFO38yPK0JHsoZHy61cMSH8kyuG0TNj7OaF+mYEiafQJPSbt
WKPEgSYhp5JsFZSuF375uKDND+8XXi7k5udeoJVX1Eu5pMeajWqJ7Ih7pLmkVzy+yzwpFMhARoFz
iYgHHs/svGRNbilNK+mxzYtuDY7dYpl6WrJCLJYtzI65cVVBkhFEWH7UA1y8aP3O3teweavP53v5
hqJGi6sOcOpE3j8/PQNy8MhTevTIAKdcdbx2wwpEpwtLE0lsFJCQ+Hy8y0s/caZgCyfiMCSIZ6e1
IrbTM5GzIxctjaG7d1cD3/QXJoWYdqrkoM/4QoKkNku79CvFjhCDJtFoBXlUB0kaFWbCFtWoN+vP
J/XBFUSDDYBuUxuijmTu+RVETDGKQXjsiJtiRXidrEUGYZdlUELfzx+RWYBEI3n5fNAPVhLuwZTy
nGSykcQ7HxRmOxlY7fBjn5hBlJhO6UQmXEv/yo59cEKQ2UIGG/wDE9P4bHIGmgF7Z9D5kcpa/525
NT1VhVs/NWjiWJgs+7IqI0TSQemApxSNLzq85PN5+aboHKvz2RFKrdZ2Kpsuy673Y+AJr7iqF6UB
jASzgnQkrBcc1lnYJQSH5CHBzJCFsRYNKXkbIQyBMDc3iwAt6mWlP7qDRLtHm8oNTi19/nwPPzg4
SCZPFB1gLbPxPJ3PtQH1TTuOeXOEiaPWAuYaPGKWAU6SbUANxjcuMlWnGiRj15i9jUu3BZ25aDHC
2zF5gPMqeQq2ITCvKudYcmClPLxPDqtFCJwAI9vREjzbBAyaYLcpitjiN/P60VvpXZU397U3QnE9
LKg7ur8Nt6H8Bl34oNuQvcmbSc5arzefL9T8EKLGjqOAPUJLhzvFTucLpTqo7oInqzy2Xt3E7Vhs
iZYcQZH2DbIpX80TTYOBPRlJnClMA7/I+WCmQZXhjXl9TGljoKuvBMNOr381esEoE2cJhoHVRag0
m1JTMlNWtRRHdKi4keNowQpH7dEJGI2AB5RXnpz5YZ+GQ+sVAmwEFqjRTSv8R4GE2RAt9P2hOWZM
81bSxhNTBq2xgJh4G3V+X66aofMXQrgkMgeeXrEic2uF4Sf+s6kpFMEvstjnw7ctN8AIy+QxbZME
6VZo/YpEb5efH5PLUXCPcT7g6rmI0ead9G6jMejxEnVEi5u/49BJr9Z9xbtrDvJ7WeTPlAVYtPB2
T7imqaTqzt0Etym1OlCqOyJvA6SkaeW9v2rAQrH1IDlcL0t/zL/bjsaNu1SYqh1jJl1HlBDFkSbo
YnTVcKQWzM6LSkayB9Sl9XEFSfe8j/y24w70m3RwEiExnuehKlx/XBHQXbwWnl49ZKC40MJKpDm6
aX0SPA+Qo4DCta49Wm7j5l/0iTDZCXgBWwFqqylFe753VgGV+57X/ZEG2g+ztdNVSnP3yg2fE/Cj
bgfGGVhBQHYwFK75bBROTL/K2ICUaWsYC9E7YFbn0Hsb4lEDR18Eph+kq7ReBmIBFV1SH0sLt3+V
O8Rvluhlzt2QC2T5wt5PGy1GocnqvhgZTfganGRcWxR2kUSZBXuM+x2ycSM7toEPX7syvL1WKRTu
38/xf/3s/w95owgCoDNbN//6b/z7JwXtSEZSOfvnvw7srb6X4u1N7l7Yf08f/Z9fPf/gv3YZ8l4N
/S3nv3X2Ifz9/4wfv8iXs38sarD/DXfqTQyntwY0me8D4JtOv/m//eHf3t7/ysPA3v75959UwXTh
r5GM1n//z482v/75dzRS/HGlp7//nx/uXyp8bvcimvSlLP+2acqX+ldz8dG3l0bir3jGPyAtB0gD
7t7Ukw3j2b29/8TV/zEJNsGAA8YJRxOPek2FTPEh+x9oWEZdFTYQphC2/e9/a6iafmT/Y9pRuHAB
UITIhUAy5/8twdlm/f/N+1utEFFltWz++ffppP5hHKbmfkSCoHsGigiJzTm4pwO9S9XpWXUSvS4i
gxvhqPv3bedaIVqi/SvO7vQazUdD9mvixQXNHYBS5/fGzUnXlxqrTuhNKJbVHajqD52VQ9VZ7igo
lUJ44tdohz4YcyKIRv8z4k4gK2YvZJUnqamqvji1g3fos4Cue9mvWJMtdKCHV5lZ3GTBF6kipmV9
z4ghkwSv8GJZW7cNFDXK8mSOzrhupb+RffBNaj4U1l3jykVHn/V8XU3kPuCqo/MS6wq96Nm6elbt
56XunlB0bZe+E1tZ7Be/9D40evAA578yoEfq+lmReyNH8WXvy4NVrx00NCeRTmJTRqPxEozhJHeb
/vLJL58+9vxbitep3cj2t2Vv/HyhZCzTZZk/2M3BTW9KCMY5i6yNvBTUvCu/+T6iq7QmDJIRkfmg
xKZJY/s2v6PpYrB+DfTBbu/TGjiyw+h9B9/JyFa+v0qckwWhLfNOt0++k4eNAZI500Sy+U7q2qpI
Y+Wts1VvrjUCHB2qftbJTzbWyttayJmB14l6h+BpfHHTuHJk1Jfb7Lv9rXg1WVRox9H5WWrVLnNZ
BAULTo8dtBDt6s3Xvw/+veO/cOQaBjB41OzO5K/AhsQNBTWB+dYmP6DLBaqCkKhlY21aWoc5dIss
/pyMd0kdNyB26lBfVS1mDHM/PHt5GRrWNy27Ef3WdcewHFkYGDc620LKqznWGZRhIYkYUQJS9GCJ
s0BYLIobG5zN3XelofV3RbQYEjIogPxhnf5z9f+86vPaBTI9aBScKFNAYDbV/WZvI7rmBam6wD11
WcUj14XykN0MSTyAKw4HIbGXfpNZt3XHkRXU+AOV9jXZ2QtzM4WduB0opqN6cuH0DJ5EiWJw7ZP0
X+Qg00h2DdqdWReE4MA1rzhyH42GLCfMGrpecAlnAbyjmVJRpG9PpQoek5SloecqYB7a/LYX6TW+
hwtDg3yuB3duyqtaMKgz45Z0Xqspqy8fesCxQ3ghsS29R48lG9lVN26QPQ6ivubvvCMQzkwqRkU+
ErERXHQUimev/JCQWp+YPh7E4HyX3jqtoCEcyEQPM7/gCyNvxlCkLqjMkLxBdR1nmaUPWdXeuV3t
h43yrU0lC7pAZIXQIT99fujekzJn3w+lAaCpTZw4QGiAxj03TZnpABdkkuC+ZjtPrbDbnhVJUAmb
cWBFqATa+noo1say3+jdgiUx4ruULbS3AocwQPE0bFFyupfrXIvyZbUTN8aWb5ytBw80VKgf8yjY
uQpzjPCLQoT4nNHFHDrDkUtD8P9rW3ephzkcND3Ufmm3zZauHRa6++aV3Kdb80b8KLdkma4gj70w
gSnQQtMLjTxOTs73z1fj3RBfrgYq3CjhAYQzfwAJQ3g98CK49x+7IbJ+QqopN0OKKyDC1I6S394N
fSxlaB7LGyxEX4WJDg3CJQ9CRUPxhB4njUf8nu26m/yNvmIeHgvba6fqHQj+2fecBfuC6B0I09Lg
Pt+wW3sIkTFNN2JJb+haW9cwo78NrO0zVDOWyV37bBzq22GrFh6oEvbQW0b+Ktmlm2CNsMA8WRtr
Al8vM7oO1IKWscbjMo1ZGo/FbW5Hfv8o0xgE5R0Pexk6TYQXrPXDYpF2obf2bpJNdzTu+hPUXaUX
sgq/GPdOmKUxV6sS7Ivjwe5vRmfZJLuAHgf0Q9PvUp5qHlkitJ/LfRLSpb1mq/yO7egB+tz0Xuzy
lbb8fH/fy6HzdUNNFmBD0LROENbz014ADlUlaevfZ0/61jgYm/GQ3zZ7UFOGzlr7Zj81YXWnOE5r
WBQh6UNHhmMTtcESbFW5jLofVb8owelEo6bfiO4oxArsHbURiSbC50qxUv7Cy5ajs0r5omax30WZ
iod85TtRwkKFfkh7YaRRc5vfgBCr/oF3x/MXWrrlDJduWf7g99pWbfxv+Q/3m7Fr99VSO+LhsXiY
3yGkq/ywg/G4V3ro2PdBu0mdGPeB07Vlxxpdajng+iBRhALOQpdhlYbXOMTee9cvVxEoSeD90PI7
b1MYwKxsVnjN7pNdssue1NbapI9JxOLylqeR3i/AfEAptPMiwEaDKqx27kYty5v6JlvxOLijm35h
Lu0lWlDNb1A8LHd0/flGI8ibuVyTmsp7WhwFocCE6tn5TjOb9nxM+HBX+qusWlFjmwchYOou7iMp
Tdj/m4IlYRMsKrIhZMuyTendue1dXm/0YAusU8O+28GjL7fQK/LIzhki3YqHZA36Uv6T+UvShkjm
y9/DIU1iCCxbd7UMhR6aRmj/KngYvACW9tt0F4o+kuHZFweQhuDnlojKIczTaOgiXy0cL+pAXmJA
tSnOzHvIsjQ8HrotzfcQUxZlnGSrMl1mZC29Gr5NGgGHHgYW1Nq3rf6Iqng05Pux2DG+SvPJyML7
y3IvhBqJtLNIeUFs1o+utQ+CGBezBdDDX3K58vRFfvKbUL0iM2W594W6gcQHLe5abeUOrwN8RbcG
vgvoELcOuWctCgU/xAnC0sYU8WVsiiQfNNq6PEqqUIONBAkBjmidFoB4gHjNJ6ETu+gF6lIjFN5t
1UPa49iqHTrSl63/lHkPZt2HVY7V6q64U3PnAqBAF7BDXHUUvhFCza56UpmNO46pfqptKcKuzzeJ
O1ig9DSbaOTelZfjYrT3rgA0wCMaBFZr7lzoVW67NCvEifj+r0bAdbOKIg917gFrxMwrqI95gmNq
QgCXPDKKU3g4FQnPT7fMdLdBLpjc527FQ2VwYHLq+ifqypOfv01zW48yb1O3rXVLOI+RY43tkYh1
wLytoFZyZbE/+EJTVR6BKlwrpLPmZTWo0NgZ2Pn1k+En30SXOks4jmHqgbjVUihfk2QlLTyqWnUH
qvh9xr07x6UVohH9zhugYP35/Z/7evDw4NagmRpeF6o3F60apt+TSjfHUyK6lT2qKLU7GbqcL4PR
0OIRGizhVIL5d67lLNXypws/GZU/DSOafVBHh/uALDhAMfMCcZ9Z0gNUTz+pjDULvWj0qDVIE0FK
3boSVF7OcEqjTUyfE2Mv1PnOT4BGSjsltFInCa3QkCYL2XtN6Ixpisjyh2XlblwY11TH4CpfzBCk
XqhnosYAu4+81fmwvTCZJRgzT0WxpX4EHvXU/hWUkAGDXlAZ2flaBXuPvNRVG1ptEOYjjIK+B2Wt
ExQho98d/mDLU8Keav3Y9zd1fz+wp6F55RKnpL9Py9tOvmbujS1v4S0X9U0xrv1hXfPdMK6RqTTs
RW6lCOLQwWhX0TPgdbJqo3zj8XUBFUW7QYTnH0bk9ca1yMOe3XkZbv2xVjvHXVf6d53DgIPGnI9r
e9gV2m+KmANd0ZDnycJEW3p4eu1nl5xUcPLoE/cQCa09fBH/oJGlaf0s6ZMzLGi/b0jcgTmujlrv
rtQ3gXMjAAKufwdeDn/g1g0OvodJV7FWrvSsDdtyC8s/aotA++bnj+a4N9MTImzPjRPMKcMqalvT
fkPHndO+GHRfW3cZfygR3rpymxurtGNxO2xyrBXYa3VQU2i3mVQxq5Bt95PYcnYDXaqfKQUBV/1i
GFhT5wfUICJQ+jF3VRpR2oS0QaEUwc5aTHjhDUPpzd4gfna9h1Y9pPjVrHAjYd2j1b33n1SwNKyF
aa2Ro8gSBM6TrW7YwspvOudKZeHi1Z7Y81Ez9wE/hYLXHADDs7ojnoM+kzQjJQJ2t4oY82VYU4uF
gwOVUtARXavTX3jTyMGCMBeISRhSDDv3FaDXN7Vg6NZpdH/VLZLhYHMaFzoHDSO9KfjvRtujZGP3
eEzJnSW3xNom9cpIdjZ/ktUSBqXpv2v+svR2Vb8DN38Gnr3CufMRCjh3g/EDTb22HTLkE+A0im1X
LsD2JtztAGibncdWjpUdthycs0Hcbk3vtg4r6xFe3XhEhcMN7oJWLSD1CU06hyxba2kCYK1Fjb8d
2zpk+rbWt30Dit+l7SxkuYAeqLvSsXb6Nrhri91+tELRHdL8mQ5O6JQi5Bl6l9TtaN8xD9Ic4smz
tqSNMnEoraXXQzbyCnkb2nouTAdwJRPVIYJhoBbnsF+/4YwMtWWeMmtbZFNE1d6WG+eYLMqo+922
Id2NbSieQRRmKLCpooENqE2o0SZ3+rjtKQ+XFULS3tux9La0X6d/kDwLs+opAca7jcFvPLLYhJBS
HwXw2O+HPR23ubdL692BItdWRLqq4TXbGxtvszW89a1cFNYzWDFCj+I/t7TfVAZbAqgalD+C7AX8
uwFyPqiJ09WQ3acAVPRr7ZUdjWbnaTG0TUgb1+5TMjy2CmpshIfm8ELsO4u1CJR29rjS3AMUliz4
AbpRRVUHgyAOw/Diq9uA6giYThpkOnV128aUR4k86RpydjTS1Lb2wWvYx8QJUfQR7iqFeh55aBy6
SNSrkXXo2ygg//6gB8O0ZAPiQVWsdTwDYmciuM4Rw0M0lkC1tQ9dLx6ejFtl7ri1MrvQ1fd2dhIv
XUyMY4fmglFBy35XunZI+MFJINnXxVm7csQvC7Yt3ZmqX2cSPLedc1uLY+M8GSRZFwThODtwuXhx
ijRy1CvtnVsls01q4Q/2PGT9a27Elfemu2nIgcptxhQtcisox4cjX3ryJ8DIXpXAri8tj06hUCJW
w2guXAGbWQwQSX6o2DYZNn0RM4W8nlJHYg3Q9Htl5S/HephkguP/y955LTdubWH6ieBBDrdIJEUF
ipIoqW9QVgfknPH080E+Z6ZF9YjluZqLcXXZrnZbSDusvf4kTBst3cA/brJtMuPuxV5Ame+Xpv3E
x9wU307ym1D5ODHkgS+KbnIUnnrRlX6EyI45vNQ+GI9VOlYKYnSTRhv2g+G+u50WjsA+8jTQYifJ
NtFuTvzA2JRibJc5Ce1Xc+ZWT126p63qQ9ZbvAngqLKVcCe6MDs3o6OFTsGsb2/i3osMX99abuux
PkSvaWiX38K95Ze36d/CAf+SXLKH4+ThXL/t6Q7f9fRS9Z1B3+UYfcMEdxJscVs/xAl3N6vsZU68
q/bJs2qLgTPfN6qrPhcXlNPvoOrH0sYgfwCCwcow4gR91icqqeXz1CrkY4KlszfE2KROcBw4IEY2
jnWx20uYdImFzASlrxVmPQka1j7TaezEtX4bqdITCbDXrZhe2DPOgFo8LzC4wkJh5V6sZPt13fkN
jbagtMa4Q0xHskJ7J9Tk0k2LIf63FSWPDhiM2gwrVkRaZ+dJpYuD2kxm8ZjgaW1XWn8SI/GgigOH
/OXvTlwOY2JdWDPJhjpfM+lV0rQEZl/fPBjCx2cD6hfkJJmlYw7cuzii4ebilkZUvLAS+HXh0v+e
FLhd20K+TYRNxDhdThlrLF34amf+lGL3jeWn6taWRY9GWjqGSelMwqtR18403MYaa8Z+jn72+mEZ
f0r5i9Huxext6A/QecvkVAy/FtM3FbpYjtQ4BgnCgg3SkCZurznUnBJdeNuoCYp0k8gvZqeZwVe9
kkoquYqbHX7B0+jKvZMRgx6TJMnKi8WuG2VXJm1lX3PUrbynobGlELlvPQ6TDv1Cl9bVRvJnp/YG
v/XCW/M++Fb+Cp7SX9VL6WluuQdH4c+BGvm1p3vDa/qcv0mv9V7ayd/me4F/aocxcGIRkBwYxR5L
l19FuF0kP12Og7Cd8Vw3rqfxvtiYyrbK34b0+5zfTPIePoEw3IjJXTfuhLbAP42dptoO2kNSX4vl
C14M9TUTfJH9uL6S0r1FEyfcZfG2UHwr3eDWzIZdIC8ZHP4+HMXH+jWt7Px1ps1dOgb9TomVjSXQ
zibbeI3fvj4CcdD9PHgw3wFoXzsgn08jc2dygsz65RhJrlJvJ32Ln4mq+tLkB5ZHUcnvq7orxzsg
OJvYPAa2+s3CQkD1huqxMN768pZevLncdBTWs61KmyG2q8iLsEyM7ZDjW2KHldMes1fhpcqd8rZ1
KK7pEGS2/tAF3ii5Se7Jd8HD/KJnTjr7ZWlr9+rLcJJ+RcfilDMa7sPrassNXdU3kZ/yA6xvGf7t
qCaug7veNzzucVecqr+107Ap/bSwBc1JH1juf2mNbTDgiKbX3Vhy+8qOucFtdGdss8oW/4bgY2z1
XdXYjfSIeNqvrqJvWE1kqp157a77RSeQjVOy21ftJuXWbpQbzbMcwcs36UZ3Wz+81m02E0f0oeGm
tvB3QoOGCZU4CnJdW3wIroNHcaTfQddH/CHvwk1CjychDMaub8qr8VbZDlv9R8tq7ZW+/CY/J3tk
edo9DCn1sR5tZtwCuOUli5um3jhfafRQJW8ptiKY1fCjMu7nYTcrDxHJ8Np0bUV+0jr8NyR766ZQ
2MZRfC2e0xv9tR/tnk9ykz/Vtc0vo/L4Bf1SF7bEWkySI3V2qztR6tSlM3K5cWu1+0HYm8NNOYp0
617a+QryjsH6/jZsjY2ZO91C194bo02suMN92jnS0/hD+zncyB0oht3wk0w7B6NMPTpIwrBtdCcL
nWDwq3TTahu5u02zG9H0DdXlD5PIXah29DNColLbeuJMiWvOrkgCq3YVWG6T7BXJ1yQ/UHaS5Jvl
VTTep7RYw63e/1Jj6qkHBYh42Mb1plVvMGZR2ruRo0niEcXGb/aGbVabsnS7kaXOXhgugUNjGxBx
BLUAvgOJvHD2/9wCwZ9oRXogiWKLL54T8FStyeFR5ssRe4reNkZmeEDgh50O4B3wYq+69Cg117rc
H4qSHJVcdgX+clDS0OJV0gs79qeOFLezOtjjlYESDMDr49bRKM2E6DaSjtKLVVizJ2rIiasSWGMy
L+xTQH2flhrowlQG+OAC5X3qRhCfowypVC3Hyc239VV/O12PJ9lLfMsbD0yNuLYXycmjq356rAiK
lT2JFvGTfFAf58Q2D3TJk+GA7D+hYy5wHuEk7MeW3RaOHG/IMzO/L0+zaDva33nuKJqtdw52b1np
0stsGdsH2fDy7i5rnXHwjHzdoPrEm0rsUHzwGvGQ/Fon+t382g9bJXkM1dt58DDaFw/zodrLr802
3OXXnbdchZt4Yx3TjeB1+/mgugQO3FTP/Lk7lvdT8fd4Xd3K/si6pJB3b9cJgfN3AGMt5u1r7M/V
HG+69GbpDlN6k6vch6se8Hek46vW63IYKMBfnmDcS2w5kqMafBtnPAhP69p4Ix64/fBbSRn+JB7A
18QX5ZfAGpnt6RMboR28LosLDsOBiDVGPyhH3dXd0pFszV+uqW991Wa/dYlr/gVLTLRs4al4g7dc
tQ73mz6NzDvTrn/yotelZrtc6S/RsS3t+LF85CgkXFX3Wc0EHYp117R+WIdRcFTJEVbfLbt9G1i0
gJJSDhh2/6v0ipv6Ln6hbXJl3vZX1lY/Jj9D9ufxqrnOHrXv85V8k75B6GfZNQ40hfmnMF0lT4oC
rOwSvSyBHEl7TVmn6qJfZ8N9G+zN9na0XMFPy6ts2M7T9TTc990hVm9C1Y8bv9ddQXEryY9NFh2W
BzcTNla7sRRX6LdLvIkjwn0cuhgY1OrfaFjrLQu3m7eOljBa7PTZKuyVWSDYujd3h6q/keXt3Pvy
fJTVm7R1Ih0DJEcoroX+JuvwwYBGp91Y8Qlia9DaxoW+7h/mLEgFJKRVFQZn+YwBYPbIjYOpW44L
6sU7AvaK/ZBLkx0MpLzWHaFZX9cIn69nIZZBCEHvgwjUc3A6IfkgGUchPQY0lJ0uNlkxm/qqFNMf
sylcivJ4N7j9cIaguUPNgXMQ9E3WibOepZVUytBHZnpM2qBylzl/0+SiPygkg0Jg/C5KLJgzp6So
K5G8wLiIpsIhxY0tVWe76nK0L+xWujULGzh6kVNZfedbYfv9370W3vxqaUt3HetyyLtnTc6aBNqk
S/L4WC1WCbTTM0x1vXM57DjLKPe7ry/3zun//b2s14M/Dia50iCQIH5cqtPKypeqzeKjGS/jPqvn
6ykJTD9toxap7fK91jlRzYkSe7O5ALREpuHTGi6cEo/u/dBwZuR5GltI1GCLJ0JPW68yrquLKsl3
xeWHO0V2h9wdztvqv4Txwsc7bXOhRr2vLA/yt57rSXY22NmjcKdutIdgY17lXnkPXho9hFflT+WZ
pR5QNP6WpY5AvJtqN7GvJwe19JGn0q7JIED0tzkNl9gXYj9NXUoSLXBlWj9SzP7/0Ku36rC1jnmy
D6V9EThavafKqzMnaexiBnDyLfxwFk8zB0TdO6nz+4Yiwgf6tEbqa7fObwqZ5u29EBxHyv3Ei2uP
ngCFyLznXxXBjt9Kb76vc0AuG4sCVgk6GYNCi8SJKZeo5diPnjtWPzhWhhMnToQXLEUgiufxUhmx
kl7OXzE8cWCddxm+erYGpHi/037NxIelaq5hDqauYkyak0VslJUwyTaz9u+hYP+sUqqrXLxTpeBX
YqXlDlDk8PXQPO/ZYR4N1xp1IEObHIlzOTVH4UhnyhYPshxLoDjZnaqOwyaIv0sy7qSEfQ3lNhkn
6wKedN4Hfr8uzGsWJ/wskcl+HGeFUhGs1MbFw2ARoypB6qqmZLFjPbBzOZZpZuntBUDlfC1cL7m6
1nBgAuF455b+3kYQVKlrJaXOH5IyGbzG2M+KHnDIo5pP8tT/+r3+4WLrRMKVAH+A1aL74/MhvNfi
StN4r0n9EkcFBbZi/iyl/mnO4kuV6Xlxxo+niQC1gXJw3VbOKkGlVkSa2+H4ECwpLbeipdaWgWy+
fqT3zeLjwMVzgz460NAqDTindpMVObVSrQ8P5g1NN1qv9vRIkOmI6d3C9Kfoc0wOvfHWzA5a64ai
p1HvQGgtnvp4Vxb7JDoK1l017YkZTIJNaWmOlvmZ5sk5lHevn1yCK5TmsWrdLHSldjMJrqVu29Tt
Yl8L9p3kGRwUrX2oerPqNcvWCjxLA6J2pV8cJ0GtJ0qlztFDN37MH6UTOZOkXCqkp99Se/Hfs1M6
2GJp15En1Q6+BvLg9J1TAhlmt6hquhgNwG1i+OP7IX4JHVNwBqg3tV8rHs4Oyb7Lt2KwScfNcFNs
+gsv+Rz141OufDm831geCCM5W39VUcijOBP7BzFdHEsf7sD47MXCAm/ompdeK+/QSF9akdYV5+OH
xWMHnJlhtA7W9+L/twZbYURjkWH4+YDGN+EYOLlzbkQe1Ha4XUOrumhgaAkN07bA/Nmry+oSvPz5
sVdJPrmhQLoSiePrdPrtDsRwCaNRm4qHTFBPWZzHTqNGgZPURe11iSy7SfmLTJ3swpN/nqUswfAx
0enjx4Qe7+Nl235Om3iomocZ+5CrztwIcPG0SHNyKRQu9Bc/sT/pKVIDENmuYzO6+mp8vJjQiX0w
NiUXG82HWpS2uAslQAK/ovFQCgXOORLmAIsFhJRV5YVC8A9Xh3m6in5hAXJ0PXe5LtnvoyKemweh
EC0wi8XFBu0Ga8na1eL4Zr4e6yQBBAxPIHMvX68cn18z1hUkzmLagSCCpffjk8tqXIUDqXkPbd7u
cU9aNS0W60Wv25PVXlyn+GkfRzNXoy2Gznll9Z83si1M3aD4ae0D1IpuSyNr7HaTsIR2L+snZXWT
k4tqBmBOzQvD6RMXFAo4T8knppELK0WRPz5oxNMYQgUCRrA6JLdGfIzgQxf9Q98J+6LBpGiQgaSn
zhCwTUeuC0PU9NR4p1shFMwqE/1uEX1jVPWHFpz968/wqTzn9hAvKuz2APuE/K2b8m+zLKkyATJu
KB7nujOdcJp/RUPd+npZtbacgu5TDBhQ14EyMXVnZe44RNfRcxfLgF1qrvqd2ZderlPuVcoRFWnv
NTmMtyq5cKufRgx0VbRDSJaZmFTqZ3c6FMuoT4VePVgV/O2lBTGxqlpCuZp+j2oYZV+/mU8b6MrJ
xu6EASqhkpbP1gGr7VupCI3yYTYmBUo5vJUs6LMLc1D7tM6iAINCQ98GIAAm7tniPmqNUrZyFj/U
kNViO7fkV0Wajm207KI6Lq91FbZaOC+AwGpd7XWN+7CETLmZev0uEEPrUAYW7igL9J7J0K4GPR1v
Ky1W9in2Zba+vKhmDrTbJPqdFZEE0i+95C/ydxMirxAFb1YYCTtug24pTWE5m0jk0+h2F5bqZA0B
83hR2WmnCldCGpRHC8/lROn4AMuibipDbO9xynaDzhzuF8PL0BIfoRXMmIgdjLqbb7v4Qnn6+eTE
K4OGiD6G7YnN6ezLEElkmn2bJQ9LlydOSM6gM6zZbUYmlY640PKLky646vv0wGL+iPiH5BDR+il2
4g0Kbk/BHP4Zm1NnaegDNLLV+BjAqRd2bfm8E4+wCBqSDJ2GOgy5/tnExyo67C2ziB+0UYg3yjgo
d1JXCh4uaDIGHwynPihhE1SFDUAO9bTr8c6NGNBqVzoYuMeHsHjNqyy/WvCKyQ2cIFK138RZ216r
QrjvAknefj3oP+25DEGUAIS6rG4XzLWPq4HSF40QaeOwMrqsjcKguAZbs0MR6rppjaWdmdMl/+k/
XZMFEr8abbX7eX+Pv61AI9EEkmwOzVFOuu9L1v7Mo+yZbO9dbgZsguBegngp0FQ6N1Dgo1Pvc7GV
S2etK8rHJ8U3l9TArJuORewqxY2uPhhWjzLnVBR22PR2KL1o+Q06pK6+ynU4O3AzY5u3whk1xAWr
9uIYu130PHPuiGgyYnI7FU5q7QyvIFjscIGKIb8Z5FoXbzpmTKWyb2j4of2Rh7sB46ZM3SakM+dH
ebodYPdU6TaYD13mGrNXpJw1OQid2qx2huopl97G2muB73ptp1q+Ff2C9ptFdAb1TUBHPVef9HJr
PhNYMxYvirIfEdqsznFOe9BMr59BwiD8AJPqnt4776rQ6ZdQHfGYtfPaLaZdatyo+p3RPAX07/Rn
NSPEMb1DKGk3x5meWelXodOQNaXdzpU7m7bwyqoL4BVru8DwjZVmyo/y0gJxBds5RMiNVF1Ylj/v
AhjNM61kYllkarSz9TITZyImdZwVW0WBOTHR3AxiIhBGAt6H1P16OvxjE/ehcGCYrDPBYjcgwuk8
fD3W8lyMa3U89qo/yvelbgfLXdvy8cTa0VpPy2gUaC+G+bdV3QR8xDJ4iLqXqL9qlVdF/SmpP6eR
Fld1CKufGYG2Af5knpo+E+MG560v94EIBvMkmU/z3GPj9RwOstP1lo2Jmh8DkwmJ0wUgGpAqBjgj
Y7oL+uMY3ZTyJjRfeguKVPVDXrOWFfoXfCGcuB0JDW9XV4znZyu4mqPG1lDzjLrmzARjmnRSprbb
4dbtKSMmv84IgU4de1onI005GsspVjcD9AiwNKtEz5DgWznTkxRV+MEIivPQFpSfkvYjFiq7kA7W
y8RhinxuW4DIX9AtCF/qMt8M3PpMP5vsEVtGwjQGIv3VE6wYW4yxU27ZTVIA7uFV+4Z0YKQX39jJ
aYCslDmyed9UxyT9oQIepxjvVNPOjDLbCh+t8D5uXkv9KMKYiV5KuDv6vsYlekFQBNEtT44BN6Na
O6vc9NUr9ClozBOJ17AnGLH9RtBcE146neh6Z8r2cirZ85wgsi3Loc8CjtY/yb+khylyQcAlFXJX
ei2jVFAdgxuOvL66F+5BBYc3ZT/lDv35eFMWjtp4IytCZ6vQOOjXwF6T3RImH5uk6Kbm2yifBMsr
Qw8sKI/cYXT71AsVB8m83m+MZIuFtcXZOLiKoTGO36yWluRONnb17CeNP65qvLmBEHKdvP/2NN91
DSR09HHt9CxGM3jca1++TuC4sHCJBjFO448Fr/DY680N4kIA2kZ+tNIrbLsK+SrsXkJzly3fjOHv
hZFpIl4xKTdWrLqPvJR1jHECKmptyt7D+t2c9vDhWQr5VQzXjfCQwoxKd5zJJvkqzSAOXOe9l1S3
OkSRon1LVzx5stN2V0j3KjcvVD8G6X7IHoLpIQFsbPEanfZms9PZ0cv0qYhuiuBWkTZyuInyKzXc
BMl12l8l2VXdr8d7ZdnCjiyWO6nY65JbqH6uHefxGSGfMjz1mZ/v+vJuNjeT6lfxY5MiDTxK/aEH
+A+eZabHMu00y7PMa4jsubaVi60FRAoN6koHkLwk+H83cDpbSAxYcJzxMAmk3PtUvZZdiYZ6OC4A
gDHc0izpbKPoZn+WxIckycbdUuvjndrVqt3mIaZ3cuwGuM5sIpEuSt3L9IXTafVqhTFXp5S/xqB0
jqHn8BjyAAjF7q3h0UyKxy5Y8VuyMDNDhP2wEsEKyFpdHk2begrpwAyV6A8t21RmiSnu9c8kukl2
ZeQ1bFlcTDiC6HXnxJkO33MpNylJmhd6b5+Pn9REKA7Xc+AaX/POPvpt4xcqrU2kSMge5EAcD3o0
uLVSuLIaDPYySGzGA2IWM3yb+ra1RTG85HkurRXYh2/CDaz6wFX7uJ6+19r8txvQeizmF03LHji8
qddhdaAbMPtVp/6KW6iDXdf3iHtoDjfzNDpFuvxANA7mVDHQv95o1q//6U5UfFiBf3B0lM5K2nHJ
IitLhvxhycTXUFvYu2dOXCWl7kaXb/H0uJQQ87k8XR9ex0QbCr/G8e/sAF7kStYuskrrsx071yyL
0elS47tSWeYhV0OEE72805sihw/bBl6gNnfNJD8qbIZXtTnD6NPzpxCzHYSDhMqIakGCbZPalvzT
mNi0UD9PF97SO6vr42tCZWBSnVL0w0k7L6njJSAvN65TaHCMj0Eqos0wibIzBv3gSmPceRWhWrYc
clzSYesmVh4eOigWIXBjX2SDr4aWtJlFsd/IvWprdVs6KQ67fhi0uq8VpbUxjVUDkyeQMdqu3bRS
pW9JrSJAJ4q/z4XRXs9Svhln+ZL14Fq5nD8ckkw+iaYi4zi3U2znagpKdUkfZEQV9mi2j7OYXKjv
382PvrrI2VcPQi2V5TSASNOKAB2Lkfux1FTwaPibaqL4M0LZ1/WMVmymx57eWi91f1dMGdkXBubn
GMU6Eja+k4k+iDQob0WdHBEqg7vgjUgRy84woV3KMYSCu29uKzVEllAJhm+5fF3F/3rq/GEWr810
mS4WUQmwx89mcRWbeqRFi3DUO4hNuK8tXi0ONAfMcNxFFYeWNT2iD6+1aW3vhmGDrNbUIWiN5oUB
em6KxGRakQsdsuQKYXxyQ+ssNZg5JgnHvs42WqcMm7rjLQqLuis1GZGCXM3+AitPTTHbkmblzoo7
igR0El6oUYRpOUhLYlwiMv7xxggEgDvIdFcwqfi41BXVWCRZ0wjH2poXpwvHo7LUO+qDzGVtQ/xb
dK9DH7hTwDfEvXEv0kdwjBmW1EAAiaMI0UOZTy9ff7s/LEKc4ln1+HoawpZzJ9umx3RlDiuCUQOT
wDjOs7rSb4LMHPdLEez0wGrcKjVDZ1In0VH5U47eVvpe0yQvEfZTea2Akqoinulh2+XUCvqvwopm
v54L0ZnQRbzf8L/yVfk/uqV8cFj50n3l/0FfFTyVfvt2n3xVHsti9Zf7x6Jl9WF5//P/mKkI+Gv/
RUNmtZCEmEtuJoe2f9xU+E/WXzCSSFBEkkfywJq+/B87FUHS/lr/tEnuCOG4qNvYFf/jp0I4/V9r
wCcMJpPjHiaf1r8xVDmjaWlg12AJwNi0XzEuFs97hwauxVoUT9rTZJbWNf2VdmclueAWCZIfLZuG
rZyKxaMaK+gWyxQ/ErWQpx2O8o3DYoKxdYertB1JzXKhCvp4nuXOaPxhaIVwlYUDE5GzBTmfKjEM
Y6F7CsSooY3GEbrWa+kAppb6jaBmF5bLj7vMf67H56AXjTMJXd+PC0E0AOUuczg8hS3JFtmIZAFL
NunCKf2stvvnMoCPeNJhYYNS7azcjYIqlYIiGp4qA35jIVglrN3IFFChW+ORPAW064nZXeeyrrid
0Q6OUDf9hU7h+u7+92bHTeBmQZ4L4CcENXbUs0UvThO1DSyzPAmaMG9bWRZe5hravkmgw/PciB2U
gLw/yHUpQqCHofXbDDn8c6HfhYGfXwJdY6o5rISB0dkPzq5PHnO7SOXaU+pQTwUlLLZensyDInbS
bakZA2TqRN4rdTvdJpP60qeQcb++h0+fG5MjFtbVVRa6PCj3x89ddKmwtFnYnRpZDiB6cojoGkO/
cJX1QT6+aK7C/GXfM5hh57vLNCVjLUVTd6p1pdnJcQo1NiIBpEmwafv6gd5L4Y/XIvcDlSWzGMYl
TKaPT7RUwyhhNj+fZqnV3HDqEx8/Jglw1LSuBlmLIrusIviPHVGfIwKaDIByGwtF/ByEgZw7sZJd
MuD/WL6vAw2YHWqTIYqAtLJ2Vr6rHJuSvG/Gk64I33pAN9i3xTaZtHuclewori7hWZ9fOKmO4LNU
iqyPCBQ+vgTZJFZDr7L5VE4JIDnSTTfECw7fndi4MIo/XYqzGXmVKiwuqBn/sEB/OyR1tTa3WlYO
p6xHxpMTAuAu2FmidmnlCy3ztef64dNyKeLWMAVGagFhbF0rf7tUUdVJFQVjf+qFIvcnwxKugl5v
nKDRtGM566InGY1Bmkh+SVj7p4ek9FzzD+FMgLJ/vHLS9VGlps10yjm8b6WuF1Cwl5mvavMlG/hP
C/561iX/AgsFMs0xU/h4qQkf+Nha5OkUqMG10aYvpCVl9mTEmHu1ytvXs+XTwORi7J80HrC+0Xmp
Hy9mVLKRDQMhTOlUoQojOaZw0sRot9WcV9dLLOT7voAA+K+vSsYppTBrL3uMfPYdCYBOOShF4mlJ
8+AtHdGoxw0QSCwLW6FvFRrcgvLr62uur+1s7MDl4b1yVsdSST2bEdyFOgxWLZ6GEEmjNQaps/AD
tv/6Ku9+mypG9NAE3kWlv4/QYcRjqAuWE8n0lhdpbWebyhT4X1/lTHfFekKNvhpdsnjD/PiUkxng
5TpU2qCfksq8IdnQrkK0LF2FzSuSwcaTFFyFNNtKtlF2mrAHTsQZB7UZ2R/lw3T6+nb+MDnWSoHz
1arzp4b7OIhqJapwms71kwn9rYVfSKq8K2NS+fVl/vjUK43IZF3H2/mc/zWnBvY2dJ9PyNmBIkdM
vfbxjfkwqp4CyGjLu/o7/kLhDwi8wSXy2Z8e8veLn80UvM8zK29a/VRYN2p/bRi3YXSBMf/5ErK8
Gm7DAsAxAYrpx/c4KEUhZkLSPSuTmG2yhVSGPDUGO8m09F+PU3ZiJj51JSRQ/u3jpYQxV9Uo7a1T
Peqjl8qIeyHTVhfW63fnnI+TTn4PElhHBhW8erbvkcjYxLTXrJNpDmUKFbPsfoZkIwVOkAAZuEEJ
MGHr5VIjf87yTdV10a+6yOiOh9K0pjnWqvoq9jnJV1KgR6kL3lf8yLUCV7iiW8MDAjWqOf6Zadxt
IrK0A7RTaYaJitLNe7WqhwOUETihJlRdqCyEDIy9UIrbMK4ZK626mm4pmCb9Mss4v7TQfV50eH6M
22DvrK2792PHb8uBJqU1rabROBVtVnpVHig0B9tLnqGfyljAJ9ZuzglwWFYy1MePWeBs3Mhma53m
gLUzDSTk6kFXGvKVbMW0OGp17q77ETViEqSrvVib5f+Ke7EuSLSs8dfgnI5dLTqXj7ewYPDXTrEQ
nrRRtnZEybWuLKbpVhjLwksjWv5frwWfX+war0XtTngTlrGq/vF6tMHqXGq69CQ2YeoaC84meg5T
+OurfH6xXIUfj3k1nKBP0dXyJAVTIrfpKWKnBsxVKs1P5hp98zhohyIcmn1Y0IZQanDdOQyrCwvC
H6+/HkuB29e0xrOnxBxOzRZimk6WqsW3VTe8CjW05bikyNFzopjGaUJCrpTCC7yASx3gMwh8/ag8
Pgw7gn25+qfg5ykbTSGK9OSUIcoacXVke232Bobm3qTM1WMShQjJZ5AXJAqFo9dLtq1nSb0wtv7w
rcFEcKmBZCPDjD1bFrHUV7VK4CtAkl82U9xBPOrLdvP1t/7jVWitStQ4EO/fjQp+m6rjElp1bTCi
yrrLvTabpqtKTC559PzxKqy3Fru2tZKoP47bbMyNQjPT9KR38OTHMarQ/hiXIoHftQgf1921lpMI
7BaBwJknHy/TBwPJMIOYnGYhNXHXK9sbQWsQNIatRiAiuSv0PWXbmlXruRzr6CbLrfyJYBvx+xqX
65RBMHlKgbOdMQ2/DLGHFzSNBliysBTzLykV5I06KQtGA10ze1mcYigSoMYLBglU+esv84dZwMPA
t1yfZj2uf3wYeQppEQZ9csoXmqa9wVwnsQLwVJDAH2dZdYSgfMvJtKqG+RL55Kx7/D4J4LnjGUTh
yFc7P7qVORIMEsyQPGeN5vHuAM6FSto1IqqCtJKSzaxMxnase9GvtVEjGjaYj1Mgxn6YBtH/xVzA
DWVt1OIJrp6/C53OjzXmRXKyMtHYtSKBfGOkXoo0Xt/op+FDbfB+HVpsZ7XyYBlT0w1LfFrMMXWC
dMJpzArzXZzny24ptenC3PvDS179TXnFkIIRHZ2XzTSlG4Zr056scXitDAS8ZSRr9ijp826ZFP1F
6oaXQcVaZyjHZCf1IkJUcWj3SlOm3tfD7VNXZoW7qMAoMwmhRwN19vRRnIO9zkV3CknTq7FP6Nor
Dkq5F1pttGHUt8+8uMLXQxWWQxWt7NdavDDoP3Uk17tgL8dviu4M592zUV8LfOdUMbq1ZWAi0q+7
Z8rTcDeKYOyjiIImL+AbkyVY+LOWZm9dr8yPgSD/LCyMpefuOGuNdaFhZqwF228jg71g7WVg6LU6
8lBvnBd05WgW0K6GF4Pd/jrsq+RFb1vYPAGSEQw3DBOLp7aBGWnDw9FuQjOrX/R6Vju8OResPuZM
yW7rog++RVK3mpIYmXajG5HS2sMIbRz7jkyHPBgO0mOuTvCHhDkq7zp9yaBNAUa/YEvaT/bSjcUj
wZQwMQRFyw7t2Er3tNugB8SQUR/ltlImhEA1jjhNGdbfwjiLvmN0oz5meZmg0FxaeCoTxzRYJtUC
2C5rQX0cRqH4VuSNdJpNC7tKrS/R+KtKgIsepJnob1nsFig9UWrty0kvbiBnh9+HXCnYlXCZeFMW
LJNLKVJ+QNhFypikufymDCQkOrI+kW5qhfW9uojYzxGuEoLtVCLF7MJYwrVJib5XlpGjoR8pzhWN
7Gub3MbmUWhL6DV5UlkLaPyC0VMZVcmrWOTBP0eD/w9hAEkwif7Hf33XP0MY/fB31n/EMPgf/heG
Yf2FCRSHbjqYTPwVqPiPI7yh/yWSMsacAN+gj0r9/V8IQ/sLF11a9wihiWIEpaAg+C+EIYl/YQe/
1gEy/xsV5L9BMN5bqL/NTIoWDJRYOVedOYdH9ewQ0Bpq1WmV1sFtgbWTw4HbTwrsGS3v1W3ct+au
aKd8o4dNeZAHpfqf7J3HctzYmq1f5UTPoYDZcFOYNEwyaWUnCIqkYDe8f7Y7uy/WH1SqUyKruhQ1
7I4TpVJIIpnIhNn7N+v/1oWoo3pXLNZ60xnzeBryvGCerNzHMWp3p2ryS9ftmwdNm8tLuyTms8CS
H0TbradUW1XgNmYXgfYEsAZwu/1F6vg6F95SfOJdOHYUxinPsy+83vRV0Zqgrg1xjzFsHMSydMLM
cZ4gdyvHny7yzW+n6Ocq/BYL/XHifhwJd04qYC4Vt7c67kF2bjbVg3mvS6aKkmR22HIgxZRmLVGM
JdZVPdSsQ26hrb9Y5P/iQ3JE8qbNM0UHn/f6QyZOXc2OVKN7MwXNClQzPhWRQGliWssvdrU/HYqb
DJA4IDPco7hV3pzPjPtmdEfZPCiT1e+SxXqUVqJidqH9ysjX2OLxVyeUXhUuCNyGDCahmnmzc9mV
asXSWpqH3FZ3Mu6O1I13ztpflo0aNrPcYZDgmcaxxPx0FB9ZoW+1SvczhjmjR4hQ1NZQN3eHZOov
FnmjtmjgRnGUgnJIcW8OyfsZfzZDbjSP7sRE7qkdUXEkgJkGXfvFjre92dcfRlBz3gJPVEAkYm8C
dmdeMivRi/xByyfYNSp6kDkqdU8uaLBTofyqyPWnu5Fhn43iSQGIbgl3xutbop4AJWWUKR5QI1n7
NZqZV1NmpvxlVB7reXJvc8VGGtD+8g55nZrwHHDkrQfKk4dMgSL76yPbWTYzUcLWOdiUhOK6BF6g
R/IXT9tboQGHIYuDw0nDDR25am9v46c8S6u1KlOYWH0YIo0pUSXJD4Ie1D6XNsgVpwiQe3deFKPh
i1ukEV2UWF4rcLPJZEsSPJRGqCyoc5rHf7gOQFPC9hLFNxVM4KBvFtB6boqhyqL4fRrFlR8V/XBt
a6jLoxqxqYZyOxw1ZhFtEA1/f+A32RpnfksILaI9/qdbY7y5xzTsmdTEMtv3vUDdiqKWHhWThFN5
23TLx9YYH7JiWXw7dtUtfvraY/4wGTCOpIgg7Qw3yUT4hBTjscKzMB/0l1gzeo9a7VcctFDtkDXX
5Oy/dEN6EyrzzomUSQ/IyTZSACLo1xdTQQsmYmqy7xtTv4pWaz8VdVA57rlzQZ2Xwjf70ksV8VH7
MR7/nyjlv1g2f7p//hSlfMS8Ju3+hXfNv3ZDP5Tc5T+JLraf/XfAYiGR2CrKzExwcf6wsEF04bzD
XGoTYmxxxO/Bima82+Ia+sHMVW60CZaAfwcr4t02n7aZEFKHYkRZ+yfRyptVgKyabGBzBLaoTVDZ
eZvwxZM9pKmm9u+zISMMbw1ZnOcytVXfpHi43+bxvGyO4zxcF3382gwtlGlH7RATGlb+Pmr65lzM
hrzTFmytOvLHX+yXr9f9728QVQkyQizsaOW8hWDgB2ipLTXj900GAoS59gs4NA5KQdmIXyyJrxfe
H4eifUJng+I/1+v1Q9SP9oTsbu3fL8oCjm1q4zBWk+wXQLw/BYjb7s8c+9b74nH9E4x5Qj2stCh8
P5BCD3vNQkYsmSKdETf4TAw1jLANNYNQfcRmVyzOeW2Uq7wtTm0SgdbR4pK8O19D8NnmvXQ444rm
5kG2LPnOju5ym+mzfMzqQxbTzq67JNonQ2MCnXfVX9ULthT8j115O2U0wIisWS1x4KQ4+vqULUSG
7SK75INtK8mzzZ5wQymt8wmyyMvT2kXAr13MAg7wILAdHYvVj5dcDWSPpU4LMqvoZMuQ5YMpxiwc
8zj97aL+Z31ifXL/bn26f5TVmzWJ7//3mqS9Q4zgEmhvDW4mdH5PoliT9Hcw0jFAp95NLPJ6XcIb
lNAV7QQT10QPr9YllhD2T0GRjg0UOPDvCd7Nb3fMb7Znf22s9b0h9erGIuyij0LvnTdBSvYmIgd3
wQY8zsZDnTaN8plZN/c6nWOSdUlF9ZgXI9qYNSofyzGvIQLIxty1zE4yBhut9XOdRnDwetP0Kj1Z
VN9Rm7bwHY2fwEtDzzf4utpMmGrUJYwv2wVhOE1y9brCsm4EiT1OJqrR5X6cL7odZPpS3Wer8qUd
O4BZpT5VX1XKrsvGPqaPxFSnckdTaE22PtgoPb0YlzocVDN5llbtUEIrS7PAV6AF1yj7or5JDeLo
pp/Gxp/0cR5+sW7+aTGjKMmgMLU82kCQOt7EMi0XNqVMqz0UahoBzx5aX0oxBj/dUj+u2885259W
Z46iMVJD63Ab8/qegvwURBYt0VlTp5SIStGFZVK1u9nohp3CpHZojPJXFiF/cV/wUUhEN3Q8VST7
TaAz6LLEstRcHiy1Xmj6VOPn2XAUY5dRovyWs6HmyHUzd9+wdHOVNXuSXmfUzObNFe3puo8y3GxK
8SRLtX+J1MrFggo8i+339sSsZ7xU4l6kGIL5ei2W94O9mAzsGsZShWmNyL5cprYL6YQynMf2nFfB
umqL5eXDtPZ+UtsYKzNtnV13WgetURj1Ar4RZxfFZaA3sEQN0Cyym7t8neZHxQJo4ivdYDyaqdV+
EzLPiLAFAx6eQA8ivX94wTaZAhArHKzAxHISXy/YExCQfpit+aGPy2/RWp1ihXOz6u6BoeF09/1g
/1l7/wsQAwsk7Y4tjUe4Q6/qp+vwp1gReGpdv7R9Vf6wO/w5VvzL1/p9nVbdd8BuyN+pydMS+zl2
5EuswAjZaQ+Q5W9a3t/9D9V3m386XWgEUvS7txTqR/xIrQvlFJq8Lf4gzGFO8h8s02RkrwOAt6fh
bYcCulc6pIPIjoM8JSLzbO1FsvwJGv0K7EttOTM0qE/Bggnq+r6JcZUJkYpnZuiAo44uKCYnsF14
+kRY5Qf7KefpAWht3TXNjRWdV3ePD4woDvb6ESZ3Zj9v9O0StXvaPzXiVhOXUfwwRseE4pTtAxHX
zMc0uXfyszKc7fqi0U8dzu7Opchu6FPk/H5SotOaXnfz3nEgmEUnjblBPT23CpVtRPdrf7Y3HzmY
4PlXuzxEoKncD2Z6XeGr1ZYe1Kt2kyy4MK6AaBZXEmjWeLS03RidwH9b5QMF69zw9SZQsoPeHpPp
UR/xLapAgUWdnw13crlPjIdVPSr5R239MuZHO7mKuoPsjxbr2rRveZ1pZxHFMZ/gXloaeorig4ub
UO73M9Ln63nZWynCt+vEvdSmMCtOXX2YkwtjulrGG3CMXcQozMVKs5oBZCC5pJ1GdgO9IjIONhjQ
9RO8+gOov+1XtVvFx2S+HfKHeqKWn50kaC7z3Ir7pruPiqssOQB2zbCVcsKUSfjGy9egp+tmXbTK
Ad8eHRCjttPrfZNc//N15KGS/Ppf4HvKUsB6APwHsxHqR5C5/jZMe1+m/cvzv+77x/6l+9dVyiP8
r+uhL5a0jP/KG/UvX/7HamGb73iu4WxvbaotPGN1/90s1XpnkU5STiFA+22s5MdioTtbsklFzaL+
TdC1iZ9/TzZZR6iI82How21lWZxW/9Fy8TooAQrCSrY5tbKBQwKnpfd699EH5iXH1Io/NyMwhbFN
zDuty841pWylaV6mGkLdut5HC/d27gj2QRn2TtN6jJFNYVsazz+twn8RvrxOX368H8gPDubfyFe2
VsLPNbCphZaxLGP8WeZ1s1NiC+eO7bccnnSg5Pj9yUH9+PfHfFOr4RRiwcO2Qa1pE5Swpr8+aGfo
pbIoqfGwWMrJ1NpQyqn9EC9J4/VtUoRtMwu/bNCgN2WCfvFX7qrcfj/lbILdhACdzYH6hrnl1W8u
gkzKgVM6O3eruXguxidJwzClwPnPUo4kBiRmqXFmbG49/v0n//OBiT3QX1HFRbzLf68/eNvFCZMI
hnGnWwrMaxuY14SpsGdE473bTbsOcI6p1YemEp///shsfq8+NHcwF5hpzc3kHddfuqevj52NwqSZ
mMjb3Ms9MKve1dWX41H6th/vEWldmmc3NM/9wQmso3VMIfq3J6j+ZyXEsSdwfTfEaIJ/376vPrSH
8tB7N+2h549uqB/1m97DwYhvfBr9pxsrAA/9uT25oQhsvpx9nT4vmBJS/8OIj27ssQ6183qOL933
8y0EqcxbbvTj6Ck+s8b+6NlhGz7d8KJPTz1/nP0h4Dz5aXBrBoMPy3yHcs9HXBcaHnzdsA3Uvbqv
QnU/7tqd/JYdQW8Fk+8e3IMZZPvqwLgMiNX1WT1rR2QR1/O1csJXM7Qv9SvloO7BSsNyh03JqyGq
+P76TmgelZ3huYf1RpyN4/ZKgxf53w6nysM+wreD7W24QXNoTt2h8O+lR0vWx3BuDwvyiK/A3n3o
DpP3KzfW7xMhP+WHv11PIJcughDUxG/jjhS0aNSYSnG7C64f8Kw8NX61j2/HrynYi95LHJBDIRhL
jA0PcQibMNQ8AHK79ZCG1Z5vDYmydy/788XiwRvw7xdvOsQB2aHHP4RZmAfkdn7BKS+3/68WzZ+8
24SN0cOrqnzv3kDJTvl7MB2UIN6V/vazh8Pf37jfu4VvPie2xHikM3PHGvw2Xq+FnMh3Dcl8ghsD
9Jici3lsMmAJ5X5KIZBWS7Z5sTgUo/vm8rffIDkng0yO3//WLdNnFHLdvpFpz+A4qoW0XEZfm2vM
I8cKLZGlNeox0ia/1efq4vtvGoiXRGeY2R54QmnFUvu3WRp4jAQov+k6KjP1IuLBuyAG/PFbWW2K
gSi2gz/+7fv3wWx1/L8/M1ux46dl7PsTjaHXVsBAJeZgh/36iY7Wcs4W3B5uacFeKEK5FGVyl/XJ
pSNflL6/1yIzgNV5NhTtSjfX+w4O8TZJGbvhShNDx3tGfY4THHvF9GBn5WNVubeNneIW4J4G2X8c
MKqJOsTN5ddUTJ+ZWjxUMCbMpQVvPJzdytqn2gdqCg4yb/cGouS+qWcY02uyt7CQxvTicu7zHd5r
4SSisEqu6aHCQK/DCAZiZcP0tcZDAe0f6VggRH/KCDKNgiCxKe4QId9PWBhOmLD+/al7swN9P3Vo
qMCdfRfYMaD9+tTJzBlcXZfJrZqz1fQZ0mYEfygLv6lMeJ0Q8GrmDfruHYqv8RcHf91X264YF4wd
kByEUITa9utjO/jTLHOvRSF8zdlv3Cn1s3WqPdEaYGK7vr+rRQLEAs3x33/qN/fLFpWx9+GdTGhG
yeLtk2ROrdPNIBKus05/ySXBO/w0uVtj/A9Q43lZb5jAGpGAuIzZ7f/+4H+itzGz4lJZ23DOYnMg
fFOOqcWA1fBgqg+NlgOxFvFdJp38pA2QR9RIKXaIwHCsNKurqq6O6ZoOV7mJ45RGWoUIDexR+SjE
WgZxvxZYn9ZPdVZ3D9Juf1Wffn2eaDd8f6f0kVDcwpf6Ppj+U0mndNCyFcQPD4OWfmYSB56iihVo
atinsks/Dzk1tZQp+2ItfolCJdT86Zmmi0Vvlwk4ypLo4ekCbl//6djaJFtHx3X6tiiHoJimKKzH
9bgLUrtmZLiFSDroMR3ofMUVNk2YcrKB3JbFQCVoY9Y0g3tpV6z4+FOfRqF9cpZyuu0nvd23LcDw
73+1KrxfTQFqv1yY3+5VijwxbQ/DVK+dRmS3dl9H70V/XuW0XGbxhWsn4z1KopbqDqazmVjUIJnN
zO+mcrxYGRYIwLb2d3YcnVVrZNZtMd5/v3/+USXlrzOg/9WzzFvA/T/rgPYvSLbSVzXs7Qd+S3aE
9Y4UAlEgVE5k4VSJf891hPpO1bZ2KE2J7wPJfOVHriOMd6bDEkTPAtEmUT8v9yPXEdo7Ctuog5iT
oGBKveWfZDq8lVe3MooBSufIBhAHbE1Z4Cmvb2XmDF17NIY2XJ2+yffFkpF+T3ZtfUhNhh12yRCp
nd/Eo2HtLNHO7/WxcB55x/MxcirQ/SMqPXyOk0Fg4WWtNL6QPG1Jfm64n8xogLrc99KlGZa6ublH
xDEBj1rH8XrW7a4hJtDJsZB9OF/6wjIG6hXqggeB20RXpeN2gIimPtlcQCul8plvwYgoV6f5su81
I/IcbdD92Abtcj2NUXZIR9W97K1iOceM4T4KM2u+UTzfXM4S9XFdF3T5zJjknyu3LAzqKMWE9UmR
qOcUGM7nvhnt924pp3SfIOGr8CtK8B62lhhLmGgSdudNhVwJ2GLZPUJU156TUmo4Eayp/Kj3XGpP
XWIDgWO/Sly2tLGJAifpcFDWoJl8MhNrPZWwua2jglqUrbm41kWLidcwue2FnlBZ3cuuVM5tYYKa
cKsse06yXGEWS4jlorVquvrq2NsWxtlLV2A0hhzUN/Ue+zXRKuMYMHXVpV4flQZKRIURTIouhgFy
pRxq2l1wsVm903iEBD7oX0RXaplXWUV7SzEx3shMOBNlPeqiQM0Fq2ej9851mxuWgiGLk6x+IztI
yLTLVD1UFNF+NCrT/crUew7nysgRKXZy0h5HBNetHycIQIN8U+eMCS3SQwRyjRmaOpO4EOtlDxOn
EY3j2XJYb6yOwgFqxmWqD04mss6L7RwakzKV+oHa+KQHljoVjl8R0LyX5ZRK5NyZHfsudny55/Ta
Qhxsl6myH2YXez0hFLu5aLoaHFphquSPTVk1MKgqkJw+tetaP/QNvm2zcIH0UGNwxjBxkx5zxbTF
Z8LNWv3emfDYK+c+oVa/Oui1Z2L3VC+NxbcM7jFm7pcOI6tufD/n7TrC9MoWrrk7SOtiTcps8DPE
LY9FvKgATeh1nxpniNpwsZxK+roTbbAOy7RlaMoamDSaTefKXisr98VkO4un15EG+K1QLEzT7W5d
D1mzRLEn0tY0D5UDdBUYG5QchnZzPAYXoc1fyn52P9eKjp+86J2C89OJDuacu4z8uZiWnbq07td2
7XmlZgATlyx1e7UaJTqvVMvUQy9HPMCnrOKxNax5mwKwEsDNqIxoZMxsvvawsqlBk+xRr2Y0PY6J
5aam76qsEN5KS+ubhq7X8DOGsfJAA8+46bJp2HiFoVQFAwaR+dGWVZn7hpgzBPOuaDiZQrQfujIt
vhWobL/Irm9wj2/r6KWva4wJeQKnsznqaxYUNUJ8f+gqfKzR3gPhz922IAdMteSjk7v65E9GY2m+
PSdq7DM1Ngx+nmrxikwvgwPerSIDj685q4qqqAQ7nm83j1+aWWdfYP7c6J7oE5H4Rj5ix1ML1NYU
PJX1BskXwWFjJlIGqtNL1eMZHbCUchQkUWXS2erR6pwp2/ekARicF+gHdtVa6dNuUWKWJguls3FY
3BwAJEJslkMjFi0VFnqL0CpFLbGWrSelxXWQIHgXNWRZO3XMxafKbHHuc5w5/eD0lftcRerwqewR
mgWTmnbjng4o/J1q6PsHd14sothizK3DUPd6GRrL0GGQpGT2hOWaFtesPKqRPfF25uGYWjKdd3hE
iy+zKzCF4oMPd4mdx0koa2WcDm01rMY+LlatvxNtwh2iKItp3QwzxfYjp1F5LBlyy3fT1GE66+ZF
86ymU+9z+GiXSUsGdOVuRVPMLMLNkOEsW9mSO1P2Bz0GKGtGBHbtmnJZkSpw+UwXpJqZRZ5lyn1K
r+xyrcqrbCIvaGR0NLn0DoYnTrXcIN0M3XgBFq9NniaHcx5DceIxlvV4LRr1qePYqkl5x8i0i7wd
9sZAPS2KJi+xeANjPgWGAw7ue6zNHIfhgmqsIZmlTG51rfkJ9+jnpSvvZ4roYqoJg/VHLb4Z++ZK
5gtme8vB6JJj12fHmnxuoeOwwgTUcECY0yWUTfKpHR0l6M2mOdjt9DCUkZZ6WTofDAsbwrK8ozfJ
0taYsIKdqzIxdL9ozFDFNNEenhyZYhs8MqLocrRCxeKkBb45Rc6Fa2QfzcVIdn2hMhGaoZOLMIiC
6TblhgjWvMCAbLlI1zq/EJ2hXACueIhzIT1TdAEOT9Vhyg96JXlSl/aYx/A+k9I5tLHcFc5416HQ
Gi33wqUQVjkZ1rTz13VUAVFP9nLk5z9GbfyxywTavFLcF3l6MdrJycmNy3xcwOM7q8tau+zHZqaM
r/KydSxuk2J+MpWsDOWYdK4/mdqI9pNBjxIPoVLyoLZ9qAh9B3eER3Q9ZbjTFqV2mjQFa6gS5Jwp
rodk4q5hxVFBh24krtpznOYTjZNAZvlLZbkQnYrDkOkHdXE+1N02zroSOC8kOx9WVfiqVV93OtWY
FEn+6sgr1iKsPGaZhsmcVWGyMuiSlMD/KxRrvbYFMkX/lFb6XdtI5i94GP1hVaEdF7umah5GPfvE
cuojCk+OCrNH4yZZ6vuKNSDFBk80DN/uCH3uG7s6NU3xqBfJxxkM8lNbadqDrePUK/TBw/3FRYgD
rkxx5quOyY4gcxMortV8Oya8Ji3ZPKyGBotEBSzOCY7EkyMAqFX2qF1NmrZ4/fxJ1DinuJn1wuGC
jDZUkrZ4LPaj6eJqFhGiSe0qwyfbSKJm7xBuBHqtPK9QLmE/hWuxRhd63db3nbAJTfSVxvVGdL4R
Ga4GpXGXqRDdCnfA3VS3QNiqo/g8tON6ueZxkDfUBItm8PJyudXFtJMZVMxSp1PlcA1RAt7IsiYZ
OrfxGB/RQJ7LFR640h/bonQ58+nXNU2uVvyXVibzjTk+K5Z57Bfrxu4znwAjxS9dDaDS3esmdpLJ
hJuVFYeJsPFOBfi9+aDE3pJjC6Y2vR6IKtK9PpeHflA9XcmvljY+5bl1o2vyrmRMuLNxlWFFjVX3
RmefMUnNc03r/CHKD27DzeY2+3gJsCbyjOJLkmNi13bvCTI+0UPx3OSprGnvFbfpQs+v5Xau7ofF
uLAiLj9O3QSBip9CFjOwfzTidboZ4g9o+3xbo8zZYknjPitVf7lgn0BVMbpivuyk9tlOKajBO0tE
0vkyaQZeR0ILmyTHZCuZobkqrOuQ+TBaaYcDRvJhhqgkGLdDYY7yJXKrGwEPQNtHBgB7ZjaDOLfc
3Tjl1ybYs8K1aMtFrMz6+pQ3Cz4XubkGNO4Hb2kJRtS1fy67ZFfB/gmydSBELgXwS3mezA5v9rYM
8oLlpEs/yQkmER8NePGUQ540m0dCa6x5qsdZ3zr8lrqAlbCQnX0hvcUKM15V+9nANUuboiYhLeh7
J0wUVe+YxXHUclflQ7vgFSjzL5AnsfHJrMLJdm2Fe2ja9SoWoZU1TTBvB4XxeBo0XlcPKYZAUyf9
MU1FCSBJiqfWzOSjJiSObmjwozq07MhqIe1KSYENqiOhVlmmbQDkTDuY1ojZlTtb7Ig99g8e4xHd
qXakhvXZ3BkgtpvhhXObj0fdiuw0sNIIMuhcO9ZtFkv5rTA1lyqcCpEWKhQ0U9Vpptib57j8oBbk
8pfKTHh1bUVpf2NDSEmYMh3Ffa3HmgOSxhUF6b0UePksc/3MowVXfW6LFhE9GErQQCW0cm92+GBB
bfdMeWhsDbfTpHedr/X9cl0oNd7VDEbTr517OU8Hth7VgeAWMy82iYw3KDGQKC7U2hJsi46+BZZu
oVsXVZ4qH6e1Us4EJktzyhcrD2W32M8aw1cWY0oDMhXAjevXf15j+L+KTKOQ9D/XGR7+//9r83R5
+VmUgVHkvysN4t2GpzLBM6Bz+q13+ltXVWeqaMOpuVvvlODS+kOCIfR3GnMKSOvApWEZsg3i/6g0
GCavt3na24j8t8KF+CeVhq1b+EeDwKaKalnW5n1MjwApyltDKljo7MJUO/2cKTT258uxcE+S2V/u
Okor/z4rN7+96Cuxl7VVKd8eDE0gFXU2zY0a9rqokQ+d3peNCT+0UuR6zxScVl+Q5tIHYWNuSnKp
WdeuEOtl37Yg29nLBJ4+oIPBOaidxGYM8B/AYqoLEVRmpwGSnsdx1sH2Mp3yUKZVn+zMNS+VY9NJ
az7pTdQ3B8ue7CsjLZrqOk96/dLs0j4+l0mWLsRo7dycEnOJGzQM7O7BKB32C71fzQ7vQlUyNpDB
g8sbWCg41xbbD5n6THDAtGS+7wnib9IeKN5uNPLSuBhq2eQs9/RgD4LSPfbrkOCXeOCV+rnEatki
dfjs5o7VoMRA++c3nd1goDYmnIoMcs5NVsUOpo75ZOLA3VJX9hpeAKlfMcY7t1pVLWAunBCyd9RE
uQIgoB6F5VZD0PbTlnwTLeXNvrQqTV6OdUrfJSgGht48kpqoP+puSc7DeJnpelOdDtSBOs1t98kK
vdjTJkWd/S7mIqLWphTlmR27HkT2tWRweBQfM+zoUJjFytcY00tNUxjaNq2A6W8w4asy+4k+KuGU
Rpqnd5sLslDYQaftlfKoDKhwMDTk2Pt0GkKmbzRyvA5XzwQIvdXTJa3tu9hiql6L+g8u0FFvUWOk
cvCvlUQHu24/4G54p8A9C1tFv+Ye16+6Wne8Yi1vBztGS8N8uVQJVrn1QWo75tElgPLSGHPYbqUb
lvMeiOmbi9TC13JL/8dZ36FoyBkT6feVpBihmGRmtnI9sgaP4zoF6SQOiGFa3HynW91ITilLb5Bk
ys7poZXAHJgCMB8OznRoTdPoOaLdJ1pX+poGHEUdF2/edDqr1K/02bwDP8hn0+PHpNMvFju+qh1G
L/LOApK8RnKvld1ONOaNMxZBNg9gBjTlPGoDcNH2jtTwnK/IZ+qOIg7VosjBU161OwK4rL1SIoyW
dfOqg97hzeWyt6flsC7ltbbyDurKuqys8cbUkxe6PdSD2vYBUOe9MWDeVS7nZWslySF6b/TjScV8
UBHZGg4uU8LdGh1na42CRek/OQUYW52ddNXZ11Rr3d4b7IGe9Fv/ziqaifbt2YH0skJYx3vSE7ks
QajgR1CUyUfRxoqnuMP16KCct3ul9baWlksBE6LgswZV0IvdGSvWJgMO0710M4zVeAEG7ERZSJco
aAscxVfcNGsQ5bUmH6wctZTZuKdJXy/LNb2pSFw9GC/4CapnZr9iZr/MiQPlMMXLDCQ8U3y4EuK7
guTjg167+Is4aKXctdvjtE0VqP/EG72kxkp7uFefXCUnX0mqG0JezFi7u0g6K6Wlcd821om2wify
9UNv4I8rSuRgVG6/Ji1g6SEywBSLVPhLFSnB0hpXiquf7IUPrYNw8KKm+2ooIEEgdx9pAHaXfd2s
ASHmjVFXYu/W9Y0ro/7cZiPW0816gIXjeEZiv0Dn3MnKqU5LHt/VWs+TODMHRq15JZmpWm9oW6p0
5XopYgNRr16tvmHk3+I0xw0RIwpUyT5EnvJkg9OP3HGrT25ZW/1Spa7mxbpiY0xj7kwxhOacKd5I
OcJrHTcoUkasO1u/Hldmtts+PXWJWu9TxdoZtFv8xSaoLwb3WnTaRbIYpID5Sc0ox+ZuH6pjdNvl
wJpBwpjcT/I2izLMalJz8kez6Kk0mB9iR8v52og7qAJBk9wgwY/C+qKZ44mBM+cmIuYLKdVgT1zZ
D3Nj2cesmQ6NmR+7Zpoh4jYHVNShMzXHZeVoBhN4vp6L1FcSbb3L2aa9SuASXzYYvQ0ZU+e5fQBi
dLSk/Ty1CR7z04JZmIojgM1gi50Mhs9cuRKwWOBrogV16VCVcucalPjQh3Gj7+gtzpdq15i+YFAB
9bhyMTsL7zTpCfriJlc/JDJKDoONT3Zch8KA3iGy6Law47Ml26fG5P6uRnwn0gQPc6chpiM/sR18
FtQlfZCqG+jdBE+Gqrzfkpqz7sbnjqrIsrS4rIOED9kkyjP3ehVq6tRqV3Ox4oEwdcq1akgMIAZs
RowiaygCN1xXwKSFBTOBkiKcQ4ZHMnc8VQ1o/tro/Na1vxlTzmqg5Tn7YqwXYepovRNQWjw6pXLR
ZKV6Mql/YQ5KLkZDPDnoZXobF+1n0GBXVAUfekMyhFnZ+5YEZ8Jcwf5YkrS9dFBbzyUdRm+diiu7
qCiyDDXeKngIF+ayc7rmq1snDyjpxcsiCzUwrebatoblllyoAO+Q7tj8vq529bmvq8ZzZbMcM0U9
RFgfBWaEj/zA/GdG8he2U3UsLUX1Ijv6SpANBcT8NlYJEsyxdg6ZSOqbUWbTSbNqI8yZuWSLLOVD
DLZ4A5kIuA6FwYniIpXq/L60M4gmsBORJc0eHIQ7nZpPIFLtCteib2jQu5071LU3L8Y5ZRAUVxdq
3mZaNr6y5c5pabLNtsP14HYxtjwLuRqz0x9xxRJ+XXcOD35OvOAOH3AOANmT2+gMElOhFhMtF3Zb
n4bYbY8qgSsw0PQE/QgVTQxuI7Gzz2VfDsdaNT85S+2GarV+iWt5q7A8RULbarlue6VLU8cOLBeX
qoEdoU7p0BtFowRo0w9rkl/A2bo1q/bKsct700mNUFvgf7P3TaGZ6OJuxeTXM6Ra+OSKoPet9bM5
D/CVRrGPqkJyLdX0oMRKE2ijHJiRrLOT0JWruqvdgLGtzzFPhJdq6nBpuVvRHqFLCE1DeUbT8DTM
+F5oc3pnpnQESOSk7zqK9sHEPreczHQv6krxq9X6vJZ40NI4tnfMFldUHLnsjQKS22h7EnDMtqlh
TOGoRse8N0IH5QsFnWt01Y//TdmZLUeKpG36ijBjX04DiFVLaJfyBMtUZrI54GwO+NXPEz0nUzVj
/ductFmVVUsKApzve9fFXe+5w907XzWKpHmxn0VO9YkXPczNxnOyEfFdT7wcmlsHzxoEQBUoiV19
QQbS7rpW/e5MkeJSvVD9CVIf1bBTzqMeosdqKl+lchPLFPdDgS0kl+K7jvqdkREUmXe+mZTapOra
u/q28wRvdSAk53OFwM8CpgsGuSJG3hjuVmH+nMKS7X323vm0Hc0v6y+12G9mgOWlDJYLSRivETdi
Y5vD2Z19Bc6zGAl4R/nYNAR+rtGg4m7sv2RlrJSHZfYD+cj9eqqGWzOQKzcxH8JhlcUT7gZWb0J+
adhU/tL+KRebVpCi6Km0AV9tnnPTrtf7hhePFZMpRPvJQP/CRZYNZmiDwGBjR3ZHEBxvZYntT4iZ
+mOp5g6R80bQgoqJ73fux9k1GQkd06IPGKYucYO2HR/NwaGP5L/vJv/U993WoMg10YOxohG4yj//
czPJW5vLB9sYdw1Kz12l7C7B2rHdtarI4G/KbR3iysvG/y1NhlX/fxuV/uXmu/1i8s9umg5uQOQd
zr/c2pJ8nhl1FF4QqzNKFiDDRYhQTb2MRQgquzP6KKBefiOOFgil4XtvmRlNrnNED5UZ1C+kSKiD
0Qvns769DhfXak1IuykHTYZbSsKNnDwGQu1dCpNXdePUQUUcy62MzBzQlMwEq8g4N9R6/f+9qmy2
Nw+6CbVJOPO/xDo92aABTqs5nppBvI9eJN4V+K7R2LyFEbEGn35fh2b633/rv/LO/vNlOqQxEOPx
H2Wy8y+FLC70ycnNhSi5SokycVvpvDm95Y77YV2bbDfYirrlDoOT2AEisWWsFKKTEeMHIuaej4z/
4e667bX/3HtRGtwWdhJEXKR4//qD0Ix5yrAHM565my+ITsLLWo8GmviqvBpSGvd9F2REYy/IA//7
xfi/9vv/gA4gCTcv8C0U7Z83NrUriLUcOcUiWPJfKg8lx0WrB8SANgbPeAi0/z+1IwB1/OPjIlvw
EIMTfkvp/M1F8s/fudjrEASZmyez0GfiHdpsTufu879/sP/85f/nRUUMjCCKcDtSN2yq1f/15HgL
AU5NABFivUR7kejTY+Mnh3H364c6Az9+ujvriZeG1dOHHMfhkUN//9//hFuDzL8/qu+bRJuQ0Rxw
BhOc+M+PWpNakQV5l8VT0V+wgb0WGeOXrNlMnICKsBXyLRGGd16L+lE23kmi2YubsByPm5B6x5h3
ey9jdeknjrkOJ+GZKMC/vjGfsnyma7OZKgaozqmf7EEDxtOHyMxKLyeB6xzzrjy4Pk1yUA2aZpMR
0MDDa4gE6xyU/lVW0JjWkPhG9zANEOpEbaDTHk5d73Q7WU1x1jYQDwo5N6IqOC5GxLvQr+2UJZ52
kga428k+B/NWtty8dGP3rZ3mEioqRFheHoS/fAzeevYEV9nb1Ec2L1/2uH6ZSn5kjn2unPZicLom
1VSlgWSlXC1klHTNA0JGrznCgSbnO8rMfV36h85dT6bVP0bKDS4jSTGVbez1hPtyyUGlqGphDKES
0iqaB+n6+61csI3TTU9dFSw4PV/mDxDpl2Lyf5Z9drfU+XFbnOfyxvuoEv7EH78a6udbZ/jgqrx2
ivIf2wz32CIOKELPjeF9MqGxNecPRbMlm81/bOToXeT8oRBBg1VDLSH4z13j4BXGN3m2F9sqsS1J
9adzu1fOaUD0SSOxXairhyrl6UyMLntrw9zZhfRd62KE6A6eYQ4/PQrpl7l511F3nhtX7HwTwYZc
x32A/qSQ/o68z1M32ImS0Ve7eqDvHCNV/2Bv1ceSl7fZ+Fgr/KiZ+tksKAFnp3t2yuVFwMj2pGib
o/XD8IMj6aLMr3yxOKmptxOvRW6dG4heGKYxJmwcmtIJu26f65Zdpmq//BIwJ69AHnzGtDgwixcG
yrdlGvsERK6PhcldRL+y9TQbIArL9Dg57Ws+b8u+79dxV2aD+MbmGuyJ2rvLqu6gbchbesM6E41P
45hNkhnlnauD8xqRk5U1fMeUBFPvAk6hC5qZB4iqtp4OUui7jc7TeHbGJ2N2pod2NZh8p+rBCccL
i/Cj0Y/c8hCGe6Nwz5UvL6ym50jznM1bUO0lyp2dpXRwmGEiUyO3yyPCjO2x7uSdqupDls3A5G6l
qDxcKGlTbJgYT4gn09sJIc+bCzp2cvuZuJt2/AtvD8c2GR+TmH507hTE2sAEZjZYsWaetrTsyq8p
ml79hrIuqP4VgjfYm4E+cB5M8bZ13q7g0Gib7s5oEfVm9SPXNWm7boTwtqLY1ysK243uu56osrgc
mPtMG4dWvw2pK8r7YMyOotP2+7aSaUa/4GskecMhQ4EzVN1HiCUr7oHZ7oYlyuKOMXHnSQooxbSE
DgKo+TKu/d/M9s7tnPeALl2R9haxkMHg3kdF9LyM84cxLvQRIhyisxabtFPFgXPT6/C0s4i7n+5g
9meDICkdUjXp0KRtN9G9rLYUY8Ur+p1UEEyRILA04oy/HqnjI3rHB2/Nv8ba3s3IrhCPH63Gw7TH
JD16cpeBNepueyAH4DGLvL3NnTJ05c9OTmcxGKltzJRZe7RKrHsZWmgy68d5K39BOadFZx5L4V5X
34yHUF/GLfd2lhB7M+oOfWh9zfqnVVgfM6zjOaomdzi4jTCKj3Ew1WFaEJUFDusBxd0JJRpGitZG
Sj5wzh9X4nYIooPV+H98Y4moVYyoWhPWFuA2KvUp81pnpIFTGj+D1gaaG/Il9oeKmvOg9J7npRqA
hLnoEWcjWruLZSiCYqZSPphGuR62CGK1Jy0VM/DIzb/V7whJl50c15UyP7t6JbWhvwIi/yaC9KSV
kQGjWAkltH+N2ffAAtXqJSjJJxrn6ixLsStdA9mFSPcd8++qAUnOxUSJZJUJ8Lc1NO+7mk0BXQ4o
g5fvvFyFO7zs+l6W5ptnK+vZNKsxA9cM3ubSoPkP1VIsxGJf28oSUWzzIS8h8pOYuXf6hW6hP1eV
3IAizaDcCZI04zbY7CQPp8dlowCxFyMF2OUF6pP8zymbdl2o8VBmbFfb4t+XSvXpIoy7cAmvKHHJ
8WE9SvDojHGR8X7P5+rc5ij9mAUs0A9G26Ie3qfR+exXFEGI+0g3DegwGPzeODth/4CO+2lT0527
tca8C4Kp+7a36bfTTMuBdGorVr0BCNz0GeiWVWbTV2TiGl2DVhi/yNANG2p9wTyVnvSOyrAvc5Hy
rEpXW1BxrOfPjaVLoI5GlI9gVbSDwjrsMXT3WEN61yJa0W89EMW66PWFUMXKQem0zV1C9pd4t8vs
cWBpwE6FIQEZjIysJhlFSAKAarO1jPPMXX+Uhfs956bXHKNgsR6mqJn3a1i0aBuabJ8bABZJpcZi
3JfmOo7UWsriHvzER96l0apTOrrJZdgTEnszly6yG1OeZQwuSoOditCmWFFDk+eo8B6a2cqzpA+N
kTSD0AQr78Jf49wEaa2EfF4JxT7lZXXnZQwzjrk+hIUqjZPyHBIKmLujZ8V88ToZ+YBFRGiqaacS
P9W8cSNXVrKCWyWhzOo7bkaMJsO6d8fiuqk1OIRG964AtNfQMXahtjNCqdsyrdbNi8lJOISFUcdd
aSwfhTc8o+3r0BVwAJZq8Z/6vhHxqILo05gKVKZOmbl/W8dxX3UzuFu6ORqRTPXY3HpTqiB1JfFm
tGjzE/vwnTB1CxFpRmzT0Mq4H9bqGNktLljs2uKFUUSgkNIhHl1PPFOaXbyZ27xtr1HnouQMUUmg
Wl/vl7J3P9q56NFDmtnepnkvjUC6Dm1F+IrnUK8X2tl6hQf3DrWOlqMbzfV09NzNObA+9BVwoOJA
t1wUrw7P81HRip5mExjpmqs7WviWT3gxP1n1/AKXqC/DZABBkB0APgID/8q5/zgES38mOoj21I4B
Lx6QfLh7RuzqEHbgfY55qT35k0vztRbRQzXbdJHq06DlodLrAZlCkPTBUu37+aYndawhOJawm3+U
V7R4qTXtca0EVffM9TTMQ3bIuS9vb0+l3b2DSvmy2hyirVHnOw0jdoEj6mnEIFehrJBMudQW3ZLm
nrLaH7nywo/7wJPXLtgOYVaOT61H8apuLDzItKuWQp6gRExYcdFdyFC45wnZ4shCOm30C5D2UP/k
7d8cZ3NJMUmGhHbUPyfKI5AzCi/p7eU6NhJ5CFHEDad3vsx/ct979m1jZHVB+9tWd4uNVAHE+0r5
zDfabMo9K2QWYDOJ8ugRhIXZoJYstJ9VMjhAv0bNDWjky73ZDgR3LNG5MiRlusV034fhNa8RleiR
0DTKLOJVrRSYlipdcyg9uAzehuVwzNuSpOZZ67fQwlKQ+3YMbUfJbru8CsqgU8freO+2CK2gHZgh
bu6R3TiiHl4YwihwYKJ0lkofOz+HIKxQ3KWydzXXOvLK67zAuY4ah5AnMSrVXngdRObcB7PhHgzl
mZ/AldMZCWzstk2wk3Yk0qlnft3BT7JC9xgtIAPWPg704AUnrgLqJbff4rElS3kNdSxQW30PQ1Go
fAd39LusRnEwgCsep9Z5EsJdH+o2dF7MxaiptAivchRECzZu+8Nfxnu1EkS7RcVhcQz91LdMqlQb
vvVR9T555YYQEQUvtXuPAYqNuLX6Bef8ds4H8N98GX4Q/TSmjTmhXlnJtn/s5k39beueXmu1flWV
Cs5VSM7+aKrPts5YFnRNB3vOc5SZ/Xb0wAP2/bBJvFyMrEsOz4UArUrcrCOJxZlRYpBauGXkuQKI
PXRmJ36PslmfbGJiEiuQ5Jjc0IasO2mvP9SceUzZ0NDNtG8r4123wVOnBi63pHh3jv38Fk7Qjghm
Fks+l6OO20mko4kQZJdlxXRYjRm73s352hvUY3TdbSjJN/9UCFWVicdbr4yF7+YvjkPz7uZ69BWp
Cd0WqYDZfFV+R4eDnFoDcYnIUt0yzs8bWKHv8jI3Ew56eFJelvaSPVgLsiZFR3xIPIB2yifoSzIX
xkdf94/rgNORbnESHCBkGvtgdjBb9E5t8TBGf4c6lPOOysEPdzFUTCZiDIxnXoY1M6jDLSXSY2nE
dJaL/VjRJmFjCdgVNNDKfGkO+WSUR0S4BOW2PxVObwwGNn3YLr6n7gyy9A2V4aYciCg/A0rMfd7X
C+Dkzg8kZtilx56wDlcsxZd55A7oVPUiWroEYTqbEOVVhNxpN3gtWS3waEE+PCA5G64ozi9RMNTP
rkD9bbfMDlkgTqpfrsLPR+J7+4ceKoLq6Hqd40aaH+U2cUrmzmlVpk2KT3urXrZ/9sJ+84zMe4Z5
Z6Byp+UrsAh0CcqB3tm2zvmWm4+suYVkb9NXZ6Beh6BwT2WpX40t6p6ivGDQd50wXTxk29PWZnse
n5M3RgRX2rkklAFIwM/wf5v+ihEQVOwBU8YaV0XxaXaMi5FqoYq86s7ZsiadPWbsZb7nxUcdttcj
MGgz/2L7dGfbcOGYuu2nfIyeM4PL3gd/Bxs1XVBFT8GKUq/sPWahbkZaarCie+1D1G72QYRQ8cKk
BbydroWOLp7fkTTObLMjmlnHFdK5s5DIayuVV2ee3RZhwxT9cUrjisPg56y9Ifas9qcz0vDdVMO1
7sAGVPA+8QpmpXDIanezk0DEZbXQS5aThzy8w3u/2RJbBeFlblhda3ime5Uj9nTzpYudhSYdg46y
vB6G3QKMasdzpJH5LwN4dyHPm88LknQxzVsZr8A4tOKYz/Z2zFT+ArthoDAHh2cI2WfSn8ggqQxK
yb3TbKjmM/KYlFXVqXgzHD4v2nKC1p5Gic5zMtXL1A9oK/LxQYgxfFUehdp2rfMEXUZJi62JqhK1
Ft/w+L6O83qcw9k/R3XBTjVu7XHwlIesMkPyW/7CwLf+7ha3Q8nnRee11r9MGkPOUbcR+Vt99b0L
DBTIr8YZrtqUbTrlmPKDZhFpveD2JafgFdXNH+p1i53mjE0RYpIcVLexxKERr1DjY7EEaVitUHr4
XLUsz8WIyp74flqJWvzZNV/TZBjYjvyHYFtVfEMebFe9hOv8yBUqE+U3x1XNx3GG7yk8/+LYxUZc
C0amnuMY4PmxUlnHhC2jR4DaH+amB6Kzw7dttv7CNyKi7bqTabvXwlIunY3lpwAHPLD/Gmk5Dz1s
mN/Gq2cTVbmI65ZXsC5Ch8eoKXhPlRChjtn/kiOo+UQ33o5R/2F03StIdR+3sn4ce4nb3OX6e4b3
ywsqfkXgFift6zzupXyulRPSi80Lh5j6S9uoQy2KeVcwAZ6LxWp/C9Hah4n/i/Krz9nm4cyX4K7j
Ub0Xcn3B67Hu+pCtfR7lg726/CW6XJPClm99b75tUXDNm3W3llQmVq69JplHC6Xj2q8WPt5Z8kAb
pniC9v7hTcxCkVddpLNuN8vEthvm8mKt04r6uRYDD4xNIM5qPXqy/p27PDmlZyRF7UjuHkbEpr/J
mksHkFlF600gypoTegaSXOUyn2fphmCffx9Nicu/Q9e+3VFV/Fb04kXjb477yngdlfjo3OLIVfR2
hJMh0xbXVbafDL+nqGfDZfcAThxW/O/IOLhHojXpnbmJgdHgOCYj9Xr5opbhTWzAPMbYP1UlkudO
Dpeqz+8dc0H/rYZjJnB5FeZ8zTLrQmfdPZ6zZ7ptKekevXd3bCbChYsG907z0ZoeSKt4rHTxFrjQ
V7KkAbrbTmsmfrrh+lZV5sGPEGWVTvPpD6J6N+nB2S3K3BdcmDvYghFIr6FCmLf2Lp+qu3Umg8gC
ZuQbJ5/I9NzvfpVVXKDsdab2Ws4Bv1d9egyoY0Xm9thU5i6vO2J7/C5G4Q2GBqK0erRTq0c/R/8w
E/wV5TliqPWnGrrjhitsN1aS8gcRKf4RcLaT5ouSxXtf6D883O7F7USVwEKJNM/6tB67DIQsfCLC
7iXgzo0suOYFo90+VNPRmqtHf2WipCYk23mrwR4Ip8D8BZ/PYr8vhvLKYliyEWmHiSW8bm6DvpdY
/j2MadpMfv0ZVfaCYUxgYOAIcjcoRjFVfur4TZ9uRsjt1FZYpsY7xHvqwJq7lzaKXmxfFEuvilJT
/B5i9B6AEJ6X0PvsI7R8wq2R8+fJ1EaJ9vErrOB7HSXYKOWB6EicYnT2o2MnUFws7jD88Nbhm8Z0
78CGpTkVVyN2dQ4kIxw7s5Oi9abzwlGc2M5aM+qbV4S+oOqZx9KWZY+bJ+42U91Bed3nPfCUM8x0
PZiklwTe9rasy5A6Yia/xazhyZyD6WdnNH0V4mlehAj8j1U2Yx1swuKh0CpCnOf/DGdr49XBr20y
maXhvDxZnodKPUB95dHwEKNXONfR8m52+WuHi2MX9c0d9TxlUpr1q7u5GTdEexSNT+NslXkx7Cuw
6HJPJ8+DXMIHmTkXszOcpBClQJSnvqeRI6CYxUvRmgfhwgNqFTIw9eq0uPrc1yMzVAEHrDLaF0Q3
tonuzPfJ5a2OPpiJ3S6neNl6oHJbJGopKVgMa7InJBsFMkOsMvC8KwgN1THH1UBrggrkydbdmgoY
pHvTaV+2fvF4WebhMbdYCJyy1Vwq20uzcOWZIiMRL10YeNMn4n12Mix0RLpc86hwdzhyzOcRQwVQ
hF0a523NfqsB8YPd6+bX2ljGPdpybGdmlKIqv6DEoyqRzq9nK9PA2NF86YbIR+5EwRm15tGl6IRz
aKUh42UgkKsygcdQhMd8UiPdgvl1zIAShKDl0coIlzKGW1ijJR8z7lYMer6fbGOgGDlDFH1jYch3
lLLjq59143UTZnZdDIu+r6EliyHzkVBYVj07zFnzslunoC4uucnLkpPzMAGIspcrGlZI1UKMlXX9
L8+f3ZhOpfDOKaII8bvj7qBcdZMEahjutqF4Rth9M27iQKzC7ah0mB0Z+Vjzzc92zb5Ho/NPvee9
6R7BKWqsfke49u+6ybEiDgBOtb986Rrlhy78a72aGw6A+R1Zw0cZ+TiMGCBo4bg9MlKWRFc0v5tc
Wqk194/SZxgxXdw2EPL5wTJWjCbjChS42T9Ebhk8rXx8f5qOS7Gihi+dE+W7duo79p+otqpY2RYb
diEuhtKc3yGyKxOlCDFu/QdOB4a+gFCZPLxsDoEZ+AbeXHb4PZLDtK91m8IUoo60mNjpy62IGLlJ
XMDFxgwBchbQsgZL2mqx7LWvWEIV2hgRWaem4JuqAw5HpypTfIouKj3muYHkqGQ2XXSDgfdrLrIH
113yGECWTJGwJ6HHmuQ9Ru6FC7MNu9EruGbWWYZ98WAAgyVOPoBwOzcb5la3NdY2b+DdgBgP11c+
otaQ/WO/tG9+5y0cvIKiv4S/TVDirPsRvDXvu9j3yVaJrcmym4OnyqZNhxGd8s4abkSSz1qO44wc
8fPoBVacWz2qrxuCXVgjG2tNhpEtcdbgbfMyv0t1PyDeE/Aek+9cewljxYFzUm2wlwUDuKMyvY/a
sI92qvSavSOZgSwQFXWrkAtYCJPZ2FK7Wc7Qjx/K8H81kqJFvp3+5rd9s/uR2yp6MUDPRf4G/vCI
QVY8bIhsk3mL+iNnfI1E0z2uLVUtejEYYwu3u32Yuhh2Ns5aeDF65bVho8HtTxMBOpixv7wsOgCF
Azd5gkA4fNiiDLxdgGWo0ajUomxF8H0LrIteB4c9pdb2l7EoKoTae+WzVPisSQAW25zFG9eLSsEt
/8gKioQWzRoH9L42obm3dPQWOOMLjrNdIOctAXoHvY3SteXpLBgn8/FHUygTmqt102wJ2mSioqBy
wy3us+4dsUo6qfa0Vdn9rMzv1bGfh9W6k05mAzEQhxdtUx4LRz206IuiQCeL66SzHLqd19XPohmH
tJ5QV/IX/0Us+2BWxXgQmXqqMXfErU9wsW5Wwa8UaR85x1yHl2xAnOZVTGd1rX46jeY0UsRboZnN
egfCbQV4kurqFD8apy9isJmz0UZpaNDc4WQf8M2v2fhnwbtnsDMVRoPb/DuvJt5akb3FRlkcu8D9
XLriuQt6SLeb27JvLjng6WiPZxbK47wOPyyt027UqdR4/ccJ0jV8nvuKAPtpuq99vONB8biCDHDX
nFhZDp4sfwR6JLkPLclJUJ41eTc/6HoqLEI2goL0piJ40Su6p9HuLlO2tfse+RXbo0aWUVZ/RJb/
lV7z1+j1NcMgyDz+UZfiYsn8BmM777kp0JUG2YyKzGVq1wailaC2ljuyhBHvegx7rr28Vc32xPxF
+U9BhmCxXaJGJG4PymkGXefvq8UPuTCgvnFtapz9BKRY0wa81ij11ds+C8E8989eLrMXzijY6Xop
6xiz9rmWA8z8hLy6dGSTuJUBzI99J2mNYBapMCb/7yjs/C3Kh3xfa+xzgz3huJzNZjllGEu11zmp
vbVvdqk1elkLmRx07zCji1jMQCbUHamkJXSHeEaqW5SPRe62vZdhQUJWFnxn+dK/dC0A6W4u/Cx2
CCEAcLIwzSntpfgG+LgVed1+oU/ToBB8e16ACzXEG07jAIDMrQL+4LjmD4BSerkY3kPerY86cDgi
JDYzZrrvUQTRY+jIT+3C5phZ+TAVRD/yGh2RpuHfMqc5zQvXfC5z20uczadc2L+igkg3WJ/JxXTo
SOyHZe9Xt4gBnjwMSmaN/NnBp2jLMkxaH2F6NCJTWz3ZPRTS8hlFogPS6IO5apUGtsbQnXnfA8vS
g8rd1yArnrKAIW7Q34CYXmp1vZFqtwj4xDnA3239cYL894yMPTHGID9tBbaAKn8PNvckIgyR0jsv
Enu5192OSbP52RJ0oOvxYv+nppXzaYeWvsRDPugkEtE3swkGkLEELDLD37kwsl8V4RHg9na/l72D
oZBw6RIpnd/Q2+C0YH3h+OSKjT8hn9rLUhdHYRp1AlF1h/kBMyp6aKNDYVtlfn0sJhwmHctgPFfh
p2EYb9qXj+YWLPFqw/I1FGQtg+/FmEgtLlaQBjc3LP6vcSeXekg8mw1DR09MCQnMykyimPPSCEro
1aqS3Gg/8nb87nFP5lYHNRjc3TIySKmnBAsLrnCn69zNdhqIwNiPYk6xjFcxwPu8yytMdqEH1ckc
ip0Xl4eTbwGJCA2vdHc4a2PBbtvurYmOQVzrzF460vuxn09b6DQ4OpczJZv9aegAyKuM5AxVkbTl
fFB45iejEZn7csyv2pnVvbFVX0M5vXU3l/I0htjxb+ZluuW3nfSmZ7Im9pEoOhLuC9Ls2ponxXT3
g6yDlPjlAs4PizQ1KyO62/5iWvOnrjS3Gj+mI5yBvInQEkO8uIR0t+RSXKrJ2FNC4u+QrWYvNIlg
4SXSFDHNTByvuFbC2i+1n6Hqcdff5mx8bOPMX4yhlylw9ndb5tDDPpTFgasxVDiZq8/VNf8UgzO9
uKrFyNCOHMo1HtxtQx2yrcz2ZHrEJoVEXoW02aH7M95qfS2L3Hm28QBMu3r0eNtAX8cDmv14Hcpo
N+XyHeX5nXeLFW9H5u4ufCf4foYmY12toxoWvefN2INgwDnRngjceRKU7yH26s8+/vLTVjKpzOSz
Bov9VN88/iWGwcM8kc40LTVACdqim959bskWMceCEIxZSRMZnUFJ0AE1pk3YI58pv/Dd62hfygBF
c2gNY/DoFD1GloXy1IwcJWvbyE8KctDV0HG8iyhuaJc513PioHjf4rpuBvvRFtj87ze/41e1esU1
Y+SuimU/m+XragNQpmuN++QM2x8FqeW1U1wSJOPw0Dhw5DV2qCJhHNp+BnZAwvbUWdJPLZ+tKfUW
RUrJvPlzqsOcwFtVG80fNTPbGL3k+O4nfuhd6QXbmAYewx1Gm5oHcowYM1ijquqPX65V+96uPOV4
u9EWJZNVzvOfRoy89Ak09470pOrhYwBuFRCC74CjXP18nm7/m08IL4kiqTfwZ4+5qe0twzmuTURk
Dtjfb3d2bFicism8G6F/M9U1zR0RJmo4QwzdHOykLXzlQ8vftfpK80PRuv/qranavhdbqfB7RXzy
XiwUVaYuTwJ/FlnPR50zpD6rxercxNZNfe/g2N9iqxLdYcVqsd2bcyTcJGRcbw/+kjt9iiLYuUX+
9Eg2QvYlwpAHUZuEaqrpYGfBPOzVXITVkbcnSXZSm0u2rwd/C670x0TRpdZmOH8x9ZVdPKLvvNXv
cHTuKFNfjM9qLCV1jz7cIo/r5JuADQUgnDHqzmF6hhNOShT2qYturEaxITOmM3LdcG8LJP2E6Vmv
bpBFZYrBw9K0QbTG1O/UOJf30qdB4hTNuJnBisuu+Q0mU6yHAmwGlVHlz4y4xTJLBzS2blV2hlqv
8f2KpR8ePXxTzcto+D7DFXzx+tQ1MNPn0UV1nxCDY7vn3M1K+57Il9ECG4HwyGQFMFIPjkH/1mau
Xrpai/oGxWoXRq5QmveFCpjqTbOuwK3N2jafLX/zPqd8WLbU6WcUC0TVRTdtnyFaxHTVsg9zf4AQ
LQhutYfespP5ph09m/NYDOhhxJax4s2yI0DTVUQ17Wx2DfvRQtGunn2hfZewzpJvBroYsesswy64
C1jnTho17hBzKbFFG6vcVGKggAvhuERlPJYts/tdbQc+P2sItktntto+eYbfBQ/aF7xEONYRR0dW
R8YIGWrIR001Aq4aBWqAXdlR7hojIyxe3FoDw5i1L9/aIS88KDOhu/velOGlQt/z29jkzHvTy7sj
xMJyh2L/vrIhIMlGMFCdKENNT42kGiTu1lbCJ3rb9KaNzmVcqBG0AfUZCPrzUWPFALs+K9kojHFZ
Xu2Jafpf3J3LbuNYesdfRZjNzABRDy8iRQGZAUqyfLfLZbncPb0RKItFUqJIiReJVBAgmzxE1lnN
Irsss6s3yZPkR8l069Aq21066Kq0gW5UWarDw3P5rv/v/wWkQcu0JQQsKMWAyHM391Jys+Aj4A1s
G+7EX3IW1dkIxIg68icolq6+3MAxsa2gJ9JTo3U/N5ZKfIyn1plfaVOqsCm2WQYxUH1W52aGKCvD
kPNPtI1chyehD867t1JyoGoTAL36mZWY2o9Ng0qGrr9uU+PhrXKAOm5iZZBwWh0c+An96kD2TaB4
OJ1bPpUNmdnMbw3Tu5v6OeDcXFs1i1VXG660+XlIc99PLs+dXoeETQi3eQF+C/3QITGfeaSrqM5s
3SXEOxYgtaZG2tfmRXNNcYQPUwZhTO+hnS8ssxtO0CxZqFr2bEo/iXzZSW6MVpOojqdNyMoRwyLG
lLvFx/Yk5yp3kmmqvc8nTKdHois4MyYryzyaTFrpQ6RpYM7jPAu0qyVQv9MWZFxGb22abQrgjFl6
jtkwJSOTKAhPJXen55kXT1eYbDoALoznJk1flA7515avsb4ASBCdKrgq6hw2qHfTB4xfzOjTayXh
kNxHXILai2GeQQ6/WlxT24yIJLXyMU0Tql50LTH7Ce0PF6d+AaljrzPPfbC2Vtq8g8ALdPJE1/XT
oT7zLlOCvjeRQglUCzcBGnhACIvjtD1T77Siky2ZrOJTptIMzpLhqhhkXqTeENIgYD5fEK3sxfTv
PLJg8XfPIlXnai6JAraIVBFmOzGzEMm2gLr6PcCs6CfAtogQIkvJlKhFK4GMRll76dF65SIf8aOG
c3ptFLpD9YnuHekxdYKpP1UhcRgWNAvXXeDcmU86j7hPGB/PFTO6jH2I4rqdThGdzVRz+ZO5tICx
05EWPRTnBJejKELhRhb7lEO88HNsRpNZz2zNrAhvxDBWXarykis6CiojcE5Y//NmRAyj5bnvwdfw
z1pICapdciUCjIl97HUXw6XyaQbuuNfxKS3vDaG5QONPfKvVddfENPuIlxy+05DysW5BWeWkrP9b
mv05PGCTc8WaNYGQcBsgqkuadrCeLP+eTHKgvNYqv6HU2bKOsPSDe1KGQdFfqQloT6UJXJQ8r9u6
nmYmMlxV8tbwaJ5E1iclmafXyw4lYxjAczBRCYpTVwvIYFYwZv59GeXzOyBQ2ZUPpdoohiva7VGh
wFmaaQHFqr6bmIMkNAF8AgCkjK9VWPZw7bd+AmHHd0MNC+LGwt/yjuA9n5J5GTa92048jwAjJO3g
bugll600SNI+vjjWepLmd2FaeD91kgXRLoVubyBNpl4Q2omihR/ypqKMDIh4LoNlNhv5progbGdQ
tt2cqrhT6XpO9CfI6JGVckvwJ+b6EcgmJepO5/QNSLLY/OTP5xhShYJVQgWydkwULrgHmupRh2R4
LjuzBpozU5aKfrRSc2NAI+Kkedoi1XJNFAZqjdV8wRvp3uoWf/cuDQwNYQWbFtanUUzuingYOtky
sDNoC/smkTg6SC1vMfvdGw1t9MEibzi9mLRjwOE5Xaa7ptehEDc2496CzCgIk7JSt73wbhZelF3q
0OVCP9KetAFSNSHL9AM6g6081Xvw3c4Q3EgriT76gY+DuQbbA5GeOaUAeEmFraKu4w/AJKwxr+1+
oKkvAKPUjZqXxjxRPsZZ23+IQJw0KavLOtbxkrQwaT6i0q0j6nuzM98ibI410PSPPWhVc+CECkd7
ErRQaZpe1uQGcWHOQLGs4+sJbgU8jOCg85OA8AYXalM0sbayJdxUOnRYLXWm3mjmmnOJtce5V/Mi
NAGI0sZYtwJSDkXScbXzZhoan0jQN9/DNTUhqK8sCX9v/h28LyRvKQhZ0Opqsr4A3dX5OfNT9UFZ
U5J2RHhufut5Gew2ZqrHBFHAHJ1Nmwoyw89nSJgg1DnGQ1CiJ/pQB26TtAH0JxP4t2jDvczBHBl8
TSnvU0DrG/CYWmGcaQrZ/VWyJHgI3hHc1QJnxh1Cs9b3EhfSHZ9YAaj3SDWAokwm01HZT+3IUCfG
hbIwkbrLVkDzZY/A2Hm4aFpYrSC2HvJiqSfHaWYEYW9GzYCDezG8iqg8hlc5h+AOAkEYjhZZD7OB
VGB7TciRbuBTi6qcZl464tjMC+Kk4eRk1tGW0OJQnBtChKwHI/ohsSjkFagrKoZJ+1iNqEXvdwh6
fwKorJlwtanm/YqLjChTg8XqhGY+rXkPR8HLB4nW1kjh6WEMnnRBjUhnpSy1cbpZrDRde+t7oinB
PRfYAIyIKwL/eZDmBF+HFGWFazVDd2I/m7EVUqQYsCKpSnCLP1rDK7DizSNlZfm9sNPJb2LFL6DP
AxdNFQJzg2ZgOouoK5tN3LDz0bRc94Qq89ZAi0ic5llu3HumjnE5w+pSuhM8up9a9O+lsLFlgVwy
U++Dl+TraxBW2ofV2nQhcE/DErFO9aj/wQQnS9cTQ1m04AN0MZHiwvM+tLOOqp/r6Wx9nC3i+U8B
OaN7r9OmrMCPP8YRKGUIL6djdb2A24yq4hERXvOKHAAWu6+AWaVqLNb41yalugvq6YPjEE4FYmUK
veb7YRFwf+B94utRREawC5tedqvOivh8Hrf8a7KcDyrMH1lPceEO7rtLWDfuIw2Omj5FG2xoMJui
R6ZxqrVOlY7XjPtb7b/yM7DWlGRytXwA7kfzVpHfrDPPm/esYcwJXxJnWV60XE5pl4bfeJTtTd1b
p1Q1V2HSTPTjGScl7sI4QJh5MwCRcG5ERHUukINJlOQ35sLF5NI7pedmZlCena+0iN+08pyLP512
OJcUzqtKL4cIuJn2wGUpo2l5VkDZU+JoKEpxDNPORKMdOtyXV2lh5cPjNU2SL4ws7ZiUyixZoOlw
wSCUfaKgVmmRT0/1OFh0+jCIGMAy1hmesZaultPTuZfz/a0UICkzNM8tmARcHKTpIu+BYZ1S77kR
YJQZtAuDSNTSt3rDdAViLvNaQ0Ikga/xMCCyAGKiiEfS1o0GUlw6Ujh0BAizqKWcguEETw9eoZkC
QlsRWZuer40pvsQSeB3tBQl0Fa0e1b9E93vWxiBMED7Kx1m6nsK9l7X02Q34tM6kl2YgEnvUx2rT
Y9dot2gl4JlpTMPCEg+54qLSFTdEeBVr7gVI52B635z58EsS+zVJ5oLu4VSD03Q6MfoUWilVgyFk
mZptaNwwpLrFYrhWeiGMXkrPN312slCgT7ucF7k6Oc0Cnt2Nm9PQO2o2o/hHzpBJYDPKDbefB3lG
ZGoYg0LRTUJJPa3VcQdpEg8xZtLUPZ/7tLHoqmaiUGftT6nmWGgabH6JAS66u16HRvPEU31q0bsA
A7X0o4EHYvUxiygizBYmSKl2szTfJ+1lcL/dw5hAfAJplzvNTpfhFD78Bd+mHxHVSQ9kKZf6CZEg
csKKnkBp4xtBhlSxUquneIoCiCXLKQwK6ONoHU90yKFWCvXrH/AXhu0TM/cVihNWs9kDrTWJUkVe
UcBgui4IuRqrVLlzw7i1GOSgc4bnePYcv1ack4cBFDW9T/QOR94n8hIezdrTIaihyUp7D85iGOAn
ehBzEFwMEjKEU+r4O1kedk6TXNV/xsq3fpouhv2J1QRD5VNeU6J5m65725xz9lYQZ7m+lqNCguvl
qkWhh47bQyii2ylm7q07IYtNpVkKWin9pMWdv1M+iEQ0DJT1carkP27K9mSTYb+NywqS6Wt75iQS
Ows9vsiRndp9KEHT4kPmxMWtk2RB+tQEsfz0JvLD9C76ui9Vbbv2D/TYi/aumDt//cNDlIVpOQMX
UOkuy5UOK9UTA9TTQJvpvjRAYPNW2ZiRTe0How3VNmynGMv8UCEcRKH7+HGzU7YdstSydPjpcx64
s0JfWoOXX2+7mC9/56U3cDb7cjb+6x9K3vCDlgAicpOmy+TiKJPdeXftBzpAwU1OC+vHn91T/rTY
e7b/5deS9+oUax367soP1IXTAA/FvfmhcHpnCZrQrRslQZmKf775odPE97X96sFXQNd/6GiaxiJw
mXZeXofmjebx4Iaqxfne3l1rHXr29c4PhqKj/PX2dn8pn95ZgmanAxU/GUrIGbbnY/vA7+j6dw5d
AoO+AfQ1I1tdtq3gR5QC9FsE5mSBDidyWP58fzdA5dIeJgG55gSYDMVqPb3jzilQNdqflx88rsD3
twRaC7V10BIYCAFwwRQibA9ByYy4swRN1KShGGarUpOlnnyrIHzDbXmyKnrErcYbe8J3kn1mx5e+
UOmc558/qtFSV5IOs35pN7/5amlgbJ++Vanl3/8m2BsbZb/z4T/DrbLzV+G7Wyts59PKUth91uN6
PJ/p3neofnnqO7EdP3hFf6P6H9+qNP3++oeeHdpjoc9IqRV+mcYzC+rprLw06knsOGFgh+NqqHIJ
O0jIQwe+cnLiX9U45ahqyTx66LADG2u0ccM6xU6DaTeufJh0OcXV0JsjoEh4ktDzUhi91EiHvkeP
AWI7aLybObH/IGyr1lYsbt4Xn5DsiIGXtrZnx/5o5NjC0mDjYAlbMIy8Mv6+A/xkEz8/1qLB9+s/
f5xOuXsYazCgVFdi91LVLyWXJOQ1Xrm80QNr8Mp3vocL/u5T/SRseo+K+/T4ym88Au/CFHGS1g6Y
CmNOff9/5biJ2PFIg2b3sBH70D/NBXJjlSwhdsghr38dxam394ptdMRBY7/LkvIC19aBq3vgQgzo
xrF3zjQG7TwTa79u296XN0GcsalbtNXV6GqGeQy9kVmahoes+Q0hAzeqP8WkyTxki/yHq6nSg/HZ
U7JfnP+3CjjOjF07iCb9wlua1dFaqlb2F940ChZf5yse1LUD7lBj2/64Wp5SVJVM2yYJdJX+ngax
O8rwqo/3BDXe+l5XTkL/vNSeiVtFyoveX5Zm0Euy3dapln92Pb7i3a5ssIrOqJr25q10HcJwjkOb
09Apew7LeNCTOmpcO6nnxKXRwYpsN6d8rNVCM+msoo7Pr+CQljxXr+zdt9NSJIGghHuLltrZlGda
aHf+j1bq7q/63O+0MpKFZ1WfVL98yRDo2l6M2VQtZrnWZVDli0v7RuXSoxdUJuxg2f700FFP7LXN
TYv9eTXWZr6lL3Lo0GdxzRYqKfIOHjSJbSeoxtnMVcbiMteFMKj20h18446dR/G4tgSahCWA8ML2
U2G2uoRhL52RHYqG/SYQduiOvQdzLUzWlGDPf0DtxcKozxVp9ouKe+OGDexs7DfexfZIVAWa8pKe
eevgRVwbtexze+jqPrpN5Zwb/Zkf26kjyAj6TBz+kB+dJG107XBaDVXeO9Rj9dc9yveNi/J3Z+YI
p0MzJVy866jBoftj0qh72oYMuXYSMWxjkI3GtLTBhxCuYouzIkEs03xs1DhLnintMqyutjsS1ujd
KGtcZYld7eFW7G9Gl3As/+W2P+jf3veP/rVRHh4nZsHq5x8DS2lhAqsa3VDBEkOXXk3mSwdqn7L+
bbzkfdZgZQy85DPvCKEDrZF9774TzRMm0981ZF6LFTzKoPIAbJ0eYahHM6keC3jpvV747jcK5r2L
3VLQhuJpl3CLulHgL2tiXYIu7sY22LjqNmx2RsKlLM+p4PO3JEy1FwURAEZhZQ0JK9t/yOxxJOh4
GQHN49gJH7zGSeYT391d4LaEtTi2g2kpsvdJ7varwo1rA7/4S57FCTUv4qzVF33FNyrhQRZzNWbC
0VBf9HbfOPCNHdtuZhe766xaEsyGGyfOxEElOFhgSOuTpUlX9ZgvqaTXd+3eCZ01QXPhuOF3vzby
PoH/2yi7bUj8UDWwO/9HLbL7K0FHCc+qPql++dKV6DqBvxZOrgyDF6KP1G7c1gK5hgRTuh80Bnaw
rIu2tgTxfpJh/M9s8Zw9Dz3vaO43XuPTKByXsb/qwD6aitVfv/5mXLPAGwlRDbUZ+cVszBunfIOc
nAkXjm5X1VO+NOF9p/O3uXDb4Ht13r/WnvwO7a6AmIJoG0gQqO9CDINY2F1S66WBlxZf2tvXxfQm
wyDOVZVw4RFQrp/NqvmVJ1xGbAmiOBZ2k5I9deK140bLmnlbdiU5dE2YvF0LOj7PPP16gdKloQ7Z
UmEHN701D9zCIyec2bEQpZARTjiLWQYxZW9KOHD9JK0nbspWFIfuWW/tPHji2rYlHAXqueqLUPYA
OXS2x3YcOfvsZRn25zER6AfBOCiRnYdO+cQfkYmsxR87EnbuBEhwmDiCufy61npdsp04MeEwcVgZ
6wCWRVzdEuF06OrSeg8ksSAagAofPu5pFiJzhEVQlVdt8NcX9+zhmXAA2Xr4fM9SOxBnW2LyDl3d
cyeuHTD4DCQMS0D0yi7EUK4qQwNd2mktvgLTweETvvRTL6ubJupzAET263MIQbS0p7UD3JKwxpc+
cj11QqKpteRiS4J4v8xyZzaKaA1XLe7GFm9JEPFXkGOzJsK4ZdewQ8/yVRTaNcibIeGKXJWyvZrd
ZhFMCbv3hSS8KiPsBO5mVQuyyFDNN2WeYyyshIzEww0oocy1heimKgMCeRuh5cSLR4FJNf+vdwwG
3GinPrAq4QAPNlKT2JuA29RkeB2DeQ2BsKnrOPTGDZY2Dl0snAlNk7HEK2csKg+KJyTs3MpP11vo
SzXYxv+SofI+TkuQh2BcgoKqHvP1p+0xoXvhh+44Et3GEpF+6BbeY1w9cO56+MrVaJs1eRH988ao
CxIZBeW4sXigZXg1AyeuJRm0toTVJsXqNKJPGC9CFhoKDRlIjS0g8sp+cMZ1T0/tmDLsuQt68y2F
1e50VPhMJBi2n//9i6mMFt0/KWqgsylNZTS99frjvmForUTf/g4ja3uhxnTnrC71lyTQt9uJEl79
O9yIwKWkQDAYJfjW70IX66vay1JAS7jR3ShNVvUEooxxsY4E8alJMMO7GZyEY393CXQJw/Y8WzBf
ZKjsW2eejQIQyygSoLaNHsXOgkyW4f4dObPoAXgXj3n9eRJOYI+EcAxxy+4GvJ6zfD1eQrPtKI6E
XJIhwYJ8KvDZVHWET2u0O30ZgLWePXca9048Fiy/F/H1bzSejiY+/ncqnHhTgsXXd4t5ursMpgSf
vr8g2Rgh94ISShE6gqgqi54PtVP7EMPG4rAy7L1+SreEuSiu2xLc+zuu/Yldx8FYr2rj1+/LiT0S
L6ElYftOvJoaeN2Ce8NMnx0Eqt8OPwm9z/+dOo3xH8+WkR8Ltw5qoMOHv3DCQji9e2qrsl8dBbz0
R3WrADrdw2d7Sa0KtPbVQJvwlAyMCvOtrUJLgrK9ooLWtROS/OKEJWwb0eYoTcXjIMWFBT+xEmSw
aki4xQQVa4NKuMVXKNKHegRUytoCCEt9sdiEcv1qE7/kWrwuIq7scuR6lE6VoeauonUpf6lOrqa5
uRwyErXXPia+MKoMlbEZVdREqoxE7VYfN7t+ktiZMOvn9Yy/XrDdfv5HBnOVYBbCdFE95+uPxi2e
iVhvD0HX4cMOnOLBc4KgVhUhI6P4WDr6rIxYk5FWHJRxNDFIDp2MhPUoS/ntxqUT1WKXqgQraEAE
vl6iK6Poa5DV6qioVjx8Ke4i0UvTdAkKevD5P6PGXTT7/I8NNucm/vxf4YMvllpruoS1pkLEr1Xj
EomTsCp2uK4LaBhMDh/4o/vsgsvI5BInmIJ8ahzbiWAWaTKyolCB+PWwsxQUKHEYyhEEk0CToWB/
fuaDaDKylz/7s5E9WgmqVZNRx7eVoc/vt4y0aNePG3cYc0KmkXqjw4/yu1HhCHvX1jSC4QqNuNvE
9RHUr/tT3y4Ou2GP+B0GYj+5eLWU5ImpHAmi9h05xJHtT8SBDQnnKKb6UTQBJbgFFGq6gT12Eq+a
4SbBJ2Ehrig/AWApDCtjwl5W3zQJioxmuaF4S3UJcyUsOorG4p7JUGOD2G9cUmErhCJkRAwAk4sl
QzL0IhUBbuOi/N/g3e3ucaAhQ/XXr3cFzsB3h07NuFGhfzg4qsjI4tapMszec3suigZVRmX3RRG7
xbouztAyhy/DNi9NY1UxwApD7+FjbzX6nrElHIwLyCroGVETFqqMe31pizkJUtuHrwWZfzt6dkVk
VEeCtCBBWDvLMixTAlVjfyl6y6opQdcxsF3U77SMVMS1Mxf9ZLUtYevK0kWQvfuQ6aolZfzpM1NF
lQEiv6HIlw4Z5GSS6gBv1L+UQlFASfYcsSGMrEo4HXee7dfRhlpJnnxoHunOnvjPVxpzXcbQPjGr
apytjSVjxji0pVlYF3OaDIn0cT1y9iyHDJjvve+kFN0J6yFD1L2HZCNaNs5SAAHzxl8a9PujuWT2
eDN3H6dCKC5hAx4feJHRq8fDh/xLo/qjv++h7ZYMD3swJ7cfFPvkDZxnMmyfK388BuzWt5N0d9G2
xFpfvmdIkTcxmz6u2sDzp3Cphaza0x+3PCa7DwWTBaWahKDSRqvYbFDsB//7b/+RTO3CbpzEBYkn
ZnBK7nRmV7smyEOYA01dRubszgfP0CQvJyaj2lqnoysSfC4CwVN7Wh335C9Hvk2zyZS3+gA+xhZi
Xp22QacbCQ89iqbjiAW8s6e4kb5YSdtpl/SCEjbvws58umzsHgz4DJSyg0r1u693Im7sZuA3H6iE
ayZJVo23yQltnyEhDgSA290zsgQZdGnPU69m1myn/ari+naBpSey20ODS7uvUJ4AyKR3f9XfZbcR
nlV9Uv3yJeaAd3E2ErxtCc4PBLA+HBKb0H/XjkfkLXbPh4T8AsDAzA9EaKAMA6ycLaQEgoyUAVAu
gTEQIlKMLwwtw0Hu2QUFH/s0pgxzplc7HTJQAEfRjKC/SD8tw3ioxt0Pe5PhvcFbXqdDl1ELBGXF
GDbxTMyPychTn0KRKIToVRnK+JxzXNs/VQbfyJUdl+mgOnhBBjCyrMlIypyvYPWpMrCQN9Qrp1FJ
kyJYIZoMkr0t8fyFT1/XjTS9dpa+KEFkmPrbp1xmD2IkRZMi+Sjs8sf2eDP9u2gETbOgC2RUx97h
K27Xp8e5jJJ9wlCTwdiwXah7n3J6+gGQyN0AnbdS4VmoQQZ0jPZrqZ94jXs/dv29Qh72wGo9v95K
/Dh48QkSFHaXKtUabpE2lIfPvAcjD9HFaqBN+EGG6T+wRatIa0swxgdlF4l+RkijDivTZECetqcT
Eyb1Pv8jcGbF7qoYcmAzvMCVzRPEMkVyvjJimNsX2GqBxp+2tBV/3n0JHYruVx2WfTbyC5bza7yQ
r33+GDPYnrwy411Z3b2y4cyj3Q4m8JcQ3v+7JjB7uw7IKP0lA/OJHuJ74kkmpYd0DOmYJoV8lkXn
hFfdyW+37/vaGfwOT8G2aQwUtvYsEhw6GaKlCztL3U+UoNkGJS9ntFdzykgh9qLS3PjThQP/Xuj+
eZ/hIcMM2GQqS/ZgZGPJ2LnvOTK4JHpRVF1GwcqUQShx7E8ET0RGeuqYevmS63v82CVjU8PsP8TP
8+Yv9h56Y2z3kTQVQojiWV5eBlvf4/ib1HG52aV9+dRLp4RFjIVNkcEgiucppCpk0MefOnAjPJ7Q
zTtcPRxh/QXV74SXgPKvUvBfb75eED8dYVNVI23CmzLQpT0vJgFF0GaPhlJlULVdO6tGzw72FMbL
YAu49mtlADJqx+7tkKI3MZQswzi+pihCHFXGnS0X+GeHpHuNwsXSq8Py9cfuxk8fcGr2Khe6AEl4
gD0nilq+wvPqQlVOdiCoF0dIuI4oqYSo/X7UgAwm1q2fcOoEROP+qfEuwRtPKMbYhhjKG0s8lMxX
Lws9wU6hOdPhm3IXTaE6E06qJsOUuAPLIs5WBg7pLoOspjZZCSfzR7bX34ZcjmlIL0Lr6BV1+DI/
MzI1Gbm2XgkKKcN11aWtJlqqDAPvst2mG5QBe4hCdk8GfdTH0N+xT65gOYob7zNy3NiLe824dplX
VGgJYeH+lC2iO9UcvySpvqHjs6fD2qGOz+7bPHrPu7+qclubng+/jVu/r73bb/uW25LCTUChev9q
Ai/l9k6ciLChIFRkgLZus6SGYNNkZBXuPv8PNSyFUx33TUTldSNr3+H4bc7Fvj581bZ8bfBn922+
j9Pf3tOX7/f3lvvaAH5nb7l7NCopsNP55hEd8BDgfv3t/wAAAP//</cx:binary>
              </cx:geoCache>
            </cx:geography>
          </cx:layoutPr>
        </cx:series>
      </cx:plotAreaRegion>
    </cx:plotArea>
    <cx:legend pos="r" align="ctr" overlay="0"/>
  </cx:chart>
  <cx:spPr>
    <a:solidFill>
      <a:schemeClr val="lt1"/>
    </a:solidFill>
    <a:ln w="19050" cap="flat" cmpd="sng" algn="ctr">
      <a:noFill/>
      <a:prstDash val="solid"/>
      <a:miter lim="800000"/>
    </a:ln>
    <a:effectLst>
      <a:softEdge rad="127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8</xdr:col>
      <xdr:colOff>426720</xdr:colOff>
      <xdr:row>0</xdr:row>
      <xdr:rowOff>76200</xdr:rowOff>
    </xdr:from>
    <xdr:to>
      <xdr:col>11</xdr:col>
      <xdr:colOff>426720</xdr:colOff>
      <xdr:row>15</xdr:row>
      <xdr:rowOff>106680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1E1F03E6-427A-47C9-5B0B-8D55D3B7CA5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835140" y="76200"/>
              <a:ext cx="1828800" cy="2788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11</xdr:row>
      <xdr:rowOff>114300</xdr:rowOff>
    </xdr:from>
    <xdr:to>
      <xdr:col>8</xdr:col>
      <xdr:colOff>274320</xdr:colOff>
      <xdr:row>26</xdr:row>
      <xdr:rowOff>114300</xdr:rowOff>
    </xdr:to>
    <xdr:graphicFrame macro="">
      <xdr:nvGraphicFramePr>
        <xdr:cNvPr id="3" name="Chart 2">
          <a:extLst>
            <a:ext uri="{FF2B5EF4-FFF2-40B4-BE49-F238E27FC236}">
              <a16:creationId xmlns:a16="http://schemas.microsoft.com/office/drawing/2014/main" id="{B79F99CB-ED10-A2C4-27CE-00E290A6A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8</xdr:row>
      <xdr:rowOff>99060</xdr:rowOff>
    </xdr:from>
    <xdr:to>
      <xdr:col>25</xdr:col>
      <xdr:colOff>525780</xdr:colOff>
      <xdr:row>54</xdr:row>
      <xdr:rowOff>7620</xdr:rowOff>
    </xdr:to>
    <xdr:sp macro="" textlink="">
      <xdr:nvSpPr>
        <xdr:cNvPr id="3" name="Rectangle 2">
          <a:extLst>
            <a:ext uri="{FF2B5EF4-FFF2-40B4-BE49-F238E27FC236}">
              <a16:creationId xmlns:a16="http://schemas.microsoft.com/office/drawing/2014/main" id="{6DD07721-01BA-738A-E5EC-EF2CD8091CF3}"/>
            </a:ext>
          </a:extLst>
        </xdr:cNvPr>
        <xdr:cNvSpPr/>
      </xdr:nvSpPr>
      <xdr:spPr>
        <a:xfrm>
          <a:off x="7620" y="1562100"/>
          <a:ext cx="15758160" cy="832104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14</xdr:row>
      <xdr:rowOff>160020</xdr:rowOff>
    </xdr:from>
    <xdr:to>
      <xdr:col>2</xdr:col>
      <xdr:colOff>259080</xdr:colOff>
      <xdr:row>44</xdr:row>
      <xdr:rowOff>83820</xdr:rowOff>
    </xdr:to>
    <xdr:sp macro="" textlink="">
      <xdr:nvSpPr>
        <xdr:cNvPr id="6" name="Rectangle: Rounded Corners 5">
          <a:extLst>
            <a:ext uri="{FF2B5EF4-FFF2-40B4-BE49-F238E27FC236}">
              <a16:creationId xmlns:a16="http://schemas.microsoft.com/office/drawing/2014/main" id="{540A9500-32C0-4A90-7345-C4905C5AC025}"/>
            </a:ext>
          </a:extLst>
        </xdr:cNvPr>
        <xdr:cNvSpPr/>
      </xdr:nvSpPr>
      <xdr:spPr>
        <a:xfrm>
          <a:off x="76200" y="2720340"/>
          <a:ext cx="1402080" cy="541020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373380</xdr:colOff>
      <xdr:row>9</xdr:row>
      <xdr:rowOff>99060</xdr:rowOff>
    </xdr:from>
    <xdr:to>
      <xdr:col>23</xdr:col>
      <xdr:colOff>228600</xdr:colOff>
      <xdr:row>14</xdr:row>
      <xdr:rowOff>91440</xdr:rowOff>
    </xdr:to>
    <xdr:sp macro="" textlink="">
      <xdr:nvSpPr>
        <xdr:cNvPr id="4" name="Rectangle: Rounded Corners 3">
          <a:extLst>
            <a:ext uri="{FF2B5EF4-FFF2-40B4-BE49-F238E27FC236}">
              <a16:creationId xmlns:a16="http://schemas.microsoft.com/office/drawing/2014/main" id="{6A6A583D-8D2F-B72E-00BF-0A6A5205F31D}"/>
            </a:ext>
          </a:extLst>
        </xdr:cNvPr>
        <xdr:cNvSpPr/>
      </xdr:nvSpPr>
      <xdr:spPr>
        <a:xfrm>
          <a:off x="1592580" y="1744980"/>
          <a:ext cx="12656820" cy="90678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449580</xdr:colOff>
      <xdr:row>10</xdr:row>
      <xdr:rowOff>114300</xdr:rowOff>
    </xdr:from>
    <xdr:to>
      <xdr:col>11</xdr:col>
      <xdr:colOff>152400</xdr:colOff>
      <xdr:row>13</xdr:row>
      <xdr:rowOff>68580</xdr:rowOff>
    </xdr:to>
    <xdr:sp macro="" textlink="">
      <xdr:nvSpPr>
        <xdr:cNvPr id="5" name="TextBox 4">
          <a:extLst>
            <a:ext uri="{FF2B5EF4-FFF2-40B4-BE49-F238E27FC236}">
              <a16:creationId xmlns:a16="http://schemas.microsoft.com/office/drawing/2014/main" id="{051B6400-C28F-CF26-C955-5E3FDA86EED0}"/>
            </a:ext>
          </a:extLst>
        </xdr:cNvPr>
        <xdr:cNvSpPr txBox="1"/>
      </xdr:nvSpPr>
      <xdr:spPr>
        <a:xfrm>
          <a:off x="1668780" y="1943100"/>
          <a:ext cx="5189220" cy="5029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BOOKSTORE SALES</a:t>
          </a:r>
          <a:r>
            <a:rPr lang="en-US" sz="2800" b="1" baseline="0">
              <a:solidFill>
                <a:schemeClr val="bg1"/>
              </a:solidFill>
            </a:rPr>
            <a:t> DASHBOARD</a:t>
          </a:r>
          <a:endParaRPr lang="en-US" sz="2800" b="1">
            <a:solidFill>
              <a:schemeClr val="bg1"/>
            </a:solidFill>
          </a:endParaRPr>
        </a:p>
      </xdr:txBody>
    </xdr:sp>
    <xdr:clientData/>
  </xdr:twoCellAnchor>
  <xdr:twoCellAnchor>
    <xdr:from>
      <xdr:col>0</xdr:col>
      <xdr:colOff>83820</xdr:colOff>
      <xdr:row>9</xdr:row>
      <xdr:rowOff>91440</xdr:rowOff>
    </xdr:from>
    <xdr:to>
      <xdr:col>2</xdr:col>
      <xdr:colOff>266700</xdr:colOff>
      <xdr:row>14</xdr:row>
      <xdr:rowOff>76200</xdr:rowOff>
    </xdr:to>
    <xdr:sp macro="" textlink="" fLocksText="0">
      <xdr:nvSpPr>
        <xdr:cNvPr id="7" name="Rectangle: Rounded Corners 6">
          <a:extLst>
            <a:ext uri="{FF2B5EF4-FFF2-40B4-BE49-F238E27FC236}">
              <a16:creationId xmlns:a16="http://schemas.microsoft.com/office/drawing/2014/main" id="{5527E8D3-FD6C-6917-2C0F-47FE997C43C1}"/>
            </a:ext>
          </a:extLst>
        </xdr:cNvPr>
        <xdr:cNvSpPr/>
      </xdr:nvSpPr>
      <xdr:spPr>
        <a:xfrm>
          <a:off x="83820" y="1737360"/>
          <a:ext cx="1402080" cy="89916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fPrintsWithSheet="0"/>
  </xdr:twoCellAnchor>
  <xdr:twoCellAnchor>
    <xdr:from>
      <xdr:col>2</xdr:col>
      <xdr:colOff>373380</xdr:colOff>
      <xdr:row>31</xdr:row>
      <xdr:rowOff>137160</xdr:rowOff>
    </xdr:from>
    <xdr:to>
      <xdr:col>10</xdr:col>
      <xdr:colOff>251460</xdr:colOff>
      <xdr:row>44</xdr:row>
      <xdr:rowOff>76200</xdr:rowOff>
    </xdr:to>
    <xdr:graphicFrame macro="">
      <xdr:nvGraphicFramePr>
        <xdr:cNvPr id="8" name="tp_5_customers_sales">
          <a:extLst>
            <a:ext uri="{FF2B5EF4-FFF2-40B4-BE49-F238E27FC236}">
              <a16:creationId xmlns:a16="http://schemas.microsoft.com/office/drawing/2014/main" id="{55C9E453-451A-F1B3-5A67-C0019760B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403860</xdr:colOff>
      <xdr:row>15</xdr:row>
      <xdr:rowOff>22860</xdr:rowOff>
    </xdr:from>
    <xdr:to>
      <xdr:col>6</xdr:col>
      <xdr:colOff>152400</xdr:colOff>
      <xdr:row>19</xdr:row>
      <xdr:rowOff>114300</xdr:rowOff>
    </xdr:to>
    <xdr:sp macro="" textlink="">
      <xdr:nvSpPr>
        <xdr:cNvPr id="11" name="Rectangle: Rounded Corners 10">
          <a:extLst>
            <a:ext uri="{FF2B5EF4-FFF2-40B4-BE49-F238E27FC236}">
              <a16:creationId xmlns:a16="http://schemas.microsoft.com/office/drawing/2014/main" id="{91185B37-4BEA-96E2-F6F3-176207AA8E0B}"/>
            </a:ext>
          </a:extLst>
        </xdr:cNvPr>
        <xdr:cNvSpPr/>
      </xdr:nvSpPr>
      <xdr:spPr>
        <a:xfrm>
          <a:off x="1623060" y="2766060"/>
          <a:ext cx="2186940" cy="822960"/>
        </a:xfrm>
        <a:prstGeom prst="roundRect">
          <a:avLst>
            <a:gd name="adj" fmla="val 15820"/>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236220</xdr:colOff>
      <xdr:row>15</xdr:row>
      <xdr:rowOff>22860</xdr:rowOff>
    </xdr:from>
    <xdr:to>
      <xdr:col>10</xdr:col>
      <xdr:colOff>220980</xdr:colOff>
      <xdr:row>19</xdr:row>
      <xdr:rowOff>121920</xdr:rowOff>
    </xdr:to>
    <xdr:sp macro="" textlink="">
      <xdr:nvSpPr>
        <xdr:cNvPr id="13" name="Rectangle: Rounded Corners 12">
          <a:extLst>
            <a:ext uri="{FF2B5EF4-FFF2-40B4-BE49-F238E27FC236}">
              <a16:creationId xmlns:a16="http://schemas.microsoft.com/office/drawing/2014/main" id="{8D48B805-F61E-8607-2B2E-918FA84D2685}"/>
            </a:ext>
          </a:extLst>
        </xdr:cNvPr>
        <xdr:cNvSpPr/>
      </xdr:nvSpPr>
      <xdr:spPr>
        <a:xfrm>
          <a:off x="3893820" y="2766060"/>
          <a:ext cx="2423160" cy="830580"/>
        </a:xfrm>
        <a:prstGeom prst="roundRect">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160020</xdr:colOff>
      <xdr:row>32</xdr:row>
      <xdr:rowOff>53341</xdr:rowOff>
    </xdr:from>
    <xdr:to>
      <xdr:col>2</xdr:col>
      <xdr:colOff>175260</xdr:colOff>
      <xdr:row>43</xdr:row>
      <xdr:rowOff>167640</xdr:rowOff>
    </xdr:to>
    <mc:AlternateContent xmlns:mc="http://schemas.openxmlformats.org/markup-compatibility/2006" xmlns:a14="http://schemas.microsoft.com/office/drawing/2010/main">
      <mc:Choice Requires="a14">
        <xdr:graphicFrame macro="">
          <xdr:nvGraphicFramePr>
            <xdr:cNvPr id="14" name="month_slicer">
              <a:extLst>
                <a:ext uri="{FF2B5EF4-FFF2-40B4-BE49-F238E27FC236}">
                  <a16:creationId xmlns:a16="http://schemas.microsoft.com/office/drawing/2014/main" id="{BCF2DD56-D993-F3C8-DFC7-BC4B483A3151}"/>
                </a:ext>
              </a:extLst>
            </xdr:cNvPr>
            <xdr:cNvGraphicFramePr/>
          </xdr:nvGraphicFramePr>
          <xdr:xfrm>
            <a:off x="0" y="0"/>
            <a:ext cx="0" cy="0"/>
          </xdr:xfrm>
          <a:graphic>
            <a:graphicData uri="http://schemas.microsoft.com/office/drawing/2010/slicer">
              <sle:slicer xmlns:sle="http://schemas.microsoft.com/office/drawing/2010/slicer" name="month_slicer"/>
            </a:graphicData>
          </a:graphic>
        </xdr:graphicFrame>
      </mc:Choice>
      <mc:Fallback xmlns="">
        <xdr:sp macro="" textlink="">
          <xdr:nvSpPr>
            <xdr:cNvPr id="0" name=""/>
            <xdr:cNvSpPr>
              <a:spLocks noTextEdit="1"/>
            </xdr:cNvSpPr>
          </xdr:nvSpPr>
          <xdr:spPr>
            <a:xfrm>
              <a:off x="160020" y="5905501"/>
              <a:ext cx="1234440" cy="2125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106680</xdr:colOff>
      <xdr:row>24</xdr:row>
      <xdr:rowOff>53341</xdr:rowOff>
    </xdr:from>
    <xdr:to>
      <xdr:col>2</xdr:col>
      <xdr:colOff>220980</xdr:colOff>
      <xdr:row>32</xdr:row>
      <xdr:rowOff>99061</xdr:rowOff>
    </xdr:to>
    <mc:AlternateContent xmlns:mc="http://schemas.openxmlformats.org/markup-compatibility/2006" xmlns:a14="http://schemas.microsoft.com/office/drawing/2010/main">
      <mc:Choice Requires="a14">
        <xdr:graphicFrame macro="">
          <xdr:nvGraphicFramePr>
            <xdr:cNvPr id="15" name="year_slicer">
              <a:extLst>
                <a:ext uri="{FF2B5EF4-FFF2-40B4-BE49-F238E27FC236}">
                  <a16:creationId xmlns:a16="http://schemas.microsoft.com/office/drawing/2014/main" id="{187F851E-8276-81EF-3225-5AEF90E78120}"/>
                </a:ext>
              </a:extLst>
            </xdr:cNvPr>
            <xdr:cNvGraphicFramePr/>
          </xdr:nvGraphicFramePr>
          <xdr:xfrm>
            <a:off x="0" y="0"/>
            <a:ext cx="0" cy="0"/>
          </xdr:xfrm>
          <a:graphic>
            <a:graphicData uri="http://schemas.microsoft.com/office/drawing/2010/slicer">
              <sle:slicer xmlns:sle="http://schemas.microsoft.com/office/drawing/2010/slicer" name="year_slicer"/>
            </a:graphicData>
          </a:graphic>
        </xdr:graphicFrame>
      </mc:Choice>
      <mc:Fallback xmlns="">
        <xdr:sp macro="" textlink="">
          <xdr:nvSpPr>
            <xdr:cNvPr id="0" name=""/>
            <xdr:cNvSpPr>
              <a:spLocks noTextEdit="1"/>
            </xdr:cNvSpPr>
          </xdr:nvSpPr>
          <xdr:spPr>
            <a:xfrm>
              <a:off x="106680" y="4442461"/>
              <a:ext cx="1333500" cy="1508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129540</xdr:colOff>
      <xdr:row>15</xdr:row>
      <xdr:rowOff>160019</xdr:rowOff>
    </xdr:from>
    <xdr:to>
      <xdr:col>2</xdr:col>
      <xdr:colOff>198120</xdr:colOff>
      <xdr:row>24</xdr:row>
      <xdr:rowOff>22860</xdr:rowOff>
    </xdr:to>
    <mc:AlternateContent xmlns:mc="http://schemas.openxmlformats.org/markup-compatibility/2006" xmlns:a14="http://schemas.microsoft.com/office/drawing/2010/main">
      <mc:Choice Requires="a14">
        <xdr:graphicFrame macro="">
          <xdr:nvGraphicFramePr>
            <xdr:cNvPr id="16" name="Category_slicer">
              <a:extLst>
                <a:ext uri="{FF2B5EF4-FFF2-40B4-BE49-F238E27FC236}">
                  <a16:creationId xmlns:a16="http://schemas.microsoft.com/office/drawing/2014/main" id="{778DF03E-372E-1E9F-897E-FBF671E85FD5}"/>
                </a:ext>
              </a:extLst>
            </xdr:cNvPr>
            <xdr:cNvGraphicFramePr/>
          </xdr:nvGraphicFramePr>
          <xdr:xfrm>
            <a:off x="0" y="0"/>
            <a:ext cx="0" cy="0"/>
          </xdr:xfrm>
          <a:graphic>
            <a:graphicData uri="http://schemas.microsoft.com/office/drawing/2010/slicer">
              <sle:slicer xmlns:sle="http://schemas.microsoft.com/office/drawing/2010/slicer" name="Category_slicer"/>
            </a:graphicData>
          </a:graphic>
        </xdr:graphicFrame>
      </mc:Choice>
      <mc:Fallback xmlns="">
        <xdr:sp macro="" textlink="">
          <xdr:nvSpPr>
            <xdr:cNvPr id="0" name=""/>
            <xdr:cNvSpPr>
              <a:spLocks noTextEdit="1"/>
            </xdr:cNvSpPr>
          </xdr:nvSpPr>
          <xdr:spPr>
            <a:xfrm>
              <a:off x="129540" y="2903219"/>
              <a:ext cx="1287780" cy="1508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17</xdr:col>
      <xdr:colOff>388620</xdr:colOff>
      <xdr:row>9</xdr:row>
      <xdr:rowOff>144781</xdr:rowOff>
    </xdr:from>
    <xdr:to>
      <xdr:col>23</xdr:col>
      <xdr:colOff>121920</xdr:colOff>
      <xdr:row>14</xdr:row>
      <xdr:rowOff>53340</xdr:rowOff>
    </xdr:to>
    <mc:AlternateContent xmlns:mc="http://schemas.openxmlformats.org/markup-compatibility/2006" xmlns:a14="http://schemas.microsoft.com/office/drawing/2010/main">
      <mc:Choice Requires="a14">
        <xdr:graphicFrame macro="">
          <xdr:nvGraphicFramePr>
            <xdr:cNvPr id="17" name="payment_slicer">
              <a:extLst>
                <a:ext uri="{FF2B5EF4-FFF2-40B4-BE49-F238E27FC236}">
                  <a16:creationId xmlns:a16="http://schemas.microsoft.com/office/drawing/2014/main" id="{7B584F2A-9B14-2F8F-45F9-5F0694AC625B}"/>
                </a:ext>
              </a:extLst>
            </xdr:cNvPr>
            <xdr:cNvGraphicFramePr/>
          </xdr:nvGraphicFramePr>
          <xdr:xfrm>
            <a:off x="0" y="0"/>
            <a:ext cx="0" cy="0"/>
          </xdr:xfrm>
          <a:graphic>
            <a:graphicData uri="http://schemas.microsoft.com/office/drawing/2010/slicer">
              <sle:slicer xmlns:sle="http://schemas.microsoft.com/office/drawing/2010/slicer" name="payment_slicer"/>
            </a:graphicData>
          </a:graphic>
        </xdr:graphicFrame>
      </mc:Choice>
      <mc:Fallback xmlns="">
        <xdr:sp macro="" textlink="">
          <xdr:nvSpPr>
            <xdr:cNvPr id="0" name=""/>
            <xdr:cNvSpPr>
              <a:spLocks noTextEdit="1"/>
            </xdr:cNvSpPr>
          </xdr:nvSpPr>
          <xdr:spPr>
            <a:xfrm>
              <a:off x="10751820" y="1790701"/>
              <a:ext cx="3390900" cy="822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571500</xdr:colOff>
      <xdr:row>10</xdr:row>
      <xdr:rowOff>0</xdr:rowOff>
    </xdr:from>
    <xdr:to>
      <xdr:col>17</xdr:col>
      <xdr:colOff>373380</xdr:colOff>
      <xdr:row>14</xdr:row>
      <xdr:rowOff>91440</xdr:rowOff>
    </xdr:to>
    <mc:AlternateContent xmlns:mc="http://schemas.openxmlformats.org/markup-compatibility/2006" xmlns:a14="http://schemas.microsoft.com/office/drawing/2010/main">
      <mc:Choice Requires="a14">
        <xdr:graphicFrame macro="">
          <xdr:nvGraphicFramePr>
            <xdr:cNvPr id="18" name="country_slicer">
              <a:extLst>
                <a:ext uri="{FF2B5EF4-FFF2-40B4-BE49-F238E27FC236}">
                  <a16:creationId xmlns:a16="http://schemas.microsoft.com/office/drawing/2014/main" id="{50360CC9-CD4A-019C-7F3F-984D885FE896}"/>
                </a:ext>
              </a:extLst>
            </xdr:cNvPr>
            <xdr:cNvGraphicFramePr/>
          </xdr:nvGraphicFramePr>
          <xdr:xfrm>
            <a:off x="0" y="0"/>
            <a:ext cx="0" cy="0"/>
          </xdr:xfrm>
          <a:graphic>
            <a:graphicData uri="http://schemas.microsoft.com/office/drawing/2010/slicer">
              <sle:slicer xmlns:sle="http://schemas.microsoft.com/office/drawing/2010/slicer" name="country_slicer"/>
            </a:graphicData>
          </a:graphic>
        </xdr:graphicFrame>
      </mc:Choice>
      <mc:Fallback xmlns="">
        <xdr:sp macro="" textlink="">
          <xdr:nvSpPr>
            <xdr:cNvPr id="0" name=""/>
            <xdr:cNvSpPr>
              <a:spLocks noTextEdit="1"/>
            </xdr:cNvSpPr>
          </xdr:nvSpPr>
          <xdr:spPr>
            <a:xfrm>
              <a:off x="6667500" y="1828800"/>
              <a:ext cx="406908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388620</xdr:colOff>
      <xdr:row>20</xdr:row>
      <xdr:rowOff>15240</xdr:rowOff>
    </xdr:from>
    <xdr:to>
      <xdr:col>10</xdr:col>
      <xdr:colOff>251460</xdr:colOff>
      <xdr:row>31</xdr:row>
      <xdr:rowOff>53340</xdr:rowOff>
    </xdr:to>
    <xdr:graphicFrame macro="">
      <xdr:nvGraphicFramePr>
        <xdr:cNvPr id="19" name="sales_by_year_chart">
          <a:extLst>
            <a:ext uri="{FF2B5EF4-FFF2-40B4-BE49-F238E27FC236}">
              <a16:creationId xmlns:a16="http://schemas.microsoft.com/office/drawing/2014/main" id="{DE4D99D8-39A8-788B-031F-B9C78A9F2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15</xdr:row>
      <xdr:rowOff>68580</xdr:rowOff>
    </xdr:from>
    <xdr:to>
      <xdr:col>10</xdr:col>
      <xdr:colOff>7620</xdr:colOff>
      <xdr:row>16</xdr:row>
      <xdr:rowOff>167640</xdr:rowOff>
    </xdr:to>
    <xdr:sp macro="" textlink="">
      <xdr:nvSpPr>
        <xdr:cNvPr id="22" name="TextBox 21">
          <a:extLst>
            <a:ext uri="{FF2B5EF4-FFF2-40B4-BE49-F238E27FC236}">
              <a16:creationId xmlns:a16="http://schemas.microsoft.com/office/drawing/2014/main" id="{2FB626D4-6517-9A3D-4A77-9A0AE2D23852}"/>
            </a:ext>
          </a:extLst>
        </xdr:cNvPr>
        <xdr:cNvSpPr txBox="1"/>
      </xdr:nvSpPr>
      <xdr:spPr>
        <a:xfrm>
          <a:off x="4267200" y="2811780"/>
          <a:ext cx="183642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ORDERS COUNT</a:t>
          </a:r>
        </a:p>
      </xdr:txBody>
    </xdr:sp>
    <xdr:clientData/>
  </xdr:twoCellAnchor>
  <xdr:twoCellAnchor>
    <xdr:from>
      <xdr:col>3</xdr:col>
      <xdr:colOff>190500</xdr:colOff>
      <xdr:row>15</xdr:row>
      <xdr:rowOff>76200</xdr:rowOff>
    </xdr:from>
    <xdr:to>
      <xdr:col>5</xdr:col>
      <xdr:colOff>480060</xdr:colOff>
      <xdr:row>17</xdr:row>
      <xdr:rowOff>30480</xdr:rowOff>
    </xdr:to>
    <xdr:sp macro="" textlink="">
      <xdr:nvSpPr>
        <xdr:cNvPr id="23" name="TextBox 22">
          <a:extLst>
            <a:ext uri="{FF2B5EF4-FFF2-40B4-BE49-F238E27FC236}">
              <a16:creationId xmlns:a16="http://schemas.microsoft.com/office/drawing/2014/main" id="{DF71D11C-9AFD-9EE1-C3B7-2690D83E0859}"/>
            </a:ext>
          </a:extLst>
        </xdr:cNvPr>
        <xdr:cNvSpPr txBox="1"/>
      </xdr:nvSpPr>
      <xdr:spPr>
        <a:xfrm>
          <a:off x="2019300" y="2819400"/>
          <a:ext cx="1508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TOTAL SALES</a:t>
          </a:r>
        </a:p>
      </xdr:txBody>
    </xdr:sp>
    <xdr:clientData/>
  </xdr:twoCellAnchor>
  <xdr:twoCellAnchor>
    <xdr:from>
      <xdr:col>7</xdr:col>
      <xdr:colOff>381000</xdr:colOff>
      <xdr:row>17</xdr:row>
      <xdr:rowOff>15240</xdr:rowOff>
    </xdr:from>
    <xdr:to>
      <xdr:col>8</xdr:col>
      <xdr:colOff>571500</xdr:colOff>
      <xdr:row>18</xdr:row>
      <xdr:rowOff>152400</xdr:rowOff>
    </xdr:to>
    <xdr:sp macro="" textlink="pivot_sources!C16">
      <xdr:nvSpPr>
        <xdr:cNvPr id="24" name="TextBox 23">
          <a:extLst>
            <a:ext uri="{FF2B5EF4-FFF2-40B4-BE49-F238E27FC236}">
              <a16:creationId xmlns:a16="http://schemas.microsoft.com/office/drawing/2014/main" id="{A1B56F34-8E7E-E1DD-B7DA-CD79CCA30CDA}"/>
            </a:ext>
          </a:extLst>
        </xdr:cNvPr>
        <xdr:cNvSpPr txBox="1"/>
      </xdr:nvSpPr>
      <xdr:spPr>
        <a:xfrm>
          <a:off x="4648200" y="3124200"/>
          <a:ext cx="80010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77CD45-C4F1-400E-9B74-849E8F9A4D51}" type="TxLink">
            <a:rPr lang="en-US" sz="2000" b="1" i="0" u="none" strike="noStrike">
              <a:solidFill>
                <a:srgbClr val="000000"/>
              </a:solidFill>
              <a:latin typeface="Aptos Narrow"/>
            </a:rPr>
            <a:pPr algn="ctr"/>
            <a:t>2921</a:t>
          </a:fld>
          <a:endParaRPr lang="en-US" sz="2000" b="1"/>
        </a:p>
      </xdr:txBody>
    </xdr:sp>
    <xdr:clientData/>
  </xdr:twoCellAnchor>
  <xdr:twoCellAnchor>
    <xdr:from>
      <xdr:col>2</xdr:col>
      <xdr:colOff>601980</xdr:colOff>
      <xdr:row>17</xdr:row>
      <xdr:rowOff>60960</xdr:rowOff>
    </xdr:from>
    <xdr:to>
      <xdr:col>5</xdr:col>
      <xdr:colOff>510540</xdr:colOff>
      <xdr:row>19</xdr:row>
      <xdr:rowOff>0</xdr:rowOff>
    </xdr:to>
    <xdr:sp macro="" textlink="pivot_sources!B16">
      <xdr:nvSpPr>
        <xdr:cNvPr id="25" name="TextBox 24">
          <a:extLst>
            <a:ext uri="{FF2B5EF4-FFF2-40B4-BE49-F238E27FC236}">
              <a16:creationId xmlns:a16="http://schemas.microsoft.com/office/drawing/2014/main" id="{BFC2CEF0-1788-AD7C-DB62-078625893F06}"/>
            </a:ext>
          </a:extLst>
        </xdr:cNvPr>
        <xdr:cNvSpPr txBox="1"/>
      </xdr:nvSpPr>
      <xdr:spPr>
        <a:xfrm>
          <a:off x="1821180" y="3169920"/>
          <a:ext cx="173736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C6D2E9-6193-40A1-9157-F37683CDA534}" type="TxLink">
            <a:rPr lang="en-US" sz="2000" b="1" i="0" u="none" strike="noStrike">
              <a:solidFill>
                <a:srgbClr val="000000"/>
              </a:solidFill>
              <a:latin typeface="Aptos Narrow"/>
            </a:rPr>
            <a:pPr algn="ctr"/>
            <a:t> $240,815 </a:t>
          </a:fld>
          <a:endParaRPr lang="en-US" sz="2000" b="1"/>
        </a:p>
      </xdr:txBody>
    </xdr:sp>
    <xdr:clientData/>
  </xdr:twoCellAnchor>
  <xdr:twoCellAnchor>
    <xdr:from>
      <xdr:col>10</xdr:col>
      <xdr:colOff>350520</xdr:colOff>
      <xdr:row>31</xdr:row>
      <xdr:rowOff>121920</xdr:rowOff>
    </xdr:from>
    <xdr:to>
      <xdr:col>23</xdr:col>
      <xdr:colOff>281940</xdr:colOff>
      <xdr:row>44</xdr:row>
      <xdr:rowOff>53340</xdr:rowOff>
    </xdr:to>
    <xdr:graphicFrame macro="">
      <xdr:nvGraphicFramePr>
        <xdr:cNvPr id="26" name="sales_over_year">
          <a:extLst>
            <a:ext uri="{FF2B5EF4-FFF2-40B4-BE49-F238E27FC236}">
              <a16:creationId xmlns:a16="http://schemas.microsoft.com/office/drawing/2014/main" id="{0A358B5A-6667-20B2-A37D-EBC51E49C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358140</xdr:colOff>
      <xdr:row>15</xdr:row>
      <xdr:rowOff>38100</xdr:rowOff>
    </xdr:from>
    <xdr:to>
      <xdr:col>15</xdr:col>
      <xdr:colOff>7620</xdr:colOff>
      <xdr:row>31</xdr:row>
      <xdr:rowOff>38100</xdr:rowOff>
    </xdr:to>
    <xdr:graphicFrame macro="">
      <xdr:nvGraphicFramePr>
        <xdr:cNvPr id="27" name="sales_by_book">
          <a:extLst>
            <a:ext uri="{FF2B5EF4-FFF2-40B4-BE49-F238E27FC236}">
              <a16:creationId xmlns:a16="http://schemas.microsoft.com/office/drawing/2014/main" id="{1E050538-7763-6A05-446E-6F3102460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121920</xdr:colOff>
      <xdr:row>15</xdr:row>
      <xdr:rowOff>45720</xdr:rowOff>
    </xdr:from>
    <xdr:to>
      <xdr:col>23</xdr:col>
      <xdr:colOff>228600</xdr:colOff>
      <xdr:row>31</xdr:row>
      <xdr:rowOff>0</xdr:rowOff>
    </xdr:to>
    <xdr:sp macro="" textlink="">
      <xdr:nvSpPr>
        <xdr:cNvPr id="30" name="Rectangle: Rounded Corners 29">
          <a:extLst>
            <a:ext uri="{FF2B5EF4-FFF2-40B4-BE49-F238E27FC236}">
              <a16:creationId xmlns:a16="http://schemas.microsoft.com/office/drawing/2014/main" id="{D9F5E1CD-B849-2D25-CE2B-D47CCB7E0E92}"/>
            </a:ext>
          </a:extLst>
        </xdr:cNvPr>
        <xdr:cNvSpPr/>
      </xdr:nvSpPr>
      <xdr:spPr>
        <a:xfrm>
          <a:off x="9265920" y="2788920"/>
          <a:ext cx="4983480" cy="2880360"/>
        </a:xfrm>
        <a:prstGeom prst="roundRect">
          <a:avLst>
            <a:gd name="adj" fmla="val 3316"/>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236220</xdr:colOff>
      <xdr:row>15</xdr:row>
      <xdr:rowOff>175260</xdr:rowOff>
    </xdr:from>
    <xdr:to>
      <xdr:col>23</xdr:col>
      <xdr:colOff>68580</xdr:colOff>
      <xdr:row>30</xdr:row>
      <xdr:rowOff>106680</xdr:rowOff>
    </xdr:to>
    <mc:AlternateContent xmlns:mc="http://schemas.openxmlformats.org/markup-compatibility/2006">
      <mc:Choice xmlns:cx4="http://schemas.microsoft.com/office/drawing/2016/5/10/chartex" Requires="cx4">
        <xdr:graphicFrame macro="">
          <xdr:nvGraphicFramePr>
            <xdr:cNvPr id="29" name="sales_country">
              <a:extLst>
                <a:ext uri="{FF2B5EF4-FFF2-40B4-BE49-F238E27FC236}">
                  <a16:creationId xmlns:a16="http://schemas.microsoft.com/office/drawing/2014/main" id="{0A2C86F0-0AB6-0B80-8194-BFD74F682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380220" y="2918460"/>
              <a:ext cx="4709160" cy="2674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129540</xdr:colOff>
      <xdr:row>8</xdr:row>
      <xdr:rowOff>152400</xdr:rowOff>
    </xdr:from>
    <xdr:to>
      <xdr:col>9</xdr:col>
      <xdr:colOff>38100</xdr:colOff>
      <xdr:row>23</xdr:row>
      <xdr:rowOff>152400</xdr:rowOff>
    </xdr:to>
    <xdr:graphicFrame macro="">
      <xdr:nvGraphicFramePr>
        <xdr:cNvPr id="2" name="Chart 1">
          <a:extLst>
            <a:ext uri="{FF2B5EF4-FFF2-40B4-BE49-F238E27FC236}">
              <a16:creationId xmlns:a16="http://schemas.microsoft.com/office/drawing/2014/main" id="{B1384935-C026-9B75-8515-503D9180A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441512</xdr:colOff>
      <xdr:row>3</xdr:row>
      <xdr:rowOff>155986</xdr:rowOff>
    </xdr:from>
    <xdr:to>
      <xdr:col>16</xdr:col>
      <xdr:colOff>103542</xdr:colOff>
      <xdr:row>18</xdr:row>
      <xdr:rowOff>130436</xdr:rowOff>
    </xdr:to>
    <xdr:graphicFrame macro="">
      <xdr:nvGraphicFramePr>
        <xdr:cNvPr id="3" name="Chart 2">
          <a:extLst>
            <a:ext uri="{FF2B5EF4-FFF2-40B4-BE49-F238E27FC236}">
              <a16:creationId xmlns:a16="http://schemas.microsoft.com/office/drawing/2014/main" id="{78FF159F-55CA-B285-F82B-B16EB9CFD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95250</xdr:colOff>
      <xdr:row>1</xdr:row>
      <xdr:rowOff>0</xdr:rowOff>
    </xdr:from>
    <xdr:to>
      <xdr:col>21</xdr:col>
      <xdr:colOff>449580</xdr:colOff>
      <xdr:row>15</xdr:row>
      <xdr:rowOff>175260</xdr:rowOff>
    </xdr:to>
    <xdr:graphicFrame macro="">
      <xdr:nvGraphicFramePr>
        <xdr:cNvPr id="2" name="Chart 1">
          <a:extLst>
            <a:ext uri="{FF2B5EF4-FFF2-40B4-BE49-F238E27FC236}">
              <a16:creationId xmlns:a16="http://schemas.microsoft.com/office/drawing/2014/main" id="{25E2C1A6-57FD-8027-D7AB-C4131DA44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38100</xdr:colOff>
      <xdr:row>13</xdr:row>
      <xdr:rowOff>38100</xdr:rowOff>
    </xdr:from>
    <xdr:to>
      <xdr:col>11</xdr:col>
      <xdr:colOff>91440</xdr:colOff>
      <xdr:row>27</xdr:row>
      <xdr:rowOff>45720</xdr:rowOff>
    </xdr:to>
    <xdr:graphicFrame macro="">
      <xdr:nvGraphicFramePr>
        <xdr:cNvPr id="2" name="Chart 1">
          <a:extLst>
            <a:ext uri="{FF2B5EF4-FFF2-40B4-BE49-F238E27FC236}">
              <a16:creationId xmlns:a16="http://schemas.microsoft.com/office/drawing/2014/main" id="{982BB748-F3ED-40DA-F295-D0D594FBF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76200</xdr:colOff>
      <xdr:row>12</xdr:row>
      <xdr:rowOff>7620</xdr:rowOff>
    </xdr:from>
    <xdr:to>
      <xdr:col>18</xdr:col>
      <xdr:colOff>30480</xdr:colOff>
      <xdr:row>27</xdr:row>
      <xdr:rowOff>7620</xdr:rowOff>
    </xdr:to>
    <xdr:graphicFrame macro="">
      <xdr:nvGraphicFramePr>
        <xdr:cNvPr id="3" name="Chart 2">
          <a:extLst>
            <a:ext uri="{FF2B5EF4-FFF2-40B4-BE49-F238E27FC236}">
              <a16:creationId xmlns:a16="http://schemas.microsoft.com/office/drawing/2014/main" id="{3A8D6C3E-21F2-3911-C98F-A32839B40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4.840703125003" createdVersion="8" refreshedVersion="8" minRefreshableVersion="3" recordCount="2921" xr:uid="{1942E806-4B60-44D1-8DC8-CF40518AE62D}">
  <cacheSource type="worksheet">
    <worksheetSource name="orders"/>
  </cacheSource>
  <cacheFields count="15">
    <cacheField name="OrderID" numFmtId="0">
      <sharedItems/>
    </cacheField>
    <cacheField name="OrderDate" numFmtId="14">
      <sharedItems containsSemiMixedTypes="0" containsNonDate="0" containsDate="1" containsString="0" minDate="2022-08-25T00:00:00" maxDate="2025-08-25T00:00:00"/>
    </cacheField>
    <cacheField name="OrderDay" numFmtId="0">
      <sharedItems count="7">
        <s v="Sunday"/>
        <s v="Monday"/>
        <s v="Friday"/>
        <s v="Wednesday"/>
        <s v="Tuesday"/>
        <s v="Thursday"/>
        <s v="Saturday"/>
      </sharedItems>
    </cacheField>
    <cacheField name="OrderMonth" numFmtId="0">
      <sharedItems count="12">
        <s v="March"/>
        <s v="June"/>
        <s v="July"/>
        <s v="February"/>
        <s v="May"/>
        <s v="November"/>
        <s v="September"/>
        <s v="April"/>
        <s v="August"/>
        <s v="December"/>
        <s v="October"/>
        <s v="January"/>
      </sharedItems>
    </cacheField>
    <cacheField name="OrderYear" numFmtId="0">
      <sharedItems containsSemiMixedTypes="0" containsString="0" containsNumber="1" containsInteger="1" minValue="2022" maxValue="2025" count="4">
        <n v="2025"/>
        <n v="2024"/>
        <n v="2023"/>
        <n v="2022"/>
      </sharedItems>
    </cacheField>
    <cacheField name="CustomerID" numFmtId="0">
      <sharedItems/>
    </cacheField>
    <cacheField name="CustomerName" numFmtId="0">
      <sharedItems count="1167">
        <s v="Monique Gould"/>
        <s v="Rebecca Cisneros"/>
        <s v="Joseph Cook"/>
        <s v="Theodore Brown"/>
        <s v="Lauren Payne"/>
        <s v="Joseph Allen"/>
        <s v="Timothy Smith"/>
        <s v="Nicholas Harris"/>
        <s v="Laurie Matthews"/>
        <s v="Debra Gonzalez"/>
        <s v="Edward Strong"/>
        <s v="Blake Evans"/>
        <s v="Jimmy Gomez"/>
        <s v="Antonio Palmer"/>
        <s v="Pamela Davis"/>
        <s v="Adrian Alexander"/>
        <s v="Tyler Smith"/>
        <s v="Amanda Barrett"/>
        <s v="Brandon Nguyen"/>
        <s v="Michael Munoz"/>
        <s v="Oscar Norris"/>
        <s v="Brent Jones"/>
        <s v="Paul Castillo"/>
        <s v="James Mcconnell"/>
        <s v="William Hogan"/>
        <s v="Anna Bennett"/>
        <s v="James Harrison"/>
        <s v="Casey Maldonado"/>
        <s v="James Jones"/>
        <s v="Eric Jimenez"/>
        <s v="Lauren Lee"/>
        <s v="Robert Jensen"/>
        <s v="Jeffrey Johnson"/>
        <s v="Kathy Martin"/>
        <s v="Catherine Chase"/>
        <s v="Steve Kennedy"/>
        <s v="Brian Foster"/>
        <s v="Philip Stafford"/>
        <s v="Gary Sullivan"/>
        <s v="Lindsey Clark"/>
        <s v="Tonya Stephenson"/>
        <s v="Andrea Khan"/>
        <s v="Edgar Garcia"/>
        <s v="Kenneth Patrick"/>
        <s v="Elizabeth Farley"/>
        <s v="Danielle Charles"/>
        <s v="David Fletcher"/>
        <s v="Ryan Hunt"/>
        <s v="Steven Curry"/>
        <s v="Gabriella Gonzalez"/>
        <s v="Christopher Franklin"/>
        <s v="Paul Davis"/>
        <s v="Jessica Elliott"/>
        <s v="Julie Wang"/>
        <s v="Charles Clarke"/>
        <s v="Sandra Torres"/>
        <s v="Paige English"/>
        <s v="Scott Barron"/>
        <s v="Victor Petty"/>
        <s v="Kelly Kirby"/>
        <s v="Not Mentioned"/>
        <s v="Jennifer Mitchell"/>
        <s v="April Miller"/>
        <s v="Mitchell Wallace"/>
        <s v="Patrick Scott"/>
        <s v="Brenda Long"/>
        <s v="Taylor Gonzalez"/>
        <s v="Kimberly Alvarez"/>
        <s v="Alexis Russell"/>
        <s v="Kaitlyn Black"/>
        <s v="Rebecca Long"/>
        <s v="Rebecca Brown"/>
        <s v="Laurie Zhang"/>
        <s v="Laura Snyder"/>
        <s v="Melvin Lee"/>
        <s v="Zachary Sanchez"/>
        <s v="Paige Cunningham"/>
        <s v="Billy Barker"/>
        <s v="Eric Clark"/>
        <s v="Michael Carlson"/>
        <s v="Stacy Snyder"/>
        <s v="Kimberly Morris"/>
        <s v="Stephanie Dean"/>
        <s v="Travis Davis"/>
        <s v="Brian Baker"/>
        <s v="Mrs. Leslie Flores PhD"/>
        <s v="Laura Bennett"/>
        <s v="Donna Thompson"/>
        <s v="Douglas Bond"/>
        <s v="Michael Best"/>
        <s v="Jaime Carr"/>
        <s v="Stacey Brown"/>
        <s v="Lisa Schmidt"/>
        <s v="Nicole Gay"/>
        <s v="Scott Joseph"/>
        <s v="Michael Smith"/>
        <s v="Amanda Rivera"/>
        <s v="Stephanie Andersen"/>
        <s v="James Lewis"/>
        <s v="Robert Raymond"/>
        <s v="Jeffrey Wood"/>
        <s v="Sara Lindsey"/>
        <s v="Jennifer Dyer"/>
        <s v="Timothy Barr"/>
        <s v="Jamie Smith"/>
        <s v="Renee Ortiz"/>
        <s v="Barbara King"/>
        <s v="Amanda Farmer"/>
        <s v="Sarah Rodriguez"/>
        <s v="Alexander Phillips"/>
        <s v="Amy Chavez"/>
        <s v="Anna Perez DDS"/>
        <s v="Carl Rodriguez"/>
        <s v="daniel meyers"/>
        <s v="Gloria Cruz"/>
        <s v="Michael Burns"/>
        <s v="Kimberly Holmes"/>
        <s v="Jacob Velasquez"/>
        <s v="Ashley Avery"/>
        <s v="Ms. Donna Green"/>
        <s v="Allison Powell"/>
        <s v="Anita Snow"/>
        <s v="Brandon Thomas"/>
        <s v="Ryan Smith"/>
        <s v="Ryan Murray"/>
        <s v="Anna Brock"/>
        <s v="Kevin Johnson"/>
        <s v="Mrs. Rebecca Davis"/>
        <s v="Dr. Joseph Kent"/>
        <s v="Christopher Smith"/>
        <s v="Craig Dean"/>
        <s v="Kristin Johnson"/>
        <s v="Denise Thomas"/>
        <s v="Troy Hardy"/>
        <s v="Donna Turner"/>
        <s v="Dave Jackson"/>
        <s v="Derrick Lamb MD"/>
        <s v="John Brown"/>
        <s v="Kevin Ayers"/>
        <s v="Bailey Miles"/>
        <s v="Tammy Davis"/>
        <s v="Brandon Hall"/>
        <s v="Kristin Rogers"/>
        <s v="Emily Adams"/>
        <s v="Timothy Reed"/>
        <s v="John Lucas"/>
        <s v="Cory Espinoza"/>
        <s v="Michael Wilson"/>
        <s v="Andrea Young"/>
        <s v="Laura Adkins"/>
        <s v="Shannon Anderson"/>
        <s v="Matthew Murphy"/>
        <s v="Russell Gonzalez"/>
        <s v="Brandy Ballard"/>
        <s v="Stephanie Aguilar"/>
        <s v="Jasmine Franklin"/>
        <s v="Jamie Schroeder"/>
        <s v="Warren Brown"/>
        <s v="Jessica Hansen"/>
        <s v="Mr. Brian Ellison"/>
        <s v="Stephanie Cunningham"/>
        <s v="Melinda Adams"/>
        <s v="Troy Clark"/>
        <s v="Taylor Jones"/>
        <s v="Eddie Mccoy"/>
        <s v="Wendy Garcia"/>
        <s v="Lance Le"/>
        <s v="William Edwards"/>
        <s v="Melissa Bailey"/>
        <s v="Brian Peters"/>
        <s v="Frank Johnson"/>
        <s v="Curtis Harvey"/>
        <s v="Michelle Hamilton"/>
        <s v="Suzanne Smith"/>
        <s v="Amanda Adams"/>
        <s v="Monica Stone"/>
        <s v="Brian Johnson"/>
        <s v="John Taylor"/>
        <s v="Randy Yoder"/>
        <s v="Robert Goodman"/>
        <s v="Kevin Bates"/>
        <s v="Maria Berry"/>
        <s v="Victoria Brady"/>
        <s v="Angie Alexander"/>
        <s v="Jeffery Byrd"/>
        <s v="adam sparks"/>
        <s v="Rebecca Bates"/>
        <s v="Russell Stanley"/>
        <s v="Mrs. Emily Gray"/>
        <s v="Jennifer Donovan"/>
        <s v="Melissa Savage"/>
        <s v="Heather Burns"/>
        <s v="Thomas Harrell"/>
        <s v="Kevin Reed"/>
        <s v="Steven Morrow"/>
        <s v="Kyle Bruce"/>
        <s v="Patrick Green IV"/>
        <s v="Brian Davis"/>
        <s v="Jon Reyes"/>
        <s v="Joshua Smith"/>
        <s v="Courtney Taylor"/>
        <s v="Ashley Hubbard"/>
        <s v="Douglas Jimenez"/>
        <s v="Teresa Brennan"/>
        <s v="lauren dixon"/>
        <s v="Donald Anderson"/>
        <s v="Julie Young"/>
        <s v="Richard Allen"/>
        <s v="Michelle Ryan"/>
        <s v="Jeffrey Bolton"/>
        <s v="Malik Morris"/>
        <s v="Jason Morton"/>
        <s v="Angela Lopez"/>
        <s v="Claudia Williams"/>
        <s v="Alexander Collins"/>
        <s v="Christopher Douglas"/>
        <s v="Tami Clark"/>
        <s v="Donna Clements"/>
        <s v="Beth Bridges"/>
        <s v="Randy Olson"/>
        <s v="Tammy Hardy"/>
        <s v="Kayla Snow"/>
        <s v="Phillip Bailey"/>
        <s v="Amy Obrien"/>
        <s v="Chloe Santiago"/>
        <s v="becky chen"/>
        <s v="Brent Wise"/>
        <s v="Alexis Sanders"/>
        <s v="John Woods"/>
        <s v="Kevin Sanchez"/>
        <s v="James Wagner"/>
        <s v="Tammy Li"/>
        <s v="Michael Roberts"/>
        <s v="Kimberly King"/>
        <s v="Helen Wilson"/>
        <s v="Sheila Mann"/>
        <s v="Ann Lambert"/>
        <s v="Carrie Adams"/>
        <s v="Michael Kirk"/>
        <s v="Todd Cook"/>
        <s v="Jennifer Klein"/>
        <s v="Kelly Johnson"/>
        <s v="Julie Hinton"/>
        <s v="Crystal Bowman"/>
        <s v="Rachel Guerrero"/>
        <s v="Brian Garrison"/>
        <s v="Emily Moody"/>
        <s v="James Lopez"/>
        <s v="Leslie Johns"/>
        <s v="Jeffrey Cole"/>
        <s v="Alexandra Blake"/>
        <s v="Michelle Reed"/>
        <s v="Dave Vasquez"/>
        <s v="Jonathan Lawrence"/>
        <s v="Michael Valentine"/>
        <s v="Lauren Best"/>
        <s v="Andrea Miller"/>
        <s v="Christie Novak"/>
        <s v="Aaron Baker"/>
        <s v="Melissa Ramirez"/>
        <s v="Juan Lynch"/>
        <s v="Monica Aguilar"/>
        <s v="Jimmy Simmons"/>
        <s v="Blake Gibson"/>
        <s v="Jennifer Haynes"/>
        <s v="Sean Jenkins MD"/>
        <s v="Lynn Jones"/>
        <s v="Toni White"/>
        <s v="James Barber"/>
        <s v="Timothy Hernandez"/>
        <s v="Lydia Carter"/>
        <s v="Terry Wright"/>
        <s v="Victoria Morrow"/>
        <s v="Debra Barton"/>
        <s v="Laura Miller"/>
        <s v="Courtney Anderson"/>
        <s v="Angela Dennis"/>
        <s v="Gregory Simmons"/>
        <s v="Grace Hartman"/>
        <s v="Marilyn Perry"/>
        <s v="Mr. Kyle Walker"/>
        <s v="Casey Diaz"/>
        <s v="Jeremy Sparks"/>
        <s v="Justin Salazar"/>
        <s v="Beverly Arroyo"/>
        <s v="Peggy Tucker"/>
        <s v="John Davis"/>
        <s v="Kristin Black"/>
        <s v="Amanda Thompson"/>
        <s v="Robert Williams"/>
        <s v="Lauren Nguyen"/>
        <s v="Daniel Dillon"/>
        <s v="Brittany Schmidt"/>
        <s v="Pamela Thompson"/>
        <s v="Richard Osborne"/>
        <s v="Angelica Zhang"/>
        <s v="Ann Smith"/>
        <s v="Pamela Allen"/>
        <s v="Michael Walker"/>
        <s v="Jesus Torres"/>
        <s v="Steven Santos"/>
        <s v="Sarah Porter"/>
        <s v="Kenneth Webb"/>
        <s v="James Miller"/>
        <s v="Lauren Jenkins"/>
        <s v="Tammy Griffin"/>
        <s v="Corey Howard"/>
        <s v="Emily Dyer"/>
        <s v="Michael Reed"/>
        <s v="Ronald Howard"/>
        <s v="Angela Montes"/>
        <s v="Martin Hutchinson"/>
        <s v="Lindsay Scott"/>
        <s v="Blake Moore"/>
        <s v="John Moore"/>
        <s v="Travis Hicks"/>
        <s v="Catherine Lee"/>
        <s v="Lori Hoffman"/>
        <s v="Christopher Peterson"/>
        <s v="Hannah Smith"/>
        <s v="Dalton Anderson"/>
        <s v="Alicia Walker"/>
        <s v="Evan Santana"/>
        <s v="Michelle Castillo"/>
        <s v="Stephanie Watkins"/>
        <s v="Maureen Cole"/>
        <s v="William Klein"/>
        <s v="Joseph Scott"/>
        <s v="Megan Smith"/>
        <s v="Amy Mejia"/>
        <s v="Vanessa Tate"/>
        <s v="John Cunningham"/>
        <s v="Peggy Rivera"/>
        <s v="Felicia Rodriguez"/>
        <s v="Erica Meyer"/>
        <s v="Donald Wilson"/>
        <s v="Luke Martinez"/>
        <s v="Samuel Hawkins"/>
        <s v="Robert Jackson"/>
        <s v="Jenna Vazquez"/>
        <s v="Angela Gates"/>
        <s v="Aaron Wilson"/>
        <s v="Thomas Ross"/>
        <s v="Angela Schwartz"/>
        <s v="Bobby Mayo"/>
        <s v="Timothy Horton"/>
        <s v="Emily Martin"/>
        <s v="Rachel Cline"/>
        <s v="Kyle Thompson"/>
        <s v="Robert Cross"/>
        <s v="Mary Lucero"/>
        <s v="Susan Miller"/>
        <s v="Douglas Terry"/>
        <s v="Donald Ali"/>
        <s v="Sheila Peterson"/>
        <s v="Christine Barker"/>
        <s v="Amy Ramirez"/>
        <s v="Lisa Carpenter"/>
        <s v="Jessica Smith"/>
        <s v="Jose Smith"/>
        <s v="Jacqueline Moore"/>
        <s v="Deborah Johnson"/>
        <s v="Maria Garza"/>
        <s v="Bruce Brown"/>
        <s v="Paul Day"/>
        <s v="William Rodriguez"/>
        <s v="Mark Munoz"/>
        <s v="Tami Rodriguez"/>
        <s v="Cole Edwards"/>
        <s v="Kara Rivas"/>
        <s v="Courtney Cox"/>
        <s v="Jeff Oneal"/>
        <s v="Edwin Brown"/>
        <s v="William Howell"/>
        <s v="Kelli Butler"/>
        <s v="Antonio Schultz"/>
        <s v="Elizabeth Brown"/>
        <s v="Kyle Leblanc"/>
        <s v="Robert Cooper"/>
        <s v="Mark Rice"/>
        <s v="Jeremy Stevenson"/>
        <s v="Tommy Murphy"/>
        <s v="Andrew Nelson"/>
        <s v="Adrian Braun"/>
        <s v="Aaron Kelly"/>
        <s v="Michael Pierce"/>
        <s v="Matthew Williams"/>
        <s v="Sharon Owens"/>
        <s v="Jeffery Dominguez"/>
        <s v="Craig Henry"/>
        <s v="Shannon Wells"/>
        <s v="Jason Collier"/>
        <s v="Mary Hardy"/>
        <s v="Spencer Sampson"/>
        <s v="Rachel Williams"/>
        <s v="Jillian Lopez"/>
        <s v="Jennifer Erickson"/>
        <s v="Michael Burton"/>
        <s v="Stephanie Jones"/>
        <s v="Patrick Calderon"/>
        <s v="Tanner Williams"/>
        <s v="Jennifer Collins"/>
        <s v="Elizabeth Schultz"/>
        <s v="Jeremy Stuart"/>
        <s v="Katherine Howard"/>
        <s v="Thomas Cook"/>
        <s v="Mr. Joe Williams"/>
        <s v="Kathryn Daniels"/>
        <s v="Kathryn Sanchez"/>
        <s v="Christopher Richard"/>
        <s v="Brittany Roberson"/>
        <s v="Kevin Wright"/>
        <s v="Carl Harris"/>
        <s v="Kimberly Cummings"/>
        <s v="Breanna Bell"/>
        <s v="Andrea Brown"/>
        <s v="Joseph Moody"/>
        <s v="Elizabeth Mcbride"/>
        <s v="Joshua Thompson"/>
        <s v="Linda Murphy"/>
        <s v="Brian Scott MD"/>
        <s v="Joseph Chapman"/>
        <s v="Michael Brooks"/>
        <s v="Jessica Thompson"/>
        <s v="Amber Brown"/>
        <s v="Kayla Potter"/>
        <s v="Dustin Thomas"/>
        <s v="Austin Jenkins"/>
        <s v="Sarah Wright"/>
        <s v="Sarah Osborn"/>
        <s v="Joyce Davis"/>
        <s v="Miranda Shepherd"/>
        <s v="Andrew Miller"/>
        <s v="Trevor Thornton"/>
        <s v="Richard Ellis"/>
        <s v="Dr. Lynn Hansen"/>
        <s v="Joshua Boyd"/>
        <s v="Gregory Williams"/>
        <s v="Colin Scott"/>
        <s v="Sarah Lynch"/>
        <s v="Daniel Cohen"/>
        <s v="stephanie gibson"/>
        <s v="Angela Pierce"/>
        <s v="Vanessa Walker"/>
        <s v="Brittany Jackson"/>
        <s v="Brooke Reyes"/>
        <s v="Donna Aguilar"/>
        <s v="Matthew Spencer"/>
        <s v="Luis Davis"/>
        <s v="Teresa Armstrong"/>
        <s v="Jamie Chavez"/>
        <s v="Melinda Valenzuela"/>
        <s v="Jason Reynolds"/>
        <s v="Randall Lopez"/>
        <s v="Kelly Hernandez"/>
        <s v="Brittney Burch"/>
        <s v="Brenda Gonzalez"/>
        <s v="Sheena Hernandez"/>
        <s v="Anthony Hammond"/>
        <s v="Crystal Powell"/>
        <s v="Kathleen Johnson"/>
        <s v="Amanda May"/>
        <s v="Jordan Richardson"/>
        <s v="Norma Walker"/>
        <s v="Ashley Duncan"/>
        <s v="Daniel Martin"/>
        <s v="Christina Martinez"/>
        <s v="Elizabeth Skinner"/>
        <s v="Robert Barry"/>
        <s v="Arthur Wilson"/>
        <s v="Mr. Robert Tanner DDS"/>
        <s v="Steven Kirby"/>
        <s v="Teresa Miller"/>
        <s v="Tiffany Lawson"/>
        <s v="Kimberly Davenport"/>
        <s v="Gregory Cook"/>
        <s v="Mr. William Harrison"/>
        <s v="Joshua Rogers"/>
        <s v="Rachel Morris"/>
        <s v="Derrick Bean"/>
        <s v="Derrick Carter"/>
        <s v="Nicole Clark"/>
        <s v="Robert Henderson Jr."/>
        <s v="Kristen Williams"/>
        <s v="Angela Pineda"/>
        <s v="Penny Lewis"/>
        <s v="Mia Herman"/>
        <s v="Derrick Thomas"/>
        <s v="Michael Nichols"/>
        <s v="Kyle Nelson"/>
        <s v="Frances Shaw"/>
        <s v="Joyce Garrison"/>
        <s v="Cynthia Potter"/>
        <s v="Clarence Washington"/>
        <s v="Angela Anthony"/>
        <s v="Barry Mosley"/>
        <s v="Jocelyn Hill"/>
        <s v="Lauren Foster"/>
        <s v="Patrick Jacobson"/>
        <s v="Angel Flowers"/>
        <s v="Yesenia Glenn"/>
        <s v="Laura Garner"/>
        <s v="Cathy Hanson"/>
        <s v="Jill Brown"/>
        <s v="Heather Hines"/>
        <s v="Debbie Adams"/>
        <s v="Michael Jones"/>
        <s v="Alexander Garcia"/>
        <s v="Thomas Woods"/>
        <s v="Elizabeth Garner"/>
        <s v="Andrew Marsh"/>
        <s v="Shannon Vance"/>
        <s v="Michelle Forbes"/>
        <s v="Eric Spencer"/>
        <s v="Jennifer Greene"/>
        <s v="Paul Small"/>
        <s v="Alexander Bradford"/>
        <s v="Catherine Rodriguez"/>
        <s v="Cody Simon"/>
        <s v="Tara Lane"/>
        <s v="Jocelyn Reyes"/>
        <s v="Kelsey Vasquez"/>
        <s v="Jennifer Davidson"/>
        <s v="Melissa Sanford"/>
        <s v="Jillian Horn"/>
        <s v="Jeffrey Whitaker"/>
        <s v="Bryan Larson"/>
        <s v="Jennifer Garrett"/>
        <s v="Paula Mosley"/>
        <s v="Aaron Rodriguez"/>
        <s v="Ricky Wall"/>
        <s v="Lindsay Parker"/>
        <s v="Mitchell Hall"/>
        <s v="Bonnie Jackson"/>
        <s v="Nicole Martinez"/>
        <s v="Amy Saunders"/>
        <s v="Lauren White"/>
        <s v="Lauren Drake"/>
        <s v="Michael Fox"/>
        <s v="Joshua Mccullough"/>
        <s v="Kurt Lynch"/>
        <s v="Charles Humphrey"/>
        <s v="Russell Odonnell"/>
        <s v="Dana Patrick"/>
        <s v="Ricky Wong"/>
        <s v="Brittany Giles"/>
        <s v="Renee Scott"/>
        <s v="Katherine Henry"/>
        <s v="Theresa Webb"/>
        <s v="Andre Cohen"/>
        <s v="Joshua Sandoval"/>
        <s v="Christopher Lee"/>
        <s v="Erica York"/>
        <s v="Sean Harper"/>
        <s v="Dr. Alexis Smith DVM"/>
        <s v="Brittany Hall"/>
        <s v="Kimberly Pena"/>
        <s v="Margaret Orozco"/>
        <s v="Katrina Young"/>
        <s v="Anthony Underwood"/>
        <s v="Stephanie Schmidt"/>
        <s v="Cynthia Torres MD"/>
        <s v="Danielle Howell"/>
        <s v="Travis Salinas"/>
        <s v="Alicia Rosario"/>
        <s v="Kelly Ramirez"/>
        <s v="Dr. Nicole Davis MD"/>
        <s v="Christopher Oliver"/>
        <s v="Nicholas Larson"/>
        <s v="Jeanne Lewis"/>
        <s v="Christina Warner"/>
        <s v="Kristie Molina"/>
        <s v="Jordan Koch"/>
        <s v="Heather Blake"/>
        <s v="Andrew Yoder"/>
        <s v="Cheyenne Sullivan"/>
        <s v="Kristin Stewart"/>
        <s v="Kimberly Perez"/>
        <s v="Ricardo Richards"/>
        <s v="Sarah Richards"/>
        <s v="Dale Brown"/>
        <s v="Dr. Patrick Frazier PhD"/>
        <s v="Mackenzie Lee"/>
        <s v="Matthew Miller"/>
        <s v="Jody Camacho"/>
        <s v="Tammy Perez"/>
        <s v="Lisa Patterson"/>
        <s v="Robyn Campbell"/>
        <s v="Janet Woods"/>
        <s v="Brian Figueroa"/>
        <s v="Danielle Wall"/>
        <s v="James Gonzales MD"/>
        <s v="Evan Hardy"/>
        <s v="Kimberly Garcia"/>
        <s v="Daniel Fernandez"/>
        <s v="Diane Ramsey"/>
        <s v="Bryan Jenkins"/>
        <s v="Tammy Lynn"/>
        <s v="Stephen Bryant"/>
        <s v="Tracy Martin"/>
        <s v="Susan Fowler"/>
        <s v="Mr. Lucas Hansen MD"/>
        <s v="Richard Perkins"/>
        <s v="Katherine Smith"/>
        <s v="Mark Moore"/>
        <s v="Kenneth Brown"/>
        <s v="Laura Vega"/>
        <s v="Dustin Anderson"/>
        <s v="Heather Gonzales"/>
        <s v="Angelica Thomas"/>
        <s v="Tammy Pineda"/>
        <s v="Jacqueline Heath"/>
        <s v="Christy Scott"/>
        <s v="Jimmy Nichols"/>
        <s v="Seth Roberts"/>
        <s v="Kathy Hensley"/>
        <s v="Jessica Cooper"/>
        <s v="Tanya Townsend"/>
        <s v="James Rivas"/>
        <s v="Frank Reed"/>
        <s v="Robert Martin"/>
        <s v="Larry Fuller"/>
        <s v="Cassidy Long"/>
        <s v="Lori Gray"/>
        <s v="Karen Schultz"/>
        <s v="Jessica Rogers"/>
        <s v="Lisa Martinez"/>
        <s v="Brandon Mays"/>
        <s v="Dustin Hinton"/>
        <s v="Matthew Wilson"/>
        <s v="Kimberly Nunez"/>
        <s v="Kevin Williams"/>
        <s v="Daniel Rogers"/>
        <s v="Kristen Blair"/>
        <s v="Kayla Stanton"/>
        <s v="Autumn Little"/>
        <s v="William Hatfield"/>
        <s v="Deborah Hunt"/>
        <s v="Regina Porter"/>
        <s v="Samantha Hall"/>
        <s v="Charles Hobbs"/>
        <s v="Anthony Lowe"/>
        <s v="Karen Reed"/>
        <s v="Alan Zamora"/>
        <s v="Nancy Green"/>
        <s v="Deanna Rose"/>
        <s v="Tyler Wade"/>
        <s v="Sean Butler"/>
        <s v="Joshua Rodriguez"/>
        <s v="Mary Taylor"/>
        <s v="Thomas Thompson"/>
        <s v="Larry Watson"/>
        <s v="Tracey Reynolds"/>
        <s v="Paul Delacruz"/>
        <s v="Travis Cervantes"/>
        <s v="Andrea Burch"/>
        <s v="Sheri Anderson"/>
        <s v="Joyce Foster"/>
        <s v="Scott Richardson"/>
        <s v="Craig Little"/>
        <s v="Matthew Warner"/>
        <s v="Victoria Travis"/>
        <s v="Sergio Brown"/>
        <s v="Breanna Howell"/>
        <s v="Gregory Mahoney"/>
        <s v="Mr. Jacob Perez PhD"/>
        <s v="lisa fowler dds"/>
        <s v="Adrian Deleon"/>
        <s v="Jennifer Alvarado"/>
        <s v="Kaitlyn Richardson"/>
        <s v="Derek Bush"/>
        <s v="Thomas Richards"/>
        <s v="Julie Drake"/>
        <s v="Tracie White"/>
        <s v="Melissa Cruz"/>
        <s v="Sherri Rice"/>
        <s v="Jessica Butler"/>
        <s v="Robert Holland"/>
        <s v="Alicia Thomas"/>
        <s v="Darlene Cole"/>
        <s v="Lee Blair"/>
        <s v="John Raymond"/>
        <s v="Robert Hall"/>
        <s v="Amanda Bailey"/>
        <s v="Justin Olsen"/>
        <s v="Mitchell Shepherd"/>
        <s v="Allison Coleman"/>
        <s v="Nicholas Nelson"/>
        <s v="Leah Harper"/>
        <s v="Brian Byrd"/>
        <s v="Jennifer Kelly"/>
        <s v="William Clark"/>
        <s v="Brian Walsh"/>
        <s v="Lucas Cortez"/>
        <s v="Tyler Schultz"/>
        <s v="Monica Horton"/>
        <s v="Joseph Hammond"/>
        <s v="Crystal Ross"/>
        <s v="Mark Moody"/>
        <s v="Craig Miller"/>
        <s v="Steven Brown"/>
        <s v="Sara Heath"/>
        <s v="Rickey Martinez DDS"/>
        <s v="Ronald Goodwin"/>
        <s v="Chad Pena"/>
        <s v="Kenneth Gonzalez"/>
        <s v="Debra Booker"/>
        <s v="Collin Rivera"/>
        <s v="Dan Smith"/>
        <s v="Bradley Flynn"/>
        <s v="Emily Rodriguez"/>
        <s v="Emily Barrett"/>
        <s v="Elizabeth Kelly"/>
        <s v="Larry Haynes"/>
        <s v="George Rollins"/>
        <s v="Olivia Harris"/>
        <s v="Jeffrey Smith"/>
        <s v="Elizabeth Cook"/>
        <s v="Catherine Rasmussen"/>
        <s v="David Craig"/>
        <s v="Jason Jackson"/>
        <s v="Melissa Carrillo"/>
        <s v="William Parker"/>
        <s v="Jacqueline Brady"/>
        <s v="Sean Robles"/>
        <s v="Brooke Bennett"/>
        <s v="Matthew Stevenson"/>
        <s v="Ashley Morgan"/>
        <s v="Christopher Nichols"/>
        <s v="Samuel Perez"/>
        <s v="Cynthia Conrad"/>
        <s v="David Mccoy"/>
        <s v="John Hansen"/>
        <s v="Sarah Schaefer"/>
        <s v="Mary Gilbert"/>
        <s v="Amanda Dorsey"/>
        <s v="Richard Snyder"/>
        <s v="Daniel Clements"/>
        <s v="Taylor Chambers"/>
        <s v="Jason Collins"/>
        <s v="Vincent Mcneil"/>
        <s v="Michael Vincent"/>
        <s v="Victoria Banks"/>
        <s v="Carla Rodriguez"/>
        <s v="Rebecca Byrd"/>
        <s v="Emily Rowe"/>
        <s v="Sarah Herring"/>
        <s v="Erin Hernandez"/>
        <s v="Christopher Cruz"/>
        <s v="Michele Roberts"/>
        <s v="Thomas Smith"/>
        <s v="Daniel Burgess"/>
        <s v="Paula Atkinson"/>
        <s v="Denise Bright"/>
        <s v="Melissa Carter"/>
        <s v="Jacqueline Mitchell"/>
        <s v="John Hall"/>
        <s v="Mario King"/>
        <s v="Jessica Maldonado"/>
        <s v="Nicholas Johnson"/>
        <s v="Hunter Montoya"/>
        <s v="Patrick Castro"/>
        <s v="Cathy Lopez"/>
        <s v="Shannon Perez"/>
        <s v="Brett Baker"/>
        <s v="Steven Kennedy"/>
        <s v="Samuel Walker"/>
        <s v="Ashley Brown"/>
        <s v="Nancy Johnson"/>
        <s v="Ashley Lewis"/>
        <s v="Phyllis Dunn"/>
        <s v="Kelly Brooks"/>
        <s v="Jeffrey Thornton"/>
        <s v="David Cross"/>
        <s v="robert anderson"/>
        <s v="Mark Mitchell"/>
        <s v="Jacqueline Smith"/>
        <s v="Johnny Morgan"/>
        <s v="Stephanie Perkins"/>
        <s v="Andrea Sims"/>
        <s v="Elaine Rivera"/>
        <s v="Erica Medina"/>
        <s v="Amanda Smith"/>
        <s v="Carol Kim"/>
        <s v="Matthew Jackson"/>
        <s v="Marvin Hughes"/>
        <s v="Jennifer Hill"/>
        <s v="Heather Rogers"/>
        <s v="Cory Davis"/>
        <s v="Jennifer Taylor"/>
        <s v="Darin Brown"/>
        <s v="Allen Wallace"/>
        <s v="Stephanie Ramirez"/>
        <s v="Kristina Wyatt"/>
        <s v="Edward Patterson"/>
        <s v="John Hess"/>
        <s v="Mary Gregory"/>
        <s v="Kayla Hill"/>
        <s v="Allen Newman"/>
        <s v="Kim Watkins"/>
        <s v="Nicole Ortega"/>
        <s v="Shelby Gonzales"/>
        <s v="Diana Butler"/>
        <s v="Kevin Wilson"/>
        <s v="Michael Friedman"/>
        <s v="Rachel Herring"/>
        <s v="Lisa Lee"/>
        <s v="Zachary Harris"/>
        <s v="Chelsea King"/>
        <s v="Caitlin Pham"/>
        <s v="Samantha Ortega"/>
        <s v="John Lowe DDS"/>
        <s v="Dylan Baker"/>
        <s v="David Roy"/>
        <s v="Debra King"/>
        <s v="Thomas Jones"/>
        <s v="Ethan Macias"/>
        <s v="Sandra Jones"/>
        <s v="John Wilson"/>
        <s v="Jamie Larson"/>
        <s v="Melissa Galvan"/>
        <s v="Steven Olsen"/>
        <s v="Gregory Mathis"/>
        <s v="William Obrien"/>
        <s v="Larry Lloyd"/>
        <s v="Gabrielle Hernandez"/>
        <s v="Daniel Wood"/>
        <s v="Joshua Alvarado"/>
        <s v="Mary Wu"/>
        <s v="Gary Little"/>
        <s v="Justin Gilmore"/>
        <s v="Jacob Adams"/>
        <s v="Tina Fowler"/>
        <s v="Emily Johnson"/>
        <s v="Melissa Morales"/>
        <s v="Monica Martin"/>
        <s v="Bobby Mckee"/>
        <s v="Mary Davis"/>
        <s v="Raymond Garcia"/>
        <s v="Rachel Porter"/>
        <s v="Randy Hall"/>
        <s v="Marilyn Parker"/>
        <s v="Anthony Best"/>
        <s v="Tanya Parks"/>
        <s v="Robert Alvarez"/>
        <s v="Dalton Mendoza"/>
        <s v="Debra Snyder"/>
        <s v="Casey Hines"/>
        <s v="John Gray"/>
        <s v="Julie Anderson"/>
        <s v="Sarah Harris"/>
        <s v="Jamie Hanson"/>
        <s v="Melissa Ford"/>
        <s v="Gregory Allen"/>
        <s v="Joshua Bush"/>
        <s v="Heather Baxter"/>
        <s v="Claire Kent"/>
        <s v="Karina Wilkins"/>
        <s v="Brian Cook"/>
        <s v="Stephen Willis"/>
        <s v="Kenneth Johnson"/>
        <s v="Lee Stephens"/>
        <s v="Nicole Cruz"/>
        <s v="Erica Poole"/>
        <s v="John Jones"/>
        <s v="Luis Pearson"/>
        <s v="Donna Higgins"/>
        <s v="Ashley Ellis"/>
        <s v="James Henry"/>
        <s v="Michelle Dougherty"/>
        <s v="Jennifer Patton"/>
        <s v="Stephanie Stone MD"/>
        <s v="Jonathan Obrien"/>
        <s v="Sara Ramirez"/>
        <s v="Alyssa Chavez"/>
        <s v="Megan Riley"/>
        <s v="Joseph Christian"/>
        <s v="Philip Watson III"/>
        <s v="Jeffrey Harris DDS"/>
        <s v="Kimberly Liu"/>
        <s v="Chelsea Newman"/>
        <s v="Matthew Rogers"/>
        <s v="Kathryn Morrison"/>
        <s v="John Lopez"/>
        <s v="Dawn Wright"/>
        <s v="Michael Taylor"/>
        <s v="William Martin"/>
        <s v="Denise Young"/>
        <s v="Patrick Johnson"/>
        <s v="Beth Osborne"/>
        <s v="Justin Williams"/>
        <s v="Michael Ortega"/>
        <s v="Eric Johnson"/>
        <s v="Janet Mccullough"/>
        <s v="Justin Smith"/>
        <s v="Angela Scott"/>
        <s v="Dr. Philip Martin MD"/>
        <s v="Susan Curtis"/>
        <s v="Mary Vazquez"/>
        <s v="Lisa Vega"/>
        <s v="Christina White"/>
        <s v="Julie Sullivan"/>
        <s v="Mary Smith"/>
        <s v="Christopher Thomas"/>
        <s v="Eduardo Kennedy"/>
        <s v="Steven Lewis"/>
        <s v="Seth Stewart"/>
        <s v="Joyce Powell"/>
        <s v="Jamie Peters"/>
        <s v="Vicki Ball"/>
        <s v="Lauren Holland"/>
        <s v="Tony Carson"/>
        <s v="Erin Garcia"/>
        <s v="Daniel Young"/>
        <s v="Kelsey Hammond"/>
        <s v="Joshua Aguilar"/>
        <s v="Kyle Duran"/>
        <s v="Kyle Moore"/>
        <s v="Kenneth Savage"/>
        <s v="Jonathan Ferguson"/>
        <s v="Justin Juarez"/>
        <s v="Jack Johnson"/>
        <s v="Ronald Harris"/>
        <s v="Jason Robinson"/>
        <s v="Blake Bates"/>
        <s v="Virginia White"/>
        <s v="Belinda Hardy"/>
        <s v="Calvin Diaz"/>
        <s v="Miguel Watson"/>
        <s v="Timothy Sanchez"/>
        <s v="Michael Edwards"/>
        <s v="Timothy Burns"/>
        <s v="Natalie Glover"/>
        <s v="Stacie Holmes"/>
        <s v="Anthony Ali"/>
        <s v="Alex Bernard"/>
        <s v="Kristi Taylor"/>
        <s v="Gary Matthews"/>
        <s v="Christina Payne"/>
        <s v="Brandi Beard"/>
        <s v="Joshua Hoover"/>
        <s v="Judy Mendoza"/>
        <s v="Timothy James"/>
        <s v="Andrew Brown"/>
        <s v="Kelly Herman"/>
        <s v="Kathryn Camacho MD"/>
        <s v="Natasha Morrow"/>
        <s v="Christina Steele MD"/>
        <s v="Jimmy Bruce"/>
        <s v="Dr. Victor Snyder"/>
        <s v="Mark Collins"/>
        <s v="James Riley"/>
        <s v="Jessica Jones"/>
        <s v="Joseph Russell"/>
        <s v="Robert Hoover"/>
        <s v="Amanda Edwards"/>
        <s v="David Myers"/>
        <s v="Monique Hernandez MD"/>
        <s v="Dr. Jesus Roy"/>
        <s v="Angela Johnson"/>
        <s v="Scott Mejia"/>
        <s v="Stacey Gibson"/>
        <s v="Tammy Johnson"/>
        <s v="Michael Johnson"/>
        <s v="Melissa Cabrera"/>
        <s v="Cameron Hall"/>
        <s v="Chad Jones"/>
        <s v="Ashley Mendez"/>
        <s v="Yvonne Jones"/>
        <s v="Sheila Myers DDS"/>
        <s v="Christopher Murphy"/>
        <s v="Ronald Long"/>
        <s v="Lisa Estrada"/>
        <s v="Drew Mcguire"/>
        <s v="James Smith"/>
        <s v="Elizabeth Roberson"/>
        <s v="Meghan Diaz"/>
        <s v="Dennis White"/>
        <s v="Lisa Hunter"/>
        <s v="Michelle Harris"/>
        <s v="Susan Campos"/>
        <s v="Claire Bennett"/>
        <s v="Joseph Davis"/>
        <s v="Wendy Hines"/>
        <s v="Alicia Horn"/>
        <s v="Thomas Oneill"/>
        <s v="Dawn Freeman"/>
        <s v="Lisa Guerra"/>
        <s v="Carol Golden"/>
        <s v="Vanessa Carter"/>
        <s v="Tiffany Simpson"/>
        <s v="Kerri Miller"/>
        <s v="Michelle Hess"/>
        <s v="Cathy Rodriguez"/>
        <s v="Willie Hernandez"/>
        <s v="Jaime Taylor"/>
        <s v="Daniel Lynn"/>
        <s v="Juan Miller"/>
        <s v="Edward Lewis"/>
        <s v="Sara Cox"/>
        <s v="Nicole Mcdaniel"/>
        <s v="Brooke Alvarado"/>
        <s v="Kathryn Thompson"/>
        <s v="Cindy Wilson"/>
        <s v="Larry Brewer"/>
        <s v="Jeffery Brown"/>
        <s v="Kirsten Pena"/>
        <s v="Ryan Wang"/>
        <s v="Roberto Ryan"/>
        <s v="Marco Haas"/>
        <s v="Brad Soto"/>
        <s v="Kevin Ruiz"/>
        <s v="David Gutierrez"/>
        <s v="Peter Johnston"/>
        <s v="Michael Hartman"/>
        <s v="Aaron Gutierrez"/>
        <s v="Raymond Thomas"/>
        <s v="Jacob Gibbs"/>
        <s v="Cynthia Hernandez"/>
        <s v="Roger Davis MD"/>
        <s v="Stephen Ferrell"/>
        <s v="Michael Lamb"/>
        <s v="Jeffery Davidson"/>
        <s v="Brett Stewart"/>
        <s v="Jared Gregory"/>
        <s v="Jonathan Tate"/>
        <s v="Matthew Mayer"/>
        <s v="Sean Delgado"/>
        <s v="Melinda Mcgee DDS"/>
        <s v="Justin Oneal"/>
        <s v="Julie Brown MD"/>
        <s v="Daniel Perez"/>
        <s v="Elizabeth Boone"/>
        <s v="Dawn Cook"/>
        <s v="Tyler Kim"/>
        <s v="William Ortiz"/>
        <s v="James Alvarez"/>
        <s v="Joseph Thompson"/>
        <s v="William Rivera"/>
        <s v="Michele Cox"/>
        <s v="Kayla Garcia"/>
        <s v="Sarah Perry"/>
        <s v="Laura Edwards"/>
        <s v="Nathan Mclaughlin"/>
        <s v="Ellen Gordon MD"/>
        <s v="Jeffery Robinson"/>
        <s v="Danny Smith"/>
        <s v="Rebecca King"/>
        <s v="Brian Wise"/>
        <s v="Adriana Allen"/>
        <s v="William Miller"/>
        <s v="Tabitha Calhoun"/>
        <s v="Mary Schroeder"/>
        <s v="Elizabeth Reyes"/>
        <s v="Anna Williams"/>
        <s v="Sharon Kerr"/>
        <s v="Elizabeth Miles"/>
        <s v="Meredith Stewart"/>
        <s v="Julie Roberts"/>
        <s v="Richard Simon"/>
        <s v="Mr. Luke Bradley PhD"/>
        <s v="Michelle Gilbert"/>
        <s v="Sarah Walker"/>
        <s v="Michael Wiley"/>
        <s v="Taylor Mills"/>
        <s v="Charles Powell"/>
        <s v="Robert Garcia"/>
        <s v="Jamie Adams"/>
        <s v="Rebecca Mathis"/>
        <s v="Juan Le"/>
        <s v="Phillip Griffin"/>
        <s v="Albert Key"/>
        <s v="Stephanie Mcdaniel"/>
        <s v="Troy Hendrix"/>
        <s v="Amy Hall"/>
        <s v="Gregory Dean"/>
        <s v="Angela Henderson"/>
        <s v="Joshua Jones"/>
        <s v="Eric Larson"/>
        <s v="Edward Howard"/>
        <s v="Arthur Harrison"/>
        <s v="Kimberly Brown"/>
        <s v="Michael Thomas"/>
        <s v="Anthony Ray"/>
        <s v="Mallory Dickerson"/>
        <s v="Jenny Black"/>
        <s v="Barbara Moore"/>
        <s v="Steven Smith"/>
        <s v="Kenneth Perez"/>
        <s v="Caroline Prince"/>
        <s v="Antonio Kaufman"/>
        <s v="Jeffrey Bailey"/>
        <s v="Jade Fleming"/>
        <s v="Kathy Davis"/>
        <s v="Logan Burgess"/>
        <s v="Richard Harris"/>
        <s v="Michelle Williams"/>
        <s v="Emily Price"/>
        <s v="Sarah Davila"/>
        <s v="Chase Castro"/>
        <s v="Tracey Hartman"/>
        <s v="Mario Green"/>
        <s v="Cindy Taylor"/>
        <s v="Cynthia Franklin"/>
        <s v="Jacob Johnson"/>
        <s v="Daniel Norman"/>
        <s v="Bryan Miller"/>
        <s v="Henry Duncan"/>
        <s v="Teresa Martin"/>
        <s v="Stephanie Willis"/>
        <s v="Dr. Joshua Jones"/>
        <s v="Suzanne Wilkerson"/>
        <s v="Brandon Miller"/>
        <s v="Melissa Patrick"/>
        <s v="Michael White"/>
        <s v="Lauren Guzman"/>
        <s v="David Allison"/>
        <s v="Sheryl Parker"/>
        <s v="Kimberly West"/>
        <s v="Rebecca May"/>
        <s v="Maria Cummings"/>
        <s v="Jodi Carson"/>
        <s v="Donald Bennett"/>
        <s v="Emily Smith"/>
        <s v="Nicholas Williams"/>
        <s v="Michael Griffin"/>
        <s v="Zachary Keller"/>
        <s v="James Wells"/>
        <s v="Jasmin House"/>
        <s v="Ashley Anderson"/>
        <s v="Jill Lopez"/>
        <s v="Brian Marsh"/>
        <s v="Catherine Rios"/>
        <s v="Lisa Hendrix"/>
        <s v="Jonathan Schwartz"/>
        <s v="William Mejia"/>
        <s v="Sylvia Anderson"/>
        <s v="James Woodward"/>
        <s v="Robin Harvey"/>
        <s v="Sheryl Bates"/>
        <s v="Kevin Mcconnell"/>
        <s v="Anthony Hanson"/>
        <s v="Wanda Frye"/>
        <s v="Nicole Lopez"/>
        <s v="Jacob Young"/>
        <s v="Jesus Burch"/>
        <s v="Sherry Cross"/>
        <s v="Kevin Gomez"/>
        <s v="Lance Schwartz PhD"/>
        <s v="Tyler Chen"/>
        <s v="Matthew Patterson"/>
        <s v="Casey Bradford"/>
        <s v="Gabriel Simmons"/>
        <s v="Jessica Thomas"/>
        <s v="Kimberly Mcdonald"/>
        <s v="Jennifer Banks"/>
        <s v="Emily Burch"/>
        <s v="Christian Weber"/>
        <s v="James Wilson"/>
        <s v="Nicole Ellis"/>
        <s v="Shannon Nichols"/>
        <s v="Shawn Black"/>
        <s v="Corey Johnson"/>
        <s v="William Cooper"/>
        <s v="Terry Johnson"/>
        <s v="Nicole Holland"/>
        <s v="John Stout"/>
      </sharedItems>
    </cacheField>
    <cacheField name="BookID" numFmtId="0">
      <sharedItems/>
    </cacheField>
    <cacheField name="BookTitle" numFmtId="0">
      <sharedItems count="1176">
        <s v="Which level"/>
        <s v="Here level"/>
        <s v="Just list"/>
        <s v="Serious there also true"/>
        <s v="She measure"/>
        <s v="Himself resource fall"/>
        <s v="Call religious score strong"/>
        <s v="Truth woman allow"/>
        <s v="Save hundred unit letter"/>
        <s v="Always"/>
        <s v="Control cultural"/>
        <s v="Pretty system government"/>
        <s v="Real term public"/>
        <s v="Truth"/>
        <s v="Mention marriage"/>
        <s v="Large minute appear"/>
        <s v="Painting yard"/>
        <s v="Her structure"/>
        <s v="Sister commercial lawyer"/>
        <s v="Appear factor possible"/>
        <s v="Minute their likely"/>
        <s v="Color"/>
        <s v="World position"/>
        <s v="Account million result"/>
        <s v="Head total sell program"/>
        <s v="Act exist argue"/>
        <s v="Specific everything"/>
        <s v="Back present"/>
        <s v="Hospital goal present"/>
        <s v="Wide"/>
        <s v="Material word"/>
        <s v="Might win pay"/>
        <s v="Morning past"/>
        <s v="Pm then"/>
        <s v="Camera despite"/>
        <s v="Represent too"/>
        <s v="Agree suddenly"/>
        <s v="Arm once"/>
        <s v="Health sell"/>
        <s v="Among"/>
        <s v="Simply fact"/>
        <s v="Much evidence"/>
        <s v="Approach"/>
        <s v="Part black"/>
        <s v="Draw public"/>
        <s v="Late watch read"/>
        <s v="Apply government method suddenly"/>
        <s v="Statement late live"/>
        <s v="Reason participant"/>
        <s v="Power until source worker"/>
        <s v="Know water"/>
        <s v="Want nation view finally"/>
        <s v="Apply pattern"/>
        <s v="International their"/>
        <s v="Test score second"/>
        <s v="Eat best"/>
        <s v="Exactly range believe"/>
        <s v="Night blue little herself"/>
        <s v="Or prevent agreement"/>
        <s v="Tax without"/>
        <s v="Yet quickly"/>
        <s v="Already could"/>
        <s v="Positive way"/>
        <s v="Shake drive"/>
        <s v="Maintain some lose"/>
        <s v="Or"/>
        <s v="Including news vote"/>
        <s v="Size voice"/>
        <s v="Discussion skill"/>
        <s v="Share whatever"/>
        <s v="Catch work summer explain"/>
        <s v="Knowledge establish"/>
        <s v="Look every"/>
        <s v="Begin that wind"/>
        <s v="Mean forward"/>
        <s v="Cut admit"/>
        <s v="Life she fire"/>
        <s v="Appear interview would another"/>
        <s v="Practice father"/>
        <s v="Late begin"/>
        <s v="Successful"/>
        <s v="Gun area"/>
        <s v="Parent eat skill"/>
        <s v="Prove tax"/>
        <s v="Himself pattern environment admit"/>
        <s v="Least current"/>
        <s v="Know democratic still"/>
        <s v="Administration"/>
        <s v="Order"/>
        <s v="Language current"/>
        <s v="Sell born career"/>
        <s v="Music large"/>
        <s v="Cup player population"/>
        <s v="State follow about"/>
        <s v="For tonight allow"/>
        <s v="Support defense"/>
        <s v="Number young"/>
        <s v="West officer"/>
        <s v="Especially improve seek"/>
        <s v="Activity past"/>
        <s v="System hard bag"/>
        <s v="Research"/>
        <s v="Total message activity"/>
        <s v="Push learn"/>
        <s v="Group imagine PM"/>
        <s v="Scene start"/>
        <s v="Entire couple"/>
        <s v="Study wonder"/>
        <s v="Tonight however threat"/>
        <s v="Use author from"/>
        <s v="Director position reason across"/>
        <s v="Can section"/>
        <s v="Finally too enough onto"/>
        <s v="Task morning community"/>
        <s v="More natural commercial"/>
        <s v="Policy turn"/>
        <s v="Prepare trial"/>
        <s v="Professor record style"/>
        <s v="Measure suggest possible"/>
        <s v="Know space against safe"/>
        <s v="Pay ahead few magazine"/>
        <s v="Church if"/>
        <s v="Evening deal public"/>
        <s v="Fill"/>
        <s v="Reality different"/>
        <s v="Account assume"/>
        <s v="Message hotel"/>
        <s v="House political"/>
        <s v="Near condition cost"/>
        <s v="Beat maintain"/>
        <s v="Who training size"/>
        <s v="Player send"/>
        <s v="Produce trip site"/>
        <s v="Career second"/>
        <s v="American mother"/>
        <s v="Employee would"/>
        <s v="Doctor maybe campaign"/>
        <s v="Weight here"/>
        <s v="Great rise"/>
        <s v="Mean fund"/>
        <s v="Hour however"/>
        <s v="Personal safe summer"/>
        <s v="Data happy"/>
        <s v="Shoulder debate"/>
        <s v="Partner another"/>
        <s v="Father center"/>
        <s v="Government decade citizen avoid"/>
        <s v="Drive food"/>
        <s v="Night all"/>
        <s v="Yet reach question"/>
        <s v="Purpose trial"/>
        <s v="Throughout statement husband"/>
        <s v="If"/>
        <s v="Mention own"/>
        <s v="Different imagine down"/>
        <s v="Image process machine"/>
        <s v="Consider myself"/>
        <s v="Part attorney"/>
        <s v="Manage wish condition"/>
        <s v="Yard series beat"/>
        <s v="All why"/>
        <s v="Whose trade"/>
        <s v="Whole traditional"/>
        <s v="Chair"/>
        <s v="Theory fall wall simple"/>
        <s v="Call artist through"/>
        <s v="Reveal reflect"/>
        <s v="Business success"/>
        <s v="Notice Mrs language"/>
        <s v="Interesting either"/>
        <s v="Whether remember"/>
        <s v="Perhaps low economy page"/>
        <s v="Wish"/>
        <s v="Describe"/>
        <s v="Election gun"/>
        <s v="We town too"/>
        <s v="Institution night pull"/>
        <s v="Story partner professional"/>
        <s v="American list"/>
        <s v="Draw study"/>
        <s v="Source affect too"/>
        <s v="Simply available"/>
        <s v="Mission bit"/>
        <s v="Specific eat"/>
        <s v="Matter community fund"/>
        <s v="Information once affect"/>
        <s v="Type stay politics"/>
        <s v="Per executive let"/>
        <s v="Nothing about"/>
        <s v="Field better"/>
        <s v="International college"/>
        <s v="Improve become price against"/>
        <s v="Major of determine"/>
        <s v="Allow"/>
        <s v="Walk blue address"/>
        <s v="Hotel imagine sign"/>
        <s v="Reach game black"/>
        <s v="Manage catch maybe"/>
        <s v="Activity system"/>
        <s v="Around garden"/>
        <s v="Report every force"/>
        <s v="Anything skill blood"/>
        <s v="Include know"/>
        <s v="Adult"/>
        <s v="Decade step"/>
        <s v="Baby realize"/>
        <s v="Certain option"/>
        <s v="Audience into think"/>
        <s v="Explain discover"/>
        <s v="Card throughout across"/>
        <s v="Herself wrong deal brother"/>
        <s v="Type action"/>
        <s v="Relate tree"/>
        <s v="Avoid financial career"/>
        <s v="Budget season"/>
        <s v="Carry movie"/>
        <s v="Spend"/>
        <s v="Consider box"/>
        <s v="Despite animal"/>
        <s v="Happy"/>
        <s v="Perform wait wait"/>
        <s v="From house push stuff"/>
        <s v="Front action"/>
        <s v="As value recently"/>
        <s v="Notice cell"/>
        <s v="House food"/>
        <s v="Particular trouble soon"/>
        <s v="Organization himself play whole"/>
        <s v="Difficult doctor"/>
        <s v="Thus movie and"/>
        <s v="Tv during song"/>
        <s v="Represent pretty ten"/>
        <s v="Glass trip though"/>
        <s v="Region where gas"/>
        <s v="Yet"/>
        <s v="Successful move"/>
        <s v="Party computer base"/>
        <s v="Office"/>
        <s v="After"/>
        <s v="Nation do price"/>
        <s v="Among after value"/>
        <s v="Such step way"/>
        <s v="Board player"/>
        <s v="Way style difficult"/>
        <s v="Goal bit alone wife"/>
        <s v="She so event"/>
        <s v="Surface music"/>
        <s v="Technology guess"/>
        <s v="Hope these"/>
        <s v="Knowledge white"/>
        <s v="Want pretty"/>
        <s v="Nor book"/>
        <s v="Him truth seem"/>
        <s v="Heart issue top"/>
        <s v="Close free mention"/>
        <s v="Free"/>
        <s v="Effort white any majority"/>
        <s v="Picture event place four"/>
        <s v="Occur type"/>
        <s v="Key send make"/>
        <s v="Market region issue"/>
        <s v="Suddenly medical"/>
        <s v="Car rock billion"/>
        <s v="Difficult others"/>
        <s v="Church discover ago"/>
        <s v="Space them"/>
        <s v="Toward spend"/>
        <s v="Commercial move finally"/>
        <s v="Now thus because"/>
        <s v="Treatment place"/>
        <s v="Technology real oil"/>
        <s v="Stop opportunity tonight"/>
        <s v="True somebody"/>
        <s v="Third whatever"/>
        <s v="Consider or"/>
        <s v="Relationship treatment"/>
        <s v="Would large"/>
        <s v="Common hear simple"/>
        <s v="Will foot wait"/>
        <s v="Though nation during community"/>
        <s v="Prove off"/>
        <s v="Expert at health"/>
        <s v="Debate deep"/>
        <s v="Become medical"/>
        <s v="As name manager"/>
        <s v="Seven exist whatever development"/>
        <s v="Great forward"/>
        <s v="School"/>
        <s v="Before station"/>
        <s v="Nothing approach image"/>
        <s v="Which"/>
        <s v="West however election"/>
        <s v="Writer despite"/>
        <s v="Arrive"/>
        <s v="Leader well they most"/>
        <s v="Set wall"/>
        <s v="Summer agent improve"/>
        <s v="Present listen"/>
        <s v="Drive recognize accept"/>
        <s v="Team provide"/>
        <s v="Religious partner southern"/>
        <s v="Where member"/>
        <s v="Radio we crime"/>
        <s v="Ok American probably"/>
        <s v="Strategy never anyone"/>
        <s v="News air"/>
        <s v="Always lot"/>
        <s v="Surface daughter hair"/>
        <s v="Affect a coach"/>
        <s v="Usually pay attorney"/>
        <s v="Stay beyond"/>
        <s v="Offer say"/>
        <s v="Job somebody"/>
        <s v="Personal"/>
        <s v="Knowledge other ground"/>
        <s v="Wear life song"/>
        <s v="Person very always"/>
        <s v="Must government"/>
        <s v="Something describe security"/>
        <s v="Old billion research"/>
        <s v="Final responsibility"/>
        <s v="Music thought"/>
        <s v="Wall center its"/>
        <s v="Peace collection theory"/>
        <s v="Leg see low true"/>
        <s v="Discuss bad article"/>
        <s v="Six"/>
        <s v="Space art bed wall"/>
        <s v="President read lawyer"/>
        <s v="Course turn also"/>
        <s v="Record statement phone"/>
        <s v="Recognize range since particularly"/>
        <s v="Bit bed"/>
        <s v="Actually west"/>
        <s v="Real teacher"/>
        <s v="Better"/>
        <s v="Dinner side"/>
        <s v="Bad knowledge already"/>
        <s v="Here positive necessary"/>
        <s v="Receive add past"/>
        <s v="Service go"/>
        <s v="Technology"/>
        <s v="Partner we guess record"/>
        <s v="Open large difficult summer"/>
        <s v="Research base"/>
        <s v="Student child"/>
        <s v="President food news"/>
        <s v="Station resource lot"/>
        <s v="Sort group"/>
        <s v="Than pass"/>
        <s v="Drug economic"/>
        <s v="Significant too fill"/>
        <s v="Standard real"/>
        <s v="Move term"/>
        <s v="Treatment in weight"/>
        <s v="Entire far admit"/>
        <s v="Will system call"/>
        <s v="Performance which"/>
        <s v="New hotel"/>
        <s v="Station else nation"/>
        <s v="Hundred owner baby"/>
        <s v="Piece protect"/>
        <s v="Fine move"/>
        <s v="Weight attorney"/>
        <s v="Forward city direction"/>
        <s v="Evening detail under"/>
        <s v="Better company"/>
        <s v="Vote source outside"/>
        <s v="Crime market"/>
        <s v="He almost health light"/>
        <s v="Course plant"/>
        <s v="Discover truth about"/>
        <s v="Dream agree"/>
        <s v="Idea each south"/>
        <s v="Away specific"/>
        <s v="Mean sing"/>
        <s v="Learn enter military"/>
        <s v="Defense result"/>
        <s v="Brother old"/>
        <s v="Defense enjoy newspaper"/>
        <s v="Wonder position save"/>
        <s v="Interview worry edge"/>
        <s v="Generation behind"/>
        <s v="Of move somebody"/>
        <s v="Idea direction"/>
        <s v="Indicate rich"/>
        <s v="Bring picture"/>
        <s v="Main"/>
        <s v="Billion similar"/>
        <s v="Pressure father exist hour"/>
        <s v="Task Democrat last"/>
        <s v="Early prepare"/>
        <s v="Help executive arrive"/>
        <s v="Church on"/>
        <s v="Never day"/>
        <s v="Guess growth"/>
        <s v="Make machine budget"/>
        <s v="Heavy issue"/>
        <s v="Pull behind bring"/>
        <s v="Professor more"/>
        <s v="Land rate treat"/>
        <s v="Goal child development"/>
        <s v="Few remain"/>
        <s v="High"/>
        <s v="Though resource five"/>
        <s v="Thought tough everybody"/>
        <s v="Nor city"/>
        <s v="Probably seek subject"/>
        <s v="Security although"/>
        <s v="Tell should away"/>
        <s v="Option loss"/>
        <s v="Which money"/>
        <s v="Analysis per"/>
        <s v="Piece thought during fly"/>
        <s v="Particularly fast day"/>
        <s v="Answer accept"/>
        <s v="Entire month"/>
        <s v="Together training few"/>
        <s v="Administration despite everyone"/>
        <s v="Difference back"/>
        <s v="Later light avoid"/>
        <s v="May agent"/>
        <s v="Purpose present Mr"/>
        <s v="Goal girl culture"/>
        <s v="Nation reduce lot"/>
        <s v="Challenge federal"/>
        <s v="Structure body fine include"/>
        <s v="Finally protect"/>
        <s v="Choose mission ten"/>
        <s v="School into"/>
        <s v="Per occur speech"/>
        <s v="Computer alone"/>
        <s v="Seem heart arrive"/>
        <s v="Everyone window"/>
        <s v="Trip again since front"/>
        <s v="Good simply"/>
        <s v="Window support early"/>
        <s v="How"/>
        <s v="Mouth young simply"/>
        <s v="Change cultural"/>
        <s v="Cause official"/>
        <s v="Professional scene author"/>
        <s v="Wait reality"/>
        <s v="Business new public"/>
        <s v="Nice effort surface"/>
        <s v="Political threat"/>
        <s v="World sit"/>
        <s v="Hear black writer"/>
        <s v="National feeling"/>
        <s v="Happen network represent"/>
        <s v="Theory charge"/>
        <s v="Understand citizen"/>
        <s v="Letter process cause"/>
        <s v="Beyond each teacher"/>
        <s v="Support well"/>
        <s v="Girl ready"/>
        <s v="Interview sound"/>
        <s v="Shake spring care"/>
        <s v="Yourself what lot"/>
        <s v="First wind view"/>
        <s v="Eight"/>
        <s v="Clear resource follow"/>
        <s v="Example relate break"/>
        <s v="Treat"/>
        <s v="Itself TV"/>
        <s v="Source raise"/>
        <s v="Gun watch culture identify"/>
        <s v="Enter dream"/>
        <s v="Affect son sister"/>
        <s v="Eight ability section"/>
        <s v="Fly ground measure"/>
        <s v="Find reveal"/>
        <s v="Themselves in from"/>
        <s v="Toward area"/>
        <s v="Simply cell recently"/>
        <s v="Our deal record"/>
        <s v="Go society interest"/>
        <s v="Star long"/>
        <s v="Tax hour budget more"/>
        <s v="Table huge"/>
        <s v="Those attack themselves together"/>
        <s v="Reveal each them"/>
        <s v="Goal thank"/>
        <s v="Population reflect issue father"/>
        <s v="What seem"/>
        <s v="Argue sort"/>
        <s v="Half three board"/>
        <s v="Write very"/>
        <s v="Similar whatever care"/>
        <s v="From son account little"/>
        <s v="Image Mrs"/>
        <s v="Instead resource"/>
        <s v="Budget"/>
        <s v="Our could reality"/>
        <s v="Box foreign deal whom"/>
        <s v="Care edge"/>
        <s v="Exactly however choice green"/>
        <s v="Home study"/>
        <s v="Heart score beautiful"/>
        <s v="Listen"/>
        <s v="Find available your prove"/>
        <s v="Allow page indicate"/>
        <s v="Police include dream"/>
        <s v="Information central"/>
        <s v="Draw able"/>
        <s v="Series film better"/>
        <s v="Similar attorney"/>
        <s v="Wall take"/>
        <s v="And fine"/>
        <s v="Artist glass"/>
        <s v="Part social"/>
        <s v="Record attention ability name"/>
        <s v="Skill could"/>
        <s v="The same ten"/>
        <s v="Must notice million"/>
        <s v="Marriage have"/>
        <s v="Join source successful"/>
        <s v="Seven everybody"/>
        <s v="Price senior whom down"/>
        <s v="Need meeting hope"/>
        <s v="Reach third else"/>
        <s v="Garden company"/>
        <s v="Fill customer off"/>
        <s v="Chance Democrat college"/>
        <s v="Act service place"/>
        <s v="He kid budget"/>
        <s v="Husband throughout pattern"/>
        <s v="Power on town"/>
        <s v="Game side"/>
        <s v="Mind either need"/>
        <s v="Lawyer modern south somebody"/>
        <s v="Process social room"/>
        <s v="Class argue"/>
        <s v="Bill fly"/>
        <s v="Economic open"/>
        <s v="High alone without"/>
        <s v="Four leg"/>
        <s v="Rest"/>
        <s v="Black tree"/>
        <s v="Ask house produce"/>
        <s v="Line board"/>
        <s v="Late"/>
        <s v="Forward trial"/>
        <s v="Plant ago"/>
        <s v="Home part"/>
        <s v="Authority music writer"/>
        <s v="Around today"/>
        <s v="Far happy fight"/>
        <s v="Mind beyond result"/>
        <s v="Media without who"/>
        <s v="Day relationship than buy"/>
        <s v="Threat yes often"/>
        <s v="Big strong above"/>
        <s v="Catch practice"/>
        <s v="Account year movement"/>
        <s v="Nice nation"/>
        <s v="Where today"/>
        <s v="Structure security good two"/>
        <s v="Thing able church"/>
        <s v="Record your"/>
        <s v="Dark hope"/>
        <s v="Long fire"/>
        <s v="New they ever long"/>
        <s v="Impact else born"/>
        <s v="Cultural put buy"/>
        <s v="Room short"/>
        <s v="Reflect"/>
        <s v="Son job watch attorney"/>
        <s v="Apply"/>
        <s v="Wife why"/>
        <s v="Quickly five direction"/>
        <s v="House attention check"/>
        <s v="Piece choice"/>
        <s v="Two son"/>
        <s v="Create issue"/>
        <s v="Or top"/>
        <s v="Score compare"/>
        <s v="Social much generation"/>
        <s v="Inside green"/>
        <s v="Loss test word produce"/>
        <s v="Trouble two"/>
        <s v="Shake research"/>
        <s v="Reach budget"/>
        <s v="Those small"/>
        <s v="Middle serve understand"/>
        <s v="Interview quickly central"/>
        <s v="Performance performance continue"/>
        <s v="Lay arm"/>
        <s v="Image purpose notice"/>
        <s v="Activity field weight"/>
        <s v="Ago event history"/>
        <s v="House chair occur"/>
        <s v="Event spend buy"/>
        <s v="Now act maybe way"/>
        <s v="Me over stock practice"/>
        <s v="Culture argue"/>
        <s v="Author"/>
        <s v="Send manage offer"/>
        <s v="News"/>
        <s v="Activity little"/>
        <s v="Will door case"/>
        <s v="Capital art"/>
        <s v="Staff rest"/>
        <s v="Despite easy there"/>
        <s v="Woman within"/>
        <s v="Laugh"/>
        <s v="Central professional sort"/>
        <s v="Put knowledge consumer"/>
        <s v="It sit"/>
        <s v="Avoid pay"/>
        <s v="Might free standard"/>
        <s v="A music per deal"/>
        <s v="Best weight yeah"/>
        <s v="Increase about catch hold"/>
        <s v="Third yeah"/>
        <s v="Government far"/>
        <s v="Quickly short measure"/>
        <s v="Inside section figure"/>
        <s v="Career hot"/>
        <s v="Third course interesting"/>
        <s v="Congress by old nature"/>
        <s v="Put star expect close"/>
        <s v="Day worry"/>
        <s v="Require difficult find"/>
        <s v="Notice sense pass"/>
        <s v="Oil size up"/>
        <s v="Design while"/>
        <s v="Commercial more"/>
        <s v="Set fine soldier"/>
        <s v="Experience suggest"/>
        <s v="Friend reveal no"/>
        <s v="Instead sea"/>
        <s v="Senior yeah"/>
        <s v="Later baby everybody"/>
        <s v="Hundred your"/>
        <s v="For art modern"/>
        <s v="Seat food sort"/>
        <s v="Republican"/>
        <s v="Capital soldier situation"/>
        <s v="Over pick"/>
        <s v="Decision edge"/>
        <s v="News better"/>
        <s v="Be"/>
        <s v="Finish recent each"/>
        <s v="Fish question lay"/>
        <s v="Choice yard list"/>
        <s v="Rise"/>
        <s v="Task without"/>
        <s v="Phone move base"/>
        <s v="Every bill"/>
        <s v="Drop necessary course"/>
        <s v="Democratic mother"/>
        <s v="Rule become"/>
        <s v="Home material the"/>
        <s v="Door my respond"/>
        <s v="Carry part"/>
        <s v="Recently some"/>
        <s v="Teacher eye star them"/>
        <s v="Peace"/>
        <s v="Full after wear"/>
        <s v="School price federal"/>
        <s v="Sense"/>
        <s v="Through well spend"/>
        <s v="Not shoulder"/>
        <s v="At two early company"/>
        <s v="Market"/>
        <s v="Environment what executive"/>
        <s v="Economic likely determine newspaper"/>
        <s v="Skill action view"/>
        <s v="Whether seven"/>
        <s v="Sit trial those"/>
        <s v="Later"/>
        <s v="Concern capital"/>
        <s v="Be entire phone actually"/>
        <s v="Newspaper put key"/>
        <s v="Different although wall"/>
        <s v="Picture particularly season together"/>
        <s v="Become option marriage"/>
        <s v="Section attorney last take"/>
        <s v="Task admit sit"/>
        <s v="Try occur"/>
        <s v="Ever"/>
        <s v="Focus politics major"/>
        <s v="Can"/>
        <s v="Care interest themselves"/>
        <s v="Fast foot whom"/>
        <s v="Letter possible"/>
        <s v="Black commercial"/>
        <s v="Mother ball"/>
        <s v="Decade section gun including"/>
        <s v="Hot tree cost"/>
        <s v="Experience let"/>
        <s v="Phone"/>
        <s v="Art allow"/>
        <s v="Remember share this"/>
        <s v="Amount finish"/>
        <s v="Girl last say"/>
        <s v="Stuff all arrive"/>
        <s v="Behavior"/>
        <s v="Friend style agent"/>
        <s v="Thank"/>
        <s v="Easy bar"/>
        <s v="In"/>
        <s v="Water investment federal"/>
        <s v="Mean"/>
        <s v="Field growth"/>
        <s v="Street president course"/>
        <s v="Writer raise rate"/>
        <s v="Stay determine number"/>
        <s v="Reveal second"/>
        <s v="Myself number hold"/>
        <s v="People instead thousand"/>
        <s v="Someone live bill"/>
        <s v="Treatment see point"/>
        <s v="Prepare world court"/>
        <s v="Positive near"/>
        <s v="Music human"/>
        <s v="House significant forget war"/>
        <s v="Physical prove"/>
        <s v="Education fear difficult"/>
        <s v="Father pass debate"/>
        <s v="Audience new although"/>
        <s v="Green treat speech"/>
        <s v="City if"/>
        <s v="Court break hear"/>
        <s v="Chair Mrs"/>
        <s v="Choose consider draw"/>
        <s v="Scene two among"/>
        <s v="Pressure American"/>
        <s v="Green while early"/>
        <s v="Six value blood"/>
        <s v="White it"/>
        <s v="Next admit"/>
        <s v="International play"/>
        <s v="Hit store"/>
        <s v="Director"/>
        <s v="Media suddenly"/>
        <s v="Manage piece"/>
        <s v="Campaign take mention"/>
        <s v="Local citizen"/>
        <s v="Behind staff"/>
        <s v="Peace least find"/>
        <s v="Others series lay"/>
        <s v="Thus will watch"/>
        <s v="Wife without"/>
        <s v="Sea hold"/>
        <s v="Mention smile"/>
        <s v="Clearly day"/>
        <s v="Claim particular"/>
        <s v="Factor buy"/>
        <s v="Second reduce career"/>
        <s v="Live"/>
        <s v="Poor film measure"/>
        <s v="Small approach doctor"/>
        <s v="Nothing"/>
        <s v="Friend pass"/>
        <s v="Future look"/>
        <s v="Nothing summer"/>
        <s v="Within major other"/>
        <s v="Beyond may official"/>
        <s v="Woman mother"/>
        <s v="Watch prevent"/>
        <s v="Interview professor per"/>
        <s v="Option"/>
        <s v="Wish fly admit"/>
        <s v="Friend clearly"/>
        <s v="Expect itself involve study"/>
        <s v="Item morning"/>
        <s v="Girl happy quickly"/>
        <s v="Lay region"/>
        <s v="Under little able"/>
        <s v="Health recognize"/>
        <s v="Each agent"/>
        <s v="Indeed fast too"/>
        <s v="Deep lay"/>
        <s v="Risk quickly finally"/>
        <s v="Exactly Republican"/>
        <s v="Television"/>
        <s v="Past try American"/>
        <s v="Surface past"/>
        <s v="Behavior available"/>
        <s v="Thought him may"/>
        <s v="Include form"/>
        <s v="Coach by"/>
        <s v="Free when recently"/>
        <s v="Star when"/>
        <s v="Investment figure sing"/>
        <s v="Center"/>
        <s v="Indeed trade main"/>
        <s v="Green level"/>
        <s v="Mind morning"/>
        <s v="Back wonder follow"/>
        <s v="Very population"/>
        <s v="Stuff yet"/>
        <s v="Fast forward appear"/>
        <s v="Single country huge"/>
        <s v="Need red"/>
        <s v="About nature social above"/>
        <s v="Wind minute never"/>
        <s v="Final usually former"/>
        <s v="Position clear question"/>
        <s v="Low machine"/>
        <s v="Sport catch"/>
        <s v="Project develop decide"/>
        <s v="Deal conference director"/>
        <s v="Easy stock"/>
        <s v="Art position staff"/>
        <s v="Majority reduce"/>
        <s v="Material economy"/>
        <s v="Compare two hand"/>
        <s v="Five PM glass"/>
        <s v="Admit smile"/>
        <s v="Gun mother paper"/>
        <s v="Traditional four talk"/>
        <s v="Though land garden"/>
        <s v="Read moment"/>
        <s v="Defense identify"/>
        <s v="Eat any"/>
        <s v="Herself"/>
        <s v="Decide"/>
        <s v="Visit key"/>
        <s v="State create"/>
        <s v="Moment customer"/>
        <s v="Prevent likely technology same"/>
        <s v="Region society"/>
        <s v="Recently take"/>
        <s v="Child pick artist clear"/>
        <s v="Own today"/>
        <s v="Hour indeed"/>
        <s v="Claim clear"/>
        <s v="Mrs collection"/>
        <s v="Nation somebody far"/>
        <s v="Ability rise"/>
        <s v="Care soon"/>
        <s v="Under treatment"/>
        <s v="Force may"/>
        <s v="Line perhaps enjoy"/>
        <s v="Allow personal"/>
        <s v="Beyond but"/>
        <s v="Look fall trip"/>
        <s v="Now small whole upon"/>
        <s v="Act feeling"/>
        <s v="Message pay race"/>
        <s v="Knowledge beyond lot"/>
        <s v="Half bad the"/>
        <s v="Car they"/>
        <s v="Red themselves"/>
        <s v="Early garden position"/>
        <s v="Bring stuff adult"/>
        <s v="Center color"/>
        <s v="Water require he"/>
        <s v="Help cause"/>
        <s v="Down"/>
        <s v="Likely red"/>
        <s v="Them change"/>
        <s v="Computer word"/>
        <s v="Lay agent account"/>
        <s v="Hot meet list"/>
        <s v="Leave while"/>
        <s v="Part until"/>
        <s v="Start test standard"/>
        <s v="Security human ground"/>
        <s v="Trip newspaper"/>
        <s v="Half energy smile"/>
        <s v="Both agency shoulder"/>
        <s v="Participant development great much"/>
        <s v="None push"/>
        <s v="Choose ground staff"/>
        <s v="More least low"/>
        <s v="Top Republican"/>
        <s v="Leader computer one"/>
        <s v="Cost edge"/>
        <s v="Country kid environment"/>
        <s v="Assume"/>
        <s v="Eat certainly way"/>
        <s v="Poor western market"/>
        <s v="Fire stock"/>
        <s v="Reason"/>
        <s v="Tonight"/>
        <s v="Nor speak"/>
        <s v="Receive hotel fly"/>
        <s v="Society relate choose"/>
        <s v="Themselves lay"/>
        <s v="Three blue property"/>
        <s v="Simply camera"/>
        <s v="Audience million strategy"/>
        <s v="What ability wonder"/>
        <s v="Benefit tax"/>
        <s v="Employee wonder scene"/>
        <s v="Cold push country"/>
        <s v="Standard something"/>
        <s v="Sometimes seek product"/>
        <s v="Result lead"/>
        <s v="Almost suggest behind"/>
        <s v="Less national"/>
        <s v="Animal firm stand"/>
        <s v="Season if story run"/>
        <s v="My establish indeed let"/>
        <s v="Card"/>
        <s v="Painting vote"/>
        <s v="Exactly while rich"/>
        <s v="Similar gun"/>
        <s v="See exactly"/>
        <s v="Though begin trouble"/>
        <s v="During final into"/>
        <s v="System news enough"/>
        <s v="Simple care"/>
        <s v="Action mother game"/>
        <s v="Us part data"/>
        <s v="White six hard"/>
        <s v="Perform degree"/>
        <s v="Impact family"/>
        <s v="Already natural fine share"/>
        <s v="Nearly western into"/>
        <s v="Treatment them"/>
        <s v="Sure money white"/>
        <s v="Democratic"/>
        <s v="People scientist"/>
        <s v="Member movement market"/>
        <s v="Even structure"/>
        <s v="Large history same"/>
        <s v="Sure particularly"/>
        <s v="Establish"/>
        <s v="Benefit modern"/>
        <s v="Country country"/>
        <s v="Just speech whom"/>
        <s v="Work opportunity"/>
        <s v="Threat present really"/>
        <s v="Time team want wish"/>
        <s v="Sense economic against himself"/>
        <s v="Talk finish"/>
        <s v="Deep for rule"/>
        <s v="Crime hospital others"/>
        <s v="Positive about"/>
        <s v="Production significant wrong"/>
        <s v="Production eight citizen"/>
        <s v="Year"/>
        <s v="Hear its"/>
        <s v="Goal eat discussion"/>
        <s v="Language"/>
        <s v="Perhaps seek"/>
        <s v="Window hundred"/>
        <s v="May able bar"/>
        <s v="Stay view truth"/>
        <s v="Often tend"/>
        <s v="Tv affect"/>
        <s v="Around"/>
        <s v="Ten whose"/>
        <s v="Clearly"/>
        <s v="Already both"/>
        <s v="Source action recent"/>
        <s v="It wish"/>
        <s v="Later brother"/>
        <s v="Economic ok"/>
        <s v="Outside want beyond"/>
        <s v="Site low important"/>
        <s v="Drug might"/>
        <s v="Stock"/>
        <s v="To story claim"/>
        <s v="Father if"/>
        <s v="Method building"/>
        <s v="Reveal wide"/>
        <s v="Site improve expect"/>
        <s v="Itself physical"/>
        <s v="Everything everyone enter"/>
        <s v="Image opportunity"/>
        <s v="Third his indicate past"/>
        <s v="Financial service ten"/>
        <s v="Computer again cup"/>
        <s v="Professor sometimes"/>
        <s v="Edge fact"/>
        <s v="Whom bit phone"/>
        <s v="Exactly unit visit"/>
        <s v="Sense race seat"/>
        <s v="At must your"/>
        <s v="Why once"/>
        <s v="Staff example"/>
        <s v="World"/>
        <s v="First newspaper stock nation"/>
        <s v="Prove involve"/>
        <s v="Party budget let month"/>
        <s v="Improve eye"/>
        <s v="Common adult"/>
        <s v="Miss decade"/>
        <s v="Society floor red"/>
        <s v="Experience cell"/>
        <s v="Sense third commercial"/>
        <s v="Free assume position"/>
        <s v="Career his"/>
        <s v="Although goal"/>
        <s v="Central small commercial"/>
        <s v="Word traditional tend"/>
        <s v="Next"/>
        <s v="Claim need speak"/>
        <s v="Several phone seek rule"/>
        <s v="Leg close discuss"/>
        <s v="Other edge radio"/>
        <s v="Prevent allow"/>
        <s v="Building pay"/>
        <s v="Short consumer"/>
        <s v="Start way always"/>
        <s v="Produce imagine memory use"/>
        <s v="Or already along"/>
        <s v="Case"/>
        <s v="Although physical some clear"/>
        <s v="They add season"/>
        <s v="Short across happy"/>
        <s v="Type everybody"/>
        <s v="Month whole"/>
        <s v="Difficult personal film"/>
        <s v="This billion per"/>
        <s v="Learn have culture"/>
        <s v="Structure much evidence"/>
        <s v="More discussion democratic"/>
        <s v="Why various"/>
        <s v="Great firm"/>
        <s v="Section community"/>
        <s v="Forward"/>
        <s v="Though"/>
        <s v="Difference on"/>
        <s v="All often growth friend"/>
        <s v="Training easy"/>
        <s v="Person near"/>
        <s v="Campaign"/>
        <s v="Become wide onto"/>
        <s v="Finally remember"/>
        <s v="Future treatment last"/>
        <s v="Dinner usually"/>
        <s v="Claim run measure tax"/>
        <s v="Player happen"/>
        <s v="Impact could"/>
        <s v="Reach property"/>
        <s v="Figure as"/>
        <s v="Man direction door"/>
        <s v="Environmental such tonight"/>
        <s v="Continue citizen whatever"/>
        <s v="Grow magazine"/>
        <s v="Talk teach both"/>
        <s v="Any body region"/>
        <s v="Learn"/>
        <s v="Foot American"/>
        <s v="Town through"/>
        <s v="Actually again lot"/>
        <s v="Theory relationship structure"/>
        <s v="Drive put"/>
        <s v="Some value"/>
        <s v="Worry government be"/>
        <s v="Lay form everyone"/>
        <s v="Finally note work"/>
        <s v="Stay tend"/>
        <s v="Line prepare some"/>
        <s v="Sport positive central"/>
        <s v="Wrong sit"/>
        <s v="Page method strategy"/>
        <s v="Our do"/>
        <s v="Increase behind movie"/>
        <s v="Face happen employee"/>
        <s v="Crime hour"/>
        <s v="Three well"/>
        <s v="Even specific"/>
        <s v="Too option health"/>
        <s v="Although police"/>
        <s v="Per course my"/>
        <s v="Foot blood member"/>
        <s v="Region assume career"/>
        <s v="System seek"/>
        <s v="Remember key"/>
        <s v="Arm third"/>
        <s v="Decide ok wish"/>
        <s v="Authority open"/>
        <s v="Enjoy couple herself cultural"/>
        <s v="Item how"/>
        <s v="Word right"/>
        <s v="Stock once by"/>
        <s v="Speak move"/>
        <s v="Top heavy executive"/>
        <s v="Television should product thought"/>
        <s v="Attorney"/>
        <s v="Bring cut"/>
        <s v="It worker"/>
        <s v="Agreement tree"/>
        <s v="Kitchen think evening environmental"/>
        <s v="Yes skill their sort"/>
        <s v="Tv institution"/>
        <s v="Girl kind"/>
        <s v="Such research"/>
        <s v="Sign meeting training bill"/>
        <s v="Force road"/>
        <s v="Special seven"/>
        <s v="Write image make"/>
        <s v="Or environmental"/>
        <s v="Final key evening"/>
        <s v="Sound or"/>
        <s v="However member let"/>
        <s v="Enjoy also"/>
        <s v="Series go actually"/>
        <s v="Hear camera"/>
        <s v="Course"/>
        <s v="Interview say"/>
        <s v="Single contain"/>
        <s v="Great couple enjoy"/>
        <s v="Coach recognize majority"/>
        <s v="Power second everybody"/>
        <s v="Page data ahead suggest"/>
        <s v="Require stay away"/>
        <s v="Loss magazine"/>
        <s v="Society interesting interest"/>
        <s v="They by need"/>
        <s v="His population factor"/>
        <s v="Away social"/>
        <s v="Nothing show both"/>
        <s v="Foreign consumer arrive"/>
        <s v="Effect challenge kitchen"/>
        <s v="Allow trip military"/>
        <s v="Language serve"/>
        <s v="Fund"/>
        <s v="Out agree spend"/>
        <s v="Name third"/>
        <s v="Happy behavior white"/>
        <s v="Be task manager"/>
        <s v="Admit his"/>
        <s v="Space general game"/>
        <s v="Read"/>
        <s v="Baby"/>
        <s v="Door receive"/>
        <s v="Throughout front in"/>
        <s v="Candidate pressure"/>
        <s v="Need wrong benefit"/>
        <s v="Do help"/>
        <s v="Near lay"/>
        <s v="Run pick carry pass"/>
        <s v="Us democratic phone nearly"/>
        <s v="Agency modern travel"/>
        <s v="Eat"/>
        <s v="Offer fly"/>
        <s v="Four set"/>
        <s v="Bank able"/>
        <s v="Teacher one base"/>
        <s v="Read shoulder us"/>
        <s v="Light term"/>
        <s v="Local difficult feeling"/>
        <s v="Partner community"/>
        <s v="Republican after live"/>
        <s v="Attention teacher"/>
        <s v="History daughter movement"/>
        <s v="Live method girl visit"/>
        <s v="Court answer task"/>
        <s v="Just machine participant account"/>
        <s v="Task make"/>
        <s v="Major business single"/>
        <s v="Base Mrs various"/>
        <s v="Democrat air chair"/>
        <s v="Best but"/>
        <s v="Truth from wife myself"/>
        <s v="Page"/>
        <s v="Easy ever"/>
        <s v="Little eight campaign"/>
        <s v="Contain letter reflect"/>
        <s v="Fine way probably"/>
        <s v="Teach word listen"/>
        <s v="Forget scene"/>
        <s v="Sign physical car"/>
        <s v="Require role realize"/>
        <s v="Become them new"/>
        <s v="Safe great"/>
        <s v="Would above hand"/>
        <s v="Stuff reality person"/>
        <s v="Total special child"/>
        <s v="Back professor because own"/>
        <s v="Compare community now red"/>
        <s v="Itself thought"/>
        <s v="Long yes PM"/>
        <s v="Successful bag"/>
        <s v="Life policy run three"/>
        <s v="They next past"/>
        <s v="Task measure kind"/>
      </sharedItems>
    </cacheField>
    <cacheField name="Category" numFmtId="0">
      <sharedItems count="4">
        <s v="Fiction"/>
        <s v="Educational"/>
        <s v="Non-Fiction"/>
        <s v="Comics"/>
      </sharedItems>
    </cacheField>
    <cacheField name="Price" numFmtId="44">
      <sharedItems containsSemiMixedTypes="0" containsString="0" containsNumber="1" minValue="4.09" maxValue="58.45"/>
    </cacheField>
    <cacheField name="Quantity" numFmtId="0">
      <sharedItems containsSemiMixedTypes="0" containsString="0" containsNumber="1" containsInteger="1" minValue="1" maxValue="5"/>
    </cacheField>
    <cacheField name="TotalSales" numFmtId="44">
      <sharedItems containsSemiMixedTypes="0" containsString="0" containsNumber="1" minValue="5.14" maxValue="284.95"/>
    </cacheField>
    <cacheField name="PaymentMethod" numFmtId="0">
      <sharedItems count="4">
        <s v="Credit Card"/>
        <s v="Cash"/>
        <s v="Paypal"/>
        <s v="Voucher"/>
      </sharedItems>
    </cacheField>
    <cacheField name="Country" numFmtId="0">
      <sharedItems count="8">
        <s v="UK"/>
        <s v="France"/>
        <s v="USA"/>
        <s v="Germany"/>
        <s v="Canada"/>
        <s v="Italy"/>
        <s v="Spain"/>
        <s v="Lebanon"/>
      </sharedItems>
    </cacheField>
  </cacheFields>
  <extLst>
    <ext xmlns:x14="http://schemas.microsoft.com/office/spreadsheetml/2009/9/main" uri="{725AE2AE-9491-48be-B2B4-4EB974FC3084}">
      <x14:pivotCacheDefinition pivotCacheId="1605129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1">
  <r>
    <s v="O2993"/>
    <d v="2025-03-02T00:00:00"/>
    <x v="0"/>
    <x v="0"/>
    <x v="0"/>
    <s v="C527"/>
    <x v="0"/>
    <s v="B1890"/>
    <x v="0"/>
    <x v="0"/>
    <n v="6.07"/>
    <n v="2"/>
    <n v="12.14"/>
    <x v="0"/>
    <x v="0"/>
  </r>
  <r>
    <s v="O2486"/>
    <d v="2024-06-24T00:00:00"/>
    <x v="1"/>
    <x v="1"/>
    <x v="1"/>
    <s v="C977"/>
    <x v="1"/>
    <s v="B1013"/>
    <x v="1"/>
    <x v="0"/>
    <n v="29.43"/>
    <n v="1"/>
    <n v="29.43"/>
    <x v="1"/>
    <x v="1"/>
  </r>
  <r>
    <s v="O3426"/>
    <d v="2023-07-21T00:00:00"/>
    <x v="2"/>
    <x v="2"/>
    <x v="2"/>
    <s v="C597"/>
    <x v="2"/>
    <s v="B1206"/>
    <x v="2"/>
    <x v="0"/>
    <n v="26.89"/>
    <n v="3"/>
    <n v="80.67"/>
    <x v="2"/>
    <x v="2"/>
  </r>
  <r>
    <s v="O1554"/>
    <d v="2023-02-15T00:00:00"/>
    <x v="3"/>
    <x v="3"/>
    <x v="2"/>
    <s v="C310"/>
    <x v="3"/>
    <s v="B1849"/>
    <x v="3"/>
    <x v="0"/>
    <n v="27.85"/>
    <n v="5"/>
    <n v="139.25"/>
    <x v="2"/>
    <x v="3"/>
  </r>
  <r>
    <s v="O1275"/>
    <d v="2023-05-08T00:00:00"/>
    <x v="1"/>
    <x v="4"/>
    <x v="2"/>
    <s v="C232"/>
    <x v="4"/>
    <s v="B1669"/>
    <x v="4"/>
    <x v="1"/>
    <n v="38.299999999999997"/>
    <n v="5"/>
    <n v="191.5"/>
    <x v="2"/>
    <x v="4"/>
  </r>
  <r>
    <s v="O3485"/>
    <d v="2023-11-21T00:00:00"/>
    <x v="4"/>
    <x v="5"/>
    <x v="2"/>
    <s v="C479"/>
    <x v="5"/>
    <s v="B1987"/>
    <x v="5"/>
    <x v="1"/>
    <n v="14.57"/>
    <n v="4"/>
    <n v="58.28"/>
    <x v="0"/>
    <x v="2"/>
  </r>
  <r>
    <s v="O3070"/>
    <d v="2023-09-20T00:00:00"/>
    <x v="3"/>
    <x v="6"/>
    <x v="2"/>
    <s v="C765"/>
    <x v="6"/>
    <s v="B1090"/>
    <x v="6"/>
    <x v="0"/>
    <n v="15.07"/>
    <n v="3"/>
    <n v="45.21"/>
    <x v="0"/>
    <x v="1"/>
  </r>
  <r>
    <s v="O1699"/>
    <d v="2023-09-14T00:00:00"/>
    <x v="5"/>
    <x v="6"/>
    <x v="2"/>
    <s v="C161"/>
    <x v="7"/>
    <s v="B1468"/>
    <x v="7"/>
    <x v="2"/>
    <n v="33.78"/>
    <n v="1"/>
    <n v="33.78"/>
    <x v="1"/>
    <x v="1"/>
  </r>
  <r>
    <s v="O3238"/>
    <d v="2024-07-25T00:00:00"/>
    <x v="5"/>
    <x v="2"/>
    <x v="1"/>
    <s v="C232"/>
    <x v="8"/>
    <s v="B1835"/>
    <x v="8"/>
    <x v="0"/>
    <n v="24.12"/>
    <n v="3"/>
    <n v="72.36"/>
    <x v="0"/>
    <x v="0"/>
  </r>
  <r>
    <s v="O3902"/>
    <d v="2024-05-18T00:00:00"/>
    <x v="6"/>
    <x v="4"/>
    <x v="1"/>
    <s v="C574"/>
    <x v="9"/>
    <s v="B1338"/>
    <x v="9"/>
    <x v="2"/>
    <n v="41.14"/>
    <n v="5"/>
    <n v="205.7"/>
    <x v="0"/>
    <x v="5"/>
  </r>
  <r>
    <s v="O1430"/>
    <d v="2024-04-01T00:00:00"/>
    <x v="1"/>
    <x v="7"/>
    <x v="1"/>
    <s v="C362"/>
    <x v="10"/>
    <s v="B1514"/>
    <x v="10"/>
    <x v="3"/>
    <n v="29.47"/>
    <n v="1"/>
    <n v="29.47"/>
    <x v="3"/>
    <x v="4"/>
  </r>
  <r>
    <s v="O3638"/>
    <d v="2025-08-23T00:00:00"/>
    <x v="6"/>
    <x v="8"/>
    <x v="0"/>
    <s v="C453"/>
    <x v="11"/>
    <s v="B1261"/>
    <x v="11"/>
    <x v="1"/>
    <n v="21.34"/>
    <n v="1"/>
    <n v="21.34"/>
    <x v="0"/>
    <x v="6"/>
  </r>
  <r>
    <s v="O2214"/>
    <d v="2024-11-02T00:00:00"/>
    <x v="6"/>
    <x v="5"/>
    <x v="1"/>
    <s v="C532"/>
    <x v="12"/>
    <s v="B1069"/>
    <x v="12"/>
    <x v="0"/>
    <n v="24.15"/>
    <n v="4"/>
    <n v="96.6"/>
    <x v="0"/>
    <x v="1"/>
  </r>
  <r>
    <s v="O3236"/>
    <d v="2022-11-29T00:00:00"/>
    <x v="4"/>
    <x v="5"/>
    <x v="3"/>
    <s v="C400"/>
    <x v="13"/>
    <s v="B1963"/>
    <x v="13"/>
    <x v="0"/>
    <n v="37.14"/>
    <n v="3"/>
    <n v="111.42"/>
    <x v="0"/>
    <x v="0"/>
  </r>
  <r>
    <s v="O2264"/>
    <d v="2023-12-26T00:00:00"/>
    <x v="4"/>
    <x v="9"/>
    <x v="2"/>
    <s v="C545"/>
    <x v="14"/>
    <s v="B1696"/>
    <x v="14"/>
    <x v="2"/>
    <n v="41.06"/>
    <n v="5"/>
    <n v="205.3"/>
    <x v="0"/>
    <x v="0"/>
  </r>
  <r>
    <s v="O1939"/>
    <d v="2023-11-13T00:00:00"/>
    <x v="1"/>
    <x v="5"/>
    <x v="2"/>
    <s v="C390"/>
    <x v="15"/>
    <s v="B1454"/>
    <x v="15"/>
    <x v="2"/>
    <n v="44.56"/>
    <n v="5"/>
    <n v="222.8"/>
    <x v="0"/>
    <x v="2"/>
  </r>
  <r>
    <s v="O1027"/>
    <d v="2023-03-21T00:00:00"/>
    <x v="4"/>
    <x v="0"/>
    <x v="2"/>
    <s v="C780"/>
    <x v="16"/>
    <s v="B1742"/>
    <x v="16"/>
    <x v="1"/>
    <n v="33.659999999999997"/>
    <n v="4"/>
    <n v="134.63999999999999"/>
    <x v="2"/>
    <x v="1"/>
  </r>
  <r>
    <s v="O1473"/>
    <d v="2023-02-19T00:00:00"/>
    <x v="0"/>
    <x v="3"/>
    <x v="2"/>
    <s v="C594"/>
    <x v="17"/>
    <s v="B1602"/>
    <x v="17"/>
    <x v="0"/>
    <n v="37.06"/>
    <n v="4"/>
    <n v="148.24"/>
    <x v="2"/>
    <x v="0"/>
  </r>
  <r>
    <s v="O1662"/>
    <d v="2023-11-27T00:00:00"/>
    <x v="1"/>
    <x v="5"/>
    <x v="2"/>
    <s v="C407"/>
    <x v="18"/>
    <s v="B1167"/>
    <x v="18"/>
    <x v="2"/>
    <n v="8.24"/>
    <n v="3"/>
    <n v="24.72"/>
    <x v="0"/>
    <x v="0"/>
  </r>
  <r>
    <s v="O2412"/>
    <d v="2022-10-07T00:00:00"/>
    <x v="2"/>
    <x v="10"/>
    <x v="3"/>
    <s v="C478"/>
    <x v="19"/>
    <s v="B1549"/>
    <x v="19"/>
    <x v="1"/>
    <n v="41.88"/>
    <n v="4"/>
    <n v="167.52"/>
    <x v="2"/>
    <x v="0"/>
  </r>
  <r>
    <s v="O3645"/>
    <d v="2023-07-16T00:00:00"/>
    <x v="0"/>
    <x v="2"/>
    <x v="2"/>
    <s v="C328"/>
    <x v="20"/>
    <s v="B1756"/>
    <x v="20"/>
    <x v="2"/>
    <n v="51.31"/>
    <n v="2"/>
    <n v="102.62"/>
    <x v="2"/>
    <x v="0"/>
  </r>
  <r>
    <s v="O3926"/>
    <d v="2024-07-18T00:00:00"/>
    <x v="5"/>
    <x v="2"/>
    <x v="1"/>
    <s v="C196"/>
    <x v="21"/>
    <s v="B1066"/>
    <x v="21"/>
    <x v="0"/>
    <n v="42.35"/>
    <n v="3"/>
    <n v="127.05"/>
    <x v="2"/>
    <x v="2"/>
  </r>
  <r>
    <s v="O1983"/>
    <d v="2023-10-09T00:00:00"/>
    <x v="1"/>
    <x v="10"/>
    <x v="2"/>
    <s v="C229"/>
    <x v="22"/>
    <s v="B1192"/>
    <x v="22"/>
    <x v="3"/>
    <n v="27.5"/>
    <n v="2"/>
    <n v="55"/>
    <x v="0"/>
    <x v="0"/>
  </r>
  <r>
    <s v="O3515"/>
    <d v="2025-08-08T00:00:00"/>
    <x v="2"/>
    <x v="8"/>
    <x v="0"/>
    <s v="C912"/>
    <x v="23"/>
    <s v="B1378"/>
    <x v="23"/>
    <x v="1"/>
    <n v="32.64"/>
    <n v="3"/>
    <n v="97.92"/>
    <x v="0"/>
    <x v="6"/>
  </r>
  <r>
    <s v="O1183"/>
    <d v="2023-08-04T00:00:00"/>
    <x v="2"/>
    <x v="8"/>
    <x v="2"/>
    <s v="C580"/>
    <x v="24"/>
    <s v="B1076"/>
    <x v="24"/>
    <x v="1"/>
    <n v="36.53"/>
    <n v="4"/>
    <n v="146.12"/>
    <x v="3"/>
    <x v="2"/>
  </r>
  <r>
    <s v="O2338"/>
    <d v="2023-12-28T00:00:00"/>
    <x v="5"/>
    <x v="9"/>
    <x v="2"/>
    <s v="C774"/>
    <x v="25"/>
    <s v="B1745"/>
    <x v="25"/>
    <x v="0"/>
    <n v="54.12"/>
    <n v="3"/>
    <n v="162.36000000000001"/>
    <x v="0"/>
    <x v="0"/>
  </r>
  <r>
    <s v="O2499"/>
    <d v="2024-06-13T00:00:00"/>
    <x v="5"/>
    <x v="1"/>
    <x v="1"/>
    <s v="C183"/>
    <x v="26"/>
    <s v="B1557"/>
    <x v="26"/>
    <x v="2"/>
    <n v="7.28"/>
    <n v="2"/>
    <n v="14.56"/>
    <x v="2"/>
    <x v="0"/>
  </r>
  <r>
    <s v="O3787"/>
    <d v="2024-11-27T00:00:00"/>
    <x v="3"/>
    <x v="5"/>
    <x v="1"/>
    <s v="C719"/>
    <x v="27"/>
    <s v="B1916"/>
    <x v="27"/>
    <x v="0"/>
    <n v="17.760000000000002"/>
    <n v="2"/>
    <n v="35.520000000000003"/>
    <x v="2"/>
    <x v="2"/>
  </r>
  <r>
    <s v="O1915"/>
    <d v="2023-07-13T00:00:00"/>
    <x v="5"/>
    <x v="2"/>
    <x v="2"/>
    <s v="C875"/>
    <x v="28"/>
    <s v="B1231"/>
    <x v="28"/>
    <x v="2"/>
    <n v="27.1"/>
    <n v="4"/>
    <n v="108.4"/>
    <x v="3"/>
    <x v="3"/>
  </r>
  <r>
    <s v="O3355"/>
    <d v="2023-06-07T00:00:00"/>
    <x v="3"/>
    <x v="1"/>
    <x v="2"/>
    <s v="C472"/>
    <x v="29"/>
    <s v="B1880"/>
    <x v="29"/>
    <x v="0"/>
    <n v="32.29"/>
    <n v="3"/>
    <n v="96.87"/>
    <x v="2"/>
    <x v="0"/>
  </r>
  <r>
    <s v="O3427"/>
    <d v="2024-05-30T00:00:00"/>
    <x v="5"/>
    <x v="4"/>
    <x v="1"/>
    <s v="C542"/>
    <x v="30"/>
    <s v="B1855"/>
    <x v="30"/>
    <x v="2"/>
    <n v="5.24"/>
    <n v="4"/>
    <n v="20.96"/>
    <x v="2"/>
    <x v="7"/>
  </r>
  <r>
    <s v="O2736"/>
    <d v="2023-09-23T00:00:00"/>
    <x v="6"/>
    <x v="6"/>
    <x v="2"/>
    <s v="C739"/>
    <x v="31"/>
    <s v="B1729"/>
    <x v="31"/>
    <x v="2"/>
    <n v="6.11"/>
    <n v="2"/>
    <n v="12.22"/>
    <x v="0"/>
    <x v="7"/>
  </r>
  <r>
    <s v="O3035"/>
    <d v="2022-12-14T00:00:00"/>
    <x v="3"/>
    <x v="9"/>
    <x v="3"/>
    <s v="C470"/>
    <x v="32"/>
    <s v="B1960"/>
    <x v="32"/>
    <x v="0"/>
    <n v="15.17"/>
    <n v="2"/>
    <n v="30.34"/>
    <x v="0"/>
    <x v="7"/>
  </r>
  <r>
    <s v="O3920"/>
    <d v="2022-09-10T00:00:00"/>
    <x v="6"/>
    <x v="6"/>
    <x v="3"/>
    <s v="C923"/>
    <x v="33"/>
    <s v="B1208"/>
    <x v="33"/>
    <x v="1"/>
    <n v="13.88"/>
    <n v="5"/>
    <n v="69.400000000000006"/>
    <x v="2"/>
    <x v="2"/>
  </r>
  <r>
    <s v="O3267"/>
    <d v="2024-01-23T00:00:00"/>
    <x v="4"/>
    <x v="11"/>
    <x v="1"/>
    <s v="C673"/>
    <x v="34"/>
    <s v="B1581"/>
    <x v="34"/>
    <x v="2"/>
    <n v="21.49"/>
    <n v="4"/>
    <n v="85.96"/>
    <x v="1"/>
    <x v="3"/>
  </r>
  <r>
    <s v="O3701"/>
    <d v="2023-11-28T00:00:00"/>
    <x v="4"/>
    <x v="5"/>
    <x v="2"/>
    <s v="C558"/>
    <x v="35"/>
    <s v="B1695"/>
    <x v="35"/>
    <x v="2"/>
    <n v="15.9"/>
    <n v="2"/>
    <n v="31.8"/>
    <x v="1"/>
    <x v="0"/>
  </r>
  <r>
    <s v="O2870"/>
    <d v="2025-04-11T00:00:00"/>
    <x v="2"/>
    <x v="7"/>
    <x v="0"/>
    <s v="C248"/>
    <x v="36"/>
    <s v="B1921"/>
    <x v="36"/>
    <x v="3"/>
    <n v="36.729999999999997"/>
    <n v="5"/>
    <n v="183.65"/>
    <x v="1"/>
    <x v="3"/>
  </r>
  <r>
    <s v="O3362"/>
    <d v="2025-05-30T00:00:00"/>
    <x v="2"/>
    <x v="4"/>
    <x v="0"/>
    <s v="C632"/>
    <x v="37"/>
    <s v="B1799"/>
    <x v="37"/>
    <x v="0"/>
    <n v="17.38"/>
    <n v="5"/>
    <n v="86.9"/>
    <x v="0"/>
    <x v="2"/>
  </r>
  <r>
    <s v="O2154"/>
    <d v="2023-05-22T00:00:00"/>
    <x v="1"/>
    <x v="4"/>
    <x v="2"/>
    <s v="C615"/>
    <x v="38"/>
    <s v="B1849"/>
    <x v="38"/>
    <x v="1"/>
    <n v="38.31"/>
    <n v="2"/>
    <n v="76.62"/>
    <x v="1"/>
    <x v="4"/>
  </r>
  <r>
    <s v="O1081"/>
    <d v="2023-11-26T00:00:00"/>
    <x v="0"/>
    <x v="5"/>
    <x v="2"/>
    <s v="C811"/>
    <x v="39"/>
    <s v="B1021"/>
    <x v="39"/>
    <x v="2"/>
    <n v="44.39"/>
    <n v="5"/>
    <n v="221.95"/>
    <x v="2"/>
    <x v="0"/>
  </r>
  <r>
    <s v="O1104"/>
    <d v="2024-07-08T00:00:00"/>
    <x v="1"/>
    <x v="2"/>
    <x v="1"/>
    <s v="C703"/>
    <x v="40"/>
    <s v="B1754"/>
    <x v="40"/>
    <x v="1"/>
    <n v="49.04"/>
    <n v="3"/>
    <n v="147.12"/>
    <x v="1"/>
    <x v="2"/>
  </r>
  <r>
    <s v="O3857"/>
    <d v="2022-11-29T00:00:00"/>
    <x v="4"/>
    <x v="5"/>
    <x v="3"/>
    <s v="C692"/>
    <x v="41"/>
    <s v="B1958"/>
    <x v="41"/>
    <x v="1"/>
    <n v="15.23"/>
    <n v="3"/>
    <n v="45.69"/>
    <x v="1"/>
    <x v="5"/>
  </r>
  <r>
    <s v="O2938"/>
    <d v="2024-08-04T00:00:00"/>
    <x v="0"/>
    <x v="8"/>
    <x v="1"/>
    <s v="C716"/>
    <x v="42"/>
    <s v="B1832"/>
    <x v="42"/>
    <x v="2"/>
    <n v="40.85"/>
    <n v="3"/>
    <n v="122.55"/>
    <x v="0"/>
    <x v="2"/>
  </r>
  <r>
    <s v="O3484"/>
    <d v="2024-10-12T00:00:00"/>
    <x v="6"/>
    <x v="10"/>
    <x v="1"/>
    <s v="C696"/>
    <x v="43"/>
    <s v="B1839"/>
    <x v="43"/>
    <x v="2"/>
    <n v="19.37"/>
    <n v="2"/>
    <n v="38.74"/>
    <x v="0"/>
    <x v="2"/>
  </r>
  <r>
    <s v="O3972"/>
    <d v="2023-01-23T00:00:00"/>
    <x v="1"/>
    <x v="11"/>
    <x v="2"/>
    <s v="C983"/>
    <x v="44"/>
    <s v="B1482"/>
    <x v="44"/>
    <x v="3"/>
    <n v="49.85"/>
    <n v="4"/>
    <n v="199.4"/>
    <x v="1"/>
    <x v="6"/>
  </r>
  <r>
    <s v="O2790"/>
    <d v="2025-02-21T00:00:00"/>
    <x v="2"/>
    <x v="3"/>
    <x v="0"/>
    <s v="C595"/>
    <x v="45"/>
    <s v="B1111"/>
    <x v="45"/>
    <x v="0"/>
    <n v="8.8000000000000007"/>
    <n v="1"/>
    <n v="8.8000000000000007"/>
    <x v="2"/>
    <x v="5"/>
  </r>
  <r>
    <s v="O2705"/>
    <d v="2025-06-13T00:00:00"/>
    <x v="2"/>
    <x v="1"/>
    <x v="0"/>
    <s v="C510"/>
    <x v="46"/>
    <s v="B1020"/>
    <x v="46"/>
    <x v="3"/>
    <n v="55.9"/>
    <n v="5"/>
    <n v="279.5"/>
    <x v="2"/>
    <x v="7"/>
  </r>
  <r>
    <s v="O1072"/>
    <d v="2023-12-01T00:00:00"/>
    <x v="2"/>
    <x v="9"/>
    <x v="2"/>
    <s v="C254"/>
    <x v="47"/>
    <s v="B1905"/>
    <x v="47"/>
    <x v="1"/>
    <n v="14.42"/>
    <n v="5"/>
    <n v="72.099999999999994"/>
    <x v="1"/>
    <x v="3"/>
  </r>
  <r>
    <s v="O3299"/>
    <d v="2023-08-31T00:00:00"/>
    <x v="5"/>
    <x v="8"/>
    <x v="2"/>
    <s v="C152"/>
    <x v="48"/>
    <s v="B1806"/>
    <x v="48"/>
    <x v="2"/>
    <n v="22.65"/>
    <n v="1"/>
    <n v="22.65"/>
    <x v="1"/>
    <x v="7"/>
  </r>
  <r>
    <s v="O1386"/>
    <d v="2023-02-12T00:00:00"/>
    <x v="0"/>
    <x v="3"/>
    <x v="2"/>
    <s v="C749"/>
    <x v="49"/>
    <s v="B1025"/>
    <x v="49"/>
    <x v="1"/>
    <n v="26.87"/>
    <n v="2"/>
    <n v="53.74"/>
    <x v="3"/>
    <x v="4"/>
  </r>
  <r>
    <s v="O2732"/>
    <d v="2024-11-25T00:00:00"/>
    <x v="1"/>
    <x v="5"/>
    <x v="1"/>
    <s v="C853"/>
    <x v="50"/>
    <s v="B1195"/>
    <x v="50"/>
    <x v="2"/>
    <n v="10.6"/>
    <n v="2"/>
    <n v="21.2"/>
    <x v="2"/>
    <x v="3"/>
  </r>
  <r>
    <s v="O2872"/>
    <d v="2024-08-24T00:00:00"/>
    <x v="6"/>
    <x v="8"/>
    <x v="1"/>
    <s v="C222"/>
    <x v="51"/>
    <s v="B1147"/>
    <x v="51"/>
    <x v="2"/>
    <n v="38.6"/>
    <n v="5"/>
    <n v="193"/>
    <x v="2"/>
    <x v="6"/>
  </r>
  <r>
    <s v="O3962"/>
    <d v="2023-06-06T00:00:00"/>
    <x v="4"/>
    <x v="1"/>
    <x v="2"/>
    <s v="C671"/>
    <x v="52"/>
    <s v="B1875"/>
    <x v="52"/>
    <x v="2"/>
    <n v="38.74"/>
    <n v="4"/>
    <n v="154.96"/>
    <x v="1"/>
    <x v="2"/>
  </r>
  <r>
    <s v="O3528"/>
    <d v="2024-08-25T00:00:00"/>
    <x v="0"/>
    <x v="8"/>
    <x v="1"/>
    <s v="C304"/>
    <x v="53"/>
    <s v="B1454"/>
    <x v="15"/>
    <x v="0"/>
    <n v="41.68"/>
    <n v="4"/>
    <n v="166.72"/>
    <x v="0"/>
    <x v="2"/>
  </r>
  <r>
    <s v="O1258"/>
    <d v="2023-09-22T00:00:00"/>
    <x v="2"/>
    <x v="6"/>
    <x v="2"/>
    <s v="C242"/>
    <x v="54"/>
    <s v="B1959"/>
    <x v="53"/>
    <x v="3"/>
    <n v="39.01"/>
    <n v="2"/>
    <n v="78.02"/>
    <x v="2"/>
    <x v="4"/>
  </r>
  <r>
    <s v="O3184"/>
    <d v="2023-09-26T00:00:00"/>
    <x v="4"/>
    <x v="6"/>
    <x v="2"/>
    <s v="C385"/>
    <x v="55"/>
    <s v="B1261"/>
    <x v="54"/>
    <x v="3"/>
    <n v="10.55"/>
    <n v="2"/>
    <n v="21.1"/>
    <x v="1"/>
    <x v="7"/>
  </r>
  <r>
    <s v="O1921"/>
    <d v="2024-06-12T00:00:00"/>
    <x v="3"/>
    <x v="1"/>
    <x v="1"/>
    <s v="C386"/>
    <x v="56"/>
    <s v="B1937"/>
    <x v="55"/>
    <x v="2"/>
    <n v="27.93"/>
    <n v="1"/>
    <n v="27.93"/>
    <x v="1"/>
    <x v="4"/>
  </r>
  <r>
    <s v="O3517"/>
    <d v="2023-11-17T00:00:00"/>
    <x v="2"/>
    <x v="5"/>
    <x v="2"/>
    <s v="C679"/>
    <x v="57"/>
    <s v="B1667"/>
    <x v="56"/>
    <x v="2"/>
    <n v="32.64"/>
    <n v="5"/>
    <n v="163.19999999999999"/>
    <x v="1"/>
    <x v="2"/>
  </r>
  <r>
    <s v="O1948"/>
    <d v="2024-09-03T00:00:00"/>
    <x v="4"/>
    <x v="6"/>
    <x v="1"/>
    <s v="C154"/>
    <x v="58"/>
    <s v="B1735"/>
    <x v="57"/>
    <x v="3"/>
    <n v="44.59"/>
    <n v="4"/>
    <n v="178.36"/>
    <x v="3"/>
    <x v="7"/>
  </r>
  <r>
    <s v="O1087"/>
    <d v="2023-10-31T00:00:00"/>
    <x v="4"/>
    <x v="10"/>
    <x v="2"/>
    <s v="C163"/>
    <x v="59"/>
    <s v="B1798"/>
    <x v="58"/>
    <x v="1"/>
    <n v="19.29"/>
    <n v="5"/>
    <n v="96.45"/>
    <x v="3"/>
    <x v="1"/>
  </r>
  <r>
    <s v="O3828"/>
    <d v="2023-04-08T00:00:00"/>
    <x v="6"/>
    <x v="7"/>
    <x v="2"/>
    <s v="C270"/>
    <x v="60"/>
    <s v="B1757"/>
    <x v="59"/>
    <x v="3"/>
    <n v="35.01"/>
    <n v="2"/>
    <n v="70.02"/>
    <x v="0"/>
    <x v="3"/>
  </r>
  <r>
    <s v="O2172"/>
    <d v="2023-01-21T00:00:00"/>
    <x v="6"/>
    <x v="11"/>
    <x v="2"/>
    <s v="C558"/>
    <x v="35"/>
    <s v="B1435"/>
    <x v="60"/>
    <x v="3"/>
    <n v="44.94"/>
    <n v="2"/>
    <n v="89.88"/>
    <x v="1"/>
    <x v="7"/>
  </r>
  <r>
    <s v="O3764"/>
    <d v="2023-09-25T00:00:00"/>
    <x v="1"/>
    <x v="6"/>
    <x v="2"/>
    <s v="C260"/>
    <x v="61"/>
    <s v="B1002"/>
    <x v="61"/>
    <x v="0"/>
    <n v="33.33"/>
    <n v="1"/>
    <n v="33.33"/>
    <x v="2"/>
    <x v="0"/>
  </r>
  <r>
    <s v="O3203"/>
    <d v="2023-12-25T00:00:00"/>
    <x v="1"/>
    <x v="9"/>
    <x v="2"/>
    <s v="C106"/>
    <x v="62"/>
    <s v="B1887"/>
    <x v="62"/>
    <x v="3"/>
    <n v="33.770000000000003"/>
    <n v="2"/>
    <n v="67.540000000000006"/>
    <x v="2"/>
    <x v="2"/>
  </r>
  <r>
    <s v="O3519"/>
    <d v="2025-04-12T00:00:00"/>
    <x v="6"/>
    <x v="7"/>
    <x v="0"/>
    <s v="C427"/>
    <x v="63"/>
    <s v="B1768"/>
    <x v="63"/>
    <x v="0"/>
    <n v="20.010000000000002"/>
    <n v="3"/>
    <n v="60.03"/>
    <x v="1"/>
    <x v="2"/>
  </r>
  <r>
    <s v="O1185"/>
    <d v="2024-04-10T00:00:00"/>
    <x v="3"/>
    <x v="7"/>
    <x v="1"/>
    <s v="C863"/>
    <x v="64"/>
    <s v="B1621"/>
    <x v="64"/>
    <x v="2"/>
    <n v="34.770000000000003"/>
    <n v="2"/>
    <n v="69.540000000000006"/>
    <x v="1"/>
    <x v="1"/>
  </r>
  <r>
    <s v="O2441"/>
    <d v="2023-02-09T00:00:00"/>
    <x v="5"/>
    <x v="3"/>
    <x v="2"/>
    <s v="C760"/>
    <x v="65"/>
    <s v="B1578"/>
    <x v="65"/>
    <x v="2"/>
    <n v="42.52"/>
    <n v="1"/>
    <n v="42.52"/>
    <x v="2"/>
    <x v="2"/>
  </r>
  <r>
    <s v="O2344"/>
    <d v="2023-10-08T00:00:00"/>
    <x v="0"/>
    <x v="10"/>
    <x v="2"/>
    <s v="C741"/>
    <x v="66"/>
    <s v="B1795"/>
    <x v="66"/>
    <x v="0"/>
    <n v="14.02"/>
    <n v="4"/>
    <n v="56.08"/>
    <x v="1"/>
    <x v="0"/>
  </r>
  <r>
    <s v="O2395"/>
    <d v="2024-12-06T00:00:00"/>
    <x v="2"/>
    <x v="9"/>
    <x v="1"/>
    <s v="C461"/>
    <x v="67"/>
    <s v="B1578"/>
    <x v="67"/>
    <x v="0"/>
    <n v="35.94"/>
    <n v="4"/>
    <n v="143.76"/>
    <x v="2"/>
    <x v="1"/>
  </r>
  <r>
    <s v="O1518"/>
    <d v="2023-02-05T00:00:00"/>
    <x v="0"/>
    <x v="3"/>
    <x v="2"/>
    <s v="C970"/>
    <x v="68"/>
    <s v="B1977"/>
    <x v="68"/>
    <x v="0"/>
    <n v="33.229999999999997"/>
    <n v="1"/>
    <n v="33.229999999999997"/>
    <x v="2"/>
    <x v="2"/>
  </r>
  <r>
    <s v="O2502"/>
    <d v="2025-01-14T00:00:00"/>
    <x v="4"/>
    <x v="11"/>
    <x v="0"/>
    <s v="C565"/>
    <x v="69"/>
    <s v="B1566"/>
    <x v="69"/>
    <x v="0"/>
    <n v="32.78"/>
    <n v="3"/>
    <n v="98.34"/>
    <x v="0"/>
    <x v="2"/>
  </r>
  <r>
    <s v="O3248"/>
    <d v="2025-08-19T00:00:00"/>
    <x v="4"/>
    <x v="8"/>
    <x v="0"/>
    <s v="C498"/>
    <x v="70"/>
    <s v="B1972"/>
    <x v="70"/>
    <x v="2"/>
    <n v="23.14"/>
    <n v="3"/>
    <n v="69.42"/>
    <x v="0"/>
    <x v="5"/>
  </r>
  <r>
    <s v="O2425"/>
    <d v="2022-12-30T00:00:00"/>
    <x v="2"/>
    <x v="9"/>
    <x v="3"/>
    <s v="C293"/>
    <x v="71"/>
    <s v="B1849"/>
    <x v="3"/>
    <x v="0"/>
    <n v="31.23"/>
    <n v="5"/>
    <n v="156.15"/>
    <x v="0"/>
    <x v="0"/>
  </r>
  <r>
    <s v="O2218"/>
    <d v="2023-08-18T00:00:00"/>
    <x v="2"/>
    <x v="8"/>
    <x v="2"/>
    <s v="C507"/>
    <x v="72"/>
    <s v="B1555"/>
    <x v="71"/>
    <x v="2"/>
    <n v="37.39"/>
    <n v="3"/>
    <n v="112.17"/>
    <x v="0"/>
    <x v="2"/>
  </r>
  <r>
    <s v="O2124"/>
    <d v="2023-04-14T00:00:00"/>
    <x v="2"/>
    <x v="7"/>
    <x v="2"/>
    <s v="C347"/>
    <x v="73"/>
    <s v="B1688"/>
    <x v="72"/>
    <x v="3"/>
    <n v="37.71"/>
    <n v="5"/>
    <n v="188.55"/>
    <x v="0"/>
    <x v="2"/>
  </r>
  <r>
    <s v="O3063"/>
    <d v="2023-10-28T00:00:00"/>
    <x v="6"/>
    <x v="10"/>
    <x v="2"/>
    <s v="C406"/>
    <x v="74"/>
    <s v="B1651"/>
    <x v="73"/>
    <x v="0"/>
    <n v="48.89"/>
    <n v="1"/>
    <n v="48.89"/>
    <x v="0"/>
    <x v="5"/>
  </r>
  <r>
    <s v="O1957"/>
    <d v="2024-01-30T00:00:00"/>
    <x v="4"/>
    <x v="11"/>
    <x v="1"/>
    <s v="C999"/>
    <x v="75"/>
    <s v="B1679"/>
    <x v="74"/>
    <x v="2"/>
    <n v="10.34"/>
    <n v="4"/>
    <n v="41.36"/>
    <x v="2"/>
    <x v="7"/>
  </r>
  <r>
    <s v="O2477"/>
    <d v="2023-01-11T00:00:00"/>
    <x v="3"/>
    <x v="11"/>
    <x v="2"/>
    <s v="C233"/>
    <x v="76"/>
    <s v="B1986"/>
    <x v="75"/>
    <x v="2"/>
    <n v="43.63"/>
    <n v="2"/>
    <n v="87.26"/>
    <x v="1"/>
    <x v="2"/>
  </r>
  <r>
    <s v="O1318"/>
    <d v="2023-10-27T00:00:00"/>
    <x v="2"/>
    <x v="10"/>
    <x v="2"/>
    <s v="C565"/>
    <x v="77"/>
    <s v="B1102"/>
    <x v="76"/>
    <x v="2"/>
    <n v="35.700000000000003"/>
    <n v="2"/>
    <n v="71.400000000000006"/>
    <x v="2"/>
    <x v="3"/>
  </r>
  <r>
    <s v="O3797"/>
    <d v="2024-06-04T00:00:00"/>
    <x v="4"/>
    <x v="1"/>
    <x v="1"/>
    <s v="C926"/>
    <x v="78"/>
    <s v="B1954"/>
    <x v="77"/>
    <x v="2"/>
    <n v="19.36"/>
    <n v="5"/>
    <n v="96.8"/>
    <x v="2"/>
    <x v="2"/>
  </r>
  <r>
    <s v="O1300"/>
    <d v="2023-06-10T00:00:00"/>
    <x v="6"/>
    <x v="1"/>
    <x v="2"/>
    <s v="C948"/>
    <x v="79"/>
    <s v="B1794"/>
    <x v="78"/>
    <x v="3"/>
    <n v="31.85"/>
    <n v="4"/>
    <n v="127.4"/>
    <x v="1"/>
    <x v="4"/>
  </r>
  <r>
    <s v="O1143"/>
    <d v="2023-01-29T00:00:00"/>
    <x v="0"/>
    <x v="11"/>
    <x v="2"/>
    <s v="C988"/>
    <x v="80"/>
    <s v="B1328"/>
    <x v="79"/>
    <x v="1"/>
    <n v="36.76"/>
    <n v="4"/>
    <n v="147.04"/>
    <x v="1"/>
    <x v="4"/>
  </r>
  <r>
    <s v="O1819"/>
    <d v="2023-02-11T00:00:00"/>
    <x v="6"/>
    <x v="3"/>
    <x v="2"/>
    <s v="C514"/>
    <x v="81"/>
    <s v="B1764"/>
    <x v="80"/>
    <x v="0"/>
    <n v="19.809999999999999"/>
    <n v="2"/>
    <n v="39.619999999999997"/>
    <x v="3"/>
    <x v="7"/>
  </r>
  <r>
    <s v="O3437"/>
    <d v="2024-08-21T00:00:00"/>
    <x v="3"/>
    <x v="8"/>
    <x v="1"/>
    <s v="C487"/>
    <x v="82"/>
    <s v="B1229"/>
    <x v="81"/>
    <x v="0"/>
    <n v="38.99"/>
    <n v="2"/>
    <n v="77.98"/>
    <x v="2"/>
    <x v="5"/>
  </r>
  <r>
    <s v="O3369"/>
    <d v="2025-03-22T00:00:00"/>
    <x v="6"/>
    <x v="0"/>
    <x v="0"/>
    <s v="C343"/>
    <x v="83"/>
    <s v="B1600"/>
    <x v="82"/>
    <x v="0"/>
    <n v="29.31"/>
    <n v="5"/>
    <n v="146.55000000000001"/>
    <x v="2"/>
    <x v="5"/>
  </r>
  <r>
    <s v="O2611"/>
    <d v="2025-08-23T00:00:00"/>
    <x v="6"/>
    <x v="8"/>
    <x v="0"/>
    <s v="C365"/>
    <x v="84"/>
    <s v="B1959"/>
    <x v="53"/>
    <x v="2"/>
    <n v="31.42"/>
    <n v="2"/>
    <n v="62.84"/>
    <x v="2"/>
    <x v="7"/>
  </r>
  <r>
    <s v="O1887"/>
    <d v="2024-08-27T00:00:00"/>
    <x v="4"/>
    <x v="8"/>
    <x v="1"/>
    <s v="C878"/>
    <x v="85"/>
    <s v="B1572"/>
    <x v="83"/>
    <x v="0"/>
    <n v="49.37"/>
    <n v="1"/>
    <n v="49.37"/>
    <x v="2"/>
    <x v="1"/>
  </r>
  <r>
    <s v="O2323"/>
    <d v="2022-10-29T00:00:00"/>
    <x v="6"/>
    <x v="10"/>
    <x v="3"/>
    <s v="C624"/>
    <x v="86"/>
    <s v="B1251"/>
    <x v="84"/>
    <x v="1"/>
    <n v="37.61"/>
    <n v="1"/>
    <n v="37.61"/>
    <x v="0"/>
    <x v="5"/>
  </r>
  <r>
    <s v="O1624"/>
    <d v="2024-10-19T00:00:00"/>
    <x v="6"/>
    <x v="10"/>
    <x v="1"/>
    <s v="C437"/>
    <x v="87"/>
    <s v="B1466"/>
    <x v="85"/>
    <x v="0"/>
    <n v="31.59"/>
    <n v="5"/>
    <n v="157.94999999999999"/>
    <x v="0"/>
    <x v="3"/>
  </r>
  <r>
    <s v="O2806"/>
    <d v="2022-11-23T00:00:00"/>
    <x v="3"/>
    <x v="5"/>
    <x v="3"/>
    <s v="C898"/>
    <x v="88"/>
    <s v="B1958"/>
    <x v="86"/>
    <x v="3"/>
    <n v="7.87"/>
    <n v="3"/>
    <n v="23.61"/>
    <x v="2"/>
    <x v="2"/>
  </r>
  <r>
    <s v="O1952"/>
    <d v="2023-09-12T00:00:00"/>
    <x v="4"/>
    <x v="6"/>
    <x v="2"/>
    <s v="C429"/>
    <x v="89"/>
    <s v="B1145"/>
    <x v="87"/>
    <x v="2"/>
    <n v="49.69"/>
    <n v="5"/>
    <n v="248.45"/>
    <x v="3"/>
    <x v="1"/>
  </r>
  <r>
    <s v="O2276"/>
    <d v="2023-03-22T00:00:00"/>
    <x v="3"/>
    <x v="0"/>
    <x v="2"/>
    <s v="C738"/>
    <x v="90"/>
    <s v="B1379"/>
    <x v="88"/>
    <x v="1"/>
    <n v="12.63"/>
    <n v="4"/>
    <n v="50.52"/>
    <x v="0"/>
    <x v="7"/>
  </r>
  <r>
    <s v="O1032"/>
    <d v="2024-10-30T00:00:00"/>
    <x v="3"/>
    <x v="10"/>
    <x v="1"/>
    <s v="C955"/>
    <x v="91"/>
    <s v="B1192"/>
    <x v="89"/>
    <x v="2"/>
    <n v="44.86"/>
    <n v="2"/>
    <n v="89.72"/>
    <x v="3"/>
    <x v="0"/>
  </r>
  <r>
    <s v="O1526"/>
    <d v="2024-04-06T00:00:00"/>
    <x v="6"/>
    <x v="7"/>
    <x v="1"/>
    <s v="C251"/>
    <x v="92"/>
    <s v="B1657"/>
    <x v="90"/>
    <x v="0"/>
    <n v="20.170000000000002"/>
    <n v="2"/>
    <n v="40.340000000000003"/>
    <x v="1"/>
    <x v="1"/>
  </r>
  <r>
    <s v="O3252"/>
    <d v="2024-11-28T00:00:00"/>
    <x v="5"/>
    <x v="5"/>
    <x v="1"/>
    <s v="C741"/>
    <x v="66"/>
    <s v="B1856"/>
    <x v="91"/>
    <x v="0"/>
    <n v="16.989999999999998"/>
    <n v="4"/>
    <n v="67.959999999999994"/>
    <x v="0"/>
    <x v="2"/>
  </r>
  <r>
    <s v="O3963"/>
    <d v="2025-06-27T00:00:00"/>
    <x v="2"/>
    <x v="1"/>
    <x v="0"/>
    <s v="C183"/>
    <x v="93"/>
    <s v="B1274"/>
    <x v="92"/>
    <x v="1"/>
    <n v="19.29"/>
    <n v="5"/>
    <n v="96.45"/>
    <x v="0"/>
    <x v="2"/>
  </r>
  <r>
    <s v="O1733"/>
    <d v="2024-11-29T00:00:00"/>
    <x v="2"/>
    <x v="5"/>
    <x v="1"/>
    <s v="C164"/>
    <x v="94"/>
    <s v="B1704"/>
    <x v="93"/>
    <x v="1"/>
    <n v="38.92"/>
    <n v="2"/>
    <n v="77.84"/>
    <x v="2"/>
    <x v="7"/>
  </r>
  <r>
    <s v="O3379"/>
    <d v="2023-06-26T00:00:00"/>
    <x v="1"/>
    <x v="1"/>
    <x v="2"/>
    <s v="C359"/>
    <x v="95"/>
    <s v="B1565"/>
    <x v="94"/>
    <x v="2"/>
    <n v="21.95"/>
    <n v="5"/>
    <n v="109.75"/>
    <x v="0"/>
    <x v="2"/>
  </r>
  <r>
    <s v="O3707"/>
    <d v="2024-09-17T00:00:00"/>
    <x v="4"/>
    <x v="6"/>
    <x v="1"/>
    <s v="C221"/>
    <x v="96"/>
    <s v="B1338"/>
    <x v="9"/>
    <x v="0"/>
    <n v="49.27"/>
    <n v="2"/>
    <n v="98.54"/>
    <x v="0"/>
    <x v="0"/>
  </r>
  <r>
    <s v="O1455"/>
    <d v="2023-11-08T00:00:00"/>
    <x v="3"/>
    <x v="5"/>
    <x v="2"/>
    <s v="C313"/>
    <x v="97"/>
    <s v="B1245"/>
    <x v="95"/>
    <x v="3"/>
    <n v="17.98"/>
    <n v="1"/>
    <n v="17.98"/>
    <x v="1"/>
    <x v="3"/>
  </r>
  <r>
    <s v="O1427"/>
    <d v="2023-02-08T00:00:00"/>
    <x v="3"/>
    <x v="3"/>
    <x v="2"/>
    <s v="C172"/>
    <x v="98"/>
    <s v="B1959"/>
    <x v="96"/>
    <x v="2"/>
    <n v="12.11"/>
    <n v="5"/>
    <n v="60.55"/>
    <x v="0"/>
    <x v="2"/>
  </r>
  <r>
    <s v="O2237"/>
    <d v="2022-10-01T00:00:00"/>
    <x v="6"/>
    <x v="10"/>
    <x v="3"/>
    <s v="C854"/>
    <x v="99"/>
    <s v="B1864"/>
    <x v="97"/>
    <x v="0"/>
    <n v="8.89"/>
    <n v="1"/>
    <n v="8.89"/>
    <x v="0"/>
    <x v="7"/>
  </r>
  <r>
    <s v="O3095"/>
    <d v="2024-11-28T00:00:00"/>
    <x v="5"/>
    <x v="5"/>
    <x v="1"/>
    <s v="C177"/>
    <x v="100"/>
    <s v="B1563"/>
    <x v="98"/>
    <x v="2"/>
    <n v="30.69"/>
    <n v="1"/>
    <n v="30.69"/>
    <x v="0"/>
    <x v="2"/>
  </r>
  <r>
    <s v="O1519"/>
    <d v="2023-03-15T00:00:00"/>
    <x v="3"/>
    <x v="0"/>
    <x v="2"/>
    <s v="C676"/>
    <x v="101"/>
    <s v="B1337"/>
    <x v="99"/>
    <x v="2"/>
    <n v="10.91"/>
    <n v="4"/>
    <n v="43.64"/>
    <x v="1"/>
    <x v="3"/>
  </r>
  <r>
    <s v="O1262"/>
    <d v="2024-03-14T00:00:00"/>
    <x v="5"/>
    <x v="0"/>
    <x v="1"/>
    <s v="C978"/>
    <x v="102"/>
    <s v="B1864"/>
    <x v="100"/>
    <x v="3"/>
    <n v="17.04"/>
    <n v="3"/>
    <n v="51.12"/>
    <x v="3"/>
    <x v="3"/>
  </r>
  <r>
    <s v="O2466"/>
    <d v="2025-04-29T00:00:00"/>
    <x v="4"/>
    <x v="7"/>
    <x v="0"/>
    <s v="C376"/>
    <x v="103"/>
    <s v="B1357"/>
    <x v="101"/>
    <x v="2"/>
    <n v="37.19"/>
    <n v="3"/>
    <n v="111.57"/>
    <x v="0"/>
    <x v="6"/>
  </r>
  <r>
    <s v="O3377"/>
    <d v="2025-06-17T00:00:00"/>
    <x v="4"/>
    <x v="1"/>
    <x v="0"/>
    <s v="C945"/>
    <x v="104"/>
    <s v="B1144"/>
    <x v="102"/>
    <x v="1"/>
    <n v="47.62"/>
    <n v="1"/>
    <n v="47.62"/>
    <x v="0"/>
    <x v="2"/>
  </r>
  <r>
    <s v="O1566"/>
    <d v="2024-10-31T00:00:00"/>
    <x v="5"/>
    <x v="10"/>
    <x v="1"/>
    <s v="C453"/>
    <x v="105"/>
    <s v="B1450"/>
    <x v="103"/>
    <x v="0"/>
    <n v="43.95"/>
    <n v="1"/>
    <n v="43.95"/>
    <x v="2"/>
    <x v="1"/>
  </r>
  <r>
    <s v="O1947"/>
    <d v="2023-09-24T00:00:00"/>
    <x v="0"/>
    <x v="6"/>
    <x v="2"/>
    <s v="C257"/>
    <x v="106"/>
    <s v="B1180"/>
    <x v="104"/>
    <x v="2"/>
    <n v="19.18"/>
    <n v="1"/>
    <n v="19.18"/>
    <x v="2"/>
    <x v="0"/>
  </r>
  <r>
    <s v="O3763"/>
    <d v="2023-09-02T00:00:00"/>
    <x v="6"/>
    <x v="6"/>
    <x v="2"/>
    <s v="C313"/>
    <x v="107"/>
    <s v="B1724"/>
    <x v="105"/>
    <x v="1"/>
    <n v="18.7"/>
    <n v="3"/>
    <n v="56.1"/>
    <x v="0"/>
    <x v="0"/>
  </r>
  <r>
    <s v="O3622"/>
    <d v="2023-05-14T00:00:00"/>
    <x v="0"/>
    <x v="4"/>
    <x v="2"/>
    <s v="C833"/>
    <x v="108"/>
    <s v="B1921"/>
    <x v="36"/>
    <x v="3"/>
    <n v="34.22"/>
    <n v="3"/>
    <n v="102.66"/>
    <x v="0"/>
    <x v="5"/>
  </r>
  <r>
    <s v="O3751"/>
    <d v="2024-02-18T00:00:00"/>
    <x v="0"/>
    <x v="3"/>
    <x v="1"/>
    <s v="C127"/>
    <x v="109"/>
    <s v="B1225"/>
    <x v="106"/>
    <x v="2"/>
    <n v="7.07"/>
    <n v="5"/>
    <n v="35.35"/>
    <x v="0"/>
    <x v="5"/>
  </r>
  <r>
    <s v="O2995"/>
    <d v="2023-02-10T00:00:00"/>
    <x v="2"/>
    <x v="3"/>
    <x v="2"/>
    <s v="C252"/>
    <x v="110"/>
    <s v="B1935"/>
    <x v="107"/>
    <x v="2"/>
    <n v="5.92"/>
    <n v="1"/>
    <n v="5.92"/>
    <x v="2"/>
    <x v="3"/>
  </r>
  <r>
    <s v="O2823"/>
    <d v="2025-02-13T00:00:00"/>
    <x v="5"/>
    <x v="3"/>
    <x v="0"/>
    <s v="C229"/>
    <x v="22"/>
    <s v="B1247"/>
    <x v="108"/>
    <x v="0"/>
    <n v="17.95"/>
    <n v="4"/>
    <n v="71.8"/>
    <x v="2"/>
    <x v="0"/>
  </r>
  <r>
    <s v="O1809"/>
    <d v="2024-11-20T00:00:00"/>
    <x v="3"/>
    <x v="5"/>
    <x v="1"/>
    <s v="C971"/>
    <x v="111"/>
    <s v="B1874"/>
    <x v="109"/>
    <x v="3"/>
    <n v="33.18"/>
    <n v="1"/>
    <n v="33.18"/>
    <x v="1"/>
    <x v="3"/>
  </r>
  <r>
    <s v="O3803"/>
    <d v="2025-03-24T00:00:00"/>
    <x v="1"/>
    <x v="0"/>
    <x v="0"/>
    <s v="C899"/>
    <x v="112"/>
    <s v="B1073"/>
    <x v="110"/>
    <x v="2"/>
    <n v="47.38"/>
    <n v="4"/>
    <n v="189.52"/>
    <x v="0"/>
    <x v="2"/>
  </r>
  <r>
    <s v="O1147"/>
    <d v="2023-09-10T00:00:00"/>
    <x v="0"/>
    <x v="6"/>
    <x v="2"/>
    <s v="C860"/>
    <x v="113"/>
    <s v="B1870"/>
    <x v="111"/>
    <x v="0"/>
    <n v="49.28"/>
    <n v="2"/>
    <n v="98.56"/>
    <x v="3"/>
    <x v="3"/>
  </r>
  <r>
    <s v="O1264"/>
    <d v="2024-11-14T00:00:00"/>
    <x v="5"/>
    <x v="5"/>
    <x v="1"/>
    <s v="C468"/>
    <x v="114"/>
    <s v="B1530"/>
    <x v="112"/>
    <x v="0"/>
    <n v="27.27"/>
    <n v="4"/>
    <n v="109.08"/>
    <x v="1"/>
    <x v="2"/>
  </r>
  <r>
    <s v="O2733"/>
    <d v="2024-11-08T00:00:00"/>
    <x v="2"/>
    <x v="5"/>
    <x v="1"/>
    <s v="C569"/>
    <x v="115"/>
    <s v="B1730"/>
    <x v="113"/>
    <x v="0"/>
    <n v="34.06"/>
    <n v="4"/>
    <n v="136.24"/>
    <x v="2"/>
    <x v="5"/>
  </r>
  <r>
    <s v="O3382"/>
    <d v="2022-09-22T00:00:00"/>
    <x v="5"/>
    <x v="6"/>
    <x v="3"/>
    <s v="C572"/>
    <x v="116"/>
    <s v="B1792"/>
    <x v="114"/>
    <x v="2"/>
    <n v="47.06"/>
    <n v="1"/>
    <n v="47.06"/>
    <x v="2"/>
    <x v="7"/>
  </r>
  <r>
    <s v="O1005"/>
    <d v="2023-01-05T00:00:00"/>
    <x v="5"/>
    <x v="11"/>
    <x v="2"/>
    <s v="C835"/>
    <x v="117"/>
    <s v="B1995"/>
    <x v="115"/>
    <x v="1"/>
    <n v="48.5"/>
    <n v="4"/>
    <n v="194"/>
    <x v="0"/>
    <x v="1"/>
  </r>
  <r>
    <s v="O3021"/>
    <d v="2024-01-28T00:00:00"/>
    <x v="0"/>
    <x v="11"/>
    <x v="1"/>
    <s v="C321"/>
    <x v="118"/>
    <s v="B1554"/>
    <x v="116"/>
    <x v="0"/>
    <n v="35.14"/>
    <n v="5"/>
    <n v="175.7"/>
    <x v="2"/>
    <x v="1"/>
  </r>
  <r>
    <s v="O3114"/>
    <d v="2023-10-18T00:00:00"/>
    <x v="3"/>
    <x v="10"/>
    <x v="2"/>
    <s v="C823"/>
    <x v="119"/>
    <s v="B1586"/>
    <x v="117"/>
    <x v="0"/>
    <n v="12.99"/>
    <n v="2"/>
    <n v="25.98"/>
    <x v="0"/>
    <x v="7"/>
  </r>
  <r>
    <s v="O1562"/>
    <d v="2024-10-16T00:00:00"/>
    <x v="3"/>
    <x v="10"/>
    <x v="1"/>
    <s v="C327"/>
    <x v="120"/>
    <s v="B1806"/>
    <x v="118"/>
    <x v="3"/>
    <n v="29.07"/>
    <n v="4"/>
    <n v="116.28"/>
    <x v="2"/>
    <x v="7"/>
  </r>
  <r>
    <s v="O3179"/>
    <d v="2025-08-06T00:00:00"/>
    <x v="3"/>
    <x v="8"/>
    <x v="0"/>
    <s v="C980"/>
    <x v="121"/>
    <s v="B1195"/>
    <x v="50"/>
    <x v="2"/>
    <n v="13.66"/>
    <n v="2"/>
    <n v="27.32"/>
    <x v="1"/>
    <x v="0"/>
  </r>
  <r>
    <s v="O3069"/>
    <d v="2025-07-06T00:00:00"/>
    <x v="0"/>
    <x v="2"/>
    <x v="0"/>
    <s v="C458"/>
    <x v="122"/>
    <s v="B1424"/>
    <x v="119"/>
    <x v="1"/>
    <n v="35.96"/>
    <n v="1"/>
    <n v="35.96"/>
    <x v="1"/>
    <x v="7"/>
  </r>
  <r>
    <s v="O3430"/>
    <d v="2024-03-10T00:00:00"/>
    <x v="0"/>
    <x v="0"/>
    <x v="1"/>
    <s v="C618"/>
    <x v="123"/>
    <s v="B1472"/>
    <x v="120"/>
    <x v="0"/>
    <n v="38.729999999999997"/>
    <n v="4"/>
    <n v="154.91999999999999"/>
    <x v="0"/>
    <x v="2"/>
  </r>
  <r>
    <s v="O2069"/>
    <d v="2024-06-13T00:00:00"/>
    <x v="5"/>
    <x v="1"/>
    <x v="1"/>
    <s v="C647"/>
    <x v="124"/>
    <s v="B1781"/>
    <x v="121"/>
    <x v="0"/>
    <n v="37.6"/>
    <n v="1"/>
    <n v="37.6"/>
    <x v="3"/>
    <x v="3"/>
  </r>
  <r>
    <s v="O1965"/>
    <d v="2024-02-19T00:00:00"/>
    <x v="1"/>
    <x v="3"/>
    <x v="1"/>
    <s v="C133"/>
    <x v="125"/>
    <s v="B1936"/>
    <x v="122"/>
    <x v="3"/>
    <n v="41.39"/>
    <n v="3"/>
    <n v="124.17"/>
    <x v="3"/>
    <x v="1"/>
  </r>
  <r>
    <s v="O1979"/>
    <d v="2024-06-28T00:00:00"/>
    <x v="2"/>
    <x v="1"/>
    <x v="1"/>
    <s v="C252"/>
    <x v="110"/>
    <s v="B1489"/>
    <x v="123"/>
    <x v="3"/>
    <n v="24.94"/>
    <n v="5"/>
    <n v="124.7"/>
    <x v="3"/>
    <x v="2"/>
  </r>
  <r>
    <s v="O3131"/>
    <d v="2024-06-15T00:00:00"/>
    <x v="6"/>
    <x v="1"/>
    <x v="1"/>
    <s v="C604"/>
    <x v="126"/>
    <s v="B1331"/>
    <x v="124"/>
    <x v="0"/>
    <n v="39.06"/>
    <n v="1"/>
    <n v="39.06"/>
    <x v="0"/>
    <x v="6"/>
  </r>
  <r>
    <s v="O1985"/>
    <d v="2023-05-03T00:00:00"/>
    <x v="3"/>
    <x v="4"/>
    <x v="2"/>
    <s v="C992"/>
    <x v="127"/>
    <s v="B1036"/>
    <x v="125"/>
    <x v="3"/>
    <n v="7.01"/>
    <n v="4"/>
    <n v="28.04"/>
    <x v="1"/>
    <x v="0"/>
  </r>
  <r>
    <s v="O3126"/>
    <d v="2024-08-11T00:00:00"/>
    <x v="0"/>
    <x v="8"/>
    <x v="1"/>
    <s v="C259"/>
    <x v="128"/>
    <s v="B1125"/>
    <x v="126"/>
    <x v="2"/>
    <n v="31.1"/>
    <n v="3"/>
    <n v="93.3"/>
    <x v="0"/>
    <x v="5"/>
  </r>
  <r>
    <s v="O2942"/>
    <d v="2023-05-11T00:00:00"/>
    <x v="5"/>
    <x v="4"/>
    <x v="2"/>
    <s v="C357"/>
    <x v="129"/>
    <s v="B1218"/>
    <x v="127"/>
    <x v="2"/>
    <n v="21.48"/>
    <n v="1"/>
    <n v="21.48"/>
    <x v="1"/>
    <x v="2"/>
  </r>
  <r>
    <s v="O3931"/>
    <d v="2023-07-08T00:00:00"/>
    <x v="6"/>
    <x v="2"/>
    <x v="2"/>
    <s v="C540"/>
    <x v="130"/>
    <s v="B1565"/>
    <x v="128"/>
    <x v="2"/>
    <n v="29.11"/>
    <n v="5"/>
    <n v="145.55000000000001"/>
    <x v="2"/>
    <x v="5"/>
  </r>
  <r>
    <s v="O3768"/>
    <d v="2024-08-08T00:00:00"/>
    <x v="5"/>
    <x v="8"/>
    <x v="1"/>
    <s v="C711"/>
    <x v="131"/>
    <s v="B1611"/>
    <x v="129"/>
    <x v="3"/>
    <n v="16.3"/>
    <n v="5"/>
    <n v="81.5"/>
    <x v="1"/>
    <x v="7"/>
  </r>
  <r>
    <s v="O1943"/>
    <d v="2023-07-06T00:00:00"/>
    <x v="5"/>
    <x v="2"/>
    <x v="2"/>
    <s v="C227"/>
    <x v="132"/>
    <s v="B1931"/>
    <x v="130"/>
    <x v="1"/>
    <n v="14.9"/>
    <n v="3"/>
    <n v="44.7"/>
    <x v="3"/>
    <x v="1"/>
  </r>
  <r>
    <s v="O2334"/>
    <d v="2023-12-20T00:00:00"/>
    <x v="3"/>
    <x v="9"/>
    <x v="2"/>
    <s v="C934"/>
    <x v="133"/>
    <s v="B1327"/>
    <x v="131"/>
    <x v="1"/>
    <n v="10.98"/>
    <n v="4"/>
    <n v="43.92"/>
    <x v="0"/>
    <x v="1"/>
  </r>
  <r>
    <s v="O3217"/>
    <d v="2023-10-29T00:00:00"/>
    <x v="0"/>
    <x v="10"/>
    <x v="2"/>
    <s v="C940"/>
    <x v="134"/>
    <s v="B1912"/>
    <x v="132"/>
    <x v="1"/>
    <n v="10.97"/>
    <n v="1"/>
    <n v="10.97"/>
    <x v="1"/>
    <x v="6"/>
  </r>
  <r>
    <s v="O3452"/>
    <d v="2023-07-17T00:00:00"/>
    <x v="1"/>
    <x v="2"/>
    <x v="2"/>
    <s v="C274"/>
    <x v="135"/>
    <s v="B1700"/>
    <x v="133"/>
    <x v="2"/>
    <n v="44.12"/>
    <n v="2"/>
    <n v="88.24"/>
    <x v="1"/>
    <x v="1"/>
  </r>
  <r>
    <s v="O3948"/>
    <d v="2023-08-06T00:00:00"/>
    <x v="0"/>
    <x v="8"/>
    <x v="2"/>
    <s v="C132"/>
    <x v="136"/>
    <s v="B1708"/>
    <x v="134"/>
    <x v="3"/>
    <n v="44.65"/>
    <n v="1"/>
    <n v="44.65"/>
    <x v="1"/>
    <x v="3"/>
  </r>
  <r>
    <s v="O2647"/>
    <d v="2025-04-16T00:00:00"/>
    <x v="3"/>
    <x v="7"/>
    <x v="0"/>
    <s v="C359"/>
    <x v="95"/>
    <s v="B1320"/>
    <x v="135"/>
    <x v="1"/>
    <n v="15.59"/>
    <n v="1"/>
    <n v="15.59"/>
    <x v="1"/>
    <x v="2"/>
  </r>
  <r>
    <s v="O1110"/>
    <d v="2023-12-30T00:00:00"/>
    <x v="6"/>
    <x v="9"/>
    <x v="2"/>
    <s v="C648"/>
    <x v="137"/>
    <s v="B1885"/>
    <x v="136"/>
    <x v="2"/>
    <n v="39.47"/>
    <n v="3"/>
    <n v="118.41"/>
    <x v="2"/>
    <x v="3"/>
  </r>
  <r>
    <s v="O3222"/>
    <d v="2025-07-30T00:00:00"/>
    <x v="3"/>
    <x v="2"/>
    <x v="0"/>
    <s v="C830"/>
    <x v="138"/>
    <s v="B1433"/>
    <x v="137"/>
    <x v="0"/>
    <n v="39.380000000000003"/>
    <n v="4"/>
    <n v="157.52000000000001"/>
    <x v="0"/>
    <x v="1"/>
  </r>
  <r>
    <s v="O2003"/>
    <d v="2023-04-26T00:00:00"/>
    <x v="3"/>
    <x v="7"/>
    <x v="2"/>
    <s v="C263"/>
    <x v="139"/>
    <s v="B1597"/>
    <x v="138"/>
    <x v="2"/>
    <n v="36.19"/>
    <n v="2"/>
    <n v="72.38"/>
    <x v="0"/>
    <x v="2"/>
  </r>
  <r>
    <s v="O3560"/>
    <d v="2023-03-22T00:00:00"/>
    <x v="3"/>
    <x v="0"/>
    <x v="2"/>
    <s v="C575"/>
    <x v="140"/>
    <s v="B1959"/>
    <x v="139"/>
    <x v="1"/>
    <n v="31.12"/>
    <n v="3"/>
    <n v="93.36"/>
    <x v="0"/>
    <x v="2"/>
  </r>
  <r>
    <s v="O3875"/>
    <d v="2023-10-16T00:00:00"/>
    <x v="1"/>
    <x v="10"/>
    <x v="2"/>
    <s v="C479"/>
    <x v="141"/>
    <s v="B1018"/>
    <x v="140"/>
    <x v="0"/>
    <n v="10.26"/>
    <n v="5"/>
    <n v="51.3"/>
    <x v="2"/>
    <x v="0"/>
  </r>
  <r>
    <s v="O1009"/>
    <d v="2024-01-02T00:00:00"/>
    <x v="4"/>
    <x v="11"/>
    <x v="1"/>
    <s v="C717"/>
    <x v="142"/>
    <s v="B1160"/>
    <x v="141"/>
    <x v="0"/>
    <n v="7.32"/>
    <n v="4"/>
    <n v="29.28"/>
    <x v="2"/>
    <x v="0"/>
  </r>
  <r>
    <s v="O3527"/>
    <d v="2024-07-13T00:00:00"/>
    <x v="6"/>
    <x v="2"/>
    <x v="1"/>
    <s v="C299"/>
    <x v="143"/>
    <s v="B1126"/>
    <x v="142"/>
    <x v="2"/>
    <n v="6.83"/>
    <n v="2"/>
    <n v="13.66"/>
    <x v="1"/>
    <x v="7"/>
  </r>
  <r>
    <s v="O3456"/>
    <d v="2022-11-10T00:00:00"/>
    <x v="5"/>
    <x v="5"/>
    <x v="3"/>
    <s v="C346"/>
    <x v="144"/>
    <s v="B1269"/>
    <x v="143"/>
    <x v="3"/>
    <n v="38.159999999999997"/>
    <n v="5"/>
    <n v="190.8"/>
    <x v="2"/>
    <x v="2"/>
  </r>
  <r>
    <s v="O1054"/>
    <d v="2023-07-10T00:00:00"/>
    <x v="1"/>
    <x v="2"/>
    <x v="2"/>
    <s v="C256"/>
    <x v="145"/>
    <s v="B1585"/>
    <x v="144"/>
    <x v="1"/>
    <n v="30.11"/>
    <n v="1"/>
    <n v="30.11"/>
    <x v="2"/>
    <x v="1"/>
  </r>
  <r>
    <s v="O2616"/>
    <d v="2025-08-15T00:00:00"/>
    <x v="2"/>
    <x v="8"/>
    <x v="0"/>
    <s v="C821"/>
    <x v="146"/>
    <s v="B1234"/>
    <x v="145"/>
    <x v="3"/>
    <n v="8.61"/>
    <n v="1"/>
    <n v="8.61"/>
    <x v="0"/>
    <x v="3"/>
  </r>
  <r>
    <s v="O1218"/>
    <d v="2024-04-14T00:00:00"/>
    <x v="0"/>
    <x v="7"/>
    <x v="1"/>
    <s v="C901"/>
    <x v="147"/>
    <s v="B1440"/>
    <x v="146"/>
    <x v="3"/>
    <n v="45.79"/>
    <n v="2"/>
    <n v="91.58"/>
    <x v="3"/>
    <x v="4"/>
  </r>
  <r>
    <s v="O3289"/>
    <d v="2023-03-25T00:00:00"/>
    <x v="6"/>
    <x v="0"/>
    <x v="2"/>
    <s v="C816"/>
    <x v="148"/>
    <s v="B1448"/>
    <x v="147"/>
    <x v="0"/>
    <n v="28.41"/>
    <n v="1"/>
    <n v="28.41"/>
    <x v="2"/>
    <x v="1"/>
  </r>
  <r>
    <s v="O2187"/>
    <d v="2024-11-04T00:00:00"/>
    <x v="1"/>
    <x v="5"/>
    <x v="1"/>
    <s v="C313"/>
    <x v="107"/>
    <s v="B1930"/>
    <x v="148"/>
    <x v="1"/>
    <n v="37.700000000000003"/>
    <n v="4"/>
    <n v="150.80000000000001"/>
    <x v="2"/>
    <x v="7"/>
  </r>
  <r>
    <s v="O1030"/>
    <d v="2023-03-14T00:00:00"/>
    <x v="4"/>
    <x v="0"/>
    <x v="2"/>
    <s v="C273"/>
    <x v="149"/>
    <s v="B1069"/>
    <x v="12"/>
    <x v="1"/>
    <n v="24.13"/>
    <n v="5"/>
    <n v="120.65"/>
    <x v="1"/>
    <x v="1"/>
  </r>
  <r>
    <s v="O1946"/>
    <d v="2023-11-29T00:00:00"/>
    <x v="3"/>
    <x v="5"/>
    <x v="2"/>
    <s v="C487"/>
    <x v="82"/>
    <s v="B1016"/>
    <x v="149"/>
    <x v="1"/>
    <n v="38.479999999999997"/>
    <n v="2"/>
    <n v="76.959999999999994"/>
    <x v="3"/>
    <x v="1"/>
  </r>
  <r>
    <s v="O2554"/>
    <d v="2025-01-30T00:00:00"/>
    <x v="5"/>
    <x v="11"/>
    <x v="0"/>
    <s v="C672"/>
    <x v="150"/>
    <s v="B1879"/>
    <x v="150"/>
    <x v="0"/>
    <n v="19.420000000000002"/>
    <n v="2"/>
    <n v="38.840000000000003"/>
    <x v="0"/>
    <x v="0"/>
  </r>
  <r>
    <s v="O3381"/>
    <d v="2022-10-27T00:00:00"/>
    <x v="5"/>
    <x v="10"/>
    <x v="3"/>
    <s v="C408"/>
    <x v="151"/>
    <s v="B1696"/>
    <x v="14"/>
    <x v="0"/>
    <n v="48.54"/>
    <n v="1"/>
    <n v="48.54"/>
    <x v="0"/>
    <x v="2"/>
  </r>
  <r>
    <s v="O2858"/>
    <d v="2023-12-08T00:00:00"/>
    <x v="2"/>
    <x v="9"/>
    <x v="2"/>
    <s v="C962"/>
    <x v="152"/>
    <s v="B1195"/>
    <x v="50"/>
    <x v="2"/>
    <n v="10.29"/>
    <n v="4"/>
    <n v="41.16"/>
    <x v="2"/>
    <x v="1"/>
  </r>
  <r>
    <s v="O3044"/>
    <d v="2024-02-12T00:00:00"/>
    <x v="1"/>
    <x v="3"/>
    <x v="1"/>
    <s v="C780"/>
    <x v="153"/>
    <s v="B1143"/>
    <x v="151"/>
    <x v="0"/>
    <n v="34.29"/>
    <n v="1"/>
    <n v="34.29"/>
    <x v="0"/>
    <x v="0"/>
  </r>
  <r>
    <s v="O3994"/>
    <d v="2023-02-06T00:00:00"/>
    <x v="1"/>
    <x v="3"/>
    <x v="2"/>
    <s v="C431"/>
    <x v="154"/>
    <s v="B1739"/>
    <x v="152"/>
    <x v="1"/>
    <n v="5.88"/>
    <n v="4"/>
    <n v="23.52"/>
    <x v="0"/>
    <x v="5"/>
  </r>
  <r>
    <s v="O3085"/>
    <d v="2025-02-13T00:00:00"/>
    <x v="5"/>
    <x v="3"/>
    <x v="0"/>
    <s v="C862"/>
    <x v="155"/>
    <s v="B1395"/>
    <x v="153"/>
    <x v="2"/>
    <n v="32.159999999999997"/>
    <n v="2"/>
    <n v="64.319999999999993"/>
    <x v="2"/>
    <x v="2"/>
  </r>
  <r>
    <s v="O2786"/>
    <d v="2024-03-01T00:00:00"/>
    <x v="2"/>
    <x v="0"/>
    <x v="1"/>
    <s v="C623"/>
    <x v="156"/>
    <s v="B1119"/>
    <x v="154"/>
    <x v="2"/>
    <n v="10.37"/>
    <n v="5"/>
    <n v="51.85"/>
    <x v="2"/>
    <x v="3"/>
  </r>
  <r>
    <s v="O3029"/>
    <d v="2023-02-03T00:00:00"/>
    <x v="2"/>
    <x v="3"/>
    <x v="2"/>
    <s v="C590"/>
    <x v="157"/>
    <s v="B1939"/>
    <x v="155"/>
    <x v="2"/>
    <n v="28.86"/>
    <n v="4"/>
    <n v="115.44"/>
    <x v="0"/>
    <x v="0"/>
  </r>
  <r>
    <s v="O2288"/>
    <d v="2023-11-19T00:00:00"/>
    <x v="0"/>
    <x v="5"/>
    <x v="2"/>
    <s v="C881"/>
    <x v="158"/>
    <s v="B1121"/>
    <x v="156"/>
    <x v="2"/>
    <n v="39.619999999999997"/>
    <n v="4"/>
    <n v="158.47999999999999"/>
    <x v="1"/>
    <x v="5"/>
  </r>
  <r>
    <s v="O2468"/>
    <d v="2023-05-01T00:00:00"/>
    <x v="1"/>
    <x v="4"/>
    <x v="2"/>
    <s v="C601"/>
    <x v="159"/>
    <s v="B1580"/>
    <x v="157"/>
    <x v="0"/>
    <n v="46.17"/>
    <n v="4"/>
    <n v="184.68"/>
    <x v="0"/>
    <x v="1"/>
  </r>
  <r>
    <s v="O1460"/>
    <d v="2024-10-13T00:00:00"/>
    <x v="0"/>
    <x v="10"/>
    <x v="1"/>
    <s v="C352"/>
    <x v="160"/>
    <s v="B1381"/>
    <x v="158"/>
    <x v="3"/>
    <n v="33"/>
    <n v="3"/>
    <n v="99"/>
    <x v="2"/>
    <x v="3"/>
  </r>
  <r>
    <s v="O2901"/>
    <d v="2024-01-17T00:00:00"/>
    <x v="3"/>
    <x v="11"/>
    <x v="1"/>
    <s v="C450"/>
    <x v="161"/>
    <s v="B1082"/>
    <x v="159"/>
    <x v="0"/>
    <n v="43.54"/>
    <n v="1"/>
    <n v="43.54"/>
    <x v="1"/>
    <x v="7"/>
  </r>
  <r>
    <s v="O2265"/>
    <d v="2023-01-02T00:00:00"/>
    <x v="1"/>
    <x v="11"/>
    <x v="2"/>
    <s v="C225"/>
    <x v="162"/>
    <s v="B1232"/>
    <x v="160"/>
    <x v="3"/>
    <n v="23.91"/>
    <n v="4"/>
    <n v="95.64"/>
    <x v="2"/>
    <x v="5"/>
  </r>
  <r>
    <s v="O2787"/>
    <d v="2022-12-06T00:00:00"/>
    <x v="4"/>
    <x v="9"/>
    <x v="3"/>
    <s v="C639"/>
    <x v="163"/>
    <s v="B1594"/>
    <x v="161"/>
    <x v="1"/>
    <n v="43.65"/>
    <n v="1"/>
    <n v="43.65"/>
    <x v="0"/>
    <x v="5"/>
  </r>
  <r>
    <s v="O2266"/>
    <d v="2023-08-26T00:00:00"/>
    <x v="6"/>
    <x v="8"/>
    <x v="2"/>
    <s v="C214"/>
    <x v="164"/>
    <s v="B1398"/>
    <x v="162"/>
    <x v="0"/>
    <n v="15.11"/>
    <n v="4"/>
    <n v="60.44"/>
    <x v="0"/>
    <x v="2"/>
  </r>
  <r>
    <s v="O3618"/>
    <d v="2023-09-24T00:00:00"/>
    <x v="0"/>
    <x v="6"/>
    <x v="2"/>
    <s v="C679"/>
    <x v="165"/>
    <s v="B1948"/>
    <x v="163"/>
    <x v="0"/>
    <n v="35.53"/>
    <n v="1"/>
    <n v="35.53"/>
    <x v="2"/>
    <x v="5"/>
  </r>
  <r>
    <s v="O1888"/>
    <d v="2023-05-09T00:00:00"/>
    <x v="4"/>
    <x v="4"/>
    <x v="2"/>
    <s v="C480"/>
    <x v="166"/>
    <s v="B1840"/>
    <x v="164"/>
    <x v="3"/>
    <n v="14.92"/>
    <n v="4"/>
    <n v="59.68"/>
    <x v="1"/>
    <x v="2"/>
  </r>
  <r>
    <s v="O3838"/>
    <d v="2023-12-30T00:00:00"/>
    <x v="6"/>
    <x v="9"/>
    <x v="2"/>
    <s v="C415"/>
    <x v="167"/>
    <s v="B1729"/>
    <x v="165"/>
    <x v="3"/>
    <n v="45.02"/>
    <n v="4"/>
    <n v="180.08"/>
    <x v="0"/>
    <x v="0"/>
  </r>
  <r>
    <s v="O2905"/>
    <d v="2023-11-21T00:00:00"/>
    <x v="4"/>
    <x v="5"/>
    <x v="2"/>
    <s v="C811"/>
    <x v="168"/>
    <s v="B1273"/>
    <x v="166"/>
    <x v="1"/>
    <n v="29.03"/>
    <n v="4"/>
    <n v="116.12"/>
    <x v="0"/>
    <x v="0"/>
  </r>
  <r>
    <s v="O2622"/>
    <d v="2024-04-07T00:00:00"/>
    <x v="0"/>
    <x v="7"/>
    <x v="1"/>
    <s v="C286"/>
    <x v="169"/>
    <s v="B1726"/>
    <x v="167"/>
    <x v="3"/>
    <n v="16.43"/>
    <n v="5"/>
    <n v="82.15"/>
    <x v="0"/>
    <x v="6"/>
  </r>
  <r>
    <s v="O1049"/>
    <d v="2024-04-08T00:00:00"/>
    <x v="1"/>
    <x v="7"/>
    <x v="1"/>
    <s v="C623"/>
    <x v="156"/>
    <s v="B1624"/>
    <x v="168"/>
    <x v="1"/>
    <n v="36.94"/>
    <n v="5"/>
    <n v="184.7"/>
    <x v="3"/>
    <x v="7"/>
  </r>
  <r>
    <s v="O2135"/>
    <d v="2023-09-05T00:00:00"/>
    <x v="4"/>
    <x v="6"/>
    <x v="2"/>
    <s v="C460"/>
    <x v="170"/>
    <s v="B1189"/>
    <x v="169"/>
    <x v="0"/>
    <n v="8.9"/>
    <n v="3"/>
    <n v="26.7"/>
    <x v="3"/>
    <x v="4"/>
  </r>
  <r>
    <s v="O3596"/>
    <d v="2023-09-08T00:00:00"/>
    <x v="2"/>
    <x v="6"/>
    <x v="2"/>
    <s v="C995"/>
    <x v="171"/>
    <s v="B1736"/>
    <x v="170"/>
    <x v="2"/>
    <n v="16.149999999999999"/>
    <n v="3"/>
    <n v="48.45"/>
    <x v="1"/>
    <x v="2"/>
  </r>
  <r>
    <s v="O3653"/>
    <d v="2025-07-23T00:00:00"/>
    <x v="3"/>
    <x v="2"/>
    <x v="0"/>
    <s v="C257"/>
    <x v="106"/>
    <s v="B1578"/>
    <x v="171"/>
    <x v="2"/>
    <n v="17.079999999999998"/>
    <n v="2"/>
    <n v="34.159999999999997"/>
    <x v="2"/>
    <x v="2"/>
  </r>
  <r>
    <s v="O2949"/>
    <d v="2023-01-24T00:00:00"/>
    <x v="4"/>
    <x v="11"/>
    <x v="2"/>
    <s v="C692"/>
    <x v="172"/>
    <s v="B1332"/>
    <x v="172"/>
    <x v="0"/>
    <n v="34.25"/>
    <n v="1"/>
    <n v="34.25"/>
    <x v="1"/>
    <x v="0"/>
  </r>
  <r>
    <s v="O2507"/>
    <d v="2023-04-01T00:00:00"/>
    <x v="6"/>
    <x v="7"/>
    <x v="2"/>
    <s v="C771"/>
    <x v="60"/>
    <s v="B1918"/>
    <x v="173"/>
    <x v="0"/>
    <n v="47.13"/>
    <n v="2"/>
    <n v="94.26"/>
    <x v="0"/>
    <x v="1"/>
  </r>
  <r>
    <s v="O3246"/>
    <d v="2024-05-18T00:00:00"/>
    <x v="6"/>
    <x v="4"/>
    <x v="1"/>
    <s v="C412"/>
    <x v="173"/>
    <s v="B1887"/>
    <x v="174"/>
    <x v="2"/>
    <n v="56.83"/>
    <n v="5"/>
    <n v="284.14999999999998"/>
    <x v="2"/>
    <x v="0"/>
  </r>
  <r>
    <s v="O2202"/>
    <d v="2023-12-20T00:00:00"/>
    <x v="3"/>
    <x v="9"/>
    <x v="2"/>
    <s v="C274"/>
    <x v="135"/>
    <s v="B1565"/>
    <x v="175"/>
    <x v="0"/>
    <n v="27.86"/>
    <n v="2"/>
    <n v="55.72"/>
    <x v="0"/>
    <x v="2"/>
  </r>
  <r>
    <s v="O3296"/>
    <d v="2023-12-27T00:00:00"/>
    <x v="3"/>
    <x v="9"/>
    <x v="2"/>
    <s v="C388"/>
    <x v="174"/>
    <s v="B1076"/>
    <x v="24"/>
    <x v="1"/>
    <n v="34.880000000000003"/>
    <n v="1"/>
    <n v="34.880000000000003"/>
    <x v="2"/>
    <x v="5"/>
  </r>
  <r>
    <s v="O1709"/>
    <d v="2023-04-17T00:00:00"/>
    <x v="1"/>
    <x v="7"/>
    <x v="2"/>
    <s v="C396"/>
    <x v="175"/>
    <s v="B1744"/>
    <x v="176"/>
    <x v="1"/>
    <n v="28.18"/>
    <n v="5"/>
    <n v="140.9"/>
    <x v="1"/>
    <x v="7"/>
  </r>
  <r>
    <s v="O1022"/>
    <d v="2024-05-07T00:00:00"/>
    <x v="4"/>
    <x v="4"/>
    <x v="1"/>
    <s v="C898"/>
    <x v="176"/>
    <s v="B1008"/>
    <x v="177"/>
    <x v="2"/>
    <n v="5.8"/>
    <n v="5"/>
    <n v="29"/>
    <x v="3"/>
    <x v="2"/>
  </r>
  <r>
    <s v="O2810"/>
    <d v="2024-10-10T00:00:00"/>
    <x v="5"/>
    <x v="10"/>
    <x v="1"/>
    <s v="C538"/>
    <x v="177"/>
    <s v="B1560"/>
    <x v="178"/>
    <x v="2"/>
    <n v="15.39"/>
    <n v="2"/>
    <n v="30.78"/>
    <x v="2"/>
    <x v="1"/>
  </r>
  <r>
    <s v="O1094"/>
    <d v="2023-01-07T00:00:00"/>
    <x v="6"/>
    <x v="11"/>
    <x v="2"/>
    <s v="C172"/>
    <x v="178"/>
    <s v="B1721"/>
    <x v="179"/>
    <x v="3"/>
    <n v="24.39"/>
    <n v="2"/>
    <n v="48.78"/>
    <x v="2"/>
    <x v="7"/>
  </r>
  <r>
    <s v="O1791"/>
    <d v="2023-06-03T00:00:00"/>
    <x v="6"/>
    <x v="1"/>
    <x v="2"/>
    <s v="C336"/>
    <x v="179"/>
    <s v="B1490"/>
    <x v="180"/>
    <x v="0"/>
    <n v="20.29"/>
    <n v="1"/>
    <n v="20.29"/>
    <x v="3"/>
    <x v="2"/>
  </r>
  <r>
    <s v="O1828"/>
    <d v="2024-11-07T00:00:00"/>
    <x v="5"/>
    <x v="5"/>
    <x v="1"/>
    <s v="C107"/>
    <x v="180"/>
    <s v="B1554"/>
    <x v="116"/>
    <x v="1"/>
    <n v="35.6"/>
    <n v="2"/>
    <n v="71.2"/>
    <x v="3"/>
    <x v="4"/>
  </r>
  <r>
    <s v="O3605"/>
    <d v="2024-07-29T00:00:00"/>
    <x v="1"/>
    <x v="2"/>
    <x v="1"/>
    <s v="C352"/>
    <x v="160"/>
    <s v="B1552"/>
    <x v="181"/>
    <x v="2"/>
    <n v="11.16"/>
    <n v="1"/>
    <n v="11.16"/>
    <x v="0"/>
    <x v="6"/>
  </r>
  <r>
    <s v="O1870"/>
    <d v="2024-04-01T00:00:00"/>
    <x v="1"/>
    <x v="7"/>
    <x v="1"/>
    <s v="C672"/>
    <x v="150"/>
    <s v="B1542"/>
    <x v="182"/>
    <x v="2"/>
    <n v="12.01"/>
    <n v="4"/>
    <n v="48.04"/>
    <x v="2"/>
    <x v="0"/>
  </r>
  <r>
    <s v="O1038"/>
    <d v="2023-07-17T00:00:00"/>
    <x v="1"/>
    <x v="2"/>
    <x v="2"/>
    <s v="C204"/>
    <x v="181"/>
    <s v="B1943"/>
    <x v="183"/>
    <x v="1"/>
    <n v="5.79"/>
    <n v="3"/>
    <n v="17.37"/>
    <x v="2"/>
    <x v="0"/>
  </r>
  <r>
    <s v="O2883"/>
    <d v="2023-08-10T00:00:00"/>
    <x v="5"/>
    <x v="8"/>
    <x v="2"/>
    <s v="C109"/>
    <x v="182"/>
    <s v="B1921"/>
    <x v="36"/>
    <x v="3"/>
    <n v="34.049999999999997"/>
    <n v="5"/>
    <n v="170.25"/>
    <x v="0"/>
    <x v="2"/>
  </r>
  <r>
    <s v="O2080"/>
    <d v="2023-03-25T00:00:00"/>
    <x v="6"/>
    <x v="0"/>
    <x v="2"/>
    <s v="C568"/>
    <x v="183"/>
    <s v="B1145"/>
    <x v="184"/>
    <x v="3"/>
    <n v="9.57"/>
    <n v="1"/>
    <n v="9.57"/>
    <x v="3"/>
    <x v="2"/>
  </r>
  <r>
    <s v="O3692"/>
    <d v="2024-11-09T00:00:00"/>
    <x v="6"/>
    <x v="5"/>
    <x v="1"/>
    <s v="C971"/>
    <x v="111"/>
    <s v="B1180"/>
    <x v="185"/>
    <x v="2"/>
    <n v="35.43"/>
    <n v="5"/>
    <n v="177.15"/>
    <x v="0"/>
    <x v="2"/>
  </r>
  <r>
    <s v="O1606"/>
    <d v="2024-08-27T00:00:00"/>
    <x v="4"/>
    <x v="8"/>
    <x v="1"/>
    <s v="C438"/>
    <x v="184"/>
    <s v="B1596"/>
    <x v="186"/>
    <x v="2"/>
    <n v="32.880000000000003"/>
    <n v="2"/>
    <n v="65.760000000000005"/>
    <x v="3"/>
    <x v="7"/>
  </r>
  <r>
    <s v="O3249"/>
    <d v="2025-02-17T00:00:00"/>
    <x v="1"/>
    <x v="3"/>
    <x v="0"/>
    <s v="C278"/>
    <x v="185"/>
    <s v="B1528"/>
    <x v="187"/>
    <x v="1"/>
    <n v="19.38"/>
    <n v="5"/>
    <n v="96.9"/>
    <x v="1"/>
    <x v="3"/>
  </r>
  <r>
    <s v="O3572"/>
    <d v="2024-07-03T00:00:00"/>
    <x v="3"/>
    <x v="2"/>
    <x v="1"/>
    <s v="C677"/>
    <x v="186"/>
    <s v="B1659"/>
    <x v="188"/>
    <x v="0"/>
    <n v="7.66"/>
    <n v="2"/>
    <n v="15.32"/>
    <x v="0"/>
    <x v="5"/>
  </r>
  <r>
    <s v="O2031"/>
    <d v="2023-03-29T00:00:00"/>
    <x v="3"/>
    <x v="0"/>
    <x v="2"/>
    <s v="C234"/>
    <x v="187"/>
    <s v="B1462"/>
    <x v="189"/>
    <x v="0"/>
    <n v="41.95"/>
    <n v="3"/>
    <n v="125.85"/>
    <x v="1"/>
    <x v="4"/>
  </r>
  <r>
    <s v="O2584"/>
    <d v="2023-08-25T00:00:00"/>
    <x v="2"/>
    <x v="8"/>
    <x v="2"/>
    <s v="C709"/>
    <x v="188"/>
    <s v="B1064"/>
    <x v="190"/>
    <x v="2"/>
    <n v="17.850000000000001"/>
    <n v="2"/>
    <n v="35.700000000000003"/>
    <x v="1"/>
    <x v="2"/>
  </r>
  <r>
    <s v="O1688"/>
    <d v="2024-08-03T00:00:00"/>
    <x v="6"/>
    <x v="8"/>
    <x v="1"/>
    <s v="C333"/>
    <x v="189"/>
    <s v="B1652"/>
    <x v="191"/>
    <x v="1"/>
    <n v="12.31"/>
    <n v="4"/>
    <n v="49.24"/>
    <x v="3"/>
    <x v="4"/>
  </r>
  <r>
    <s v="O1851"/>
    <d v="2023-12-13T00:00:00"/>
    <x v="3"/>
    <x v="9"/>
    <x v="2"/>
    <s v="C120"/>
    <x v="190"/>
    <s v="B1556"/>
    <x v="192"/>
    <x v="3"/>
    <n v="34.409999999999997"/>
    <n v="3"/>
    <n v="103.23"/>
    <x v="0"/>
    <x v="4"/>
  </r>
  <r>
    <s v="O2037"/>
    <d v="2024-09-04T00:00:00"/>
    <x v="3"/>
    <x v="6"/>
    <x v="1"/>
    <s v="C876"/>
    <x v="191"/>
    <s v="B1349"/>
    <x v="193"/>
    <x v="0"/>
    <n v="29.6"/>
    <n v="3"/>
    <n v="88.8"/>
    <x v="0"/>
    <x v="2"/>
  </r>
  <r>
    <s v="O2953"/>
    <d v="2024-09-02T00:00:00"/>
    <x v="1"/>
    <x v="6"/>
    <x v="1"/>
    <s v="C510"/>
    <x v="46"/>
    <s v="B1903"/>
    <x v="194"/>
    <x v="2"/>
    <n v="33.61"/>
    <n v="2"/>
    <n v="67.22"/>
    <x v="0"/>
    <x v="5"/>
  </r>
  <r>
    <s v="O1677"/>
    <d v="2024-08-21T00:00:00"/>
    <x v="3"/>
    <x v="8"/>
    <x v="1"/>
    <s v="C993"/>
    <x v="192"/>
    <s v="B1501"/>
    <x v="195"/>
    <x v="1"/>
    <n v="40.99"/>
    <n v="4"/>
    <n v="163.96"/>
    <x v="1"/>
    <x v="0"/>
  </r>
  <r>
    <s v="O2443"/>
    <d v="2023-07-20T00:00:00"/>
    <x v="5"/>
    <x v="2"/>
    <x v="2"/>
    <s v="C998"/>
    <x v="193"/>
    <s v="B1585"/>
    <x v="196"/>
    <x v="1"/>
    <n v="25"/>
    <n v="1"/>
    <n v="25"/>
    <x v="0"/>
    <x v="2"/>
  </r>
  <r>
    <s v="O3407"/>
    <d v="2025-05-10T00:00:00"/>
    <x v="6"/>
    <x v="4"/>
    <x v="0"/>
    <s v="C446"/>
    <x v="194"/>
    <s v="B1240"/>
    <x v="197"/>
    <x v="2"/>
    <n v="20.100000000000001"/>
    <n v="4"/>
    <n v="80.400000000000006"/>
    <x v="1"/>
    <x v="5"/>
  </r>
  <r>
    <s v="O1076"/>
    <d v="2024-12-06T00:00:00"/>
    <x v="2"/>
    <x v="9"/>
    <x v="1"/>
    <s v="C692"/>
    <x v="41"/>
    <s v="B1377"/>
    <x v="198"/>
    <x v="3"/>
    <n v="34.090000000000003"/>
    <n v="1"/>
    <n v="34.090000000000003"/>
    <x v="2"/>
    <x v="4"/>
  </r>
  <r>
    <s v="O2673"/>
    <d v="2023-08-24T00:00:00"/>
    <x v="5"/>
    <x v="8"/>
    <x v="2"/>
    <s v="C366"/>
    <x v="195"/>
    <s v="B1876"/>
    <x v="199"/>
    <x v="2"/>
    <n v="35.82"/>
    <n v="4"/>
    <n v="143.28"/>
    <x v="0"/>
    <x v="5"/>
  </r>
  <r>
    <s v="O2505"/>
    <d v="2025-02-20T00:00:00"/>
    <x v="5"/>
    <x v="3"/>
    <x v="0"/>
    <s v="C151"/>
    <x v="196"/>
    <s v="B1864"/>
    <x v="100"/>
    <x v="2"/>
    <n v="16.39"/>
    <n v="5"/>
    <n v="81.95"/>
    <x v="0"/>
    <x v="2"/>
  </r>
  <r>
    <s v="O1555"/>
    <d v="2024-01-01T00:00:00"/>
    <x v="1"/>
    <x v="11"/>
    <x v="1"/>
    <s v="C114"/>
    <x v="197"/>
    <s v="B1006"/>
    <x v="200"/>
    <x v="0"/>
    <n v="5.23"/>
    <n v="1"/>
    <n v="5.23"/>
    <x v="3"/>
    <x v="2"/>
  </r>
  <r>
    <s v="O2615"/>
    <d v="2025-03-21T00:00:00"/>
    <x v="2"/>
    <x v="0"/>
    <x v="0"/>
    <s v="C100"/>
    <x v="198"/>
    <s v="B1903"/>
    <x v="194"/>
    <x v="2"/>
    <n v="27.44"/>
    <n v="5"/>
    <n v="137.19999999999999"/>
    <x v="0"/>
    <x v="2"/>
  </r>
  <r>
    <s v="O2538"/>
    <d v="2023-12-21T00:00:00"/>
    <x v="5"/>
    <x v="9"/>
    <x v="2"/>
    <s v="C562"/>
    <x v="199"/>
    <s v="B1613"/>
    <x v="201"/>
    <x v="2"/>
    <n v="32.520000000000003"/>
    <n v="5"/>
    <n v="162.6"/>
    <x v="2"/>
    <x v="2"/>
  </r>
  <r>
    <s v="O3673"/>
    <d v="2024-02-14T00:00:00"/>
    <x v="3"/>
    <x v="3"/>
    <x v="1"/>
    <s v="C714"/>
    <x v="200"/>
    <s v="B1038"/>
    <x v="202"/>
    <x v="2"/>
    <n v="42.45"/>
    <n v="4"/>
    <n v="169.8"/>
    <x v="0"/>
    <x v="2"/>
  </r>
  <r>
    <s v="O2379"/>
    <d v="2024-04-10T00:00:00"/>
    <x v="3"/>
    <x v="7"/>
    <x v="1"/>
    <s v="C873"/>
    <x v="201"/>
    <s v="B1492"/>
    <x v="203"/>
    <x v="0"/>
    <n v="39.75"/>
    <n v="4"/>
    <n v="159"/>
    <x v="1"/>
    <x v="0"/>
  </r>
  <r>
    <s v="O2211"/>
    <d v="2022-09-22T00:00:00"/>
    <x v="5"/>
    <x v="6"/>
    <x v="3"/>
    <s v="C455"/>
    <x v="202"/>
    <s v="B1573"/>
    <x v="204"/>
    <x v="2"/>
    <n v="14.81"/>
    <n v="3"/>
    <n v="44.43"/>
    <x v="1"/>
    <x v="2"/>
  </r>
  <r>
    <s v="O2096"/>
    <d v="2023-04-17T00:00:00"/>
    <x v="1"/>
    <x v="7"/>
    <x v="2"/>
    <s v="C573"/>
    <x v="203"/>
    <s v="B1180"/>
    <x v="185"/>
    <x v="2"/>
    <n v="41.04"/>
    <n v="2"/>
    <n v="82.08"/>
    <x v="2"/>
    <x v="3"/>
  </r>
  <r>
    <s v="O1767"/>
    <d v="2023-02-25T00:00:00"/>
    <x v="6"/>
    <x v="3"/>
    <x v="2"/>
    <s v="C942"/>
    <x v="204"/>
    <s v="B1612"/>
    <x v="205"/>
    <x v="0"/>
    <n v="30.98"/>
    <n v="3"/>
    <n v="92.94"/>
    <x v="0"/>
    <x v="1"/>
  </r>
  <r>
    <s v="O3849"/>
    <d v="2025-03-16T00:00:00"/>
    <x v="0"/>
    <x v="0"/>
    <x v="0"/>
    <s v="C388"/>
    <x v="174"/>
    <s v="B1157"/>
    <x v="206"/>
    <x v="2"/>
    <n v="46.2"/>
    <n v="1"/>
    <n v="46.2"/>
    <x v="1"/>
    <x v="3"/>
  </r>
  <r>
    <s v="O3045"/>
    <d v="2024-03-01T00:00:00"/>
    <x v="2"/>
    <x v="0"/>
    <x v="1"/>
    <s v="C507"/>
    <x v="205"/>
    <s v="B1753"/>
    <x v="207"/>
    <x v="0"/>
    <n v="40.479999999999997"/>
    <n v="3"/>
    <n v="121.44"/>
    <x v="0"/>
    <x v="1"/>
  </r>
  <r>
    <s v="O3623"/>
    <d v="2022-09-17T00:00:00"/>
    <x v="6"/>
    <x v="6"/>
    <x v="3"/>
    <s v="C844"/>
    <x v="206"/>
    <s v="B1761"/>
    <x v="208"/>
    <x v="2"/>
    <n v="51.43"/>
    <n v="1"/>
    <n v="51.43"/>
    <x v="1"/>
    <x v="5"/>
  </r>
  <r>
    <s v="O2430"/>
    <d v="2024-01-16T00:00:00"/>
    <x v="4"/>
    <x v="11"/>
    <x v="1"/>
    <s v="C247"/>
    <x v="207"/>
    <s v="B1504"/>
    <x v="209"/>
    <x v="2"/>
    <n v="36.729999999999997"/>
    <n v="1"/>
    <n v="36.729999999999997"/>
    <x v="0"/>
    <x v="3"/>
  </r>
  <r>
    <s v="O3255"/>
    <d v="2023-04-22T00:00:00"/>
    <x v="6"/>
    <x v="7"/>
    <x v="2"/>
    <s v="C948"/>
    <x v="208"/>
    <s v="B1344"/>
    <x v="210"/>
    <x v="3"/>
    <n v="37.270000000000003"/>
    <n v="1"/>
    <n v="37.270000000000003"/>
    <x v="1"/>
    <x v="2"/>
  </r>
  <r>
    <s v="O1470"/>
    <d v="2024-07-21T00:00:00"/>
    <x v="0"/>
    <x v="2"/>
    <x v="1"/>
    <s v="C536"/>
    <x v="209"/>
    <s v="B1565"/>
    <x v="94"/>
    <x v="3"/>
    <n v="26.38"/>
    <n v="5"/>
    <n v="131.9"/>
    <x v="2"/>
    <x v="1"/>
  </r>
  <r>
    <s v="O1186"/>
    <d v="2023-01-02T00:00:00"/>
    <x v="1"/>
    <x v="11"/>
    <x v="2"/>
    <s v="C130"/>
    <x v="210"/>
    <s v="B1381"/>
    <x v="211"/>
    <x v="2"/>
    <n v="35.15"/>
    <n v="2"/>
    <n v="70.3"/>
    <x v="1"/>
    <x v="2"/>
  </r>
  <r>
    <s v="O2925"/>
    <d v="2022-09-28T00:00:00"/>
    <x v="3"/>
    <x v="6"/>
    <x v="3"/>
    <s v="C881"/>
    <x v="211"/>
    <s v="B1738"/>
    <x v="212"/>
    <x v="2"/>
    <n v="7.31"/>
    <n v="4"/>
    <n v="29.24"/>
    <x v="0"/>
    <x v="2"/>
  </r>
  <r>
    <s v="O1106"/>
    <d v="2024-04-21T00:00:00"/>
    <x v="0"/>
    <x v="7"/>
    <x v="1"/>
    <s v="C339"/>
    <x v="212"/>
    <s v="B1954"/>
    <x v="77"/>
    <x v="1"/>
    <n v="17.25"/>
    <n v="4"/>
    <n v="69"/>
    <x v="1"/>
    <x v="7"/>
  </r>
  <r>
    <s v="O2855"/>
    <d v="2025-06-20T00:00:00"/>
    <x v="2"/>
    <x v="1"/>
    <x v="0"/>
    <s v="C651"/>
    <x v="213"/>
    <s v="B1506"/>
    <x v="213"/>
    <x v="2"/>
    <n v="41.79"/>
    <n v="3"/>
    <n v="125.37"/>
    <x v="2"/>
    <x v="1"/>
  </r>
  <r>
    <s v="O2033"/>
    <d v="2024-07-06T00:00:00"/>
    <x v="6"/>
    <x v="2"/>
    <x v="1"/>
    <s v="C616"/>
    <x v="214"/>
    <s v="B1736"/>
    <x v="170"/>
    <x v="3"/>
    <n v="13.63"/>
    <n v="2"/>
    <n v="27.26"/>
    <x v="2"/>
    <x v="7"/>
  </r>
  <r>
    <s v="O3018"/>
    <d v="2023-06-07T00:00:00"/>
    <x v="3"/>
    <x v="1"/>
    <x v="2"/>
    <s v="C586"/>
    <x v="215"/>
    <s v="B1357"/>
    <x v="214"/>
    <x v="1"/>
    <n v="57.3"/>
    <n v="2"/>
    <n v="114.6"/>
    <x v="2"/>
    <x v="6"/>
  </r>
  <r>
    <s v="O3745"/>
    <d v="2023-05-18T00:00:00"/>
    <x v="5"/>
    <x v="4"/>
    <x v="2"/>
    <s v="C623"/>
    <x v="216"/>
    <s v="B1006"/>
    <x v="200"/>
    <x v="0"/>
    <n v="5.47"/>
    <n v="4"/>
    <n v="21.88"/>
    <x v="2"/>
    <x v="1"/>
  </r>
  <r>
    <s v="O3411"/>
    <d v="2024-05-23T00:00:00"/>
    <x v="5"/>
    <x v="4"/>
    <x v="1"/>
    <s v="C710"/>
    <x v="217"/>
    <s v="B1864"/>
    <x v="97"/>
    <x v="2"/>
    <n v="8.35"/>
    <n v="2"/>
    <n v="16.7"/>
    <x v="2"/>
    <x v="2"/>
  </r>
  <r>
    <s v="O2531"/>
    <d v="2024-10-22T00:00:00"/>
    <x v="4"/>
    <x v="10"/>
    <x v="1"/>
    <s v="C158"/>
    <x v="218"/>
    <s v="B1223"/>
    <x v="215"/>
    <x v="3"/>
    <n v="5.59"/>
    <n v="1"/>
    <n v="5.59"/>
    <x v="0"/>
    <x v="3"/>
  </r>
  <r>
    <s v="O1735"/>
    <d v="2024-12-13T00:00:00"/>
    <x v="2"/>
    <x v="9"/>
    <x v="1"/>
    <s v="C392"/>
    <x v="219"/>
    <s v="B1925"/>
    <x v="216"/>
    <x v="3"/>
    <n v="6.53"/>
    <n v="3"/>
    <n v="19.59"/>
    <x v="0"/>
    <x v="7"/>
  </r>
  <r>
    <s v="O1423"/>
    <d v="2023-03-26T00:00:00"/>
    <x v="0"/>
    <x v="0"/>
    <x v="2"/>
    <s v="C886"/>
    <x v="220"/>
    <s v="B1963"/>
    <x v="217"/>
    <x v="0"/>
    <n v="17.73"/>
    <n v="5"/>
    <n v="88.65"/>
    <x v="0"/>
    <x v="3"/>
  </r>
  <r>
    <s v="O2629"/>
    <d v="2025-08-24T00:00:00"/>
    <x v="0"/>
    <x v="8"/>
    <x v="0"/>
    <s v="C304"/>
    <x v="53"/>
    <s v="B1231"/>
    <x v="28"/>
    <x v="2"/>
    <n v="32.15"/>
    <n v="2"/>
    <n v="64.3"/>
    <x v="2"/>
    <x v="2"/>
  </r>
  <r>
    <s v="O1687"/>
    <d v="2023-07-18T00:00:00"/>
    <x v="4"/>
    <x v="2"/>
    <x v="2"/>
    <s v="C862"/>
    <x v="221"/>
    <s v="B1832"/>
    <x v="42"/>
    <x v="1"/>
    <n v="38.200000000000003"/>
    <n v="4"/>
    <n v="152.80000000000001"/>
    <x v="1"/>
    <x v="3"/>
  </r>
  <r>
    <s v="O3917"/>
    <d v="2022-09-14T00:00:00"/>
    <x v="3"/>
    <x v="6"/>
    <x v="3"/>
    <s v="C468"/>
    <x v="114"/>
    <s v="B1179"/>
    <x v="218"/>
    <x v="1"/>
    <n v="8.2200000000000006"/>
    <n v="3"/>
    <n v="24.66"/>
    <x v="2"/>
    <x v="0"/>
  </r>
  <r>
    <s v="O2385"/>
    <d v="2022-11-25T00:00:00"/>
    <x v="2"/>
    <x v="5"/>
    <x v="3"/>
    <s v="C713"/>
    <x v="222"/>
    <s v="B1597"/>
    <x v="138"/>
    <x v="0"/>
    <n v="33.32"/>
    <n v="3"/>
    <n v="99.96"/>
    <x v="2"/>
    <x v="3"/>
  </r>
  <r>
    <s v="O2181"/>
    <d v="2024-02-23T00:00:00"/>
    <x v="2"/>
    <x v="3"/>
    <x v="1"/>
    <s v="C621"/>
    <x v="223"/>
    <s v="B1460"/>
    <x v="219"/>
    <x v="2"/>
    <n v="21.52"/>
    <n v="5"/>
    <n v="107.6"/>
    <x v="3"/>
    <x v="4"/>
  </r>
  <r>
    <s v="O2122"/>
    <d v="2023-08-24T00:00:00"/>
    <x v="5"/>
    <x v="8"/>
    <x v="2"/>
    <s v="C130"/>
    <x v="224"/>
    <s v="B1109"/>
    <x v="220"/>
    <x v="3"/>
    <n v="36.409999999999997"/>
    <n v="4"/>
    <n v="145.63999999999999"/>
    <x v="3"/>
    <x v="1"/>
  </r>
  <r>
    <s v="O2805"/>
    <d v="2025-04-03T00:00:00"/>
    <x v="5"/>
    <x v="7"/>
    <x v="0"/>
    <s v="C461"/>
    <x v="67"/>
    <s v="B1805"/>
    <x v="221"/>
    <x v="1"/>
    <n v="20.09"/>
    <n v="3"/>
    <n v="60.27"/>
    <x v="0"/>
    <x v="2"/>
  </r>
  <r>
    <s v="O1988"/>
    <d v="2024-01-02T00:00:00"/>
    <x v="4"/>
    <x v="11"/>
    <x v="1"/>
    <s v="C586"/>
    <x v="215"/>
    <s v="B1105"/>
    <x v="222"/>
    <x v="3"/>
    <n v="20.94"/>
    <n v="4"/>
    <n v="83.76"/>
    <x v="2"/>
    <x v="4"/>
  </r>
  <r>
    <s v="O2440"/>
    <d v="2023-04-29T00:00:00"/>
    <x v="6"/>
    <x v="7"/>
    <x v="2"/>
    <s v="C352"/>
    <x v="225"/>
    <s v="B1721"/>
    <x v="179"/>
    <x v="3"/>
    <n v="23.32"/>
    <n v="2"/>
    <n v="46.64"/>
    <x v="2"/>
    <x v="6"/>
  </r>
  <r>
    <s v="O1182"/>
    <d v="2024-12-13T00:00:00"/>
    <x v="2"/>
    <x v="9"/>
    <x v="1"/>
    <s v="C746"/>
    <x v="226"/>
    <s v="B1996"/>
    <x v="223"/>
    <x v="0"/>
    <n v="21.75"/>
    <n v="1"/>
    <n v="21.75"/>
    <x v="2"/>
    <x v="0"/>
  </r>
  <r>
    <s v="O2405"/>
    <d v="2025-08-20T00:00:00"/>
    <x v="3"/>
    <x v="8"/>
    <x v="0"/>
    <s v="C825"/>
    <x v="227"/>
    <s v="B1903"/>
    <x v="224"/>
    <x v="2"/>
    <n v="31.92"/>
    <n v="3"/>
    <n v="95.76"/>
    <x v="0"/>
    <x v="0"/>
  </r>
  <r>
    <s v="O3307"/>
    <d v="2023-05-08T00:00:00"/>
    <x v="1"/>
    <x v="4"/>
    <x v="2"/>
    <s v="C259"/>
    <x v="128"/>
    <s v="B1126"/>
    <x v="225"/>
    <x v="0"/>
    <n v="43.42"/>
    <n v="4"/>
    <n v="173.68"/>
    <x v="2"/>
    <x v="7"/>
  </r>
  <r>
    <s v="O2798"/>
    <d v="2024-01-15T00:00:00"/>
    <x v="1"/>
    <x v="11"/>
    <x v="1"/>
    <s v="C692"/>
    <x v="41"/>
    <s v="B1530"/>
    <x v="226"/>
    <x v="0"/>
    <n v="57.96"/>
    <n v="4"/>
    <n v="231.84"/>
    <x v="0"/>
    <x v="6"/>
  </r>
  <r>
    <s v="O3980"/>
    <d v="2023-04-16T00:00:00"/>
    <x v="0"/>
    <x v="7"/>
    <x v="2"/>
    <s v="C908"/>
    <x v="228"/>
    <s v="B1704"/>
    <x v="227"/>
    <x v="2"/>
    <n v="5.34"/>
    <n v="2"/>
    <n v="10.68"/>
    <x v="0"/>
    <x v="6"/>
  </r>
  <r>
    <s v="O3627"/>
    <d v="2024-06-04T00:00:00"/>
    <x v="4"/>
    <x v="1"/>
    <x v="1"/>
    <s v="C403"/>
    <x v="229"/>
    <s v="B1109"/>
    <x v="228"/>
    <x v="0"/>
    <n v="15.84"/>
    <n v="1"/>
    <n v="15.84"/>
    <x v="0"/>
    <x v="0"/>
  </r>
  <r>
    <s v="O3997"/>
    <d v="2024-04-08T00:00:00"/>
    <x v="1"/>
    <x v="7"/>
    <x v="1"/>
    <s v="C999"/>
    <x v="75"/>
    <s v="B1234"/>
    <x v="145"/>
    <x v="1"/>
    <n v="11.14"/>
    <n v="4"/>
    <n v="44.56"/>
    <x v="1"/>
    <x v="0"/>
  </r>
  <r>
    <s v="O3196"/>
    <d v="2023-08-05T00:00:00"/>
    <x v="6"/>
    <x v="8"/>
    <x v="2"/>
    <s v="C992"/>
    <x v="127"/>
    <s v="B1413"/>
    <x v="229"/>
    <x v="2"/>
    <n v="18.48"/>
    <n v="3"/>
    <n v="55.44"/>
    <x v="2"/>
    <x v="5"/>
  </r>
  <r>
    <s v="O2557"/>
    <d v="2023-04-01T00:00:00"/>
    <x v="6"/>
    <x v="7"/>
    <x v="2"/>
    <s v="C768"/>
    <x v="230"/>
    <s v="B1109"/>
    <x v="230"/>
    <x v="0"/>
    <n v="9.9600000000000009"/>
    <n v="2"/>
    <n v="19.920000000000002"/>
    <x v="0"/>
    <x v="0"/>
  </r>
  <r>
    <s v="O3718"/>
    <d v="2023-05-25T00:00:00"/>
    <x v="5"/>
    <x v="4"/>
    <x v="2"/>
    <s v="C531"/>
    <x v="231"/>
    <s v="B1172"/>
    <x v="231"/>
    <x v="0"/>
    <n v="14.77"/>
    <n v="1"/>
    <n v="14.77"/>
    <x v="1"/>
    <x v="1"/>
  </r>
  <r>
    <s v="O2365"/>
    <d v="2023-09-10T00:00:00"/>
    <x v="0"/>
    <x v="6"/>
    <x v="2"/>
    <s v="C234"/>
    <x v="187"/>
    <s v="B1851"/>
    <x v="232"/>
    <x v="2"/>
    <n v="55.82"/>
    <n v="5"/>
    <n v="279.10000000000002"/>
    <x v="0"/>
    <x v="2"/>
  </r>
  <r>
    <s v="O1004"/>
    <d v="2023-01-08T00:00:00"/>
    <x v="0"/>
    <x v="11"/>
    <x v="2"/>
    <s v="C357"/>
    <x v="129"/>
    <s v="B1553"/>
    <x v="233"/>
    <x v="0"/>
    <n v="16.399999999999999"/>
    <n v="5"/>
    <n v="82"/>
    <x v="0"/>
    <x v="2"/>
  </r>
  <r>
    <s v="O2914"/>
    <d v="2023-01-15T00:00:00"/>
    <x v="0"/>
    <x v="11"/>
    <x v="2"/>
    <s v="C236"/>
    <x v="232"/>
    <s v="B1350"/>
    <x v="234"/>
    <x v="2"/>
    <n v="22.39"/>
    <n v="4"/>
    <n v="89.56"/>
    <x v="2"/>
    <x v="1"/>
  </r>
  <r>
    <s v="O3995"/>
    <d v="2024-10-15T00:00:00"/>
    <x v="4"/>
    <x v="10"/>
    <x v="1"/>
    <s v="C809"/>
    <x v="233"/>
    <s v="B1237"/>
    <x v="235"/>
    <x v="1"/>
    <n v="6.53"/>
    <n v="2"/>
    <n v="13.06"/>
    <x v="0"/>
    <x v="3"/>
  </r>
  <r>
    <s v="O2667"/>
    <d v="2024-05-19T00:00:00"/>
    <x v="0"/>
    <x v="4"/>
    <x v="1"/>
    <s v="C327"/>
    <x v="234"/>
    <s v="B1276"/>
    <x v="236"/>
    <x v="2"/>
    <n v="10.7"/>
    <n v="5"/>
    <n v="53.5"/>
    <x v="0"/>
    <x v="0"/>
  </r>
  <r>
    <s v="O1346"/>
    <d v="2024-03-28T00:00:00"/>
    <x v="5"/>
    <x v="0"/>
    <x v="1"/>
    <s v="C887"/>
    <x v="235"/>
    <s v="B1885"/>
    <x v="237"/>
    <x v="0"/>
    <n v="20.25"/>
    <n v="4"/>
    <n v="81"/>
    <x v="1"/>
    <x v="3"/>
  </r>
  <r>
    <s v="O2734"/>
    <d v="2025-01-21T00:00:00"/>
    <x v="4"/>
    <x v="11"/>
    <x v="0"/>
    <s v="C568"/>
    <x v="183"/>
    <s v="B1910"/>
    <x v="238"/>
    <x v="2"/>
    <n v="22.5"/>
    <n v="4"/>
    <n v="90"/>
    <x v="1"/>
    <x v="3"/>
  </r>
  <r>
    <s v="O1505"/>
    <d v="2024-09-03T00:00:00"/>
    <x v="4"/>
    <x v="6"/>
    <x v="1"/>
    <s v="C158"/>
    <x v="236"/>
    <s v="B1121"/>
    <x v="239"/>
    <x v="1"/>
    <n v="17.829999999999998"/>
    <n v="2"/>
    <n v="35.659999999999997"/>
    <x v="1"/>
    <x v="2"/>
  </r>
  <r>
    <s v="O1239"/>
    <d v="2023-09-21T00:00:00"/>
    <x v="5"/>
    <x v="6"/>
    <x v="2"/>
    <s v="C435"/>
    <x v="237"/>
    <s v="B1737"/>
    <x v="240"/>
    <x v="2"/>
    <n v="36.36"/>
    <n v="5"/>
    <n v="181.8"/>
    <x v="0"/>
    <x v="7"/>
  </r>
  <r>
    <s v="O3317"/>
    <d v="2024-11-16T00:00:00"/>
    <x v="6"/>
    <x v="5"/>
    <x v="1"/>
    <s v="C796"/>
    <x v="238"/>
    <s v="B1850"/>
    <x v="241"/>
    <x v="2"/>
    <n v="41.25"/>
    <n v="2"/>
    <n v="82.5"/>
    <x v="2"/>
    <x v="2"/>
  </r>
  <r>
    <s v="O1539"/>
    <d v="2024-09-25T00:00:00"/>
    <x v="3"/>
    <x v="6"/>
    <x v="1"/>
    <s v="C745"/>
    <x v="239"/>
    <s v="B1125"/>
    <x v="242"/>
    <x v="3"/>
    <n v="16.45"/>
    <n v="5"/>
    <n v="82.25"/>
    <x v="3"/>
    <x v="3"/>
  </r>
  <r>
    <s v="O3913"/>
    <d v="2024-07-16T00:00:00"/>
    <x v="4"/>
    <x v="2"/>
    <x v="1"/>
    <s v="C590"/>
    <x v="240"/>
    <s v="B1586"/>
    <x v="117"/>
    <x v="1"/>
    <n v="9.82"/>
    <n v="2"/>
    <n v="19.64"/>
    <x v="0"/>
    <x v="6"/>
  </r>
  <r>
    <s v="O2312"/>
    <d v="2023-12-29T00:00:00"/>
    <x v="2"/>
    <x v="9"/>
    <x v="2"/>
    <s v="C654"/>
    <x v="241"/>
    <s v="B1715"/>
    <x v="243"/>
    <x v="0"/>
    <n v="40.49"/>
    <n v="4"/>
    <n v="161.96"/>
    <x v="1"/>
    <x v="3"/>
  </r>
  <r>
    <s v="O3461"/>
    <d v="2023-10-04T00:00:00"/>
    <x v="3"/>
    <x v="10"/>
    <x v="2"/>
    <s v="C995"/>
    <x v="171"/>
    <s v="B1475"/>
    <x v="244"/>
    <x v="2"/>
    <n v="7.39"/>
    <n v="3"/>
    <n v="22.17"/>
    <x v="2"/>
    <x v="3"/>
  </r>
  <r>
    <s v="O3133"/>
    <d v="2025-06-10T00:00:00"/>
    <x v="4"/>
    <x v="1"/>
    <x v="0"/>
    <s v="C166"/>
    <x v="242"/>
    <s v="B1607"/>
    <x v="245"/>
    <x v="2"/>
    <n v="38.729999999999997"/>
    <n v="1"/>
    <n v="38.729999999999997"/>
    <x v="0"/>
    <x v="3"/>
  </r>
  <r>
    <s v="O2340"/>
    <d v="2022-08-26T00:00:00"/>
    <x v="2"/>
    <x v="8"/>
    <x v="3"/>
    <s v="C885"/>
    <x v="243"/>
    <s v="B1763"/>
    <x v="246"/>
    <x v="0"/>
    <n v="15.71"/>
    <n v="2"/>
    <n v="31.42"/>
    <x v="0"/>
    <x v="0"/>
  </r>
  <r>
    <s v="O2474"/>
    <d v="2025-05-29T00:00:00"/>
    <x v="5"/>
    <x v="4"/>
    <x v="0"/>
    <s v="C169"/>
    <x v="244"/>
    <s v="B1777"/>
    <x v="247"/>
    <x v="0"/>
    <n v="28.27"/>
    <n v="2"/>
    <n v="56.54"/>
    <x v="2"/>
    <x v="1"/>
  </r>
  <r>
    <s v="O1570"/>
    <d v="2024-12-28T00:00:00"/>
    <x v="6"/>
    <x v="9"/>
    <x v="1"/>
    <s v="C192"/>
    <x v="245"/>
    <s v="B1069"/>
    <x v="248"/>
    <x v="3"/>
    <n v="40.81"/>
    <n v="3"/>
    <n v="122.43"/>
    <x v="2"/>
    <x v="3"/>
  </r>
  <r>
    <s v="O2582"/>
    <d v="2023-01-10T00:00:00"/>
    <x v="4"/>
    <x v="11"/>
    <x v="2"/>
    <s v="C510"/>
    <x v="246"/>
    <s v="B1874"/>
    <x v="249"/>
    <x v="2"/>
    <n v="34.68"/>
    <n v="5"/>
    <n v="173.4"/>
    <x v="0"/>
    <x v="3"/>
  </r>
  <r>
    <s v="O1976"/>
    <d v="2023-10-07T00:00:00"/>
    <x v="6"/>
    <x v="10"/>
    <x v="2"/>
    <s v="C329"/>
    <x v="247"/>
    <s v="B1724"/>
    <x v="250"/>
    <x v="1"/>
    <n v="38.44"/>
    <n v="5"/>
    <n v="192.2"/>
    <x v="0"/>
    <x v="2"/>
  </r>
  <r>
    <s v="O3892"/>
    <d v="2024-01-14T00:00:00"/>
    <x v="0"/>
    <x v="11"/>
    <x v="1"/>
    <s v="C813"/>
    <x v="248"/>
    <s v="B1071"/>
    <x v="251"/>
    <x v="2"/>
    <n v="19.170000000000002"/>
    <n v="1"/>
    <n v="19.170000000000002"/>
    <x v="0"/>
    <x v="5"/>
  </r>
  <r>
    <s v="O3019"/>
    <d v="2023-08-17T00:00:00"/>
    <x v="5"/>
    <x v="8"/>
    <x v="2"/>
    <s v="C110"/>
    <x v="249"/>
    <s v="B1558"/>
    <x v="252"/>
    <x v="2"/>
    <n v="6.08"/>
    <n v="2"/>
    <n v="12.16"/>
    <x v="0"/>
    <x v="2"/>
  </r>
  <r>
    <s v="O1534"/>
    <d v="2023-07-01T00:00:00"/>
    <x v="6"/>
    <x v="2"/>
    <x v="2"/>
    <s v="C974"/>
    <x v="250"/>
    <s v="B1258"/>
    <x v="253"/>
    <x v="3"/>
    <n v="12.53"/>
    <n v="5"/>
    <n v="62.65"/>
    <x v="1"/>
    <x v="1"/>
  </r>
  <r>
    <s v="O2020"/>
    <d v="2023-10-29T00:00:00"/>
    <x v="0"/>
    <x v="10"/>
    <x v="2"/>
    <s v="C794"/>
    <x v="251"/>
    <s v="B1721"/>
    <x v="254"/>
    <x v="3"/>
    <n v="21.93"/>
    <n v="5"/>
    <n v="109.65"/>
    <x v="3"/>
    <x v="4"/>
  </r>
  <r>
    <s v="O2110"/>
    <d v="2024-02-24T00:00:00"/>
    <x v="6"/>
    <x v="3"/>
    <x v="1"/>
    <s v="C554"/>
    <x v="252"/>
    <s v="B1226"/>
    <x v="255"/>
    <x v="1"/>
    <n v="45.82"/>
    <n v="2"/>
    <n v="91.64"/>
    <x v="3"/>
    <x v="2"/>
  </r>
  <r>
    <s v="O1599"/>
    <d v="2024-10-27T00:00:00"/>
    <x v="0"/>
    <x v="10"/>
    <x v="1"/>
    <s v="C426"/>
    <x v="253"/>
    <s v="B1297"/>
    <x v="256"/>
    <x v="0"/>
    <n v="38.979999999999997"/>
    <n v="5"/>
    <n v="194.9"/>
    <x v="0"/>
    <x v="4"/>
  </r>
  <r>
    <s v="O1319"/>
    <d v="2024-05-02T00:00:00"/>
    <x v="5"/>
    <x v="4"/>
    <x v="1"/>
    <s v="C255"/>
    <x v="254"/>
    <s v="B1815"/>
    <x v="257"/>
    <x v="1"/>
    <n v="39.58"/>
    <n v="1"/>
    <n v="39.58"/>
    <x v="3"/>
    <x v="2"/>
  </r>
  <r>
    <s v="O2244"/>
    <d v="2023-08-26T00:00:00"/>
    <x v="6"/>
    <x v="8"/>
    <x v="2"/>
    <s v="C780"/>
    <x v="16"/>
    <s v="B1006"/>
    <x v="200"/>
    <x v="2"/>
    <n v="5.82"/>
    <n v="1"/>
    <n v="5.82"/>
    <x v="1"/>
    <x v="2"/>
  </r>
  <r>
    <s v="O2766"/>
    <d v="2023-02-04T00:00:00"/>
    <x v="6"/>
    <x v="3"/>
    <x v="2"/>
    <s v="C449"/>
    <x v="255"/>
    <s v="B1959"/>
    <x v="96"/>
    <x v="0"/>
    <n v="10.59"/>
    <n v="5"/>
    <n v="52.95"/>
    <x v="2"/>
    <x v="0"/>
  </r>
  <r>
    <s v="O3547"/>
    <d v="2024-03-03T00:00:00"/>
    <x v="0"/>
    <x v="0"/>
    <x v="1"/>
    <s v="C551"/>
    <x v="60"/>
    <s v="B1775"/>
    <x v="258"/>
    <x v="0"/>
    <n v="30.03"/>
    <n v="4"/>
    <n v="120.12"/>
    <x v="0"/>
    <x v="0"/>
  </r>
  <r>
    <s v="O1937"/>
    <d v="2023-06-13T00:00:00"/>
    <x v="4"/>
    <x v="1"/>
    <x v="2"/>
    <s v="C539"/>
    <x v="256"/>
    <s v="B1382"/>
    <x v="259"/>
    <x v="2"/>
    <n v="42.6"/>
    <n v="4"/>
    <n v="170.4"/>
    <x v="2"/>
    <x v="0"/>
  </r>
  <r>
    <s v="O3637"/>
    <d v="2022-11-04T00:00:00"/>
    <x v="2"/>
    <x v="5"/>
    <x v="3"/>
    <s v="C891"/>
    <x v="257"/>
    <s v="B1835"/>
    <x v="260"/>
    <x v="2"/>
    <n v="12.51"/>
    <n v="4"/>
    <n v="50.04"/>
    <x v="2"/>
    <x v="0"/>
  </r>
  <r>
    <s v="O3529"/>
    <d v="2023-09-22T00:00:00"/>
    <x v="2"/>
    <x v="6"/>
    <x v="2"/>
    <s v="C984"/>
    <x v="258"/>
    <s v="B1864"/>
    <x v="97"/>
    <x v="0"/>
    <n v="6.61"/>
    <n v="2"/>
    <n v="13.22"/>
    <x v="2"/>
    <x v="5"/>
  </r>
  <r>
    <s v="O3911"/>
    <d v="2025-03-10T00:00:00"/>
    <x v="1"/>
    <x v="0"/>
    <x v="0"/>
    <s v="C575"/>
    <x v="140"/>
    <s v="B1742"/>
    <x v="16"/>
    <x v="2"/>
    <n v="38.03"/>
    <n v="3"/>
    <n v="114.09"/>
    <x v="1"/>
    <x v="1"/>
  </r>
  <r>
    <s v="O1327"/>
    <d v="2023-12-25T00:00:00"/>
    <x v="1"/>
    <x v="9"/>
    <x v="2"/>
    <s v="C739"/>
    <x v="259"/>
    <s v="B1982"/>
    <x v="261"/>
    <x v="3"/>
    <n v="23.99"/>
    <n v="1"/>
    <n v="23.99"/>
    <x v="2"/>
    <x v="1"/>
  </r>
  <r>
    <s v="O3955"/>
    <d v="2024-04-13T00:00:00"/>
    <x v="6"/>
    <x v="7"/>
    <x v="1"/>
    <s v="C225"/>
    <x v="162"/>
    <s v="B1828"/>
    <x v="262"/>
    <x v="2"/>
    <n v="14.97"/>
    <n v="4"/>
    <n v="59.88"/>
    <x v="0"/>
    <x v="2"/>
  </r>
  <r>
    <s v="O3272"/>
    <d v="2024-06-01T00:00:00"/>
    <x v="6"/>
    <x v="1"/>
    <x v="1"/>
    <s v="C885"/>
    <x v="260"/>
    <s v="B1879"/>
    <x v="150"/>
    <x v="3"/>
    <n v="17.2"/>
    <n v="5"/>
    <n v="86"/>
    <x v="1"/>
    <x v="5"/>
  </r>
  <r>
    <s v="O1752"/>
    <d v="2024-09-12T00:00:00"/>
    <x v="5"/>
    <x v="6"/>
    <x v="1"/>
    <s v="C242"/>
    <x v="261"/>
    <s v="B1667"/>
    <x v="56"/>
    <x v="3"/>
    <n v="30.31"/>
    <n v="3"/>
    <n v="90.93"/>
    <x v="1"/>
    <x v="4"/>
  </r>
  <r>
    <s v="O3576"/>
    <d v="2022-09-15T00:00:00"/>
    <x v="5"/>
    <x v="6"/>
    <x v="3"/>
    <s v="C356"/>
    <x v="262"/>
    <s v="B1724"/>
    <x v="263"/>
    <x v="2"/>
    <n v="26.89"/>
    <n v="4"/>
    <n v="107.56"/>
    <x v="2"/>
    <x v="6"/>
  </r>
  <r>
    <s v="O1660"/>
    <d v="2023-05-19T00:00:00"/>
    <x v="2"/>
    <x v="4"/>
    <x v="2"/>
    <s v="C166"/>
    <x v="263"/>
    <s v="B1344"/>
    <x v="210"/>
    <x v="3"/>
    <n v="36.89"/>
    <n v="1"/>
    <n v="36.89"/>
    <x v="1"/>
    <x v="4"/>
  </r>
  <r>
    <s v="O3848"/>
    <d v="2023-10-05T00:00:00"/>
    <x v="5"/>
    <x v="10"/>
    <x v="2"/>
    <s v="C310"/>
    <x v="3"/>
    <s v="B1356"/>
    <x v="264"/>
    <x v="0"/>
    <n v="28.94"/>
    <n v="2"/>
    <n v="57.88"/>
    <x v="0"/>
    <x v="0"/>
  </r>
  <r>
    <s v="O1203"/>
    <d v="2023-06-27T00:00:00"/>
    <x v="4"/>
    <x v="1"/>
    <x v="2"/>
    <s v="C309"/>
    <x v="264"/>
    <s v="B1466"/>
    <x v="265"/>
    <x v="2"/>
    <n v="16.13"/>
    <n v="5"/>
    <n v="80.650000000000006"/>
    <x v="0"/>
    <x v="2"/>
  </r>
  <r>
    <s v="O2864"/>
    <d v="2023-02-19T00:00:00"/>
    <x v="0"/>
    <x v="3"/>
    <x v="2"/>
    <s v="C310"/>
    <x v="3"/>
    <s v="B1822"/>
    <x v="266"/>
    <x v="2"/>
    <n v="16.59"/>
    <n v="5"/>
    <n v="82.95"/>
    <x v="2"/>
    <x v="6"/>
  </r>
  <r>
    <s v="O1549"/>
    <d v="2023-09-02T00:00:00"/>
    <x v="6"/>
    <x v="6"/>
    <x v="2"/>
    <s v="C926"/>
    <x v="265"/>
    <s v="B1033"/>
    <x v="267"/>
    <x v="3"/>
    <n v="49.13"/>
    <n v="2"/>
    <n v="98.26"/>
    <x v="0"/>
    <x v="1"/>
  </r>
  <r>
    <s v="O2693"/>
    <d v="2023-07-05T00:00:00"/>
    <x v="3"/>
    <x v="2"/>
    <x v="2"/>
    <s v="C164"/>
    <x v="266"/>
    <s v="B1407"/>
    <x v="268"/>
    <x v="0"/>
    <n v="18.510000000000002"/>
    <n v="4"/>
    <n v="74.040000000000006"/>
    <x v="0"/>
    <x v="1"/>
  </r>
  <r>
    <s v="O2958"/>
    <d v="2022-11-20T00:00:00"/>
    <x v="0"/>
    <x v="5"/>
    <x v="3"/>
    <s v="C378"/>
    <x v="267"/>
    <s v="B1093"/>
    <x v="269"/>
    <x v="3"/>
    <n v="12.97"/>
    <n v="3"/>
    <n v="38.909999999999997"/>
    <x v="2"/>
    <x v="1"/>
  </r>
  <r>
    <s v="O3580"/>
    <d v="2022-11-26T00:00:00"/>
    <x v="6"/>
    <x v="5"/>
    <x v="3"/>
    <s v="C229"/>
    <x v="22"/>
    <s v="B1911"/>
    <x v="270"/>
    <x v="1"/>
    <n v="26.22"/>
    <n v="5"/>
    <n v="131.1"/>
    <x v="2"/>
    <x v="7"/>
  </r>
  <r>
    <s v="O1410"/>
    <d v="2023-05-17T00:00:00"/>
    <x v="3"/>
    <x v="4"/>
    <x v="2"/>
    <s v="C707"/>
    <x v="268"/>
    <s v="B1841"/>
    <x v="271"/>
    <x v="2"/>
    <n v="21.59"/>
    <n v="4"/>
    <n v="86.36"/>
    <x v="3"/>
    <x v="3"/>
  </r>
  <r>
    <s v="O3423"/>
    <d v="2023-05-21T00:00:00"/>
    <x v="0"/>
    <x v="4"/>
    <x v="2"/>
    <s v="C166"/>
    <x v="242"/>
    <s v="B1984"/>
    <x v="272"/>
    <x v="0"/>
    <n v="26.33"/>
    <n v="1"/>
    <n v="26.33"/>
    <x v="2"/>
    <x v="2"/>
  </r>
  <r>
    <s v="O1331"/>
    <d v="2024-10-16T00:00:00"/>
    <x v="3"/>
    <x v="10"/>
    <x v="1"/>
    <s v="C562"/>
    <x v="269"/>
    <s v="B1417"/>
    <x v="273"/>
    <x v="3"/>
    <n v="31.73"/>
    <n v="2"/>
    <n v="63.46"/>
    <x v="1"/>
    <x v="0"/>
  </r>
  <r>
    <s v="O1050"/>
    <d v="2024-10-20T00:00:00"/>
    <x v="0"/>
    <x v="10"/>
    <x v="1"/>
    <s v="C958"/>
    <x v="270"/>
    <s v="B1564"/>
    <x v="274"/>
    <x v="3"/>
    <n v="20.77"/>
    <n v="5"/>
    <n v="103.85"/>
    <x v="1"/>
    <x v="4"/>
  </r>
  <r>
    <s v="O2885"/>
    <d v="2024-10-09T00:00:00"/>
    <x v="3"/>
    <x v="10"/>
    <x v="1"/>
    <s v="C227"/>
    <x v="271"/>
    <s v="B1725"/>
    <x v="275"/>
    <x v="1"/>
    <n v="8.19"/>
    <n v="1"/>
    <n v="8.19"/>
    <x v="1"/>
    <x v="6"/>
  </r>
  <r>
    <s v="O3466"/>
    <d v="2022-09-05T00:00:00"/>
    <x v="1"/>
    <x v="6"/>
    <x v="3"/>
    <s v="C679"/>
    <x v="272"/>
    <s v="B1968"/>
    <x v="276"/>
    <x v="3"/>
    <n v="32.950000000000003"/>
    <n v="3"/>
    <n v="98.85"/>
    <x v="0"/>
    <x v="1"/>
  </r>
  <r>
    <s v="O2002"/>
    <d v="2023-06-29T00:00:00"/>
    <x v="5"/>
    <x v="1"/>
    <x v="2"/>
    <s v="C934"/>
    <x v="273"/>
    <s v="B1849"/>
    <x v="277"/>
    <x v="1"/>
    <n v="17.989999999999998"/>
    <n v="4"/>
    <n v="71.959999999999994"/>
    <x v="3"/>
    <x v="2"/>
  </r>
  <r>
    <s v="O3223"/>
    <d v="2023-03-18T00:00:00"/>
    <x v="6"/>
    <x v="0"/>
    <x v="2"/>
    <s v="C745"/>
    <x v="239"/>
    <s v="B1558"/>
    <x v="252"/>
    <x v="0"/>
    <n v="6.27"/>
    <n v="5"/>
    <n v="31.35"/>
    <x v="0"/>
    <x v="2"/>
  </r>
  <r>
    <s v="O3630"/>
    <d v="2023-10-13T00:00:00"/>
    <x v="2"/>
    <x v="10"/>
    <x v="2"/>
    <s v="C757"/>
    <x v="274"/>
    <s v="B1963"/>
    <x v="217"/>
    <x v="1"/>
    <n v="19.8"/>
    <n v="4"/>
    <n v="79.2"/>
    <x v="2"/>
    <x v="6"/>
  </r>
  <r>
    <s v="O2517"/>
    <d v="2023-05-29T00:00:00"/>
    <x v="1"/>
    <x v="4"/>
    <x v="2"/>
    <s v="C393"/>
    <x v="275"/>
    <s v="B1277"/>
    <x v="278"/>
    <x v="0"/>
    <n v="22.48"/>
    <n v="5"/>
    <n v="112.4"/>
    <x v="2"/>
    <x v="2"/>
  </r>
  <r>
    <s v="O1486"/>
    <d v="2023-03-11T00:00:00"/>
    <x v="6"/>
    <x v="0"/>
    <x v="2"/>
    <s v="C553"/>
    <x v="276"/>
    <s v="B1425"/>
    <x v="279"/>
    <x v="2"/>
    <n v="16.09"/>
    <n v="3"/>
    <n v="48.27"/>
    <x v="1"/>
    <x v="1"/>
  </r>
  <r>
    <s v="O2064"/>
    <d v="2024-04-03T00:00:00"/>
    <x v="3"/>
    <x v="7"/>
    <x v="1"/>
    <s v="C870"/>
    <x v="277"/>
    <s v="B1987"/>
    <x v="280"/>
    <x v="0"/>
    <n v="6.64"/>
    <n v="2"/>
    <n v="13.28"/>
    <x v="3"/>
    <x v="4"/>
  </r>
  <r>
    <s v="O1047"/>
    <d v="2024-03-15T00:00:00"/>
    <x v="2"/>
    <x v="0"/>
    <x v="1"/>
    <s v="C814"/>
    <x v="278"/>
    <s v="B1090"/>
    <x v="6"/>
    <x v="1"/>
    <n v="13.43"/>
    <n v="5"/>
    <n v="67.150000000000006"/>
    <x v="2"/>
    <x v="1"/>
  </r>
  <r>
    <s v="O1097"/>
    <d v="2023-09-27T00:00:00"/>
    <x v="3"/>
    <x v="6"/>
    <x v="2"/>
    <s v="C995"/>
    <x v="171"/>
    <s v="B1117"/>
    <x v="281"/>
    <x v="0"/>
    <n v="7.01"/>
    <n v="3"/>
    <n v="21.03"/>
    <x v="1"/>
    <x v="4"/>
  </r>
  <r>
    <s v="O3794"/>
    <d v="2023-05-10T00:00:00"/>
    <x v="3"/>
    <x v="4"/>
    <x v="2"/>
    <s v="C936"/>
    <x v="279"/>
    <s v="B1782"/>
    <x v="282"/>
    <x v="0"/>
    <n v="26.35"/>
    <n v="3"/>
    <n v="79.05"/>
    <x v="1"/>
    <x v="3"/>
  </r>
  <r>
    <s v="O2027"/>
    <d v="2024-12-04T00:00:00"/>
    <x v="3"/>
    <x v="9"/>
    <x v="1"/>
    <s v="C538"/>
    <x v="177"/>
    <s v="B1969"/>
    <x v="283"/>
    <x v="0"/>
    <n v="27.7"/>
    <n v="4"/>
    <n v="110.8"/>
    <x v="1"/>
    <x v="2"/>
  </r>
  <r>
    <s v="O2155"/>
    <d v="2024-03-17T00:00:00"/>
    <x v="0"/>
    <x v="0"/>
    <x v="1"/>
    <s v="C389"/>
    <x v="280"/>
    <s v="B1127"/>
    <x v="284"/>
    <x v="1"/>
    <n v="28.83"/>
    <n v="4"/>
    <n v="115.32"/>
    <x v="2"/>
    <x v="0"/>
  </r>
  <r>
    <s v="O3333"/>
    <d v="2025-01-22T00:00:00"/>
    <x v="3"/>
    <x v="11"/>
    <x v="0"/>
    <s v="C907"/>
    <x v="281"/>
    <s v="B1739"/>
    <x v="285"/>
    <x v="2"/>
    <n v="31.65"/>
    <n v="5"/>
    <n v="158.25"/>
    <x v="0"/>
    <x v="0"/>
  </r>
  <r>
    <s v="O1101"/>
    <d v="2023-09-12T00:00:00"/>
    <x v="4"/>
    <x v="6"/>
    <x v="2"/>
    <s v="C379"/>
    <x v="282"/>
    <s v="B1553"/>
    <x v="286"/>
    <x v="0"/>
    <n v="38.6"/>
    <n v="2"/>
    <n v="77.2"/>
    <x v="1"/>
    <x v="0"/>
  </r>
  <r>
    <s v="O3845"/>
    <d v="2025-01-26T00:00:00"/>
    <x v="0"/>
    <x v="11"/>
    <x v="0"/>
    <s v="C978"/>
    <x v="102"/>
    <s v="B1764"/>
    <x v="287"/>
    <x v="0"/>
    <n v="49.05"/>
    <n v="1"/>
    <n v="49.05"/>
    <x v="1"/>
    <x v="2"/>
  </r>
  <r>
    <s v="O2537"/>
    <d v="2025-07-28T00:00:00"/>
    <x v="1"/>
    <x v="2"/>
    <x v="0"/>
    <s v="C858"/>
    <x v="283"/>
    <s v="B1554"/>
    <x v="116"/>
    <x v="1"/>
    <n v="41.69"/>
    <n v="4"/>
    <n v="166.76"/>
    <x v="0"/>
    <x v="2"/>
  </r>
  <r>
    <s v="O3177"/>
    <d v="2023-05-22T00:00:00"/>
    <x v="1"/>
    <x v="4"/>
    <x v="2"/>
    <s v="C839"/>
    <x v="284"/>
    <s v="B1698"/>
    <x v="288"/>
    <x v="0"/>
    <n v="31.1"/>
    <n v="2"/>
    <n v="62.2"/>
    <x v="0"/>
    <x v="3"/>
  </r>
  <r>
    <s v="O2100"/>
    <d v="2023-08-14T00:00:00"/>
    <x v="1"/>
    <x v="8"/>
    <x v="2"/>
    <s v="C453"/>
    <x v="285"/>
    <s v="B1297"/>
    <x v="289"/>
    <x v="2"/>
    <n v="20.350000000000001"/>
    <n v="2"/>
    <n v="40.700000000000003"/>
    <x v="3"/>
    <x v="4"/>
  </r>
  <r>
    <s v="O1458"/>
    <d v="2023-01-05T00:00:00"/>
    <x v="5"/>
    <x v="11"/>
    <x v="2"/>
    <s v="C811"/>
    <x v="168"/>
    <s v="B1319"/>
    <x v="290"/>
    <x v="0"/>
    <n v="45.94"/>
    <n v="3"/>
    <n v="137.82"/>
    <x v="2"/>
    <x v="4"/>
  </r>
  <r>
    <s v="O1695"/>
    <d v="2023-12-23T00:00:00"/>
    <x v="6"/>
    <x v="9"/>
    <x v="2"/>
    <s v="C165"/>
    <x v="286"/>
    <s v="B1560"/>
    <x v="291"/>
    <x v="1"/>
    <n v="13.54"/>
    <n v="3"/>
    <n v="40.619999999999997"/>
    <x v="0"/>
    <x v="3"/>
  </r>
  <r>
    <s v="O1245"/>
    <d v="2023-04-03T00:00:00"/>
    <x v="1"/>
    <x v="7"/>
    <x v="2"/>
    <s v="C780"/>
    <x v="153"/>
    <s v="B1651"/>
    <x v="292"/>
    <x v="3"/>
    <n v="30.9"/>
    <n v="3"/>
    <n v="92.7"/>
    <x v="3"/>
    <x v="0"/>
  </r>
  <r>
    <s v="O2046"/>
    <d v="2023-04-13T00:00:00"/>
    <x v="5"/>
    <x v="7"/>
    <x v="2"/>
    <s v="C287"/>
    <x v="287"/>
    <s v="B1237"/>
    <x v="235"/>
    <x v="2"/>
    <n v="7.28"/>
    <n v="3"/>
    <n v="21.84"/>
    <x v="3"/>
    <x v="4"/>
  </r>
  <r>
    <s v="O3738"/>
    <d v="2025-01-23T00:00:00"/>
    <x v="5"/>
    <x v="11"/>
    <x v="0"/>
    <s v="C340"/>
    <x v="288"/>
    <s v="B1125"/>
    <x v="126"/>
    <x v="0"/>
    <n v="31.89"/>
    <n v="1"/>
    <n v="31.89"/>
    <x v="0"/>
    <x v="7"/>
  </r>
  <r>
    <s v="O3186"/>
    <d v="2025-03-02T00:00:00"/>
    <x v="0"/>
    <x v="0"/>
    <x v="0"/>
    <s v="C758"/>
    <x v="289"/>
    <s v="B1767"/>
    <x v="293"/>
    <x v="3"/>
    <n v="30.01"/>
    <n v="1"/>
    <n v="30.01"/>
    <x v="1"/>
    <x v="2"/>
  </r>
  <r>
    <s v="O2511"/>
    <d v="2022-09-12T00:00:00"/>
    <x v="1"/>
    <x v="6"/>
    <x v="3"/>
    <s v="C418"/>
    <x v="290"/>
    <s v="B1109"/>
    <x v="230"/>
    <x v="2"/>
    <n v="9.14"/>
    <n v="5"/>
    <n v="45.7"/>
    <x v="0"/>
    <x v="0"/>
  </r>
  <r>
    <s v="O1216"/>
    <d v="2023-08-02T00:00:00"/>
    <x v="3"/>
    <x v="8"/>
    <x v="2"/>
    <s v="C933"/>
    <x v="291"/>
    <s v="B1308"/>
    <x v="294"/>
    <x v="0"/>
    <n v="49.34"/>
    <n v="3"/>
    <n v="148.02000000000001"/>
    <x v="3"/>
    <x v="4"/>
  </r>
  <r>
    <s v="O3771"/>
    <d v="2024-01-19T00:00:00"/>
    <x v="2"/>
    <x v="11"/>
    <x v="1"/>
    <s v="C249"/>
    <x v="292"/>
    <s v="B1879"/>
    <x v="150"/>
    <x v="0"/>
    <n v="25.24"/>
    <n v="1"/>
    <n v="25.24"/>
    <x v="0"/>
    <x v="6"/>
  </r>
  <r>
    <s v="O3286"/>
    <d v="2024-04-19T00:00:00"/>
    <x v="2"/>
    <x v="7"/>
    <x v="1"/>
    <s v="C562"/>
    <x v="293"/>
    <s v="B1721"/>
    <x v="254"/>
    <x v="1"/>
    <n v="25.46"/>
    <n v="5"/>
    <n v="127.3"/>
    <x v="0"/>
    <x v="3"/>
  </r>
  <r>
    <s v="O1368"/>
    <d v="2024-06-25T00:00:00"/>
    <x v="4"/>
    <x v="1"/>
    <x v="1"/>
    <s v="C235"/>
    <x v="294"/>
    <s v="B1080"/>
    <x v="295"/>
    <x v="2"/>
    <n v="40.130000000000003"/>
    <n v="4"/>
    <n v="160.52000000000001"/>
    <x v="2"/>
    <x v="0"/>
  </r>
  <r>
    <s v="O3754"/>
    <d v="2023-06-05T00:00:00"/>
    <x v="1"/>
    <x v="1"/>
    <x v="2"/>
    <s v="C920"/>
    <x v="295"/>
    <s v="B1206"/>
    <x v="2"/>
    <x v="0"/>
    <n v="20.239999999999998"/>
    <n v="4"/>
    <n v="80.959999999999994"/>
    <x v="0"/>
    <x v="0"/>
  </r>
  <r>
    <s v="O2284"/>
    <d v="2022-08-26T00:00:00"/>
    <x v="2"/>
    <x v="8"/>
    <x v="3"/>
    <s v="C750"/>
    <x v="296"/>
    <s v="B1895"/>
    <x v="296"/>
    <x v="2"/>
    <n v="14.47"/>
    <n v="3"/>
    <n v="43.41"/>
    <x v="2"/>
    <x v="2"/>
  </r>
  <r>
    <s v="O1878"/>
    <d v="2024-05-30T00:00:00"/>
    <x v="5"/>
    <x v="4"/>
    <x v="1"/>
    <s v="C987"/>
    <x v="297"/>
    <s v="B1708"/>
    <x v="134"/>
    <x v="2"/>
    <n v="39.85"/>
    <n v="3"/>
    <n v="119.55"/>
    <x v="1"/>
    <x v="2"/>
  </r>
  <r>
    <s v="O1357"/>
    <d v="2024-06-07T00:00:00"/>
    <x v="2"/>
    <x v="1"/>
    <x v="1"/>
    <s v="C303"/>
    <x v="298"/>
    <s v="B1074"/>
    <x v="297"/>
    <x v="0"/>
    <n v="31.13"/>
    <n v="2"/>
    <n v="62.26"/>
    <x v="1"/>
    <x v="2"/>
  </r>
  <r>
    <s v="O2523"/>
    <d v="2024-12-15T00:00:00"/>
    <x v="0"/>
    <x v="9"/>
    <x v="1"/>
    <s v="C755"/>
    <x v="299"/>
    <s v="B1773"/>
    <x v="298"/>
    <x v="3"/>
    <n v="33.07"/>
    <n v="2"/>
    <n v="66.14"/>
    <x v="0"/>
    <x v="2"/>
  </r>
  <r>
    <s v="O2179"/>
    <d v="2023-12-07T00:00:00"/>
    <x v="5"/>
    <x v="9"/>
    <x v="2"/>
    <s v="C294"/>
    <x v="300"/>
    <s v="B1729"/>
    <x v="31"/>
    <x v="0"/>
    <n v="7.47"/>
    <n v="4"/>
    <n v="29.88"/>
    <x v="2"/>
    <x v="7"/>
  </r>
  <r>
    <s v="O2895"/>
    <d v="2024-07-09T00:00:00"/>
    <x v="4"/>
    <x v="2"/>
    <x v="1"/>
    <s v="C683"/>
    <x v="301"/>
    <s v="B1172"/>
    <x v="231"/>
    <x v="2"/>
    <n v="18.52"/>
    <n v="1"/>
    <n v="18.52"/>
    <x v="0"/>
    <x v="7"/>
  </r>
  <r>
    <s v="O3171"/>
    <d v="2024-06-09T00:00:00"/>
    <x v="0"/>
    <x v="1"/>
    <x v="1"/>
    <s v="C405"/>
    <x v="302"/>
    <s v="B1528"/>
    <x v="187"/>
    <x v="0"/>
    <n v="18.600000000000001"/>
    <n v="1"/>
    <n v="18.600000000000001"/>
    <x v="1"/>
    <x v="5"/>
  </r>
  <r>
    <s v="O1002"/>
    <d v="2023-06-04T00:00:00"/>
    <x v="0"/>
    <x v="1"/>
    <x v="2"/>
    <s v="C532"/>
    <x v="12"/>
    <s v="B1916"/>
    <x v="299"/>
    <x v="2"/>
    <n v="44.8"/>
    <n v="4"/>
    <n v="179.2"/>
    <x v="0"/>
    <x v="7"/>
  </r>
  <r>
    <s v="O3328"/>
    <d v="2024-08-13T00:00:00"/>
    <x v="4"/>
    <x v="8"/>
    <x v="1"/>
    <s v="C692"/>
    <x v="303"/>
    <s v="B1335"/>
    <x v="300"/>
    <x v="1"/>
    <n v="15.98"/>
    <n v="1"/>
    <n v="15.98"/>
    <x v="0"/>
    <x v="0"/>
  </r>
  <r>
    <s v="O1173"/>
    <d v="2023-12-18T00:00:00"/>
    <x v="1"/>
    <x v="9"/>
    <x v="2"/>
    <s v="C510"/>
    <x v="46"/>
    <s v="B1926"/>
    <x v="301"/>
    <x v="3"/>
    <n v="27.37"/>
    <n v="2"/>
    <n v="54.74"/>
    <x v="0"/>
    <x v="7"/>
  </r>
  <r>
    <s v="O2599"/>
    <d v="2023-08-28T00:00:00"/>
    <x v="1"/>
    <x v="8"/>
    <x v="2"/>
    <s v="C558"/>
    <x v="35"/>
    <s v="B1933"/>
    <x v="302"/>
    <x v="1"/>
    <n v="35.36"/>
    <n v="4"/>
    <n v="141.44"/>
    <x v="1"/>
    <x v="0"/>
  </r>
  <r>
    <s v="O3104"/>
    <d v="2023-04-06T00:00:00"/>
    <x v="5"/>
    <x v="7"/>
    <x v="2"/>
    <s v="C267"/>
    <x v="304"/>
    <s v="B1917"/>
    <x v="303"/>
    <x v="2"/>
    <n v="14.54"/>
    <n v="1"/>
    <n v="14.54"/>
    <x v="2"/>
    <x v="0"/>
  </r>
  <r>
    <s v="O1259"/>
    <d v="2024-01-23T00:00:00"/>
    <x v="4"/>
    <x v="11"/>
    <x v="1"/>
    <s v="C239"/>
    <x v="305"/>
    <s v="B1225"/>
    <x v="106"/>
    <x v="1"/>
    <n v="7.92"/>
    <n v="1"/>
    <n v="7.92"/>
    <x v="0"/>
    <x v="7"/>
  </r>
  <r>
    <s v="O1494"/>
    <d v="2024-08-04T00:00:00"/>
    <x v="0"/>
    <x v="8"/>
    <x v="1"/>
    <s v="C249"/>
    <x v="292"/>
    <s v="B1294"/>
    <x v="304"/>
    <x v="1"/>
    <n v="15.69"/>
    <n v="3"/>
    <n v="47.07"/>
    <x v="3"/>
    <x v="4"/>
  </r>
  <r>
    <s v="O1247"/>
    <d v="2024-01-31T00:00:00"/>
    <x v="3"/>
    <x v="11"/>
    <x v="1"/>
    <s v="C179"/>
    <x v="306"/>
    <s v="B1614"/>
    <x v="305"/>
    <x v="0"/>
    <n v="32.78"/>
    <n v="5"/>
    <n v="163.9"/>
    <x v="1"/>
    <x v="0"/>
  </r>
  <r>
    <s v="O2410"/>
    <d v="2025-07-11T00:00:00"/>
    <x v="2"/>
    <x v="2"/>
    <x v="0"/>
    <s v="C641"/>
    <x v="307"/>
    <s v="B1025"/>
    <x v="306"/>
    <x v="2"/>
    <n v="8.5399999999999991"/>
    <n v="1"/>
    <n v="8.5399999999999991"/>
    <x v="2"/>
    <x v="1"/>
  </r>
  <r>
    <s v="O2300"/>
    <d v="2023-06-26T00:00:00"/>
    <x v="1"/>
    <x v="1"/>
    <x v="2"/>
    <s v="C483"/>
    <x v="308"/>
    <s v="B1728"/>
    <x v="307"/>
    <x v="0"/>
    <n v="11"/>
    <n v="4"/>
    <n v="44"/>
    <x v="2"/>
    <x v="7"/>
  </r>
  <r>
    <s v="O3635"/>
    <d v="2022-12-09T00:00:00"/>
    <x v="2"/>
    <x v="9"/>
    <x v="3"/>
    <s v="C985"/>
    <x v="309"/>
    <s v="B1099"/>
    <x v="308"/>
    <x v="1"/>
    <n v="26.47"/>
    <n v="2"/>
    <n v="52.94"/>
    <x v="2"/>
    <x v="1"/>
  </r>
  <r>
    <s v="O3259"/>
    <d v="2024-02-23T00:00:00"/>
    <x v="2"/>
    <x v="3"/>
    <x v="1"/>
    <s v="C923"/>
    <x v="310"/>
    <s v="B1910"/>
    <x v="238"/>
    <x v="2"/>
    <n v="20.2"/>
    <n v="4"/>
    <n v="80.8"/>
    <x v="0"/>
    <x v="2"/>
  </r>
  <r>
    <s v="O3914"/>
    <d v="2024-12-23T00:00:00"/>
    <x v="1"/>
    <x v="9"/>
    <x v="1"/>
    <s v="C745"/>
    <x v="311"/>
    <s v="B1806"/>
    <x v="309"/>
    <x v="3"/>
    <n v="25.59"/>
    <n v="1"/>
    <n v="25.59"/>
    <x v="0"/>
    <x v="7"/>
  </r>
  <r>
    <s v="O2706"/>
    <d v="2023-08-17T00:00:00"/>
    <x v="5"/>
    <x v="8"/>
    <x v="2"/>
    <s v="C408"/>
    <x v="312"/>
    <s v="B1295"/>
    <x v="310"/>
    <x v="0"/>
    <n v="32.86"/>
    <n v="3"/>
    <n v="98.58"/>
    <x v="2"/>
    <x v="3"/>
  </r>
  <r>
    <s v="O1958"/>
    <d v="2023-02-24T00:00:00"/>
    <x v="2"/>
    <x v="3"/>
    <x v="2"/>
    <s v="C982"/>
    <x v="313"/>
    <s v="B1448"/>
    <x v="147"/>
    <x v="1"/>
    <n v="28.84"/>
    <n v="2"/>
    <n v="57.68"/>
    <x v="1"/>
    <x v="7"/>
  </r>
  <r>
    <s v="O3244"/>
    <d v="2024-06-27T00:00:00"/>
    <x v="5"/>
    <x v="1"/>
    <x v="1"/>
    <s v="C352"/>
    <x v="160"/>
    <s v="B1943"/>
    <x v="311"/>
    <x v="0"/>
    <n v="32.57"/>
    <n v="1"/>
    <n v="32.57"/>
    <x v="1"/>
    <x v="6"/>
  </r>
  <r>
    <s v="O3327"/>
    <d v="2024-03-27T00:00:00"/>
    <x v="3"/>
    <x v="0"/>
    <x v="1"/>
    <s v="C966"/>
    <x v="314"/>
    <s v="B1512"/>
    <x v="312"/>
    <x v="0"/>
    <n v="24.68"/>
    <n v="4"/>
    <n v="98.72"/>
    <x v="2"/>
    <x v="0"/>
  </r>
  <r>
    <s v="O2164"/>
    <d v="2024-11-05T00:00:00"/>
    <x v="4"/>
    <x v="5"/>
    <x v="1"/>
    <s v="C759"/>
    <x v="315"/>
    <s v="B1715"/>
    <x v="243"/>
    <x v="2"/>
    <n v="44.88"/>
    <n v="5"/>
    <n v="224.4"/>
    <x v="2"/>
    <x v="0"/>
  </r>
  <r>
    <s v="O1842"/>
    <d v="2023-01-16T00:00:00"/>
    <x v="1"/>
    <x v="11"/>
    <x v="2"/>
    <s v="C559"/>
    <x v="316"/>
    <s v="B1144"/>
    <x v="313"/>
    <x v="3"/>
    <n v="39.25"/>
    <n v="1"/>
    <n v="39.25"/>
    <x v="3"/>
    <x v="1"/>
  </r>
  <r>
    <s v="O3945"/>
    <d v="2024-05-23T00:00:00"/>
    <x v="5"/>
    <x v="4"/>
    <x v="1"/>
    <s v="C695"/>
    <x v="317"/>
    <s v="B1983"/>
    <x v="314"/>
    <x v="0"/>
    <n v="22.92"/>
    <n v="5"/>
    <n v="114.6"/>
    <x v="0"/>
    <x v="5"/>
  </r>
  <r>
    <s v="O1966"/>
    <d v="2023-01-23T00:00:00"/>
    <x v="1"/>
    <x v="11"/>
    <x v="2"/>
    <s v="C222"/>
    <x v="318"/>
    <s v="B1348"/>
    <x v="315"/>
    <x v="0"/>
    <n v="46.5"/>
    <n v="1"/>
    <n v="46.5"/>
    <x v="3"/>
    <x v="4"/>
  </r>
  <r>
    <s v="O1379"/>
    <d v="2023-07-28T00:00:00"/>
    <x v="2"/>
    <x v="2"/>
    <x v="2"/>
    <s v="C286"/>
    <x v="169"/>
    <s v="B1341"/>
    <x v="316"/>
    <x v="3"/>
    <n v="41.87"/>
    <n v="4"/>
    <n v="167.48"/>
    <x v="1"/>
    <x v="0"/>
  </r>
  <r>
    <s v="O2937"/>
    <d v="2022-11-25T00:00:00"/>
    <x v="2"/>
    <x v="5"/>
    <x v="3"/>
    <s v="C562"/>
    <x v="319"/>
    <s v="B1046"/>
    <x v="317"/>
    <x v="2"/>
    <n v="40.76"/>
    <n v="1"/>
    <n v="40.76"/>
    <x v="2"/>
    <x v="2"/>
  </r>
  <r>
    <s v="O1140"/>
    <d v="2024-05-05T00:00:00"/>
    <x v="0"/>
    <x v="4"/>
    <x v="1"/>
    <s v="C358"/>
    <x v="320"/>
    <s v="B1654"/>
    <x v="318"/>
    <x v="1"/>
    <n v="28.94"/>
    <n v="2"/>
    <n v="57.88"/>
    <x v="1"/>
    <x v="2"/>
  </r>
  <r>
    <s v="O3191"/>
    <d v="2024-10-14T00:00:00"/>
    <x v="1"/>
    <x v="10"/>
    <x v="1"/>
    <s v="C947"/>
    <x v="321"/>
    <s v="B1958"/>
    <x v="41"/>
    <x v="3"/>
    <n v="11.47"/>
    <n v="3"/>
    <n v="34.409999999999997"/>
    <x v="0"/>
    <x v="5"/>
  </r>
  <r>
    <s v="O1417"/>
    <d v="2023-11-19T00:00:00"/>
    <x v="0"/>
    <x v="5"/>
    <x v="2"/>
    <s v="C210"/>
    <x v="322"/>
    <s v="B1931"/>
    <x v="319"/>
    <x v="2"/>
    <n v="44.26"/>
    <n v="4"/>
    <n v="177.04"/>
    <x v="1"/>
    <x v="0"/>
  </r>
  <r>
    <s v="O1726"/>
    <d v="2023-04-18T00:00:00"/>
    <x v="4"/>
    <x v="7"/>
    <x v="2"/>
    <s v="C738"/>
    <x v="90"/>
    <s v="B1573"/>
    <x v="204"/>
    <x v="3"/>
    <n v="12.62"/>
    <n v="4"/>
    <n v="50.48"/>
    <x v="2"/>
    <x v="4"/>
  </r>
  <r>
    <s v="O2882"/>
    <d v="2024-09-15T00:00:00"/>
    <x v="0"/>
    <x v="6"/>
    <x v="1"/>
    <s v="C263"/>
    <x v="323"/>
    <s v="B1521"/>
    <x v="320"/>
    <x v="1"/>
    <n v="28.38"/>
    <n v="5"/>
    <n v="141.9"/>
    <x v="0"/>
    <x v="5"/>
  </r>
  <r>
    <s v="O3501"/>
    <d v="2024-08-25T00:00:00"/>
    <x v="0"/>
    <x v="8"/>
    <x v="1"/>
    <s v="C175"/>
    <x v="324"/>
    <s v="B1903"/>
    <x v="321"/>
    <x v="2"/>
    <n v="19.690000000000001"/>
    <n v="4"/>
    <n v="78.760000000000005"/>
    <x v="1"/>
    <x v="2"/>
  </r>
  <r>
    <s v="O2451"/>
    <d v="2025-06-02T00:00:00"/>
    <x v="1"/>
    <x v="1"/>
    <x v="0"/>
    <s v="C456"/>
    <x v="325"/>
    <s v="B1086"/>
    <x v="322"/>
    <x v="2"/>
    <n v="20.5"/>
    <n v="3"/>
    <n v="61.5"/>
    <x v="0"/>
    <x v="7"/>
  </r>
  <r>
    <s v="O1769"/>
    <d v="2023-03-23T00:00:00"/>
    <x v="5"/>
    <x v="0"/>
    <x v="2"/>
    <s v="C622"/>
    <x v="326"/>
    <s v="B1542"/>
    <x v="323"/>
    <x v="1"/>
    <n v="49.41"/>
    <n v="3"/>
    <n v="148.22999999999999"/>
    <x v="2"/>
    <x v="1"/>
  </r>
  <r>
    <s v="O3105"/>
    <d v="2023-09-03T00:00:00"/>
    <x v="0"/>
    <x v="6"/>
    <x v="2"/>
    <s v="C873"/>
    <x v="201"/>
    <s v="B1383"/>
    <x v="324"/>
    <x v="2"/>
    <n v="26.3"/>
    <n v="5"/>
    <n v="131.5"/>
    <x v="2"/>
    <x v="0"/>
  </r>
  <r>
    <s v="O2025"/>
    <d v="2024-05-03T00:00:00"/>
    <x v="2"/>
    <x v="4"/>
    <x v="1"/>
    <s v="C124"/>
    <x v="327"/>
    <s v="B1094"/>
    <x v="325"/>
    <x v="0"/>
    <n v="46.81"/>
    <n v="3"/>
    <n v="140.43"/>
    <x v="1"/>
    <x v="2"/>
  </r>
  <r>
    <s v="O1234"/>
    <d v="2023-07-14T00:00:00"/>
    <x v="2"/>
    <x v="2"/>
    <x v="2"/>
    <s v="C346"/>
    <x v="144"/>
    <s v="B1823"/>
    <x v="326"/>
    <x v="2"/>
    <n v="32.65"/>
    <n v="1"/>
    <n v="32.65"/>
    <x v="3"/>
    <x v="7"/>
  </r>
  <r>
    <s v="O1227"/>
    <d v="2024-07-22T00:00:00"/>
    <x v="1"/>
    <x v="2"/>
    <x v="1"/>
    <s v="C752"/>
    <x v="328"/>
    <s v="B1565"/>
    <x v="175"/>
    <x v="2"/>
    <n v="29.02"/>
    <n v="4"/>
    <n v="116.08"/>
    <x v="0"/>
    <x v="0"/>
  </r>
  <r>
    <s v="O2863"/>
    <d v="2024-09-05T00:00:00"/>
    <x v="5"/>
    <x v="6"/>
    <x v="1"/>
    <s v="C273"/>
    <x v="329"/>
    <s v="B1072"/>
    <x v="327"/>
    <x v="2"/>
    <n v="24.23"/>
    <n v="1"/>
    <n v="24.23"/>
    <x v="2"/>
    <x v="0"/>
  </r>
  <r>
    <s v="O1261"/>
    <d v="2024-10-11T00:00:00"/>
    <x v="2"/>
    <x v="10"/>
    <x v="1"/>
    <s v="C641"/>
    <x v="330"/>
    <s v="B1389"/>
    <x v="328"/>
    <x v="3"/>
    <n v="16.8"/>
    <n v="2"/>
    <n v="33.6"/>
    <x v="3"/>
    <x v="1"/>
  </r>
  <r>
    <s v="O2047"/>
    <d v="2024-05-05T00:00:00"/>
    <x v="0"/>
    <x v="4"/>
    <x v="1"/>
    <s v="C171"/>
    <x v="331"/>
    <s v="B1753"/>
    <x v="207"/>
    <x v="3"/>
    <n v="43.77"/>
    <n v="3"/>
    <n v="131.31"/>
    <x v="1"/>
    <x v="2"/>
  </r>
  <r>
    <s v="O2362"/>
    <d v="2025-05-09T00:00:00"/>
    <x v="2"/>
    <x v="4"/>
    <x v="0"/>
    <s v="C776"/>
    <x v="332"/>
    <s v="B1780"/>
    <x v="329"/>
    <x v="2"/>
    <n v="50.96"/>
    <n v="1"/>
    <n v="50.96"/>
    <x v="2"/>
    <x v="1"/>
  </r>
  <r>
    <s v="O1189"/>
    <d v="2023-05-19T00:00:00"/>
    <x v="2"/>
    <x v="4"/>
    <x v="2"/>
    <s v="C538"/>
    <x v="333"/>
    <s v="B1453"/>
    <x v="330"/>
    <x v="1"/>
    <n v="29.63"/>
    <n v="5"/>
    <n v="148.15"/>
    <x v="2"/>
    <x v="2"/>
  </r>
  <r>
    <s v="O3489"/>
    <d v="2023-12-03T00:00:00"/>
    <x v="0"/>
    <x v="9"/>
    <x v="2"/>
    <s v="C871"/>
    <x v="334"/>
    <s v="B1885"/>
    <x v="136"/>
    <x v="2"/>
    <n v="44.85"/>
    <n v="2"/>
    <n v="89.7"/>
    <x v="0"/>
    <x v="6"/>
  </r>
  <r>
    <s v="O2094"/>
    <d v="2024-08-19T00:00:00"/>
    <x v="1"/>
    <x v="8"/>
    <x v="1"/>
    <s v="C843"/>
    <x v="335"/>
    <s v="B1165"/>
    <x v="331"/>
    <x v="2"/>
    <n v="18.3"/>
    <n v="5"/>
    <n v="91.5"/>
    <x v="3"/>
    <x v="1"/>
  </r>
  <r>
    <s v="O2782"/>
    <d v="2025-01-05T00:00:00"/>
    <x v="0"/>
    <x v="11"/>
    <x v="0"/>
    <s v="C850"/>
    <x v="336"/>
    <s v="B1730"/>
    <x v="113"/>
    <x v="2"/>
    <n v="34.72"/>
    <n v="5"/>
    <n v="173.6"/>
    <x v="2"/>
    <x v="2"/>
  </r>
  <r>
    <s v="O3444"/>
    <d v="2024-06-23T00:00:00"/>
    <x v="0"/>
    <x v="1"/>
    <x v="1"/>
    <s v="C877"/>
    <x v="337"/>
    <s v="B1076"/>
    <x v="332"/>
    <x v="0"/>
    <n v="21.58"/>
    <n v="3"/>
    <n v="64.739999999999995"/>
    <x v="0"/>
    <x v="5"/>
  </r>
  <r>
    <s v="O1740"/>
    <d v="2023-02-15T00:00:00"/>
    <x v="3"/>
    <x v="3"/>
    <x v="2"/>
    <s v="C983"/>
    <x v="44"/>
    <s v="B1350"/>
    <x v="234"/>
    <x v="0"/>
    <n v="20.05"/>
    <n v="5"/>
    <n v="100.25"/>
    <x v="1"/>
    <x v="7"/>
  </r>
  <r>
    <s v="O2495"/>
    <d v="2024-02-08T00:00:00"/>
    <x v="5"/>
    <x v="3"/>
    <x v="1"/>
    <s v="C540"/>
    <x v="338"/>
    <s v="B1828"/>
    <x v="262"/>
    <x v="2"/>
    <n v="14.48"/>
    <n v="2"/>
    <n v="28.96"/>
    <x v="0"/>
    <x v="0"/>
  </r>
  <r>
    <s v="O3563"/>
    <d v="2024-09-02T00:00:00"/>
    <x v="1"/>
    <x v="6"/>
    <x v="1"/>
    <s v="C985"/>
    <x v="339"/>
    <s v="B1960"/>
    <x v="32"/>
    <x v="0"/>
    <n v="14.34"/>
    <n v="4"/>
    <n v="57.36"/>
    <x v="0"/>
    <x v="2"/>
  </r>
  <r>
    <s v="O1556"/>
    <d v="2023-12-18T00:00:00"/>
    <x v="1"/>
    <x v="9"/>
    <x v="2"/>
    <s v="C219"/>
    <x v="340"/>
    <s v="B1323"/>
    <x v="333"/>
    <x v="3"/>
    <n v="36.15"/>
    <n v="2"/>
    <n v="72.3"/>
    <x v="0"/>
    <x v="3"/>
  </r>
  <r>
    <s v="O3439"/>
    <d v="2024-08-09T00:00:00"/>
    <x v="2"/>
    <x v="8"/>
    <x v="1"/>
    <s v="C949"/>
    <x v="341"/>
    <s v="B1246"/>
    <x v="334"/>
    <x v="2"/>
    <n v="30.36"/>
    <n v="3"/>
    <n v="91.08"/>
    <x v="0"/>
    <x v="0"/>
  </r>
  <r>
    <s v="O3207"/>
    <d v="2025-03-22T00:00:00"/>
    <x v="6"/>
    <x v="0"/>
    <x v="0"/>
    <s v="C166"/>
    <x v="342"/>
    <s v="B1462"/>
    <x v="335"/>
    <x v="0"/>
    <n v="19.07"/>
    <n v="3"/>
    <n v="57.21"/>
    <x v="1"/>
    <x v="2"/>
  </r>
  <r>
    <s v="O2482"/>
    <d v="2024-07-13T00:00:00"/>
    <x v="6"/>
    <x v="2"/>
    <x v="1"/>
    <s v="C427"/>
    <x v="63"/>
    <s v="B1502"/>
    <x v="336"/>
    <x v="3"/>
    <n v="20.34"/>
    <n v="1"/>
    <n v="20.34"/>
    <x v="1"/>
    <x v="0"/>
  </r>
  <r>
    <s v="O3062"/>
    <d v="2025-06-12T00:00:00"/>
    <x v="5"/>
    <x v="1"/>
    <x v="0"/>
    <s v="C746"/>
    <x v="226"/>
    <s v="B1688"/>
    <x v="72"/>
    <x v="1"/>
    <n v="34.06"/>
    <n v="5"/>
    <n v="170.3"/>
    <x v="0"/>
    <x v="2"/>
  </r>
  <r>
    <s v="O1766"/>
    <d v="2024-01-06T00:00:00"/>
    <x v="6"/>
    <x v="11"/>
    <x v="1"/>
    <s v="C833"/>
    <x v="108"/>
    <s v="B1332"/>
    <x v="337"/>
    <x v="1"/>
    <n v="13.55"/>
    <n v="2"/>
    <n v="27.1"/>
    <x v="1"/>
    <x v="0"/>
  </r>
  <r>
    <s v="O2612"/>
    <d v="2022-09-25T00:00:00"/>
    <x v="0"/>
    <x v="6"/>
    <x v="3"/>
    <s v="C836"/>
    <x v="343"/>
    <s v="B1273"/>
    <x v="338"/>
    <x v="0"/>
    <n v="6.74"/>
    <n v="5"/>
    <n v="33.700000000000003"/>
    <x v="0"/>
    <x v="6"/>
  </r>
  <r>
    <s v="O1145"/>
    <d v="2023-08-29T00:00:00"/>
    <x v="4"/>
    <x v="8"/>
    <x v="2"/>
    <s v="C166"/>
    <x v="344"/>
    <s v="B1557"/>
    <x v="339"/>
    <x v="1"/>
    <n v="7.17"/>
    <n v="4"/>
    <n v="28.68"/>
    <x v="0"/>
    <x v="7"/>
  </r>
  <r>
    <s v="O3240"/>
    <d v="2023-05-28T00:00:00"/>
    <x v="0"/>
    <x v="4"/>
    <x v="2"/>
    <s v="C440"/>
    <x v="345"/>
    <s v="B1319"/>
    <x v="340"/>
    <x v="0"/>
    <n v="33.17"/>
    <n v="3"/>
    <n v="99.51"/>
    <x v="2"/>
    <x v="7"/>
  </r>
  <r>
    <s v="O2799"/>
    <d v="2024-02-04T00:00:00"/>
    <x v="0"/>
    <x v="3"/>
    <x v="1"/>
    <s v="C765"/>
    <x v="6"/>
    <s v="B1788"/>
    <x v="341"/>
    <x v="2"/>
    <n v="44.42"/>
    <n v="4"/>
    <n v="177.68"/>
    <x v="2"/>
    <x v="1"/>
  </r>
  <r>
    <s v="O2318"/>
    <d v="2023-06-30T00:00:00"/>
    <x v="2"/>
    <x v="1"/>
    <x v="2"/>
    <s v="C893"/>
    <x v="346"/>
    <s v="B1124"/>
    <x v="342"/>
    <x v="0"/>
    <n v="45.63"/>
    <n v="2"/>
    <n v="91.26"/>
    <x v="0"/>
    <x v="2"/>
  </r>
  <r>
    <s v="O1674"/>
    <d v="2023-02-11T00:00:00"/>
    <x v="6"/>
    <x v="3"/>
    <x v="2"/>
    <s v="C846"/>
    <x v="347"/>
    <s v="B1983"/>
    <x v="343"/>
    <x v="1"/>
    <n v="27.16"/>
    <n v="3"/>
    <n v="81.48"/>
    <x v="1"/>
    <x v="4"/>
  </r>
  <r>
    <s v="O1696"/>
    <d v="2024-04-09T00:00:00"/>
    <x v="4"/>
    <x v="7"/>
    <x v="1"/>
    <s v="C788"/>
    <x v="348"/>
    <s v="B1247"/>
    <x v="344"/>
    <x v="3"/>
    <n v="36.26"/>
    <n v="5"/>
    <n v="181.3"/>
    <x v="3"/>
    <x v="3"/>
  </r>
  <r>
    <s v="O2195"/>
    <d v="2023-03-19T00:00:00"/>
    <x v="0"/>
    <x v="0"/>
    <x v="2"/>
    <s v="C669"/>
    <x v="349"/>
    <s v="B1203"/>
    <x v="345"/>
    <x v="0"/>
    <n v="49.75"/>
    <n v="3"/>
    <n v="149.25"/>
    <x v="2"/>
    <x v="1"/>
  </r>
  <r>
    <s v="O2868"/>
    <d v="2023-06-17T00:00:00"/>
    <x v="6"/>
    <x v="1"/>
    <x v="2"/>
    <s v="C207"/>
    <x v="350"/>
    <s v="B1475"/>
    <x v="346"/>
    <x v="2"/>
    <n v="35.409999999999997"/>
    <n v="3"/>
    <n v="106.23"/>
    <x v="2"/>
    <x v="2"/>
  </r>
  <r>
    <s v="O1136"/>
    <d v="2024-07-17T00:00:00"/>
    <x v="3"/>
    <x v="2"/>
    <x v="1"/>
    <s v="C673"/>
    <x v="34"/>
    <s v="B1485"/>
    <x v="347"/>
    <x v="0"/>
    <n v="5.01"/>
    <n v="4"/>
    <n v="20.04"/>
    <x v="2"/>
    <x v="2"/>
  </r>
  <r>
    <s v="O3812"/>
    <d v="2024-01-22T00:00:00"/>
    <x v="1"/>
    <x v="11"/>
    <x v="1"/>
    <s v="C175"/>
    <x v="324"/>
    <s v="B1485"/>
    <x v="347"/>
    <x v="2"/>
    <n v="5.83"/>
    <n v="4"/>
    <n v="23.32"/>
    <x v="2"/>
    <x v="2"/>
  </r>
  <r>
    <s v="O1029"/>
    <d v="2024-06-14T00:00:00"/>
    <x v="2"/>
    <x v="1"/>
    <x v="1"/>
    <s v="C255"/>
    <x v="351"/>
    <s v="B1870"/>
    <x v="348"/>
    <x v="1"/>
    <n v="49.96"/>
    <n v="4"/>
    <n v="199.84"/>
    <x v="0"/>
    <x v="4"/>
  </r>
  <r>
    <s v="O3343"/>
    <d v="2023-10-28T00:00:00"/>
    <x v="6"/>
    <x v="10"/>
    <x v="2"/>
    <s v="C562"/>
    <x v="293"/>
    <s v="B1052"/>
    <x v="349"/>
    <x v="2"/>
    <n v="4.09"/>
    <n v="4"/>
    <n v="16.36"/>
    <x v="0"/>
    <x v="7"/>
  </r>
  <r>
    <s v="O1345"/>
    <d v="2024-08-20T00:00:00"/>
    <x v="4"/>
    <x v="8"/>
    <x v="1"/>
    <s v="C132"/>
    <x v="136"/>
    <s v="B1041"/>
    <x v="350"/>
    <x v="0"/>
    <n v="16.04"/>
    <n v="4"/>
    <n v="64.16"/>
    <x v="3"/>
    <x v="3"/>
  </r>
  <r>
    <s v="O2178"/>
    <d v="2024-06-03T00:00:00"/>
    <x v="1"/>
    <x v="1"/>
    <x v="1"/>
    <s v="C437"/>
    <x v="352"/>
    <s v="B1730"/>
    <x v="113"/>
    <x v="2"/>
    <n v="36.450000000000003"/>
    <n v="1"/>
    <n v="36.450000000000003"/>
    <x v="0"/>
    <x v="2"/>
  </r>
  <r>
    <s v="O1690"/>
    <d v="2023-07-06T00:00:00"/>
    <x v="5"/>
    <x v="2"/>
    <x v="2"/>
    <s v="C708"/>
    <x v="353"/>
    <s v="B1407"/>
    <x v="268"/>
    <x v="1"/>
    <n v="18.25"/>
    <n v="1"/>
    <n v="18.25"/>
    <x v="1"/>
    <x v="4"/>
  </r>
  <r>
    <s v="O2865"/>
    <d v="2025-08-19T00:00:00"/>
    <x v="4"/>
    <x v="8"/>
    <x v="0"/>
    <s v="C942"/>
    <x v="354"/>
    <s v="B1581"/>
    <x v="351"/>
    <x v="3"/>
    <n v="22.21"/>
    <n v="5"/>
    <n v="111.05"/>
    <x v="0"/>
    <x v="0"/>
  </r>
  <r>
    <s v="O1513"/>
    <d v="2023-09-08T00:00:00"/>
    <x v="2"/>
    <x v="6"/>
    <x v="2"/>
    <s v="C572"/>
    <x v="116"/>
    <s v="B1855"/>
    <x v="30"/>
    <x v="1"/>
    <n v="5.89"/>
    <n v="2"/>
    <n v="11.78"/>
    <x v="3"/>
    <x v="4"/>
  </r>
  <r>
    <s v="O2206"/>
    <d v="2023-05-10T00:00:00"/>
    <x v="3"/>
    <x v="4"/>
    <x v="2"/>
    <s v="C125"/>
    <x v="355"/>
    <s v="B1144"/>
    <x v="352"/>
    <x v="3"/>
    <n v="39.119999999999997"/>
    <n v="3"/>
    <n v="117.36"/>
    <x v="0"/>
    <x v="3"/>
  </r>
  <r>
    <s v="O1232"/>
    <d v="2023-09-08T00:00:00"/>
    <x v="2"/>
    <x v="6"/>
    <x v="2"/>
    <s v="C385"/>
    <x v="356"/>
    <s v="B1128"/>
    <x v="353"/>
    <x v="3"/>
    <n v="11.12"/>
    <n v="3"/>
    <n v="33.36"/>
    <x v="1"/>
    <x v="0"/>
  </r>
  <r>
    <s v="O1003"/>
    <d v="2023-06-10T00:00:00"/>
    <x v="6"/>
    <x v="1"/>
    <x v="2"/>
    <s v="C979"/>
    <x v="357"/>
    <s v="B1762"/>
    <x v="354"/>
    <x v="1"/>
    <n v="47.1"/>
    <n v="1"/>
    <n v="47.1"/>
    <x v="1"/>
    <x v="1"/>
  </r>
  <r>
    <s v="O1490"/>
    <d v="2023-09-17T00:00:00"/>
    <x v="0"/>
    <x v="6"/>
    <x v="2"/>
    <s v="C948"/>
    <x v="358"/>
    <s v="B1269"/>
    <x v="143"/>
    <x v="2"/>
    <n v="34.71"/>
    <n v="1"/>
    <n v="34.71"/>
    <x v="0"/>
    <x v="1"/>
  </r>
  <r>
    <s v="O2961"/>
    <d v="2023-01-03T00:00:00"/>
    <x v="4"/>
    <x v="11"/>
    <x v="2"/>
    <s v="C839"/>
    <x v="284"/>
    <s v="B1936"/>
    <x v="122"/>
    <x v="0"/>
    <n v="33.97"/>
    <n v="3"/>
    <n v="101.91"/>
    <x v="2"/>
    <x v="7"/>
  </r>
  <r>
    <s v="O1849"/>
    <d v="2024-05-12T00:00:00"/>
    <x v="0"/>
    <x v="4"/>
    <x v="1"/>
    <s v="C583"/>
    <x v="359"/>
    <s v="B1656"/>
    <x v="355"/>
    <x v="2"/>
    <n v="14.52"/>
    <n v="2"/>
    <n v="29.04"/>
    <x v="0"/>
    <x v="1"/>
  </r>
  <r>
    <s v="O2735"/>
    <d v="2024-01-22T00:00:00"/>
    <x v="1"/>
    <x v="11"/>
    <x v="1"/>
    <s v="C527"/>
    <x v="0"/>
    <s v="B1818"/>
    <x v="356"/>
    <x v="2"/>
    <n v="26.46"/>
    <n v="1"/>
    <n v="26.46"/>
    <x v="0"/>
    <x v="7"/>
  </r>
  <r>
    <s v="O3129"/>
    <d v="2023-11-22T00:00:00"/>
    <x v="3"/>
    <x v="5"/>
    <x v="2"/>
    <s v="C225"/>
    <x v="162"/>
    <s v="B1572"/>
    <x v="357"/>
    <x v="0"/>
    <n v="12.98"/>
    <n v="3"/>
    <n v="38.94"/>
    <x v="0"/>
    <x v="7"/>
  </r>
  <r>
    <s v="O3540"/>
    <d v="2023-09-26T00:00:00"/>
    <x v="4"/>
    <x v="6"/>
    <x v="2"/>
    <s v="C683"/>
    <x v="301"/>
    <s v="B1815"/>
    <x v="257"/>
    <x v="0"/>
    <n v="38.81"/>
    <n v="3"/>
    <n v="116.43"/>
    <x v="0"/>
    <x v="5"/>
  </r>
  <r>
    <s v="O3280"/>
    <d v="2023-07-15T00:00:00"/>
    <x v="6"/>
    <x v="2"/>
    <x v="2"/>
    <s v="C822"/>
    <x v="360"/>
    <s v="B1248"/>
    <x v="358"/>
    <x v="0"/>
    <n v="13.02"/>
    <n v="4"/>
    <n v="52.08"/>
    <x v="2"/>
    <x v="0"/>
  </r>
  <r>
    <s v="O3464"/>
    <d v="2025-02-15T00:00:00"/>
    <x v="6"/>
    <x v="3"/>
    <x v="0"/>
    <s v="C254"/>
    <x v="47"/>
    <s v="B1805"/>
    <x v="359"/>
    <x v="0"/>
    <n v="40.159999999999997"/>
    <n v="2"/>
    <n v="80.319999999999993"/>
    <x v="0"/>
    <x v="3"/>
  </r>
  <r>
    <s v="O3766"/>
    <d v="2024-11-13T00:00:00"/>
    <x v="3"/>
    <x v="5"/>
    <x v="1"/>
    <s v="C163"/>
    <x v="361"/>
    <s v="B1077"/>
    <x v="360"/>
    <x v="2"/>
    <n v="39.58"/>
    <n v="5"/>
    <n v="197.9"/>
    <x v="1"/>
    <x v="2"/>
  </r>
  <r>
    <s v="O2305"/>
    <d v="2024-06-06T00:00:00"/>
    <x v="5"/>
    <x v="1"/>
    <x v="1"/>
    <s v="C957"/>
    <x v="362"/>
    <s v="B1003"/>
    <x v="361"/>
    <x v="0"/>
    <n v="37.75"/>
    <n v="5"/>
    <n v="188.75"/>
    <x v="2"/>
    <x v="7"/>
  </r>
  <r>
    <s v="O3843"/>
    <d v="2023-03-12T00:00:00"/>
    <x v="0"/>
    <x v="0"/>
    <x v="2"/>
    <s v="C329"/>
    <x v="247"/>
    <s v="B1729"/>
    <x v="31"/>
    <x v="0"/>
    <n v="8.52"/>
    <n v="4"/>
    <n v="34.08"/>
    <x v="0"/>
    <x v="0"/>
  </r>
  <r>
    <s v="O1583"/>
    <d v="2024-01-28T00:00:00"/>
    <x v="0"/>
    <x v="11"/>
    <x v="1"/>
    <s v="C374"/>
    <x v="363"/>
    <s v="B1877"/>
    <x v="362"/>
    <x v="0"/>
    <n v="25.61"/>
    <n v="1"/>
    <n v="25.61"/>
    <x v="1"/>
    <x v="0"/>
  </r>
  <r>
    <s v="O2713"/>
    <d v="2025-08-09T00:00:00"/>
    <x v="6"/>
    <x v="8"/>
    <x v="0"/>
    <s v="C406"/>
    <x v="364"/>
    <s v="B1817"/>
    <x v="363"/>
    <x v="1"/>
    <n v="38.76"/>
    <n v="1"/>
    <n v="38.76"/>
    <x v="1"/>
    <x v="6"/>
  </r>
  <r>
    <s v="O3128"/>
    <d v="2024-01-07T00:00:00"/>
    <x v="0"/>
    <x v="11"/>
    <x v="1"/>
    <s v="C437"/>
    <x v="87"/>
    <s v="B1805"/>
    <x v="364"/>
    <x v="0"/>
    <n v="40.26"/>
    <n v="2"/>
    <n v="80.52"/>
    <x v="2"/>
    <x v="0"/>
  </r>
  <r>
    <s v="O2353"/>
    <d v="2023-02-02T00:00:00"/>
    <x v="5"/>
    <x v="3"/>
    <x v="2"/>
    <s v="C806"/>
    <x v="365"/>
    <s v="B1663"/>
    <x v="365"/>
    <x v="0"/>
    <n v="25.97"/>
    <n v="4"/>
    <n v="103.88"/>
    <x v="2"/>
    <x v="1"/>
  </r>
  <r>
    <s v="O1108"/>
    <d v="2024-01-30T00:00:00"/>
    <x v="4"/>
    <x v="11"/>
    <x v="1"/>
    <s v="C270"/>
    <x v="60"/>
    <s v="B1835"/>
    <x v="8"/>
    <x v="3"/>
    <n v="21.69"/>
    <n v="3"/>
    <n v="65.069999999999993"/>
    <x v="0"/>
    <x v="0"/>
  </r>
  <r>
    <s v="O1778"/>
    <d v="2024-03-26T00:00:00"/>
    <x v="4"/>
    <x v="0"/>
    <x v="1"/>
    <s v="C705"/>
    <x v="366"/>
    <s v="B1160"/>
    <x v="366"/>
    <x v="3"/>
    <n v="24.5"/>
    <n v="4"/>
    <n v="98"/>
    <x v="0"/>
    <x v="7"/>
  </r>
  <r>
    <s v="O2497"/>
    <d v="2024-03-14T00:00:00"/>
    <x v="5"/>
    <x v="0"/>
    <x v="1"/>
    <s v="C477"/>
    <x v="367"/>
    <s v="B1357"/>
    <x v="214"/>
    <x v="2"/>
    <n v="47"/>
    <n v="4"/>
    <n v="188"/>
    <x v="0"/>
    <x v="6"/>
  </r>
  <r>
    <s v="O3888"/>
    <d v="2024-10-28T00:00:00"/>
    <x v="1"/>
    <x v="10"/>
    <x v="1"/>
    <s v="C327"/>
    <x v="120"/>
    <s v="B1266"/>
    <x v="367"/>
    <x v="0"/>
    <n v="39.22"/>
    <n v="2"/>
    <n v="78.44"/>
    <x v="0"/>
    <x v="0"/>
  </r>
  <r>
    <s v="O1469"/>
    <d v="2023-02-06T00:00:00"/>
    <x v="1"/>
    <x v="3"/>
    <x v="2"/>
    <s v="C855"/>
    <x v="368"/>
    <s v="B1703"/>
    <x v="368"/>
    <x v="2"/>
    <n v="13.71"/>
    <n v="2"/>
    <n v="27.42"/>
    <x v="2"/>
    <x v="1"/>
  </r>
  <r>
    <s v="O1339"/>
    <d v="2024-03-31T00:00:00"/>
    <x v="0"/>
    <x v="0"/>
    <x v="1"/>
    <s v="C936"/>
    <x v="369"/>
    <s v="B1910"/>
    <x v="238"/>
    <x v="0"/>
    <n v="20.43"/>
    <n v="2"/>
    <n v="40.86"/>
    <x v="3"/>
    <x v="7"/>
  </r>
  <r>
    <s v="O2900"/>
    <d v="2024-10-14T00:00:00"/>
    <x v="1"/>
    <x v="10"/>
    <x v="1"/>
    <s v="C886"/>
    <x v="220"/>
    <s v="B1972"/>
    <x v="70"/>
    <x v="2"/>
    <n v="25.49"/>
    <n v="4"/>
    <n v="101.96"/>
    <x v="2"/>
    <x v="1"/>
  </r>
  <r>
    <s v="O1044"/>
    <d v="2024-08-28T00:00:00"/>
    <x v="3"/>
    <x v="8"/>
    <x v="1"/>
    <s v="C947"/>
    <x v="321"/>
    <s v="B1795"/>
    <x v="369"/>
    <x v="3"/>
    <n v="11.76"/>
    <n v="1"/>
    <n v="11.76"/>
    <x v="3"/>
    <x v="3"/>
  </r>
  <r>
    <s v="O3753"/>
    <d v="2025-06-18T00:00:00"/>
    <x v="3"/>
    <x v="1"/>
    <x v="0"/>
    <s v="C393"/>
    <x v="275"/>
    <s v="B1385"/>
    <x v="370"/>
    <x v="3"/>
    <n v="10.1"/>
    <n v="4"/>
    <n v="40.4"/>
    <x v="0"/>
    <x v="3"/>
  </r>
  <r>
    <s v="O1052"/>
    <d v="2023-10-02T00:00:00"/>
    <x v="1"/>
    <x v="10"/>
    <x v="2"/>
    <s v="C597"/>
    <x v="2"/>
    <s v="B1517"/>
    <x v="371"/>
    <x v="1"/>
    <n v="47.28"/>
    <n v="2"/>
    <n v="94.56"/>
    <x v="2"/>
    <x v="1"/>
  </r>
  <r>
    <s v="O2600"/>
    <d v="2023-02-09T00:00:00"/>
    <x v="5"/>
    <x v="3"/>
    <x v="2"/>
    <s v="C823"/>
    <x v="119"/>
    <s v="B1949"/>
    <x v="372"/>
    <x v="1"/>
    <n v="47.6"/>
    <n v="5"/>
    <n v="238"/>
    <x v="1"/>
    <x v="5"/>
  </r>
  <r>
    <s v="O1033"/>
    <d v="2023-05-22T00:00:00"/>
    <x v="1"/>
    <x v="4"/>
    <x v="2"/>
    <s v="C255"/>
    <x v="370"/>
    <s v="B1140"/>
    <x v="373"/>
    <x v="1"/>
    <n v="45.59"/>
    <n v="4"/>
    <n v="182.36"/>
    <x v="1"/>
    <x v="1"/>
  </r>
  <r>
    <s v="O3898"/>
    <d v="2023-02-15T00:00:00"/>
    <x v="3"/>
    <x v="3"/>
    <x v="2"/>
    <s v="C881"/>
    <x v="371"/>
    <s v="B1413"/>
    <x v="374"/>
    <x v="0"/>
    <n v="9.89"/>
    <n v="1"/>
    <n v="9.89"/>
    <x v="2"/>
    <x v="0"/>
  </r>
  <r>
    <s v="O1571"/>
    <d v="2023-04-17T00:00:00"/>
    <x v="1"/>
    <x v="7"/>
    <x v="2"/>
    <s v="C127"/>
    <x v="372"/>
    <s v="B1180"/>
    <x v="375"/>
    <x v="3"/>
    <n v="46.51"/>
    <n v="5"/>
    <n v="232.55"/>
    <x v="3"/>
    <x v="2"/>
  </r>
  <r>
    <s v="O3273"/>
    <d v="2024-10-17T00:00:00"/>
    <x v="5"/>
    <x v="10"/>
    <x v="1"/>
    <s v="C750"/>
    <x v="373"/>
    <s v="B1594"/>
    <x v="161"/>
    <x v="2"/>
    <n v="46.71"/>
    <n v="4"/>
    <n v="186.84"/>
    <x v="0"/>
    <x v="2"/>
  </r>
  <r>
    <s v="O2807"/>
    <d v="2023-12-09T00:00:00"/>
    <x v="6"/>
    <x v="9"/>
    <x v="2"/>
    <s v="C246"/>
    <x v="374"/>
    <s v="B1264"/>
    <x v="376"/>
    <x v="3"/>
    <n v="21.4"/>
    <n v="1"/>
    <n v="21.4"/>
    <x v="1"/>
    <x v="5"/>
  </r>
  <r>
    <s v="O1157"/>
    <d v="2023-06-11T00:00:00"/>
    <x v="0"/>
    <x v="1"/>
    <x v="2"/>
    <s v="C165"/>
    <x v="375"/>
    <s v="B1817"/>
    <x v="363"/>
    <x v="3"/>
    <n v="47.62"/>
    <n v="2"/>
    <n v="95.24"/>
    <x v="1"/>
    <x v="3"/>
  </r>
  <r>
    <s v="O1359"/>
    <d v="2023-01-17T00:00:00"/>
    <x v="4"/>
    <x v="11"/>
    <x v="2"/>
    <s v="C620"/>
    <x v="376"/>
    <s v="B1394"/>
    <x v="377"/>
    <x v="1"/>
    <n v="8.84"/>
    <n v="1"/>
    <n v="8.84"/>
    <x v="0"/>
    <x v="4"/>
  </r>
  <r>
    <s v="O2191"/>
    <d v="2023-02-09T00:00:00"/>
    <x v="5"/>
    <x v="3"/>
    <x v="2"/>
    <s v="C999"/>
    <x v="377"/>
    <s v="B1437"/>
    <x v="378"/>
    <x v="2"/>
    <n v="25.58"/>
    <n v="5"/>
    <n v="127.9"/>
    <x v="1"/>
    <x v="1"/>
  </r>
  <r>
    <s v="O1927"/>
    <d v="2023-06-05T00:00:00"/>
    <x v="1"/>
    <x v="1"/>
    <x v="2"/>
    <s v="C336"/>
    <x v="378"/>
    <s v="B1978"/>
    <x v="379"/>
    <x v="0"/>
    <n v="17.82"/>
    <n v="2"/>
    <n v="35.64"/>
    <x v="3"/>
    <x v="3"/>
  </r>
  <r>
    <s v="O3409"/>
    <d v="2025-07-07T00:00:00"/>
    <x v="1"/>
    <x v="2"/>
    <x v="0"/>
    <s v="C281"/>
    <x v="379"/>
    <s v="B1714"/>
    <x v="380"/>
    <x v="2"/>
    <n v="19.11"/>
    <n v="3"/>
    <n v="57.33"/>
    <x v="0"/>
    <x v="0"/>
  </r>
  <r>
    <s v="O2223"/>
    <d v="2023-10-31T00:00:00"/>
    <x v="4"/>
    <x v="10"/>
    <x v="2"/>
    <s v="C975"/>
    <x v="380"/>
    <s v="B1377"/>
    <x v="381"/>
    <x v="0"/>
    <n v="20.29"/>
    <n v="4"/>
    <n v="81.16"/>
    <x v="1"/>
    <x v="5"/>
  </r>
  <r>
    <s v="O2696"/>
    <d v="2022-11-04T00:00:00"/>
    <x v="2"/>
    <x v="5"/>
    <x v="3"/>
    <s v="C801"/>
    <x v="381"/>
    <s v="B1268"/>
    <x v="382"/>
    <x v="2"/>
    <n v="51.5"/>
    <n v="5"/>
    <n v="257.5"/>
    <x v="2"/>
    <x v="2"/>
  </r>
  <r>
    <s v="O3283"/>
    <d v="2023-01-15T00:00:00"/>
    <x v="0"/>
    <x v="11"/>
    <x v="2"/>
    <s v="C254"/>
    <x v="47"/>
    <s v="B1901"/>
    <x v="383"/>
    <x v="2"/>
    <n v="34.590000000000003"/>
    <n v="1"/>
    <n v="34.590000000000003"/>
    <x v="2"/>
    <x v="0"/>
  </r>
  <r>
    <s v="O2401"/>
    <d v="2025-05-27T00:00:00"/>
    <x v="4"/>
    <x v="4"/>
    <x v="0"/>
    <s v="C140"/>
    <x v="382"/>
    <s v="B1357"/>
    <x v="214"/>
    <x v="0"/>
    <n v="38.299999999999997"/>
    <n v="4"/>
    <n v="153.19999999999999"/>
    <x v="0"/>
    <x v="2"/>
  </r>
  <r>
    <s v="O3752"/>
    <d v="2025-02-18T00:00:00"/>
    <x v="4"/>
    <x v="3"/>
    <x v="0"/>
    <s v="C664"/>
    <x v="383"/>
    <s v="B1896"/>
    <x v="384"/>
    <x v="0"/>
    <n v="32.06"/>
    <n v="2"/>
    <n v="64.12"/>
    <x v="2"/>
    <x v="0"/>
  </r>
  <r>
    <s v="O2263"/>
    <d v="2024-06-20T00:00:00"/>
    <x v="5"/>
    <x v="1"/>
    <x v="1"/>
    <s v="C749"/>
    <x v="384"/>
    <s v="B1482"/>
    <x v="44"/>
    <x v="2"/>
    <n v="41.83"/>
    <n v="2"/>
    <n v="83.66"/>
    <x v="0"/>
    <x v="2"/>
  </r>
  <r>
    <s v="O3603"/>
    <d v="2022-11-21T00:00:00"/>
    <x v="1"/>
    <x v="5"/>
    <x v="3"/>
    <s v="C114"/>
    <x v="385"/>
    <s v="B1102"/>
    <x v="385"/>
    <x v="2"/>
    <n v="22.81"/>
    <n v="1"/>
    <n v="22.81"/>
    <x v="0"/>
    <x v="6"/>
  </r>
  <r>
    <s v="O1548"/>
    <d v="2024-06-08T00:00:00"/>
    <x v="6"/>
    <x v="1"/>
    <x v="1"/>
    <s v="C543"/>
    <x v="386"/>
    <s v="B1795"/>
    <x v="386"/>
    <x v="2"/>
    <n v="44.02"/>
    <n v="4"/>
    <n v="176.08"/>
    <x v="0"/>
    <x v="7"/>
  </r>
  <r>
    <s v="O2215"/>
    <d v="2022-12-08T00:00:00"/>
    <x v="5"/>
    <x v="9"/>
    <x v="3"/>
    <s v="C278"/>
    <x v="387"/>
    <s v="B1077"/>
    <x v="360"/>
    <x v="2"/>
    <n v="51.84"/>
    <n v="1"/>
    <n v="51.84"/>
    <x v="0"/>
    <x v="2"/>
  </r>
  <r>
    <s v="O1225"/>
    <d v="2024-08-24T00:00:00"/>
    <x v="6"/>
    <x v="8"/>
    <x v="1"/>
    <s v="C996"/>
    <x v="388"/>
    <s v="B1439"/>
    <x v="387"/>
    <x v="1"/>
    <n v="34.020000000000003"/>
    <n v="5"/>
    <n v="170.1"/>
    <x v="3"/>
    <x v="3"/>
  </r>
  <r>
    <s v="O2015"/>
    <d v="2023-08-31T00:00:00"/>
    <x v="5"/>
    <x v="8"/>
    <x v="2"/>
    <s v="C111"/>
    <x v="389"/>
    <s v="B1797"/>
    <x v="388"/>
    <x v="2"/>
    <n v="18.010000000000002"/>
    <n v="3"/>
    <n v="54.03"/>
    <x v="0"/>
    <x v="4"/>
  </r>
  <r>
    <s v="O1498"/>
    <d v="2023-03-12T00:00:00"/>
    <x v="0"/>
    <x v="0"/>
    <x v="2"/>
    <s v="C950"/>
    <x v="390"/>
    <s v="B1994"/>
    <x v="389"/>
    <x v="1"/>
    <n v="5.56"/>
    <n v="1"/>
    <n v="5.56"/>
    <x v="3"/>
    <x v="3"/>
  </r>
  <r>
    <s v="O1521"/>
    <d v="2023-06-19T00:00:00"/>
    <x v="1"/>
    <x v="1"/>
    <x v="2"/>
    <s v="C140"/>
    <x v="391"/>
    <s v="B1217"/>
    <x v="390"/>
    <x v="0"/>
    <n v="49.72"/>
    <n v="2"/>
    <n v="99.44"/>
    <x v="1"/>
    <x v="3"/>
  </r>
  <r>
    <s v="O2059"/>
    <d v="2024-03-15T00:00:00"/>
    <x v="2"/>
    <x v="0"/>
    <x v="1"/>
    <s v="C686"/>
    <x v="392"/>
    <s v="B1353"/>
    <x v="391"/>
    <x v="0"/>
    <n v="45.35"/>
    <n v="1"/>
    <n v="45.35"/>
    <x v="0"/>
    <x v="3"/>
  </r>
  <r>
    <s v="O1568"/>
    <d v="2023-01-17T00:00:00"/>
    <x v="4"/>
    <x v="11"/>
    <x v="2"/>
    <s v="C166"/>
    <x v="242"/>
    <s v="B1839"/>
    <x v="43"/>
    <x v="0"/>
    <n v="17.96"/>
    <n v="3"/>
    <n v="53.88"/>
    <x v="2"/>
    <x v="3"/>
  </r>
  <r>
    <s v="O2697"/>
    <d v="2024-05-04T00:00:00"/>
    <x v="6"/>
    <x v="4"/>
    <x v="1"/>
    <s v="C134"/>
    <x v="393"/>
    <s v="B1486"/>
    <x v="392"/>
    <x v="2"/>
    <n v="13.74"/>
    <n v="1"/>
    <n v="13.74"/>
    <x v="1"/>
    <x v="0"/>
  </r>
  <r>
    <s v="O1373"/>
    <d v="2024-04-17T00:00:00"/>
    <x v="3"/>
    <x v="7"/>
    <x v="1"/>
    <s v="C376"/>
    <x v="103"/>
    <s v="B1337"/>
    <x v="393"/>
    <x v="2"/>
    <n v="17.059999999999999"/>
    <n v="2"/>
    <n v="34.119999999999997"/>
    <x v="0"/>
    <x v="4"/>
  </r>
  <r>
    <s v="O2931"/>
    <d v="2025-07-03T00:00:00"/>
    <x v="5"/>
    <x v="2"/>
    <x v="0"/>
    <s v="C327"/>
    <x v="120"/>
    <s v="B1117"/>
    <x v="394"/>
    <x v="2"/>
    <n v="45.11"/>
    <n v="5"/>
    <n v="225.55"/>
    <x v="2"/>
    <x v="7"/>
  </r>
  <r>
    <s v="O1179"/>
    <d v="2024-11-30T00:00:00"/>
    <x v="6"/>
    <x v="5"/>
    <x v="1"/>
    <s v="C742"/>
    <x v="394"/>
    <s v="B1662"/>
    <x v="395"/>
    <x v="2"/>
    <n v="25.67"/>
    <n v="4"/>
    <n v="102.68"/>
    <x v="3"/>
    <x v="0"/>
  </r>
  <r>
    <s v="O3397"/>
    <d v="2025-02-21T00:00:00"/>
    <x v="2"/>
    <x v="3"/>
    <x v="0"/>
    <s v="C428"/>
    <x v="395"/>
    <s v="B1839"/>
    <x v="43"/>
    <x v="3"/>
    <n v="15.3"/>
    <n v="3"/>
    <n v="45.9"/>
    <x v="2"/>
    <x v="0"/>
  </r>
  <r>
    <s v="O3197"/>
    <d v="2022-11-27T00:00:00"/>
    <x v="0"/>
    <x v="5"/>
    <x v="3"/>
    <s v="C278"/>
    <x v="387"/>
    <s v="B1488"/>
    <x v="396"/>
    <x v="2"/>
    <n v="31.16"/>
    <n v="1"/>
    <n v="31.16"/>
    <x v="0"/>
    <x v="2"/>
  </r>
  <r>
    <s v="O2685"/>
    <d v="2024-06-17T00:00:00"/>
    <x v="1"/>
    <x v="1"/>
    <x v="1"/>
    <s v="C887"/>
    <x v="396"/>
    <s v="B1496"/>
    <x v="397"/>
    <x v="0"/>
    <n v="11.72"/>
    <n v="3"/>
    <n v="35.159999999999997"/>
    <x v="2"/>
    <x v="7"/>
  </r>
  <r>
    <s v="O1246"/>
    <d v="2023-11-15T00:00:00"/>
    <x v="3"/>
    <x v="5"/>
    <x v="2"/>
    <s v="C885"/>
    <x v="260"/>
    <s v="B1639"/>
    <x v="398"/>
    <x v="0"/>
    <n v="15.45"/>
    <n v="4"/>
    <n v="61.8"/>
    <x v="3"/>
    <x v="0"/>
  </r>
  <r>
    <s v="O2572"/>
    <d v="2022-09-28T00:00:00"/>
    <x v="3"/>
    <x v="6"/>
    <x v="3"/>
    <s v="C446"/>
    <x v="397"/>
    <s v="B1047"/>
    <x v="399"/>
    <x v="3"/>
    <n v="25.72"/>
    <n v="3"/>
    <n v="77.16"/>
    <x v="0"/>
    <x v="2"/>
  </r>
  <r>
    <s v="O1909"/>
    <d v="2023-12-03T00:00:00"/>
    <x v="0"/>
    <x v="9"/>
    <x v="2"/>
    <s v="C830"/>
    <x v="398"/>
    <s v="B1191"/>
    <x v="400"/>
    <x v="2"/>
    <n v="5.83"/>
    <n v="1"/>
    <n v="5.83"/>
    <x v="1"/>
    <x v="1"/>
  </r>
  <r>
    <s v="O3424"/>
    <d v="2022-09-07T00:00:00"/>
    <x v="3"/>
    <x v="6"/>
    <x v="3"/>
    <s v="C448"/>
    <x v="399"/>
    <s v="B1530"/>
    <x v="226"/>
    <x v="2"/>
    <n v="56.48"/>
    <n v="1"/>
    <n v="56.48"/>
    <x v="0"/>
    <x v="7"/>
  </r>
  <r>
    <s v="O2976"/>
    <d v="2024-05-21T00:00:00"/>
    <x v="4"/>
    <x v="4"/>
    <x v="1"/>
    <s v="C886"/>
    <x v="220"/>
    <s v="B1698"/>
    <x v="288"/>
    <x v="3"/>
    <n v="37.22"/>
    <n v="3"/>
    <n v="111.66"/>
    <x v="0"/>
    <x v="2"/>
  </r>
  <r>
    <s v="O1879"/>
    <d v="2024-10-10T00:00:00"/>
    <x v="5"/>
    <x v="10"/>
    <x v="1"/>
    <s v="C540"/>
    <x v="130"/>
    <s v="B1651"/>
    <x v="73"/>
    <x v="3"/>
    <n v="47.09"/>
    <n v="2"/>
    <n v="94.18"/>
    <x v="2"/>
    <x v="3"/>
  </r>
  <r>
    <s v="O3302"/>
    <d v="2023-05-24T00:00:00"/>
    <x v="3"/>
    <x v="4"/>
    <x v="2"/>
    <s v="C462"/>
    <x v="400"/>
    <s v="B1714"/>
    <x v="401"/>
    <x v="0"/>
    <n v="30.83"/>
    <n v="5"/>
    <n v="154.15"/>
    <x v="0"/>
    <x v="6"/>
  </r>
  <r>
    <s v="O2986"/>
    <d v="2022-09-11T00:00:00"/>
    <x v="0"/>
    <x v="6"/>
    <x v="3"/>
    <s v="C886"/>
    <x v="401"/>
    <s v="B1243"/>
    <x v="402"/>
    <x v="2"/>
    <n v="38.97"/>
    <n v="2"/>
    <n v="77.94"/>
    <x v="0"/>
    <x v="2"/>
  </r>
  <r>
    <s v="O1968"/>
    <d v="2023-12-23T00:00:00"/>
    <x v="6"/>
    <x v="9"/>
    <x v="2"/>
    <s v="C919"/>
    <x v="402"/>
    <s v="B1977"/>
    <x v="403"/>
    <x v="1"/>
    <n v="38.06"/>
    <n v="1"/>
    <n v="38.06"/>
    <x v="3"/>
    <x v="2"/>
  </r>
  <r>
    <s v="O2182"/>
    <d v="2024-09-11T00:00:00"/>
    <x v="3"/>
    <x v="6"/>
    <x v="1"/>
    <s v="C405"/>
    <x v="403"/>
    <s v="B1635"/>
    <x v="404"/>
    <x v="0"/>
    <n v="31.35"/>
    <n v="3"/>
    <n v="94.05"/>
    <x v="2"/>
    <x v="3"/>
  </r>
  <r>
    <s v="O3078"/>
    <d v="2022-11-22T00:00:00"/>
    <x v="4"/>
    <x v="5"/>
    <x v="3"/>
    <s v="C269"/>
    <x v="404"/>
    <s v="B1925"/>
    <x v="216"/>
    <x v="1"/>
    <n v="6.83"/>
    <n v="5"/>
    <n v="34.15"/>
    <x v="2"/>
    <x v="2"/>
  </r>
  <r>
    <s v="O3932"/>
    <d v="2023-08-04T00:00:00"/>
    <x v="2"/>
    <x v="8"/>
    <x v="2"/>
    <s v="C884"/>
    <x v="405"/>
    <s v="B1991"/>
    <x v="405"/>
    <x v="1"/>
    <n v="17"/>
    <n v="5"/>
    <n v="85"/>
    <x v="2"/>
    <x v="7"/>
  </r>
  <r>
    <s v="O2084"/>
    <d v="2023-10-21T00:00:00"/>
    <x v="6"/>
    <x v="10"/>
    <x v="2"/>
    <s v="C591"/>
    <x v="406"/>
    <s v="B1076"/>
    <x v="332"/>
    <x v="2"/>
    <n v="25.69"/>
    <n v="5"/>
    <n v="128.44999999999999"/>
    <x v="2"/>
    <x v="3"/>
  </r>
  <r>
    <s v="O3727"/>
    <d v="2022-10-02T00:00:00"/>
    <x v="0"/>
    <x v="10"/>
    <x v="3"/>
    <s v="C408"/>
    <x v="151"/>
    <s v="B1800"/>
    <x v="406"/>
    <x v="1"/>
    <n v="47.61"/>
    <n v="4"/>
    <n v="190.44"/>
    <x v="0"/>
    <x v="2"/>
  </r>
  <r>
    <s v="O3546"/>
    <d v="2024-03-24T00:00:00"/>
    <x v="0"/>
    <x v="0"/>
    <x v="1"/>
    <s v="C384"/>
    <x v="407"/>
    <s v="B1111"/>
    <x v="45"/>
    <x v="3"/>
    <n v="8.7799999999999994"/>
    <n v="2"/>
    <n v="17.559999999999999"/>
    <x v="2"/>
    <x v="2"/>
  </r>
  <r>
    <s v="O1575"/>
    <d v="2023-04-26T00:00:00"/>
    <x v="3"/>
    <x v="7"/>
    <x v="2"/>
    <s v="C855"/>
    <x v="408"/>
    <s v="B1075"/>
    <x v="407"/>
    <x v="1"/>
    <n v="42.54"/>
    <n v="3"/>
    <n v="127.62"/>
    <x v="1"/>
    <x v="4"/>
  </r>
  <r>
    <s v="O1495"/>
    <d v="2023-11-29T00:00:00"/>
    <x v="3"/>
    <x v="5"/>
    <x v="2"/>
    <s v="C213"/>
    <x v="409"/>
    <s v="B1091"/>
    <x v="408"/>
    <x v="2"/>
    <n v="32.65"/>
    <n v="3"/>
    <n v="97.95"/>
    <x v="3"/>
    <x v="4"/>
  </r>
  <r>
    <s v="O1334"/>
    <d v="2023-10-14T00:00:00"/>
    <x v="6"/>
    <x v="10"/>
    <x v="2"/>
    <s v="C304"/>
    <x v="410"/>
    <s v="B1143"/>
    <x v="151"/>
    <x v="2"/>
    <n v="40.61"/>
    <n v="1"/>
    <n v="40.61"/>
    <x v="3"/>
    <x v="1"/>
  </r>
  <r>
    <s v="O3229"/>
    <d v="2024-01-04T00:00:00"/>
    <x v="5"/>
    <x v="11"/>
    <x v="1"/>
    <s v="C642"/>
    <x v="411"/>
    <s v="B1613"/>
    <x v="201"/>
    <x v="0"/>
    <n v="37.21"/>
    <n v="5"/>
    <n v="186.05"/>
    <x v="1"/>
    <x v="7"/>
  </r>
  <r>
    <s v="O3443"/>
    <d v="2025-07-06T00:00:00"/>
    <x v="0"/>
    <x v="2"/>
    <x v="0"/>
    <s v="C895"/>
    <x v="412"/>
    <s v="B1764"/>
    <x v="287"/>
    <x v="1"/>
    <n v="50.58"/>
    <n v="5"/>
    <n v="252.9"/>
    <x v="2"/>
    <x v="0"/>
  </r>
  <r>
    <s v="O3091"/>
    <d v="2023-06-14T00:00:00"/>
    <x v="3"/>
    <x v="1"/>
    <x v="2"/>
    <s v="C299"/>
    <x v="143"/>
    <s v="B1515"/>
    <x v="409"/>
    <x v="2"/>
    <n v="39.75"/>
    <n v="2"/>
    <n v="79.5"/>
    <x v="2"/>
    <x v="0"/>
  </r>
  <r>
    <s v="O1684"/>
    <d v="2023-11-21T00:00:00"/>
    <x v="4"/>
    <x v="5"/>
    <x v="2"/>
    <s v="C697"/>
    <x v="413"/>
    <s v="B1690"/>
    <x v="410"/>
    <x v="0"/>
    <n v="49.18"/>
    <n v="4"/>
    <n v="196.72"/>
    <x v="1"/>
    <x v="4"/>
  </r>
  <r>
    <s v="O1434"/>
    <d v="2023-03-24T00:00:00"/>
    <x v="2"/>
    <x v="0"/>
    <x v="2"/>
    <s v="C825"/>
    <x v="414"/>
    <s v="B1172"/>
    <x v="231"/>
    <x v="3"/>
    <n v="17.850000000000001"/>
    <n v="5"/>
    <n v="89.25"/>
    <x v="0"/>
    <x v="4"/>
  </r>
  <r>
    <s v="O3101"/>
    <d v="2025-02-11T00:00:00"/>
    <x v="4"/>
    <x v="3"/>
    <x v="0"/>
    <s v="C333"/>
    <x v="415"/>
    <s v="B1295"/>
    <x v="310"/>
    <x v="1"/>
    <n v="33.03"/>
    <n v="2"/>
    <n v="66.06"/>
    <x v="1"/>
    <x v="6"/>
  </r>
  <r>
    <s v="O3292"/>
    <d v="2023-01-27T00:00:00"/>
    <x v="2"/>
    <x v="11"/>
    <x v="2"/>
    <s v="C978"/>
    <x v="102"/>
    <s v="B1072"/>
    <x v="411"/>
    <x v="0"/>
    <n v="41.89"/>
    <n v="2"/>
    <n v="83.78"/>
    <x v="0"/>
    <x v="3"/>
  </r>
  <r>
    <s v="O1977"/>
    <d v="2024-04-25T00:00:00"/>
    <x v="5"/>
    <x v="7"/>
    <x v="1"/>
    <s v="C378"/>
    <x v="267"/>
    <s v="B1649"/>
    <x v="412"/>
    <x v="2"/>
    <n v="24.26"/>
    <n v="4"/>
    <n v="97.04"/>
    <x v="3"/>
    <x v="3"/>
  </r>
  <r>
    <s v="O1414"/>
    <d v="2024-10-10T00:00:00"/>
    <x v="5"/>
    <x v="10"/>
    <x v="1"/>
    <s v="C269"/>
    <x v="404"/>
    <s v="B1481"/>
    <x v="413"/>
    <x v="1"/>
    <n v="33.909999999999997"/>
    <n v="3"/>
    <n v="101.73"/>
    <x v="0"/>
    <x v="0"/>
  </r>
  <r>
    <s v="O2198"/>
    <d v="2024-09-06T00:00:00"/>
    <x v="2"/>
    <x v="6"/>
    <x v="1"/>
    <s v="C755"/>
    <x v="416"/>
    <s v="B1117"/>
    <x v="394"/>
    <x v="1"/>
    <n v="38.68"/>
    <n v="3"/>
    <n v="116.04"/>
    <x v="3"/>
    <x v="3"/>
  </r>
  <r>
    <s v="O2613"/>
    <d v="2024-10-08T00:00:00"/>
    <x v="4"/>
    <x v="10"/>
    <x v="1"/>
    <s v="C366"/>
    <x v="195"/>
    <s v="B1746"/>
    <x v="414"/>
    <x v="2"/>
    <n v="21.34"/>
    <n v="4"/>
    <n v="85.36"/>
    <x v="2"/>
    <x v="0"/>
  </r>
  <r>
    <s v="O1475"/>
    <d v="2023-02-28T00:00:00"/>
    <x v="4"/>
    <x v="3"/>
    <x v="2"/>
    <s v="C269"/>
    <x v="417"/>
    <s v="B1392"/>
    <x v="415"/>
    <x v="0"/>
    <n v="18.059999999999999"/>
    <n v="2"/>
    <n v="36.119999999999997"/>
    <x v="2"/>
    <x v="7"/>
  </r>
  <r>
    <s v="O3037"/>
    <d v="2023-09-19T00:00:00"/>
    <x v="4"/>
    <x v="6"/>
    <x v="2"/>
    <s v="C187"/>
    <x v="418"/>
    <s v="B1465"/>
    <x v="416"/>
    <x v="3"/>
    <n v="25.64"/>
    <n v="4"/>
    <n v="102.56"/>
    <x v="0"/>
    <x v="1"/>
  </r>
  <r>
    <s v="O1128"/>
    <d v="2023-11-19T00:00:00"/>
    <x v="0"/>
    <x v="5"/>
    <x v="2"/>
    <s v="C305"/>
    <x v="419"/>
    <s v="B1221"/>
    <x v="417"/>
    <x v="0"/>
    <n v="15.19"/>
    <n v="5"/>
    <n v="75.95"/>
    <x v="0"/>
    <x v="7"/>
  </r>
  <r>
    <s v="O2815"/>
    <d v="2022-08-30T00:00:00"/>
    <x v="4"/>
    <x v="8"/>
    <x v="3"/>
    <s v="C562"/>
    <x v="269"/>
    <s v="B1715"/>
    <x v="418"/>
    <x v="0"/>
    <n v="33.07"/>
    <n v="3"/>
    <n v="99.21"/>
    <x v="0"/>
    <x v="2"/>
  </r>
  <r>
    <s v="O3060"/>
    <d v="2025-04-27T00:00:00"/>
    <x v="0"/>
    <x v="7"/>
    <x v="0"/>
    <s v="C354"/>
    <x v="420"/>
    <s v="B1489"/>
    <x v="419"/>
    <x v="0"/>
    <n v="41.17"/>
    <n v="5"/>
    <n v="205.85"/>
    <x v="0"/>
    <x v="1"/>
  </r>
  <r>
    <s v="O3872"/>
    <d v="2024-07-04T00:00:00"/>
    <x v="5"/>
    <x v="2"/>
    <x v="1"/>
    <s v="C340"/>
    <x v="288"/>
    <s v="B1096"/>
    <x v="420"/>
    <x v="2"/>
    <n v="6.82"/>
    <n v="1"/>
    <n v="6.82"/>
    <x v="0"/>
    <x v="2"/>
  </r>
  <r>
    <s v="O1296"/>
    <d v="2023-03-25T00:00:00"/>
    <x v="6"/>
    <x v="0"/>
    <x v="2"/>
    <s v="C604"/>
    <x v="126"/>
    <s v="B1456"/>
    <x v="421"/>
    <x v="0"/>
    <n v="14.71"/>
    <n v="3"/>
    <n v="44.13"/>
    <x v="0"/>
    <x v="7"/>
  </r>
  <r>
    <s v="O1420"/>
    <d v="2024-03-12T00:00:00"/>
    <x v="4"/>
    <x v="0"/>
    <x v="1"/>
    <s v="C280"/>
    <x v="421"/>
    <s v="B1304"/>
    <x v="422"/>
    <x v="3"/>
    <n v="29.93"/>
    <n v="5"/>
    <n v="149.65"/>
    <x v="0"/>
    <x v="7"/>
  </r>
  <r>
    <s v="O2707"/>
    <d v="2024-05-14T00:00:00"/>
    <x v="4"/>
    <x v="4"/>
    <x v="1"/>
    <s v="C973"/>
    <x v="422"/>
    <s v="B1361"/>
    <x v="423"/>
    <x v="3"/>
    <n v="9.2200000000000006"/>
    <n v="4"/>
    <n v="36.880000000000003"/>
    <x v="1"/>
    <x v="7"/>
  </r>
  <r>
    <s v="O1288"/>
    <d v="2023-09-25T00:00:00"/>
    <x v="1"/>
    <x v="6"/>
    <x v="2"/>
    <s v="C893"/>
    <x v="423"/>
    <s v="B1469"/>
    <x v="424"/>
    <x v="2"/>
    <n v="32.85"/>
    <n v="3"/>
    <n v="98.55"/>
    <x v="3"/>
    <x v="7"/>
  </r>
  <r>
    <s v="O3339"/>
    <d v="2025-04-12T00:00:00"/>
    <x v="6"/>
    <x v="7"/>
    <x v="0"/>
    <s v="C115"/>
    <x v="424"/>
    <s v="B1684"/>
    <x v="425"/>
    <x v="0"/>
    <n v="24.02"/>
    <n v="1"/>
    <n v="24.02"/>
    <x v="2"/>
    <x v="7"/>
  </r>
  <r>
    <s v="O2564"/>
    <d v="2024-12-18T00:00:00"/>
    <x v="3"/>
    <x v="9"/>
    <x v="1"/>
    <s v="C293"/>
    <x v="425"/>
    <s v="B1217"/>
    <x v="426"/>
    <x v="1"/>
    <n v="33.659999999999997"/>
    <n v="4"/>
    <n v="134.63999999999999"/>
    <x v="0"/>
    <x v="2"/>
  </r>
  <r>
    <s v="O1899"/>
    <d v="2024-10-09T00:00:00"/>
    <x v="3"/>
    <x v="10"/>
    <x v="1"/>
    <s v="C927"/>
    <x v="426"/>
    <s v="B1686"/>
    <x v="427"/>
    <x v="1"/>
    <n v="40.56"/>
    <n v="4"/>
    <n v="162.24"/>
    <x v="3"/>
    <x v="1"/>
  </r>
  <r>
    <s v="O2014"/>
    <d v="2023-12-10T00:00:00"/>
    <x v="0"/>
    <x v="9"/>
    <x v="2"/>
    <s v="C446"/>
    <x v="397"/>
    <s v="B1082"/>
    <x v="159"/>
    <x v="0"/>
    <n v="49.99"/>
    <n v="1"/>
    <n v="49.99"/>
    <x v="1"/>
    <x v="1"/>
  </r>
  <r>
    <s v="O1663"/>
    <d v="2024-08-31T00:00:00"/>
    <x v="6"/>
    <x v="8"/>
    <x v="1"/>
    <s v="C427"/>
    <x v="427"/>
    <s v="B1610"/>
    <x v="428"/>
    <x v="1"/>
    <n v="37.61"/>
    <n v="3"/>
    <n v="112.83"/>
    <x v="2"/>
    <x v="4"/>
  </r>
  <r>
    <s v="O2448"/>
    <d v="2023-02-24T00:00:00"/>
    <x v="2"/>
    <x v="3"/>
    <x v="2"/>
    <s v="C526"/>
    <x v="428"/>
    <s v="B1721"/>
    <x v="429"/>
    <x v="0"/>
    <n v="23.71"/>
    <n v="3"/>
    <n v="71.13"/>
    <x v="0"/>
    <x v="3"/>
  </r>
  <r>
    <s v="O3387"/>
    <d v="2023-02-07T00:00:00"/>
    <x v="4"/>
    <x v="3"/>
    <x v="2"/>
    <s v="C712"/>
    <x v="429"/>
    <s v="B1768"/>
    <x v="63"/>
    <x v="1"/>
    <n v="25.3"/>
    <n v="2"/>
    <n v="50.6"/>
    <x v="0"/>
    <x v="5"/>
  </r>
  <r>
    <s v="O1190"/>
    <d v="2023-01-21T00:00:00"/>
    <x v="6"/>
    <x v="11"/>
    <x v="2"/>
    <s v="C691"/>
    <x v="430"/>
    <s v="B1566"/>
    <x v="69"/>
    <x v="3"/>
    <n v="39.04"/>
    <n v="4"/>
    <n v="156.16"/>
    <x v="1"/>
    <x v="7"/>
  </r>
  <r>
    <s v="O3199"/>
    <d v="2025-04-18T00:00:00"/>
    <x v="2"/>
    <x v="7"/>
    <x v="0"/>
    <s v="C401"/>
    <x v="431"/>
    <s v="B1987"/>
    <x v="5"/>
    <x v="0"/>
    <n v="15.26"/>
    <n v="3"/>
    <n v="45.78"/>
    <x v="2"/>
    <x v="2"/>
  </r>
  <r>
    <s v="O3725"/>
    <d v="2023-03-11T00:00:00"/>
    <x v="6"/>
    <x v="0"/>
    <x v="2"/>
    <s v="C517"/>
    <x v="432"/>
    <s v="B1290"/>
    <x v="430"/>
    <x v="2"/>
    <n v="33.119999999999997"/>
    <n v="4"/>
    <n v="132.47999999999999"/>
    <x v="2"/>
    <x v="5"/>
  </r>
  <r>
    <s v="O2601"/>
    <d v="2023-11-06T00:00:00"/>
    <x v="1"/>
    <x v="5"/>
    <x v="2"/>
    <s v="C636"/>
    <x v="433"/>
    <s v="B1375"/>
    <x v="431"/>
    <x v="2"/>
    <n v="28.77"/>
    <n v="4"/>
    <n v="115.08"/>
    <x v="0"/>
    <x v="3"/>
  </r>
  <r>
    <s v="O3652"/>
    <d v="2023-04-24T00:00:00"/>
    <x v="1"/>
    <x v="7"/>
    <x v="2"/>
    <s v="C854"/>
    <x v="99"/>
    <s v="B1768"/>
    <x v="63"/>
    <x v="0"/>
    <n v="20.3"/>
    <n v="3"/>
    <n v="60.9"/>
    <x v="2"/>
    <x v="6"/>
  </r>
  <r>
    <s v="O2121"/>
    <d v="2023-10-08T00:00:00"/>
    <x v="0"/>
    <x v="10"/>
    <x v="2"/>
    <s v="C651"/>
    <x v="434"/>
    <s v="B1106"/>
    <x v="432"/>
    <x v="2"/>
    <n v="29.65"/>
    <n v="2"/>
    <n v="59.3"/>
    <x v="1"/>
    <x v="2"/>
  </r>
  <r>
    <s v="O3723"/>
    <d v="2024-02-01T00:00:00"/>
    <x v="5"/>
    <x v="3"/>
    <x v="1"/>
    <s v="C121"/>
    <x v="435"/>
    <s v="B1416"/>
    <x v="433"/>
    <x v="2"/>
    <n v="42.94"/>
    <n v="5"/>
    <n v="214.7"/>
    <x v="0"/>
    <x v="7"/>
  </r>
  <r>
    <s v="O1328"/>
    <d v="2024-04-04T00:00:00"/>
    <x v="5"/>
    <x v="7"/>
    <x v="1"/>
    <s v="C523"/>
    <x v="436"/>
    <s v="B1083"/>
    <x v="434"/>
    <x v="1"/>
    <n v="17.03"/>
    <n v="2"/>
    <n v="34.06"/>
    <x v="2"/>
    <x v="1"/>
  </r>
  <r>
    <s v="O1634"/>
    <d v="2023-12-04T00:00:00"/>
    <x v="1"/>
    <x v="9"/>
    <x v="2"/>
    <s v="C574"/>
    <x v="9"/>
    <s v="B1536"/>
    <x v="435"/>
    <x v="0"/>
    <n v="42.03"/>
    <n v="2"/>
    <n v="84.06"/>
    <x v="3"/>
    <x v="1"/>
  </r>
  <r>
    <s v="O3882"/>
    <d v="2023-04-08T00:00:00"/>
    <x v="6"/>
    <x v="7"/>
    <x v="2"/>
    <s v="C686"/>
    <x v="392"/>
    <s v="B1115"/>
    <x v="436"/>
    <x v="0"/>
    <n v="15.88"/>
    <n v="3"/>
    <n v="47.64"/>
    <x v="2"/>
    <x v="5"/>
  </r>
  <r>
    <s v="O2335"/>
    <d v="2023-10-31T00:00:00"/>
    <x v="4"/>
    <x v="10"/>
    <x v="2"/>
    <s v="C381"/>
    <x v="437"/>
    <s v="B1476"/>
    <x v="437"/>
    <x v="3"/>
    <n v="29.6"/>
    <n v="2"/>
    <n v="59.2"/>
    <x v="1"/>
    <x v="0"/>
  </r>
  <r>
    <s v="O1580"/>
    <d v="2024-10-21T00:00:00"/>
    <x v="1"/>
    <x v="10"/>
    <x v="1"/>
    <s v="C823"/>
    <x v="119"/>
    <s v="B1177"/>
    <x v="438"/>
    <x v="0"/>
    <n v="13.15"/>
    <n v="3"/>
    <n v="39.450000000000003"/>
    <x v="2"/>
    <x v="4"/>
  </r>
  <r>
    <s v="O1567"/>
    <d v="2023-03-10T00:00:00"/>
    <x v="2"/>
    <x v="0"/>
    <x v="2"/>
    <s v="C923"/>
    <x v="438"/>
    <s v="B1718"/>
    <x v="439"/>
    <x v="2"/>
    <n v="48.38"/>
    <n v="1"/>
    <n v="48.38"/>
    <x v="1"/>
    <x v="2"/>
  </r>
  <r>
    <s v="O1422"/>
    <d v="2023-03-19T00:00:00"/>
    <x v="0"/>
    <x v="0"/>
    <x v="2"/>
    <s v="C546"/>
    <x v="439"/>
    <s v="B1243"/>
    <x v="440"/>
    <x v="1"/>
    <n v="40.96"/>
    <n v="5"/>
    <n v="204.8"/>
    <x v="3"/>
    <x v="0"/>
  </r>
  <r>
    <s v="O2959"/>
    <d v="2025-07-31T00:00:00"/>
    <x v="5"/>
    <x v="2"/>
    <x v="0"/>
    <s v="C521"/>
    <x v="440"/>
    <s v="B1739"/>
    <x v="285"/>
    <x v="1"/>
    <n v="25.95"/>
    <n v="3"/>
    <n v="77.849999999999994"/>
    <x v="1"/>
    <x v="0"/>
  </r>
  <r>
    <s v="O3140"/>
    <d v="2024-10-04T00:00:00"/>
    <x v="2"/>
    <x v="10"/>
    <x v="1"/>
    <s v="C785"/>
    <x v="441"/>
    <s v="B1903"/>
    <x v="321"/>
    <x v="0"/>
    <n v="20.260000000000002"/>
    <n v="1"/>
    <n v="20.260000000000002"/>
    <x v="0"/>
    <x v="0"/>
  </r>
  <r>
    <s v="O3198"/>
    <d v="2024-11-30T00:00:00"/>
    <x v="6"/>
    <x v="5"/>
    <x v="1"/>
    <s v="C222"/>
    <x v="51"/>
    <s v="B1360"/>
    <x v="441"/>
    <x v="0"/>
    <n v="26.23"/>
    <n v="1"/>
    <n v="26.23"/>
    <x v="1"/>
    <x v="1"/>
  </r>
  <r>
    <s v="O3498"/>
    <d v="2022-12-26T00:00:00"/>
    <x v="1"/>
    <x v="9"/>
    <x v="3"/>
    <s v="C983"/>
    <x v="44"/>
    <s v="B1581"/>
    <x v="351"/>
    <x v="2"/>
    <n v="20.58"/>
    <n v="4"/>
    <n v="82.32"/>
    <x v="0"/>
    <x v="2"/>
  </r>
  <r>
    <s v="O3765"/>
    <d v="2025-01-31T00:00:00"/>
    <x v="2"/>
    <x v="11"/>
    <x v="0"/>
    <s v="C300"/>
    <x v="442"/>
    <s v="B1222"/>
    <x v="442"/>
    <x v="2"/>
    <n v="34.14"/>
    <n v="5"/>
    <n v="170.7"/>
    <x v="2"/>
    <x v="2"/>
  </r>
  <r>
    <s v="O3750"/>
    <d v="2025-05-13T00:00:00"/>
    <x v="4"/>
    <x v="4"/>
    <x v="0"/>
    <s v="C739"/>
    <x v="259"/>
    <s v="B1659"/>
    <x v="188"/>
    <x v="3"/>
    <n v="8.48"/>
    <n v="2"/>
    <n v="16.96"/>
    <x v="0"/>
    <x v="5"/>
  </r>
  <r>
    <s v="O1657"/>
    <d v="2024-11-03T00:00:00"/>
    <x v="0"/>
    <x v="5"/>
    <x v="1"/>
    <s v="C855"/>
    <x v="443"/>
    <s v="B1085"/>
    <x v="443"/>
    <x v="1"/>
    <n v="28.46"/>
    <n v="5"/>
    <n v="142.30000000000001"/>
    <x v="3"/>
    <x v="1"/>
  </r>
  <r>
    <s v="O2322"/>
    <d v="2022-09-08T00:00:00"/>
    <x v="5"/>
    <x v="6"/>
    <x v="3"/>
    <s v="C661"/>
    <x v="444"/>
    <s v="B1232"/>
    <x v="444"/>
    <x v="3"/>
    <n v="51.21"/>
    <n v="3"/>
    <n v="153.63"/>
    <x v="2"/>
    <x v="1"/>
  </r>
  <r>
    <s v="O1483"/>
    <d v="2023-05-26T00:00:00"/>
    <x v="2"/>
    <x v="4"/>
    <x v="2"/>
    <s v="C334"/>
    <x v="445"/>
    <s v="B1887"/>
    <x v="174"/>
    <x v="0"/>
    <n v="48.35"/>
    <n v="3"/>
    <n v="145.05000000000001"/>
    <x v="0"/>
    <x v="4"/>
  </r>
  <r>
    <s v="O2392"/>
    <d v="2022-11-19T00:00:00"/>
    <x v="6"/>
    <x v="5"/>
    <x v="3"/>
    <s v="C273"/>
    <x v="446"/>
    <s v="B1533"/>
    <x v="445"/>
    <x v="2"/>
    <n v="42.75"/>
    <n v="1"/>
    <n v="42.75"/>
    <x v="0"/>
    <x v="2"/>
  </r>
  <r>
    <s v="O3565"/>
    <d v="2024-06-16T00:00:00"/>
    <x v="0"/>
    <x v="1"/>
    <x v="1"/>
    <s v="C726"/>
    <x v="447"/>
    <s v="B1716"/>
    <x v="446"/>
    <x v="0"/>
    <n v="57.33"/>
    <n v="4"/>
    <n v="229.32"/>
    <x v="2"/>
    <x v="0"/>
  </r>
  <r>
    <s v="O3971"/>
    <d v="2025-07-22T00:00:00"/>
    <x v="4"/>
    <x v="2"/>
    <x v="0"/>
    <s v="C926"/>
    <x v="265"/>
    <s v="B1995"/>
    <x v="447"/>
    <x v="3"/>
    <n v="10.130000000000001"/>
    <n v="2"/>
    <n v="20.260000000000002"/>
    <x v="0"/>
    <x v="6"/>
  </r>
  <r>
    <s v="O3957"/>
    <d v="2025-01-20T00:00:00"/>
    <x v="1"/>
    <x v="11"/>
    <x v="0"/>
    <s v="C479"/>
    <x v="141"/>
    <s v="B1022"/>
    <x v="448"/>
    <x v="0"/>
    <n v="11.91"/>
    <n v="3"/>
    <n v="35.729999999999997"/>
    <x v="2"/>
    <x v="2"/>
  </r>
  <r>
    <s v="O3081"/>
    <d v="2025-02-02T00:00:00"/>
    <x v="0"/>
    <x v="3"/>
    <x v="0"/>
    <s v="C621"/>
    <x v="223"/>
    <s v="B1469"/>
    <x v="424"/>
    <x v="0"/>
    <n v="34.31"/>
    <n v="5"/>
    <n v="171.55"/>
    <x v="0"/>
    <x v="0"/>
  </r>
  <r>
    <s v="O1426"/>
    <d v="2024-03-04T00:00:00"/>
    <x v="1"/>
    <x v="0"/>
    <x v="1"/>
    <s v="C780"/>
    <x v="448"/>
    <s v="B1541"/>
    <x v="449"/>
    <x v="0"/>
    <n v="25.09"/>
    <n v="4"/>
    <n v="100.36"/>
    <x v="1"/>
    <x v="4"/>
  </r>
  <r>
    <s v="O2922"/>
    <d v="2024-08-29T00:00:00"/>
    <x v="5"/>
    <x v="8"/>
    <x v="1"/>
    <s v="C814"/>
    <x v="449"/>
    <s v="B1440"/>
    <x v="450"/>
    <x v="2"/>
    <n v="34.86"/>
    <n v="4"/>
    <n v="139.44"/>
    <x v="0"/>
    <x v="3"/>
  </r>
  <r>
    <s v="O1278"/>
    <d v="2024-04-05T00:00:00"/>
    <x v="2"/>
    <x v="7"/>
    <x v="1"/>
    <s v="C232"/>
    <x v="450"/>
    <s v="B1098"/>
    <x v="451"/>
    <x v="0"/>
    <n v="8.4499999999999993"/>
    <n v="4"/>
    <n v="33.799999999999997"/>
    <x v="0"/>
    <x v="2"/>
  </r>
  <r>
    <s v="O1986"/>
    <d v="2023-11-13T00:00:00"/>
    <x v="1"/>
    <x v="5"/>
    <x v="2"/>
    <s v="C164"/>
    <x v="266"/>
    <s v="B1044"/>
    <x v="452"/>
    <x v="3"/>
    <n v="39.69"/>
    <n v="2"/>
    <n v="79.38"/>
    <x v="0"/>
    <x v="0"/>
  </r>
  <r>
    <s v="O2948"/>
    <d v="2024-09-04T00:00:00"/>
    <x v="3"/>
    <x v="6"/>
    <x v="1"/>
    <s v="C881"/>
    <x v="371"/>
    <s v="B1599"/>
    <x v="453"/>
    <x v="0"/>
    <n v="21.17"/>
    <n v="1"/>
    <n v="21.17"/>
    <x v="2"/>
    <x v="6"/>
  </r>
  <r>
    <s v="O2485"/>
    <d v="2025-01-27T00:00:00"/>
    <x v="1"/>
    <x v="11"/>
    <x v="0"/>
    <s v="C427"/>
    <x v="63"/>
    <s v="B1072"/>
    <x v="454"/>
    <x v="2"/>
    <n v="40.4"/>
    <n v="2"/>
    <n v="80.8"/>
    <x v="0"/>
    <x v="2"/>
  </r>
  <r>
    <s v="O1799"/>
    <d v="2024-02-10T00:00:00"/>
    <x v="6"/>
    <x v="3"/>
    <x v="1"/>
    <s v="C934"/>
    <x v="133"/>
    <s v="B1684"/>
    <x v="455"/>
    <x v="1"/>
    <n v="40.03"/>
    <n v="3"/>
    <n v="120.09"/>
    <x v="3"/>
    <x v="2"/>
  </r>
  <r>
    <s v="O3308"/>
    <d v="2023-09-20T00:00:00"/>
    <x v="3"/>
    <x v="6"/>
    <x v="2"/>
    <s v="C549"/>
    <x v="451"/>
    <s v="B1274"/>
    <x v="456"/>
    <x v="0"/>
    <n v="8.31"/>
    <n v="3"/>
    <n v="24.93"/>
    <x v="0"/>
    <x v="6"/>
  </r>
  <r>
    <s v="O3592"/>
    <d v="2024-02-23T00:00:00"/>
    <x v="2"/>
    <x v="3"/>
    <x v="1"/>
    <s v="C996"/>
    <x v="452"/>
    <s v="B1407"/>
    <x v="457"/>
    <x v="0"/>
    <n v="48.64"/>
    <n v="3"/>
    <n v="145.91999999999999"/>
    <x v="0"/>
    <x v="5"/>
  </r>
  <r>
    <s v="O3521"/>
    <d v="2023-06-30T00:00:00"/>
    <x v="2"/>
    <x v="1"/>
    <x v="2"/>
    <s v="C350"/>
    <x v="453"/>
    <s v="B1186"/>
    <x v="458"/>
    <x v="2"/>
    <n v="45.83"/>
    <n v="4"/>
    <n v="183.32"/>
    <x v="2"/>
    <x v="3"/>
  </r>
  <r>
    <s v="O1320"/>
    <d v="2024-11-24T00:00:00"/>
    <x v="0"/>
    <x v="5"/>
    <x v="1"/>
    <s v="C801"/>
    <x v="454"/>
    <s v="B1945"/>
    <x v="459"/>
    <x v="0"/>
    <n v="27.6"/>
    <n v="3"/>
    <n v="82.8"/>
    <x v="2"/>
    <x v="2"/>
  </r>
  <r>
    <s v="O2595"/>
    <d v="2024-09-01T00:00:00"/>
    <x v="0"/>
    <x v="6"/>
    <x v="1"/>
    <s v="C898"/>
    <x v="455"/>
    <s v="B1385"/>
    <x v="460"/>
    <x v="0"/>
    <n v="25.18"/>
    <n v="4"/>
    <n v="100.72"/>
    <x v="2"/>
    <x v="7"/>
  </r>
  <r>
    <s v="O3613"/>
    <d v="2022-12-20T00:00:00"/>
    <x v="4"/>
    <x v="9"/>
    <x v="3"/>
    <s v="C167"/>
    <x v="456"/>
    <s v="B1552"/>
    <x v="461"/>
    <x v="1"/>
    <n v="53.62"/>
    <n v="1"/>
    <n v="53.62"/>
    <x v="0"/>
    <x v="0"/>
  </r>
  <r>
    <s v="O2444"/>
    <d v="2023-11-02T00:00:00"/>
    <x v="5"/>
    <x v="5"/>
    <x v="2"/>
    <s v="C452"/>
    <x v="457"/>
    <s v="B1942"/>
    <x v="462"/>
    <x v="2"/>
    <n v="55.1"/>
    <n v="3"/>
    <n v="165.3"/>
    <x v="1"/>
    <x v="3"/>
  </r>
  <r>
    <s v="O3658"/>
    <d v="2022-11-15T00:00:00"/>
    <x v="4"/>
    <x v="5"/>
    <x v="3"/>
    <s v="C470"/>
    <x v="32"/>
    <s v="B1307"/>
    <x v="463"/>
    <x v="0"/>
    <n v="20.46"/>
    <n v="2"/>
    <n v="40.92"/>
    <x v="0"/>
    <x v="5"/>
  </r>
  <r>
    <s v="O2954"/>
    <d v="2023-09-19T00:00:00"/>
    <x v="4"/>
    <x v="6"/>
    <x v="2"/>
    <s v="C376"/>
    <x v="458"/>
    <s v="B1729"/>
    <x v="165"/>
    <x v="2"/>
    <n v="32.24"/>
    <n v="4"/>
    <n v="128.96"/>
    <x v="2"/>
    <x v="0"/>
  </r>
  <r>
    <s v="O3200"/>
    <d v="2025-05-12T00:00:00"/>
    <x v="1"/>
    <x v="4"/>
    <x v="0"/>
    <s v="C772"/>
    <x v="459"/>
    <s v="B1651"/>
    <x v="464"/>
    <x v="0"/>
    <n v="22.42"/>
    <n v="1"/>
    <n v="22.42"/>
    <x v="2"/>
    <x v="2"/>
  </r>
  <r>
    <s v="O3679"/>
    <d v="2024-11-02T00:00:00"/>
    <x v="6"/>
    <x v="5"/>
    <x v="1"/>
    <s v="C604"/>
    <x v="126"/>
    <s v="B1659"/>
    <x v="465"/>
    <x v="0"/>
    <n v="32.159999999999997"/>
    <n v="5"/>
    <n v="160.80000000000001"/>
    <x v="2"/>
    <x v="5"/>
  </r>
  <r>
    <s v="O1175"/>
    <d v="2023-02-24T00:00:00"/>
    <x v="2"/>
    <x v="3"/>
    <x v="2"/>
    <s v="C420"/>
    <x v="460"/>
    <s v="B1319"/>
    <x v="466"/>
    <x v="0"/>
    <n v="8.77"/>
    <n v="5"/>
    <n v="43.85"/>
    <x v="2"/>
    <x v="7"/>
  </r>
  <r>
    <s v="O1928"/>
    <d v="2023-01-27T00:00:00"/>
    <x v="2"/>
    <x v="11"/>
    <x v="2"/>
    <s v="C940"/>
    <x v="134"/>
    <s v="B1586"/>
    <x v="467"/>
    <x v="3"/>
    <n v="19.68"/>
    <n v="5"/>
    <n v="98.4"/>
    <x v="2"/>
    <x v="7"/>
  </r>
  <r>
    <s v="O1973"/>
    <d v="2024-09-06T00:00:00"/>
    <x v="2"/>
    <x v="6"/>
    <x v="1"/>
    <s v="C766"/>
    <x v="461"/>
    <s v="B1650"/>
    <x v="468"/>
    <x v="0"/>
    <n v="46.61"/>
    <n v="3"/>
    <n v="139.83000000000001"/>
    <x v="1"/>
    <x v="2"/>
  </r>
  <r>
    <s v="O3275"/>
    <d v="2023-08-26T00:00:00"/>
    <x v="6"/>
    <x v="8"/>
    <x v="2"/>
    <s v="C843"/>
    <x v="335"/>
    <s v="B1689"/>
    <x v="469"/>
    <x v="2"/>
    <n v="24.11"/>
    <n v="3"/>
    <n v="72.33"/>
    <x v="0"/>
    <x v="0"/>
  </r>
  <r>
    <s v="O1905"/>
    <d v="2023-07-25T00:00:00"/>
    <x v="4"/>
    <x v="2"/>
    <x v="2"/>
    <s v="C388"/>
    <x v="174"/>
    <s v="B1489"/>
    <x v="470"/>
    <x v="2"/>
    <n v="7.96"/>
    <n v="5"/>
    <n v="39.799999999999997"/>
    <x v="1"/>
    <x v="4"/>
  </r>
  <r>
    <s v="O3689"/>
    <d v="2023-04-08T00:00:00"/>
    <x v="6"/>
    <x v="7"/>
    <x v="2"/>
    <s v="C240"/>
    <x v="462"/>
    <s v="B1169"/>
    <x v="471"/>
    <x v="1"/>
    <n v="30.62"/>
    <n v="3"/>
    <n v="91.86"/>
    <x v="0"/>
    <x v="6"/>
  </r>
  <r>
    <s v="O1918"/>
    <d v="2023-07-07T00:00:00"/>
    <x v="2"/>
    <x v="2"/>
    <x v="2"/>
    <s v="C236"/>
    <x v="232"/>
    <s v="B1501"/>
    <x v="472"/>
    <x v="2"/>
    <n v="11.54"/>
    <n v="3"/>
    <n v="34.619999999999997"/>
    <x v="3"/>
    <x v="1"/>
  </r>
  <r>
    <s v="O1158"/>
    <d v="2023-08-12T00:00:00"/>
    <x v="6"/>
    <x v="8"/>
    <x v="2"/>
    <s v="C507"/>
    <x v="205"/>
    <s v="B1355"/>
    <x v="473"/>
    <x v="2"/>
    <n v="13.7"/>
    <n v="3"/>
    <n v="41.1"/>
    <x v="0"/>
    <x v="3"/>
  </r>
  <r>
    <s v="O3341"/>
    <d v="2025-01-13T00:00:00"/>
    <x v="1"/>
    <x v="11"/>
    <x v="0"/>
    <s v="C720"/>
    <x v="463"/>
    <s v="B1248"/>
    <x v="358"/>
    <x v="3"/>
    <n v="11.89"/>
    <n v="4"/>
    <n v="47.56"/>
    <x v="0"/>
    <x v="2"/>
  </r>
  <r>
    <s v="O3152"/>
    <d v="2024-08-11T00:00:00"/>
    <x v="0"/>
    <x v="8"/>
    <x v="1"/>
    <s v="C423"/>
    <x v="464"/>
    <s v="B1169"/>
    <x v="474"/>
    <x v="0"/>
    <n v="44.57"/>
    <n v="1"/>
    <n v="44.57"/>
    <x v="0"/>
    <x v="5"/>
  </r>
  <r>
    <s v="O1333"/>
    <d v="2023-05-04T00:00:00"/>
    <x v="5"/>
    <x v="4"/>
    <x v="2"/>
    <s v="C945"/>
    <x v="104"/>
    <s v="B1539"/>
    <x v="475"/>
    <x v="3"/>
    <n v="49.75"/>
    <n v="3"/>
    <n v="149.25"/>
    <x v="2"/>
    <x v="2"/>
  </r>
  <r>
    <s v="O1643"/>
    <d v="2023-03-02T00:00:00"/>
    <x v="5"/>
    <x v="0"/>
    <x v="2"/>
    <s v="C635"/>
    <x v="465"/>
    <s v="B1488"/>
    <x v="476"/>
    <x v="2"/>
    <n v="14.2"/>
    <n v="5"/>
    <n v="71"/>
    <x v="3"/>
    <x v="7"/>
  </r>
  <r>
    <s v="O2918"/>
    <d v="2024-07-18T00:00:00"/>
    <x v="5"/>
    <x v="2"/>
    <x v="1"/>
    <s v="C158"/>
    <x v="236"/>
    <s v="B1080"/>
    <x v="477"/>
    <x v="0"/>
    <n v="33.01"/>
    <n v="4"/>
    <n v="132.04"/>
    <x v="0"/>
    <x v="0"/>
  </r>
  <r>
    <s v="O2849"/>
    <d v="2024-03-31T00:00:00"/>
    <x v="0"/>
    <x v="0"/>
    <x v="1"/>
    <s v="C558"/>
    <x v="35"/>
    <s v="B1761"/>
    <x v="478"/>
    <x v="0"/>
    <n v="48.03"/>
    <n v="3"/>
    <n v="144.09"/>
    <x v="0"/>
    <x v="2"/>
  </r>
  <r>
    <s v="O1880"/>
    <d v="2023-05-23T00:00:00"/>
    <x v="4"/>
    <x v="4"/>
    <x v="2"/>
    <s v="C690"/>
    <x v="466"/>
    <s v="B1121"/>
    <x v="156"/>
    <x v="0"/>
    <n v="35.57"/>
    <n v="4"/>
    <n v="142.28"/>
    <x v="2"/>
    <x v="0"/>
  </r>
  <r>
    <s v="O2731"/>
    <d v="2022-10-21T00:00:00"/>
    <x v="2"/>
    <x v="10"/>
    <x v="3"/>
    <s v="C562"/>
    <x v="467"/>
    <s v="B1300"/>
    <x v="479"/>
    <x v="0"/>
    <n v="58.45"/>
    <n v="4"/>
    <n v="233.8"/>
    <x v="0"/>
    <x v="7"/>
  </r>
  <r>
    <s v="O3410"/>
    <d v="2023-03-18T00:00:00"/>
    <x v="6"/>
    <x v="0"/>
    <x v="2"/>
    <s v="C559"/>
    <x v="316"/>
    <s v="B1424"/>
    <x v="119"/>
    <x v="2"/>
    <n v="32.380000000000003"/>
    <n v="4"/>
    <n v="129.52000000000001"/>
    <x v="2"/>
    <x v="0"/>
  </r>
  <r>
    <s v="O1795"/>
    <d v="2023-03-28T00:00:00"/>
    <x v="4"/>
    <x v="0"/>
    <x v="2"/>
    <s v="C743"/>
    <x v="468"/>
    <s v="B1739"/>
    <x v="285"/>
    <x v="0"/>
    <n v="27.91"/>
    <n v="3"/>
    <n v="83.73"/>
    <x v="0"/>
    <x v="1"/>
  </r>
  <r>
    <s v="O1066"/>
    <d v="2023-11-11T00:00:00"/>
    <x v="6"/>
    <x v="5"/>
    <x v="2"/>
    <s v="C187"/>
    <x v="418"/>
    <s v="B1844"/>
    <x v="480"/>
    <x v="2"/>
    <n v="23.34"/>
    <n v="1"/>
    <n v="23.34"/>
    <x v="0"/>
    <x v="4"/>
  </r>
  <r>
    <s v="O1865"/>
    <d v="2024-12-10T00:00:00"/>
    <x v="4"/>
    <x v="9"/>
    <x v="1"/>
    <s v="C565"/>
    <x v="69"/>
    <s v="B1056"/>
    <x v="481"/>
    <x v="3"/>
    <n v="24.49"/>
    <n v="3"/>
    <n v="73.47"/>
    <x v="3"/>
    <x v="7"/>
  </r>
  <r>
    <s v="O2023"/>
    <d v="2024-05-29T00:00:00"/>
    <x v="3"/>
    <x v="4"/>
    <x v="1"/>
    <s v="C858"/>
    <x v="469"/>
    <s v="B1013"/>
    <x v="1"/>
    <x v="1"/>
    <n v="28.29"/>
    <n v="3"/>
    <n v="84.87"/>
    <x v="2"/>
    <x v="0"/>
  </r>
  <r>
    <s v="O3681"/>
    <d v="2025-08-05T00:00:00"/>
    <x v="4"/>
    <x v="8"/>
    <x v="0"/>
    <s v="C356"/>
    <x v="262"/>
    <s v="B1724"/>
    <x v="263"/>
    <x v="2"/>
    <n v="29.87"/>
    <n v="5"/>
    <n v="149.35"/>
    <x v="0"/>
    <x v="1"/>
  </r>
  <r>
    <s v="O2144"/>
    <d v="2024-07-10T00:00:00"/>
    <x v="3"/>
    <x v="2"/>
    <x v="1"/>
    <s v="C739"/>
    <x v="31"/>
    <s v="B1369"/>
    <x v="482"/>
    <x v="0"/>
    <n v="45.89"/>
    <n v="4"/>
    <n v="183.56"/>
    <x v="3"/>
    <x v="1"/>
  </r>
  <r>
    <s v="O1635"/>
    <d v="2024-10-30T00:00:00"/>
    <x v="3"/>
    <x v="10"/>
    <x v="1"/>
    <s v="C541"/>
    <x v="470"/>
    <s v="B1921"/>
    <x v="483"/>
    <x v="2"/>
    <n v="5.49"/>
    <n v="3"/>
    <n v="16.47"/>
    <x v="0"/>
    <x v="0"/>
  </r>
  <r>
    <s v="O2501"/>
    <d v="2023-05-17T00:00:00"/>
    <x v="3"/>
    <x v="4"/>
    <x v="2"/>
    <s v="C657"/>
    <x v="471"/>
    <s v="B1997"/>
    <x v="484"/>
    <x v="0"/>
    <n v="5.89"/>
    <n v="5"/>
    <n v="29.45"/>
    <x v="0"/>
    <x v="1"/>
  </r>
  <r>
    <s v="O2681"/>
    <d v="2022-10-17T00:00:00"/>
    <x v="1"/>
    <x v="10"/>
    <x v="3"/>
    <s v="C452"/>
    <x v="457"/>
    <s v="B1264"/>
    <x v="376"/>
    <x v="2"/>
    <n v="22.13"/>
    <n v="4"/>
    <n v="88.52"/>
    <x v="2"/>
    <x v="2"/>
  </r>
  <r>
    <s v="O1557"/>
    <d v="2023-05-15T00:00:00"/>
    <x v="1"/>
    <x v="4"/>
    <x v="2"/>
    <s v="C758"/>
    <x v="289"/>
    <s v="B1912"/>
    <x v="485"/>
    <x v="3"/>
    <n v="41.59"/>
    <n v="3"/>
    <n v="124.77"/>
    <x v="3"/>
    <x v="7"/>
  </r>
  <r>
    <s v="O3819"/>
    <d v="2022-10-25T00:00:00"/>
    <x v="4"/>
    <x v="10"/>
    <x v="3"/>
    <s v="C826"/>
    <x v="472"/>
    <s v="B1701"/>
    <x v="486"/>
    <x v="0"/>
    <n v="40.659999999999997"/>
    <n v="5"/>
    <n v="203.3"/>
    <x v="1"/>
    <x v="2"/>
  </r>
  <r>
    <s v="O1310"/>
    <d v="2024-09-25T00:00:00"/>
    <x v="3"/>
    <x v="6"/>
    <x v="1"/>
    <s v="C240"/>
    <x v="473"/>
    <s v="B1476"/>
    <x v="437"/>
    <x v="0"/>
    <n v="25.52"/>
    <n v="5"/>
    <n v="127.6"/>
    <x v="3"/>
    <x v="7"/>
  </r>
  <r>
    <s v="O1615"/>
    <d v="2023-12-12T00:00:00"/>
    <x v="4"/>
    <x v="9"/>
    <x v="2"/>
    <s v="C377"/>
    <x v="474"/>
    <s v="B1022"/>
    <x v="448"/>
    <x v="3"/>
    <n v="10.01"/>
    <n v="2"/>
    <n v="20.02"/>
    <x v="1"/>
    <x v="3"/>
  </r>
  <r>
    <s v="O1785"/>
    <d v="2023-05-12T00:00:00"/>
    <x v="2"/>
    <x v="4"/>
    <x v="2"/>
    <s v="C559"/>
    <x v="475"/>
    <s v="B1229"/>
    <x v="81"/>
    <x v="1"/>
    <n v="44.56"/>
    <n v="3"/>
    <n v="133.68"/>
    <x v="2"/>
    <x v="1"/>
  </r>
  <r>
    <s v="O3483"/>
    <d v="2023-03-05T00:00:00"/>
    <x v="0"/>
    <x v="0"/>
    <x v="2"/>
    <s v="C758"/>
    <x v="476"/>
    <s v="B1766"/>
    <x v="487"/>
    <x v="2"/>
    <n v="41.73"/>
    <n v="3"/>
    <n v="125.19"/>
    <x v="2"/>
    <x v="6"/>
  </r>
  <r>
    <s v="O3722"/>
    <d v="2022-11-21T00:00:00"/>
    <x v="1"/>
    <x v="5"/>
    <x v="3"/>
    <s v="C221"/>
    <x v="96"/>
    <s v="B1011"/>
    <x v="488"/>
    <x v="0"/>
    <n v="18.91"/>
    <n v="1"/>
    <n v="18.91"/>
    <x v="1"/>
    <x v="3"/>
  </r>
  <r>
    <s v="O2462"/>
    <d v="2024-10-25T00:00:00"/>
    <x v="2"/>
    <x v="10"/>
    <x v="1"/>
    <s v="C473"/>
    <x v="477"/>
    <s v="B1573"/>
    <x v="204"/>
    <x v="3"/>
    <n v="13.87"/>
    <n v="3"/>
    <n v="41.61"/>
    <x v="1"/>
    <x v="3"/>
  </r>
  <r>
    <s v="O1201"/>
    <d v="2023-11-05T00:00:00"/>
    <x v="0"/>
    <x v="5"/>
    <x v="2"/>
    <s v="C870"/>
    <x v="478"/>
    <s v="B1882"/>
    <x v="489"/>
    <x v="2"/>
    <n v="17.190000000000001"/>
    <n v="1"/>
    <n v="17.190000000000001"/>
    <x v="0"/>
    <x v="2"/>
  </r>
  <r>
    <s v="O1902"/>
    <d v="2023-06-02T00:00:00"/>
    <x v="2"/>
    <x v="1"/>
    <x v="2"/>
    <s v="C959"/>
    <x v="479"/>
    <s v="B1056"/>
    <x v="490"/>
    <x v="3"/>
    <n v="19.97"/>
    <n v="3"/>
    <n v="59.91"/>
    <x v="3"/>
    <x v="2"/>
  </r>
  <r>
    <s v="O1812"/>
    <d v="2023-06-23T00:00:00"/>
    <x v="2"/>
    <x v="1"/>
    <x v="2"/>
    <s v="C423"/>
    <x v="480"/>
    <s v="B1826"/>
    <x v="491"/>
    <x v="3"/>
    <n v="38.5"/>
    <n v="4"/>
    <n v="154"/>
    <x v="2"/>
    <x v="0"/>
  </r>
  <r>
    <s v="O2840"/>
    <d v="2024-10-03T00:00:00"/>
    <x v="5"/>
    <x v="10"/>
    <x v="1"/>
    <s v="C259"/>
    <x v="481"/>
    <s v="B1588"/>
    <x v="492"/>
    <x v="2"/>
    <n v="42.49"/>
    <n v="1"/>
    <n v="42.49"/>
    <x v="2"/>
    <x v="2"/>
  </r>
  <r>
    <s v="O2941"/>
    <d v="2024-07-26T00:00:00"/>
    <x v="2"/>
    <x v="2"/>
    <x v="1"/>
    <s v="C854"/>
    <x v="99"/>
    <s v="B1739"/>
    <x v="285"/>
    <x v="0"/>
    <n v="30.81"/>
    <n v="5"/>
    <n v="154.05000000000001"/>
    <x v="0"/>
    <x v="3"/>
  </r>
  <r>
    <s v="O3833"/>
    <d v="2023-09-02T00:00:00"/>
    <x v="6"/>
    <x v="6"/>
    <x v="2"/>
    <s v="C164"/>
    <x v="94"/>
    <s v="B1403"/>
    <x v="493"/>
    <x v="2"/>
    <n v="31.71"/>
    <n v="4"/>
    <n v="126.84"/>
    <x v="0"/>
    <x v="3"/>
  </r>
  <r>
    <s v="O3816"/>
    <d v="2024-10-26T00:00:00"/>
    <x v="6"/>
    <x v="10"/>
    <x v="1"/>
    <s v="C291"/>
    <x v="482"/>
    <s v="B1500"/>
    <x v="494"/>
    <x v="0"/>
    <n v="15.34"/>
    <n v="2"/>
    <n v="30.68"/>
    <x v="0"/>
    <x v="5"/>
  </r>
  <r>
    <s v="O1771"/>
    <d v="2023-01-15T00:00:00"/>
    <x v="0"/>
    <x v="11"/>
    <x v="2"/>
    <s v="C811"/>
    <x v="483"/>
    <s v="B1004"/>
    <x v="495"/>
    <x v="2"/>
    <n v="22.51"/>
    <n v="2"/>
    <n v="45.02"/>
    <x v="1"/>
    <x v="3"/>
  </r>
  <r>
    <s v="O3169"/>
    <d v="2023-01-25T00:00:00"/>
    <x v="3"/>
    <x v="11"/>
    <x v="2"/>
    <s v="C780"/>
    <x v="484"/>
    <s v="B1073"/>
    <x v="496"/>
    <x v="2"/>
    <n v="48.83"/>
    <n v="2"/>
    <n v="97.66"/>
    <x v="0"/>
    <x v="2"/>
  </r>
  <r>
    <s v="O2892"/>
    <d v="2024-09-06T00:00:00"/>
    <x v="2"/>
    <x v="6"/>
    <x v="1"/>
    <s v="C448"/>
    <x v="485"/>
    <s v="B1718"/>
    <x v="439"/>
    <x v="0"/>
    <n v="43.61"/>
    <n v="5"/>
    <n v="218.05"/>
    <x v="2"/>
    <x v="7"/>
  </r>
  <r>
    <s v="O3842"/>
    <d v="2023-05-11T00:00:00"/>
    <x v="5"/>
    <x v="4"/>
    <x v="2"/>
    <s v="C858"/>
    <x v="486"/>
    <s v="B1102"/>
    <x v="385"/>
    <x v="0"/>
    <n v="23.43"/>
    <n v="1"/>
    <n v="23.43"/>
    <x v="2"/>
    <x v="6"/>
  </r>
  <r>
    <s v="O2205"/>
    <d v="2024-08-08T00:00:00"/>
    <x v="5"/>
    <x v="8"/>
    <x v="1"/>
    <s v="C531"/>
    <x v="231"/>
    <s v="B1583"/>
    <x v="497"/>
    <x v="2"/>
    <n v="8.5500000000000007"/>
    <n v="1"/>
    <n v="8.5500000000000007"/>
    <x v="0"/>
    <x v="0"/>
  </r>
  <r>
    <s v="O3342"/>
    <d v="2025-07-05T00:00:00"/>
    <x v="6"/>
    <x v="2"/>
    <x v="0"/>
    <s v="C811"/>
    <x v="39"/>
    <s v="B1320"/>
    <x v="135"/>
    <x v="0"/>
    <n v="14.86"/>
    <n v="3"/>
    <n v="44.58"/>
    <x v="2"/>
    <x v="1"/>
  </r>
  <r>
    <s v="O2841"/>
    <d v="2022-12-30T00:00:00"/>
    <x v="2"/>
    <x v="9"/>
    <x v="3"/>
    <s v="C354"/>
    <x v="420"/>
    <s v="B1046"/>
    <x v="498"/>
    <x v="2"/>
    <n v="11.67"/>
    <n v="5"/>
    <n v="58.35"/>
    <x v="0"/>
    <x v="7"/>
  </r>
  <r>
    <s v="O2645"/>
    <d v="2022-11-17T00:00:00"/>
    <x v="5"/>
    <x v="5"/>
    <x v="3"/>
    <s v="C517"/>
    <x v="487"/>
    <s v="B1963"/>
    <x v="499"/>
    <x v="0"/>
    <n v="11.16"/>
    <n v="5"/>
    <n v="55.8"/>
    <x v="0"/>
    <x v="2"/>
  </r>
  <r>
    <s v="O1978"/>
    <d v="2024-05-06T00:00:00"/>
    <x v="1"/>
    <x v="4"/>
    <x v="1"/>
    <s v="C290"/>
    <x v="488"/>
    <s v="B1814"/>
    <x v="500"/>
    <x v="2"/>
    <n v="41.16"/>
    <n v="1"/>
    <n v="41.16"/>
    <x v="2"/>
    <x v="1"/>
  </r>
  <r>
    <s v="O3758"/>
    <d v="2025-07-11T00:00:00"/>
    <x v="2"/>
    <x v="2"/>
    <x v="0"/>
    <s v="C788"/>
    <x v="489"/>
    <s v="B1515"/>
    <x v="501"/>
    <x v="0"/>
    <n v="23.42"/>
    <n v="2"/>
    <n v="46.84"/>
    <x v="2"/>
    <x v="3"/>
  </r>
  <r>
    <s v="O1161"/>
    <d v="2023-08-21T00:00:00"/>
    <x v="1"/>
    <x v="8"/>
    <x v="2"/>
    <s v="C198"/>
    <x v="490"/>
    <s v="B1475"/>
    <x v="346"/>
    <x v="3"/>
    <n v="30.73"/>
    <n v="4"/>
    <n v="122.92"/>
    <x v="3"/>
    <x v="1"/>
  </r>
  <r>
    <s v="O2739"/>
    <d v="2023-02-20T00:00:00"/>
    <x v="1"/>
    <x v="3"/>
    <x v="2"/>
    <s v="C571"/>
    <x v="491"/>
    <s v="B1651"/>
    <x v="292"/>
    <x v="2"/>
    <n v="28"/>
    <n v="1"/>
    <n v="28"/>
    <x v="0"/>
    <x v="2"/>
  </r>
  <r>
    <s v="O3564"/>
    <d v="2023-12-13T00:00:00"/>
    <x v="3"/>
    <x v="9"/>
    <x v="2"/>
    <s v="C527"/>
    <x v="424"/>
    <s v="B1926"/>
    <x v="502"/>
    <x v="2"/>
    <n v="49.98"/>
    <n v="1"/>
    <n v="49.98"/>
    <x v="1"/>
    <x v="5"/>
  </r>
  <r>
    <s v="O1907"/>
    <d v="2023-06-09T00:00:00"/>
    <x v="2"/>
    <x v="1"/>
    <x v="2"/>
    <s v="C148"/>
    <x v="492"/>
    <s v="B1125"/>
    <x v="126"/>
    <x v="2"/>
    <n v="28.55"/>
    <n v="4"/>
    <n v="114.2"/>
    <x v="1"/>
    <x v="3"/>
  </r>
  <r>
    <s v="O3778"/>
    <d v="2023-02-14T00:00:00"/>
    <x v="4"/>
    <x v="3"/>
    <x v="2"/>
    <s v="C814"/>
    <x v="493"/>
    <s v="B1094"/>
    <x v="325"/>
    <x v="2"/>
    <n v="54.07"/>
    <n v="2"/>
    <n v="108.14"/>
    <x v="0"/>
    <x v="3"/>
  </r>
  <r>
    <s v="O3977"/>
    <d v="2023-04-22T00:00:00"/>
    <x v="6"/>
    <x v="7"/>
    <x v="2"/>
    <s v="C615"/>
    <x v="494"/>
    <s v="B1788"/>
    <x v="341"/>
    <x v="1"/>
    <n v="36.79"/>
    <n v="2"/>
    <n v="73.58"/>
    <x v="1"/>
    <x v="2"/>
  </r>
  <r>
    <s v="O2035"/>
    <d v="2023-06-22T00:00:00"/>
    <x v="5"/>
    <x v="1"/>
    <x v="2"/>
    <s v="C233"/>
    <x v="76"/>
    <s v="B1359"/>
    <x v="503"/>
    <x v="2"/>
    <n v="20.81"/>
    <n v="3"/>
    <n v="62.43"/>
    <x v="1"/>
    <x v="2"/>
  </r>
  <r>
    <s v="O3516"/>
    <d v="2025-06-30T00:00:00"/>
    <x v="1"/>
    <x v="1"/>
    <x v="0"/>
    <s v="C552"/>
    <x v="495"/>
    <s v="B1090"/>
    <x v="504"/>
    <x v="1"/>
    <n v="6.36"/>
    <n v="5"/>
    <n v="31.8"/>
    <x v="0"/>
    <x v="6"/>
  </r>
  <r>
    <s v="O2373"/>
    <d v="2022-09-20T00:00:00"/>
    <x v="4"/>
    <x v="6"/>
    <x v="3"/>
    <s v="C325"/>
    <x v="496"/>
    <s v="B1773"/>
    <x v="298"/>
    <x v="2"/>
    <n v="24.94"/>
    <n v="2"/>
    <n v="49.88"/>
    <x v="1"/>
    <x v="5"/>
  </r>
  <r>
    <s v="O1653"/>
    <d v="2024-09-29T00:00:00"/>
    <x v="0"/>
    <x v="6"/>
    <x v="1"/>
    <s v="C679"/>
    <x v="165"/>
    <s v="B1144"/>
    <x v="102"/>
    <x v="0"/>
    <n v="41.26"/>
    <n v="3"/>
    <n v="123.78"/>
    <x v="0"/>
    <x v="0"/>
  </r>
  <r>
    <s v="O3135"/>
    <d v="2025-07-04T00:00:00"/>
    <x v="2"/>
    <x v="2"/>
    <x v="0"/>
    <s v="C985"/>
    <x v="339"/>
    <s v="B1119"/>
    <x v="154"/>
    <x v="2"/>
    <n v="9.56"/>
    <n v="4"/>
    <n v="38.24"/>
    <x v="0"/>
    <x v="7"/>
  </r>
  <r>
    <s v="O2074"/>
    <d v="2023-07-15T00:00:00"/>
    <x v="6"/>
    <x v="2"/>
    <x v="2"/>
    <s v="C729"/>
    <x v="497"/>
    <s v="B1797"/>
    <x v="505"/>
    <x v="1"/>
    <n v="48.17"/>
    <n v="2"/>
    <n v="96.34"/>
    <x v="1"/>
    <x v="4"/>
  </r>
  <r>
    <s v="O3331"/>
    <d v="2023-09-04T00:00:00"/>
    <x v="1"/>
    <x v="6"/>
    <x v="2"/>
    <s v="C860"/>
    <x v="113"/>
    <s v="B1172"/>
    <x v="231"/>
    <x v="0"/>
    <n v="18.440000000000001"/>
    <n v="4"/>
    <n v="73.760000000000005"/>
    <x v="1"/>
    <x v="2"/>
  </r>
  <r>
    <s v="O1070"/>
    <d v="2023-04-10T00:00:00"/>
    <x v="1"/>
    <x v="7"/>
    <x v="2"/>
    <s v="C498"/>
    <x v="498"/>
    <s v="B1263"/>
    <x v="506"/>
    <x v="1"/>
    <n v="21.82"/>
    <n v="1"/>
    <n v="21.82"/>
    <x v="1"/>
    <x v="2"/>
  </r>
  <r>
    <s v="O1672"/>
    <d v="2024-10-07T00:00:00"/>
    <x v="1"/>
    <x v="10"/>
    <x v="1"/>
    <s v="C607"/>
    <x v="499"/>
    <s v="B1569"/>
    <x v="507"/>
    <x v="1"/>
    <n v="35.17"/>
    <n v="4"/>
    <n v="140.68"/>
    <x v="0"/>
    <x v="3"/>
  </r>
  <r>
    <s v="O3908"/>
    <d v="2023-02-08T00:00:00"/>
    <x v="3"/>
    <x v="3"/>
    <x v="2"/>
    <s v="C498"/>
    <x v="70"/>
    <s v="B1581"/>
    <x v="34"/>
    <x v="2"/>
    <n v="16.02"/>
    <n v="4"/>
    <n v="64.08"/>
    <x v="2"/>
    <x v="2"/>
  </r>
  <r>
    <s v="O2301"/>
    <d v="2023-07-15T00:00:00"/>
    <x v="6"/>
    <x v="2"/>
    <x v="2"/>
    <s v="C158"/>
    <x v="236"/>
    <s v="B1053"/>
    <x v="508"/>
    <x v="0"/>
    <n v="31.23"/>
    <n v="2"/>
    <n v="62.46"/>
    <x v="2"/>
    <x v="5"/>
  </r>
  <r>
    <s v="O1440"/>
    <d v="2024-12-08T00:00:00"/>
    <x v="0"/>
    <x v="9"/>
    <x v="1"/>
    <s v="C356"/>
    <x v="262"/>
    <s v="B1410"/>
    <x v="509"/>
    <x v="2"/>
    <n v="39.549999999999997"/>
    <n v="4"/>
    <n v="158.19999999999999"/>
    <x v="2"/>
    <x v="1"/>
  </r>
  <r>
    <s v="O2670"/>
    <d v="2023-12-02T00:00:00"/>
    <x v="6"/>
    <x v="9"/>
    <x v="2"/>
    <s v="C255"/>
    <x v="351"/>
    <s v="B1338"/>
    <x v="9"/>
    <x v="2"/>
    <n v="42.91"/>
    <n v="4"/>
    <n v="171.64"/>
    <x v="2"/>
    <x v="2"/>
  </r>
  <r>
    <s v="O1477"/>
    <d v="2023-11-11T00:00:00"/>
    <x v="6"/>
    <x v="5"/>
    <x v="2"/>
    <s v="C384"/>
    <x v="28"/>
    <s v="B1957"/>
    <x v="510"/>
    <x v="2"/>
    <n v="24.22"/>
    <n v="3"/>
    <n v="72.66"/>
    <x v="2"/>
    <x v="4"/>
  </r>
  <r>
    <s v="O1607"/>
    <d v="2023-07-05T00:00:00"/>
    <x v="3"/>
    <x v="2"/>
    <x v="2"/>
    <s v="C730"/>
    <x v="500"/>
    <s v="B1414"/>
    <x v="511"/>
    <x v="3"/>
    <n v="30.77"/>
    <n v="1"/>
    <n v="30.77"/>
    <x v="0"/>
    <x v="1"/>
  </r>
  <r>
    <s v="O2151"/>
    <d v="2023-01-21T00:00:00"/>
    <x v="6"/>
    <x v="11"/>
    <x v="2"/>
    <s v="C999"/>
    <x v="501"/>
    <s v="B1728"/>
    <x v="512"/>
    <x v="3"/>
    <n v="41.51"/>
    <n v="4"/>
    <n v="166.04"/>
    <x v="0"/>
    <x v="3"/>
  </r>
  <r>
    <s v="O1210"/>
    <d v="2023-06-19T00:00:00"/>
    <x v="1"/>
    <x v="1"/>
    <x v="2"/>
    <s v="C361"/>
    <x v="502"/>
    <s v="B1411"/>
    <x v="513"/>
    <x v="0"/>
    <n v="45.25"/>
    <n v="3"/>
    <n v="135.75"/>
    <x v="3"/>
    <x v="1"/>
  </r>
  <r>
    <s v="O3374"/>
    <d v="2023-08-14T00:00:00"/>
    <x v="1"/>
    <x v="8"/>
    <x v="2"/>
    <s v="C543"/>
    <x v="503"/>
    <s v="B1067"/>
    <x v="514"/>
    <x v="0"/>
    <n v="17.97"/>
    <n v="5"/>
    <n v="89.85"/>
    <x v="2"/>
    <x v="7"/>
  </r>
  <r>
    <s v="O3398"/>
    <d v="2022-10-09T00:00:00"/>
    <x v="0"/>
    <x v="10"/>
    <x v="3"/>
    <s v="C573"/>
    <x v="504"/>
    <s v="B1624"/>
    <x v="515"/>
    <x v="2"/>
    <n v="35.9"/>
    <n v="5"/>
    <n v="179.5"/>
    <x v="0"/>
    <x v="0"/>
  </r>
  <r>
    <s v="O3358"/>
    <d v="2023-11-15T00:00:00"/>
    <x v="3"/>
    <x v="5"/>
    <x v="2"/>
    <s v="C183"/>
    <x v="93"/>
    <s v="B1976"/>
    <x v="516"/>
    <x v="0"/>
    <n v="17.579999999999998"/>
    <n v="1"/>
    <n v="17.579999999999998"/>
    <x v="0"/>
    <x v="2"/>
  </r>
  <r>
    <s v="O3561"/>
    <d v="2023-06-13T00:00:00"/>
    <x v="4"/>
    <x v="1"/>
    <x v="2"/>
    <s v="C130"/>
    <x v="224"/>
    <s v="B1502"/>
    <x v="336"/>
    <x v="2"/>
    <n v="24.83"/>
    <n v="1"/>
    <n v="24.83"/>
    <x v="0"/>
    <x v="0"/>
  </r>
  <r>
    <s v="O2249"/>
    <d v="2022-12-28T00:00:00"/>
    <x v="3"/>
    <x v="9"/>
    <x v="3"/>
    <s v="C950"/>
    <x v="390"/>
    <s v="B1189"/>
    <x v="517"/>
    <x v="0"/>
    <n v="14.57"/>
    <n v="5"/>
    <n v="72.849999999999994"/>
    <x v="1"/>
    <x v="5"/>
  </r>
  <r>
    <s v="O2428"/>
    <d v="2023-04-26T00:00:00"/>
    <x v="3"/>
    <x v="7"/>
    <x v="2"/>
    <s v="C275"/>
    <x v="505"/>
    <s v="B1028"/>
    <x v="518"/>
    <x v="2"/>
    <n v="22.32"/>
    <n v="4"/>
    <n v="89.28"/>
    <x v="2"/>
    <x v="0"/>
  </r>
  <r>
    <s v="O2104"/>
    <d v="2024-05-19T00:00:00"/>
    <x v="0"/>
    <x v="4"/>
    <x v="1"/>
    <s v="C607"/>
    <x v="506"/>
    <s v="B1999"/>
    <x v="519"/>
    <x v="0"/>
    <n v="48.35"/>
    <n v="4"/>
    <n v="193.4"/>
    <x v="3"/>
    <x v="7"/>
  </r>
  <r>
    <s v="O3802"/>
    <d v="2024-02-07T00:00:00"/>
    <x v="3"/>
    <x v="3"/>
    <x v="1"/>
    <s v="C322"/>
    <x v="507"/>
    <s v="B1679"/>
    <x v="74"/>
    <x v="2"/>
    <n v="11.6"/>
    <n v="2"/>
    <n v="23.2"/>
    <x v="0"/>
    <x v="5"/>
  </r>
  <r>
    <s v="O3965"/>
    <d v="2022-09-07T00:00:00"/>
    <x v="3"/>
    <x v="6"/>
    <x v="3"/>
    <s v="C393"/>
    <x v="275"/>
    <s v="B1855"/>
    <x v="520"/>
    <x v="1"/>
    <n v="41.01"/>
    <n v="4"/>
    <n v="164.04"/>
    <x v="0"/>
    <x v="3"/>
  </r>
  <r>
    <s v="O2552"/>
    <d v="2023-02-19T00:00:00"/>
    <x v="0"/>
    <x v="3"/>
    <x v="2"/>
    <s v="C333"/>
    <x v="189"/>
    <s v="B1844"/>
    <x v="521"/>
    <x v="1"/>
    <n v="23.66"/>
    <n v="1"/>
    <n v="23.66"/>
    <x v="0"/>
    <x v="7"/>
  </r>
  <r>
    <s v="O1174"/>
    <d v="2024-01-11T00:00:00"/>
    <x v="5"/>
    <x v="11"/>
    <x v="1"/>
    <s v="C186"/>
    <x v="508"/>
    <s v="B1713"/>
    <x v="522"/>
    <x v="1"/>
    <n v="13.88"/>
    <n v="3"/>
    <n v="41.64"/>
    <x v="1"/>
    <x v="1"/>
  </r>
  <r>
    <s v="O2243"/>
    <d v="2023-01-01T00:00:00"/>
    <x v="0"/>
    <x v="11"/>
    <x v="2"/>
    <s v="C272"/>
    <x v="509"/>
    <s v="B1517"/>
    <x v="371"/>
    <x v="2"/>
    <n v="43.25"/>
    <n v="1"/>
    <n v="43.25"/>
    <x v="0"/>
    <x v="2"/>
  </r>
  <r>
    <s v="O3111"/>
    <d v="2022-08-25T00:00:00"/>
    <x v="5"/>
    <x v="8"/>
    <x v="3"/>
    <s v="C796"/>
    <x v="238"/>
    <s v="B1328"/>
    <x v="79"/>
    <x v="3"/>
    <n v="42.33"/>
    <n v="3"/>
    <n v="126.99"/>
    <x v="2"/>
    <x v="3"/>
  </r>
  <r>
    <s v="O3165"/>
    <d v="2023-07-31T00:00:00"/>
    <x v="1"/>
    <x v="2"/>
    <x v="2"/>
    <s v="C242"/>
    <x v="261"/>
    <s v="B1887"/>
    <x v="523"/>
    <x v="1"/>
    <n v="30.84"/>
    <n v="2"/>
    <n v="61.68"/>
    <x v="0"/>
    <x v="7"/>
  </r>
  <r>
    <s v="O1207"/>
    <d v="2024-08-13T00:00:00"/>
    <x v="4"/>
    <x v="8"/>
    <x v="1"/>
    <s v="C396"/>
    <x v="510"/>
    <s v="B1924"/>
    <x v="524"/>
    <x v="3"/>
    <n v="9.64"/>
    <n v="3"/>
    <n v="28.92"/>
    <x v="2"/>
    <x v="7"/>
  </r>
  <r>
    <s v="O3514"/>
    <d v="2023-06-14T00:00:00"/>
    <x v="3"/>
    <x v="1"/>
    <x v="2"/>
    <s v="C401"/>
    <x v="511"/>
    <s v="B1512"/>
    <x v="312"/>
    <x v="2"/>
    <n v="25.85"/>
    <n v="1"/>
    <n v="25.85"/>
    <x v="0"/>
    <x v="7"/>
  </r>
  <r>
    <s v="O3154"/>
    <d v="2022-10-05T00:00:00"/>
    <x v="3"/>
    <x v="10"/>
    <x v="3"/>
    <s v="C354"/>
    <x v="420"/>
    <s v="B1576"/>
    <x v="525"/>
    <x v="0"/>
    <n v="8.17"/>
    <n v="1"/>
    <n v="8.17"/>
    <x v="0"/>
    <x v="0"/>
  </r>
  <r>
    <s v="O1863"/>
    <d v="2024-10-15T00:00:00"/>
    <x v="4"/>
    <x v="10"/>
    <x v="1"/>
    <s v="C333"/>
    <x v="512"/>
    <s v="B1232"/>
    <x v="160"/>
    <x v="1"/>
    <n v="22.08"/>
    <n v="2"/>
    <n v="44.16"/>
    <x v="1"/>
    <x v="4"/>
  </r>
  <r>
    <s v="O1394"/>
    <d v="2024-04-29T00:00:00"/>
    <x v="1"/>
    <x v="7"/>
    <x v="1"/>
    <s v="C416"/>
    <x v="513"/>
    <s v="B1536"/>
    <x v="526"/>
    <x v="1"/>
    <n v="33.22"/>
    <n v="5"/>
    <n v="166.1"/>
    <x v="1"/>
    <x v="1"/>
  </r>
  <r>
    <s v="O1450"/>
    <d v="2024-08-12T00:00:00"/>
    <x v="1"/>
    <x v="8"/>
    <x v="1"/>
    <s v="C757"/>
    <x v="274"/>
    <s v="B1176"/>
    <x v="527"/>
    <x v="1"/>
    <n v="22.33"/>
    <n v="1"/>
    <n v="22.33"/>
    <x v="3"/>
    <x v="3"/>
  </r>
  <r>
    <s v="O1120"/>
    <d v="2024-11-12T00:00:00"/>
    <x v="4"/>
    <x v="5"/>
    <x v="1"/>
    <s v="C672"/>
    <x v="514"/>
    <s v="B1664"/>
    <x v="528"/>
    <x v="0"/>
    <n v="12.25"/>
    <n v="2"/>
    <n v="24.5"/>
    <x v="2"/>
    <x v="0"/>
  </r>
  <r>
    <s v="O1283"/>
    <d v="2023-10-12T00:00:00"/>
    <x v="5"/>
    <x v="10"/>
    <x v="2"/>
    <s v="C254"/>
    <x v="515"/>
    <s v="B1199"/>
    <x v="529"/>
    <x v="2"/>
    <n v="43.11"/>
    <n v="2"/>
    <n v="86.22"/>
    <x v="3"/>
    <x v="4"/>
  </r>
  <r>
    <s v="O1614"/>
    <d v="2024-03-10T00:00:00"/>
    <x v="0"/>
    <x v="0"/>
    <x v="1"/>
    <s v="C392"/>
    <x v="516"/>
    <s v="B1472"/>
    <x v="120"/>
    <x v="3"/>
    <n v="46.7"/>
    <n v="3"/>
    <n v="140.1"/>
    <x v="2"/>
    <x v="0"/>
  </r>
  <r>
    <s v="O1969"/>
    <d v="2024-08-18T00:00:00"/>
    <x v="0"/>
    <x v="8"/>
    <x v="1"/>
    <s v="C324"/>
    <x v="517"/>
    <s v="B1137"/>
    <x v="530"/>
    <x v="0"/>
    <n v="10.42"/>
    <n v="1"/>
    <n v="10.42"/>
    <x v="0"/>
    <x v="1"/>
  </r>
  <r>
    <s v="O3478"/>
    <d v="2023-10-09T00:00:00"/>
    <x v="1"/>
    <x v="10"/>
    <x v="2"/>
    <s v="C353"/>
    <x v="518"/>
    <s v="B1449"/>
    <x v="531"/>
    <x v="0"/>
    <n v="21.44"/>
    <n v="4"/>
    <n v="85.76"/>
    <x v="0"/>
    <x v="2"/>
  </r>
  <r>
    <s v="O2857"/>
    <d v="2025-08-24T00:00:00"/>
    <x v="0"/>
    <x v="8"/>
    <x v="0"/>
    <s v="C868"/>
    <x v="519"/>
    <s v="B1533"/>
    <x v="445"/>
    <x v="2"/>
    <n v="33.99"/>
    <n v="2"/>
    <n v="67.98"/>
    <x v="1"/>
    <x v="0"/>
  </r>
  <r>
    <s v="O2605"/>
    <d v="2022-12-29T00:00:00"/>
    <x v="5"/>
    <x v="9"/>
    <x v="3"/>
    <s v="C893"/>
    <x v="423"/>
    <s v="B1125"/>
    <x v="532"/>
    <x v="2"/>
    <n v="9.3699999999999992"/>
    <n v="4"/>
    <n v="37.479999999999997"/>
    <x v="0"/>
    <x v="0"/>
  </r>
  <r>
    <s v="O1872"/>
    <d v="2024-10-13T00:00:00"/>
    <x v="0"/>
    <x v="10"/>
    <x v="1"/>
    <s v="C259"/>
    <x v="128"/>
    <s v="B1558"/>
    <x v="533"/>
    <x v="1"/>
    <n v="19.29"/>
    <n v="1"/>
    <n v="19.29"/>
    <x v="1"/>
    <x v="4"/>
  </r>
  <r>
    <s v="O1739"/>
    <d v="2023-12-13T00:00:00"/>
    <x v="3"/>
    <x v="9"/>
    <x v="2"/>
    <s v="C710"/>
    <x v="217"/>
    <s v="B1500"/>
    <x v="494"/>
    <x v="3"/>
    <n v="16.399999999999999"/>
    <n v="3"/>
    <n v="49.2"/>
    <x v="2"/>
    <x v="2"/>
  </r>
  <r>
    <s v="O3357"/>
    <d v="2022-09-28T00:00:00"/>
    <x v="3"/>
    <x v="6"/>
    <x v="3"/>
    <s v="C448"/>
    <x v="485"/>
    <s v="B1567"/>
    <x v="534"/>
    <x v="2"/>
    <n v="55.4"/>
    <n v="2"/>
    <n v="110.8"/>
    <x v="0"/>
    <x v="5"/>
  </r>
  <r>
    <s v="O2534"/>
    <d v="2024-03-29T00:00:00"/>
    <x v="2"/>
    <x v="0"/>
    <x v="1"/>
    <s v="C651"/>
    <x v="520"/>
    <s v="B1514"/>
    <x v="10"/>
    <x v="2"/>
    <n v="28.66"/>
    <n v="5"/>
    <n v="143.30000000000001"/>
    <x v="1"/>
    <x v="6"/>
  </r>
  <r>
    <s v="O3900"/>
    <d v="2024-02-04T00:00:00"/>
    <x v="0"/>
    <x v="3"/>
    <x v="1"/>
    <s v="C801"/>
    <x v="521"/>
    <s v="B1468"/>
    <x v="535"/>
    <x v="0"/>
    <n v="49.21"/>
    <n v="1"/>
    <n v="49.21"/>
    <x v="0"/>
    <x v="6"/>
  </r>
  <r>
    <s v="O1838"/>
    <d v="2024-02-07T00:00:00"/>
    <x v="3"/>
    <x v="3"/>
    <x v="1"/>
    <s v="C646"/>
    <x v="522"/>
    <s v="B1805"/>
    <x v="364"/>
    <x v="1"/>
    <n v="42.21"/>
    <n v="5"/>
    <n v="211.05"/>
    <x v="3"/>
    <x v="3"/>
  </r>
  <r>
    <s v="O2568"/>
    <d v="2024-05-08T00:00:00"/>
    <x v="3"/>
    <x v="4"/>
    <x v="1"/>
    <s v="C845"/>
    <x v="523"/>
    <s v="B1721"/>
    <x v="254"/>
    <x v="0"/>
    <n v="20.75"/>
    <n v="3"/>
    <n v="62.25"/>
    <x v="0"/>
    <x v="2"/>
  </r>
  <r>
    <s v="O1561"/>
    <d v="2023-02-24T00:00:00"/>
    <x v="2"/>
    <x v="3"/>
    <x v="2"/>
    <s v="C957"/>
    <x v="362"/>
    <s v="B1104"/>
    <x v="536"/>
    <x v="2"/>
    <n v="28.16"/>
    <n v="3"/>
    <n v="84.48"/>
    <x v="3"/>
    <x v="4"/>
  </r>
  <r>
    <s v="O1930"/>
    <d v="2023-08-12T00:00:00"/>
    <x v="6"/>
    <x v="8"/>
    <x v="2"/>
    <s v="C365"/>
    <x v="524"/>
    <s v="B1385"/>
    <x v="460"/>
    <x v="1"/>
    <n v="22.78"/>
    <n v="5"/>
    <n v="113.9"/>
    <x v="0"/>
    <x v="3"/>
  </r>
  <r>
    <s v="O2432"/>
    <d v="2023-10-02T00:00:00"/>
    <x v="1"/>
    <x v="10"/>
    <x v="2"/>
    <s v="C710"/>
    <x v="525"/>
    <s v="B1069"/>
    <x v="12"/>
    <x v="0"/>
    <n v="26.74"/>
    <n v="2"/>
    <n v="53.48"/>
    <x v="0"/>
    <x v="3"/>
  </r>
  <r>
    <s v="O3607"/>
    <d v="2022-10-17T00:00:00"/>
    <x v="1"/>
    <x v="10"/>
    <x v="3"/>
    <s v="C904"/>
    <x v="526"/>
    <s v="B1293"/>
    <x v="537"/>
    <x v="3"/>
    <n v="33.22"/>
    <n v="2"/>
    <n v="66.44"/>
    <x v="1"/>
    <x v="0"/>
  </r>
  <r>
    <s v="O3611"/>
    <d v="2023-07-01T00:00:00"/>
    <x v="6"/>
    <x v="2"/>
    <x v="2"/>
    <s v="C559"/>
    <x v="527"/>
    <s v="B1563"/>
    <x v="538"/>
    <x v="2"/>
    <n v="42.37"/>
    <n v="5"/>
    <n v="211.85"/>
    <x v="0"/>
    <x v="5"/>
  </r>
  <r>
    <s v="O1552"/>
    <d v="2024-02-05T00:00:00"/>
    <x v="1"/>
    <x v="3"/>
    <x v="1"/>
    <s v="C455"/>
    <x v="202"/>
    <s v="B1578"/>
    <x v="67"/>
    <x v="3"/>
    <n v="36"/>
    <n v="5"/>
    <n v="180"/>
    <x v="3"/>
    <x v="4"/>
  </r>
  <r>
    <s v="O2356"/>
    <d v="2024-05-13T00:00:00"/>
    <x v="1"/>
    <x v="4"/>
    <x v="1"/>
    <s v="C448"/>
    <x v="485"/>
    <s v="B1729"/>
    <x v="539"/>
    <x v="0"/>
    <n v="12.6"/>
    <n v="5"/>
    <n v="63"/>
    <x v="2"/>
    <x v="3"/>
  </r>
  <r>
    <s v="O3621"/>
    <d v="2023-11-05T00:00:00"/>
    <x v="0"/>
    <x v="5"/>
    <x v="2"/>
    <s v="C647"/>
    <x v="124"/>
    <s v="B1454"/>
    <x v="15"/>
    <x v="1"/>
    <n v="38.57"/>
    <n v="4"/>
    <n v="154.28"/>
    <x v="0"/>
    <x v="2"/>
  </r>
  <r>
    <s v="O3122"/>
    <d v="2024-05-09T00:00:00"/>
    <x v="5"/>
    <x v="4"/>
    <x v="1"/>
    <s v="C504"/>
    <x v="528"/>
    <s v="B1368"/>
    <x v="540"/>
    <x v="3"/>
    <n v="16.09"/>
    <n v="2"/>
    <n v="32.18"/>
    <x v="2"/>
    <x v="0"/>
  </r>
  <r>
    <s v="O2547"/>
    <d v="2024-09-23T00:00:00"/>
    <x v="1"/>
    <x v="6"/>
    <x v="1"/>
    <s v="C873"/>
    <x v="529"/>
    <s v="B1080"/>
    <x v="477"/>
    <x v="0"/>
    <n v="44.01"/>
    <n v="1"/>
    <n v="44.01"/>
    <x v="0"/>
    <x v="2"/>
  </r>
  <r>
    <s v="O3910"/>
    <d v="2023-10-22T00:00:00"/>
    <x v="0"/>
    <x v="10"/>
    <x v="2"/>
    <s v="C660"/>
    <x v="530"/>
    <s v="B1490"/>
    <x v="180"/>
    <x v="0"/>
    <n v="23.64"/>
    <n v="1"/>
    <n v="23.64"/>
    <x v="2"/>
    <x v="7"/>
  </r>
  <r>
    <s v="O1589"/>
    <d v="2024-04-24T00:00:00"/>
    <x v="3"/>
    <x v="7"/>
    <x v="1"/>
    <s v="C366"/>
    <x v="195"/>
    <s v="B1500"/>
    <x v="541"/>
    <x v="1"/>
    <n v="30.25"/>
    <n v="4"/>
    <n v="121"/>
    <x v="0"/>
    <x v="7"/>
  </r>
  <r>
    <s v="O2434"/>
    <d v="2023-07-26T00:00:00"/>
    <x v="3"/>
    <x v="2"/>
    <x v="2"/>
    <s v="C354"/>
    <x v="531"/>
    <s v="B1254"/>
    <x v="542"/>
    <x v="0"/>
    <n v="14.13"/>
    <n v="1"/>
    <n v="14.13"/>
    <x v="0"/>
    <x v="2"/>
  </r>
  <r>
    <s v="O1533"/>
    <d v="2023-09-30T00:00:00"/>
    <x v="6"/>
    <x v="6"/>
    <x v="2"/>
    <s v="C519"/>
    <x v="532"/>
    <s v="B1105"/>
    <x v="543"/>
    <x v="0"/>
    <n v="32.69"/>
    <n v="4"/>
    <n v="130.76"/>
    <x v="3"/>
    <x v="1"/>
  </r>
  <r>
    <s v="O3119"/>
    <d v="2023-05-30T00:00:00"/>
    <x v="4"/>
    <x v="4"/>
    <x v="2"/>
    <s v="C691"/>
    <x v="533"/>
    <s v="B1455"/>
    <x v="544"/>
    <x v="3"/>
    <n v="6.24"/>
    <n v="3"/>
    <n v="18.72"/>
    <x v="0"/>
    <x v="7"/>
  </r>
  <r>
    <s v="O3639"/>
    <d v="2024-12-26T00:00:00"/>
    <x v="5"/>
    <x v="9"/>
    <x v="1"/>
    <s v="C818"/>
    <x v="534"/>
    <s v="B1093"/>
    <x v="269"/>
    <x v="3"/>
    <n v="18.829999999999998"/>
    <n v="3"/>
    <n v="56.49"/>
    <x v="0"/>
    <x v="2"/>
  </r>
  <r>
    <s v="O1236"/>
    <d v="2024-09-29T00:00:00"/>
    <x v="0"/>
    <x v="6"/>
    <x v="1"/>
    <s v="C839"/>
    <x v="535"/>
    <s v="B1930"/>
    <x v="545"/>
    <x v="1"/>
    <n v="32.020000000000003"/>
    <n v="2"/>
    <n v="64.040000000000006"/>
    <x v="2"/>
    <x v="4"/>
  </r>
  <r>
    <s v="O3151"/>
    <d v="2024-03-08T00:00:00"/>
    <x v="2"/>
    <x v="0"/>
    <x v="1"/>
    <s v="C801"/>
    <x v="536"/>
    <s v="B1563"/>
    <x v="98"/>
    <x v="1"/>
    <n v="33.89"/>
    <n v="5"/>
    <n v="169.45"/>
    <x v="2"/>
    <x v="3"/>
  </r>
  <r>
    <s v="O3664"/>
    <d v="2025-07-09T00:00:00"/>
    <x v="3"/>
    <x v="2"/>
    <x v="0"/>
    <s v="C378"/>
    <x v="267"/>
    <s v="B1987"/>
    <x v="546"/>
    <x v="0"/>
    <n v="43.49"/>
    <n v="4"/>
    <n v="173.96"/>
    <x v="2"/>
    <x v="2"/>
  </r>
  <r>
    <s v="O1273"/>
    <d v="2024-05-04T00:00:00"/>
    <x v="6"/>
    <x v="4"/>
    <x v="1"/>
    <s v="C488"/>
    <x v="537"/>
    <s v="B1218"/>
    <x v="547"/>
    <x v="3"/>
    <n v="22.08"/>
    <n v="4"/>
    <n v="88.32"/>
    <x v="2"/>
    <x v="7"/>
  </r>
  <r>
    <s v="O3016"/>
    <d v="2024-05-27T00:00:00"/>
    <x v="1"/>
    <x v="4"/>
    <x v="1"/>
    <s v="C304"/>
    <x v="53"/>
    <s v="B1417"/>
    <x v="273"/>
    <x v="0"/>
    <n v="31.2"/>
    <n v="4"/>
    <n v="124.8"/>
    <x v="2"/>
    <x v="0"/>
  </r>
  <r>
    <s v="O3966"/>
    <d v="2024-10-14T00:00:00"/>
    <x v="1"/>
    <x v="10"/>
    <x v="1"/>
    <s v="C269"/>
    <x v="404"/>
    <s v="B1905"/>
    <x v="47"/>
    <x v="2"/>
    <n v="16.45"/>
    <n v="5"/>
    <n v="82.25"/>
    <x v="0"/>
    <x v="0"/>
  </r>
  <r>
    <s v="O3798"/>
    <d v="2023-06-03T00:00:00"/>
    <x v="6"/>
    <x v="1"/>
    <x v="2"/>
    <s v="C313"/>
    <x v="107"/>
    <s v="B1721"/>
    <x v="179"/>
    <x v="0"/>
    <n v="26.14"/>
    <n v="5"/>
    <n v="130.69999999999999"/>
    <x v="0"/>
    <x v="5"/>
  </r>
  <r>
    <s v="O3853"/>
    <d v="2025-02-13T00:00:00"/>
    <x v="5"/>
    <x v="3"/>
    <x v="0"/>
    <s v="C604"/>
    <x v="126"/>
    <s v="B1342"/>
    <x v="548"/>
    <x v="1"/>
    <n v="43.57"/>
    <n v="5"/>
    <n v="217.85"/>
    <x v="2"/>
    <x v="3"/>
  </r>
  <r>
    <s v="O2624"/>
    <d v="2024-12-21T00:00:00"/>
    <x v="6"/>
    <x v="9"/>
    <x v="1"/>
    <s v="C802"/>
    <x v="538"/>
    <s v="B1949"/>
    <x v="372"/>
    <x v="2"/>
    <n v="49.58"/>
    <n v="3"/>
    <n v="148.74"/>
    <x v="2"/>
    <x v="6"/>
  </r>
  <r>
    <s v="O2549"/>
    <d v="2023-01-31T00:00:00"/>
    <x v="4"/>
    <x v="11"/>
    <x v="2"/>
    <s v="C636"/>
    <x v="539"/>
    <s v="B1162"/>
    <x v="549"/>
    <x v="0"/>
    <n v="39.21"/>
    <n v="2"/>
    <n v="78.42"/>
    <x v="0"/>
    <x v="7"/>
  </r>
  <r>
    <s v="O3347"/>
    <d v="2024-02-07T00:00:00"/>
    <x v="3"/>
    <x v="3"/>
    <x v="1"/>
    <s v="C123"/>
    <x v="540"/>
    <s v="B1434"/>
    <x v="550"/>
    <x v="0"/>
    <n v="36.909999999999997"/>
    <n v="1"/>
    <n v="36.909999999999997"/>
    <x v="1"/>
    <x v="1"/>
  </r>
  <r>
    <s v="O2980"/>
    <d v="2024-04-26T00:00:00"/>
    <x v="2"/>
    <x v="7"/>
    <x v="1"/>
    <s v="C908"/>
    <x v="228"/>
    <s v="B1968"/>
    <x v="276"/>
    <x v="3"/>
    <n v="44.18"/>
    <n v="1"/>
    <n v="44.18"/>
    <x v="0"/>
    <x v="2"/>
  </r>
  <r>
    <s v="O2423"/>
    <d v="2023-06-09T00:00:00"/>
    <x v="2"/>
    <x v="1"/>
    <x v="2"/>
    <s v="C719"/>
    <x v="541"/>
    <s v="B1119"/>
    <x v="551"/>
    <x v="0"/>
    <n v="16.84"/>
    <n v="3"/>
    <n v="50.52"/>
    <x v="1"/>
    <x v="0"/>
  </r>
  <r>
    <s v="O3436"/>
    <d v="2024-01-18T00:00:00"/>
    <x v="5"/>
    <x v="11"/>
    <x v="1"/>
    <s v="C470"/>
    <x v="32"/>
    <s v="B1058"/>
    <x v="552"/>
    <x v="1"/>
    <n v="45.33"/>
    <n v="5"/>
    <n v="226.65"/>
    <x v="2"/>
    <x v="7"/>
  </r>
  <r>
    <s v="O1289"/>
    <d v="2024-01-02T00:00:00"/>
    <x v="4"/>
    <x v="11"/>
    <x v="1"/>
    <s v="C959"/>
    <x v="542"/>
    <s v="B1834"/>
    <x v="553"/>
    <x v="2"/>
    <n v="39.97"/>
    <n v="1"/>
    <n v="39.97"/>
    <x v="1"/>
    <x v="1"/>
  </r>
  <r>
    <s v="O3790"/>
    <d v="2024-07-07T00:00:00"/>
    <x v="0"/>
    <x v="2"/>
    <x v="1"/>
    <s v="C758"/>
    <x v="476"/>
    <s v="B1172"/>
    <x v="554"/>
    <x v="2"/>
    <n v="52.64"/>
    <n v="3"/>
    <n v="157.91999999999999"/>
    <x v="0"/>
    <x v="6"/>
  </r>
  <r>
    <s v="O1488"/>
    <d v="2024-10-19T00:00:00"/>
    <x v="6"/>
    <x v="10"/>
    <x v="1"/>
    <s v="C785"/>
    <x v="543"/>
    <s v="B1279"/>
    <x v="555"/>
    <x v="2"/>
    <n v="44.91"/>
    <n v="2"/>
    <n v="89.82"/>
    <x v="1"/>
    <x v="1"/>
  </r>
  <r>
    <s v="O3632"/>
    <d v="2023-06-25T00:00:00"/>
    <x v="0"/>
    <x v="1"/>
    <x v="2"/>
    <s v="C610"/>
    <x v="544"/>
    <s v="B1536"/>
    <x v="556"/>
    <x v="0"/>
    <n v="11.01"/>
    <n v="2"/>
    <n v="22.02"/>
    <x v="2"/>
    <x v="2"/>
  </r>
  <r>
    <s v="O2000"/>
    <d v="2023-05-11T00:00:00"/>
    <x v="5"/>
    <x v="4"/>
    <x v="2"/>
    <s v="C814"/>
    <x v="493"/>
    <s v="B1745"/>
    <x v="557"/>
    <x v="3"/>
    <n v="47.97"/>
    <n v="3"/>
    <n v="143.91"/>
    <x v="0"/>
    <x v="2"/>
  </r>
  <r>
    <s v="O2402"/>
    <d v="2024-10-25T00:00:00"/>
    <x v="2"/>
    <x v="10"/>
    <x v="1"/>
    <s v="C479"/>
    <x v="141"/>
    <s v="B1767"/>
    <x v="293"/>
    <x v="2"/>
    <n v="33.93"/>
    <n v="2"/>
    <n v="67.86"/>
    <x v="1"/>
    <x v="2"/>
  </r>
  <r>
    <s v="O1843"/>
    <d v="2024-03-29T00:00:00"/>
    <x v="2"/>
    <x v="0"/>
    <x v="1"/>
    <s v="C367"/>
    <x v="545"/>
    <s v="B1756"/>
    <x v="20"/>
    <x v="2"/>
    <n v="44.82"/>
    <n v="5"/>
    <n v="224.1"/>
    <x v="0"/>
    <x v="2"/>
  </r>
  <r>
    <s v="O2130"/>
    <d v="2023-06-23T00:00:00"/>
    <x v="2"/>
    <x v="1"/>
    <x v="2"/>
    <s v="C452"/>
    <x v="546"/>
    <s v="B1206"/>
    <x v="558"/>
    <x v="2"/>
    <n v="16.23"/>
    <n v="1"/>
    <n v="16.23"/>
    <x v="3"/>
    <x v="4"/>
  </r>
  <r>
    <s v="O3144"/>
    <d v="2024-02-26T00:00:00"/>
    <x v="1"/>
    <x v="3"/>
    <x v="1"/>
    <s v="C221"/>
    <x v="96"/>
    <s v="B1939"/>
    <x v="155"/>
    <x v="3"/>
    <n v="28.29"/>
    <n v="5"/>
    <n v="141.44999999999999"/>
    <x v="2"/>
    <x v="2"/>
  </r>
  <r>
    <s v="O3459"/>
    <d v="2023-09-18T00:00:00"/>
    <x v="1"/>
    <x v="6"/>
    <x v="2"/>
    <s v="C473"/>
    <x v="547"/>
    <s v="B1464"/>
    <x v="559"/>
    <x v="0"/>
    <n v="19.52"/>
    <n v="4"/>
    <n v="78.08"/>
    <x v="0"/>
    <x v="3"/>
  </r>
  <r>
    <s v="O3543"/>
    <d v="2022-09-28T00:00:00"/>
    <x v="3"/>
    <x v="6"/>
    <x v="3"/>
    <s v="C679"/>
    <x v="57"/>
    <s v="B1931"/>
    <x v="319"/>
    <x v="2"/>
    <n v="44.7"/>
    <n v="3"/>
    <n v="134.1"/>
    <x v="2"/>
    <x v="1"/>
  </r>
  <r>
    <s v="O3881"/>
    <d v="2022-09-04T00:00:00"/>
    <x v="0"/>
    <x v="6"/>
    <x v="3"/>
    <s v="C950"/>
    <x v="548"/>
    <s v="B1385"/>
    <x v="370"/>
    <x v="2"/>
    <n v="9.16"/>
    <n v="5"/>
    <n v="45.8"/>
    <x v="0"/>
    <x v="2"/>
  </r>
  <r>
    <s v="O3048"/>
    <d v="2023-10-29T00:00:00"/>
    <x v="0"/>
    <x v="10"/>
    <x v="2"/>
    <s v="C886"/>
    <x v="401"/>
    <s v="B1853"/>
    <x v="560"/>
    <x v="2"/>
    <n v="52.15"/>
    <n v="4"/>
    <n v="208.6"/>
    <x v="2"/>
    <x v="6"/>
  </r>
  <r>
    <s v="O2821"/>
    <d v="2022-12-29T00:00:00"/>
    <x v="5"/>
    <x v="9"/>
    <x v="3"/>
    <s v="C255"/>
    <x v="351"/>
    <s v="B1186"/>
    <x v="458"/>
    <x v="2"/>
    <n v="38.840000000000003"/>
    <n v="5"/>
    <n v="194.2"/>
    <x v="0"/>
    <x v="1"/>
  </r>
  <r>
    <s v="O2142"/>
    <d v="2023-12-10T00:00:00"/>
    <x v="0"/>
    <x v="9"/>
    <x v="2"/>
    <s v="C273"/>
    <x v="446"/>
    <s v="B1561"/>
    <x v="561"/>
    <x v="3"/>
    <n v="41.1"/>
    <n v="2"/>
    <n v="82.2"/>
    <x v="3"/>
    <x v="2"/>
  </r>
  <r>
    <s v="O3677"/>
    <d v="2025-05-26T00:00:00"/>
    <x v="1"/>
    <x v="4"/>
    <x v="0"/>
    <s v="C959"/>
    <x v="549"/>
    <s v="B1530"/>
    <x v="112"/>
    <x v="2"/>
    <n v="30.98"/>
    <n v="3"/>
    <n v="92.94"/>
    <x v="1"/>
    <x v="0"/>
  </r>
  <r>
    <s v="O3422"/>
    <d v="2024-12-23T00:00:00"/>
    <x v="1"/>
    <x v="9"/>
    <x v="1"/>
    <s v="C386"/>
    <x v="56"/>
    <s v="B1355"/>
    <x v="473"/>
    <x v="0"/>
    <n v="16.170000000000002"/>
    <n v="1"/>
    <n v="16.170000000000002"/>
    <x v="0"/>
    <x v="2"/>
  </r>
  <r>
    <s v="O1914"/>
    <d v="2023-06-25T00:00:00"/>
    <x v="0"/>
    <x v="1"/>
    <x v="2"/>
    <s v="C569"/>
    <x v="550"/>
    <s v="B1169"/>
    <x v="471"/>
    <x v="2"/>
    <n v="27.08"/>
    <n v="5"/>
    <n v="135.4"/>
    <x v="3"/>
    <x v="2"/>
  </r>
  <r>
    <s v="O3780"/>
    <d v="2022-11-18T00:00:00"/>
    <x v="2"/>
    <x v="5"/>
    <x v="3"/>
    <s v="C862"/>
    <x v="155"/>
    <s v="B1457"/>
    <x v="562"/>
    <x v="2"/>
    <n v="33.450000000000003"/>
    <n v="1"/>
    <n v="33.450000000000003"/>
    <x v="0"/>
    <x v="7"/>
  </r>
  <r>
    <s v="O2068"/>
    <d v="2023-11-12T00:00:00"/>
    <x v="0"/>
    <x v="5"/>
    <x v="2"/>
    <s v="C633"/>
    <x v="129"/>
    <s v="B1353"/>
    <x v="563"/>
    <x v="1"/>
    <n v="44.83"/>
    <n v="4"/>
    <n v="179.32"/>
    <x v="0"/>
    <x v="3"/>
  </r>
  <r>
    <s v="O1271"/>
    <d v="2023-09-08T00:00:00"/>
    <x v="2"/>
    <x v="6"/>
    <x v="2"/>
    <s v="C300"/>
    <x v="551"/>
    <s v="B1564"/>
    <x v="564"/>
    <x v="1"/>
    <n v="42.92"/>
    <n v="3"/>
    <n v="128.76"/>
    <x v="3"/>
    <x v="4"/>
  </r>
  <r>
    <s v="O1600"/>
    <d v="2024-03-03T00:00:00"/>
    <x v="0"/>
    <x v="0"/>
    <x v="1"/>
    <s v="C403"/>
    <x v="229"/>
    <s v="B1111"/>
    <x v="45"/>
    <x v="0"/>
    <n v="10.58"/>
    <n v="4"/>
    <n v="42.32"/>
    <x v="0"/>
    <x v="3"/>
  </r>
  <r>
    <s v="O1537"/>
    <d v="2024-05-24T00:00:00"/>
    <x v="2"/>
    <x v="4"/>
    <x v="1"/>
    <s v="C869"/>
    <x v="552"/>
    <s v="B1548"/>
    <x v="565"/>
    <x v="0"/>
    <n v="15.59"/>
    <n v="1"/>
    <n v="15.59"/>
    <x v="3"/>
    <x v="7"/>
  </r>
  <r>
    <s v="O2099"/>
    <d v="2023-07-12T00:00:00"/>
    <x v="3"/>
    <x v="2"/>
    <x v="2"/>
    <s v="C657"/>
    <x v="471"/>
    <s v="B1052"/>
    <x v="566"/>
    <x v="3"/>
    <n v="23.24"/>
    <n v="3"/>
    <n v="69.72"/>
    <x v="0"/>
    <x v="7"/>
  </r>
  <r>
    <s v="O1710"/>
    <d v="2023-10-19T00:00:00"/>
    <x v="5"/>
    <x v="10"/>
    <x v="2"/>
    <s v="C358"/>
    <x v="553"/>
    <s v="B1890"/>
    <x v="0"/>
    <x v="0"/>
    <n v="6.7"/>
    <n v="3"/>
    <n v="20.100000000000001"/>
    <x v="2"/>
    <x v="1"/>
  </r>
  <r>
    <s v="O1999"/>
    <d v="2024-12-14T00:00:00"/>
    <x v="6"/>
    <x v="9"/>
    <x v="1"/>
    <s v="C476"/>
    <x v="554"/>
    <s v="B1322"/>
    <x v="567"/>
    <x v="0"/>
    <n v="14.52"/>
    <n v="4"/>
    <n v="58.08"/>
    <x v="0"/>
    <x v="2"/>
  </r>
  <r>
    <s v="O3225"/>
    <d v="2023-09-28T00:00:00"/>
    <x v="5"/>
    <x v="6"/>
    <x v="2"/>
    <s v="C171"/>
    <x v="331"/>
    <s v="B1012"/>
    <x v="568"/>
    <x v="3"/>
    <n v="22.01"/>
    <n v="5"/>
    <n v="110.05"/>
    <x v="2"/>
    <x v="6"/>
  </r>
  <r>
    <s v="O2039"/>
    <d v="2024-10-07T00:00:00"/>
    <x v="1"/>
    <x v="10"/>
    <x v="1"/>
    <s v="C456"/>
    <x v="325"/>
    <s v="B1053"/>
    <x v="569"/>
    <x v="3"/>
    <n v="40.03"/>
    <n v="2"/>
    <n v="80.06"/>
    <x v="3"/>
    <x v="3"/>
  </r>
  <r>
    <s v="O1099"/>
    <d v="2024-04-20T00:00:00"/>
    <x v="6"/>
    <x v="7"/>
    <x v="1"/>
    <s v="C907"/>
    <x v="281"/>
    <s v="B1388"/>
    <x v="570"/>
    <x v="0"/>
    <n v="10.18"/>
    <n v="3"/>
    <n v="30.54"/>
    <x v="2"/>
    <x v="3"/>
  </r>
  <r>
    <s v="O3136"/>
    <d v="2024-06-08T00:00:00"/>
    <x v="6"/>
    <x v="1"/>
    <x v="1"/>
    <s v="C589"/>
    <x v="555"/>
    <s v="B1332"/>
    <x v="337"/>
    <x v="2"/>
    <n v="13.17"/>
    <n v="1"/>
    <n v="13.17"/>
    <x v="0"/>
    <x v="2"/>
  </r>
  <r>
    <s v="O1416"/>
    <d v="2024-06-18T00:00:00"/>
    <x v="4"/>
    <x v="1"/>
    <x v="1"/>
    <s v="C396"/>
    <x v="556"/>
    <s v="B1109"/>
    <x v="230"/>
    <x v="0"/>
    <n v="9.99"/>
    <n v="2"/>
    <n v="19.98"/>
    <x v="1"/>
    <x v="7"/>
  </r>
  <r>
    <s v="O2956"/>
    <d v="2024-10-26T00:00:00"/>
    <x v="6"/>
    <x v="10"/>
    <x v="1"/>
    <s v="C745"/>
    <x v="311"/>
    <s v="B1503"/>
    <x v="571"/>
    <x v="2"/>
    <n v="34.409999999999997"/>
    <n v="5"/>
    <n v="172.05"/>
    <x v="0"/>
    <x v="1"/>
  </r>
  <r>
    <s v="O2063"/>
    <d v="2024-01-12T00:00:00"/>
    <x v="2"/>
    <x v="11"/>
    <x v="1"/>
    <s v="C795"/>
    <x v="557"/>
    <s v="B1916"/>
    <x v="27"/>
    <x v="1"/>
    <n v="20.34"/>
    <n v="3"/>
    <n v="61.02"/>
    <x v="2"/>
    <x v="0"/>
  </r>
  <r>
    <s v="O2957"/>
    <d v="2023-02-27T00:00:00"/>
    <x v="1"/>
    <x v="3"/>
    <x v="2"/>
    <s v="C850"/>
    <x v="558"/>
    <s v="B1279"/>
    <x v="555"/>
    <x v="1"/>
    <n v="48.23"/>
    <n v="4"/>
    <n v="192.92"/>
    <x v="2"/>
    <x v="1"/>
  </r>
  <r>
    <s v="O3773"/>
    <d v="2024-03-25T00:00:00"/>
    <x v="1"/>
    <x v="0"/>
    <x v="1"/>
    <s v="C175"/>
    <x v="324"/>
    <s v="B1149"/>
    <x v="572"/>
    <x v="0"/>
    <n v="17.91"/>
    <n v="2"/>
    <n v="35.82"/>
    <x v="0"/>
    <x v="2"/>
  </r>
  <r>
    <s v="O3982"/>
    <d v="2025-07-13T00:00:00"/>
    <x v="0"/>
    <x v="2"/>
    <x v="0"/>
    <s v="C911"/>
    <x v="559"/>
    <s v="B1441"/>
    <x v="573"/>
    <x v="0"/>
    <n v="16.23"/>
    <n v="5"/>
    <n v="81.150000000000006"/>
    <x v="2"/>
    <x v="6"/>
  </r>
  <r>
    <s v="O3039"/>
    <d v="2024-05-30T00:00:00"/>
    <x v="5"/>
    <x v="4"/>
    <x v="1"/>
    <s v="C671"/>
    <x v="560"/>
    <s v="B1354"/>
    <x v="574"/>
    <x v="2"/>
    <n v="24.79"/>
    <n v="4"/>
    <n v="99.16"/>
    <x v="2"/>
    <x v="1"/>
  </r>
  <r>
    <s v="O1801"/>
    <d v="2024-02-05T00:00:00"/>
    <x v="1"/>
    <x v="3"/>
    <x v="1"/>
    <s v="C951"/>
    <x v="561"/>
    <s v="B1331"/>
    <x v="575"/>
    <x v="3"/>
    <n v="38.64"/>
    <n v="1"/>
    <n v="38.64"/>
    <x v="0"/>
    <x v="0"/>
  </r>
  <r>
    <s v="O2610"/>
    <d v="2025-07-16T00:00:00"/>
    <x v="3"/>
    <x v="2"/>
    <x v="0"/>
    <s v="C476"/>
    <x v="562"/>
    <s v="B1654"/>
    <x v="318"/>
    <x v="0"/>
    <n v="23.65"/>
    <n v="5"/>
    <n v="118.25"/>
    <x v="0"/>
    <x v="0"/>
  </r>
  <r>
    <s v="O1622"/>
    <d v="2024-03-24T00:00:00"/>
    <x v="0"/>
    <x v="0"/>
    <x v="1"/>
    <s v="C402"/>
    <x v="563"/>
    <s v="B1627"/>
    <x v="576"/>
    <x v="0"/>
    <n v="37.799999999999997"/>
    <n v="3"/>
    <n v="113.4"/>
    <x v="2"/>
    <x v="4"/>
  </r>
  <r>
    <s v="O3746"/>
    <d v="2022-09-30T00:00:00"/>
    <x v="2"/>
    <x v="6"/>
    <x v="3"/>
    <s v="C988"/>
    <x v="80"/>
    <s v="B1487"/>
    <x v="577"/>
    <x v="3"/>
    <n v="20.98"/>
    <n v="1"/>
    <n v="20.98"/>
    <x v="0"/>
    <x v="5"/>
  </r>
  <r>
    <s v="O3391"/>
    <d v="2025-05-17T00:00:00"/>
    <x v="6"/>
    <x v="4"/>
    <x v="0"/>
    <s v="C682"/>
    <x v="564"/>
    <s v="B1278"/>
    <x v="578"/>
    <x v="0"/>
    <n v="26.7"/>
    <n v="4"/>
    <n v="106.8"/>
    <x v="0"/>
    <x v="2"/>
  </r>
  <r>
    <s v="O3473"/>
    <d v="2025-01-07T00:00:00"/>
    <x v="4"/>
    <x v="11"/>
    <x v="0"/>
    <s v="C448"/>
    <x v="565"/>
    <s v="B1469"/>
    <x v="424"/>
    <x v="3"/>
    <n v="27.5"/>
    <n v="5"/>
    <n v="137.5"/>
    <x v="2"/>
    <x v="0"/>
  </r>
  <r>
    <s v="O3858"/>
    <d v="2023-05-20T00:00:00"/>
    <x v="6"/>
    <x v="4"/>
    <x v="2"/>
    <s v="C673"/>
    <x v="34"/>
    <s v="B1912"/>
    <x v="132"/>
    <x v="0"/>
    <n v="12.1"/>
    <n v="2"/>
    <n v="24.2"/>
    <x v="0"/>
    <x v="5"/>
  </r>
  <r>
    <s v="O3014"/>
    <d v="2024-03-09T00:00:00"/>
    <x v="6"/>
    <x v="0"/>
    <x v="1"/>
    <s v="C842"/>
    <x v="566"/>
    <s v="B1147"/>
    <x v="51"/>
    <x v="2"/>
    <n v="34.880000000000003"/>
    <n v="3"/>
    <n v="104.64"/>
    <x v="0"/>
    <x v="5"/>
  </r>
  <r>
    <s v="O1164"/>
    <d v="2024-08-16T00:00:00"/>
    <x v="2"/>
    <x v="8"/>
    <x v="1"/>
    <s v="C550"/>
    <x v="567"/>
    <s v="B1273"/>
    <x v="338"/>
    <x v="2"/>
    <n v="5.99"/>
    <n v="1"/>
    <n v="5.99"/>
    <x v="3"/>
    <x v="1"/>
  </r>
  <r>
    <s v="O3315"/>
    <d v="2024-06-24T00:00:00"/>
    <x v="1"/>
    <x v="1"/>
    <x v="1"/>
    <s v="C191"/>
    <x v="568"/>
    <s v="B1591"/>
    <x v="579"/>
    <x v="2"/>
    <n v="43.23"/>
    <n v="4"/>
    <n v="172.92"/>
    <x v="0"/>
    <x v="0"/>
  </r>
  <r>
    <s v="O1442"/>
    <d v="2023-01-23T00:00:00"/>
    <x v="1"/>
    <x v="11"/>
    <x v="2"/>
    <s v="C335"/>
    <x v="569"/>
    <s v="B1296"/>
    <x v="580"/>
    <x v="1"/>
    <n v="9.0500000000000007"/>
    <n v="2"/>
    <n v="18.100000000000001"/>
    <x v="0"/>
    <x v="4"/>
  </r>
  <r>
    <s v="O2945"/>
    <d v="2023-01-10T00:00:00"/>
    <x v="4"/>
    <x v="11"/>
    <x v="2"/>
    <s v="C266"/>
    <x v="570"/>
    <s v="B1620"/>
    <x v="581"/>
    <x v="3"/>
    <n v="4.3499999999999996"/>
    <n v="5"/>
    <n v="21.75"/>
    <x v="0"/>
    <x v="2"/>
  </r>
  <r>
    <s v="O3859"/>
    <d v="2025-03-03T00:00:00"/>
    <x v="1"/>
    <x v="0"/>
    <x v="0"/>
    <s v="C304"/>
    <x v="571"/>
    <s v="B1279"/>
    <x v="555"/>
    <x v="0"/>
    <n v="48.71"/>
    <n v="5"/>
    <n v="243.55"/>
    <x v="0"/>
    <x v="2"/>
  </r>
  <r>
    <s v="O2585"/>
    <d v="2023-05-01T00:00:00"/>
    <x v="1"/>
    <x v="4"/>
    <x v="2"/>
    <s v="C455"/>
    <x v="572"/>
    <s v="B1088"/>
    <x v="582"/>
    <x v="3"/>
    <n v="38.36"/>
    <n v="4"/>
    <n v="153.44"/>
    <x v="2"/>
    <x v="2"/>
  </r>
  <r>
    <s v="O2604"/>
    <d v="2023-04-15T00:00:00"/>
    <x v="6"/>
    <x v="7"/>
    <x v="2"/>
    <s v="C213"/>
    <x v="409"/>
    <s v="B1591"/>
    <x v="579"/>
    <x v="2"/>
    <n v="53.05"/>
    <n v="4"/>
    <n v="212.2"/>
    <x v="0"/>
    <x v="1"/>
  </r>
  <r>
    <s v="O2640"/>
    <d v="2023-02-19T00:00:00"/>
    <x v="0"/>
    <x v="3"/>
    <x v="2"/>
    <s v="C754"/>
    <x v="573"/>
    <s v="B1354"/>
    <x v="574"/>
    <x v="0"/>
    <n v="30.67"/>
    <n v="4"/>
    <n v="122.68"/>
    <x v="0"/>
    <x v="0"/>
  </r>
  <r>
    <s v="O2437"/>
    <d v="2023-09-11T00:00:00"/>
    <x v="1"/>
    <x v="6"/>
    <x v="2"/>
    <s v="C396"/>
    <x v="574"/>
    <s v="B1996"/>
    <x v="583"/>
    <x v="1"/>
    <n v="33.78"/>
    <n v="1"/>
    <n v="33.78"/>
    <x v="0"/>
    <x v="6"/>
  </r>
  <r>
    <s v="O3318"/>
    <d v="2022-11-06T00:00:00"/>
    <x v="0"/>
    <x v="5"/>
    <x v="3"/>
    <s v="C327"/>
    <x v="120"/>
    <s v="B1959"/>
    <x v="53"/>
    <x v="2"/>
    <n v="41.61"/>
    <n v="3"/>
    <n v="124.83"/>
    <x v="0"/>
    <x v="1"/>
  </r>
  <r>
    <s v="O3270"/>
    <d v="2025-02-05T00:00:00"/>
    <x v="3"/>
    <x v="3"/>
    <x v="0"/>
    <s v="C783"/>
    <x v="575"/>
    <s v="B1563"/>
    <x v="584"/>
    <x v="0"/>
    <n v="47.02"/>
    <n v="5"/>
    <n v="235.1"/>
    <x v="2"/>
    <x v="5"/>
  </r>
  <r>
    <s v="O3806"/>
    <d v="2022-09-17T00:00:00"/>
    <x v="6"/>
    <x v="6"/>
    <x v="3"/>
    <s v="C876"/>
    <x v="576"/>
    <s v="B1383"/>
    <x v="324"/>
    <x v="0"/>
    <n v="39.340000000000003"/>
    <n v="5"/>
    <n v="196.7"/>
    <x v="1"/>
    <x v="1"/>
  </r>
  <r>
    <s v="O1836"/>
    <d v="2024-11-23T00:00:00"/>
    <x v="6"/>
    <x v="5"/>
    <x v="1"/>
    <s v="C239"/>
    <x v="577"/>
    <s v="B1865"/>
    <x v="585"/>
    <x v="1"/>
    <n v="23.59"/>
    <n v="3"/>
    <n v="70.77"/>
    <x v="0"/>
    <x v="3"/>
  </r>
  <r>
    <s v="O2594"/>
    <d v="2023-10-28T00:00:00"/>
    <x v="6"/>
    <x v="10"/>
    <x v="2"/>
    <s v="C483"/>
    <x v="578"/>
    <s v="B1033"/>
    <x v="267"/>
    <x v="3"/>
    <n v="56.95"/>
    <n v="3"/>
    <n v="170.85"/>
    <x v="0"/>
    <x v="7"/>
  </r>
  <r>
    <s v="O3598"/>
    <d v="2024-04-20T00:00:00"/>
    <x v="6"/>
    <x v="7"/>
    <x v="1"/>
    <s v="C743"/>
    <x v="468"/>
    <s v="B1411"/>
    <x v="586"/>
    <x v="2"/>
    <n v="34.35"/>
    <n v="1"/>
    <n v="34.35"/>
    <x v="2"/>
    <x v="3"/>
  </r>
  <r>
    <s v="O2388"/>
    <d v="2023-10-22T00:00:00"/>
    <x v="0"/>
    <x v="10"/>
    <x v="2"/>
    <s v="C604"/>
    <x v="126"/>
    <s v="B1180"/>
    <x v="185"/>
    <x v="3"/>
    <n v="48.96"/>
    <n v="2"/>
    <n v="97.92"/>
    <x v="2"/>
    <x v="7"/>
  </r>
  <r>
    <s v="O3782"/>
    <d v="2025-08-21T00:00:00"/>
    <x v="5"/>
    <x v="8"/>
    <x v="0"/>
    <s v="C383"/>
    <x v="579"/>
    <s v="B1922"/>
    <x v="587"/>
    <x v="0"/>
    <n v="20.079999999999998"/>
    <n v="2"/>
    <n v="40.159999999999997"/>
    <x v="0"/>
    <x v="2"/>
  </r>
  <r>
    <s v="O1215"/>
    <d v="2024-10-26T00:00:00"/>
    <x v="6"/>
    <x v="10"/>
    <x v="1"/>
    <s v="C856"/>
    <x v="580"/>
    <s v="B1316"/>
    <x v="588"/>
    <x v="1"/>
    <n v="24.05"/>
    <n v="5"/>
    <n v="120.25"/>
    <x v="3"/>
    <x v="3"/>
  </r>
  <r>
    <s v="O2456"/>
    <d v="2023-02-05T00:00:00"/>
    <x v="0"/>
    <x v="3"/>
    <x v="2"/>
    <s v="C959"/>
    <x v="479"/>
    <s v="B1439"/>
    <x v="387"/>
    <x v="0"/>
    <n v="40.770000000000003"/>
    <n v="4"/>
    <n v="163.08000000000001"/>
    <x v="0"/>
    <x v="2"/>
  </r>
  <r>
    <s v="O1124"/>
    <d v="2023-01-21T00:00:00"/>
    <x v="6"/>
    <x v="11"/>
    <x v="2"/>
    <s v="C853"/>
    <x v="50"/>
    <s v="B1989"/>
    <x v="589"/>
    <x v="2"/>
    <n v="15.14"/>
    <n v="1"/>
    <n v="15.14"/>
    <x v="3"/>
    <x v="4"/>
  </r>
  <r>
    <s v="O2590"/>
    <d v="2024-07-28T00:00:00"/>
    <x v="0"/>
    <x v="2"/>
    <x v="1"/>
    <s v="C101"/>
    <x v="581"/>
    <s v="B1197"/>
    <x v="590"/>
    <x v="3"/>
    <n v="14.96"/>
    <n v="4"/>
    <n v="59.84"/>
    <x v="0"/>
    <x v="0"/>
  </r>
  <r>
    <s v="O1344"/>
    <d v="2024-04-17T00:00:00"/>
    <x v="3"/>
    <x v="7"/>
    <x v="1"/>
    <s v="C822"/>
    <x v="360"/>
    <s v="B1317"/>
    <x v="591"/>
    <x v="0"/>
    <n v="19.059999999999999"/>
    <n v="4"/>
    <n v="76.239999999999995"/>
    <x v="0"/>
    <x v="1"/>
  </r>
  <r>
    <s v="O3538"/>
    <d v="2022-10-14T00:00:00"/>
    <x v="2"/>
    <x v="10"/>
    <x v="3"/>
    <s v="C286"/>
    <x v="169"/>
    <s v="B1744"/>
    <x v="176"/>
    <x v="0"/>
    <n v="23.97"/>
    <n v="4"/>
    <n v="95.88"/>
    <x v="0"/>
    <x v="7"/>
  </r>
  <r>
    <s v="O1853"/>
    <d v="2024-11-18T00:00:00"/>
    <x v="1"/>
    <x v="5"/>
    <x v="1"/>
    <s v="C623"/>
    <x v="216"/>
    <s v="B1677"/>
    <x v="592"/>
    <x v="1"/>
    <n v="49.82"/>
    <n v="4"/>
    <n v="199.28"/>
    <x v="1"/>
    <x v="3"/>
  </r>
  <r>
    <s v="O3209"/>
    <d v="2023-06-01T00:00:00"/>
    <x v="5"/>
    <x v="1"/>
    <x v="2"/>
    <s v="C388"/>
    <x v="174"/>
    <s v="B1735"/>
    <x v="57"/>
    <x v="2"/>
    <n v="38.49"/>
    <n v="4"/>
    <n v="153.96"/>
    <x v="2"/>
    <x v="2"/>
  </r>
  <r>
    <s v="O2642"/>
    <d v="2023-02-11T00:00:00"/>
    <x v="6"/>
    <x v="3"/>
    <x v="2"/>
    <s v="C947"/>
    <x v="321"/>
    <s v="B1361"/>
    <x v="593"/>
    <x v="2"/>
    <n v="9.41"/>
    <n v="4"/>
    <n v="37.64"/>
    <x v="2"/>
    <x v="6"/>
  </r>
  <r>
    <s v="O3555"/>
    <d v="2025-01-04T00:00:00"/>
    <x v="6"/>
    <x v="11"/>
    <x v="0"/>
    <s v="C251"/>
    <x v="92"/>
    <s v="B1076"/>
    <x v="24"/>
    <x v="1"/>
    <n v="35.549999999999997"/>
    <n v="3"/>
    <n v="106.65"/>
    <x v="0"/>
    <x v="0"/>
  </r>
  <r>
    <s v="O3728"/>
    <d v="2025-03-10T00:00:00"/>
    <x v="1"/>
    <x v="0"/>
    <x v="0"/>
    <s v="C300"/>
    <x v="551"/>
    <s v="B1438"/>
    <x v="594"/>
    <x v="3"/>
    <n v="24.56"/>
    <n v="2"/>
    <n v="49.12"/>
    <x v="2"/>
    <x v="0"/>
  </r>
  <r>
    <s v="O3883"/>
    <d v="2025-08-08T00:00:00"/>
    <x v="2"/>
    <x v="8"/>
    <x v="0"/>
    <s v="C930"/>
    <x v="582"/>
    <s v="B1585"/>
    <x v="595"/>
    <x v="1"/>
    <n v="25.15"/>
    <n v="4"/>
    <n v="100.6"/>
    <x v="0"/>
    <x v="0"/>
  </r>
  <r>
    <s v="O3188"/>
    <d v="2024-08-11T00:00:00"/>
    <x v="0"/>
    <x v="8"/>
    <x v="1"/>
    <s v="C883"/>
    <x v="583"/>
    <s v="B1782"/>
    <x v="596"/>
    <x v="0"/>
    <n v="16.14"/>
    <n v="1"/>
    <n v="16.14"/>
    <x v="1"/>
    <x v="1"/>
  </r>
  <r>
    <s v="O2975"/>
    <d v="2024-07-04T00:00:00"/>
    <x v="5"/>
    <x v="2"/>
    <x v="1"/>
    <s v="C543"/>
    <x v="503"/>
    <s v="B1258"/>
    <x v="253"/>
    <x v="0"/>
    <n v="10.45"/>
    <n v="4"/>
    <n v="41.8"/>
    <x v="2"/>
    <x v="2"/>
  </r>
  <r>
    <s v="O3300"/>
    <d v="2024-12-05T00:00:00"/>
    <x v="5"/>
    <x v="9"/>
    <x v="1"/>
    <s v="C304"/>
    <x v="410"/>
    <s v="B1476"/>
    <x v="597"/>
    <x v="0"/>
    <n v="45.98"/>
    <n v="4"/>
    <n v="183.92"/>
    <x v="2"/>
    <x v="0"/>
  </r>
  <r>
    <s v="O3890"/>
    <d v="2024-04-30T00:00:00"/>
    <x v="4"/>
    <x v="7"/>
    <x v="1"/>
    <s v="C942"/>
    <x v="204"/>
    <s v="B1139"/>
    <x v="598"/>
    <x v="2"/>
    <n v="51.32"/>
    <n v="1"/>
    <n v="51.32"/>
    <x v="0"/>
    <x v="1"/>
  </r>
  <r>
    <s v="O3304"/>
    <d v="2025-08-03T00:00:00"/>
    <x v="0"/>
    <x v="8"/>
    <x v="0"/>
    <s v="C517"/>
    <x v="584"/>
    <s v="B1991"/>
    <x v="599"/>
    <x v="0"/>
    <n v="33.340000000000003"/>
    <n v="2"/>
    <n v="66.680000000000007"/>
    <x v="0"/>
    <x v="5"/>
  </r>
  <r>
    <s v="O2745"/>
    <d v="2024-10-18T00:00:00"/>
    <x v="2"/>
    <x v="10"/>
    <x v="1"/>
    <s v="C874"/>
    <x v="585"/>
    <s v="B1411"/>
    <x v="586"/>
    <x v="1"/>
    <n v="29.59"/>
    <n v="1"/>
    <n v="29.59"/>
    <x v="2"/>
    <x v="6"/>
  </r>
  <r>
    <s v="O2972"/>
    <d v="2024-06-18T00:00:00"/>
    <x v="4"/>
    <x v="1"/>
    <x v="1"/>
    <s v="C406"/>
    <x v="586"/>
    <s v="B1874"/>
    <x v="600"/>
    <x v="3"/>
    <n v="52.43"/>
    <n v="5"/>
    <n v="262.14999999999998"/>
    <x v="0"/>
    <x v="7"/>
  </r>
  <r>
    <s v="O1654"/>
    <d v="2023-04-24T00:00:00"/>
    <x v="1"/>
    <x v="7"/>
    <x v="2"/>
    <s v="C340"/>
    <x v="288"/>
    <s v="B1764"/>
    <x v="601"/>
    <x v="3"/>
    <n v="11.34"/>
    <n v="2"/>
    <n v="22.68"/>
    <x v="0"/>
    <x v="0"/>
  </r>
  <r>
    <s v="O3959"/>
    <d v="2024-09-13T00:00:00"/>
    <x v="2"/>
    <x v="6"/>
    <x v="1"/>
    <s v="C583"/>
    <x v="359"/>
    <s v="B1046"/>
    <x v="498"/>
    <x v="2"/>
    <n v="16.850000000000001"/>
    <n v="1"/>
    <n v="16.850000000000001"/>
    <x v="2"/>
    <x v="2"/>
  </r>
  <r>
    <s v="O3068"/>
    <d v="2025-03-24T00:00:00"/>
    <x v="1"/>
    <x v="0"/>
    <x v="0"/>
    <s v="C290"/>
    <x v="488"/>
    <s v="B1746"/>
    <x v="602"/>
    <x v="0"/>
    <n v="44.86"/>
    <n v="1"/>
    <n v="44.86"/>
    <x v="0"/>
    <x v="6"/>
  </r>
  <r>
    <s v="O3173"/>
    <d v="2024-03-05T00:00:00"/>
    <x v="4"/>
    <x v="0"/>
    <x v="1"/>
    <s v="C350"/>
    <x v="587"/>
    <s v="B1503"/>
    <x v="571"/>
    <x v="0"/>
    <n v="39.24"/>
    <n v="4"/>
    <n v="156.96"/>
    <x v="0"/>
    <x v="2"/>
  </r>
  <r>
    <s v="O1205"/>
    <d v="2023-05-21T00:00:00"/>
    <x v="0"/>
    <x v="4"/>
    <x v="2"/>
    <s v="C775"/>
    <x v="588"/>
    <s v="B1730"/>
    <x v="603"/>
    <x v="3"/>
    <n v="26.25"/>
    <n v="3"/>
    <n v="78.75"/>
    <x v="2"/>
    <x v="1"/>
  </r>
  <r>
    <s v="O3831"/>
    <d v="2025-04-24T00:00:00"/>
    <x v="5"/>
    <x v="7"/>
    <x v="0"/>
    <s v="C610"/>
    <x v="544"/>
    <s v="B1560"/>
    <x v="604"/>
    <x v="0"/>
    <n v="42.27"/>
    <n v="2"/>
    <n v="84.54"/>
    <x v="2"/>
    <x v="0"/>
  </r>
  <r>
    <s v="O1784"/>
    <d v="2023-11-25T00:00:00"/>
    <x v="6"/>
    <x v="5"/>
    <x v="2"/>
    <s v="C249"/>
    <x v="589"/>
    <s v="B1058"/>
    <x v="605"/>
    <x v="0"/>
    <n v="17.670000000000002"/>
    <n v="2"/>
    <n v="35.340000000000003"/>
    <x v="1"/>
    <x v="2"/>
  </r>
  <r>
    <s v="O3544"/>
    <d v="2025-02-12T00:00:00"/>
    <x v="3"/>
    <x v="3"/>
    <x v="0"/>
    <s v="C374"/>
    <x v="590"/>
    <s v="B1257"/>
    <x v="606"/>
    <x v="3"/>
    <n v="54.19"/>
    <n v="3"/>
    <n v="162.57"/>
    <x v="0"/>
    <x v="0"/>
  </r>
  <r>
    <s v="O1760"/>
    <d v="2024-06-20T00:00:00"/>
    <x v="5"/>
    <x v="1"/>
    <x v="1"/>
    <s v="C589"/>
    <x v="591"/>
    <s v="B1773"/>
    <x v="607"/>
    <x v="0"/>
    <n v="41.86"/>
    <n v="2"/>
    <n v="83.72"/>
    <x v="0"/>
    <x v="4"/>
  </r>
  <r>
    <s v="O1815"/>
    <d v="2023-10-03T00:00:00"/>
    <x v="4"/>
    <x v="10"/>
    <x v="2"/>
    <s v="C213"/>
    <x v="592"/>
    <s v="B1652"/>
    <x v="608"/>
    <x v="0"/>
    <n v="34.130000000000003"/>
    <n v="1"/>
    <n v="34.130000000000003"/>
    <x v="0"/>
    <x v="0"/>
  </r>
  <r>
    <s v="O2217"/>
    <d v="2025-05-30T00:00:00"/>
    <x v="2"/>
    <x v="4"/>
    <x v="0"/>
    <s v="C801"/>
    <x v="454"/>
    <s v="B1145"/>
    <x v="609"/>
    <x v="2"/>
    <n v="32.090000000000003"/>
    <n v="4"/>
    <n v="128.36000000000001"/>
    <x v="2"/>
    <x v="2"/>
  </r>
  <r>
    <s v="O3481"/>
    <d v="2024-11-28T00:00:00"/>
    <x v="5"/>
    <x v="5"/>
    <x v="1"/>
    <s v="C719"/>
    <x v="541"/>
    <s v="B1926"/>
    <x v="301"/>
    <x v="3"/>
    <n v="26.03"/>
    <n v="1"/>
    <n v="26.03"/>
    <x v="1"/>
    <x v="0"/>
  </r>
  <r>
    <s v="O3429"/>
    <d v="2025-06-16T00:00:00"/>
    <x v="1"/>
    <x v="1"/>
    <x v="0"/>
    <s v="C749"/>
    <x v="593"/>
    <s v="B1359"/>
    <x v="503"/>
    <x v="3"/>
    <n v="21.75"/>
    <n v="5"/>
    <n v="108.75"/>
    <x v="2"/>
    <x v="2"/>
  </r>
  <r>
    <s v="O2026"/>
    <d v="2024-09-03T00:00:00"/>
    <x v="4"/>
    <x v="6"/>
    <x v="1"/>
    <s v="C750"/>
    <x v="296"/>
    <s v="B1742"/>
    <x v="610"/>
    <x v="2"/>
    <n v="5.64"/>
    <n v="3"/>
    <n v="16.920000000000002"/>
    <x v="1"/>
    <x v="4"/>
  </r>
  <r>
    <s v="O1720"/>
    <d v="2024-12-17T00:00:00"/>
    <x v="4"/>
    <x v="9"/>
    <x v="1"/>
    <s v="C393"/>
    <x v="275"/>
    <s v="B1413"/>
    <x v="374"/>
    <x v="0"/>
    <n v="11.45"/>
    <n v="3"/>
    <n v="34.35"/>
    <x v="1"/>
    <x v="2"/>
  </r>
  <r>
    <s v="O3089"/>
    <d v="2024-10-03T00:00:00"/>
    <x v="5"/>
    <x v="10"/>
    <x v="1"/>
    <s v="C622"/>
    <x v="594"/>
    <s v="B1327"/>
    <x v="131"/>
    <x v="0"/>
    <n v="11.62"/>
    <n v="2"/>
    <n v="23.24"/>
    <x v="0"/>
    <x v="0"/>
  </r>
  <r>
    <s v="O2168"/>
    <d v="2023-10-28T00:00:00"/>
    <x v="6"/>
    <x v="10"/>
    <x v="2"/>
    <s v="C899"/>
    <x v="112"/>
    <s v="B1052"/>
    <x v="611"/>
    <x v="0"/>
    <n v="37.32"/>
    <n v="1"/>
    <n v="37.32"/>
    <x v="0"/>
    <x v="1"/>
  </r>
  <r>
    <s v="O2493"/>
    <d v="2022-09-30T00:00:00"/>
    <x v="2"/>
    <x v="6"/>
    <x v="3"/>
    <s v="C476"/>
    <x v="562"/>
    <s v="B1870"/>
    <x v="111"/>
    <x v="2"/>
    <n v="39.76"/>
    <n v="5"/>
    <n v="198.8"/>
    <x v="0"/>
    <x v="0"/>
  </r>
  <r>
    <s v="O2679"/>
    <d v="2024-10-24T00:00:00"/>
    <x v="5"/>
    <x v="10"/>
    <x v="1"/>
    <s v="C473"/>
    <x v="595"/>
    <s v="B1080"/>
    <x v="477"/>
    <x v="2"/>
    <n v="39.75"/>
    <n v="5"/>
    <n v="198.75"/>
    <x v="0"/>
    <x v="7"/>
  </r>
  <r>
    <s v="O3215"/>
    <d v="2023-08-29T00:00:00"/>
    <x v="4"/>
    <x v="8"/>
    <x v="2"/>
    <s v="C183"/>
    <x v="93"/>
    <s v="B1564"/>
    <x v="274"/>
    <x v="1"/>
    <n v="17.41"/>
    <n v="5"/>
    <n v="87.05"/>
    <x v="2"/>
    <x v="0"/>
  </r>
  <r>
    <s v="O2236"/>
    <d v="2025-07-14T00:00:00"/>
    <x v="1"/>
    <x v="2"/>
    <x v="0"/>
    <s v="C791"/>
    <x v="596"/>
    <s v="B1063"/>
    <x v="612"/>
    <x v="3"/>
    <n v="34.71"/>
    <n v="4"/>
    <n v="138.84"/>
    <x v="1"/>
    <x v="0"/>
  </r>
  <r>
    <s v="O1813"/>
    <d v="2024-06-11T00:00:00"/>
    <x v="4"/>
    <x v="1"/>
    <x v="1"/>
    <s v="C570"/>
    <x v="597"/>
    <s v="B1379"/>
    <x v="88"/>
    <x v="0"/>
    <n v="12.18"/>
    <n v="3"/>
    <n v="36.54"/>
    <x v="2"/>
    <x v="3"/>
  </r>
  <r>
    <s v="O2476"/>
    <d v="2025-02-16T00:00:00"/>
    <x v="0"/>
    <x v="3"/>
    <x v="0"/>
    <s v="C502"/>
    <x v="598"/>
    <s v="B1602"/>
    <x v="17"/>
    <x v="0"/>
    <n v="44.05"/>
    <n v="5"/>
    <n v="220.25"/>
    <x v="2"/>
    <x v="0"/>
  </r>
  <r>
    <s v="O1675"/>
    <d v="2024-08-06T00:00:00"/>
    <x v="4"/>
    <x v="8"/>
    <x v="1"/>
    <s v="C732"/>
    <x v="599"/>
    <s v="B1149"/>
    <x v="572"/>
    <x v="1"/>
    <n v="17.43"/>
    <n v="1"/>
    <n v="17.43"/>
    <x v="1"/>
    <x v="3"/>
  </r>
  <r>
    <s v="O2491"/>
    <d v="2024-06-25T00:00:00"/>
    <x v="4"/>
    <x v="1"/>
    <x v="1"/>
    <s v="C364"/>
    <x v="600"/>
    <s v="B1774"/>
    <x v="613"/>
    <x v="3"/>
    <n v="32.79"/>
    <n v="3"/>
    <n v="98.37"/>
    <x v="0"/>
    <x v="7"/>
  </r>
  <r>
    <s v="O1676"/>
    <d v="2024-06-07T00:00:00"/>
    <x v="2"/>
    <x v="1"/>
    <x v="1"/>
    <s v="C479"/>
    <x v="141"/>
    <s v="B1230"/>
    <x v="614"/>
    <x v="1"/>
    <n v="16.04"/>
    <n v="5"/>
    <n v="80.2"/>
    <x v="3"/>
    <x v="7"/>
  </r>
  <r>
    <s v="O3372"/>
    <d v="2024-01-11T00:00:00"/>
    <x v="5"/>
    <x v="11"/>
    <x v="1"/>
    <s v="C651"/>
    <x v="213"/>
    <s v="B1064"/>
    <x v="190"/>
    <x v="2"/>
    <n v="16.61"/>
    <n v="3"/>
    <n v="49.83"/>
    <x v="0"/>
    <x v="6"/>
  </r>
  <r>
    <s v="O1886"/>
    <d v="2024-09-03T00:00:00"/>
    <x v="4"/>
    <x v="6"/>
    <x v="1"/>
    <s v="C147"/>
    <x v="601"/>
    <s v="B1586"/>
    <x v="117"/>
    <x v="3"/>
    <n v="11.51"/>
    <n v="4"/>
    <n v="46.04"/>
    <x v="2"/>
    <x v="1"/>
  </r>
  <r>
    <s v="O2363"/>
    <d v="2024-05-15T00:00:00"/>
    <x v="3"/>
    <x v="4"/>
    <x v="1"/>
    <s v="C353"/>
    <x v="518"/>
    <s v="B1105"/>
    <x v="543"/>
    <x v="1"/>
    <n v="34.549999999999997"/>
    <n v="1"/>
    <n v="34.549999999999997"/>
    <x v="1"/>
    <x v="3"/>
  </r>
  <r>
    <s v="O1776"/>
    <d v="2024-09-13T00:00:00"/>
    <x v="2"/>
    <x v="6"/>
    <x v="1"/>
    <s v="C873"/>
    <x v="529"/>
    <s v="B1918"/>
    <x v="173"/>
    <x v="3"/>
    <n v="44.16"/>
    <n v="1"/>
    <n v="44.16"/>
    <x v="3"/>
    <x v="4"/>
  </r>
  <r>
    <s v="O2969"/>
    <d v="2025-03-03T00:00:00"/>
    <x v="1"/>
    <x v="0"/>
    <x v="0"/>
    <s v="C280"/>
    <x v="602"/>
    <s v="B1939"/>
    <x v="615"/>
    <x v="3"/>
    <n v="27.97"/>
    <n v="2"/>
    <n v="55.94"/>
    <x v="0"/>
    <x v="3"/>
  </r>
  <r>
    <s v="O2687"/>
    <d v="2025-02-01T00:00:00"/>
    <x v="6"/>
    <x v="3"/>
    <x v="0"/>
    <s v="C275"/>
    <x v="505"/>
    <s v="B1560"/>
    <x v="616"/>
    <x v="1"/>
    <n v="40.74"/>
    <n v="3"/>
    <n v="122.22"/>
    <x v="0"/>
    <x v="0"/>
  </r>
  <r>
    <s v="O3011"/>
    <d v="2023-11-02T00:00:00"/>
    <x v="5"/>
    <x v="5"/>
    <x v="2"/>
    <s v="C252"/>
    <x v="603"/>
    <s v="B1774"/>
    <x v="613"/>
    <x v="0"/>
    <n v="47.09"/>
    <n v="3"/>
    <n v="141.27000000000001"/>
    <x v="0"/>
    <x v="0"/>
  </r>
  <r>
    <s v="O3026"/>
    <d v="2024-10-17T00:00:00"/>
    <x v="5"/>
    <x v="10"/>
    <x v="1"/>
    <s v="C504"/>
    <x v="604"/>
    <s v="B1109"/>
    <x v="220"/>
    <x v="1"/>
    <n v="29.67"/>
    <n v="1"/>
    <n v="29.67"/>
    <x v="0"/>
    <x v="1"/>
  </r>
  <r>
    <s v="O3499"/>
    <d v="2025-05-30T00:00:00"/>
    <x v="2"/>
    <x v="4"/>
    <x v="0"/>
    <s v="C436"/>
    <x v="605"/>
    <s v="B1119"/>
    <x v="551"/>
    <x v="0"/>
    <n v="15.65"/>
    <n v="5"/>
    <n v="78.25"/>
    <x v="0"/>
    <x v="2"/>
  </r>
  <r>
    <s v="O1449"/>
    <d v="2023-11-01T00:00:00"/>
    <x v="3"/>
    <x v="5"/>
    <x v="2"/>
    <s v="C196"/>
    <x v="21"/>
    <s v="B1532"/>
    <x v="617"/>
    <x v="2"/>
    <n v="22.88"/>
    <n v="3"/>
    <n v="68.64"/>
    <x v="1"/>
    <x v="3"/>
  </r>
  <r>
    <s v="O1199"/>
    <d v="2023-04-16T00:00:00"/>
    <x v="0"/>
    <x v="7"/>
    <x v="2"/>
    <s v="C850"/>
    <x v="558"/>
    <s v="B1844"/>
    <x v="618"/>
    <x v="0"/>
    <n v="21.78"/>
    <n v="3"/>
    <n v="65.34"/>
    <x v="1"/>
    <x v="0"/>
  </r>
  <r>
    <s v="O3583"/>
    <d v="2023-06-22T00:00:00"/>
    <x v="5"/>
    <x v="1"/>
    <x v="2"/>
    <s v="C266"/>
    <x v="570"/>
    <s v="B1098"/>
    <x v="451"/>
    <x v="0"/>
    <n v="8.64"/>
    <n v="3"/>
    <n v="25.92"/>
    <x v="0"/>
    <x v="0"/>
  </r>
  <r>
    <s v="O3655"/>
    <d v="2024-03-11T00:00:00"/>
    <x v="1"/>
    <x v="0"/>
    <x v="1"/>
    <s v="C234"/>
    <x v="606"/>
    <s v="B1069"/>
    <x v="12"/>
    <x v="0"/>
    <n v="21.77"/>
    <n v="3"/>
    <n v="65.31"/>
    <x v="0"/>
    <x v="6"/>
  </r>
  <r>
    <s v="O1358"/>
    <d v="2024-11-27T00:00:00"/>
    <x v="3"/>
    <x v="5"/>
    <x v="1"/>
    <s v="C842"/>
    <x v="607"/>
    <s v="B1080"/>
    <x v="619"/>
    <x v="0"/>
    <n v="41.53"/>
    <n v="3"/>
    <n v="124.59"/>
    <x v="3"/>
    <x v="3"/>
  </r>
  <r>
    <s v="O1761"/>
    <d v="2023-03-13T00:00:00"/>
    <x v="1"/>
    <x v="0"/>
    <x v="2"/>
    <s v="C939"/>
    <x v="608"/>
    <s v="B1994"/>
    <x v="620"/>
    <x v="0"/>
    <n v="32.32"/>
    <n v="5"/>
    <n v="161.6"/>
    <x v="3"/>
    <x v="7"/>
  </r>
  <r>
    <s v="O2162"/>
    <d v="2023-03-19T00:00:00"/>
    <x v="0"/>
    <x v="0"/>
    <x v="2"/>
    <s v="C960"/>
    <x v="609"/>
    <s v="B1782"/>
    <x v="596"/>
    <x v="1"/>
    <n v="17.88"/>
    <n v="3"/>
    <n v="53.64"/>
    <x v="0"/>
    <x v="2"/>
  </r>
  <r>
    <s v="O2684"/>
    <d v="2023-09-26T00:00:00"/>
    <x v="4"/>
    <x v="6"/>
    <x v="2"/>
    <s v="C252"/>
    <x v="603"/>
    <s v="B1085"/>
    <x v="621"/>
    <x v="2"/>
    <n v="36.54"/>
    <n v="1"/>
    <n v="36.54"/>
    <x v="1"/>
    <x v="6"/>
  </r>
  <r>
    <s v="O3922"/>
    <d v="2024-12-05T00:00:00"/>
    <x v="5"/>
    <x v="9"/>
    <x v="1"/>
    <s v="C913"/>
    <x v="610"/>
    <s v="B1939"/>
    <x v="615"/>
    <x v="2"/>
    <n v="22.42"/>
    <n v="1"/>
    <n v="22.42"/>
    <x v="2"/>
    <x v="6"/>
  </r>
  <r>
    <s v="O2159"/>
    <d v="2024-10-12T00:00:00"/>
    <x v="6"/>
    <x v="10"/>
    <x v="1"/>
    <s v="C471"/>
    <x v="611"/>
    <s v="B1828"/>
    <x v="262"/>
    <x v="0"/>
    <n v="13.02"/>
    <n v="3"/>
    <n v="39.06"/>
    <x v="1"/>
    <x v="0"/>
  </r>
  <r>
    <s v="O1516"/>
    <d v="2024-08-19T00:00:00"/>
    <x v="1"/>
    <x v="8"/>
    <x v="1"/>
    <s v="C501"/>
    <x v="612"/>
    <s v="B1729"/>
    <x v="539"/>
    <x v="2"/>
    <n v="14.41"/>
    <n v="3"/>
    <n v="43.23"/>
    <x v="2"/>
    <x v="0"/>
  </r>
  <r>
    <s v="O1057"/>
    <d v="2024-07-07T00:00:00"/>
    <x v="0"/>
    <x v="2"/>
    <x v="1"/>
    <s v="C325"/>
    <x v="613"/>
    <s v="B1368"/>
    <x v="540"/>
    <x v="2"/>
    <n v="14.93"/>
    <n v="1"/>
    <n v="14.93"/>
    <x v="0"/>
    <x v="7"/>
  </r>
  <r>
    <s v="O2478"/>
    <d v="2024-01-20T00:00:00"/>
    <x v="6"/>
    <x v="11"/>
    <x v="1"/>
    <s v="C553"/>
    <x v="614"/>
    <s v="B1554"/>
    <x v="622"/>
    <x v="1"/>
    <n v="36.79"/>
    <n v="1"/>
    <n v="36.79"/>
    <x v="2"/>
    <x v="2"/>
  </r>
  <r>
    <s v="O3455"/>
    <d v="2024-05-19T00:00:00"/>
    <x v="0"/>
    <x v="4"/>
    <x v="1"/>
    <s v="C428"/>
    <x v="395"/>
    <s v="B1782"/>
    <x v="282"/>
    <x v="0"/>
    <n v="24.44"/>
    <n v="1"/>
    <n v="24.44"/>
    <x v="2"/>
    <x v="5"/>
  </r>
  <r>
    <s v="O3385"/>
    <d v="2025-03-22T00:00:00"/>
    <x v="6"/>
    <x v="0"/>
    <x v="0"/>
    <s v="C165"/>
    <x v="286"/>
    <s v="B1036"/>
    <x v="125"/>
    <x v="2"/>
    <n v="6.42"/>
    <n v="4"/>
    <n v="25.68"/>
    <x v="1"/>
    <x v="0"/>
  </r>
  <r>
    <s v="O3400"/>
    <d v="2022-09-22T00:00:00"/>
    <x v="5"/>
    <x v="6"/>
    <x v="3"/>
    <s v="C210"/>
    <x v="322"/>
    <s v="B1300"/>
    <x v="479"/>
    <x v="0"/>
    <n v="48.66"/>
    <n v="4"/>
    <n v="194.64"/>
    <x v="2"/>
    <x v="0"/>
  </r>
  <r>
    <s v="O2730"/>
    <d v="2025-06-02T00:00:00"/>
    <x v="1"/>
    <x v="1"/>
    <x v="0"/>
    <s v="C426"/>
    <x v="253"/>
    <s v="B1518"/>
    <x v="623"/>
    <x v="0"/>
    <n v="30.28"/>
    <n v="4"/>
    <n v="121.12"/>
    <x v="0"/>
    <x v="2"/>
  </r>
  <r>
    <s v="O3633"/>
    <d v="2023-11-16T00:00:00"/>
    <x v="5"/>
    <x v="5"/>
    <x v="2"/>
    <s v="C982"/>
    <x v="615"/>
    <s v="B1536"/>
    <x v="624"/>
    <x v="3"/>
    <n v="17.09"/>
    <n v="3"/>
    <n v="51.27"/>
    <x v="2"/>
    <x v="2"/>
  </r>
  <r>
    <s v="O1854"/>
    <d v="2023-01-03T00:00:00"/>
    <x v="4"/>
    <x v="11"/>
    <x v="2"/>
    <s v="C816"/>
    <x v="148"/>
    <s v="B1716"/>
    <x v="625"/>
    <x v="0"/>
    <n v="46.08"/>
    <n v="2"/>
    <n v="92.16"/>
    <x v="1"/>
    <x v="3"/>
  </r>
  <r>
    <s v="O1682"/>
    <d v="2023-07-03T00:00:00"/>
    <x v="1"/>
    <x v="2"/>
    <x v="2"/>
    <s v="C272"/>
    <x v="616"/>
    <s v="B1875"/>
    <x v="52"/>
    <x v="0"/>
    <n v="40.43"/>
    <n v="2"/>
    <n v="80.86"/>
    <x v="0"/>
    <x v="0"/>
  </r>
  <r>
    <s v="O3250"/>
    <d v="2024-07-11T00:00:00"/>
    <x v="5"/>
    <x v="2"/>
    <x v="1"/>
    <s v="C329"/>
    <x v="247"/>
    <s v="B1173"/>
    <x v="626"/>
    <x v="2"/>
    <n v="46.18"/>
    <n v="3"/>
    <n v="138.54"/>
    <x v="0"/>
    <x v="3"/>
  </r>
  <r>
    <s v="O1704"/>
    <d v="2023-08-23T00:00:00"/>
    <x v="3"/>
    <x v="8"/>
    <x v="2"/>
    <s v="C241"/>
    <x v="617"/>
    <s v="B1390"/>
    <x v="627"/>
    <x v="0"/>
    <n v="42.19"/>
    <n v="1"/>
    <n v="42.19"/>
    <x v="2"/>
    <x v="0"/>
  </r>
  <r>
    <s v="O3258"/>
    <d v="2024-03-20T00:00:00"/>
    <x v="3"/>
    <x v="0"/>
    <x v="1"/>
    <s v="C583"/>
    <x v="359"/>
    <s v="B1440"/>
    <x v="450"/>
    <x v="0"/>
    <n v="28.47"/>
    <n v="5"/>
    <n v="142.35"/>
    <x v="1"/>
    <x v="3"/>
  </r>
  <r>
    <s v="O3985"/>
    <d v="2022-10-17T00:00:00"/>
    <x v="1"/>
    <x v="10"/>
    <x v="3"/>
    <s v="C199"/>
    <x v="618"/>
    <s v="B1795"/>
    <x v="66"/>
    <x v="0"/>
    <n v="13.87"/>
    <n v="1"/>
    <n v="13.87"/>
    <x v="1"/>
    <x v="5"/>
  </r>
  <r>
    <s v="O1193"/>
    <d v="2024-07-28T00:00:00"/>
    <x v="0"/>
    <x v="2"/>
    <x v="1"/>
    <s v="C746"/>
    <x v="619"/>
    <s v="B1701"/>
    <x v="628"/>
    <x v="1"/>
    <n v="41.07"/>
    <n v="2"/>
    <n v="82.14"/>
    <x v="1"/>
    <x v="0"/>
  </r>
  <r>
    <s v="O3490"/>
    <d v="2024-12-19T00:00:00"/>
    <x v="5"/>
    <x v="9"/>
    <x v="1"/>
    <s v="C266"/>
    <x v="620"/>
    <s v="B1729"/>
    <x v="629"/>
    <x v="1"/>
    <n v="45.04"/>
    <n v="4"/>
    <n v="180.16"/>
    <x v="1"/>
    <x v="2"/>
  </r>
  <r>
    <s v="O2126"/>
    <d v="2023-10-01T00:00:00"/>
    <x v="0"/>
    <x v="10"/>
    <x v="2"/>
    <s v="C852"/>
    <x v="621"/>
    <s v="B1409"/>
    <x v="630"/>
    <x v="2"/>
    <n v="11.12"/>
    <n v="2"/>
    <n v="22.24"/>
    <x v="2"/>
    <x v="4"/>
  </r>
  <r>
    <s v="O2813"/>
    <d v="2022-10-22T00:00:00"/>
    <x v="6"/>
    <x v="10"/>
    <x v="3"/>
    <s v="C713"/>
    <x v="222"/>
    <s v="B1064"/>
    <x v="190"/>
    <x v="0"/>
    <n v="20.92"/>
    <n v="2"/>
    <n v="41.84"/>
    <x v="0"/>
    <x v="2"/>
  </r>
  <r>
    <s v="O3836"/>
    <d v="2023-12-31T00:00:00"/>
    <x v="0"/>
    <x v="9"/>
    <x v="2"/>
    <s v="C987"/>
    <x v="622"/>
    <s v="B1034"/>
    <x v="631"/>
    <x v="0"/>
    <n v="14.46"/>
    <n v="1"/>
    <n v="14.46"/>
    <x v="0"/>
    <x v="0"/>
  </r>
  <r>
    <s v="O2352"/>
    <d v="2023-07-12T00:00:00"/>
    <x v="3"/>
    <x v="2"/>
    <x v="2"/>
    <s v="C717"/>
    <x v="142"/>
    <s v="B1217"/>
    <x v="390"/>
    <x v="2"/>
    <n v="56.99"/>
    <n v="5"/>
    <n v="284.95"/>
    <x v="1"/>
    <x v="1"/>
  </r>
  <r>
    <s v="O3642"/>
    <d v="2024-03-09T00:00:00"/>
    <x v="6"/>
    <x v="0"/>
    <x v="1"/>
    <s v="C995"/>
    <x v="623"/>
    <s v="B1160"/>
    <x v="141"/>
    <x v="0"/>
    <n v="7.09"/>
    <n v="3"/>
    <n v="21.27"/>
    <x v="1"/>
    <x v="0"/>
  </r>
  <r>
    <s v="O3017"/>
    <d v="2024-05-16T00:00:00"/>
    <x v="5"/>
    <x v="4"/>
    <x v="1"/>
    <s v="C484"/>
    <x v="624"/>
    <s v="B1036"/>
    <x v="125"/>
    <x v="1"/>
    <n v="6.28"/>
    <n v="3"/>
    <n v="18.84"/>
    <x v="0"/>
    <x v="2"/>
  </r>
  <r>
    <s v="O2902"/>
    <d v="2025-07-28T00:00:00"/>
    <x v="1"/>
    <x v="2"/>
    <x v="0"/>
    <s v="C441"/>
    <x v="625"/>
    <s v="B1006"/>
    <x v="632"/>
    <x v="0"/>
    <n v="34.97"/>
    <n v="3"/>
    <n v="104.91"/>
    <x v="0"/>
    <x v="3"/>
  </r>
  <r>
    <s v="O3933"/>
    <d v="2025-06-18T00:00:00"/>
    <x v="3"/>
    <x v="1"/>
    <x v="0"/>
    <s v="C988"/>
    <x v="626"/>
    <s v="B1768"/>
    <x v="63"/>
    <x v="2"/>
    <n v="18.899999999999999"/>
    <n v="5"/>
    <n v="94.5"/>
    <x v="0"/>
    <x v="2"/>
  </r>
  <r>
    <s v="O1126"/>
    <d v="2023-02-02T00:00:00"/>
    <x v="5"/>
    <x v="3"/>
    <x v="2"/>
    <s v="C864"/>
    <x v="627"/>
    <s v="B1316"/>
    <x v="633"/>
    <x v="2"/>
    <n v="6.27"/>
    <n v="3"/>
    <n v="18.809999999999999"/>
    <x v="0"/>
    <x v="7"/>
  </r>
  <r>
    <s v="O1195"/>
    <d v="2024-09-13T00:00:00"/>
    <x v="2"/>
    <x v="6"/>
    <x v="1"/>
    <s v="C944"/>
    <x v="628"/>
    <s v="B1640"/>
    <x v="634"/>
    <x v="1"/>
    <n v="44.56"/>
    <n v="1"/>
    <n v="44.56"/>
    <x v="3"/>
    <x v="3"/>
  </r>
  <r>
    <s v="O3616"/>
    <d v="2023-02-18T00:00:00"/>
    <x v="6"/>
    <x v="3"/>
    <x v="2"/>
    <s v="C464"/>
    <x v="629"/>
    <s v="B1357"/>
    <x v="214"/>
    <x v="2"/>
    <n v="56.71"/>
    <n v="4"/>
    <n v="226.84"/>
    <x v="2"/>
    <x v="0"/>
  </r>
  <r>
    <s v="O2071"/>
    <d v="2024-05-07T00:00:00"/>
    <x v="4"/>
    <x v="4"/>
    <x v="1"/>
    <s v="C155"/>
    <x v="630"/>
    <s v="B1482"/>
    <x v="44"/>
    <x v="2"/>
    <n v="48.95"/>
    <n v="2"/>
    <n v="97.9"/>
    <x v="0"/>
    <x v="7"/>
  </r>
  <r>
    <s v="O3582"/>
    <d v="2025-06-27T00:00:00"/>
    <x v="2"/>
    <x v="1"/>
    <x v="0"/>
    <s v="C563"/>
    <x v="631"/>
    <s v="B1624"/>
    <x v="635"/>
    <x v="2"/>
    <n v="26.02"/>
    <n v="3"/>
    <n v="78.06"/>
    <x v="0"/>
    <x v="7"/>
  </r>
  <r>
    <s v="O1834"/>
    <d v="2023-05-17T00:00:00"/>
    <x v="3"/>
    <x v="4"/>
    <x v="2"/>
    <s v="C280"/>
    <x v="602"/>
    <s v="B1351"/>
    <x v="636"/>
    <x v="3"/>
    <n v="21.28"/>
    <n v="4"/>
    <n v="85.12"/>
    <x v="2"/>
    <x v="3"/>
  </r>
  <r>
    <s v="O2788"/>
    <d v="2023-08-17T00:00:00"/>
    <x v="5"/>
    <x v="8"/>
    <x v="2"/>
    <s v="C780"/>
    <x v="153"/>
    <s v="B1250"/>
    <x v="637"/>
    <x v="0"/>
    <n v="31.02"/>
    <n v="3"/>
    <n v="93.06"/>
    <x v="0"/>
    <x v="2"/>
  </r>
  <r>
    <s v="O3013"/>
    <d v="2025-06-27T00:00:00"/>
    <x v="2"/>
    <x v="1"/>
    <x v="0"/>
    <s v="C569"/>
    <x v="632"/>
    <s v="B1764"/>
    <x v="287"/>
    <x v="0"/>
    <n v="53.5"/>
    <n v="4"/>
    <n v="214"/>
    <x v="0"/>
    <x v="2"/>
  </r>
  <r>
    <s v="O1553"/>
    <d v="2024-09-21T00:00:00"/>
    <x v="6"/>
    <x v="6"/>
    <x v="1"/>
    <s v="C392"/>
    <x v="633"/>
    <s v="B1623"/>
    <x v="638"/>
    <x v="2"/>
    <n v="48.51"/>
    <n v="3"/>
    <n v="145.53"/>
    <x v="0"/>
    <x v="1"/>
  </r>
  <r>
    <s v="O3103"/>
    <d v="2023-09-10T00:00:00"/>
    <x v="0"/>
    <x v="6"/>
    <x v="2"/>
    <s v="C364"/>
    <x v="600"/>
    <s v="B1489"/>
    <x v="470"/>
    <x v="0"/>
    <n v="8.1199999999999992"/>
    <n v="2"/>
    <n v="16.239999999999998"/>
    <x v="0"/>
    <x v="7"/>
  </r>
  <r>
    <s v="O3918"/>
    <d v="2023-12-14T00:00:00"/>
    <x v="5"/>
    <x v="9"/>
    <x v="2"/>
    <s v="C799"/>
    <x v="634"/>
    <s v="B1555"/>
    <x v="71"/>
    <x v="0"/>
    <n v="36.15"/>
    <n v="1"/>
    <n v="36.15"/>
    <x v="0"/>
    <x v="1"/>
  </r>
  <r>
    <s v="O2930"/>
    <d v="2022-12-14T00:00:00"/>
    <x v="3"/>
    <x v="9"/>
    <x v="3"/>
    <s v="C710"/>
    <x v="525"/>
    <s v="B1072"/>
    <x v="639"/>
    <x v="0"/>
    <n v="26.88"/>
    <n v="2"/>
    <n v="53.76"/>
    <x v="2"/>
    <x v="1"/>
  </r>
  <r>
    <s v="O3332"/>
    <d v="2025-02-03T00:00:00"/>
    <x v="1"/>
    <x v="3"/>
    <x v="0"/>
    <s v="C849"/>
    <x v="635"/>
    <s v="B1451"/>
    <x v="640"/>
    <x v="3"/>
    <n v="53.92"/>
    <n v="3"/>
    <n v="161.76"/>
    <x v="0"/>
    <x v="2"/>
  </r>
  <r>
    <s v="O2232"/>
    <d v="2023-06-21T00:00:00"/>
    <x v="3"/>
    <x v="1"/>
    <x v="2"/>
    <s v="C417"/>
    <x v="636"/>
    <s v="B1253"/>
    <x v="641"/>
    <x v="0"/>
    <n v="33.22"/>
    <n v="1"/>
    <n v="33.22"/>
    <x v="1"/>
    <x v="2"/>
  </r>
  <r>
    <s v="O3057"/>
    <d v="2023-03-09T00:00:00"/>
    <x v="5"/>
    <x v="0"/>
    <x v="2"/>
    <s v="C140"/>
    <x v="637"/>
    <s v="B1841"/>
    <x v="271"/>
    <x v="2"/>
    <n v="18"/>
    <n v="4"/>
    <n v="72"/>
    <x v="2"/>
    <x v="3"/>
  </r>
  <r>
    <s v="O3071"/>
    <d v="2025-05-06T00:00:00"/>
    <x v="4"/>
    <x v="4"/>
    <x v="0"/>
    <s v="C100"/>
    <x v="638"/>
    <s v="B1344"/>
    <x v="210"/>
    <x v="1"/>
    <n v="31.43"/>
    <n v="3"/>
    <n v="94.29"/>
    <x v="1"/>
    <x v="2"/>
  </r>
  <r>
    <s v="O3552"/>
    <d v="2024-09-05T00:00:00"/>
    <x v="5"/>
    <x v="6"/>
    <x v="1"/>
    <s v="C517"/>
    <x v="432"/>
    <s v="B1114"/>
    <x v="642"/>
    <x v="2"/>
    <n v="9.52"/>
    <n v="4"/>
    <n v="38.08"/>
    <x v="1"/>
    <x v="3"/>
  </r>
  <r>
    <s v="O2779"/>
    <d v="2023-04-03T00:00:00"/>
    <x v="1"/>
    <x v="7"/>
    <x v="2"/>
    <s v="C999"/>
    <x v="501"/>
    <s v="B1451"/>
    <x v="640"/>
    <x v="2"/>
    <n v="38.799999999999997"/>
    <n v="4"/>
    <n v="155.19999999999999"/>
    <x v="1"/>
    <x v="2"/>
  </r>
  <r>
    <s v="O3325"/>
    <d v="2024-08-28T00:00:00"/>
    <x v="3"/>
    <x v="8"/>
    <x v="1"/>
    <s v="C365"/>
    <x v="524"/>
    <s v="B1647"/>
    <x v="643"/>
    <x v="0"/>
    <n v="22.1"/>
    <n v="2"/>
    <n v="44.2"/>
    <x v="2"/>
    <x v="0"/>
  </r>
  <r>
    <s v="O1712"/>
    <d v="2024-03-01T00:00:00"/>
    <x v="2"/>
    <x v="0"/>
    <x v="1"/>
    <s v="C143"/>
    <x v="639"/>
    <s v="B1240"/>
    <x v="644"/>
    <x v="1"/>
    <n v="14.38"/>
    <n v="3"/>
    <n v="43.14"/>
    <x v="3"/>
    <x v="2"/>
  </r>
  <r>
    <s v="O2438"/>
    <d v="2024-10-28T00:00:00"/>
    <x v="1"/>
    <x v="10"/>
    <x v="1"/>
    <s v="C743"/>
    <x v="468"/>
    <s v="B1305"/>
    <x v="645"/>
    <x v="0"/>
    <n v="21.47"/>
    <n v="1"/>
    <n v="21.47"/>
    <x v="2"/>
    <x v="7"/>
  </r>
  <r>
    <s v="O3562"/>
    <d v="2022-11-05T00:00:00"/>
    <x v="6"/>
    <x v="5"/>
    <x v="3"/>
    <s v="C310"/>
    <x v="3"/>
    <s v="B1357"/>
    <x v="101"/>
    <x v="2"/>
    <n v="32.86"/>
    <n v="2"/>
    <n v="65.72"/>
    <x v="1"/>
    <x v="2"/>
  </r>
  <r>
    <s v="O2873"/>
    <d v="2023-08-17T00:00:00"/>
    <x v="5"/>
    <x v="8"/>
    <x v="2"/>
    <s v="C353"/>
    <x v="518"/>
    <s v="B1217"/>
    <x v="390"/>
    <x v="0"/>
    <n v="51.72"/>
    <n v="2"/>
    <n v="103.44"/>
    <x v="0"/>
    <x v="1"/>
  </r>
  <r>
    <s v="O1091"/>
    <d v="2024-05-11T00:00:00"/>
    <x v="6"/>
    <x v="4"/>
    <x v="1"/>
    <s v="C712"/>
    <x v="429"/>
    <s v="B1580"/>
    <x v="646"/>
    <x v="0"/>
    <n v="15.2"/>
    <n v="1"/>
    <n v="15.2"/>
    <x v="1"/>
    <x v="1"/>
  </r>
  <r>
    <s v="O2509"/>
    <d v="2024-03-30T00:00:00"/>
    <x v="6"/>
    <x v="0"/>
    <x v="1"/>
    <s v="C699"/>
    <x v="640"/>
    <s v="B1258"/>
    <x v="253"/>
    <x v="2"/>
    <n v="14.95"/>
    <n v="4"/>
    <n v="59.8"/>
    <x v="0"/>
    <x v="0"/>
  </r>
  <r>
    <s v="O3277"/>
    <d v="2025-06-15T00:00:00"/>
    <x v="0"/>
    <x v="1"/>
    <x v="0"/>
    <s v="C131"/>
    <x v="641"/>
    <s v="B1251"/>
    <x v="84"/>
    <x v="0"/>
    <n v="32.049999999999997"/>
    <n v="2"/>
    <n v="64.099999999999994"/>
    <x v="2"/>
    <x v="0"/>
  </r>
  <r>
    <s v="O2184"/>
    <d v="2023-10-09T00:00:00"/>
    <x v="1"/>
    <x v="10"/>
    <x v="2"/>
    <s v="C660"/>
    <x v="642"/>
    <s v="B1724"/>
    <x v="647"/>
    <x v="2"/>
    <n v="8.34"/>
    <n v="2"/>
    <n v="16.68"/>
    <x v="3"/>
    <x v="0"/>
  </r>
  <r>
    <s v="O1835"/>
    <d v="2024-07-03T00:00:00"/>
    <x v="3"/>
    <x v="2"/>
    <x v="1"/>
    <s v="C246"/>
    <x v="374"/>
    <s v="B1340"/>
    <x v="648"/>
    <x v="2"/>
    <n v="9.83"/>
    <n v="1"/>
    <n v="9.83"/>
    <x v="1"/>
    <x v="4"/>
  </r>
  <r>
    <s v="O3469"/>
    <d v="2023-01-08T00:00:00"/>
    <x v="0"/>
    <x v="11"/>
    <x v="2"/>
    <s v="C562"/>
    <x v="293"/>
    <s v="B1725"/>
    <x v="275"/>
    <x v="1"/>
    <n v="10.67"/>
    <n v="2"/>
    <n v="21.34"/>
    <x v="0"/>
    <x v="0"/>
  </r>
  <r>
    <s v="O2876"/>
    <d v="2024-03-10T00:00:00"/>
    <x v="0"/>
    <x v="0"/>
    <x v="1"/>
    <s v="C187"/>
    <x v="418"/>
    <s v="B1715"/>
    <x v="243"/>
    <x v="2"/>
    <n v="40.770000000000003"/>
    <n v="3"/>
    <n v="122.31"/>
    <x v="0"/>
    <x v="2"/>
  </r>
  <r>
    <s v="O3074"/>
    <d v="2022-12-03T00:00:00"/>
    <x v="6"/>
    <x v="9"/>
    <x v="3"/>
    <s v="C880"/>
    <x v="643"/>
    <s v="B1474"/>
    <x v="649"/>
    <x v="2"/>
    <n v="15.94"/>
    <n v="1"/>
    <n v="15.94"/>
    <x v="1"/>
    <x v="2"/>
  </r>
  <r>
    <s v="O2947"/>
    <d v="2023-08-23T00:00:00"/>
    <x v="3"/>
    <x v="8"/>
    <x v="2"/>
    <s v="C959"/>
    <x v="644"/>
    <s v="B1069"/>
    <x v="248"/>
    <x v="3"/>
    <n v="45.83"/>
    <n v="2"/>
    <n v="91.66"/>
    <x v="0"/>
    <x v="0"/>
  </r>
  <r>
    <s v="O3585"/>
    <d v="2023-03-22T00:00:00"/>
    <x v="3"/>
    <x v="0"/>
    <x v="2"/>
    <s v="C703"/>
    <x v="40"/>
    <s v="B1003"/>
    <x v="650"/>
    <x v="0"/>
    <n v="44.29"/>
    <n v="3"/>
    <n v="132.87"/>
    <x v="0"/>
    <x v="0"/>
  </r>
  <r>
    <s v="O2273"/>
    <d v="2024-07-06T00:00:00"/>
    <x v="6"/>
    <x v="2"/>
    <x v="1"/>
    <s v="C902"/>
    <x v="645"/>
    <s v="B1539"/>
    <x v="475"/>
    <x v="2"/>
    <n v="53.12"/>
    <n v="5"/>
    <n v="265.60000000000002"/>
    <x v="0"/>
    <x v="0"/>
  </r>
  <r>
    <s v="O1950"/>
    <d v="2023-06-13T00:00:00"/>
    <x v="4"/>
    <x v="1"/>
    <x v="2"/>
    <s v="C616"/>
    <x v="646"/>
    <s v="B1932"/>
    <x v="651"/>
    <x v="1"/>
    <n v="38.24"/>
    <n v="5"/>
    <n v="191.2"/>
    <x v="2"/>
    <x v="0"/>
  </r>
  <r>
    <s v="O3413"/>
    <d v="2023-06-23T00:00:00"/>
    <x v="2"/>
    <x v="1"/>
    <x v="2"/>
    <s v="C417"/>
    <x v="636"/>
    <s v="B1179"/>
    <x v="652"/>
    <x v="2"/>
    <n v="50.22"/>
    <n v="3"/>
    <n v="150.66"/>
    <x v="0"/>
    <x v="1"/>
  </r>
  <r>
    <s v="O2251"/>
    <d v="2025-03-31T00:00:00"/>
    <x v="1"/>
    <x v="0"/>
    <x v="0"/>
    <s v="C152"/>
    <x v="48"/>
    <s v="B1894"/>
    <x v="653"/>
    <x v="0"/>
    <n v="7.04"/>
    <n v="4"/>
    <n v="28.16"/>
    <x v="0"/>
    <x v="6"/>
  </r>
  <r>
    <s v="O2253"/>
    <d v="2024-03-15T00:00:00"/>
    <x v="2"/>
    <x v="0"/>
    <x v="1"/>
    <s v="C567"/>
    <x v="647"/>
    <s v="B1179"/>
    <x v="652"/>
    <x v="0"/>
    <n v="49.34"/>
    <n v="2"/>
    <n v="98.68"/>
    <x v="0"/>
    <x v="2"/>
  </r>
  <r>
    <s v="O3779"/>
    <d v="2025-08-08T00:00:00"/>
    <x v="2"/>
    <x v="8"/>
    <x v="0"/>
    <s v="C558"/>
    <x v="648"/>
    <s v="B1882"/>
    <x v="489"/>
    <x v="2"/>
    <n v="15.18"/>
    <n v="3"/>
    <n v="45.54"/>
    <x v="0"/>
    <x v="0"/>
  </r>
  <r>
    <s v="O3818"/>
    <d v="2024-06-16T00:00:00"/>
    <x v="0"/>
    <x v="1"/>
    <x v="1"/>
    <s v="C573"/>
    <x v="649"/>
    <s v="B1210"/>
    <x v="654"/>
    <x v="0"/>
    <n v="25.54"/>
    <n v="3"/>
    <n v="76.62"/>
    <x v="2"/>
    <x v="7"/>
  </r>
  <r>
    <s v="O3820"/>
    <d v="2023-02-25T00:00:00"/>
    <x v="6"/>
    <x v="3"/>
    <x v="2"/>
    <s v="C773"/>
    <x v="650"/>
    <s v="B1691"/>
    <x v="655"/>
    <x v="0"/>
    <n v="18.18"/>
    <n v="3"/>
    <n v="54.54"/>
    <x v="0"/>
    <x v="0"/>
  </r>
  <r>
    <s v="O3792"/>
    <d v="2022-09-16T00:00:00"/>
    <x v="2"/>
    <x v="6"/>
    <x v="3"/>
    <s v="C959"/>
    <x v="542"/>
    <s v="B1243"/>
    <x v="440"/>
    <x v="1"/>
    <n v="45.2"/>
    <n v="4"/>
    <n v="180.8"/>
    <x v="0"/>
    <x v="0"/>
  </r>
  <r>
    <s v="O1936"/>
    <d v="2023-01-29T00:00:00"/>
    <x v="0"/>
    <x v="11"/>
    <x v="2"/>
    <s v="C881"/>
    <x v="651"/>
    <s v="B1657"/>
    <x v="656"/>
    <x v="2"/>
    <n v="41.92"/>
    <n v="3"/>
    <n v="125.76"/>
    <x v="0"/>
    <x v="0"/>
  </r>
  <r>
    <s v="O3187"/>
    <d v="2024-04-10T00:00:00"/>
    <x v="3"/>
    <x v="7"/>
    <x v="1"/>
    <s v="C828"/>
    <x v="652"/>
    <s v="B1718"/>
    <x v="657"/>
    <x v="3"/>
    <n v="13.17"/>
    <n v="1"/>
    <n v="13.17"/>
    <x v="0"/>
    <x v="3"/>
  </r>
  <r>
    <s v="O3127"/>
    <d v="2024-04-06T00:00:00"/>
    <x v="6"/>
    <x v="7"/>
    <x v="1"/>
    <s v="C100"/>
    <x v="638"/>
    <s v="B1072"/>
    <x v="454"/>
    <x v="3"/>
    <n v="46.29"/>
    <n v="2"/>
    <n v="92.58"/>
    <x v="2"/>
    <x v="6"/>
  </r>
  <r>
    <s v="O2442"/>
    <d v="2022-12-01T00:00:00"/>
    <x v="5"/>
    <x v="9"/>
    <x v="3"/>
    <s v="C742"/>
    <x v="394"/>
    <s v="B1138"/>
    <x v="658"/>
    <x v="3"/>
    <n v="43.1"/>
    <n v="1"/>
    <n v="43.1"/>
    <x v="0"/>
    <x v="2"/>
  </r>
  <r>
    <s v="O2748"/>
    <d v="2023-11-30T00:00:00"/>
    <x v="5"/>
    <x v="5"/>
    <x v="2"/>
    <s v="C998"/>
    <x v="193"/>
    <s v="B1912"/>
    <x v="132"/>
    <x v="2"/>
    <n v="13.05"/>
    <n v="5"/>
    <n v="65.25"/>
    <x v="2"/>
    <x v="3"/>
  </r>
  <r>
    <s v="O3909"/>
    <d v="2024-06-03T00:00:00"/>
    <x v="1"/>
    <x v="1"/>
    <x v="1"/>
    <s v="C416"/>
    <x v="513"/>
    <s v="B1145"/>
    <x v="87"/>
    <x v="2"/>
    <n v="49.51"/>
    <n v="5"/>
    <n v="247.55"/>
    <x v="2"/>
    <x v="2"/>
  </r>
  <r>
    <s v="O1746"/>
    <d v="2024-11-01T00:00:00"/>
    <x v="2"/>
    <x v="5"/>
    <x v="1"/>
    <s v="C802"/>
    <x v="653"/>
    <s v="B1775"/>
    <x v="258"/>
    <x v="1"/>
    <n v="35.81"/>
    <n v="2"/>
    <n v="71.62"/>
    <x v="0"/>
    <x v="0"/>
  </r>
  <r>
    <s v="O1146"/>
    <d v="2024-04-22T00:00:00"/>
    <x v="1"/>
    <x v="7"/>
    <x v="1"/>
    <s v="C365"/>
    <x v="654"/>
    <s v="B1916"/>
    <x v="659"/>
    <x v="3"/>
    <n v="21.51"/>
    <n v="5"/>
    <n v="107.55"/>
    <x v="0"/>
    <x v="0"/>
  </r>
  <r>
    <s v="O1109"/>
    <d v="2024-01-03T00:00:00"/>
    <x v="3"/>
    <x v="11"/>
    <x v="1"/>
    <s v="C978"/>
    <x v="655"/>
    <s v="B1139"/>
    <x v="598"/>
    <x v="3"/>
    <n v="44.59"/>
    <n v="3"/>
    <n v="133.77000000000001"/>
    <x v="2"/>
    <x v="0"/>
  </r>
  <r>
    <s v="O2587"/>
    <d v="2024-12-21T00:00:00"/>
    <x v="6"/>
    <x v="9"/>
    <x v="1"/>
    <s v="C798"/>
    <x v="656"/>
    <s v="B1252"/>
    <x v="660"/>
    <x v="0"/>
    <n v="27.34"/>
    <n v="1"/>
    <n v="27.34"/>
    <x v="0"/>
    <x v="1"/>
  </r>
  <r>
    <s v="O2067"/>
    <d v="2024-03-22T00:00:00"/>
    <x v="2"/>
    <x v="0"/>
    <x v="1"/>
    <s v="C867"/>
    <x v="657"/>
    <s v="B1481"/>
    <x v="661"/>
    <x v="2"/>
    <n v="19.53"/>
    <n v="1"/>
    <n v="19.53"/>
    <x v="3"/>
    <x v="2"/>
  </r>
  <r>
    <s v="O1574"/>
    <d v="2024-03-23T00:00:00"/>
    <x v="6"/>
    <x v="0"/>
    <x v="1"/>
    <s v="C750"/>
    <x v="373"/>
    <s v="B1960"/>
    <x v="32"/>
    <x v="1"/>
    <n v="17.04"/>
    <n v="1"/>
    <n v="17.04"/>
    <x v="0"/>
    <x v="1"/>
  </r>
  <r>
    <s v="O1332"/>
    <d v="2023-04-05T00:00:00"/>
    <x v="3"/>
    <x v="7"/>
    <x v="2"/>
    <s v="C405"/>
    <x v="302"/>
    <s v="B1569"/>
    <x v="662"/>
    <x v="0"/>
    <n v="15.06"/>
    <n v="2"/>
    <n v="30.12"/>
    <x v="0"/>
    <x v="3"/>
  </r>
  <r>
    <s v="O3737"/>
    <d v="2022-12-23T00:00:00"/>
    <x v="2"/>
    <x v="9"/>
    <x v="3"/>
    <s v="C801"/>
    <x v="454"/>
    <s v="B1299"/>
    <x v="663"/>
    <x v="1"/>
    <n v="32.22"/>
    <n v="2"/>
    <n v="64.44"/>
    <x v="2"/>
    <x v="3"/>
  </r>
  <r>
    <s v="O2045"/>
    <d v="2023-09-04T00:00:00"/>
    <x v="1"/>
    <x v="6"/>
    <x v="2"/>
    <s v="C150"/>
    <x v="658"/>
    <s v="B1751"/>
    <x v="664"/>
    <x v="3"/>
    <n v="24.5"/>
    <n v="4"/>
    <n v="98"/>
    <x v="1"/>
    <x v="3"/>
  </r>
  <r>
    <s v="O3674"/>
    <d v="2024-09-08T00:00:00"/>
    <x v="0"/>
    <x v="6"/>
    <x v="1"/>
    <s v="C429"/>
    <x v="89"/>
    <s v="B1444"/>
    <x v="665"/>
    <x v="2"/>
    <n v="24.94"/>
    <n v="1"/>
    <n v="24.94"/>
    <x v="0"/>
    <x v="2"/>
  </r>
  <r>
    <s v="O3488"/>
    <d v="2024-10-30T00:00:00"/>
    <x v="3"/>
    <x v="10"/>
    <x v="1"/>
    <s v="C297"/>
    <x v="659"/>
    <s v="B1510"/>
    <x v="666"/>
    <x v="0"/>
    <n v="38.6"/>
    <n v="1"/>
    <n v="38.6"/>
    <x v="0"/>
    <x v="0"/>
  </r>
  <r>
    <s v="O2689"/>
    <d v="2025-03-31T00:00:00"/>
    <x v="1"/>
    <x v="0"/>
    <x v="0"/>
    <s v="C531"/>
    <x v="231"/>
    <s v="B1475"/>
    <x v="244"/>
    <x v="2"/>
    <n v="8.4499999999999993"/>
    <n v="3"/>
    <n v="25.35"/>
    <x v="2"/>
    <x v="0"/>
  </r>
  <r>
    <s v="O1370"/>
    <d v="2024-02-18T00:00:00"/>
    <x v="0"/>
    <x v="3"/>
    <x v="1"/>
    <s v="C491"/>
    <x v="660"/>
    <s v="B1866"/>
    <x v="667"/>
    <x v="1"/>
    <n v="15.03"/>
    <n v="4"/>
    <n v="60.12"/>
    <x v="2"/>
    <x v="2"/>
  </r>
  <r>
    <s v="O3827"/>
    <d v="2024-05-10T00:00:00"/>
    <x v="2"/>
    <x v="4"/>
    <x v="1"/>
    <s v="C863"/>
    <x v="64"/>
    <s v="B1339"/>
    <x v="668"/>
    <x v="0"/>
    <n v="18.239999999999998"/>
    <n v="4"/>
    <n v="72.959999999999994"/>
    <x v="2"/>
    <x v="0"/>
  </r>
  <r>
    <s v="O3525"/>
    <d v="2023-08-21T00:00:00"/>
    <x v="1"/>
    <x v="8"/>
    <x v="2"/>
    <s v="C214"/>
    <x v="164"/>
    <s v="B1700"/>
    <x v="133"/>
    <x v="0"/>
    <n v="56.72"/>
    <n v="1"/>
    <n v="56.72"/>
    <x v="0"/>
    <x v="0"/>
  </r>
  <r>
    <s v="O1119"/>
    <d v="2024-10-16T00:00:00"/>
    <x v="3"/>
    <x v="10"/>
    <x v="1"/>
    <s v="C350"/>
    <x v="453"/>
    <s v="B1073"/>
    <x v="110"/>
    <x v="1"/>
    <n v="39.71"/>
    <n v="5"/>
    <n v="198.55"/>
    <x v="1"/>
    <x v="1"/>
  </r>
  <r>
    <s v="O1364"/>
    <d v="2023-09-14T00:00:00"/>
    <x v="5"/>
    <x v="6"/>
    <x v="2"/>
    <s v="C502"/>
    <x v="598"/>
    <s v="B1874"/>
    <x v="249"/>
    <x v="2"/>
    <n v="32.75"/>
    <n v="3"/>
    <n v="98.25"/>
    <x v="0"/>
    <x v="0"/>
  </r>
  <r>
    <s v="O2169"/>
    <d v="2024-09-19T00:00:00"/>
    <x v="5"/>
    <x v="6"/>
    <x v="1"/>
    <s v="C984"/>
    <x v="258"/>
    <s v="B1104"/>
    <x v="669"/>
    <x v="2"/>
    <n v="6.97"/>
    <n v="3"/>
    <n v="20.91"/>
    <x v="2"/>
    <x v="4"/>
  </r>
  <r>
    <s v="O2921"/>
    <d v="2024-08-08T00:00:00"/>
    <x v="5"/>
    <x v="8"/>
    <x v="1"/>
    <s v="C654"/>
    <x v="241"/>
    <s v="B1806"/>
    <x v="48"/>
    <x v="2"/>
    <n v="23.06"/>
    <n v="3"/>
    <n v="69.180000000000007"/>
    <x v="2"/>
    <x v="3"/>
  </r>
  <r>
    <s v="O2602"/>
    <d v="2022-11-20T00:00:00"/>
    <x v="0"/>
    <x v="5"/>
    <x v="3"/>
    <s v="C386"/>
    <x v="56"/>
    <s v="B1745"/>
    <x v="557"/>
    <x v="1"/>
    <n v="50.74"/>
    <n v="3"/>
    <n v="152.22"/>
    <x v="0"/>
    <x v="0"/>
  </r>
  <r>
    <s v="O1509"/>
    <d v="2023-11-09T00:00:00"/>
    <x v="5"/>
    <x v="5"/>
    <x v="2"/>
    <s v="C755"/>
    <x v="299"/>
    <s v="B1604"/>
    <x v="670"/>
    <x v="1"/>
    <n v="13.76"/>
    <n v="2"/>
    <n v="27.52"/>
    <x v="2"/>
    <x v="3"/>
  </r>
  <r>
    <s v="O2879"/>
    <d v="2023-10-02T00:00:00"/>
    <x v="1"/>
    <x v="10"/>
    <x v="2"/>
    <s v="C801"/>
    <x v="521"/>
    <s v="B1055"/>
    <x v="671"/>
    <x v="2"/>
    <n v="42.85"/>
    <n v="1"/>
    <n v="42.85"/>
    <x v="2"/>
    <x v="2"/>
  </r>
  <r>
    <s v="O1984"/>
    <d v="2024-11-22T00:00:00"/>
    <x v="2"/>
    <x v="5"/>
    <x v="1"/>
    <s v="C689"/>
    <x v="661"/>
    <s v="B1072"/>
    <x v="639"/>
    <x v="0"/>
    <n v="22.71"/>
    <n v="4"/>
    <n v="90.84"/>
    <x v="0"/>
    <x v="2"/>
  </r>
  <r>
    <s v="O1096"/>
    <d v="2023-07-16T00:00:00"/>
    <x v="0"/>
    <x v="2"/>
    <x v="2"/>
    <s v="C995"/>
    <x v="623"/>
    <s v="B1307"/>
    <x v="463"/>
    <x v="1"/>
    <n v="24.67"/>
    <n v="3"/>
    <n v="74.010000000000005"/>
    <x v="1"/>
    <x v="1"/>
  </r>
  <r>
    <s v="O3271"/>
    <d v="2025-08-18T00:00:00"/>
    <x v="1"/>
    <x v="8"/>
    <x v="0"/>
    <s v="C487"/>
    <x v="82"/>
    <s v="B1206"/>
    <x v="2"/>
    <x v="2"/>
    <n v="23.52"/>
    <n v="2"/>
    <n v="47.04"/>
    <x v="2"/>
    <x v="7"/>
  </r>
  <r>
    <s v="O1384"/>
    <d v="2024-05-18T00:00:00"/>
    <x v="6"/>
    <x v="4"/>
    <x v="1"/>
    <s v="C818"/>
    <x v="662"/>
    <s v="B1222"/>
    <x v="442"/>
    <x v="1"/>
    <n v="32.049999999999997"/>
    <n v="1"/>
    <n v="32.049999999999997"/>
    <x v="3"/>
    <x v="2"/>
  </r>
  <r>
    <s v="O2174"/>
    <d v="2023-01-22T00:00:00"/>
    <x v="0"/>
    <x v="11"/>
    <x v="2"/>
    <s v="C505"/>
    <x v="663"/>
    <s v="B1217"/>
    <x v="672"/>
    <x v="0"/>
    <n v="18.39"/>
    <n v="5"/>
    <n v="91.95"/>
    <x v="0"/>
    <x v="1"/>
  </r>
  <r>
    <s v="O2403"/>
    <d v="2024-01-14T00:00:00"/>
    <x v="0"/>
    <x v="11"/>
    <x v="1"/>
    <s v="C867"/>
    <x v="657"/>
    <s v="B1503"/>
    <x v="571"/>
    <x v="2"/>
    <n v="30.12"/>
    <n v="2"/>
    <n v="60.24"/>
    <x v="2"/>
    <x v="2"/>
  </r>
  <r>
    <s v="O1178"/>
    <d v="2024-09-10T00:00:00"/>
    <x v="4"/>
    <x v="6"/>
    <x v="1"/>
    <s v="C854"/>
    <x v="99"/>
    <s v="B1034"/>
    <x v="631"/>
    <x v="0"/>
    <n v="17.84"/>
    <n v="2"/>
    <n v="35.68"/>
    <x v="1"/>
    <x v="4"/>
  </r>
  <r>
    <s v="O3625"/>
    <d v="2025-04-24T00:00:00"/>
    <x v="5"/>
    <x v="7"/>
    <x v="0"/>
    <s v="C210"/>
    <x v="322"/>
    <s v="B1996"/>
    <x v="583"/>
    <x v="0"/>
    <n v="32.22"/>
    <n v="1"/>
    <n v="32.22"/>
    <x v="0"/>
    <x v="3"/>
  </r>
  <r>
    <s v="O3688"/>
    <d v="2023-04-13T00:00:00"/>
    <x v="5"/>
    <x v="7"/>
    <x v="2"/>
    <s v="C790"/>
    <x v="664"/>
    <s v="B1391"/>
    <x v="673"/>
    <x v="3"/>
    <n v="17.22"/>
    <n v="2"/>
    <n v="34.44"/>
    <x v="1"/>
    <x v="0"/>
  </r>
  <r>
    <s v="O2055"/>
    <d v="2023-01-07T00:00:00"/>
    <x v="6"/>
    <x v="11"/>
    <x v="2"/>
    <s v="C637"/>
    <x v="665"/>
    <s v="B1774"/>
    <x v="613"/>
    <x v="2"/>
    <n v="40.36"/>
    <n v="5"/>
    <n v="201.8"/>
    <x v="3"/>
    <x v="2"/>
  </r>
  <r>
    <s v="O1903"/>
    <d v="2024-05-25T00:00:00"/>
    <x v="6"/>
    <x v="4"/>
    <x v="1"/>
    <s v="C162"/>
    <x v="666"/>
    <s v="B1335"/>
    <x v="300"/>
    <x v="3"/>
    <n v="14.69"/>
    <n v="1"/>
    <n v="14.69"/>
    <x v="1"/>
    <x v="4"/>
  </r>
  <r>
    <s v="O1438"/>
    <d v="2024-03-03T00:00:00"/>
    <x v="0"/>
    <x v="0"/>
    <x v="1"/>
    <s v="C777"/>
    <x v="667"/>
    <s v="B1894"/>
    <x v="674"/>
    <x v="1"/>
    <n v="48.78"/>
    <n v="3"/>
    <n v="146.34"/>
    <x v="3"/>
    <x v="1"/>
  </r>
  <r>
    <s v="O2331"/>
    <d v="2023-10-23T00:00:00"/>
    <x v="1"/>
    <x v="10"/>
    <x v="2"/>
    <s v="C239"/>
    <x v="668"/>
    <s v="B1597"/>
    <x v="138"/>
    <x v="0"/>
    <n v="39.42"/>
    <n v="4"/>
    <n v="157.68"/>
    <x v="0"/>
    <x v="0"/>
  </r>
  <r>
    <s v="O2245"/>
    <d v="2025-05-28T00:00:00"/>
    <x v="3"/>
    <x v="4"/>
    <x v="0"/>
    <s v="C273"/>
    <x v="149"/>
    <s v="B1395"/>
    <x v="153"/>
    <x v="0"/>
    <n v="33.56"/>
    <n v="3"/>
    <n v="100.68"/>
    <x v="2"/>
    <x v="0"/>
  </r>
  <r>
    <s v="O1034"/>
    <d v="2023-03-02T00:00:00"/>
    <x v="5"/>
    <x v="0"/>
    <x v="2"/>
    <s v="C930"/>
    <x v="582"/>
    <s v="B1983"/>
    <x v="314"/>
    <x v="2"/>
    <n v="27.22"/>
    <n v="3"/>
    <n v="81.66"/>
    <x v="0"/>
    <x v="0"/>
  </r>
  <r>
    <s v="O1369"/>
    <d v="2023-11-25T00:00:00"/>
    <x v="6"/>
    <x v="5"/>
    <x v="2"/>
    <s v="C660"/>
    <x v="669"/>
    <s v="B1374"/>
    <x v="675"/>
    <x v="2"/>
    <n v="43.02"/>
    <n v="5"/>
    <n v="215.1"/>
    <x v="0"/>
    <x v="7"/>
  </r>
  <r>
    <s v="O3175"/>
    <d v="2024-06-08T00:00:00"/>
    <x v="6"/>
    <x v="1"/>
    <x v="1"/>
    <s v="C902"/>
    <x v="645"/>
    <s v="B1206"/>
    <x v="558"/>
    <x v="0"/>
    <n v="16.37"/>
    <n v="4"/>
    <n v="65.48"/>
    <x v="0"/>
    <x v="1"/>
  </r>
  <r>
    <s v="O1844"/>
    <d v="2023-09-08T00:00:00"/>
    <x v="2"/>
    <x v="6"/>
    <x v="2"/>
    <s v="C876"/>
    <x v="670"/>
    <s v="B1367"/>
    <x v="676"/>
    <x v="3"/>
    <n v="6.35"/>
    <n v="3"/>
    <n v="19.05"/>
    <x v="0"/>
    <x v="4"/>
  </r>
  <r>
    <s v="O1866"/>
    <d v="2023-10-03T00:00:00"/>
    <x v="4"/>
    <x v="10"/>
    <x v="2"/>
    <s v="C649"/>
    <x v="671"/>
    <s v="B1080"/>
    <x v="477"/>
    <x v="1"/>
    <n v="37.19"/>
    <n v="2"/>
    <n v="74.38"/>
    <x v="1"/>
    <x v="7"/>
  </r>
  <r>
    <s v="O2822"/>
    <d v="2025-07-23T00:00:00"/>
    <x v="3"/>
    <x v="2"/>
    <x v="0"/>
    <s v="C676"/>
    <x v="101"/>
    <s v="B1033"/>
    <x v="677"/>
    <x v="2"/>
    <n v="50.87"/>
    <n v="4"/>
    <n v="203.48"/>
    <x v="1"/>
    <x v="2"/>
  </r>
  <r>
    <s v="O2682"/>
    <d v="2022-10-14T00:00:00"/>
    <x v="2"/>
    <x v="10"/>
    <x v="3"/>
    <s v="C925"/>
    <x v="672"/>
    <s v="B1040"/>
    <x v="678"/>
    <x v="2"/>
    <n v="28.05"/>
    <n v="4"/>
    <n v="112.2"/>
    <x v="2"/>
    <x v="2"/>
  </r>
  <r>
    <s v="O2984"/>
    <d v="2024-08-19T00:00:00"/>
    <x v="1"/>
    <x v="8"/>
    <x v="1"/>
    <s v="C604"/>
    <x v="673"/>
    <s v="B1231"/>
    <x v="28"/>
    <x v="0"/>
    <n v="24.33"/>
    <n v="1"/>
    <n v="24.33"/>
    <x v="2"/>
    <x v="2"/>
  </r>
  <r>
    <s v="O3700"/>
    <d v="2025-03-22T00:00:00"/>
    <x v="6"/>
    <x v="0"/>
    <x v="0"/>
    <s v="C352"/>
    <x v="225"/>
    <s v="B1117"/>
    <x v="679"/>
    <x v="2"/>
    <n v="52.72"/>
    <n v="4"/>
    <n v="210.88"/>
    <x v="2"/>
    <x v="2"/>
  </r>
  <r>
    <s v="O2259"/>
    <d v="2025-04-19T00:00:00"/>
    <x v="6"/>
    <x v="7"/>
    <x v="0"/>
    <s v="C538"/>
    <x v="674"/>
    <s v="B1926"/>
    <x v="502"/>
    <x v="0"/>
    <n v="41.88"/>
    <n v="5"/>
    <n v="209.4"/>
    <x v="2"/>
    <x v="0"/>
  </r>
  <r>
    <s v="O2971"/>
    <d v="2023-09-26T00:00:00"/>
    <x v="4"/>
    <x v="6"/>
    <x v="2"/>
    <s v="C775"/>
    <x v="675"/>
    <s v="B1040"/>
    <x v="678"/>
    <x v="2"/>
    <n v="21.96"/>
    <n v="1"/>
    <n v="21.96"/>
    <x v="0"/>
    <x v="0"/>
  </r>
  <r>
    <s v="O1139"/>
    <d v="2024-07-25T00:00:00"/>
    <x v="5"/>
    <x v="2"/>
    <x v="1"/>
    <s v="C758"/>
    <x v="476"/>
    <s v="B1668"/>
    <x v="680"/>
    <x v="1"/>
    <n v="36.65"/>
    <n v="1"/>
    <n v="36.65"/>
    <x v="1"/>
    <x v="1"/>
  </r>
  <r>
    <s v="O1229"/>
    <d v="2024-10-03T00:00:00"/>
    <x v="5"/>
    <x v="10"/>
    <x v="1"/>
    <s v="C749"/>
    <x v="593"/>
    <s v="B1166"/>
    <x v="681"/>
    <x v="3"/>
    <n v="29.56"/>
    <n v="1"/>
    <n v="29.56"/>
    <x v="3"/>
    <x v="7"/>
  </r>
  <r>
    <s v="O3448"/>
    <d v="2024-11-24T00:00:00"/>
    <x v="0"/>
    <x v="5"/>
    <x v="1"/>
    <s v="C641"/>
    <x v="307"/>
    <s v="B1764"/>
    <x v="601"/>
    <x v="1"/>
    <n v="13.39"/>
    <n v="2"/>
    <n v="26.78"/>
    <x v="2"/>
    <x v="2"/>
  </r>
  <r>
    <s v="O3557"/>
    <d v="2023-03-16T00:00:00"/>
    <x v="5"/>
    <x v="0"/>
    <x v="2"/>
    <s v="C218"/>
    <x v="676"/>
    <s v="B1651"/>
    <x v="292"/>
    <x v="0"/>
    <n v="32.049999999999997"/>
    <n v="5"/>
    <n v="160.25"/>
    <x v="0"/>
    <x v="0"/>
  </r>
  <r>
    <s v="O2695"/>
    <d v="2024-03-17T00:00:00"/>
    <x v="0"/>
    <x v="0"/>
    <x v="1"/>
    <s v="C687"/>
    <x v="677"/>
    <s v="B1302"/>
    <x v="682"/>
    <x v="3"/>
    <n v="43.31"/>
    <n v="2"/>
    <n v="86.62"/>
    <x v="2"/>
    <x v="2"/>
  </r>
  <r>
    <s v="O1255"/>
    <d v="2023-06-29T00:00:00"/>
    <x v="5"/>
    <x v="1"/>
    <x v="2"/>
    <s v="C173"/>
    <x v="678"/>
    <s v="B1419"/>
    <x v="683"/>
    <x v="1"/>
    <n v="27.34"/>
    <n v="4"/>
    <n v="109.36"/>
    <x v="2"/>
    <x v="0"/>
  </r>
  <r>
    <s v="O1100"/>
    <d v="2023-02-19T00:00:00"/>
    <x v="0"/>
    <x v="3"/>
    <x v="2"/>
    <s v="C169"/>
    <x v="244"/>
    <s v="B1986"/>
    <x v="75"/>
    <x v="2"/>
    <n v="49.47"/>
    <n v="3"/>
    <n v="148.41"/>
    <x v="0"/>
    <x v="1"/>
  </r>
  <r>
    <s v="O2136"/>
    <d v="2023-10-27T00:00:00"/>
    <x v="2"/>
    <x v="10"/>
    <x v="2"/>
    <s v="C292"/>
    <x v="679"/>
    <s v="B1867"/>
    <x v="684"/>
    <x v="0"/>
    <n v="17.04"/>
    <n v="5"/>
    <n v="85.2"/>
    <x v="3"/>
    <x v="3"/>
  </r>
  <r>
    <s v="O1487"/>
    <d v="2024-03-08T00:00:00"/>
    <x v="2"/>
    <x v="0"/>
    <x v="1"/>
    <s v="C136"/>
    <x v="680"/>
    <s v="B1253"/>
    <x v="641"/>
    <x v="2"/>
    <n v="32.159999999999997"/>
    <n v="3"/>
    <n v="96.48"/>
    <x v="0"/>
    <x v="7"/>
  </r>
  <r>
    <s v="O3735"/>
    <d v="2023-08-19T00:00:00"/>
    <x v="6"/>
    <x v="8"/>
    <x v="2"/>
    <s v="C252"/>
    <x v="681"/>
    <s v="B1316"/>
    <x v="588"/>
    <x v="1"/>
    <n v="21.36"/>
    <n v="3"/>
    <n v="64.08"/>
    <x v="2"/>
    <x v="6"/>
  </r>
  <r>
    <s v="O3288"/>
    <d v="2024-09-08T00:00:00"/>
    <x v="0"/>
    <x v="6"/>
    <x v="1"/>
    <s v="C396"/>
    <x v="682"/>
    <s v="B1651"/>
    <x v="292"/>
    <x v="3"/>
    <n v="34.229999999999997"/>
    <n v="4"/>
    <n v="136.91999999999999"/>
    <x v="0"/>
    <x v="2"/>
  </r>
  <r>
    <s v="O3984"/>
    <d v="2023-05-07T00:00:00"/>
    <x v="0"/>
    <x v="4"/>
    <x v="2"/>
    <s v="C958"/>
    <x v="683"/>
    <s v="B1666"/>
    <x v="685"/>
    <x v="2"/>
    <n v="38.03"/>
    <n v="1"/>
    <n v="38.03"/>
    <x v="0"/>
    <x v="2"/>
  </r>
  <r>
    <s v="O1137"/>
    <d v="2023-06-20T00:00:00"/>
    <x v="4"/>
    <x v="1"/>
    <x v="2"/>
    <s v="C278"/>
    <x v="387"/>
    <s v="B1031"/>
    <x v="686"/>
    <x v="3"/>
    <n v="44.47"/>
    <n v="4"/>
    <n v="177.88"/>
    <x v="0"/>
    <x v="7"/>
  </r>
  <r>
    <s v="O3075"/>
    <d v="2023-04-10T00:00:00"/>
    <x v="1"/>
    <x v="7"/>
    <x v="2"/>
    <s v="C222"/>
    <x v="684"/>
    <s v="B1586"/>
    <x v="117"/>
    <x v="0"/>
    <n v="9.8800000000000008"/>
    <n v="2"/>
    <n v="19.760000000000002"/>
    <x v="1"/>
    <x v="6"/>
  </r>
  <r>
    <s v="O1403"/>
    <d v="2023-02-03T00:00:00"/>
    <x v="2"/>
    <x v="3"/>
    <x v="2"/>
    <s v="C440"/>
    <x v="685"/>
    <s v="B1751"/>
    <x v="687"/>
    <x v="3"/>
    <n v="5.22"/>
    <n v="3"/>
    <n v="15.66"/>
    <x v="3"/>
    <x v="2"/>
  </r>
  <r>
    <s v="O3821"/>
    <d v="2023-01-01T00:00:00"/>
    <x v="0"/>
    <x v="11"/>
    <x v="2"/>
    <s v="C240"/>
    <x v="462"/>
    <s v="B1987"/>
    <x v="546"/>
    <x v="2"/>
    <n v="33.08"/>
    <n v="5"/>
    <n v="165.4"/>
    <x v="2"/>
    <x v="2"/>
  </r>
  <r>
    <s v="O2771"/>
    <d v="2025-03-29T00:00:00"/>
    <x v="6"/>
    <x v="0"/>
    <x v="0"/>
    <s v="C232"/>
    <x v="4"/>
    <s v="B1395"/>
    <x v="153"/>
    <x v="2"/>
    <n v="33.78"/>
    <n v="4"/>
    <n v="135.12"/>
    <x v="0"/>
    <x v="2"/>
  </r>
  <r>
    <s v="O3734"/>
    <d v="2025-07-10T00:00:00"/>
    <x v="5"/>
    <x v="2"/>
    <x v="0"/>
    <s v="C393"/>
    <x v="275"/>
    <s v="B1179"/>
    <x v="218"/>
    <x v="0"/>
    <n v="10.07"/>
    <n v="5"/>
    <n v="50.35"/>
    <x v="1"/>
    <x v="3"/>
  </r>
  <r>
    <s v="O3028"/>
    <d v="2025-01-27T00:00:00"/>
    <x v="1"/>
    <x v="11"/>
    <x v="0"/>
    <s v="C501"/>
    <x v="686"/>
    <s v="B1737"/>
    <x v="688"/>
    <x v="0"/>
    <n v="29.09"/>
    <n v="1"/>
    <n v="29.09"/>
    <x v="0"/>
    <x v="2"/>
  </r>
  <r>
    <s v="O2699"/>
    <d v="2023-04-23T00:00:00"/>
    <x v="0"/>
    <x v="7"/>
    <x v="2"/>
    <s v="C164"/>
    <x v="94"/>
    <s v="B1357"/>
    <x v="101"/>
    <x v="2"/>
    <n v="34.64"/>
    <n v="3"/>
    <n v="103.92"/>
    <x v="2"/>
    <x v="2"/>
  </r>
  <r>
    <s v="O2077"/>
    <d v="2024-07-28T00:00:00"/>
    <x v="0"/>
    <x v="2"/>
    <x v="1"/>
    <s v="C372"/>
    <x v="687"/>
    <s v="B1072"/>
    <x v="327"/>
    <x v="0"/>
    <n v="22.63"/>
    <n v="5"/>
    <n v="113.15"/>
    <x v="0"/>
    <x v="4"/>
  </r>
  <r>
    <s v="O3854"/>
    <d v="2025-08-15T00:00:00"/>
    <x v="2"/>
    <x v="8"/>
    <x v="0"/>
    <s v="C154"/>
    <x v="58"/>
    <s v="B1206"/>
    <x v="2"/>
    <x v="1"/>
    <n v="20.62"/>
    <n v="4"/>
    <n v="82.48"/>
    <x v="0"/>
    <x v="0"/>
  </r>
  <r>
    <s v="O2795"/>
    <d v="2024-11-30T00:00:00"/>
    <x v="6"/>
    <x v="5"/>
    <x v="1"/>
    <s v="C950"/>
    <x v="688"/>
    <s v="B1031"/>
    <x v="686"/>
    <x v="2"/>
    <n v="36.17"/>
    <n v="3"/>
    <n v="108.51"/>
    <x v="2"/>
    <x v="0"/>
  </r>
  <r>
    <s v="O2982"/>
    <d v="2025-08-13T00:00:00"/>
    <x v="3"/>
    <x v="8"/>
    <x v="0"/>
    <s v="C150"/>
    <x v="658"/>
    <s v="B1503"/>
    <x v="689"/>
    <x v="0"/>
    <n v="48.64"/>
    <n v="1"/>
    <n v="48.64"/>
    <x v="1"/>
    <x v="2"/>
  </r>
  <r>
    <s v="O2500"/>
    <d v="2024-04-15T00:00:00"/>
    <x v="1"/>
    <x v="7"/>
    <x v="1"/>
    <s v="C178"/>
    <x v="689"/>
    <s v="B1232"/>
    <x v="444"/>
    <x v="3"/>
    <n v="35.72"/>
    <n v="4"/>
    <n v="142.88"/>
    <x v="2"/>
    <x v="3"/>
  </r>
  <r>
    <s v="O1698"/>
    <d v="2023-03-31T00:00:00"/>
    <x v="2"/>
    <x v="0"/>
    <x v="2"/>
    <s v="C775"/>
    <x v="690"/>
    <s v="B1031"/>
    <x v="690"/>
    <x v="3"/>
    <n v="14.81"/>
    <n v="3"/>
    <n v="44.43"/>
    <x v="2"/>
    <x v="0"/>
  </r>
  <r>
    <s v="O2884"/>
    <d v="2024-01-19T00:00:00"/>
    <x v="2"/>
    <x v="11"/>
    <x v="1"/>
    <s v="C380"/>
    <x v="691"/>
    <s v="B1651"/>
    <x v="691"/>
    <x v="0"/>
    <n v="46.69"/>
    <n v="1"/>
    <n v="46.69"/>
    <x v="2"/>
    <x v="2"/>
  </r>
  <r>
    <s v="O2277"/>
    <d v="2024-01-13T00:00:00"/>
    <x v="6"/>
    <x v="11"/>
    <x v="1"/>
    <s v="C281"/>
    <x v="379"/>
    <s v="B1581"/>
    <x v="351"/>
    <x v="1"/>
    <n v="23.74"/>
    <n v="2"/>
    <n v="47.48"/>
    <x v="1"/>
    <x v="2"/>
  </r>
  <r>
    <s v="O1992"/>
    <d v="2024-03-22T00:00:00"/>
    <x v="2"/>
    <x v="0"/>
    <x v="1"/>
    <s v="C251"/>
    <x v="692"/>
    <s v="B1128"/>
    <x v="692"/>
    <x v="0"/>
    <n v="17.079999999999998"/>
    <n v="5"/>
    <n v="85.4"/>
    <x v="3"/>
    <x v="0"/>
  </r>
  <r>
    <s v="O3651"/>
    <d v="2023-09-26T00:00:00"/>
    <x v="4"/>
    <x v="6"/>
    <x v="2"/>
    <s v="C413"/>
    <x v="693"/>
    <s v="B1724"/>
    <x v="647"/>
    <x v="0"/>
    <n v="6.7"/>
    <n v="3"/>
    <n v="20.100000000000001"/>
    <x v="0"/>
    <x v="1"/>
  </r>
  <r>
    <s v="O3929"/>
    <d v="2024-12-28T00:00:00"/>
    <x v="6"/>
    <x v="9"/>
    <x v="1"/>
    <s v="C825"/>
    <x v="227"/>
    <s v="B1875"/>
    <x v="693"/>
    <x v="2"/>
    <n v="8.2200000000000006"/>
    <n v="5"/>
    <n v="41.1"/>
    <x v="1"/>
    <x v="1"/>
  </r>
  <r>
    <s v="O2480"/>
    <d v="2023-10-25T00:00:00"/>
    <x v="3"/>
    <x v="10"/>
    <x v="2"/>
    <s v="C592"/>
    <x v="694"/>
    <s v="B1578"/>
    <x v="171"/>
    <x v="3"/>
    <n v="21.77"/>
    <n v="3"/>
    <n v="65.31"/>
    <x v="0"/>
    <x v="6"/>
  </r>
  <r>
    <s v="O3575"/>
    <d v="2022-10-31T00:00:00"/>
    <x v="1"/>
    <x v="10"/>
    <x v="3"/>
    <s v="C255"/>
    <x v="370"/>
    <s v="B1198"/>
    <x v="694"/>
    <x v="1"/>
    <n v="18.87"/>
    <n v="2"/>
    <n v="37.74"/>
    <x v="2"/>
    <x v="7"/>
  </r>
  <r>
    <s v="O2625"/>
    <d v="2024-03-28T00:00:00"/>
    <x v="5"/>
    <x v="0"/>
    <x v="1"/>
    <s v="C951"/>
    <x v="561"/>
    <s v="B1179"/>
    <x v="652"/>
    <x v="1"/>
    <n v="41.74"/>
    <n v="2"/>
    <n v="83.48"/>
    <x v="2"/>
    <x v="1"/>
  </r>
  <r>
    <s v="O2267"/>
    <d v="2024-06-27T00:00:00"/>
    <x v="5"/>
    <x v="1"/>
    <x v="1"/>
    <s v="C112"/>
    <x v="695"/>
    <s v="B1085"/>
    <x v="695"/>
    <x v="2"/>
    <n v="32.57"/>
    <n v="4"/>
    <n v="130.28"/>
    <x v="2"/>
    <x v="2"/>
  </r>
  <r>
    <s v="O1658"/>
    <d v="2023-12-20T00:00:00"/>
    <x v="3"/>
    <x v="9"/>
    <x v="2"/>
    <s v="C913"/>
    <x v="610"/>
    <s v="B1432"/>
    <x v="696"/>
    <x v="1"/>
    <n v="10.1"/>
    <n v="2"/>
    <n v="20.2"/>
    <x v="0"/>
    <x v="1"/>
  </r>
  <r>
    <s v="O2618"/>
    <d v="2023-11-04T00:00:00"/>
    <x v="6"/>
    <x v="5"/>
    <x v="2"/>
    <s v="C251"/>
    <x v="692"/>
    <s v="B1365"/>
    <x v="697"/>
    <x v="1"/>
    <n v="56.28"/>
    <n v="3"/>
    <n v="168.84"/>
    <x v="2"/>
    <x v="2"/>
  </r>
  <r>
    <s v="O1610"/>
    <d v="2024-01-17T00:00:00"/>
    <x v="3"/>
    <x v="11"/>
    <x v="1"/>
    <s v="C604"/>
    <x v="696"/>
    <s v="B1818"/>
    <x v="698"/>
    <x v="2"/>
    <n v="44.87"/>
    <n v="4"/>
    <n v="179.48"/>
    <x v="3"/>
    <x v="2"/>
  </r>
  <r>
    <s v="O1680"/>
    <d v="2023-06-03T00:00:00"/>
    <x v="6"/>
    <x v="1"/>
    <x v="2"/>
    <s v="C253"/>
    <x v="697"/>
    <s v="B1841"/>
    <x v="699"/>
    <x v="1"/>
    <n v="8.18"/>
    <n v="5"/>
    <n v="40.9"/>
    <x v="2"/>
    <x v="0"/>
  </r>
  <r>
    <s v="O3290"/>
    <d v="2024-03-29T00:00:00"/>
    <x v="2"/>
    <x v="0"/>
    <x v="1"/>
    <s v="C600"/>
    <x v="698"/>
    <s v="B1105"/>
    <x v="700"/>
    <x v="0"/>
    <n v="16.09"/>
    <n v="4"/>
    <n v="64.36"/>
    <x v="2"/>
    <x v="1"/>
  </r>
  <r>
    <s v="O3206"/>
    <d v="2025-08-09T00:00:00"/>
    <x v="6"/>
    <x v="8"/>
    <x v="0"/>
    <s v="C919"/>
    <x v="402"/>
    <s v="B1016"/>
    <x v="149"/>
    <x v="1"/>
    <n v="33.270000000000003"/>
    <n v="5"/>
    <n v="166.35"/>
    <x v="0"/>
    <x v="2"/>
  </r>
  <r>
    <s v="O2928"/>
    <d v="2024-01-23T00:00:00"/>
    <x v="4"/>
    <x v="11"/>
    <x v="1"/>
    <s v="C830"/>
    <x v="138"/>
    <s v="B1186"/>
    <x v="458"/>
    <x v="0"/>
    <n v="42.71"/>
    <n v="2"/>
    <n v="85.42"/>
    <x v="2"/>
    <x v="2"/>
  </r>
  <r>
    <s v="O3559"/>
    <d v="2024-07-18T00:00:00"/>
    <x v="5"/>
    <x v="2"/>
    <x v="1"/>
    <s v="C321"/>
    <x v="118"/>
    <s v="B1583"/>
    <x v="497"/>
    <x v="0"/>
    <n v="11.13"/>
    <n v="3"/>
    <n v="33.39"/>
    <x v="0"/>
    <x v="7"/>
  </r>
  <r>
    <s v="O1713"/>
    <d v="2023-07-05T00:00:00"/>
    <x v="3"/>
    <x v="2"/>
    <x v="2"/>
    <s v="C543"/>
    <x v="503"/>
    <s v="B1651"/>
    <x v="464"/>
    <x v="0"/>
    <n v="20.34"/>
    <n v="5"/>
    <n v="101.7"/>
    <x v="2"/>
    <x v="7"/>
  </r>
  <r>
    <s v="O3141"/>
    <d v="2024-11-14T00:00:00"/>
    <x v="5"/>
    <x v="5"/>
    <x v="1"/>
    <s v="C871"/>
    <x v="334"/>
    <s v="B1647"/>
    <x v="701"/>
    <x v="3"/>
    <n v="29"/>
    <n v="4"/>
    <n v="116"/>
    <x v="2"/>
    <x v="2"/>
  </r>
  <r>
    <s v="O2097"/>
    <d v="2024-12-10T00:00:00"/>
    <x v="4"/>
    <x v="9"/>
    <x v="1"/>
    <s v="C143"/>
    <x v="699"/>
    <s v="B1565"/>
    <x v="702"/>
    <x v="2"/>
    <n v="42.94"/>
    <n v="5"/>
    <n v="214.7"/>
    <x v="1"/>
    <x v="7"/>
  </r>
  <r>
    <s v="O2607"/>
    <d v="2025-06-17T00:00:00"/>
    <x v="4"/>
    <x v="1"/>
    <x v="0"/>
    <s v="C756"/>
    <x v="700"/>
    <s v="B1011"/>
    <x v="488"/>
    <x v="1"/>
    <n v="22.47"/>
    <n v="4"/>
    <n v="89.88"/>
    <x v="0"/>
    <x v="5"/>
  </r>
  <r>
    <s v="O1435"/>
    <d v="2023-01-29T00:00:00"/>
    <x v="0"/>
    <x v="11"/>
    <x v="2"/>
    <s v="C958"/>
    <x v="683"/>
    <s v="B1729"/>
    <x v="629"/>
    <x v="0"/>
    <n v="49.73"/>
    <n v="2"/>
    <n v="99.46"/>
    <x v="0"/>
    <x v="3"/>
  </r>
  <r>
    <s v="O3927"/>
    <d v="2023-04-20T00:00:00"/>
    <x v="5"/>
    <x v="7"/>
    <x v="2"/>
    <s v="C457"/>
    <x v="701"/>
    <s v="B1690"/>
    <x v="410"/>
    <x v="2"/>
    <n v="56.76"/>
    <n v="1"/>
    <n v="56.76"/>
    <x v="0"/>
    <x v="6"/>
  </r>
  <r>
    <s v="O3160"/>
    <d v="2024-10-28T00:00:00"/>
    <x v="1"/>
    <x v="10"/>
    <x v="1"/>
    <s v="C683"/>
    <x v="301"/>
    <s v="B1247"/>
    <x v="703"/>
    <x v="1"/>
    <n v="6.43"/>
    <n v="5"/>
    <n v="32.15"/>
    <x v="0"/>
    <x v="5"/>
  </r>
  <r>
    <s v="O1060"/>
    <d v="2024-09-06T00:00:00"/>
    <x v="2"/>
    <x v="6"/>
    <x v="1"/>
    <s v="C881"/>
    <x v="158"/>
    <s v="B1852"/>
    <x v="704"/>
    <x v="3"/>
    <n v="17.649999999999999"/>
    <n v="5"/>
    <n v="88.25"/>
    <x v="3"/>
    <x v="7"/>
  </r>
  <r>
    <s v="O1728"/>
    <d v="2024-06-01T00:00:00"/>
    <x v="6"/>
    <x v="1"/>
    <x v="1"/>
    <s v="C953"/>
    <x v="702"/>
    <s v="B1261"/>
    <x v="705"/>
    <x v="3"/>
    <n v="22.72"/>
    <n v="3"/>
    <n v="68.16"/>
    <x v="0"/>
    <x v="2"/>
  </r>
  <r>
    <s v="O2160"/>
    <d v="2024-07-05T00:00:00"/>
    <x v="2"/>
    <x v="2"/>
    <x v="1"/>
    <s v="C865"/>
    <x v="703"/>
    <s v="B1011"/>
    <x v="706"/>
    <x v="2"/>
    <n v="28.38"/>
    <n v="4"/>
    <n v="113.52"/>
    <x v="0"/>
    <x v="3"/>
  </r>
  <r>
    <s v="O2856"/>
    <d v="2024-08-15T00:00:00"/>
    <x v="5"/>
    <x v="8"/>
    <x v="1"/>
    <s v="C501"/>
    <x v="612"/>
    <s v="B1724"/>
    <x v="250"/>
    <x v="3"/>
    <n v="41.5"/>
    <n v="5"/>
    <n v="207.5"/>
    <x v="2"/>
    <x v="0"/>
  </r>
  <r>
    <s v="O2408"/>
    <d v="2023-10-09T00:00:00"/>
    <x v="1"/>
    <x v="10"/>
    <x v="2"/>
    <s v="C492"/>
    <x v="704"/>
    <s v="B1580"/>
    <x v="157"/>
    <x v="2"/>
    <n v="42.01"/>
    <n v="3"/>
    <n v="126.03"/>
    <x v="2"/>
    <x v="3"/>
  </r>
  <r>
    <s v="O2361"/>
    <d v="2022-09-08T00:00:00"/>
    <x v="5"/>
    <x v="6"/>
    <x v="3"/>
    <s v="C768"/>
    <x v="230"/>
    <s v="B1274"/>
    <x v="92"/>
    <x v="3"/>
    <n v="21.9"/>
    <n v="5"/>
    <n v="109.5"/>
    <x v="0"/>
    <x v="3"/>
  </r>
  <r>
    <s v="O1751"/>
    <d v="2023-02-15T00:00:00"/>
    <x v="3"/>
    <x v="3"/>
    <x v="2"/>
    <s v="C582"/>
    <x v="705"/>
    <s v="B1038"/>
    <x v="707"/>
    <x v="1"/>
    <n v="25.67"/>
    <n v="4"/>
    <n v="102.68"/>
    <x v="2"/>
    <x v="1"/>
  </r>
  <r>
    <s v="O3683"/>
    <d v="2023-06-05T00:00:00"/>
    <x v="1"/>
    <x v="1"/>
    <x v="2"/>
    <s v="C437"/>
    <x v="87"/>
    <s v="B1922"/>
    <x v="708"/>
    <x v="1"/>
    <n v="54.46"/>
    <n v="1"/>
    <n v="54.46"/>
    <x v="0"/>
    <x v="0"/>
  </r>
  <r>
    <s v="O3086"/>
    <d v="2023-05-02T00:00:00"/>
    <x v="4"/>
    <x v="4"/>
    <x v="2"/>
    <s v="C892"/>
    <x v="706"/>
    <s v="B1828"/>
    <x v="262"/>
    <x v="0"/>
    <n v="13.72"/>
    <n v="5"/>
    <n v="68.599999999999994"/>
    <x v="0"/>
    <x v="2"/>
  </r>
  <r>
    <s v="O1448"/>
    <d v="2024-03-24T00:00:00"/>
    <x v="0"/>
    <x v="0"/>
    <x v="1"/>
    <s v="C767"/>
    <x v="707"/>
    <s v="B1667"/>
    <x v="709"/>
    <x v="2"/>
    <n v="36.71"/>
    <n v="3"/>
    <n v="110.13"/>
    <x v="0"/>
    <x v="3"/>
  </r>
  <r>
    <s v="O1528"/>
    <d v="2023-10-14T00:00:00"/>
    <x v="6"/>
    <x v="10"/>
    <x v="2"/>
    <s v="C923"/>
    <x v="708"/>
    <s v="B1607"/>
    <x v="245"/>
    <x v="3"/>
    <n v="38.909999999999997"/>
    <n v="4"/>
    <n v="155.63999999999999"/>
    <x v="3"/>
    <x v="3"/>
  </r>
  <r>
    <s v="O1935"/>
    <d v="2023-08-01T00:00:00"/>
    <x v="4"/>
    <x v="8"/>
    <x v="2"/>
    <s v="C591"/>
    <x v="441"/>
    <s v="B1614"/>
    <x v="710"/>
    <x v="3"/>
    <n v="5.81"/>
    <n v="5"/>
    <n v="29.05"/>
    <x v="2"/>
    <x v="7"/>
  </r>
  <r>
    <s v="O3871"/>
    <d v="2024-11-05T00:00:00"/>
    <x v="4"/>
    <x v="5"/>
    <x v="1"/>
    <s v="C453"/>
    <x v="285"/>
    <s v="B1302"/>
    <x v="682"/>
    <x v="3"/>
    <n v="30.9"/>
    <n v="3"/>
    <n v="92.7"/>
    <x v="0"/>
    <x v="3"/>
  </r>
  <r>
    <s v="O2935"/>
    <d v="2022-09-20T00:00:00"/>
    <x v="4"/>
    <x v="6"/>
    <x v="3"/>
    <s v="C395"/>
    <x v="709"/>
    <s v="B1598"/>
    <x v="711"/>
    <x v="1"/>
    <n v="23.47"/>
    <n v="4"/>
    <n v="93.88"/>
    <x v="0"/>
    <x v="2"/>
  </r>
  <r>
    <s v="O3480"/>
    <d v="2025-01-20T00:00:00"/>
    <x v="1"/>
    <x v="11"/>
    <x v="0"/>
    <s v="C801"/>
    <x v="454"/>
    <s v="B1407"/>
    <x v="457"/>
    <x v="0"/>
    <n v="39.93"/>
    <n v="3"/>
    <n v="119.79"/>
    <x v="2"/>
    <x v="6"/>
  </r>
  <r>
    <s v="O2391"/>
    <d v="2023-11-21T00:00:00"/>
    <x v="4"/>
    <x v="5"/>
    <x v="2"/>
    <s v="C124"/>
    <x v="327"/>
    <s v="B1744"/>
    <x v="176"/>
    <x v="2"/>
    <n v="33.47"/>
    <n v="5"/>
    <n v="167.35"/>
    <x v="0"/>
    <x v="5"/>
  </r>
  <r>
    <s v="O1389"/>
    <d v="2023-05-05T00:00:00"/>
    <x v="2"/>
    <x v="4"/>
    <x v="2"/>
    <s v="C498"/>
    <x v="70"/>
    <s v="B1799"/>
    <x v="712"/>
    <x v="3"/>
    <n v="30.18"/>
    <n v="2"/>
    <n v="60.36"/>
    <x v="3"/>
    <x v="1"/>
  </r>
  <r>
    <s v="O1335"/>
    <d v="2023-07-31T00:00:00"/>
    <x v="1"/>
    <x v="2"/>
    <x v="2"/>
    <s v="C920"/>
    <x v="295"/>
    <s v="B1870"/>
    <x v="713"/>
    <x v="3"/>
    <n v="19.66"/>
    <n v="2"/>
    <n v="39.32"/>
    <x v="2"/>
    <x v="3"/>
  </r>
  <r>
    <s v="O3438"/>
    <d v="2024-02-16T00:00:00"/>
    <x v="2"/>
    <x v="3"/>
    <x v="1"/>
    <s v="C406"/>
    <x v="364"/>
    <s v="B1503"/>
    <x v="714"/>
    <x v="0"/>
    <n v="15.97"/>
    <n v="5"/>
    <n v="79.849999999999994"/>
    <x v="1"/>
    <x v="6"/>
  </r>
  <r>
    <s v="O2677"/>
    <d v="2024-04-17T00:00:00"/>
    <x v="3"/>
    <x v="7"/>
    <x v="1"/>
    <s v="C743"/>
    <x v="468"/>
    <s v="B1530"/>
    <x v="715"/>
    <x v="2"/>
    <n v="34.43"/>
    <n v="5"/>
    <n v="172.15"/>
    <x v="0"/>
    <x v="2"/>
  </r>
  <r>
    <s v="O3036"/>
    <d v="2025-05-23T00:00:00"/>
    <x v="2"/>
    <x v="4"/>
    <x v="0"/>
    <s v="C411"/>
    <x v="710"/>
    <s v="B1536"/>
    <x v="716"/>
    <x v="0"/>
    <n v="30.78"/>
    <n v="2"/>
    <n v="61.56"/>
    <x v="2"/>
    <x v="5"/>
  </r>
  <r>
    <s v="O2897"/>
    <d v="2024-04-21T00:00:00"/>
    <x v="0"/>
    <x v="7"/>
    <x v="1"/>
    <s v="C304"/>
    <x v="571"/>
    <s v="B1558"/>
    <x v="533"/>
    <x v="2"/>
    <n v="16.100000000000001"/>
    <n v="5"/>
    <n v="80.5"/>
    <x v="1"/>
    <x v="0"/>
  </r>
  <r>
    <s v="O2861"/>
    <d v="2022-11-03T00:00:00"/>
    <x v="5"/>
    <x v="5"/>
    <x v="3"/>
    <s v="C659"/>
    <x v="711"/>
    <s v="B1497"/>
    <x v="717"/>
    <x v="0"/>
    <n v="19.579999999999998"/>
    <n v="5"/>
    <n v="97.9"/>
    <x v="2"/>
    <x v="2"/>
  </r>
  <r>
    <s v="O2623"/>
    <d v="2023-03-20T00:00:00"/>
    <x v="1"/>
    <x v="0"/>
    <x v="2"/>
    <s v="C690"/>
    <x v="466"/>
    <s v="B1022"/>
    <x v="448"/>
    <x v="2"/>
    <n v="8.42"/>
    <n v="5"/>
    <n v="42.1"/>
    <x v="2"/>
    <x v="3"/>
  </r>
  <r>
    <s v="O2859"/>
    <d v="2024-07-28T00:00:00"/>
    <x v="0"/>
    <x v="2"/>
    <x v="1"/>
    <s v="C722"/>
    <x v="712"/>
    <s v="B1727"/>
    <x v="718"/>
    <x v="0"/>
    <n v="11.1"/>
    <n v="5"/>
    <n v="55.5"/>
    <x v="0"/>
    <x v="2"/>
  </r>
  <r>
    <s v="O3146"/>
    <d v="2023-08-17T00:00:00"/>
    <x v="5"/>
    <x v="8"/>
    <x v="2"/>
    <s v="C573"/>
    <x v="203"/>
    <s v="B1594"/>
    <x v="719"/>
    <x v="0"/>
    <n v="40.94"/>
    <n v="3"/>
    <n v="122.82"/>
    <x v="2"/>
    <x v="6"/>
  </r>
  <r>
    <s v="O2650"/>
    <d v="2024-11-01T00:00:00"/>
    <x v="2"/>
    <x v="5"/>
    <x v="1"/>
    <s v="C898"/>
    <x v="88"/>
    <s v="B1797"/>
    <x v="720"/>
    <x v="0"/>
    <n v="21.97"/>
    <n v="4"/>
    <n v="87.88"/>
    <x v="2"/>
    <x v="2"/>
  </r>
  <r>
    <s v="O1485"/>
    <d v="2023-09-04T00:00:00"/>
    <x v="1"/>
    <x v="6"/>
    <x v="2"/>
    <s v="C412"/>
    <x v="713"/>
    <s v="B1189"/>
    <x v="721"/>
    <x v="0"/>
    <n v="23.65"/>
    <n v="1"/>
    <n v="23.65"/>
    <x v="1"/>
    <x v="1"/>
  </r>
  <r>
    <s v="O1603"/>
    <d v="2023-11-16T00:00:00"/>
    <x v="5"/>
    <x v="5"/>
    <x v="2"/>
    <s v="C881"/>
    <x v="211"/>
    <s v="B1818"/>
    <x v="356"/>
    <x v="2"/>
    <n v="30.48"/>
    <n v="1"/>
    <n v="30.48"/>
    <x v="3"/>
    <x v="0"/>
  </r>
  <r>
    <s v="O1807"/>
    <d v="2024-06-04T00:00:00"/>
    <x v="4"/>
    <x v="1"/>
    <x v="1"/>
    <s v="C773"/>
    <x v="650"/>
    <s v="B1264"/>
    <x v="376"/>
    <x v="0"/>
    <n v="24.63"/>
    <n v="2"/>
    <n v="49.26"/>
    <x v="2"/>
    <x v="3"/>
  </r>
  <r>
    <s v="O1192"/>
    <d v="2023-07-17T00:00:00"/>
    <x v="1"/>
    <x v="2"/>
    <x v="2"/>
    <s v="C232"/>
    <x v="8"/>
    <s v="B1314"/>
    <x v="722"/>
    <x v="1"/>
    <n v="39.67"/>
    <n v="3"/>
    <n v="119.01"/>
    <x v="0"/>
    <x v="7"/>
  </r>
  <r>
    <s v="O2620"/>
    <d v="2023-02-19T00:00:00"/>
    <x v="0"/>
    <x v="3"/>
    <x v="2"/>
    <s v="C572"/>
    <x v="714"/>
    <s v="B1125"/>
    <x v="532"/>
    <x v="1"/>
    <n v="10.28"/>
    <n v="5"/>
    <n v="51.4"/>
    <x v="0"/>
    <x v="3"/>
  </r>
  <r>
    <s v="O2797"/>
    <d v="2023-04-22T00:00:00"/>
    <x v="6"/>
    <x v="7"/>
    <x v="2"/>
    <s v="C269"/>
    <x v="404"/>
    <s v="B1462"/>
    <x v="335"/>
    <x v="0"/>
    <n v="23.53"/>
    <n v="2"/>
    <n v="47.06"/>
    <x v="2"/>
    <x v="7"/>
  </r>
  <r>
    <s v="O3338"/>
    <d v="2022-09-17T00:00:00"/>
    <x v="6"/>
    <x v="6"/>
    <x v="3"/>
    <s v="C636"/>
    <x v="715"/>
    <s v="B1984"/>
    <x v="272"/>
    <x v="2"/>
    <n v="31.77"/>
    <n v="4"/>
    <n v="127.08"/>
    <x v="2"/>
    <x v="3"/>
  </r>
  <r>
    <s v="O1191"/>
    <d v="2023-07-25T00:00:00"/>
    <x v="4"/>
    <x v="2"/>
    <x v="2"/>
    <s v="C950"/>
    <x v="688"/>
    <s v="B1844"/>
    <x v="521"/>
    <x v="2"/>
    <n v="25.13"/>
    <n v="2"/>
    <n v="50.26"/>
    <x v="1"/>
    <x v="4"/>
  </r>
  <r>
    <s v="O1681"/>
    <d v="2024-08-19T00:00:00"/>
    <x v="1"/>
    <x v="8"/>
    <x v="1"/>
    <s v="C885"/>
    <x v="716"/>
    <s v="B1252"/>
    <x v="660"/>
    <x v="0"/>
    <n v="33.18"/>
    <n v="4"/>
    <n v="132.72"/>
    <x v="2"/>
    <x v="0"/>
  </r>
  <r>
    <s v="O3992"/>
    <d v="2025-06-07T00:00:00"/>
    <x v="6"/>
    <x v="1"/>
    <x v="0"/>
    <s v="C320"/>
    <x v="717"/>
    <s v="B1844"/>
    <x v="480"/>
    <x v="2"/>
    <n v="27.45"/>
    <n v="4"/>
    <n v="109.8"/>
    <x v="2"/>
    <x v="0"/>
  </r>
  <r>
    <s v="O2712"/>
    <d v="2022-10-25T00:00:00"/>
    <x v="4"/>
    <x v="10"/>
    <x v="3"/>
    <s v="C814"/>
    <x v="278"/>
    <s v="B1968"/>
    <x v="276"/>
    <x v="0"/>
    <n v="43.02"/>
    <n v="2"/>
    <n v="86.04"/>
    <x v="2"/>
    <x v="2"/>
  </r>
  <r>
    <s v="O3976"/>
    <d v="2024-01-26T00:00:00"/>
    <x v="2"/>
    <x v="11"/>
    <x v="1"/>
    <s v="C325"/>
    <x v="496"/>
    <s v="B1820"/>
    <x v="723"/>
    <x v="0"/>
    <n v="23.25"/>
    <n v="1"/>
    <n v="23.25"/>
    <x v="0"/>
    <x v="0"/>
  </r>
  <r>
    <s v="O1122"/>
    <d v="2024-11-10T00:00:00"/>
    <x v="0"/>
    <x v="5"/>
    <x v="1"/>
    <s v="C887"/>
    <x v="718"/>
    <s v="B1684"/>
    <x v="425"/>
    <x v="2"/>
    <n v="29.91"/>
    <n v="4"/>
    <n v="119.64"/>
    <x v="2"/>
    <x v="7"/>
  </r>
  <r>
    <s v="O2001"/>
    <d v="2023-06-11T00:00:00"/>
    <x v="0"/>
    <x v="1"/>
    <x v="2"/>
    <s v="C239"/>
    <x v="668"/>
    <s v="B1616"/>
    <x v="724"/>
    <x v="2"/>
    <n v="49.4"/>
    <n v="5"/>
    <n v="247"/>
    <x v="2"/>
    <x v="7"/>
  </r>
  <r>
    <s v="O2526"/>
    <d v="2024-08-08T00:00:00"/>
    <x v="5"/>
    <x v="8"/>
    <x v="1"/>
    <s v="C372"/>
    <x v="687"/>
    <s v="B1861"/>
    <x v="725"/>
    <x v="0"/>
    <n v="28.7"/>
    <n v="3"/>
    <n v="86.1"/>
    <x v="1"/>
    <x v="5"/>
  </r>
  <r>
    <s v="O1445"/>
    <d v="2023-09-17T00:00:00"/>
    <x v="0"/>
    <x v="6"/>
    <x v="2"/>
    <s v="C697"/>
    <x v="719"/>
    <s v="B1277"/>
    <x v="726"/>
    <x v="2"/>
    <n v="27.98"/>
    <n v="2"/>
    <n v="55.96"/>
    <x v="2"/>
    <x v="1"/>
  </r>
  <r>
    <s v="O3419"/>
    <d v="2024-11-28T00:00:00"/>
    <x v="5"/>
    <x v="5"/>
    <x v="1"/>
    <s v="C100"/>
    <x v="720"/>
    <s v="B1506"/>
    <x v="213"/>
    <x v="2"/>
    <n v="31.28"/>
    <n v="1"/>
    <n v="31.28"/>
    <x v="0"/>
    <x v="6"/>
  </r>
  <r>
    <s v="O3597"/>
    <d v="2022-12-08T00:00:00"/>
    <x v="5"/>
    <x v="9"/>
    <x v="3"/>
    <s v="C473"/>
    <x v="477"/>
    <s v="B1387"/>
    <x v="727"/>
    <x v="0"/>
    <n v="31.74"/>
    <n v="2"/>
    <n v="63.48"/>
    <x v="1"/>
    <x v="7"/>
  </r>
  <r>
    <s v="O2525"/>
    <d v="2022-08-27T00:00:00"/>
    <x v="6"/>
    <x v="8"/>
    <x v="3"/>
    <s v="C259"/>
    <x v="128"/>
    <s v="B1963"/>
    <x v="499"/>
    <x v="2"/>
    <n v="12.39"/>
    <n v="3"/>
    <n v="37.17"/>
    <x v="2"/>
    <x v="3"/>
  </r>
  <r>
    <s v="O1159"/>
    <d v="2023-06-12T00:00:00"/>
    <x v="1"/>
    <x v="1"/>
    <x v="2"/>
    <s v="C546"/>
    <x v="721"/>
    <s v="B1225"/>
    <x v="728"/>
    <x v="1"/>
    <n v="9.68"/>
    <n v="4"/>
    <n v="38.72"/>
    <x v="3"/>
    <x v="7"/>
  </r>
  <r>
    <s v="O3365"/>
    <d v="2023-05-22T00:00:00"/>
    <x v="1"/>
    <x v="4"/>
    <x v="2"/>
    <s v="C192"/>
    <x v="722"/>
    <s v="B1172"/>
    <x v="729"/>
    <x v="2"/>
    <n v="20.54"/>
    <n v="2"/>
    <n v="41.08"/>
    <x v="1"/>
    <x v="6"/>
  </r>
  <r>
    <s v="O3973"/>
    <d v="2024-01-30T00:00:00"/>
    <x v="4"/>
    <x v="11"/>
    <x v="1"/>
    <s v="C219"/>
    <x v="340"/>
    <s v="B1882"/>
    <x v="730"/>
    <x v="1"/>
    <n v="37.67"/>
    <n v="3"/>
    <n v="113.01"/>
    <x v="2"/>
    <x v="2"/>
  </r>
  <r>
    <s v="O1845"/>
    <d v="2023-04-22T00:00:00"/>
    <x v="6"/>
    <x v="7"/>
    <x v="2"/>
    <s v="C454"/>
    <x v="723"/>
    <s v="B1563"/>
    <x v="538"/>
    <x v="1"/>
    <n v="46.66"/>
    <n v="1"/>
    <n v="46.66"/>
    <x v="3"/>
    <x v="4"/>
  </r>
  <r>
    <s v="O2752"/>
    <d v="2024-02-06T00:00:00"/>
    <x v="4"/>
    <x v="3"/>
    <x v="1"/>
    <s v="C559"/>
    <x v="527"/>
    <s v="B1536"/>
    <x v="624"/>
    <x v="0"/>
    <n v="17.329999999999998"/>
    <n v="5"/>
    <n v="86.65"/>
    <x v="1"/>
    <x v="3"/>
  </r>
  <r>
    <s v="O2358"/>
    <d v="2025-05-02T00:00:00"/>
    <x v="2"/>
    <x v="4"/>
    <x v="0"/>
    <s v="C692"/>
    <x v="303"/>
    <s v="B1933"/>
    <x v="302"/>
    <x v="1"/>
    <n v="24.54"/>
    <n v="1"/>
    <n v="24.54"/>
    <x v="0"/>
    <x v="6"/>
  </r>
  <r>
    <s v="O1267"/>
    <d v="2024-02-28T00:00:00"/>
    <x v="3"/>
    <x v="3"/>
    <x v="1"/>
    <s v="C955"/>
    <x v="724"/>
    <s v="B1738"/>
    <x v="212"/>
    <x v="0"/>
    <n v="7.33"/>
    <n v="2"/>
    <n v="14.66"/>
    <x v="3"/>
    <x v="3"/>
  </r>
  <r>
    <s v="O1608"/>
    <d v="2024-09-17T00:00:00"/>
    <x v="4"/>
    <x v="6"/>
    <x v="1"/>
    <s v="C417"/>
    <x v="636"/>
    <s v="B1361"/>
    <x v="731"/>
    <x v="3"/>
    <n v="35.68"/>
    <n v="5"/>
    <n v="178.4"/>
    <x v="0"/>
    <x v="3"/>
  </r>
  <r>
    <s v="O1491"/>
    <d v="2023-01-08T00:00:00"/>
    <x v="0"/>
    <x v="11"/>
    <x v="2"/>
    <s v="C885"/>
    <x v="725"/>
    <s v="B1154"/>
    <x v="732"/>
    <x v="2"/>
    <n v="27.41"/>
    <n v="2"/>
    <n v="54.82"/>
    <x v="3"/>
    <x v="7"/>
  </r>
  <r>
    <s v="O2463"/>
    <d v="2023-10-28T00:00:00"/>
    <x v="6"/>
    <x v="10"/>
    <x v="2"/>
    <s v="C333"/>
    <x v="189"/>
    <s v="B1740"/>
    <x v="733"/>
    <x v="0"/>
    <n v="48.84"/>
    <n v="4"/>
    <n v="195.36"/>
    <x v="2"/>
    <x v="5"/>
  </r>
  <r>
    <s v="O1638"/>
    <d v="2024-05-27T00:00:00"/>
    <x v="1"/>
    <x v="4"/>
    <x v="1"/>
    <s v="C871"/>
    <x v="726"/>
    <s v="B1160"/>
    <x v="734"/>
    <x v="3"/>
    <n v="12.71"/>
    <n v="5"/>
    <n v="63.55"/>
    <x v="3"/>
    <x v="4"/>
  </r>
  <r>
    <s v="O1142"/>
    <d v="2024-01-01T00:00:00"/>
    <x v="1"/>
    <x v="11"/>
    <x v="1"/>
    <s v="C624"/>
    <x v="86"/>
    <s v="B1198"/>
    <x v="735"/>
    <x v="1"/>
    <n v="19.14"/>
    <n v="1"/>
    <n v="19.14"/>
    <x v="0"/>
    <x v="3"/>
  </r>
  <r>
    <s v="O3090"/>
    <d v="2024-09-10T00:00:00"/>
    <x v="4"/>
    <x v="6"/>
    <x v="1"/>
    <s v="C535"/>
    <x v="727"/>
    <s v="B1715"/>
    <x v="418"/>
    <x v="2"/>
    <n v="35.630000000000003"/>
    <n v="4"/>
    <n v="142.52000000000001"/>
    <x v="1"/>
    <x v="2"/>
  </r>
  <r>
    <s v="O1355"/>
    <d v="2023-11-25T00:00:00"/>
    <x v="6"/>
    <x v="5"/>
    <x v="2"/>
    <s v="C780"/>
    <x v="484"/>
    <s v="B1471"/>
    <x v="736"/>
    <x v="0"/>
    <n v="35.01"/>
    <n v="1"/>
    <n v="35.01"/>
    <x v="1"/>
    <x v="7"/>
  </r>
  <r>
    <s v="O2203"/>
    <d v="2025-06-30T00:00:00"/>
    <x v="1"/>
    <x v="1"/>
    <x v="0"/>
    <s v="C453"/>
    <x v="105"/>
    <s v="B1451"/>
    <x v="640"/>
    <x v="3"/>
    <n v="46.98"/>
    <n v="2"/>
    <n v="93.96"/>
    <x v="0"/>
    <x v="2"/>
  </r>
  <r>
    <s v="O3983"/>
    <d v="2025-03-01T00:00:00"/>
    <x v="6"/>
    <x v="0"/>
    <x v="0"/>
    <s v="C594"/>
    <x v="728"/>
    <s v="B1424"/>
    <x v="119"/>
    <x v="2"/>
    <n v="45.48"/>
    <n v="2"/>
    <n v="90.96"/>
    <x v="0"/>
    <x v="0"/>
  </r>
  <r>
    <s v="O1655"/>
    <d v="2024-07-14T00:00:00"/>
    <x v="0"/>
    <x v="2"/>
    <x v="1"/>
    <s v="C107"/>
    <x v="729"/>
    <s v="B1197"/>
    <x v="590"/>
    <x v="3"/>
    <n v="16.11"/>
    <n v="3"/>
    <n v="48.33"/>
    <x v="3"/>
    <x v="4"/>
  </r>
  <r>
    <s v="O1102"/>
    <d v="2024-09-08T00:00:00"/>
    <x v="0"/>
    <x v="6"/>
    <x v="1"/>
    <s v="C657"/>
    <x v="730"/>
    <s v="B1105"/>
    <x v="700"/>
    <x v="2"/>
    <n v="17.399999999999999"/>
    <n v="2"/>
    <n v="34.799999999999997"/>
    <x v="0"/>
    <x v="0"/>
  </r>
  <r>
    <s v="O2290"/>
    <d v="2023-11-01T00:00:00"/>
    <x v="3"/>
    <x v="5"/>
    <x v="2"/>
    <s v="C959"/>
    <x v="479"/>
    <s v="B1542"/>
    <x v="737"/>
    <x v="2"/>
    <n v="48.81"/>
    <n v="3"/>
    <n v="146.43"/>
    <x v="2"/>
    <x v="2"/>
  </r>
  <r>
    <s v="O2469"/>
    <d v="2024-09-20T00:00:00"/>
    <x v="2"/>
    <x v="6"/>
    <x v="1"/>
    <s v="C133"/>
    <x v="731"/>
    <s v="B1634"/>
    <x v="738"/>
    <x v="2"/>
    <n v="10.35"/>
    <n v="5"/>
    <n v="51.75"/>
    <x v="2"/>
    <x v="2"/>
  </r>
  <r>
    <s v="O2522"/>
    <d v="2023-10-07T00:00:00"/>
    <x v="6"/>
    <x v="10"/>
    <x v="2"/>
    <s v="C299"/>
    <x v="143"/>
    <s v="B1455"/>
    <x v="739"/>
    <x v="0"/>
    <n v="20.82"/>
    <n v="2"/>
    <n v="41.64"/>
    <x v="2"/>
    <x v="3"/>
  </r>
  <r>
    <s v="O1048"/>
    <d v="2023-09-19T00:00:00"/>
    <x v="4"/>
    <x v="6"/>
    <x v="2"/>
    <s v="C938"/>
    <x v="732"/>
    <s v="B1567"/>
    <x v="534"/>
    <x v="1"/>
    <n v="46.79"/>
    <n v="3"/>
    <n v="140.37"/>
    <x v="3"/>
    <x v="3"/>
  </r>
  <r>
    <s v="O1284"/>
    <d v="2023-10-18T00:00:00"/>
    <x v="3"/>
    <x v="10"/>
    <x v="2"/>
    <s v="C110"/>
    <x v="249"/>
    <s v="B1387"/>
    <x v="740"/>
    <x v="0"/>
    <n v="38.81"/>
    <n v="2"/>
    <n v="77.62"/>
    <x v="3"/>
    <x v="0"/>
  </r>
  <r>
    <s v="O2150"/>
    <d v="2023-09-26T00:00:00"/>
    <x v="4"/>
    <x v="6"/>
    <x v="2"/>
    <s v="C299"/>
    <x v="733"/>
    <s v="B1874"/>
    <x v="600"/>
    <x v="0"/>
    <n v="46.25"/>
    <n v="3"/>
    <n v="138.75"/>
    <x v="2"/>
    <x v="4"/>
  </r>
  <r>
    <s v="O2459"/>
    <d v="2025-06-25T00:00:00"/>
    <x v="3"/>
    <x v="1"/>
    <x v="0"/>
    <s v="C475"/>
    <x v="734"/>
    <s v="B1997"/>
    <x v="484"/>
    <x v="2"/>
    <n v="6.6"/>
    <n v="1"/>
    <n v="6.6"/>
    <x v="2"/>
    <x v="6"/>
  </r>
  <r>
    <s v="O2983"/>
    <d v="2023-02-26T00:00:00"/>
    <x v="0"/>
    <x v="3"/>
    <x v="2"/>
    <s v="C352"/>
    <x v="225"/>
    <s v="B1468"/>
    <x v="741"/>
    <x v="3"/>
    <n v="23.23"/>
    <n v="3"/>
    <n v="69.69"/>
    <x v="1"/>
    <x v="1"/>
  </r>
  <r>
    <s v="O1456"/>
    <d v="2024-07-19T00:00:00"/>
    <x v="2"/>
    <x v="2"/>
    <x v="1"/>
    <s v="C514"/>
    <x v="735"/>
    <s v="B1426"/>
    <x v="742"/>
    <x v="2"/>
    <n v="27.75"/>
    <n v="1"/>
    <n v="27.75"/>
    <x v="2"/>
    <x v="2"/>
  </r>
  <r>
    <s v="O1774"/>
    <d v="2023-10-23T00:00:00"/>
    <x v="1"/>
    <x v="10"/>
    <x v="2"/>
    <s v="C971"/>
    <x v="736"/>
    <s v="B1700"/>
    <x v="743"/>
    <x v="2"/>
    <n v="32.6"/>
    <n v="2"/>
    <n v="65.2"/>
    <x v="3"/>
    <x v="4"/>
  </r>
  <r>
    <s v="O3468"/>
    <d v="2023-04-15T00:00:00"/>
    <x v="6"/>
    <x v="7"/>
    <x v="2"/>
    <s v="C794"/>
    <x v="737"/>
    <s v="B1284"/>
    <x v="744"/>
    <x v="0"/>
    <n v="15.99"/>
    <n v="3"/>
    <n v="47.97"/>
    <x v="1"/>
    <x v="7"/>
  </r>
  <r>
    <s v="O1584"/>
    <d v="2024-09-01T00:00:00"/>
    <x v="0"/>
    <x v="6"/>
    <x v="1"/>
    <s v="C691"/>
    <x v="533"/>
    <s v="B1183"/>
    <x v="745"/>
    <x v="1"/>
    <n v="46.29"/>
    <n v="2"/>
    <n v="92.58"/>
    <x v="2"/>
    <x v="1"/>
  </r>
  <r>
    <s v="O3899"/>
    <d v="2022-11-14T00:00:00"/>
    <x v="1"/>
    <x v="5"/>
    <x v="3"/>
    <s v="C236"/>
    <x v="738"/>
    <s v="B1119"/>
    <x v="154"/>
    <x v="0"/>
    <n v="9.83"/>
    <n v="2"/>
    <n v="19.66"/>
    <x v="2"/>
    <x v="2"/>
  </r>
  <r>
    <s v="O3096"/>
    <d v="2023-06-22T00:00:00"/>
    <x v="5"/>
    <x v="1"/>
    <x v="2"/>
    <s v="C706"/>
    <x v="739"/>
    <s v="B1191"/>
    <x v="746"/>
    <x v="1"/>
    <n v="13.73"/>
    <n v="3"/>
    <n v="41.19"/>
    <x v="1"/>
    <x v="0"/>
  </r>
  <r>
    <s v="O1587"/>
    <d v="2024-10-10T00:00:00"/>
    <x v="5"/>
    <x v="10"/>
    <x v="1"/>
    <s v="C830"/>
    <x v="740"/>
    <s v="B1607"/>
    <x v="747"/>
    <x v="3"/>
    <n v="15.95"/>
    <n v="5"/>
    <n v="79.75"/>
    <x v="2"/>
    <x v="1"/>
  </r>
  <r>
    <s v="O2586"/>
    <d v="2025-05-14T00:00:00"/>
    <x v="3"/>
    <x v="4"/>
    <x v="0"/>
    <s v="C682"/>
    <x v="741"/>
    <s v="B1963"/>
    <x v="13"/>
    <x v="2"/>
    <n v="34.26"/>
    <n v="4"/>
    <n v="137.04"/>
    <x v="2"/>
    <x v="5"/>
  </r>
  <r>
    <s v="O1312"/>
    <d v="2024-10-05T00:00:00"/>
    <x v="6"/>
    <x v="10"/>
    <x v="1"/>
    <s v="C491"/>
    <x v="742"/>
    <s v="B1120"/>
    <x v="748"/>
    <x v="1"/>
    <n v="18.34"/>
    <n v="1"/>
    <n v="18.34"/>
    <x v="1"/>
    <x v="7"/>
  </r>
  <r>
    <s v="O2791"/>
    <d v="2024-10-04T00:00:00"/>
    <x v="2"/>
    <x v="10"/>
    <x v="1"/>
    <s v="C623"/>
    <x v="216"/>
    <s v="B1445"/>
    <x v="749"/>
    <x v="2"/>
    <n v="55.84"/>
    <n v="5"/>
    <n v="279.2"/>
    <x v="1"/>
    <x v="2"/>
  </r>
  <r>
    <s v="O1747"/>
    <d v="2024-11-10T00:00:00"/>
    <x v="0"/>
    <x v="5"/>
    <x v="1"/>
    <s v="C250"/>
    <x v="743"/>
    <s v="B1466"/>
    <x v="750"/>
    <x v="0"/>
    <n v="49.51"/>
    <n v="2"/>
    <n v="99.02"/>
    <x v="0"/>
    <x v="4"/>
  </r>
  <r>
    <s v="O3937"/>
    <d v="2024-11-04T00:00:00"/>
    <x v="1"/>
    <x v="5"/>
    <x v="1"/>
    <s v="C951"/>
    <x v="561"/>
    <s v="B1387"/>
    <x v="740"/>
    <x v="2"/>
    <n v="39.619999999999997"/>
    <n v="1"/>
    <n v="39.619999999999997"/>
    <x v="0"/>
    <x v="7"/>
  </r>
  <r>
    <s v="O2435"/>
    <d v="2022-09-23T00:00:00"/>
    <x v="2"/>
    <x v="6"/>
    <x v="3"/>
    <s v="C877"/>
    <x v="744"/>
    <s v="B1274"/>
    <x v="92"/>
    <x v="2"/>
    <n v="20.77"/>
    <n v="3"/>
    <n v="62.31"/>
    <x v="0"/>
    <x v="0"/>
  </r>
  <r>
    <s v="O1803"/>
    <d v="2024-08-24T00:00:00"/>
    <x v="6"/>
    <x v="8"/>
    <x v="1"/>
    <s v="C327"/>
    <x v="234"/>
    <s v="B1511"/>
    <x v="751"/>
    <x v="2"/>
    <n v="6.34"/>
    <n v="5"/>
    <n v="31.7"/>
    <x v="1"/>
    <x v="7"/>
  </r>
  <r>
    <s v="O1402"/>
    <d v="2024-09-22T00:00:00"/>
    <x v="0"/>
    <x v="6"/>
    <x v="1"/>
    <s v="C374"/>
    <x v="745"/>
    <s v="B1695"/>
    <x v="35"/>
    <x v="0"/>
    <n v="15.14"/>
    <n v="5"/>
    <n v="75.7"/>
    <x v="2"/>
    <x v="0"/>
  </r>
  <r>
    <s v="O2608"/>
    <d v="2022-10-25T00:00:00"/>
    <x v="4"/>
    <x v="10"/>
    <x v="3"/>
    <s v="C353"/>
    <x v="518"/>
    <s v="B1849"/>
    <x v="3"/>
    <x v="2"/>
    <n v="30.79"/>
    <n v="4"/>
    <n v="123.16"/>
    <x v="1"/>
    <x v="2"/>
  </r>
  <r>
    <s v="O3180"/>
    <d v="2023-01-24T00:00:00"/>
    <x v="4"/>
    <x v="11"/>
    <x v="2"/>
    <s v="C135"/>
    <x v="746"/>
    <s v="B1943"/>
    <x v="183"/>
    <x v="2"/>
    <n v="5.89"/>
    <n v="5"/>
    <n v="29.45"/>
    <x v="0"/>
    <x v="3"/>
  </r>
  <r>
    <s v="O1000"/>
    <d v="2024-10-22T00:00:00"/>
    <x v="4"/>
    <x v="10"/>
    <x v="1"/>
    <s v="C439"/>
    <x v="747"/>
    <s v="B1049"/>
    <x v="752"/>
    <x v="3"/>
    <n v="19.190000000000001"/>
    <n v="4"/>
    <n v="76.760000000000005"/>
    <x v="0"/>
    <x v="2"/>
  </r>
  <r>
    <s v="O2472"/>
    <d v="2023-03-26T00:00:00"/>
    <x v="0"/>
    <x v="0"/>
    <x v="2"/>
    <s v="C217"/>
    <x v="748"/>
    <s v="B1361"/>
    <x v="423"/>
    <x v="3"/>
    <n v="7.47"/>
    <n v="3"/>
    <n v="22.41"/>
    <x v="0"/>
    <x v="6"/>
  </r>
  <r>
    <s v="O2165"/>
    <d v="2024-11-07T00:00:00"/>
    <x v="5"/>
    <x v="5"/>
    <x v="1"/>
    <s v="C694"/>
    <x v="749"/>
    <s v="B1378"/>
    <x v="23"/>
    <x v="0"/>
    <n v="29.96"/>
    <n v="4"/>
    <n v="119.84"/>
    <x v="3"/>
    <x v="4"/>
  </r>
  <r>
    <s v="O1540"/>
    <d v="2024-05-27T00:00:00"/>
    <x v="1"/>
    <x v="4"/>
    <x v="1"/>
    <s v="C898"/>
    <x v="455"/>
    <s v="B1453"/>
    <x v="753"/>
    <x v="0"/>
    <n v="41.05"/>
    <n v="4"/>
    <n v="164.2"/>
    <x v="0"/>
    <x v="2"/>
  </r>
  <r>
    <s v="O2974"/>
    <d v="2025-05-21T00:00:00"/>
    <x v="3"/>
    <x v="4"/>
    <x v="0"/>
    <s v="C509"/>
    <x v="750"/>
    <s v="B1392"/>
    <x v="754"/>
    <x v="2"/>
    <n v="21.87"/>
    <n v="5"/>
    <n v="109.35"/>
    <x v="0"/>
    <x v="2"/>
  </r>
  <r>
    <s v="O2129"/>
    <d v="2023-12-27T00:00:00"/>
    <x v="3"/>
    <x v="9"/>
    <x v="2"/>
    <s v="C801"/>
    <x v="381"/>
    <s v="B1567"/>
    <x v="755"/>
    <x v="2"/>
    <n v="32.82"/>
    <n v="1"/>
    <n v="32.82"/>
    <x v="2"/>
    <x v="3"/>
  </r>
  <r>
    <s v="O3486"/>
    <d v="2025-01-08T00:00:00"/>
    <x v="3"/>
    <x v="11"/>
    <x v="0"/>
    <s v="C361"/>
    <x v="502"/>
    <s v="B1466"/>
    <x v="756"/>
    <x v="0"/>
    <n v="13.14"/>
    <n v="4"/>
    <n v="52.56"/>
    <x v="1"/>
    <x v="2"/>
  </r>
  <r>
    <s v="O3506"/>
    <d v="2024-08-31T00:00:00"/>
    <x v="6"/>
    <x v="8"/>
    <x v="1"/>
    <s v="C678"/>
    <x v="751"/>
    <s v="B1472"/>
    <x v="120"/>
    <x v="2"/>
    <n v="38.71"/>
    <n v="1"/>
    <n v="38.71"/>
    <x v="0"/>
    <x v="3"/>
  </r>
  <r>
    <s v="O2173"/>
    <d v="2023-12-27T00:00:00"/>
    <x v="3"/>
    <x v="9"/>
    <x v="2"/>
    <s v="C749"/>
    <x v="752"/>
    <s v="B1115"/>
    <x v="436"/>
    <x v="3"/>
    <n v="16.28"/>
    <n v="4"/>
    <n v="65.12"/>
    <x v="2"/>
    <x v="7"/>
  </r>
  <r>
    <s v="O2540"/>
    <d v="2023-01-04T00:00:00"/>
    <x v="3"/>
    <x v="11"/>
    <x v="2"/>
    <s v="C470"/>
    <x v="32"/>
    <s v="B1398"/>
    <x v="162"/>
    <x v="0"/>
    <n v="17.690000000000001"/>
    <n v="4"/>
    <n v="70.760000000000005"/>
    <x v="0"/>
    <x v="2"/>
  </r>
  <r>
    <s v="O3297"/>
    <d v="2024-11-30T00:00:00"/>
    <x v="6"/>
    <x v="5"/>
    <x v="1"/>
    <s v="C737"/>
    <x v="753"/>
    <s v="B1647"/>
    <x v="701"/>
    <x v="3"/>
    <n v="28.52"/>
    <n v="5"/>
    <n v="142.6"/>
    <x v="0"/>
    <x v="2"/>
  </r>
  <r>
    <s v="O1748"/>
    <d v="2024-03-27T00:00:00"/>
    <x v="3"/>
    <x v="0"/>
    <x v="1"/>
    <s v="C304"/>
    <x v="53"/>
    <s v="B1293"/>
    <x v="757"/>
    <x v="2"/>
    <n v="48.26"/>
    <n v="5"/>
    <n v="241.3"/>
    <x v="2"/>
    <x v="1"/>
  </r>
  <r>
    <s v="O2291"/>
    <d v="2023-02-03T00:00:00"/>
    <x v="2"/>
    <x v="3"/>
    <x v="2"/>
    <s v="C775"/>
    <x v="675"/>
    <s v="B1143"/>
    <x v="758"/>
    <x v="0"/>
    <n v="6.41"/>
    <n v="4"/>
    <n v="25.64"/>
    <x v="2"/>
    <x v="7"/>
  </r>
  <r>
    <s v="O1885"/>
    <d v="2024-09-28T00:00:00"/>
    <x v="6"/>
    <x v="6"/>
    <x v="1"/>
    <s v="C738"/>
    <x v="754"/>
    <s v="B1067"/>
    <x v="514"/>
    <x v="3"/>
    <n v="19.7"/>
    <n v="5"/>
    <n v="98.5"/>
    <x v="0"/>
    <x v="4"/>
  </r>
  <r>
    <s v="O1130"/>
    <d v="2023-06-03T00:00:00"/>
    <x v="6"/>
    <x v="1"/>
    <x v="2"/>
    <s v="C562"/>
    <x v="293"/>
    <s v="B1440"/>
    <x v="759"/>
    <x v="1"/>
    <n v="35.17"/>
    <n v="3"/>
    <n v="105.51"/>
    <x v="0"/>
    <x v="2"/>
  </r>
  <r>
    <s v="O3999"/>
    <d v="2025-02-12T00:00:00"/>
    <x v="3"/>
    <x v="3"/>
    <x v="0"/>
    <s v="C927"/>
    <x v="426"/>
    <s v="B1775"/>
    <x v="760"/>
    <x v="1"/>
    <n v="46.41"/>
    <n v="3"/>
    <n v="139.22999999999999"/>
    <x v="1"/>
    <x v="7"/>
  </r>
  <r>
    <s v="O3695"/>
    <d v="2022-10-22T00:00:00"/>
    <x v="6"/>
    <x v="10"/>
    <x v="3"/>
    <s v="C871"/>
    <x v="755"/>
    <s v="B1006"/>
    <x v="632"/>
    <x v="0"/>
    <n v="36.53"/>
    <n v="4"/>
    <n v="146.12"/>
    <x v="1"/>
    <x v="2"/>
  </r>
  <r>
    <s v="O3406"/>
    <d v="2023-07-13T00:00:00"/>
    <x v="5"/>
    <x v="2"/>
    <x v="2"/>
    <s v="C870"/>
    <x v="478"/>
    <s v="B1114"/>
    <x v="642"/>
    <x v="2"/>
    <n v="9.23"/>
    <n v="4"/>
    <n v="36.92"/>
    <x v="0"/>
    <x v="2"/>
  </r>
  <r>
    <s v="O3741"/>
    <d v="2023-04-15T00:00:00"/>
    <x v="6"/>
    <x v="7"/>
    <x v="2"/>
    <s v="C562"/>
    <x v="293"/>
    <s v="B1304"/>
    <x v="422"/>
    <x v="1"/>
    <n v="32.35"/>
    <n v="1"/>
    <n v="32.35"/>
    <x v="0"/>
    <x v="2"/>
  </r>
  <r>
    <s v="O2814"/>
    <d v="2024-07-02T00:00:00"/>
    <x v="4"/>
    <x v="2"/>
    <x v="1"/>
    <s v="C711"/>
    <x v="131"/>
    <s v="B1038"/>
    <x v="707"/>
    <x v="2"/>
    <n v="26.32"/>
    <n v="2"/>
    <n v="52.64"/>
    <x v="1"/>
    <x v="6"/>
  </r>
  <r>
    <s v="O3788"/>
    <d v="2022-09-08T00:00:00"/>
    <x v="5"/>
    <x v="6"/>
    <x v="3"/>
    <s v="C372"/>
    <x v="756"/>
    <s v="B1580"/>
    <x v="157"/>
    <x v="0"/>
    <n v="50.1"/>
    <n v="3"/>
    <n v="150.30000000000001"/>
    <x v="0"/>
    <x v="0"/>
  </r>
  <r>
    <s v="O1890"/>
    <d v="2023-02-08T00:00:00"/>
    <x v="3"/>
    <x v="3"/>
    <x v="2"/>
    <s v="C767"/>
    <x v="757"/>
    <s v="B1772"/>
    <x v="761"/>
    <x v="2"/>
    <n v="17.399999999999999"/>
    <n v="2"/>
    <n v="34.799999999999997"/>
    <x v="2"/>
    <x v="0"/>
  </r>
  <r>
    <s v="O1649"/>
    <d v="2023-07-01T00:00:00"/>
    <x v="6"/>
    <x v="2"/>
    <x v="2"/>
    <s v="C359"/>
    <x v="758"/>
    <s v="B1389"/>
    <x v="762"/>
    <x v="2"/>
    <n v="43.85"/>
    <n v="2"/>
    <n v="87.7"/>
    <x v="0"/>
    <x v="7"/>
  </r>
  <r>
    <s v="O2393"/>
    <d v="2024-04-06T00:00:00"/>
    <x v="6"/>
    <x v="7"/>
    <x v="1"/>
    <s v="C246"/>
    <x v="759"/>
    <s v="B1340"/>
    <x v="648"/>
    <x v="3"/>
    <n v="9.33"/>
    <n v="2"/>
    <n v="18.66"/>
    <x v="2"/>
    <x v="7"/>
  </r>
  <r>
    <s v="O3137"/>
    <d v="2023-07-02T00:00:00"/>
    <x v="0"/>
    <x v="2"/>
    <x v="2"/>
    <s v="C966"/>
    <x v="760"/>
    <s v="B1679"/>
    <x v="763"/>
    <x v="0"/>
    <n v="9.0500000000000007"/>
    <n v="4"/>
    <n v="36.200000000000003"/>
    <x v="2"/>
    <x v="0"/>
  </r>
  <r>
    <s v="O3719"/>
    <d v="2024-03-04T00:00:00"/>
    <x v="1"/>
    <x v="0"/>
    <x v="1"/>
    <s v="C172"/>
    <x v="98"/>
    <s v="B1716"/>
    <x v="625"/>
    <x v="1"/>
    <n v="50.36"/>
    <n v="5"/>
    <n v="251.8"/>
    <x v="0"/>
    <x v="7"/>
  </r>
  <r>
    <s v="O3205"/>
    <d v="2022-09-16T00:00:00"/>
    <x v="2"/>
    <x v="6"/>
    <x v="3"/>
    <s v="C874"/>
    <x v="761"/>
    <s v="B1232"/>
    <x v="444"/>
    <x v="2"/>
    <n v="49.92"/>
    <n v="2"/>
    <n v="99.84"/>
    <x v="0"/>
    <x v="2"/>
  </r>
  <r>
    <s v="O2319"/>
    <d v="2023-01-26T00:00:00"/>
    <x v="5"/>
    <x v="11"/>
    <x v="2"/>
    <s v="C420"/>
    <x v="460"/>
    <s v="B1927"/>
    <x v="764"/>
    <x v="2"/>
    <n v="52.53"/>
    <n v="1"/>
    <n v="52.53"/>
    <x v="2"/>
    <x v="2"/>
  </r>
  <r>
    <s v="O3460"/>
    <d v="2022-11-26T00:00:00"/>
    <x v="6"/>
    <x v="5"/>
    <x v="3"/>
    <s v="C538"/>
    <x v="177"/>
    <s v="B1580"/>
    <x v="765"/>
    <x v="2"/>
    <n v="49.12"/>
    <n v="4"/>
    <n v="196.48"/>
    <x v="2"/>
    <x v="3"/>
  </r>
  <r>
    <s v="O1188"/>
    <d v="2024-07-19T00:00:00"/>
    <x v="2"/>
    <x v="2"/>
    <x v="1"/>
    <s v="C193"/>
    <x v="762"/>
    <s v="B1624"/>
    <x v="635"/>
    <x v="0"/>
    <n v="25.88"/>
    <n v="1"/>
    <n v="25.88"/>
    <x v="0"/>
    <x v="3"/>
  </r>
  <r>
    <s v="O2433"/>
    <d v="2024-08-01T00:00:00"/>
    <x v="5"/>
    <x v="8"/>
    <x v="1"/>
    <s v="C907"/>
    <x v="281"/>
    <s v="B1262"/>
    <x v="766"/>
    <x v="0"/>
    <n v="14.49"/>
    <n v="4"/>
    <n v="57.96"/>
    <x v="0"/>
    <x v="2"/>
  </r>
  <r>
    <s v="O2107"/>
    <d v="2024-02-10T00:00:00"/>
    <x v="6"/>
    <x v="3"/>
    <x v="1"/>
    <s v="C946"/>
    <x v="763"/>
    <s v="B1120"/>
    <x v="767"/>
    <x v="0"/>
    <n v="44.8"/>
    <n v="5"/>
    <n v="224"/>
    <x v="2"/>
    <x v="1"/>
  </r>
  <r>
    <s v="O3390"/>
    <d v="2023-09-21T00:00:00"/>
    <x v="5"/>
    <x v="6"/>
    <x v="2"/>
    <s v="C738"/>
    <x v="754"/>
    <s v="B1376"/>
    <x v="768"/>
    <x v="0"/>
    <n v="52.68"/>
    <n v="1"/>
    <n v="52.68"/>
    <x v="0"/>
    <x v="3"/>
  </r>
  <r>
    <s v="O3535"/>
    <d v="2023-08-08T00:00:00"/>
    <x v="4"/>
    <x v="8"/>
    <x v="2"/>
    <s v="C269"/>
    <x v="417"/>
    <s v="B1018"/>
    <x v="140"/>
    <x v="2"/>
    <n v="10.130000000000001"/>
    <n v="2"/>
    <n v="20.260000000000002"/>
    <x v="0"/>
    <x v="7"/>
  </r>
  <r>
    <s v="O1314"/>
    <d v="2023-06-11T00:00:00"/>
    <x v="0"/>
    <x v="1"/>
    <x v="2"/>
    <s v="C754"/>
    <x v="573"/>
    <s v="B1180"/>
    <x v="769"/>
    <x v="3"/>
    <n v="33.86"/>
    <n v="2"/>
    <n v="67.72"/>
    <x v="1"/>
    <x v="4"/>
  </r>
  <r>
    <s v="O3234"/>
    <d v="2024-04-11T00:00:00"/>
    <x v="5"/>
    <x v="7"/>
    <x v="1"/>
    <s v="C241"/>
    <x v="617"/>
    <s v="B1247"/>
    <x v="703"/>
    <x v="0"/>
    <n v="7.05"/>
    <n v="4"/>
    <n v="28.2"/>
    <x v="2"/>
    <x v="1"/>
  </r>
  <r>
    <s v="O2886"/>
    <d v="2022-12-22T00:00:00"/>
    <x v="5"/>
    <x v="9"/>
    <x v="3"/>
    <s v="C165"/>
    <x v="375"/>
    <s v="B1488"/>
    <x v="396"/>
    <x v="2"/>
    <n v="31.9"/>
    <n v="2"/>
    <n v="63.8"/>
    <x v="1"/>
    <x v="3"/>
  </r>
  <r>
    <s v="O1351"/>
    <d v="2024-05-01T00:00:00"/>
    <x v="3"/>
    <x v="4"/>
    <x v="1"/>
    <s v="C877"/>
    <x v="744"/>
    <s v="B1433"/>
    <x v="137"/>
    <x v="3"/>
    <n v="36.549999999999997"/>
    <n v="3"/>
    <n v="109.65"/>
    <x v="0"/>
    <x v="7"/>
  </r>
  <r>
    <s v="O1859"/>
    <d v="2023-07-20T00:00:00"/>
    <x v="5"/>
    <x v="2"/>
    <x v="2"/>
    <s v="C830"/>
    <x v="764"/>
    <s v="B1013"/>
    <x v="770"/>
    <x v="1"/>
    <n v="6.56"/>
    <n v="3"/>
    <n v="19.68"/>
    <x v="3"/>
    <x v="3"/>
  </r>
  <r>
    <s v="O3161"/>
    <d v="2023-12-29T00:00:00"/>
    <x v="2"/>
    <x v="9"/>
    <x v="2"/>
    <s v="C773"/>
    <x v="650"/>
    <s v="B1387"/>
    <x v="740"/>
    <x v="1"/>
    <n v="43.33"/>
    <n v="4"/>
    <n v="173.32"/>
    <x v="2"/>
    <x v="6"/>
  </r>
  <r>
    <s v="O1861"/>
    <d v="2024-10-15T00:00:00"/>
    <x v="4"/>
    <x v="10"/>
    <x v="1"/>
    <s v="C772"/>
    <x v="765"/>
    <s v="B1708"/>
    <x v="771"/>
    <x v="2"/>
    <n v="10.050000000000001"/>
    <n v="4"/>
    <n v="40.200000000000003"/>
    <x v="2"/>
    <x v="3"/>
  </r>
  <r>
    <s v="O3739"/>
    <d v="2023-01-01T00:00:00"/>
    <x v="0"/>
    <x v="11"/>
    <x v="2"/>
    <s v="C639"/>
    <x v="163"/>
    <s v="B1015"/>
    <x v="772"/>
    <x v="0"/>
    <n v="10.63"/>
    <n v="4"/>
    <n v="42.52"/>
    <x v="0"/>
    <x v="3"/>
  </r>
  <r>
    <s v="O3530"/>
    <d v="2025-06-02T00:00:00"/>
    <x v="1"/>
    <x v="1"/>
    <x v="0"/>
    <s v="C530"/>
    <x v="766"/>
    <s v="B1160"/>
    <x v="366"/>
    <x v="0"/>
    <n v="23.12"/>
    <n v="3"/>
    <n v="69.36"/>
    <x v="2"/>
    <x v="7"/>
  </r>
  <r>
    <s v="O3761"/>
    <d v="2024-12-25T00:00:00"/>
    <x v="3"/>
    <x v="9"/>
    <x v="1"/>
    <s v="C977"/>
    <x v="1"/>
    <s v="B1025"/>
    <x v="306"/>
    <x v="0"/>
    <n v="12.03"/>
    <n v="2"/>
    <n v="24.06"/>
    <x v="0"/>
    <x v="0"/>
  </r>
  <r>
    <s v="O2977"/>
    <d v="2025-07-05T00:00:00"/>
    <x v="6"/>
    <x v="2"/>
    <x v="0"/>
    <s v="C376"/>
    <x v="103"/>
    <s v="B1131"/>
    <x v="773"/>
    <x v="0"/>
    <n v="7.69"/>
    <n v="5"/>
    <n v="38.450000000000003"/>
    <x v="1"/>
    <x v="7"/>
  </r>
  <r>
    <s v="O3040"/>
    <d v="2022-10-22T00:00:00"/>
    <x v="6"/>
    <x v="10"/>
    <x v="3"/>
    <s v="C259"/>
    <x v="128"/>
    <s v="B1464"/>
    <x v="774"/>
    <x v="1"/>
    <n v="28.11"/>
    <n v="1"/>
    <n v="28.11"/>
    <x v="1"/>
    <x v="0"/>
  </r>
  <r>
    <s v="O2634"/>
    <d v="2023-10-06T00:00:00"/>
    <x v="2"/>
    <x v="10"/>
    <x v="2"/>
    <s v="C739"/>
    <x v="767"/>
    <s v="B1362"/>
    <x v="775"/>
    <x v="1"/>
    <n v="51.42"/>
    <n v="4"/>
    <n v="205.68"/>
    <x v="1"/>
    <x v="2"/>
  </r>
  <r>
    <s v="O3239"/>
    <d v="2023-01-06T00:00:00"/>
    <x v="2"/>
    <x v="11"/>
    <x v="2"/>
    <s v="C893"/>
    <x v="423"/>
    <s v="B1225"/>
    <x v="106"/>
    <x v="2"/>
    <n v="8.9700000000000006"/>
    <n v="5"/>
    <n v="44.85"/>
    <x v="0"/>
    <x v="0"/>
  </r>
  <r>
    <s v="O2772"/>
    <d v="2025-05-23T00:00:00"/>
    <x v="2"/>
    <x v="4"/>
    <x v="0"/>
    <s v="C487"/>
    <x v="82"/>
    <s v="B1263"/>
    <x v="506"/>
    <x v="2"/>
    <n v="20.43"/>
    <n v="5"/>
    <n v="102.15"/>
    <x v="0"/>
    <x v="2"/>
  </r>
  <r>
    <s v="O1800"/>
    <d v="2024-02-28T00:00:00"/>
    <x v="3"/>
    <x v="3"/>
    <x v="1"/>
    <s v="C681"/>
    <x v="768"/>
    <s v="B1152"/>
    <x v="776"/>
    <x v="0"/>
    <n v="44.66"/>
    <n v="2"/>
    <n v="89.32"/>
    <x v="3"/>
    <x v="2"/>
  </r>
  <r>
    <s v="O3504"/>
    <d v="2025-03-24T00:00:00"/>
    <x v="1"/>
    <x v="0"/>
    <x v="0"/>
    <s v="C575"/>
    <x v="140"/>
    <s v="B1725"/>
    <x v="777"/>
    <x v="2"/>
    <n v="18.82"/>
    <n v="3"/>
    <n v="56.46"/>
    <x v="2"/>
    <x v="6"/>
  </r>
  <r>
    <s v="O3629"/>
    <d v="2024-04-15T00:00:00"/>
    <x v="1"/>
    <x v="7"/>
    <x v="1"/>
    <s v="C604"/>
    <x v="673"/>
    <s v="B1578"/>
    <x v="171"/>
    <x v="2"/>
    <n v="19.920000000000002"/>
    <n v="2"/>
    <n v="39.840000000000003"/>
    <x v="1"/>
    <x v="5"/>
  </r>
  <r>
    <s v="O1425"/>
    <d v="2023-08-15T00:00:00"/>
    <x v="4"/>
    <x v="8"/>
    <x v="2"/>
    <s v="C989"/>
    <x v="423"/>
    <s v="B1911"/>
    <x v="778"/>
    <x v="0"/>
    <n v="38.5"/>
    <n v="1"/>
    <n v="38.5"/>
    <x v="2"/>
    <x v="1"/>
  </r>
  <r>
    <s v="O2321"/>
    <d v="2022-12-28T00:00:00"/>
    <x v="3"/>
    <x v="9"/>
    <x v="3"/>
    <s v="C855"/>
    <x v="368"/>
    <s v="B1549"/>
    <x v="19"/>
    <x v="0"/>
    <n v="39.840000000000003"/>
    <n v="5"/>
    <n v="199.2"/>
    <x v="2"/>
    <x v="3"/>
  </r>
  <r>
    <s v="O2112"/>
    <d v="2023-05-18T00:00:00"/>
    <x v="5"/>
    <x v="4"/>
    <x v="2"/>
    <s v="C484"/>
    <x v="624"/>
    <s v="B1983"/>
    <x v="779"/>
    <x v="2"/>
    <n v="25.55"/>
    <n v="2"/>
    <n v="51.1"/>
    <x v="0"/>
    <x v="1"/>
  </r>
  <r>
    <s v="O3584"/>
    <d v="2023-01-31T00:00:00"/>
    <x v="4"/>
    <x v="11"/>
    <x v="2"/>
    <s v="C538"/>
    <x v="177"/>
    <s v="B1445"/>
    <x v="749"/>
    <x v="2"/>
    <n v="56.4"/>
    <n v="4"/>
    <n v="225.6"/>
    <x v="2"/>
    <x v="6"/>
  </r>
  <r>
    <s v="O2636"/>
    <d v="2024-09-29T00:00:00"/>
    <x v="0"/>
    <x v="6"/>
    <x v="1"/>
    <s v="C999"/>
    <x v="501"/>
    <s v="B1983"/>
    <x v="343"/>
    <x v="0"/>
    <n v="22.43"/>
    <n v="1"/>
    <n v="22.43"/>
    <x v="2"/>
    <x v="7"/>
  </r>
  <r>
    <s v="O2189"/>
    <d v="2023-02-20T00:00:00"/>
    <x v="1"/>
    <x v="3"/>
    <x v="2"/>
    <s v="C594"/>
    <x v="769"/>
    <s v="B1803"/>
    <x v="780"/>
    <x v="3"/>
    <n v="21.52"/>
    <n v="5"/>
    <n v="107.6"/>
    <x v="2"/>
    <x v="2"/>
  </r>
  <r>
    <s v="O3644"/>
    <d v="2023-01-06T00:00:00"/>
    <x v="2"/>
    <x v="11"/>
    <x v="2"/>
    <s v="C944"/>
    <x v="628"/>
    <s v="B1746"/>
    <x v="602"/>
    <x v="3"/>
    <n v="39.200000000000003"/>
    <n v="3"/>
    <n v="117.6"/>
    <x v="0"/>
    <x v="7"/>
  </r>
  <r>
    <s v="O3213"/>
    <d v="2022-11-23T00:00:00"/>
    <x v="3"/>
    <x v="5"/>
    <x v="3"/>
    <s v="C334"/>
    <x v="445"/>
    <s v="B1856"/>
    <x v="781"/>
    <x v="0"/>
    <n v="29.55"/>
    <n v="1"/>
    <n v="29.55"/>
    <x v="0"/>
    <x v="2"/>
  </r>
  <r>
    <s v="O3805"/>
    <d v="2023-06-01T00:00:00"/>
    <x v="5"/>
    <x v="1"/>
    <x v="2"/>
    <s v="C183"/>
    <x v="26"/>
    <s v="B1657"/>
    <x v="656"/>
    <x v="2"/>
    <n v="40.369999999999997"/>
    <n v="3"/>
    <n v="121.11"/>
    <x v="2"/>
    <x v="2"/>
  </r>
  <r>
    <s v="O2773"/>
    <d v="2024-09-17T00:00:00"/>
    <x v="4"/>
    <x v="6"/>
    <x v="1"/>
    <s v="C867"/>
    <x v="657"/>
    <s v="B1651"/>
    <x v="782"/>
    <x v="0"/>
    <n v="33.22"/>
    <n v="5"/>
    <n v="166.1"/>
    <x v="0"/>
    <x v="2"/>
  </r>
  <r>
    <s v="O2296"/>
    <d v="2025-07-09T00:00:00"/>
    <x v="3"/>
    <x v="2"/>
    <x v="0"/>
    <s v="C374"/>
    <x v="745"/>
    <s v="B1254"/>
    <x v="783"/>
    <x v="0"/>
    <n v="39.43"/>
    <n v="4"/>
    <n v="157.72"/>
    <x v="2"/>
    <x v="6"/>
  </r>
  <r>
    <s v="O3990"/>
    <d v="2022-11-24T00:00:00"/>
    <x v="5"/>
    <x v="5"/>
    <x v="3"/>
    <s v="C613"/>
    <x v="770"/>
    <s v="B1922"/>
    <x v="784"/>
    <x v="0"/>
    <n v="12.08"/>
    <n v="3"/>
    <n v="36.24"/>
    <x v="2"/>
    <x v="0"/>
  </r>
  <r>
    <s v="O2368"/>
    <d v="2023-07-15T00:00:00"/>
    <x v="6"/>
    <x v="2"/>
    <x v="2"/>
    <s v="C310"/>
    <x v="771"/>
    <s v="B1042"/>
    <x v="785"/>
    <x v="2"/>
    <n v="14.6"/>
    <n v="5"/>
    <n v="73"/>
    <x v="1"/>
    <x v="6"/>
  </r>
  <r>
    <s v="O2842"/>
    <d v="2025-06-10T00:00:00"/>
    <x v="4"/>
    <x v="1"/>
    <x v="0"/>
    <s v="C433"/>
    <x v="772"/>
    <s v="B1648"/>
    <x v="786"/>
    <x v="1"/>
    <n v="52.68"/>
    <n v="1"/>
    <n v="52.68"/>
    <x v="0"/>
    <x v="1"/>
  </r>
  <r>
    <s v="O3606"/>
    <d v="2024-09-22T00:00:00"/>
    <x v="0"/>
    <x v="6"/>
    <x v="1"/>
    <s v="C181"/>
    <x v="773"/>
    <s v="B1342"/>
    <x v="548"/>
    <x v="0"/>
    <n v="44.14"/>
    <n v="2"/>
    <n v="88.28"/>
    <x v="0"/>
    <x v="2"/>
  </r>
  <r>
    <s v="O1078"/>
    <d v="2023-05-27T00:00:00"/>
    <x v="6"/>
    <x v="4"/>
    <x v="2"/>
    <s v="C423"/>
    <x v="464"/>
    <s v="B1236"/>
    <x v="787"/>
    <x v="2"/>
    <n v="9.3800000000000008"/>
    <n v="5"/>
    <n v="46.9"/>
    <x v="1"/>
    <x v="0"/>
  </r>
  <r>
    <s v="O2078"/>
    <d v="2023-08-23T00:00:00"/>
    <x v="3"/>
    <x v="8"/>
    <x v="2"/>
    <s v="C696"/>
    <x v="774"/>
    <s v="B1864"/>
    <x v="97"/>
    <x v="1"/>
    <n v="7.63"/>
    <n v="5"/>
    <n v="38.15"/>
    <x v="3"/>
    <x v="2"/>
  </r>
  <r>
    <s v="O1503"/>
    <d v="2024-05-08T00:00:00"/>
    <x v="3"/>
    <x v="4"/>
    <x v="1"/>
    <s v="C998"/>
    <x v="193"/>
    <s v="B1261"/>
    <x v="788"/>
    <x v="0"/>
    <n v="34.99"/>
    <n v="3"/>
    <n v="104.97"/>
    <x v="2"/>
    <x v="4"/>
  </r>
  <r>
    <s v="O2399"/>
    <d v="2024-09-08T00:00:00"/>
    <x v="0"/>
    <x v="6"/>
    <x v="1"/>
    <s v="C745"/>
    <x v="311"/>
    <s v="B1948"/>
    <x v="163"/>
    <x v="3"/>
    <n v="38.200000000000003"/>
    <n v="2"/>
    <n v="76.400000000000006"/>
    <x v="2"/>
    <x v="2"/>
  </r>
  <r>
    <s v="O1906"/>
    <d v="2023-02-07T00:00:00"/>
    <x v="4"/>
    <x v="3"/>
    <x v="2"/>
    <s v="C537"/>
    <x v="775"/>
    <s v="B1806"/>
    <x v="309"/>
    <x v="1"/>
    <n v="29.78"/>
    <n v="5"/>
    <n v="148.9"/>
    <x v="3"/>
    <x v="7"/>
  </r>
  <r>
    <s v="O2521"/>
    <d v="2023-05-04T00:00:00"/>
    <x v="5"/>
    <x v="4"/>
    <x v="2"/>
    <s v="C517"/>
    <x v="584"/>
    <s v="B1181"/>
    <x v="789"/>
    <x v="0"/>
    <n v="39.090000000000003"/>
    <n v="2"/>
    <n v="78.180000000000007"/>
    <x v="1"/>
    <x v="2"/>
  </r>
  <r>
    <s v="O2419"/>
    <d v="2023-05-13T00:00:00"/>
    <x v="6"/>
    <x v="4"/>
    <x v="2"/>
    <s v="C621"/>
    <x v="223"/>
    <s v="B1849"/>
    <x v="38"/>
    <x v="2"/>
    <n v="32.46"/>
    <n v="4"/>
    <n v="129.84"/>
    <x v="0"/>
    <x v="0"/>
  </r>
  <r>
    <s v="O2400"/>
    <d v="2024-02-07T00:00:00"/>
    <x v="3"/>
    <x v="3"/>
    <x v="1"/>
    <s v="C552"/>
    <x v="495"/>
    <s v="B1844"/>
    <x v="618"/>
    <x v="1"/>
    <n v="21.77"/>
    <n v="3"/>
    <n v="65.31"/>
    <x v="0"/>
    <x v="6"/>
  </r>
  <r>
    <s v="O1163"/>
    <d v="2024-05-26T00:00:00"/>
    <x v="0"/>
    <x v="4"/>
    <x v="1"/>
    <s v="C799"/>
    <x v="634"/>
    <s v="B1139"/>
    <x v="790"/>
    <x v="1"/>
    <n v="23.65"/>
    <n v="2"/>
    <n v="47.3"/>
    <x v="0"/>
    <x v="2"/>
  </r>
  <r>
    <s v="O3577"/>
    <d v="2024-10-02T00:00:00"/>
    <x v="3"/>
    <x v="10"/>
    <x v="1"/>
    <s v="C453"/>
    <x v="285"/>
    <s v="B1144"/>
    <x v="313"/>
    <x v="1"/>
    <n v="44.23"/>
    <n v="1"/>
    <n v="44.23"/>
    <x v="2"/>
    <x v="2"/>
  </r>
  <r>
    <s v="O1777"/>
    <d v="2024-03-03T00:00:00"/>
    <x v="0"/>
    <x v="0"/>
    <x v="1"/>
    <s v="C948"/>
    <x v="208"/>
    <s v="B1602"/>
    <x v="791"/>
    <x v="3"/>
    <n v="39.93"/>
    <n v="5"/>
    <n v="199.65"/>
    <x v="3"/>
    <x v="4"/>
  </r>
  <r>
    <s v="O3670"/>
    <d v="2024-12-12T00:00:00"/>
    <x v="5"/>
    <x v="9"/>
    <x v="1"/>
    <s v="C983"/>
    <x v="44"/>
    <s v="B1176"/>
    <x v="527"/>
    <x v="1"/>
    <n v="19.54"/>
    <n v="5"/>
    <n v="97.7"/>
    <x v="0"/>
    <x v="2"/>
  </r>
  <r>
    <s v="O2738"/>
    <d v="2024-05-22T00:00:00"/>
    <x v="3"/>
    <x v="4"/>
    <x v="1"/>
    <s v="C325"/>
    <x v="776"/>
    <s v="B1598"/>
    <x v="792"/>
    <x v="1"/>
    <n v="5.68"/>
    <n v="4"/>
    <n v="22.72"/>
    <x v="2"/>
    <x v="2"/>
  </r>
  <r>
    <s v="O1542"/>
    <d v="2024-02-14T00:00:00"/>
    <x v="3"/>
    <x v="3"/>
    <x v="1"/>
    <s v="C213"/>
    <x v="777"/>
    <s v="B1737"/>
    <x v="688"/>
    <x v="1"/>
    <n v="32.85"/>
    <n v="1"/>
    <n v="32.85"/>
    <x v="2"/>
    <x v="7"/>
  </r>
  <r>
    <s v="O3454"/>
    <d v="2022-10-22T00:00:00"/>
    <x v="6"/>
    <x v="10"/>
    <x v="3"/>
    <s v="C930"/>
    <x v="778"/>
    <s v="B1033"/>
    <x v="677"/>
    <x v="2"/>
    <n v="46.05"/>
    <n v="1"/>
    <n v="46.05"/>
    <x v="0"/>
    <x v="3"/>
  </r>
  <r>
    <s v="O3867"/>
    <d v="2025-06-23T00:00:00"/>
    <x v="1"/>
    <x v="1"/>
    <x v="0"/>
    <s v="C993"/>
    <x v="779"/>
    <s v="B1332"/>
    <x v="793"/>
    <x v="2"/>
    <n v="21.9"/>
    <n v="1"/>
    <n v="21.9"/>
    <x v="0"/>
    <x v="7"/>
  </r>
  <r>
    <s v="O3970"/>
    <d v="2025-04-03T00:00:00"/>
    <x v="5"/>
    <x v="7"/>
    <x v="0"/>
    <s v="C101"/>
    <x v="780"/>
    <s v="B1773"/>
    <x v="607"/>
    <x v="0"/>
    <n v="48.64"/>
    <n v="5"/>
    <n v="243.2"/>
    <x v="0"/>
    <x v="5"/>
  </r>
  <r>
    <s v="O2955"/>
    <d v="2022-10-14T00:00:00"/>
    <x v="2"/>
    <x v="10"/>
    <x v="3"/>
    <s v="C328"/>
    <x v="20"/>
    <s v="B1316"/>
    <x v="794"/>
    <x v="0"/>
    <n v="21.6"/>
    <n v="2"/>
    <n v="43.2"/>
    <x v="2"/>
    <x v="1"/>
  </r>
  <r>
    <s v="O2166"/>
    <d v="2023-03-29T00:00:00"/>
    <x v="3"/>
    <x v="0"/>
    <x v="2"/>
    <s v="C978"/>
    <x v="781"/>
    <s v="B1542"/>
    <x v="795"/>
    <x v="0"/>
    <n v="19.920000000000002"/>
    <n v="4"/>
    <n v="79.680000000000007"/>
    <x v="2"/>
    <x v="3"/>
  </r>
  <r>
    <s v="O2923"/>
    <d v="2025-05-17T00:00:00"/>
    <x v="6"/>
    <x v="4"/>
    <x v="0"/>
    <s v="C818"/>
    <x v="782"/>
    <s v="B1645"/>
    <x v="796"/>
    <x v="3"/>
    <n v="13.36"/>
    <n v="1"/>
    <n v="13.36"/>
    <x v="0"/>
    <x v="2"/>
  </r>
  <r>
    <s v="O1826"/>
    <d v="2024-08-05T00:00:00"/>
    <x v="1"/>
    <x v="8"/>
    <x v="1"/>
    <s v="C159"/>
    <x v="783"/>
    <s v="B1297"/>
    <x v="797"/>
    <x v="2"/>
    <n v="11.87"/>
    <n v="3"/>
    <n v="35.61"/>
    <x v="2"/>
    <x v="4"/>
  </r>
  <r>
    <s v="O2770"/>
    <d v="2022-12-05T00:00:00"/>
    <x v="1"/>
    <x v="9"/>
    <x v="3"/>
    <s v="C337"/>
    <x v="784"/>
    <s v="B1586"/>
    <x v="117"/>
    <x v="0"/>
    <n v="10.86"/>
    <n v="3"/>
    <n v="32.58"/>
    <x v="2"/>
    <x v="0"/>
  </r>
  <r>
    <s v="O2246"/>
    <d v="2023-07-28T00:00:00"/>
    <x v="2"/>
    <x v="2"/>
    <x v="2"/>
    <s v="C557"/>
    <x v="785"/>
    <s v="B1064"/>
    <x v="190"/>
    <x v="2"/>
    <n v="21.4"/>
    <n v="3"/>
    <n v="64.2"/>
    <x v="0"/>
    <x v="7"/>
  </r>
  <r>
    <s v="O1759"/>
    <d v="2023-10-20T00:00:00"/>
    <x v="2"/>
    <x v="10"/>
    <x v="2"/>
    <s v="C919"/>
    <x v="786"/>
    <s v="B1949"/>
    <x v="372"/>
    <x v="1"/>
    <n v="42.72"/>
    <n v="3"/>
    <n v="128.16"/>
    <x v="3"/>
    <x v="1"/>
  </r>
  <r>
    <s v="O3266"/>
    <d v="2025-05-23T00:00:00"/>
    <x v="2"/>
    <x v="4"/>
    <x v="0"/>
    <s v="C452"/>
    <x v="546"/>
    <s v="B1077"/>
    <x v="360"/>
    <x v="2"/>
    <n v="40.130000000000003"/>
    <n v="2"/>
    <n v="80.260000000000005"/>
    <x v="2"/>
    <x v="7"/>
  </r>
  <r>
    <s v="O3740"/>
    <d v="2024-03-23T00:00:00"/>
    <x v="6"/>
    <x v="0"/>
    <x v="1"/>
    <s v="C673"/>
    <x v="34"/>
    <s v="B1745"/>
    <x v="25"/>
    <x v="0"/>
    <n v="47.44"/>
    <n v="2"/>
    <n v="94.88"/>
    <x v="2"/>
    <x v="0"/>
  </r>
  <r>
    <s v="O1405"/>
    <d v="2023-04-08T00:00:00"/>
    <x v="6"/>
    <x v="7"/>
    <x v="2"/>
    <s v="C763"/>
    <x v="787"/>
    <s v="B1003"/>
    <x v="650"/>
    <x v="0"/>
    <n v="42.42"/>
    <n v="2"/>
    <n v="84.84"/>
    <x v="2"/>
    <x v="7"/>
  </r>
  <r>
    <s v="O2832"/>
    <d v="2024-10-11T00:00:00"/>
    <x v="2"/>
    <x v="10"/>
    <x v="1"/>
    <s v="C983"/>
    <x v="44"/>
    <s v="B1688"/>
    <x v="72"/>
    <x v="3"/>
    <n v="36.729999999999997"/>
    <n v="4"/>
    <n v="146.91999999999999"/>
    <x v="0"/>
    <x v="2"/>
  </r>
  <r>
    <s v="O1852"/>
    <d v="2024-06-29T00:00:00"/>
    <x v="6"/>
    <x v="1"/>
    <x v="1"/>
    <s v="C604"/>
    <x v="673"/>
    <s v="B1510"/>
    <x v="666"/>
    <x v="3"/>
    <n v="41.51"/>
    <n v="1"/>
    <n v="41.51"/>
    <x v="1"/>
    <x v="1"/>
  </r>
  <r>
    <s v="O1788"/>
    <d v="2024-02-29T00:00:00"/>
    <x v="5"/>
    <x v="3"/>
    <x v="1"/>
    <s v="C877"/>
    <x v="337"/>
    <s v="B1945"/>
    <x v="798"/>
    <x v="0"/>
    <n v="29.1"/>
    <n v="2"/>
    <n v="58.2"/>
    <x v="2"/>
    <x v="0"/>
  </r>
  <r>
    <s v="O2313"/>
    <d v="2025-05-29T00:00:00"/>
    <x v="5"/>
    <x v="4"/>
    <x v="0"/>
    <s v="C234"/>
    <x v="606"/>
    <s v="B1991"/>
    <x v="599"/>
    <x v="1"/>
    <n v="40.9"/>
    <n v="5"/>
    <n v="204.5"/>
    <x v="1"/>
    <x v="2"/>
  </r>
  <r>
    <s v="O2494"/>
    <d v="2024-06-07T00:00:00"/>
    <x v="2"/>
    <x v="1"/>
    <x v="1"/>
    <s v="C568"/>
    <x v="183"/>
    <s v="B1633"/>
    <x v="799"/>
    <x v="0"/>
    <n v="11.61"/>
    <n v="1"/>
    <n v="11.61"/>
    <x v="0"/>
    <x v="0"/>
  </r>
  <r>
    <s v="O3837"/>
    <d v="2023-06-18T00:00:00"/>
    <x v="0"/>
    <x v="1"/>
    <x v="2"/>
    <s v="C569"/>
    <x v="632"/>
    <s v="B1198"/>
    <x v="735"/>
    <x v="1"/>
    <n v="19.46"/>
    <n v="3"/>
    <n v="58.38"/>
    <x v="0"/>
    <x v="2"/>
  </r>
  <r>
    <s v="O3958"/>
    <d v="2023-07-12T00:00:00"/>
    <x v="3"/>
    <x v="2"/>
    <x v="2"/>
    <s v="C163"/>
    <x v="361"/>
    <s v="B1058"/>
    <x v="605"/>
    <x v="1"/>
    <n v="14.26"/>
    <n v="4"/>
    <n v="57.04"/>
    <x v="0"/>
    <x v="6"/>
  </r>
  <r>
    <s v="O2146"/>
    <d v="2024-11-01T00:00:00"/>
    <x v="2"/>
    <x v="5"/>
    <x v="1"/>
    <s v="C562"/>
    <x v="199"/>
    <s v="B1647"/>
    <x v="643"/>
    <x v="2"/>
    <n v="21.61"/>
    <n v="5"/>
    <n v="108.05"/>
    <x v="3"/>
    <x v="1"/>
  </r>
  <r>
    <s v="O3687"/>
    <d v="2024-07-08T00:00:00"/>
    <x v="1"/>
    <x v="2"/>
    <x v="1"/>
    <s v="C688"/>
    <x v="788"/>
    <s v="B1740"/>
    <x v="733"/>
    <x v="0"/>
    <n v="42.24"/>
    <n v="2"/>
    <n v="84.48"/>
    <x v="0"/>
    <x v="0"/>
  </r>
  <r>
    <s v="O3364"/>
    <d v="2025-06-14T00:00:00"/>
    <x v="6"/>
    <x v="1"/>
    <x v="0"/>
    <s v="C333"/>
    <x v="512"/>
    <s v="B1270"/>
    <x v="800"/>
    <x v="0"/>
    <n v="15.94"/>
    <n v="5"/>
    <n v="79.7"/>
    <x v="2"/>
    <x v="5"/>
  </r>
  <r>
    <s v="O1419"/>
    <d v="2023-07-07T00:00:00"/>
    <x v="2"/>
    <x v="2"/>
    <x v="2"/>
    <s v="C820"/>
    <x v="789"/>
    <s v="B1385"/>
    <x v="801"/>
    <x v="0"/>
    <n v="28.3"/>
    <n v="3"/>
    <n v="84.9"/>
    <x v="1"/>
    <x v="0"/>
  </r>
  <r>
    <s v="O1602"/>
    <d v="2024-07-19T00:00:00"/>
    <x v="2"/>
    <x v="2"/>
    <x v="1"/>
    <s v="C474"/>
    <x v="790"/>
    <s v="B1332"/>
    <x v="793"/>
    <x v="1"/>
    <n v="21.4"/>
    <n v="1"/>
    <n v="21.4"/>
    <x v="0"/>
    <x v="3"/>
  </r>
  <r>
    <s v="O2725"/>
    <d v="2024-08-30T00:00:00"/>
    <x v="2"/>
    <x v="8"/>
    <x v="1"/>
    <s v="C691"/>
    <x v="533"/>
    <s v="B1362"/>
    <x v="802"/>
    <x v="0"/>
    <n v="11.14"/>
    <n v="2"/>
    <n v="22.28"/>
    <x v="2"/>
    <x v="5"/>
  </r>
  <r>
    <s v="O3573"/>
    <d v="2022-09-08T00:00:00"/>
    <x v="5"/>
    <x v="6"/>
    <x v="3"/>
    <s v="C500"/>
    <x v="791"/>
    <s v="B1715"/>
    <x v="418"/>
    <x v="3"/>
    <n v="37.93"/>
    <n v="4"/>
    <n v="151.72"/>
    <x v="2"/>
    <x v="5"/>
  </r>
  <r>
    <s v="O2257"/>
    <d v="2024-08-04T00:00:00"/>
    <x v="0"/>
    <x v="8"/>
    <x v="1"/>
    <s v="C632"/>
    <x v="792"/>
    <s v="B1232"/>
    <x v="803"/>
    <x v="0"/>
    <n v="32.700000000000003"/>
    <n v="1"/>
    <n v="32.700000000000003"/>
    <x v="0"/>
    <x v="2"/>
  </r>
  <r>
    <s v="O1697"/>
    <d v="2024-02-02T00:00:00"/>
    <x v="2"/>
    <x v="3"/>
    <x v="1"/>
    <s v="C343"/>
    <x v="83"/>
    <s v="B1891"/>
    <x v="804"/>
    <x v="0"/>
    <n v="23.52"/>
    <n v="1"/>
    <n v="23.52"/>
    <x v="2"/>
    <x v="0"/>
  </r>
  <r>
    <s v="O2691"/>
    <d v="2024-10-10T00:00:00"/>
    <x v="5"/>
    <x v="10"/>
    <x v="1"/>
    <s v="C983"/>
    <x v="44"/>
    <s v="B1133"/>
    <x v="805"/>
    <x v="0"/>
    <n v="45.57"/>
    <n v="2"/>
    <n v="91.14"/>
    <x v="2"/>
    <x v="3"/>
  </r>
  <r>
    <s v="O2503"/>
    <d v="2024-10-23T00:00:00"/>
    <x v="3"/>
    <x v="10"/>
    <x v="1"/>
    <s v="C926"/>
    <x v="793"/>
    <s v="B1456"/>
    <x v="421"/>
    <x v="0"/>
    <n v="15.24"/>
    <n v="3"/>
    <n v="45.72"/>
    <x v="2"/>
    <x v="5"/>
  </r>
  <r>
    <s v="O1276"/>
    <d v="2024-04-05T00:00:00"/>
    <x v="2"/>
    <x v="7"/>
    <x v="1"/>
    <s v="C114"/>
    <x v="385"/>
    <s v="B1465"/>
    <x v="416"/>
    <x v="1"/>
    <n v="21.46"/>
    <n v="2"/>
    <n v="42.92"/>
    <x v="1"/>
    <x v="1"/>
  </r>
  <r>
    <s v="O1131"/>
    <d v="2024-12-15T00:00:00"/>
    <x v="0"/>
    <x v="9"/>
    <x v="1"/>
    <s v="C950"/>
    <x v="794"/>
    <s v="B1485"/>
    <x v="806"/>
    <x v="0"/>
    <n v="23.93"/>
    <n v="5"/>
    <n v="119.65"/>
    <x v="3"/>
    <x v="1"/>
  </r>
  <r>
    <s v="O3895"/>
    <d v="2024-01-19T00:00:00"/>
    <x v="2"/>
    <x v="11"/>
    <x v="1"/>
    <s v="C138"/>
    <x v="795"/>
    <s v="B1264"/>
    <x v="376"/>
    <x v="2"/>
    <n v="20.41"/>
    <n v="4"/>
    <n v="81.64"/>
    <x v="0"/>
    <x v="5"/>
  </r>
  <r>
    <s v="O2460"/>
    <d v="2022-10-06T00:00:00"/>
    <x v="5"/>
    <x v="10"/>
    <x v="3"/>
    <s v="C325"/>
    <x v="496"/>
    <s v="B1701"/>
    <x v="486"/>
    <x v="2"/>
    <n v="40.06"/>
    <n v="2"/>
    <n v="80.12"/>
    <x v="0"/>
    <x v="5"/>
  </r>
  <r>
    <s v="O2216"/>
    <d v="2023-06-23T00:00:00"/>
    <x v="2"/>
    <x v="1"/>
    <x v="2"/>
    <s v="C543"/>
    <x v="503"/>
    <s v="B1353"/>
    <x v="391"/>
    <x v="3"/>
    <n v="40.28"/>
    <n v="2"/>
    <n v="80.56"/>
    <x v="0"/>
    <x v="6"/>
  </r>
  <r>
    <s v="O1991"/>
    <d v="2023-03-13T00:00:00"/>
    <x v="1"/>
    <x v="0"/>
    <x v="2"/>
    <s v="C501"/>
    <x v="686"/>
    <s v="B1066"/>
    <x v="21"/>
    <x v="3"/>
    <n v="47.33"/>
    <n v="4"/>
    <n v="189.32"/>
    <x v="3"/>
    <x v="3"/>
  </r>
  <r>
    <s v="O2539"/>
    <d v="2025-05-06T00:00:00"/>
    <x v="4"/>
    <x v="4"/>
    <x v="0"/>
    <s v="C491"/>
    <x v="742"/>
    <s v="B1751"/>
    <x v="664"/>
    <x v="0"/>
    <n v="28.64"/>
    <n v="4"/>
    <n v="114.56"/>
    <x v="0"/>
    <x v="2"/>
  </r>
  <r>
    <s v="O2558"/>
    <d v="2024-11-16T00:00:00"/>
    <x v="6"/>
    <x v="5"/>
    <x v="1"/>
    <s v="C454"/>
    <x v="723"/>
    <s v="B1739"/>
    <x v="807"/>
    <x v="2"/>
    <n v="24.02"/>
    <n v="1"/>
    <n v="24.02"/>
    <x v="0"/>
    <x v="5"/>
  </r>
  <r>
    <s v="O1576"/>
    <d v="2023-11-15T00:00:00"/>
    <x v="3"/>
    <x v="5"/>
    <x v="2"/>
    <s v="C563"/>
    <x v="796"/>
    <s v="B1029"/>
    <x v="808"/>
    <x v="0"/>
    <n v="43.57"/>
    <n v="2"/>
    <n v="87.14"/>
    <x v="1"/>
    <x v="0"/>
  </r>
  <r>
    <s v="O3610"/>
    <d v="2025-02-05T00:00:00"/>
    <x v="3"/>
    <x v="3"/>
    <x v="0"/>
    <s v="C711"/>
    <x v="797"/>
    <s v="B1444"/>
    <x v="665"/>
    <x v="2"/>
    <n v="22.09"/>
    <n v="4"/>
    <n v="88.36"/>
    <x v="1"/>
    <x v="2"/>
  </r>
  <r>
    <s v="O1848"/>
    <d v="2023-02-04T00:00:00"/>
    <x v="6"/>
    <x v="3"/>
    <x v="2"/>
    <s v="C291"/>
    <x v="482"/>
    <s v="B1438"/>
    <x v="594"/>
    <x v="2"/>
    <n v="21.07"/>
    <n v="1"/>
    <n v="21.07"/>
    <x v="1"/>
    <x v="2"/>
  </r>
  <r>
    <s v="O2372"/>
    <d v="2023-07-22T00:00:00"/>
    <x v="6"/>
    <x v="2"/>
    <x v="2"/>
    <s v="C787"/>
    <x v="798"/>
    <s v="B1599"/>
    <x v="453"/>
    <x v="0"/>
    <n v="25.14"/>
    <n v="3"/>
    <n v="75.42"/>
    <x v="0"/>
    <x v="2"/>
  </r>
  <r>
    <s v="O3321"/>
    <d v="2023-03-21T00:00:00"/>
    <x v="4"/>
    <x v="0"/>
    <x v="2"/>
    <s v="C310"/>
    <x v="3"/>
    <s v="B1058"/>
    <x v="552"/>
    <x v="2"/>
    <n v="34.5"/>
    <n v="4"/>
    <n v="138"/>
    <x v="2"/>
    <x v="7"/>
  </r>
  <r>
    <s v="O2519"/>
    <d v="2024-04-03T00:00:00"/>
    <x v="3"/>
    <x v="7"/>
    <x v="1"/>
    <s v="C158"/>
    <x v="236"/>
    <s v="B1519"/>
    <x v="809"/>
    <x v="2"/>
    <n v="16.32"/>
    <n v="5"/>
    <n v="81.599999999999994"/>
    <x v="0"/>
    <x v="2"/>
  </r>
  <r>
    <s v="O3696"/>
    <d v="2023-02-18T00:00:00"/>
    <x v="6"/>
    <x v="3"/>
    <x v="2"/>
    <s v="C604"/>
    <x v="696"/>
    <s v="B1695"/>
    <x v="35"/>
    <x v="0"/>
    <n v="12.73"/>
    <n v="3"/>
    <n v="38.19"/>
    <x v="0"/>
    <x v="0"/>
  </r>
  <r>
    <s v="O2453"/>
    <d v="2024-05-01T00:00:00"/>
    <x v="3"/>
    <x v="4"/>
    <x v="1"/>
    <s v="C247"/>
    <x v="799"/>
    <s v="B1876"/>
    <x v="199"/>
    <x v="3"/>
    <n v="33.369999999999997"/>
    <n v="4"/>
    <n v="133.47999999999999"/>
    <x v="0"/>
    <x v="5"/>
  </r>
  <r>
    <s v="O2034"/>
    <d v="2024-08-30T00:00:00"/>
    <x v="2"/>
    <x v="8"/>
    <x v="1"/>
    <s v="C871"/>
    <x v="800"/>
    <s v="B1798"/>
    <x v="810"/>
    <x v="0"/>
    <n v="45.44"/>
    <n v="4"/>
    <n v="181.76"/>
    <x v="2"/>
    <x v="7"/>
  </r>
  <r>
    <s v="O2794"/>
    <d v="2023-08-04T00:00:00"/>
    <x v="2"/>
    <x v="8"/>
    <x v="2"/>
    <s v="C543"/>
    <x v="386"/>
    <s v="B1170"/>
    <x v="811"/>
    <x v="2"/>
    <n v="14.1"/>
    <n v="5"/>
    <n v="70.5"/>
    <x v="0"/>
    <x v="2"/>
  </r>
  <r>
    <s v="O1165"/>
    <d v="2023-08-23T00:00:00"/>
    <x v="3"/>
    <x v="8"/>
    <x v="2"/>
    <s v="C433"/>
    <x v="772"/>
    <s v="B1475"/>
    <x v="244"/>
    <x v="1"/>
    <n v="9.08"/>
    <n v="3"/>
    <n v="27.24"/>
    <x v="2"/>
    <x v="1"/>
  </r>
  <r>
    <s v="O1572"/>
    <d v="2024-06-03T00:00:00"/>
    <x v="1"/>
    <x v="1"/>
    <x v="1"/>
    <s v="C454"/>
    <x v="801"/>
    <s v="B1739"/>
    <x v="807"/>
    <x v="1"/>
    <n v="21.68"/>
    <n v="4"/>
    <n v="86.72"/>
    <x v="2"/>
    <x v="0"/>
  </r>
  <r>
    <s v="O2808"/>
    <d v="2024-01-08T00:00:00"/>
    <x v="1"/>
    <x v="11"/>
    <x v="1"/>
    <s v="C246"/>
    <x v="374"/>
    <s v="B1377"/>
    <x v="381"/>
    <x v="2"/>
    <n v="28.31"/>
    <n v="5"/>
    <n v="141.55000000000001"/>
    <x v="0"/>
    <x v="6"/>
  </r>
  <r>
    <s v="O1896"/>
    <d v="2023-11-06T00:00:00"/>
    <x v="1"/>
    <x v="5"/>
    <x v="2"/>
    <s v="C805"/>
    <x v="802"/>
    <s v="B1398"/>
    <x v="162"/>
    <x v="0"/>
    <n v="18.25"/>
    <n v="4"/>
    <n v="73"/>
    <x v="0"/>
    <x v="3"/>
  </r>
  <r>
    <s v="O1365"/>
    <d v="2024-06-28T00:00:00"/>
    <x v="2"/>
    <x v="1"/>
    <x v="1"/>
    <s v="C299"/>
    <x v="803"/>
    <s v="B1261"/>
    <x v="11"/>
    <x v="3"/>
    <n v="26.38"/>
    <n v="4"/>
    <n v="105.52"/>
    <x v="3"/>
    <x v="1"/>
  </r>
  <r>
    <s v="O1971"/>
    <d v="2023-01-15T00:00:00"/>
    <x v="0"/>
    <x v="11"/>
    <x v="2"/>
    <s v="C664"/>
    <x v="804"/>
    <s v="B1502"/>
    <x v="812"/>
    <x v="2"/>
    <n v="25.28"/>
    <n v="3"/>
    <n v="75.84"/>
    <x v="1"/>
    <x v="2"/>
  </r>
  <r>
    <s v="O3408"/>
    <d v="2023-04-05T00:00:00"/>
    <x v="3"/>
    <x v="7"/>
    <x v="2"/>
    <s v="C829"/>
    <x v="805"/>
    <s v="B1922"/>
    <x v="708"/>
    <x v="0"/>
    <n v="42.41"/>
    <n v="2"/>
    <n v="84.82"/>
    <x v="0"/>
    <x v="2"/>
  </r>
  <r>
    <s v="O1609"/>
    <d v="2024-03-13T00:00:00"/>
    <x v="3"/>
    <x v="0"/>
    <x v="1"/>
    <s v="C459"/>
    <x v="806"/>
    <s v="B1259"/>
    <x v="813"/>
    <x v="2"/>
    <n v="43.99"/>
    <n v="2"/>
    <n v="87.98"/>
    <x v="3"/>
    <x v="0"/>
  </r>
  <r>
    <s v="O2632"/>
    <d v="2023-03-27T00:00:00"/>
    <x v="1"/>
    <x v="0"/>
    <x v="2"/>
    <s v="C874"/>
    <x v="585"/>
    <s v="B1982"/>
    <x v="261"/>
    <x v="1"/>
    <n v="19.600000000000001"/>
    <n v="1"/>
    <n v="19.600000000000001"/>
    <x v="0"/>
    <x v="7"/>
  </r>
  <r>
    <s v="O1377"/>
    <d v="2024-12-06T00:00:00"/>
    <x v="2"/>
    <x v="9"/>
    <x v="1"/>
    <s v="C572"/>
    <x v="807"/>
    <s v="B1943"/>
    <x v="814"/>
    <x v="2"/>
    <n v="37.869999999999997"/>
    <n v="1"/>
    <n v="37.869999999999997"/>
    <x v="1"/>
    <x v="4"/>
  </r>
  <r>
    <s v="O1063"/>
    <d v="2023-10-11T00:00:00"/>
    <x v="3"/>
    <x v="10"/>
    <x v="2"/>
    <s v="C112"/>
    <x v="695"/>
    <s v="B1873"/>
    <x v="815"/>
    <x v="2"/>
    <n v="20.92"/>
    <n v="1"/>
    <n v="20.92"/>
    <x v="2"/>
    <x v="1"/>
  </r>
  <r>
    <s v="O3309"/>
    <d v="2023-04-02T00:00:00"/>
    <x v="0"/>
    <x v="7"/>
    <x v="2"/>
    <s v="C307"/>
    <x v="808"/>
    <s v="B1396"/>
    <x v="816"/>
    <x v="2"/>
    <n v="34.630000000000003"/>
    <n v="2"/>
    <n v="69.260000000000005"/>
    <x v="2"/>
    <x v="2"/>
  </r>
  <r>
    <s v="O2417"/>
    <d v="2025-01-27T00:00:00"/>
    <x v="1"/>
    <x v="11"/>
    <x v="0"/>
    <s v="C327"/>
    <x v="120"/>
    <s v="B1762"/>
    <x v="354"/>
    <x v="2"/>
    <n v="48.04"/>
    <n v="3"/>
    <n v="144.12"/>
    <x v="0"/>
    <x v="6"/>
  </r>
  <r>
    <s v="O3301"/>
    <d v="2025-02-06T00:00:00"/>
    <x v="5"/>
    <x v="3"/>
    <x v="0"/>
    <s v="C696"/>
    <x v="809"/>
    <s v="B1607"/>
    <x v="747"/>
    <x v="0"/>
    <n v="16.13"/>
    <n v="3"/>
    <n v="48.39"/>
    <x v="2"/>
    <x v="2"/>
  </r>
  <r>
    <s v="O3615"/>
    <d v="2024-05-15T00:00:00"/>
    <x v="3"/>
    <x v="4"/>
    <x v="1"/>
    <s v="C561"/>
    <x v="810"/>
    <s v="B1010"/>
    <x v="817"/>
    <x v="0"/>
    <n v="24.52"/>
    <n v="4"/>
    <n v="98.08"/>
    <x v="0"/>
    <x v="2"/>
  </r>
  <r>
    <s v="O2328"/>
    <d v="2023-11-20T00:00:00"/>
    <x v="1"/>
    <x v="5"/>
    <x v="2"/>
    <s v="C812"/>
    <x v="811"/>
    <s v="B1149"/>
    <x v="572"/>
    <x v="3"/>
    <n v="18.510000000000002"/>
    <n v="5"/>
    <n v="92.55"/>
    <x v="1"/>
    <x v="2"/>
  </r>
  <r>
    <s v="O2101"/>
    <d v="2023-11-06T00:00:00"/>
    <x v="1"/>
    <x v="5"/>
    <x v="2"/>
    <s v="C357"/>
    <x v="812"/>
    <s v="B1999"/>
    <x v="818"/>
    <x v="3"/>
    <n v="45.69"/>
    <n v="5"/>
    <n v="228.45"/>
    <x v="0"/>
    <x v="0"/>
  </r>
  <r>
    <s v="O2119"/>
    <d v="2023-09-11T00:00:00"/>
    <x v="1"/>
    <x v="6"/>
    <x v="2"/>
    <s v="C926"/>
    <x v="793"/>
    <s v="B1261"/>
    <x v="819"/>
    <x v="3"/>
    <n v="22.6"/>
    <n v="5"/>
    <n v="113"/>
    <x v="0"/>
    <x v="1"/>
  </r>
  <r>
    <s v="O1706"/>
    <d v="2024-12-11T00:00:00"/>
    <x v="3"/>
    <x v="9"/>
    <x v="1"/>
    <s v="C821"/>
    <x v="146"/>
    <s v="B1268"/>
    <x v="382"/>
    <x v="1"/>
    <n v="45.47"/>
    <n v="1"/>
    <n v="45.47"/>
    <x v="1"/>
    <x v="0"/>
  </r>
  <r>
    <s v="O1876"/>
    <d v="2023-01-21T00:00:00"/>
    <x v="6"/>
    <x v="11"/>
    <x v="2"/>
    <s v="C218"/>
    <x v="676"/>
    <s v="B1195"/>
    <x v="50"/>
    <x v="0"/>
    <n v="12.09"/>
    <n v="4"/>
    <n v="48.36"/>
    <x v="3"/>
    <x v="0"/>
  </r>
  <r>
    <s v="O2638"/>
    <d v="2023-06-15T00:00:00"/>
    <x v="5"/>
    <x v="1"/>
    <x v="2"/>
    <s v="C489"/>
    <x v="813"/>
    <s v="B1569"/>
    <x v="820"/>
    <x v="0"/>
    <n v="30.81"/>
    <n v="5"/>
    <n v="154.05000000000001"/>
    <x v="1"/>
    <x v="0"/>
  </r>
  <r>
    <s v="O2726"/>
    <d v="2022-11-22T00:00:00"/>
    <x v="4"/>
    <x v="5"/>
    <x v="3"/>
    <s v="C985"/>
    <x v="309"/>
    <s v="B1195"/>
    <x v="50"/>
    <x v="2"/>
    <n v="11.39"/>
    <n v="5"/>
    <n v="56.95"/>
    <x v="0"/>
    <x v="1"/>
  </r>
  <r>
    <s v="O3084"/>
    <d v="2024-02-04T00:00:00"/>
    <x v="0"/>
    <x v="3"/>
    <x v="1"/>
    <s v="C888"/>
    <x v="814"/>
    <s v="B1664"/>
    <x v="528"/>
    <x v="1"/>
    <n v="10.37"/>
    <n v="4"/>
    <n v="41.48"/>
    <x v="2"/>
    <x v="2"/>
  </r>
  <r>
    <s v="O2339"/>
    <d v="2025-02-27T00:00:00"/>
    <x v="5"/>
    <x v="3"/>
    <x v="0"/>
    <s v="C728"/>
    <x v="815"/>
    <s v="B1138"/>
    <x v="658"/>
    <x v="1"/>
    <n v="37.14"/>
    <n v="4"/>
    <n v="148.56"/>
    <x v="2"/>
    <x v="2"/>
  </r>
  <r>
    <s v="O2415"/>
    <d v="2022-09-05T00:00:00"/>
    <x v="1"/>
    <x v="6"/>
    <x v="3"/>
    <s v="C265"/>
    <x v="816"/>
    <s v="B1250"/>
    <x v="637"/>
    <x v="2"/>
    <n v="22.55"/>
    <n v="2"/>
    <n v="45.1"/>
    <x v="0"/>
    <x v="7"/>
  </r>
  <r>
    <s v="O2926"/>
    <d v="2023-12-03T00:00:00"/>
    <x v="0"/>
    <x v="9"/>
    <x v="2"/>
    <s v="C907"/>
    <x v="817"/>
    <s v="B1364"/>
    <x v="821"/>
    <x v="0"/>
    <n v="13.99"/>
    <n v="2"/>
    <n v="27.98"/>
    <x v="2"/>
    <x v="3"/>
  </r>
  <r>
    <s v="O3847"/>
    <d v="2025-01-20T00:00:00"/>
    <x v="1"/>
    <x v="11"/>
    <x v="0"/>
    <s v="C679"/>
    <x v="57"/>
    <s v="B1052"/>
    <x v="611"/>
    <x v="2"/>
    <n v="44.68"/>
    <n v="1"/>
    <n v="44.68"/>
    <x v="2"/>
    <x v="7"/>
  </r>
  <r>
    <s v="O1349"/>
    <d v="2024-07-21T00:00:00"/>
    <x v="0"/>
    <x v="2"/>
    <x v="1"/>
    <s v="C892"/>
    <x v="818"/>
    <s v="B1006"/>
    <x v="632"/>
    <x v="1"/>
    <n v="42.42"/>
    <n v="3"/>
    <n v="127.26"/>
    <x v="3"/>
    <x v="1"/>
  </r>
  <r>
    <s v="O2201"/>
    <d v="2024-05-01T00:00:00"/>
    <x v="3"/>
    <x v="4"/>
    <x v="1"/>
    <s v="C285"/>
    <x v="819"/>
    <s v="B1425"/>
    <x v="279"/>
    <x v="0"/>
    <n v="17.899999999999999"/>
    <n v="3"/>
    <n v="53.7"/>
    <x v="2"/>
    <x v="7"/>
  </r>
  <r>
    <s v="O3375"/>
    <d v="2023-07-16T00:00:00"/>
    <x v="0"/>
    <x v="2"/>
    <x v="2"/>
    <s v="C341"/>
    <x v="820"/>
    <s v="B1339"/>
    <x v="668"/>
    <x v="2"/>
    <n v="17.04"/>
    <n v="3"/>
    <n v="51.12"/>
    <x v="0"/>
    <x v="2"/>
  </r>
  <r>
    <s v="O1279"/>
    <d v="2024-07-11T00:00:00"/>
    <x v="5"/>
    <x v="2"/>
    <x v="1"/>
    <s v="C259"/>
    <x v="481"/>
    <s v="B1851"/>
    <x v="232"/>
    <x v="1"/>
    <n v="48.78"/>
    <n v="1"/>
    <n v="48.78"/>
    <x v="0"/>
    <x v="4"/>
  </r>
  <r>
    <s v="O1476"/>
    <d v="2024-11-20T00:00:00"/>
    <x v="3"/>
    <x v="5"/>
    <x v="1"/>
    <s v="C711"/>
    <x v="797"/>
    <s v="B1560"/>
    <x v="604"/>
    <x v="0"/>
    <n v="40.020000000000003"/>
    <n v="4"/>
    <n v="160.08000000000001"/>
    <x v="1"/>
    <x v="1"/>
  </r>
  <r>
    <s v="O2580"/>
    <d v="2023-03-19T00:00:00"/>
    <x v="0"/>
    <x v="0"/>
    <x v="2"/>
    <s v="C898"/>
    <x v="88"/>
    <s v="B1600"/>
    <x v="822"/>
    <x v="2"/>
    <n v="41.74"/>
    <n v="3"/>
    <n v="125.22"/>
    <x v="1"/>
    <x v="3"/>
  </r>
  <r>
    <s v="O1717"/>
    <d v="2023-02-26T00:00:00"/>
    <x v="0"/>
    <x v="3"/>
    <x v="2"/>
    <s v="C556"/>
    <x v="821"/>
    <s v="B1709"/>
    <x v="823"/>
    <x v="2"/>
    <n v="5.42"/>
    <n v="2"/>
    <n v="10.84"/>
    <x v="1"/>
    <x v="3"/>
  </r>
  <r>
    <s v="O1551"/>
    <d v="2023-08-16T00:00:00"/>
    <x v="3"/>
    <x v="8"/>
    <x v="2"/>
    <s v="C714"/>
    <x v="200"/>
    <s v="B1025"/>
    <x v="306"/>
    <x v="1"/>
    <n v="10.24"/>
    <n v="4"/>
    <n v="40.96"/>
    <x v="3"/>
    <x v="3"/>
  </r>
  <r>
    <s v="O1001"/>
    <d v="2024-05-10T00:00:00"/>
    <x v="2"/>
    <x v="4"/>
    <x v="1"/>
    <s v="C871"/>
    <x v="822"/>
    <s v="B1240"/>
    <x v="197"/>
    <x v="2"/>
    <n v="23.22"/>
    <n v="2"/>
    <n v="46.44"/>
    <x v="1"/>
    <x v="2"/>
  </r>
  <r>
    <s v="O3757"/>
    <d v="2023-07-05T00:00:00"/>
    <x v="3"/>
    <x v="2"/>
    <x v="2"/>
    <s v="C132"/>
    <x v="136"/>
    <s v="B1708"/>
    <x v="824"/>
    <x v="0"/>
    <n v="20.46"/>
    <n v="5"/>
    <n v="102.3"/>
    <x v="1"/>
    <x v="2"/>
  </r>
  <r>
    <s v="O2366"/>
    <d v="2024-07-14T00:00:00"/>
    <x v="0"/>
    <x v="2"/>
    <x v="1"/>
    <s v="C244"/>
    <x v="823"/>
    <s v="B1997"/>
    <x v="825"/>
    <x v="2"/>
    <n v="7.9"/>
    <n v="1"/>
    <n v="7.9"/>
    <x v="2"/>
    <x v="3"/>
  </r>
  <r>
    <s v="O1013"/>
    <d v="2023-12-11T00:00:00"/>
    <x v="1"/>
    <x v="9"/>
    <x v="2"/>
    <s v="C448"/>
    <x v="485"/>
    <s v="B1369"/>
    <x v="826"/>
    <x v="0"/>
    <n v="40.64"/>
    <n v="2"/>
    <n v="81.28"/>
    <x v="3"/>
    <x v="4"/>
  </r>
  <r>
    <s v="O1605"/>
    <d v="2023-11-07T00:00:00"/>
    <x v="4"/>
    <x v="5"/>
    <x v="2"/>
    <s v="C554"/>
    <x v="824"/>
    <s v="B1875"/>
    <x v="693"/>
    <x v="0"/>
    <n v="9.7100000000000009"/>
    <n v="4"/>
    <n v="38.840000000000003"/>
    <x v="3"/>
    <x v="1"/>
  </r>
  <r>
    <s v="O3942"/>
    <d v="2022-10-20T00:00:00"/>
    <x v="5"/>
    <x v="10"/>
    <x v="3"/>
    <s v="C155"/>
    <x v="630"/>
    <s v="B1477"/>
    <x v="827"/>
    <x v="2"/>
    <n v="5.0199999999999996"/>
    <n v="3"/>
    <n v="15.06"/>
    <x v="1"/>
    <x v="1"/>
  </r>
  <r>
    <s v="O2278"/>
    <d v="2023-12-16T00:00:00"/>
    <x v="6"/>
    <x v="9"/>
    <x v="2"/>
    <s v="C253"/>
    <x v="825"/>
    <s v="B1947"/>
    <x v="828"/>
    <x v="2"/>
    <n v="12.6"/>
    <n v="2"/>
    <n v="25.2"/>
    <x v="0"/>
    <x v="2"/>
  </r>
  <r>
    <s v="O1855"/>
    <d v="2023-12-01T00:00:00"/>
    <x v="2"/>
    <x v="9"/>
    <x v="2"/>
    <s v="C166"/>
    <x v="826"/>
    <s v="B1611"/>
    <x v="829"/>
    <x v="2"/>
    <n v="48.46"/>
    <n v="4"/>
    <n v="193.84"/>
    <x v="0"/>
    <x v="1"/>
  </r>
  <r>
    <s v="O1148"/>
    <d v="2024-12-03T00:00:00"/>
    <x v="4"/>
    <x v="9"/>
    <x v="1"/>
    <s v="C873"/>
    <x v="827"/>
    <s v="B1626"/>
    <x v="830"/>
    <x v="0"/>
    <n v="33.200000000000003"/>
    <n v="2"/>
    <n v="66.400000000000006"/>
    <x v="2"/>
    <x v="3"/>
  </r>
  <r>
    <s v="O3000"/>
    <d v="2023-02-01T00:00:00"/>
    <x v="3"/>
    <x v="3"/>
    <x v="2"/>
    <s v="C171"/>
    <x v="331"/>
    <s v="B1876"/>
    <x v="199"/>
    <x v="0"/>
    <n v="27.73"/>
    <n v="3"/>
    <n v="83.19"/>
    <x v="0"/>
    <x v="2"/>
  </r>
  <r>
    <s v="O3384"/>
    <d v="2023-09-09T00:00:00"/>
    <x v="6"/>
    <x v="6"/>
    <x v="2"/>
    <s v="C902"/>
    <x v="645"/>
    <s v="B1159"/>
    <x v="831"/>
    <x v="2"/>
    <n v="24.92"/>
    <n v="3"/>
    <n v="74.760000000000005"/>
    <x v="2"/>
    <x v="3"/>
  </r>
  <r>
    <s v="O2234"/>
    <d v="2025-07-11T00:00:00"/>
    <x v="2"/>
    <x v="2"/>
    <x v="0"/>
    <s v="C236"/>
    <x v="232"/>
    <s v="B1455"/>
    <x v="739"/>
    <x v="0"/>
    <n v="16.47"/>
    <n v="3"/>
    <n v="49.41"/>
    <x v="2"/>
    <x v="1"/>
  </r>
  <r>
    <s v="O1590"/>
    <d v="2023-10-11T00:00:00"/>
    <x v="3"/>
    <x v="10"/>
    <x v="2"/>
    <s v="C600"/>
    <x v="698"/>
    <s v="B1536"/>
    <x v="556"/>
    <x v="1"/>
    <n v="13.44"/>
    <n v="3"/>
    <n v="40.32"/>
    <x v="2"/>
    <x v="7"/>
  </r>
  <r>
    <s v="O2013"/>
    <d v="2023-11-17T00:00:00"/>
    <x v="2"/>
    <x v="5"/>
    <x v="2"/>
    <s v="C388"/>
    <x v="828"/>
    <s v="B1580"/>
    <x v="157"/>
    <x v="1"/>
    <n v="49.17"/>
    <n v="5"/>
    <n v="245.85"/>
    <x v="0"/>
    <x v="2"/>
  </r>
  <r>
    <s v="O2464"/>
    <d v="2022-11-20T00:00:00"/>
    <x v="0"/>
    <x v="5"/>
    <x v="3"/>
    <s v="C236"/>
    <x v="738"/>
    <s v="B1073"/>
    <x v="110"/>
    <x v="0"/>
    <n v="45.96"/>
    <n v="3"/>
    <n v="137.88"/>
    <x v="1"/>
    <x v="0"/>
  </r>
  <r>
    <s v="O1378"/>
    <d v="2023-05-01T00:00:00"/>
    <x v="1"/>
    <x v="4"/>
    <x v="2"/>
    <s v="C742"/>
    <x v="829"/>
    <s v="B1896"/>
    <x v="384"/>
    <x v="1"/>
    <n v="26.97"/>
    <n v="2"/>
    <n v="53.94"/>
    <x v="3"/>
    <x v="2"/>
  </r>
  <r>
    <s v="O3841"/>
    <d v="2023-12-31T00:00:00"/>
    <x v="0"/>
    <x v="9"/>
    <x v="2"/>
    <s v="C545"/>
    <x v="14"/>
    <s v="B1585"/>
    <x v="595"/>
    <x v="0"/>
    <n v="35.35"/>
    <n v="5"/>
    <n v="176.75"/>
    <x v="0"/>
    <x v="1"/>
  </r>
  <r>
    <s v="O1869"/>
    <d v="2023-11-09T00:00:00"/>
    <x v="5"/>
    <x v="5"/>
    <x v="2"/>
    <s v="C181"/>
    <x v="773"/>
    <s v="B1093"/>
    <x v="269"/>
    <x v="3"/>
    <n v="16.12"/>
    <n v="1"/>
    <n v="16.12"/>
    <x v="2"/>
    <x v="0"/>
  </r>
  <r>
    <s v="O2357"/>
    <d v="2022-12-26T00:00:00"/>
    <x v="1"/>
    <x v="9"/>
    <x v="3"/>
    <s v="C673"/>
    <x v="34"/>
    <s v="B1012"/>
    <x v="568"/>
    <x v="0"/>
    <n v="19.010000000000002"/>
    <n v="1"/>
    <n v="19.010000000000002"/>
    <x v="0"/>
    <x v="2"/>
  </r>
  <r>
    <s v="O3284"/>
    <d v="2025-08-15T00:00:00"/>
    <x v="2"/>
    <x v="8"/>
    <x v="0"/>
    <s v="C448"/>
    <x v="565"/>
    <s v="B1385"/>
    <x v="460"/>
    <x v="2"/>
    <n v="18.82"/>
    <n v="3"/>
    <n v="56.46"/>
    <x v="1"/>
    <x v="1"/>
  </r>
  <r>
    <s v="O2655"/>
    <d v="2025-02-21T00:00:00"/>
    <x v="2"/>
    <x v="3"/>
    <x v="0"/>
    <s v="C988"/>
    <x v="80"/>
    <s v="B1958"/>
    <x v="832"/>
    <x v="2"/>
    <n v="41.66"/>
    <n v="1"/>
    <n v="41.66"/>
    <x v="0"/>
    <x v="1"/>
  </r>
  <r>
    <s v="O1429"/>
    <d v="2023-06-21T00:00:00"/>
    <x v="3"/>
    <x v="1"/>
    <x v="2"/>
    <s v="C840"/>
    <x v="830"/>
    <s v="B1529"/>
    <x v="833"/>
    <x v="2"/>
    <n v="48.08"/>
    <n v="3"/>
    <n v="144.24"/>
    <x v="0"/>
    <x v="1"/>
  </r>
  <r>
    <s v="O1336"/>
    <d v="2023-07-27T00:00:00"/>
    <x v="5"/>
    <x v="2"/>
    <x v="2"/>
    <s v="C798"/>
    <x v="656"/>
    <s v="B1980"/>
    <x v="834"/>
    <x v="3"/>
    <n v="46.48"/>
    <n v="5"/>
    <n v="232.4"/>
    <x v="1"/>
    <x v="4"/>
  </r>
  <r>
    <s v="O2153"/>
    <d v="2023-11-09T00:00:00"/>
    <x v="5"/>
    <x v="5"/>
    <x v="2"/>
    <s v="C517"/>
    <x v="584"/>
    <s v="B1309"/>
    <x v="835"/>
    <x v="1"/>
    <n v="42.52"/>
    <n v="1"/>
    <n v="42.52"/>
    <x v="3"/>
    <x v="4"/>
  </r>
  <r>
    <s v="O3080"/>
    <d v="2025-03-12T00:00:00"/>
    <x v="3"/>
    <x v="0"/>
    <x v="0"/>
    <s v="C881"/>
    <x v="158"/>
    <s v="B1583"/>
    <x v="497"/>
    <x v="0"/>
    <n v="11.52"/>
    <n v="2"/>
    <n v="23.04"/>
    <x v="0"/>
    <x v="2"/>
  </r>
  <r>
    <s v="O3744"/>
    <d v="2024-11-05T00:00:00"/>
    <x v="4"/>
    <x v="5"/>
    <x v="1"/>
    <s v="C874"/>
    <x v="585"/>
    <s v="B1243"/>
    <x v="440"/>
    <x v="2"/>
    <n v="44.74"/>
    <n v="5"/>
    <n v="223.7"/>
    <x v="0"/>
    <x v="0"/>
  </r>
  <r>
    <s v="O1874"/>
    <d v="2023-02-23T00:00:00"/>
    <x v="5"/>
    <x v="3"/>
    <x v="2"/>
    <s v="C832"/>
    <x v="831"/>
    <s v="B1195"/>
    <x v="836"/>
    <x v="1"/>
    <n v="23.66"/>
    <n v="3"/>
    <n v="70.98"/>
    <x v="0"/>
    <x v="7"/>
  </r>
  <r>
    <s v="O1960"/>
    <d v="2024-08-26T00:00:00"/>
    <x v="1"/>
    <x v="8"/>
    <x v="1"/>
    <s v="C677"/>
    <x v="186"/>
    <s v="B1763"/>
    <x v="246"/>
    <x v="0"/>
    <n v="17.989999999999998"/>
    <n v="3"/>
    <n v="53.97"/>
    <x v="2"/>
    <x v="3"/>
  </r>
  <r>
    <s v="O1594"/>
    <d v="2023-01-10T00:00:00"/>
    <x v="4"/>
    <x v="11"/>
    <x v="2"/>
    <s v="C824"/>
    <x v="832"/>
    <s v="B1062"/>
    <x v="837"/>
    <x v="2"/>
    <n v="40.57"/>
    <n v="1"/>
    <n v="40.57"/>
    <x v="2"/>
    <x v="4"/>
  </r>
  <r>
    <s v="O2700"/>
    <d v="2024-02-04T00:00:00"/>
    <x v="0"/>
    <x v="3"/>
    <x v="1"/>
    <s v="C127"/>
    <x v="372"/>
    <s v="B1445"/>
    <x v="838"/>
    <x v="2"/>
    <n v="38.89"/>
    <n v="5"/>
    <n v="194.45"/>
    <x v="2"/>
    <x v="5"/>
  </r>
  <r>
    <s v="O3503"/>
    <d v="2022-11-07T00:00:00"/>
    <x v="1"/>
    <x v="5"/>
    <x v="3"/>
    <s v="C540"/>
    <x v="338"/>
    <s v="B1106"/>
    <x v="432"/>
    <x v="3"/>
    <n v="28.5"/>
    <n v="2"/>
    <n v="57"/>
    <x v="0"/>
    <x v="6"/>
  </r>
  <r>
    <s v="O2375"/>
    <d v="2025-03-05T00:00:00"/>
    <x v="3"/>
    <x v="0"/>
    <x v="0"/>
    <s v="C328"/>
    <x v="20"/>
    <s v="B1580"/>
    <x v="157"/>
    <x v="1"/>
    <n v="47.49"/>
    <n v="4"/>
    <n v="189.96"/>
    <x v="0"/>
    <x v="3"/>
  </r>
  <r>
    <s v="O1846"/>
    <d v="2024-01-07T00:00:00"/>
    <x v="0"/>
    <x v="11"/>
    <x v="1"/>
    <s v="C418"/>
    <x v="290"/>
    <s v="B1046"/>
    <x v="317"/>
    <x v="1"/>
    <n v="45.75"/>
    <n v="5"/>
    <n v="228.75"/>
    <x v="3"/>
    <x v="0"/>
  </r>
  <r>
    <s v="O2108"/>
    <d v="2023-07-19T00:00:00"/>
    <x v="3"/>
    <x v="2"/>
    <x v="2"/>
    <s v="C702"/>
    <x v="833"/>
    <s v="B1492"/>
    <x v="839"/>
    <x v="0"/>
    <n v="9.56"/>
    <n v="5"/>
    <n v="47.8"/>
    <x v="1"/>
    <x v="0"/>
  </r>
  <r>
    <s v="O1827"/>
    <d v="2023-11-19T00:00:00"/>
    <x v="0"/>
    <x v="5"/>
    <x v="2"/>
    <s v="C115"/>
    <x v="424"/>
    <s v="B1352"/>
    <x v="840"/>
    <x v="2"/>
    <n v="28.8"/>
    <n v="4"/>
    <n v="115.2"/>
    <x v="1"/>
    <x v="1"/>
  </r>
  <r>
    <s v="O1794"/>
    <d v="2024-04-14T00:00:00"/>
    <x v="0"/>
    <x v="7"/>
    <x v="1"/>
    <s v="C458"/>
    <x v="122"/>
    <s v="B1727"/>
    <x v="841"/>
    <x v="3"/>
    <n v="21.57"/>
    <n v="1"/>
    <n v="21.57"/>
    <x v="3"/>
    <x v="1"/>
  </r>
  <r>
    <s v="O2021"/>
    <d v="2023-08-10T00:00:00"/>
    <x v="5"/>
    <x v="8"/>
    <x v="2"/>
    <s v="C839"/>
    <x v="834"/>
    <s v="B1647"/>
    <x v="842"/>
    <x v="3"/>
    <n v="11.23"/>
    <n v="3"/>
    <n v="33.69"/>
    <x v="0"/>
    <x v="4"/>
  </r>
  <r>
    <s v="O1055"/>
    <d v="2023-12-19T00:00:00"/>
    <x v="4"/>
    <x v="9"/>
    <x v="2"/>
    <s v="C507"/>
    <x v="72"/>
    <s v="B1716"/>
    <x v="446"/>
    <x v="0"/>
    <n v="48.16"/>
    <n v="4"/>
    <n v="192.64"/>
    <x v="3"/>
    <x v="4"/>
  </r>
  <r>
    <s v="O3799"/>
    <d v="2025-05-05T00:00:00"/>
    <x v="1"/>
    <x v="4"/>
    <x v="0"/>
    <s v="C406"/>
    <x v="74"/>
    <s v="B1815"/>
    <x v="257"/>
    <x v="2"/>
    <n v="36.56"/>
    <n v="1"/>
    <n v="36.56"/>
    <x v="2"/>
    <x v="2"/>
  </r>
  <r>
    <s v="O1550"/>
    <d v="2024-10-26T00:00:00"/>
    <x v="6"/>
    <x v="10"/>
    <x v="1"/>
    <s v="C252"/>
    <x v="603"/>
    <s v="B1968"/>
    <x v="276"/>
    <x v="0"/>
    <n v="39.64"/>
    <n v="2"/>
    <n v="79.28"/>
    <x v="3"/>
    <x v="7"/>
  </r>
  <r>
    <s v="O2371"/>
    <d v="2024-05-03T00:00:00"/>
    <x v="2"/>
    <x v="4"/>
    <x v="1"/>
    <s v="C848"/>
    <x v="835"/>
    <s v="B1055"/>
    <x v="671"/>
    <x v="0"/>
    <n v="40.83"/>
    <n v="3"/>
    <n v="122.49"/>
    <x v="0"/>
    <x v="2"/>
  </r>
  <r>
    <s v="O2630"/>
    <d v="2022-11-11T00:00:00"/>
    <x v="2"/>
    <x v="5"/>
    <x v="3"/>
    <s v="C720"/>
    <x v="836"/>
    <s v="B1042"/>
    <x v="785"/>
    <x v="1"/>
    <n v="18.13"/>
    <n v="4"/>
    <n v="72.52"/>
    <x v="2"/>
    <x v="2"/>
  </r>
  <r>
    <s v="O2532"/>
    <d v="2025-07-02T00:00:00"/>
    <x v="3"/>
    <x v="2"/>
    <x v="0"/>
    <s v="C478"/>
    <x v="19"/>
    <s v="B1807"/>
    <x v="843"/>
    <x v="0"/>
    <n v="24.03"/>
    <n v="1"/>
    <n v="24.03"/>
    <x v="0"/>
    <x v="1"/>
  </r>
  <r>
    <s v="O2775"/>
    <d v="2022-12-05T00:00:00"/>
    <x v="1"/>
    <x v="9"/>
    <x v="3"/>
    <s v="C164"/>
    <x v="837"/>
    <s v="B1254"/>
    <x v="542"/>
    <x v="0"/>
    <n v="12.67"/>
    <n v="4"/>
    <n v="50.68"/>
    <x v="2"/>
    <x v="6"/>
  </r>
  <r>
    <s v="O2627"/>
    <d v="2024-06-06T00:00:00"/>
    <x v="5"/>
    <x v="1"/>
    <x v="1"/>
    <s v="C241"/>
    <x v="617"/>
    <s v="B1227"/>
    <x v="844"/>
    <x v="2"/>
    <n v="48.8"/>
    <n v="4"/>
    <n v="195.2"/>
    <x v="0"/>
    <x v="7"/>
  </r>
  <r>
    <s v="O3581"/>
    <d v="2022-12-17T00:00:00"/>
    <x v="6"/>
    <x v="9"/>
    <x v="3"/>
    <s v="C470"/>
    <x v="394"/>
    <s v="B1536"/>
    <x v="624"/>
    <x v="0"/>
    <n v="14.87"/>
    <n v="5"/>
    <n v="74.349999999999994"/>
    <x v="0"/>
    <x v="1"/>
  </r>
  <r>
    <s v="O1113"/>
    <d v="2024-03-29T00:00:00"/>
    <x v="2"/>
    <x v="0"/>
    <x v="1"/>
    <s v="C459"/>
    <x v="838"/>
    <s v="B1364"/>
    <x v="821"/>
    <x v="3"/>
    <n v="15.95"/>
    <n v="5"/>
    <n v="79.75"/>
    <x v="2"/>
    <x v="0"/>
  </r>
  <r>
    <s v="O3567"/>
    <d v="2024-01-07T00:00:00"/>
    <x v="0"/>
    <x v="11"/>
    <x v="1"/>
    <s v="C775"/>
    <x v="441"/>
    <s v="B1354"/>
    <x v="845"/>
    <x v="3"/>
    <n v="43.11"/>
    <n v="4"/>
    <n v="172.44"/>
    <x v="2"/>
    <x v="0"/>
  </r>
  <r>
    <s v="O2254"/>
    <d v="2024-11-14T00:00:00"/>
    <x v="5"/>
    <x v="5"/>
    <x v="1"/>
    <s v="C984"/>
    <x v="839"/>
    <s v="B1258"/>
    <x v="253"/>
    <x v="2"/>
    <n v="13.2"/>
    <n v="3"/>
    <n v="39.6"/>
    <x v="0"/>
    <x v="2"/>
  </r>
  <r>
    <s v="O3539"/>
    <d v="2024-06-17T00:00:00"/>
    <x v="1"/>
    <x v="1"/>
    <x v="1"/>
    <s v="C477"/>
    <x v="840"/>
    <s v="B1308"/>
    <x v="294"/>
    <x v="0"/>
    <n v="48.74"/>
    <n v="4"/>
    <n v="194.96"/>
    <x v="0"/>
    <x v="2"/>
  </r>
  <r>
    <s v="O2924"/>
    <d v="2024-09-22T00:00:00"/>
    <x v="0"/>
    <x v="6"/>
    <x v="1"/>
    <s v="C269"/>
    <x v="417"/>
    <s v="B1969"/>
    <x v="283"/>
    <x v="0"/>
    <n v="24.66"/>
    <n v="1"/>
    <n v="24.66"/>
    <x v="0"/>
    <x v="2"/>
  </r>
  <r>
    <s v="O3699"/>
    <d v="2022-12-11T00:00:00"/>
    <x v="0"/>
    <x v="9"/>
    <x v="3"/>
    <s v="C984"/>
    <x v="258"/>
    <s v="B1836"/>
    <x v="846"/>
    <x v="1"/>
    <n v="54.78"/>
    <n v="5"/>
    <n v="273.89999999999998"/>
    <x v="0"/>
    <x v="3"/>
  </r>
  <r>
    <s v="O1219"/>
    <d v="2023-05-27T00:00:00"/>
    <x v="6"/>
    <x v="4"/>
    <x v="2"/>
    <s v="C561"/>
    <x v="810"/>
    <s v="B1510"/>
    <x v="847"/>
    <x v="0"/>
    <n v="30.38"/>
    <n v="1"/>
    <n v="30.38"/>
    <x v="3"/>
    <x v="0"/>
  </r>
  <r>
    <s v="O1269"/>
    <d v="2024-08-30T00:00:00"/>
    <x v="2"/>
    <x v="8"/>
    <x v="1"/>
    <s v="C491"/>
    <x v="841"/>
    <s v="B1727"/>
    <x v="718"/>
    <x v="1"/>
    <n v="13.86"/>
    <n v="3"/>
    <n v="41.58"/>
    <x v="3"/>
    <x v="3"/>
  </r>
  <r>
    <s v="O1042"/>
    <d v="2024-08-22T00:00:00"/>
    <x v="5"/>
    <x v="8"/>
    <x v="1"/>
    <s v="C234"/>
    <x v="842"/>
    <s v="B1423"/>
    <x v="848"/>
    <x v="1"/>
    <n v="40"/>
    <n v="3"/>
    <n v="120"/>
    <x v="3"/>
    <x v="1"/>
  </r>
  <r>
    <s v="O3767"/>
    <d v="2024-06-09T00:00:00"/>
    <x v="0"/>
    <x v="1"/>
    <x v="1"/>
    <s v="C123"/>
    <x v="540"/>
    <s v="B1942"/>
    <x v="462"/>
    <x v="0"/>
    <n v="57.03"/>
    <n v="2"/>
    <n v="114.06"/>
    <x v="0"/>
    <x v="2"/>
  </r>
  <r>
    <s v="O2111"/>
    <d v="2024-06-28T00:00:00"/>
    <x v="2"/>
    <x v="1"/>
    <x v="1"/>
    <s v="C895"/>
    <x v="843"/>
    <s v="B1581"/>
    <x v="34"/>
    <x v="2"/>
    <n v="18.48"/>
    <n v="4"/>
    <n v="73.92"/>
    <x v="2"/>
    <x v="7"/>
  </r>
  <r>
    <s v="O2212"/>
    <d v="2023-10-09T00:00:00"/>
    <x v="1"/>
    <x v="10"/>
    <x v="2"/>
    <s v="C558"/>
    <x v="648"/>
    <s v="B1983"/>
    <x v="314"/>
    <x v="3"/>
    <n v="22.37"/>
    <n v="1"/>
    <n v="22.37"/>
    <x v="2"/>
    <x v="6"/>
  </r>
  <r>
    <s v="O1893"/>
    <d v="2023-05-04T00:00:00"/>
    <x v="5"/>
    <x v="4"/>
    <x v="2"/>
    <s v="C510"/>
    <x v="246"/>
    <s v="B1672"/>
    <x v="849"/>
    <x v="1"/>
    <n v="44.19"/>
    <n v="3"/>
    <n v="132.57"/>
    <x v="2"/>
    <x v="3"/>
  </r>
  <r>
    <s v="O2274"/>
    <d v="2022-10-06T00:00:00"/>
    <x v="5"/>
    <x v="10"/>
    <x v="3"/>
    <s v="C707"/>
    <x v="268"/>
    <s v="B1354"/>
    <x v="574"/>
    <x v="2"/>
    <n v="29.68"/>
    <n v="1"/>
    <n v="29.68"/>
    <x v="0"/>
    <x v="0"/>
  </r>
  <r>
    <s v="O2965"/>
    <d v="2025-07-18T00:00:00"/>
    <x v="2"/>
    <x v="2"/>
    <x v="0"/>
    <s v="C129"/>
    <x v="844"/>
    <s v="B1554"/>
    <x v="116"/>
    <x v="0"/>
    <n v="35.69"/>
    <n v="2"/>
    <n v="71.38"/>
    <x v="0"/>
    <x v="3"/>
  </r>
  <r>
    <s v="O3944"/>
    <d v="2022-11-26T00:00:00"/>
    <x v="6"/>
    <x v="5"/>
    <x v="3"/>
    <s v="C858"/>
    <x v="486"/>
    <s v="B1666"/>
    <x v="685"/>
    <x v="0"/>
    <n v="33.68"/>
    <n v="1"/>
    <n v="33.68"/>
    <x v="2"/>
    <x v="6"/>
  </r>
  <r>
    <s v="O3463"/>
    <d v="2025-05-18T00:00:00"/>
    <x v="0"/>
    <x v="4"/>
    <x v="0"/>
    <s v="C594"/>
    <x v="769"/>
    <s v="B1107"/>
    <x v="850"/>
    <x v="0"/>
    <n v="42.31"/>
    <n v="2"/>
    <n v="84.62"/>
    <x v="0"/>
    <x v="1"/>
  </r>
  <r>
    <s v="O3912"/>
    <d v="2023-10-28T00:00:00"/>
    <x v="6"/>
    <x v="10"/>
    <x v="2"/>
    <s v="C104"/>
    <x v="845"/>
    <s v="B1407"/>
    <x v="268"/>
    <x v="2"/>
    <n v="16.63"/>
    <n v="2"/>
    <n v="33.26"/>
    <x v="0"/>
    <x v="3"/>
  </r>
  <r>
    <s v="O2377"/>
    <d v="2023-12-02T00:00:00"/>
    <x v="6"/>
    <x v="9"/>
    <x v="2"/>
    <s v="C985"/>
    <x v="339"/>
    <s v="B1414"/>
    <x v="851"/>
    <x v="1"/>
    <n v="34.97"/>
    <n v="2"/>
    <n v="69.94"/>
    <x v="1"/>
    <x v="2"/>
  </r>
  <r>
    <s v="O3099"/>
    <d v="2023-04-14T00:00:00"/>
    <x v="2"/>
    <x v="7"/>
    <x v="2"/>
    <s v="C403"/>
    <x v="229"/>
    <s v="B1624"/>
    <x v="168"/>
    <x v="0"/>
    <n v="38.53"/>
    <n v="2"/>
    <n v="77.06"/>
    <x v="1"/>
    <x v="1"/>
  </r>
  <r>
    <s v="O2467"/>
    <d v="2022-10-16T00:00:00"/>
    <x v="0"/>
    <x v="10"/>
    <x v="3"/>
    <s v="C966"/>
    <x v="846"/>
    <s v="B1792"/>
    <x v="114"/>
    <x v="1"/>
    <n v="44.38"/>
    <n v="1"/>
    <n v="44.38"/>
    <x v="2"/>
    <x v="1"/>
  </r>
  <r>
    <s v="O1295"/>
    <d v="2024-07-23T00:00:00"/>
    <x v="4"/>
    <x v="2"/>
    <x v="1"/>
    <s v="C216"/>
    <x v="847"/>
    <s v="B1536"/>
    <x v="852"/>
    <x v="2"/>
    <n v="30.65"/>
    <n v="4"/>
    <n v="122.6"/>
    <x v="1"/>
    <x v="3"/>
  </r>
  <r>
    <s v="O1626"/>
    <d v="2024-04-30T00:00:00"/>
    <x v="4"/>
    <x v="7"/>
    <x v="1"/>
    <s v="C536"/>
    <x v="848"/>
    <s v="B1354"/>
    <x v="574"/>
    <x v="0"/>
    <n v="28.06"/>
    <n v="2"/>
    <n v="56.12"/>
    <x v="0"/>
    <x v="0"/>
  </r>
  <r>
    <s v="O2996"/>
    <d v="2023-09-08T00:00:00"/>
    <x v="2"/>
    <x v="6"/>
    <x v="2"/>
    <s v="C870"/>
    <x v="478"/>
    <s v="B1916"/>
    <x v="853"/>
    <x v="0"/>
    <n v="20.16"/>
    <n v="3"/>
    <n v="60.48"/>
    <x v="2"/>
    <x v="2"/>
  </r>
  <r>
    <s v="O3363"/>
    <d v="2024-08-01T00:00:00"/>
    <x v="5"/>
    <x v="8"/>
    <x v="1"/>
    <s v="C885"/>
    <x v="260"/>
    <s v="B1145"/>
    <x v="87"/>
    <x v="0"/>
    <n v="47.48"/>
    <n v="3"/>
    <n v="142.44"/>
    <x v="0"/>
    <x v="5"/>
  </r>
  <r>
    <s v="O3698"/>
    <d v="2024-11-06T00:00:00"/>
    <x v="3"/>
    <x v="5"/>
    <x v="1"/>
    <s v="C240"/>
    <x v="462"/>
    <s v="B1096"/>
    <x v="420"/>
    <x v="0"/>
    <n v="5.85"/>
    <n v="2"/>
    <n v="11.7"/>
    <x v="0"/>
    <x v="2"/>
  </r>
  <r>
    <s v="O1260"/>
    <d v="2023-11-22T00:00:00"/>
    <x v="3"/>
    <x v="5"/>
    <x v="2"/>
    <s v="C578"/>
    <x v="849"/>
    <s v="B1580"/>
    <x v="854"/>
    <x v="2"/>
    <n v="6.52"/>
    <n v="2"/>
    <n v="13.04"/>
    <x v="1"/>
    <x v="2"/>
  </r>
  <r>
    <s v="O3351"/>
    <d v="2023-12-29T00:00:00"/>
    <x v="2"/>
    <x v="9"/>
    <x v="2"/>
    <s v="C737"/>
    <x v="753"/>
    <s v="B1841"/>
    <x v="699"/>
    <x v="2"/>
    <n v="9.52"/>
    <n v="3"/>
    <n v="28.56"/>
    <x v="0"/>
    <x v="0"/>
  </r>
  <r>
    <s v="O2710"/>
    <d v="2025-02-26T00:00:00"/>
    <x v="3"/>
    <x v="3"/>
    <x v="0"/>
    <s v="C923"/>
    <x v="850"/>
    <s v="B1438"/>
    <x v="594"/>
    <x v="2"/>
    <n v="20.3"/>
    <n v="3"/>
    <n v="60.9"/>
    <x v="0"/>
    <x v="7"/>
  </r>
  <r>
    <s v="O2829"/>
    <d v="2025-06-14T00:00:00"/>
    <x v="6"/>
    <x v="1"/>
    <x v="0"/>
    <s v="C467"/>
    <x v="851"/>
    <s v="B1063"/>
    <x v="612"/>
    <x v="2"/>
    <n v="26.82"/>
    <n v="4"/>
    <n v="107.28"/>
    <x v="0"/>
    <x v="1"/>
  </r>
  <r>
    <s v="O2513"/>
    <d v="2024-07-01T00:00:00"/>
    <x v="1"/>
    <x v="2"/>
    <x v="1"/>
    <s v="C219"/>
    <x v="340"/>
    <s v="B1484"/>
    <x v="855"/>
    <x v="2"/>
    <n v="17.010000000000002"/>
    <n v="5"/>
    <n v="85.05"/>
    <x v="0"/>
    <x v="7"/>
  </r>
  <r>
    <s v="O1302"/>
    <d v="2024-08-19T00:00:00"/>
    <x v="1"/>
    <x v="8"/>
    <x v="1"/>
    <s v="C936"/>
    <x v="852"/>
    <s v="B1546"/>
    <x v="856"/>
    <x v="1"/>
    <n v="25.04"/>
    <n v="1"/>
    <n v="25.04"/>
    <x v="2"/>
    <x v="4"/>
  </r>
  <r>
    <s v="O1637"/>
    <d v="2023-10-05T00:00:00"/>
    <x v="5"/>
    <x v="10"/>
    <x v="2"/>
    <s v="C839"/>
    <x v="284"/>
    <s v="B1855"/>
    <x v="520"/>
    <x v="3"/>
    <n v="36.82"/>
    <n v="3"/>
    <n v="110.46"/>
    <x v="2"/>
    <x v="7"/>
  </r>
  <r>
    <s v="O2692"/>
    <d v="2023-09-24T00:00:00"/>
    <x v="0"/>
    <x v="6"/>
    <x v="2"/>
    <s v="C624"/>
    <x v="86"/>
    <s v="B1647"/>
    <x v="857"/>
    <x v="3"/>
    <n v="15.37"/>
    <n v="1"/>
    <n v="15.37"/>
    <x v="0"/>
    <x v="2"/>
  </r>
  <r>
    <s v="O2081"/>
    <d v="2024-11-02T00:00:00"/>
    <x v="6"/>
    <x v="5"/>
    <x v="1"/>
    <s v="C711"/>
    <x v="131"/>
    <s v="B1613"/>
    <x v="858"/>
    <x v="0"/>
    <n v="21.94"/>
    <n v="1"/>
    <n v="21.94"/>
    <x v="3"/>
    <x v="0"/>
  </r>
  <r>
    <s v="O3536"/>
    <d v="2025-02-25T00:00:00"/>
    <x v="4"/>
    <x v="3"/>
    <x v="0"/>
    <s v="C374"/>
    <x v="363"/>
    <s v="B1911"/>
    <x v="270"/>
    <x v="3"/>
    <n v="31.44"/>
    <n v="1"/>
    <n v="31.44"/>
    <x v="0"/>
    <x v="0"/>
  </r>
  <r>
    <s v="O3312"/>
    <d v="2025-01-22T00:00:00"/>
    <x v="3"/>
    <x v="11"/>
    <x v="0"/>
    <s v="C948"/>
    <x v="208"/>
    <s v="B1883"/>
    <x v="859"/>
    <x v="3"/>
    <n v="26.74"/>
    <n v="3"/>
    <n v="80.22"/>
    <x v="1"/>
    <x v="3"/>
  </r>
  <r>
    <s v="O2906"/>
    <d v="2022-09-07T00:00:00"/>
    <x v="3"/>
    <x v="6"/>
    <x v="3"/>
    <s v="C166"/>
    <x v="344"/>
    <s v="B1013"/>
    <x v="1"/>
    <x v="3"/>
    <n v="23.53"/>
    <n v="2"/>
    <n v="47.06"/>
    <x v="0"/>
    <x v="0"/>
  </r>
  <r>
    <s v="O2351"/>
    <d v="2025-06-27T00:00:00"/>
    <x v="2"/>
    <x v="1"/>
    <x v="0"/>
    <s v="C362"/>
    <x v="10"/>
    <s v="B1080"/>
    <x v="477"/>
    <x v="0"/>
    <n v="37.770000000000003"/>
    <n v="1"/>
    <n v="37.770000000000003"/>
    <x v="0"/>
    <x v="2"/>
  </r>
  <r>
    <s v="O1399"/>
    <d v="2023-08-01T00:00:00"/>
    <x v="4"/>
    <x v="8"/>
    <x v="2"/>
    <s v="C785"/>
    <x v="441"/>
    <s v="B1090"/>
    <x v="860"/>
    <x v="1"/>
    <n v="32.04"/>
    <n v="3"/>
    <n v="96.12"/>
    <x v="0"/>
    <x v="3"/>
  </r>
  <r>
    <s v="O2553"/>
    <d v="2025-04-23T00:00:00"/>
    <x v="3"/>
    <x v="7"/>
    <x v="0"/>
    <s v="C895"/>
    <x v="853"/>
    <s v="B1805"/>
    <x v="364"/>
    <x v="0"/>
    <n v="41.68"/>
    <n v="5"/>
    <n v="208.4"/>
    <x v="0"/>
    <x v="1"/>
  </r>
  <r>
    <s v="O1311"/>
    <d v="2024-09-16T00:00:00"/>
    <x v="1"/>
    <x v="6"/>
    <x v="1"/>
    <s v="C439"/>
    <x v="854"/>
    <s v="B1225"/>
    <x v="861"/>
    <x v="3"/>
    <n v="6.71"/>
    <n v="2"/>
    <n v="13.42"/>
    <x v="3"/>
    <x v="1"/>
  </r>
  <r>
    <s v="O3665"/>
    <d v="2023-12-06T00:00:00"/>
    <x v="3"/>
    <x v="9"/>
    <x v="2"/>
    <s v="C222"/>
    <x v="855"/>
    <s v="B1553"/>
    <x v="286"/>
    <x v="2"/>
    <n v="36.869999999999997"/>
    <n v="2"/>
    <n v="73.739999999999995"/>
    <x v="1"/>
    <x v="2"/>
  </r>
  <r>
    <s v="O1152"/>
    <d v="2024-04-12T00:00:00"/>
    <x v="2"/>
    <x v="7"/>
    <x v="1"/>
    <s v="C535"/>
    <x v="727"/>
    <s v="B1958"/>
    <x v="832"/>
    <x v="0"/>
    <n v="43.45"/>
    <n v="2"/>
    <n v="86.9"/>
    <x v="0"/>
    <x v="3"/>
  </r>
  <r>
    <s v="O2784"/>
    <d v="2024-07-21T00:00:00"/>
    <x v="0"/>
    <x v="2"/>
    <x v="1"/>
    <s v="C329"/>
    <x v="247"/>
    <s v="B1926"/>
    <x v="301"/>
    <x v="1"/>
    <n v="29.66"/>
    <n v="2"/>
    <n v="59.32"/>
    <x v="2"/>
    <x v="0"/>
  </r>
  <r>
    <s v="O1463"/>
    <d v="2023-02-23T00:00:00"/>
    <x v="5"/>
    <x v="3"/>
    <x v="2"/>
    <s v="C236"/>
    <x v="738"/>
    <s v="B1748"/>
    <x v="862"/>
    <x v="1"/>
    <n v="24.6"/>
    <n v="2"/>
    <n v="49.2"/>
    <x v="3"/>
    <x v="7"/>
  </r>
  <r>
    <s v="O3210"/>
    <d v="2023-03-10T00:00:00"/>
    <x v="2"/>
    <x v="0"/>
    <x v="2"/>
    <s v="C558"/>
    <x v="35"/>
    <s v="B1374"/>
    <x v="675"/>
    <x v="2"/>
    <n v="47.69"/>
    <n v="4"/>
    <n v="190.76"/>
    <x v="1"/>
    <x v="2"/>
  </r>
  <r>
    <s v="O3800"/>
    <d v="2024-06-10T00:00:00"/>
    <x v="1"/>
    <x v="1"/>
    <x v="1"/>
    <s v="C158"/>
    <x v="236"/>
    <s v="B1463"/>
    <x v="863"/>
    <x v="1"/>
    <n v="10.07"/>
    <n v="1"/>
    <n v="10.07"/>
    <x v="1"/>
    <x v="5"/>
  </r>
  <r>
    <s v="O1489"/>
    <d v="2023-05-21T00:00:00"/>
    <x v="0"/>
    <x v="4"/>
    <x v="2"/>
    <s v="C654"/>
    <x v="241"/>
    <s v="B1968"/>
    <x v="864"/>
    <x v="0"/>
    <n v="45.83"/>
    <n v="5"/>
    <n v="229.15"/>
    <x v="0"/>
    <x v="7"/>
  </r>
  <r>
    <s v="O2869"/>
    <d v="2023-04-25T00:00:00"/>
    <x v="4"/>
    <x v="7"/>
    <x v="2"/>
    <s v="C479"/>
    <x v="5"/>
    <s v="B1261"/>
    <x v="11"/>
    <x v="0"/>
    <n v="23.21"/>
    <n v="4"/>
    <n v="92.84"/>
    <x v="2"/>
    <x v="5"/>
  </r>
  <r>
    <s v="O3822"/>
    <d v="2023-05-15T00:00:00"/>
    <x v="1"/>
    <x v="4"/>
    <x v="2"/>
    <s v="C858"/>
    <x v="486"/>
    <s v="B1053"/>
    <x v="569"/>
    <x v="2"/>
    <n v="39.799999999999997"/>
    <n v="4"/>
    <n v="159.19999999999999"/>
    <x v="0"/>
    <x v="2"/>
  </r>
  <r>
    <s v="O3392"/>
    <d v="2025-04-18T00:00:00"/>
    <x v="2"/>
    <x v="7"/>
    <x v="0"/>
    <s v="C719"/>
    <x v="541"/>
    <s v="B1472"/>
    <x v="120"/>
    <x v="0"/>
    <n v="48.9"/>
    <n v="2"/>
    <n v="97.8"/>
    <x v="0"/>
    <x v="2"/>
  </r>
  <r>
    <s v="O1644"/>
    <d v="2023-09-12T00:00:00"/>
    <x v="4"/>
    <x v="6"/>
    <x v="2"/>
    <s v="C190"/>
    <x v="856"/>
    <s v="B1552"/>
    <x v="461"/>
    <x v="3"/>
    <n v="49.93"/>
    <n v="4"/>
    <n v="199.72"/>
    <x v="0"/>
    <x v="4"/>
  </r>
  <r>
    <s v="O1447"/>
    <d v="2024-08-05T00:00:00"/>
    <x v="1"/>
    <x v="8"/>
    <x v="1"/>
    <s v="C722"/>
    <x v="712"/>
    <s v="B1686"/>
    <x v="865"/>
    <x v="0"/>
    <n v="6.69"/>
    <n v="4"/>
    <n v="26.76"/>
    <x v="1"/>
    <x v="1"/>
  </r>
  <r>
    <s v="O1299"/>
    <d v="2024-07-23T00:00:00"/>
    <x v="4"/>
    <x v="2"/>
    <x v="1"/>
    <s v="C540"/>
    <x v="338"/>
    <s v="B1813"/>
    <x v="866"/>
    <x v="2"/>
    <n v="40.9"/>
    <n v="2"/>
    <n v="81.8"/>
    <x v="2"/>
    <x v="3"/>
  </r>
  <r>
    <s v="O2847"/>
    <d v="2025-04-19T00:00:00"/>
    <x v="6"/>
    <x v="7"/>
    <x v="0"/>
    <s v="C660"/>
    <x v="669"/>
    <s v="B1112"/>
    <x v="867"/>
    <x v="0"/>
    <n v="36.76"/>
    <n v="2"/>
    <n v="73.52"/>
    <x v="0"/>
    <x v="5"/>
  </r>
  <r>
    <s v="O1592"/>
    <d v="2023-05-07T00:00:00"/>
    <x v="0"/>
    <x v="4"/>
    <x v="2"/>
    <s v="C328"/>
    <x v="20"/>
    <s v="B1998"/>
    <x v="868"/>
    <x v="3"/>
    <n v="19.53"/>
    <n v="3"/>
    <n v="58.59"/>
    <x v="3"/>
    <x v="2"/>
  </r>
  <r>
    <s v="O3467"/>
    <d v="2025-05-22T00:00:00"/>
    <x v="5"/>
    <x v="4"/>
    <x v="0"/>
    <s v="C978"/>
    <x v="781"/>
    <s v="B1738"/>
    <x v="212"/>
    <x v="3"/>
    <n v="7.44"/>
    <n v="1"/>
    <n v="7.44"/>
    <x v="0"/>
    <x v="2"/>
  </r>
  <r>
    <s v="O2022"/>
    <d v="2023-02-10T00:00:00"/>
    <x v="2"/>
    <x v="3"/>
    <x v="2"/>
    <s v="C395"/>
    <x v="709"/>
    <s v="B1303"/>
    <x v="869"/>
    <x v="2"/>
    <n v="28.52"/>
    <n v="4"/>
    <n v="114.08"/>
    <x v="1"/>
    <x v="4"/>
  </r>
  <r>
    <s v="O2091"/>
    <d v="2024-09-27T00:00:00"/>
    <x v="2"/>
    <x v="6"/>
    <x v="1"/>
    <s v="C738"/>
    <x v="857"/>
    <s v="B1883"/>
    <x v="859"/>
    <x v="1"/>
    <n v="24.9"/>
    <n v="3"/>
    <n v="74.7"/>
    <x v="2"/>
    <x v="1"/>
  </r>
  <r>
    <s v="O3760"/>
    <d v="2024-02-08T00:00:00"/>
    <x v="5"/>
    <x v="3"/>
    <x v="1"/>
    <s v="C389"/>
    <x v="280"/>
    <s v="B1454"/>
    <x v="15"/>
    <x v="3"/>
    <n v="37.03"/>
    <n v="2"/>
    <n v="74.06"/>
    <x v="0"/>
    <x v="6"/>
  </r>
  <r>
    <s v="O2196"/>
    <d v="2024-05-23T00:00:00"/>
    <x v="5"/>
    <x v="4"/>
    <x v="1"/>
    <s v="C682"/>
    <x v="741"/>
    <s v="B1555"/>
    <x v="71"/>
    <x v="1"/>
    <n v="32.270000000000003"/>
    <n v="2"/>
    <n v="64.540000000000006"/>
    <x v="1"/>
    <x v="1"/>
  </r>
  <r>
    <s v="O1123"/>
    <d v="2024-12-30T00:00:00"/>
    <x v="1"/>
    <x v="9"/>
    <x v="1"/>
    <s v="C934"/>
    <x v="858"/>
    <s v="B1064"/>
    <x v="190"/>
    <x v="0"/>
    <n v="18.25"/>
    <n v="2"/>
    <n v="36.5"/>
    <x v="0"/>
    <x v="0"/>
  </r>
  <r>
    <s v="O1366"/>
    <d v="2024-03-05T00:00:00"/>
    <x v="4"/>
    <x v="0"/>
    <x v="1"/>
    <s v="C682"/>
    <x v="564"/>
    <s v="B1083"/>
    <x v="870"/>
    <x v="1"/>
    <n v="29.93"/>
    <n v="5"/>
    <n v="149.65"/>
    <x v="0"/>
    <x v="3"/>
  </r>
  <r>
    <s v="O2514"/>
    <d v="2025-05-30T00:00:00"/>
    <x v="2"/>
    <x v="4"/>
    <x v="0"/>
    <s v="C848"/>
    <x v="835"/>
    <s v="B1180"/>
    <x v="769"/>
    <x v="0"/>
    <n v="31.95"/>
    <n v="4"/>
    <n v="127.8"/>
    <x v="2"/>
    <x v="2"/>
  </r>
  <r>
    <s v="O2569"/>
    <d v="2023-01-01T00:00:00"/>
    <x v="0"/>
    <x v="11"/>
    <x v="2"/>
    <s v="C934"/>
    <x v="273"/>
    <s v="B1351"/>
    <x v="636"/>
    <x v="0"/>
    <n v="23.75"/>
    <n v="5"/>
    <n v="118.75"/>
    <x v="1"/>
    <x v="0"/>
  </r>
  <r>
    <s v="O3523"/>
    <d v="2025-04-23T00:00:00"/>
    <x v="3"/>
    <x v="7"/>
    <x v="0"/>
    <s v="C563"/>
    <x v="185"/>
    <s v="B1308"/>
    <x v="294"/>
    <x v="3"/>
    <n v="44.97"/>
    <n v="5"/>
    <n v="224.85"/>
    <x v="0"/>
    <x v="5"/>
  </r>
  <r>
    <s v="O3487"/>
    <d v="2022-11-22T00:00:00"/>
    <x v="4"/>
    <x v="5"/>
    <x v="3"/>
    <s v="C823"/>
    <x v="119"/>
    <s v="B1137"/>
    <x v="871"/>
    <x v="1"/>
    <n v="45.19"/>
    <n v="1"/>
    <n v="45.19"/>
    <x v="1"/>
    <x v="2"/>
  </r>
  <r>
    <s v="O3678"/>
    <d v="2022-10-22T00:00:00"/>
    <x v="6"/>
    <x v="10"/>
    <x v="3"/>
    <s v="C811"/>
    <x v="483"/>
    <s v="B1076"/>
    <x v="332"/>
    <x v="0"/>
    <n v="29.13"/>
    <n v="4"/>
    <n v="116.52"/>
    <x v="2"/>
    <x v="0"/>
  </r>
  <r>
    <s v="O3281"/>
    <d v="2024-01-27T00:00:00"/>
    <x v="6"/>
    <x v="11"/>
    <x v="1"/>
    <s v="C585"/>
    <x v="859"/>
    <s v="B1855"/>
    <x v="872"/>
    <x v="0"/>
    <n v="20.149999999999999"/>
    <n v="1"/>
    <n v="20.149999999999999"/>
    <x v="2"/>
    <x v="1"/>
  </r>
  <r>
    <s v="O1693"/>
    <d v="2024-05-20T00:00:00"/>
    <x v="1"/>
    <x v="4"/>
    <x v="1"/>
    <s v="C845"/>
    <x v="860"/>
    <s v="B1107"/>
    <x v="873"/>
    <x v="3"/>
    <n v="36.6"/>
    <n v="4"/>
    <n v="146.4"/>
    <x v="3"/>
    <x v="4"/>
  </r>
  <r>
    <s v="O1718"/>
    <d v="2024-12-16T00:00:00"/>
    <x v="1"/>
    <x v="9"/>
    <x v="1"/>
    <s v="C827"/>
    <x v="861"/>
    <s v="B1909"/>
    <x v="874"/>
    <x v="1"/>
    <n v="44.42"/>
    <n v="4"/>
    <n v="177.68"/>
    <x v="1"/>
    <x v="2"/>
  </r>
  <r>
    <s v="O2190"/>
    <d v="2024-09-01T00:00:00"/>
    <x v="0"/>
    <x v="6"/>
    <x v="1"/>
    <s v="C687"/>
    <x v="862"/>
    <s v="B1946"/>
    <x v="875"/>
    <x v="3"/>
    <n v="38.32"/>
    <n v="2"/>
    <n v="76.64"/>
    <x v="3"/>
    <x v="4"/>
  </r>
  <r>
    <s v="O1734"/>
    <d v="2024-12-11T00:00:00"/>
    <x v="3"/>
    <x v="9"/>
    <x v="1"/>
    <s v="C569"/>
    <x v="632"/>
    <s v="B1917"/>
    <x v="303"/>
    <x v="2"/>
    <n v="15.84"/>
    <n v="3"/>
    <n v="47.52"/>
    <x v="2"/>
    <x v="4"/>
  </r>
  <r>
    <s v="O1472"/>
    <d v="2023-07-08T00:00:00"/>
    <x v="6"/>
    <x v="2"/>
    <x v="2"/>
    <s v="C192"/>
    <x v="863"/>
    <s v="B1350"/>
    <x v="876"/>
    <x v="3"/>
    <n v="34.409999999999997"/>
    <n v="2"/>
    <n v="68.819999999999993"/>
    <x v="0"/>
    <x v="7"/>
  </r>
  <r>
    <s v="O3893"/>
    <d v="2024-03-18T00:00:00"/>
    <x v="1"/>
    <x v="0"/>
    <x v="1"/>
    <s v="C530"/>
    <x v="766"/>
    <s v="B1354"/>
    <x v="877"/>
    <x v="0"/>
    <n v="34.200000000000003"/>
    <n v="2"/>
    <n v="68.400000000000006"/>
    <x v="1"/>
    <x v="0"/>
  </r>
  <r>
    <s v="O2889"/>
    <d v="2024-08-15T00:00:00"/>
    <x v="5"/>
    <x v="8"/>
    <x v="1"/>
    <s v="C188"/>
    <x v="864"/>
    <s v="B1273"/>
    <x v="166"/>
    <x v="1"/>
    <n v="32"/>
    <n v="2"/>
    <n v="64"/>
    <x v="0"/>
    <x v="6"/>
  </r>
  <r>
    <s v="O3276"/>
    <d v="2023-03-30T00:00:00"/>
    <x v="5"/>
    <x v="0"/>
    <x v="2"/>
    <s v="C400"/>
    <x v="865"/>
    <s v="B1876"/>
    <x v="199"/>
    <x v="2"/>
    <n v="26.86"/>
    <n v="2"/>
    <n v="53.72"/>
    <x v="0"/>
    <x v="0"/>
  </r>
  <r>
    <s v="O1750"/>
    <d v="2024-09-25T00:00:00"/>
    <x v="3"/>
    <x v="6"/>
    <x v="1"/>
    <s v="C770"/>
    <x v="866"/>
    <s v="B1198"/>
    <x v="694"/>
    <x v="1"/>
    <n v="17.079999999999998"/>
    <n v="1"/>
    <n v="17.079999999999998"/>
    <x v="1"/>
    <x v="4"/>
  </r>
  <r>
    <s v="O2090"/>
    <d v="2024-12-12T00:00:00"/>
    <x v="5"/>
    <x v="9"/>
    <x v="1"/>
    <s v="C721"/>
    <x v="867"/>
    <s v="B1289"/>
    <x v="878"/>
    <x v="0"/>
    <n v="42.34"/>
    <n v="4"/>
    <n v="169.36"/>
    <x v="2"/>
    <x v="3"/>
  </r>
  <r>
    <s v="O3306"/>
    <d v="2023-05-08T00:00:00"/>
    <x v="1"/>
    <x v="4"/>
    <x v="2"/>
    <s v="C940"/>
    <x v="134"/>
    <s v="B1775"/>
    <x v="760"/>
    <x v="0"/>
    <n v="43.71"/>
    <n v="1"/>
    <n v="43.71"/>
    <x v="2"/>
    <x v="0"/>
  </r>
  <r>
    <s v="O2252"/>
    <d v="2024-12-23T00:00:00"/>
    <x v="1"/>
    <x v="9"/>
    <x v="1"/>
    <s v="C958"/>
    <x v="683"/>
    <s v="B1105"/>
    <x v="700"/>
    <x v="0"/>
    <n v="14.55"/>
    <n v="3"/>
    <n v="43.65"/>
    <x v="0"/>
    <x v="3"/>
  </r>
  <r>
    <s v="O2032"/>
    <d v="2024-01-17T00:00:00"/>
    <x v="3"/>
    <x v="11"/>
    <x v="1"/>
    <s v="C383"/>
    <x v="579"/>
    <s v="B1052"/>
    <x v="349"/>
    <x v="1"/>
    <n v="5.08"/>
    <n v="4"/>
    <n v="20.32"/>
    <x v="0"/>
    <x v="3"/>
  </r>
  <r>
    <s v="O1428"/>
    <d v="2023-03-29T00:00:00"/>
    <x v="3"/>
    <x v="0"/>
    <x v="2"/>
    <s v="C767"/>
    <x v="868"/>
    <s v="B1393"/>
    <x v="879"/>
    <x v="2"/>
    <n v="16.45"/>
    <n v="1"/>
    <n v="16.45"/>
    <x v="1"/>
    <x v="4"/>
  </r>
  <r>
    <s v="O2576"/>
    <d v="2024-10-07T00:00:00"/>
    <x v="1"/>
    <x v="10"/>
    <x v="1"/>
    <s v="C232"/>
    <x v="4"/>
    <s v="B1721"/>
    <x v="254"/>
    <x v="0"/>
    <n v="23.41"/>
    <n v="2"/>
    <n v="46.82"/>
    <x v="2"/>
    <x v="1"/>
  </r>
  <r>
    <s v="O3998"/>
    <d v="2023-06-19T00:00:00"/>
    <x v="1"/>
    <x v="1"/>
    <x v="2"/>
    <s v="C930"/>
    <x v="778"/>
    <s v="B1217"/>
    <x v="672"/>
    <x v="0"/>
    <n v="20.66"/>
    <n v="1"/>
    <n v="20.66"/>
    <x v="1"/>
    <x v="1"/>
  </r>
  <r>
    <s v="O1116"/>
    <d v="2023-11-23T00:00:00"/>
    <x v="5"/>
    <x v="5"/>
    <x v="2"/>
    <s v="C695"/>
    <x v="317"/>
    <s v="B1706"/>
    <x v="880"/>
    <x v="1"/>
    <n v="8.26"/>
    <n v="2"/>
    <n v="16.52"/>
    <x v="0"/>
    <x v="7"/>
  </r>
  <r>
    <s v="O1250"/>
    <d v="2024-12-06T00:00:00"/>
    <x v="2"/>
    <x v="9"/>
    <x v="1"/>
    <s v="C132"/>
    <x v="869"/>
    <s v="B1284"/>
    <x v="744"/>
    <x v="1"/>
    <n v="17.78"/>
    <n v="1"/>
    <n v="17.78"/>
    <x v="2"/>
    <x v="4"/>
  </r>
  <r>
    <s v="O3023"/>
    <d v="2025-02-09T00:00:00"/>
    <x v="0"/>
    <x v="3"/>
    <x v="0"/>
    <s v="C760"/>
    <x v="65"/>
    <s v="B1003"/>
    <x v="650"/>
    <x v="0"/>
    <n v="40.42"/>
    <n v="5"/>
    <n v="202.1"/>
    <x v="2"/>
    <x v="6"/>
  </r>
  <r>
    <s v="O2803"/>
    <d v="2023-11-10T00:00:00"/>
    <x v="2"/>
    <x v="5"/>
    <x v="2"/>
    <s v="C749"/>
    <x v="752"/>
    <s v="B1744"/>
    <x v="881"/>
    <x v="2"/>
    <n v="39.840000000000003"/>
    <n v="2"/>
    <n v="79.680000000000007"/>
    <x v="0"/>
    <x v="5"/>
  </r>
  <r>
    <s v="O2701"/>
    <d v="2024-12-10T00:00:00"/>
    <x v="4"/>
    <x v="9"/>
    <x v="1"/>
    <s v="C772"/>
    <x v="459"/>
    <s v="B1418"/>
    <x v="882"/>
    <x v="2"/>
    <n v="15.79"/>
    <n v="2"/>
    <n v="31.58"/>
    <x v="2"/>
    <x v="0"/>
  </r>
  <r>
    <s v="O3002"/>
    <d v="2022-10-15T00:00:00"/>
    <x v="6"/>
    <x v="10"/>
    <x v="3"/>
    <s v="C358"/>
    <x v="320"/>
    <s v="B1813"/>
    <x v="883"/>
    <x v="0"/>
    <n v="6.57"/>
    <n v="1"/>
    <n v="6.57"/>
    <x v="2"/>
    <x v="0"/>
  </r>
  <r>
    <s v="O3713"/>
    <d v="2024-08-01T00:00:00"/>
    <x v="5"/>
    <x v="8"/>
    <x v="1"/>
    <s v="C130"/>
    <x v="210"/>
    <s v="B1714"/>
    <x v="380"/>
    <x v="2"/>
    <n v="16.07"/>
    <n v="3"/>
    <n v="48.21"/>
    <x v="0"/>
    <x v="6"/>
  </r>
  <r>
    <s v="O1224"/>
    <d v="2024-02-24T00:00:00"/>
    <x v="6"/>
    <x v="3"/>
    <x v="1"/>
    <s v="C165"/>
    <x v="870"/>
    <s v="B1022"/>
    <x v="884"/>
    <x v="1"/>
    <n v="9.31"/>
    <n v="1"/>
    <n v="9.31"/>
    <x v="3"/>
    <x v="0"/>
  </r>
  <r>
    <s v="O2666"/>
    <d v="2023-12-24T00:00:00"/>
    <x v="0"/>
    <x v="9"/>
    <x v="2"/>
    <s v="C263"/>
    <x v="323"/>
    <s v="B1653"/>
    <x v="885"/>
    <x v="0"/>
    <n v="34.58"/>
    <n v="1"/>
    <n v="34.58"/>
    <x v="2"/>
    <x v="0"/>
  </r>
  <r>
    <s v="O3260"/>
    <d v="2023-02-06T00:00:00"/>
    <x v="1"/>
    <x v="3"/>
    <x v="2"/>
    <s v="C120"/>
    <x v="190"/>
    <s v="B1817"/>
    <x v="886"/>
    <x v="2"/>
    <n v="48.76"/>
    <n v="4"/>
    <n v="195.04"/>
    <x v="1"/>
    <x v="3"/>
  </r>
  <r>
    <s v="O2907"/>
    <d v="2023-12-26T00:00:00"/>
    <x v="4"/>
    <x v="9"/>
    <x v="2"/>
    <s v="C320"/>
    <x v="717"/>
    <s v="B1349"/>
    <x v="193"/>
    <x v="0"/>
    <n v="25.19"/>
    <n v="5"/>
    <n v="125.95"/>
    <x v="1"/>
    <x v="0"/>
  </r>
  <r>
    <s v="O3124"/>
    <d v="2022-09-23T00:00:00"/>
    <x v="2"/>
    <x v="6"/>
    <x v="3"/>
    <s v="C507"/>
    <x v="72"/>
    <s v="B1290"/>
    <x v="430"/>
    <x v="0"/>
    <n v="29.27"/>
    <n v="5"/>
    <n v="146.35"/>
    <x v="1"/>
    <x v="0"/>
  </r>
  <r>
    <s v="O3680"/>
    <d v="2023-10-05T00:00:00"/>
    <x v="5"/>
    <x v="10"/>
    <x v="2"/>
    <s v="C323"/>
    <x v="871"/>
    <s v="B1903"/>
    <x v="321"/>
    <x v="2"/>
    <n v="18.57"/>
    <n v="1"/>
    <n v="18.57"/>
    <x v="2"/>
    <x v="2"/>
  </r>
  <r>
    <s v="O3502"/>
    <d v="2024-08-11T00:00:00"/>
    <x v="0"/>
    <x v="8"/>
    <x v="1"/>
    <s v="C651"/>
    <x v="213"/>
    <s v="B1618"/>
    <x v="887"/>
    <x v="2"/>
    <n v="43.85"/>
    <n v="3"/>
    <n v="131.55000000000001"/>
    <x v="1"/>
    <x v="5"/>
  </r>
  <r>
    <s v="O1036"/>
    <d v="2023-10-04T00:00:00"/>
    <x v="3"/>
    <x v="10"/>
    <x v="2"/>
    <s v="C412"/>
    <x v="173"/>
    <s v="B1921"/>
    <x v="36"/>
    <x v="0"/>
    <n v="30.91"/>
    <n v="5"/>
    <n v="154.55000000000001"/>
    <x v="2"/>
    <x v="3"/>
  </r>
  <r>
    <s v="O1868"/>
    <d v="2023-08-11T00:00:00"/>
    <x v="2"/>
    <x v="8"/>
    <x v="2"/>
    <s v="C858"/>
    <x v="872"/>
    <s v="B1782"/>
    <x v="282"/>
    <x v="0"/>
    <n v="30.29"/>
    <n v="1"/>
    <n v="30.29"/>
    <x v="0"/>
    <x v="0"/>
  </r>
  <r>
    <s v="O2314"/>
    <d v="2023-11-20T00:00:00"/>
    <x v="1"/>
    <x v="5"/>
    <x v="2"/>
    <s v="C217"/>
    <x v="748"/>
    <s v="B1757"/>
    <x v="59"/>
    <x v="3"/>
    <n v="35.29"/>
    <n v="5"/>
    <n v="176.45"/>
    <x v="2"/>
    <x v="5"/>
  </r>
  <r>
    <s v="O3110"/>
    <d v="2024-11-17T00:00:00"/>
    <x v="0"/>
    <x v="5"/>
    <x v="1"/>
    <s v="C904"/>
    <x v="526"/>
    <s v="B1841"/>
    <x v="888"/>
    <x v="3"/>
    <n v="34.11"/>
    <n v="3"/>
    <n v="102.33"/>
    <x v="0"/>
    <x v="6"/>
  </r>
  <r>
    <s v="O1535"/>
    <d v="2023-01-07T00:00:00"/>
    <x v="6"/>
    <x v="11"/>
    <x v="2"/>
    <s v="C338"/>
    <x v="873"/>
    <s v="B1871"/>
    <x v="889"/>
    <x v="2"/>
    <n v="29.26"/>
    <n v="2"/>
    <n v="58.52"/>
    <x v="0"/>
    <x v="3"/>
  </r>
  <r>
    <s v="O3558"/>
    <d v="2024-10-19T00:00:00"/>
    <x v="6"/>
    <x v="10"/>
    <x v="1"/>
    <s v="C302"/>
    <x v="874"/>
    <s v="B1503"/>
    <x v="571"/>
    <x v="3"/>
    <n v="28.65"/>
    <n v="2"/>
    <n v="57.3"/>
    <x v="2"/>
    <x v="6"/>
  </r>
  <r>
    <s v="O2113"/>
    <d v="2024-11-24T00:00:00"/>
    <x v="0"/>
    <x v="5"/>
    <x v="1"/>
    <s v="C119"/>
    <x v="875"/>
    <s v="B1715"/>
    <x v="418"/>
    <x v="2"/>
    <n v="35"/>
    <n v="2"/>
    <n v="70"/>
    <x v="1"/>
    <x v="7"/>
  </r>
  <r>
    <s v="O2789"/>
    <d v="2023-08-25T00:00:00"/>
    <x v="2"/>
    <x v="8"/>
    <x v="2"/>
    <s v="C436"/>
    <x v="605"/>
    <s v="B1958"/>
    <x v="86"/>
    <x v="0"/>
    <n v="7.59"/>
    <n v="5"/>
    <n v="37.950000000000003"/>
    <x v="0"/>
    <x v="2"/>
  </r>
  <r>
    <s v="O2029"/>
    <d v="2023-10-24T00:00:00"/>
    <x v="4"/>
    <x v="10"/>
    <x v="2"/>
    <s v="C409"/>
    <x v="876"/>
    <s v="B1166"/>
    <x v="890"/>
    <x v="1"/>
    <n v="7.34"/>
    <n v="2"/>
    <n v="14.68"/>
    <x v="2"/>
    <x v="0"/>
  </r>
  <r>
    <s v="O1024"/>
    <d v="2024-04-17T00:00:00"/>
    <x v="3"/>
    <x v="7"/>
    <x v="1"/>
    <s v="C327"/>
    <x v="877"/>
    <s v="B1613"/>
    <x v="201"/>
    <x v="1"/>
    <n v="37.01"/>
    <n v="3"/>
    <n v="111.03"/>
    <x v="1"/>
    <x v="3"/>
  </r>
  <r>
    <s v="O1265"/>
    <d v="2023-03-01T00:00:00"/>
    <x v="3"/>
    <x v="0"/>
    <x v="2"/>
    <s v="C872"/>
    <x v="878"/>
    <s v="B1997"/>
    <x v="825"/>
    <x v="3"/>
    <n v="9.7899999999999991"/>
    <n v="3"/>
    <n v="29.37"/>
    <x v="3"/>
    <x v="0"/>
  </r>
  <r>
    <s v="O3368"/>
    <d v="2023-02-05T00:00:00"/>
    <x v="0"/>
    <x v="3"/>
    <x v="2"/>
    <s v="C115"/>
    <x v="879"/>
    <s v="B1729"/>
    <x v="539"/>
    <x v="0"/>
    <n v="16.18"/>
    <n v="3"/>
    <n v="48.54"/>
    <x v="0"/>
    <x v="0"/>
  </r>
  <r>
    <s v="O3518"/>
    <d v="2023-08-09T00:00:00"/>
    <x v="3"/>
    <x v="8"/>
    <x v="2"/>
    <s v="C270"/>
    <x v="60"/>
    <s v="B1580"/>
    <x v="854"/>
    <x v="3"/>
    <n v="6.17"/>
    <n v="4"/>
    <n v="24.68"/>
    <x v="0"/>
    <x v="5"/>
  </r>
  <r>
    <s v="O3553"/>
    <d v="2024-04-22T00:00:00"/>
    <x v="1"/>
    <x v="7"/>
    <x v="1"/>
    <s v="C271"/>
    <x v="880"/>
    <s v="B1597"/>
    <x v="138"/>
    <x v="3"/>
    <n v="40.43"/>
    <n v="5"/>
    <n v="202.15"/>
    <x v="1"/>
    <x v="3"/>
  </r>
  <r>
    <s v="O1595"/>
    <d v="2024-05-11T00:00:00"/>
    <x v="6"/>
    <x v="4"/>
    <x v="1"/>
    <s v="C307"/>
    <x v="881"/>
    <s v="B1669"/>
    <x v="891"/>
    <x v="3"/>
    <n v="7.88"/>
    <n v="1"/>
    <n v="7.88"/>
    <x v="2"/>
    <x v="3"/>
  </r>
  <r>
    <s v="O1452"/>
    <d v="2023-12-26T00:00:00"/>
    <x v="4"/>
    <x v="9"/>
    <x v="2"/>
    <s v="C183"/>
    <x v="882"/>
    <s v="B1338"/>
    <x v="9"/>
    <x v="0"/>
    <n v="44.91"/>
    <n v="1"/>
    <n v="44.91"/>
    <x v="3"/>
    <x v="0"/>
  </r>
  <r>
    <s v="O2496"/>
    <d v="2025-08-16T00:00:00"/>
    <x v="6"/>
    <x v="8"/>
    <x v="0"/>
    <s v="C392"/>
    <x v="633"/>
    <s v="B1474"/>
    <x v="892"/>
    <x v="0"/>
    <n v="30.77"/>
    <n v="4"/>
    <n v="123.08"/>
    <x v="2"/>
    <x v="0"/>
  </r>
  <r>
    <s v="O1053"/>
    <d v="2024-10-10T00:00:00"/>
    <x v="5"/>
    <x v="10"/>
    <x v="1"/>
    <s v="C594"/>
    <x v="60"/>
    <s v="B1853"/>
    <x v="560"/>
    <x v="2"/>
    <n v="46.9"/>
    <n v="1"/>
    <n v="46.9"/>
    <x v="3"/>
    <x v="7"/>
  </r>
  <r>
    <s v="O2420"/>
    <d v="2024-09-30T00:00:00"/>
    <x v="1"/>
    <x v="6"/>
    <x v="1"/>
    <s v="C667"/>
    <x v="883"/>
    <s v="B1183"/>
    <x v="745"/>
    <x v="0"/>
    <n v="46.12"/>
    <n v="5"/>
    <n v="230.6"/>
    <x v="0"/>
    <x v="2"/>
  </r>
  <r>
    <s v="O3178"/>
    <d v="2023-11-09T00:00:00"/>
    <x v="5"/>
    <x v="5"/>
    <x v="2"/>
    <s v="C210"/>
    <x v="322"/>
    <s v="B1607"/>
    <x v="747"/>
    <x v="2"/>
    <n v="15.86"/>
    <n v="2"/>
    <n v="31.72"/>
    <x v="0"/>
    <x v="2"/>
  </r>
  <r>
    <s v="O1313"/>
    <d v="2024-03-09T00:00:00"/>
    <x v="6"/>
    <x v="0"/>
    <x v="1"/>
    <s v="C511"/>
    <x v="884"/>
    <s v="B1745"/>
    <x v="25"/>
    <x v="3"/>
    <n v="48.4"/>
    <n v="2"/>
    <n v="96.8"/>
    <x v="0"/>
    <x v="0"/>
  </r>
  <r>
    <s v="O1006"/>
    <d v="2023-02-19T00:00:00"/>
    <x v="0"/>
    <x v="3"/>
    <x v="2"/>
    <s v="C658"/>
    <x v="60"/>
    <s v="B1939"/>
    <x v="615"/>
    <x v="1"/>
    <n v="25.27"/>
    <n v="5"/>
    <n v="126.35"/>
    <x v="1"/>
    <x v="4"/>
  </r>
  <r>
    <s v="O1062"/>
    <d v="2024-10-17T00:00:00"/>
    <x v="5"/>
    <x v="10"/>
    <x v="1"/>
    <s v="C797"/>
    <x v="885"/>
    <s v="B1963"/>
    <x v="13"/>
    <x v="0"/>
    <n v="32.53"/>
    <n v="4"/>
    <n v="130.12"/>
    <x v="2"/>
    <x v="0"/>
  </r>
  <r>
    <s v="O3668"/>
    <d v="2022-12-15T00:00:00"/>
    <x v="5"/>
    <x v="9"/>
    <x v="3"/>
    <s v="C303"/>
    <x v="298"/>
    <s v="B1237"/>
    <x v="235"/>
    <x v="0"/>
    <n v="7.07"/>
    <n v="2"/>
    <n v="14.14"/>
    <x v="1"/>
    <x v="0"/>
  </r>
  <r>
    <s v="O1642"/>
    <d v="2024-05-14T00:00:00"/>
    <x v="4"/>
    <x v="4"/>
    <x v="1"/>
    <s v="C451"/>
    <x v="886"/>
    <s v="B1471"/>
    <x v="893"/>
    <x v="3"/>
    <n v="44.72"/>
    <n v="4"/>
    <n v="178.88"/>
    <x v="0"/>
    <x v="3"/>
  </r>
  <r>
    <s v="O3636"/>
    <d v="2025-02-04T00:00:00"/>
    <x v="4"/>
    <x v="3"/>
    <x v="0"/>
    <s v="C919"/>
    <x v="786"/>
    <s v="B1549"/>
    <x v="894"/>
    <x v="0"/>
    <n v="39.17"/>
    <n v="5"/>
    <n v="195.85"/>
    <x v="0"/>
    <x v="1"/>
  </r>
  <r>
    <s v="O2289"/>
    <d v="2022-09-24T00:00:00"/>
    <x v="6"/>
    <x v="6"/>
    <x v="3"/>
    <s v="C984"/>
    <x v="839"/>
    <s v="B1572"/>
    <x v="357"/>
    <x v="2"/>
    <n v="16.03"/>
    <n v="5"/>
    <n v="80.150000000000006"/>
    <x v="2"/>
    <x v="6"/>
  </r>
  <r>
    <s v="O2287"/>
    <d v="2025-06-29T00:00:00"/>
    <x v="0"/>
    <x v="1"/>
    <x v="0"/>
    <s v="C637"/>
    <x v="887"/>
    <s v="B1327"/>
    <x v="131"/>
    <x v="2"/>
    <n v="13.78"/>
    <n v="4"/>
    <n v="55.12"/>
    <x v="0"/>
    <x v="1"/>
  </r>
  <r>
    <s v="O1944"/>
    <d v="2023-08-01T00:00:00"/>
    <x v="4"/>
    <x v="8"/>
    <x v="2"/>
    <s v="C380"/>
    <x v="691"/>
    <s v="B1488"/>
    <x v="895"/>
    <x v="0"/>
    <n v="13.74"/>
    <n v="5"/>
    <n v="68.7"/>
    <x v="0"/>
    <x v="4"/>
  </r>
  <r>
    <s v="O3520"/>
    <d v="2024-07-23T00:00:00"/>
    <x v="4"/>
    <x v="2"/>
    <x v="1"/>
    <s v="C744"/>
    <x v="888"/>
    <s v="B1569"/>
    <x v="662"/>
    <x v="1"/>
    <n v="15.52"/>
    <n v="5"/>
    <n v="77.599999999999994"/>
    <x v="0"/>
    <x v="7"/>
  </r>
  <r>
    <s v="O2270"/>
    <d v="2025-06-08T00:00:00"/>
    <x v="0"/>
    <x v="1"/>
    <x v="0"/>
    <s v="C942"/>
    <x v="204"/>
    <s v="B1677"/>
    <x v="592"/>
    <x v="2"/>
    <n v="41.45"/>
    <n v="1"/>
    <n v="41.45"/>
    <x v="2"/>
    <x v="0"/>
  </r>
  <r>
    <s v="O1240"/>
    <d v="2023-07-12T00:00:00"/>
    <x v="3"/>
    <x v="2"/>
    <x v="2"/>
    <s v="C592"/>
    <x v="694"/>
    <s v="B1504"/>
    <x v="209"/>
    <x v="3"/>
    <n v="35.880000000000003"/>
    <n v="5"/>
    <n v="179.4"/>
    <x v="0"/>
    <x v="0"/>
  </r>
  <r>
    <s v="O1772"/>
    <d v="2023-11-19T00:00:00"/>
    <x v="0"/>
    <x v="5"/>
    <x v="2"/>
    <s v="C923"/>
    <x v="33"/>
    <s v="B1419"/>
    <x v="896"/>
    <x v="2"/>
    <n v="39.14"/>
    <n v="4"/>
    <n v="156.56"/>
    <x v="1"/>
    <x v="7"/>
  </r>
  <r>
    <s v="O2817"/>
    <d v="2024-06-21T00:00:00"/>
    <x v="2"/>
    <x v="1"/>
    <x v="1"/>
    <s v="C365"/>
    <x v="524"/>
    <s v="B1621"/>
    <x v="64"/>
    <x v="2"/>
    <n v="34.520000000000003"/>
    <n v="2"/>
    <n v="69.040000000000006"/>
    <x v="0"/>
    <x v="6"/>
  </r>
  <r>
    <s v="O2370"/>
    <d v="2024-05-23T00:00:00"/>
    <x v="5"/>
    <x v="4"/>
    <x v="1"/>
    <s v="C218"/>
    <x v="676"/>
    <s v="B1345"/>
    <x v="897"/>
    <x v="3"/>
    <n v="7.43"/>
    <n v="2"/>
    <n v="14.86"/>
    <x v="0"/>
    <x v="2"/>
  </r>
  <r>
    <s v="O3232"/>
    <d v="2024-01-21T00:00:00"/>
    <x v="0"/>
    <x v="11"/>
    <x v="1"/>
    <s v="C853"/>
    <x v="50"/>
    <s v="B1708"/>
    <x v="134"/>
    <x v="0"/>
    <n v="32.799999999999997"/>
    <n v="2"/>
    <n v="65.599999999999994"/>
    <x v="2"/>
    <x v="2"/>
  </r>
  <r>
    <s v="O2316"/>
    <d v="2024-03-31T00:00:00"/>
    <x v="0"/>
    <x v="0"/>
    <x v="1"/>
    <s v="C376"/>
    <x v="458"/>
    <s v="B1083"/>
    <x v="898"/>
    <x v="0"/>
    <n v="9.8699999999999992"/>
    <n v="2"/>
    <n v="19.739999999999998"/>
    <x v="0"/>
    <x v="2"/>
  </r>
  <r>
    <s v="O3065"/>
    <d v="2024-04-16T00:00:00"/>
    <x v="4"/>
    <x v="7"/>
    <x v="1"/>
    <s v="C592"/>
    <x v="694"/>
    <s v="B1085"/>
    <x v="899"/>
    <x v="2"/>
    <n v="39.11"/>
    <n v="4"/>
    <n v="156.44"/>
    <x v="0"/>
    <x v="2"/>
  </r>
  <r>
    <s v="O3474"/>
    <d v="2023-10-24T00:00:00"/>
    <x v="4"/>
    <x v="10"/>
    <x v="2"/>
    <s v="C507"/>
    <x v="205"/>
    <s v="B1456"/>
    <x v="421"/>
    <x v="2"/>
    <n v="12.36"/>
    <n v="5"/>
    <n v="61.8"/>
    <x v="2"/>
    <x v="0"/>
  </r>
  <r>
    <s v="O3475"/>
    <d v="2024-05-11T00:00:00"/>
    <x v="6"/>
    <x v="4"/>
    <x v="1"/>
    <s v="C845"/>
    <x v="523"/>
    <s v="B1481"/>
    <x v="413"/>
    <x v="0"/>
    <n v="34.409999999999997"/>
    <n v="5"/>
    <n v="172.05"/>
    <x v="0"/>
    <x v="3"/>
  </r>
  <r>
    <s v="O2224"/>
    <d v="2023-08-29T00:00:00"/>
    <x v="4"/>
    <x v="8"/>
    <x v="2"/>
    <s v="C412"/>
    <x v="889"/>
    <s v="B1722"/>
    <x v="900"/>
    <x v="3"/>
    <n v="26.41"/>
    <n v="3"/>
    <n v="79.23"/>
    <x v="2"/>
    <x v="1"/>
  </r>
  <r>
    <s v="O2487"/>
    <d v="2023-07-17T00:00:00"/>
    <x v="1"/>
    <x v="2"/>
    <x v="2"/>
    <s v="C716"/>
    <x v="890"/>
    <s v="B1927"/>
    <x v="764"/>
    <x v="0"/>
    <n v="47.73"/>
    <n v="3"/>
    <n v="143.19"/>
    <x v="0"/>
    <x v="0"/>
  </r>
  <r>
    <s v="O3706"/>
    <d v="2023-06-23T00:00:00"/>
    <x v="2"/>
    <x v="1"/>
    <x v="2"/>
    <s v="C156"/>
    <x v="891"/>
    <s v="B1036"/>
    <x v="901"/>
    <x v="2"/>
    <n v="22.28"/>
    <n v="5"/>
    <n v="111.4"/>
    <x v="2"/>
    <x v="3"/>
  </r>
  <r>
    <s v="O2479"/>
    <d v="2024-03-24T00:00:00"/>
    <x v="0"/>
    <x v="0"/>
    <x v="1"/>
    <s v="C899"/>
    <x v="112"/>
    <s v="B1650"/>
    <x v="468"/>
    <x v="1"/>
    <n v="44.02"/>
    <n v="5"/>
    <n v="220.1"/>
    <x v="0"/>
    <x v="2"/>
  </r>
  <r>
    <s v="O2657"/>
    <d v="2024-12-09T00:00:00"/>
    <x v="1"/>
    <x v="9"/>
    <x v="1"/>
    <s v="C775"/>
    <x v="588"/>
    <s v="B1959"/>
    <x v="139"/>
    <x v="2"/>
    <n v="29.68"/>
    <n v="5"/>
    <n v="148.4"/>
    <x v="1"/>
    <x v="0"/>
  </r>
  <r>
    <s v="O2964"/>
    <d v="2024-10-02T00:00:00"/>
    <x v="3"/>
    <x v="10"/>
    <x v="1"/>
    <s v="C166"/>
    <x v="826"/>
    <s v="B1739"/>
    <x v="285"/>
    <x v="3"/>
    <n v="32.69"/>
    <n v="4"/>
    <n v="130.76"/>
    <x v="0"/>
    <x v="2"/>
  </r>
  <r>
    <s v="O1172"/>
    <d v="2024-01-08T00:00:00"/>
    <x v="1"/>
    <x v="11"/>
    <x v="1"/>
    <s v="C374"/>
    <x v="590"/>
    <s v="B1728"/>
    <x v="307"/>
    <x v="3"/>
    <n v="10.63"/>
    <n v="4"/>
    <n v="42.52"/>
    <x v="0"/>
    <x v="4"/>
  </r>
  <r>
    <s v="O2387"/>
    <d v="2025-02-03T00:00:00"/>
    <x v="1"/>
    <x v="3"/>
    <x v="0"/>
    <s v="C198"/>
    <x v="490"/>
    <s v="B1160"/>
    <x v="902"/>
    <x v="2"/>
    <n v="30.02"/>
    <n v="3"/>
    <n v="90.06"/>
    <x v="0"/>
    <x v="2"/>
  </r>
  <r>
    <s v="O2076"/>
    <d v="2024-08-18T00:00:00"/>
    <x v="0"/>
    <x v="8"/>
    <x v="1"/>
    <s v="C932"/>
    <x v="892"/>
    <s v="B1365"/>
    <x v="903"/>
    <x v="2"/>
    <n v="24.82"/>
    <n v="5"/>
    <n v="124.1"/>
    <x v="2"/>
    <x v="0"/>
  </r>
  <r>
    <s v="O3886"/>
    <d v="2023-06-14T00:00:00"/>
    <x v="3"/>
    <x v="1"/>
    <x v="2"/>
    <s v="C501"/>
    <x v="686"/>
    <s v="B1724"/>
    <x v="647"/>
    <x v="0"/>
    <n v="7.03"/>
    <n v="3"/>
    <n v="21.09"/>
    <x v="0"/>
    <x v="2"/>
  </r>
  <r>
    <s v="O3496"/>
    <d v="2025-07-12T00:00:00"/>
    <x v="6"/>
    <x v="2"/>
    <x v="0"/>
    <s v="C100"/>
    <x v="198"/>
    <s v="B1354"/>
    <x v="877"/>
    <x v="3"/>
    <n v="37.85"/>
    <n v="1"/>
    <n v="37.85"/>
    <x v="2"/>
    <x v="0"/>
  </r>
  <r>
    <s v="O3669"/>
    <d v="2024-08-05T00:00:00"/>
    <x v="1"/>
    <x v="8"/>
    <x v="1"/>
    <s v="C458"/>
    <x v="122"/>
    <s v="B1082"/>
    <x v="159"/>
    <x v="2"/>
    <n v="40.590000000000003"/>
    <n v="2"/>
    <n v="81.180000000000007"/>
    <x v="0"/>
    <x v="7"/>
  </r>
  <r>
    <s v="O2086"/>
    <d v="2023-02-27T00:00:00"/>
    <x v="1"/>
    <x v="3"/>
    <x v="2"/>
    <s v="C755"/>
    <x v="893"/>
    <s v="B1283"/>
    <x v="904"/>
    <x v="0"/>
    <n v="18.96"/>
    <n v="3"/>
    <n v="56.88"/>
    <x v="0"/>
    <x v="3"/>
  </r>
  <r>
    <s v="O2871"/>
    <d v="2024-08-30T00:00:00"/>
    <x v="2"/>
    <x v="8"/>
    <x v="1"/>
    <s v="C396"/>
    <x v="175"/>
    <s v="B1488"/>
    <x v="476"/>
    <x v="2"/>
    <n v="13.14"/>
    <n v="4"/>
    <n v="52.56"/>
    <x v="0"/>
    <x v="3"/>
  </r>
  <r>
    <s v="O3781"/>
    <d v="2023-10-17T00:00:00"/>
    <x v="4"/>
    <x v="10"/>
    <x v="2"/>
    <s v="C835"/>
    <x v="117"/>
    <s v="B1080"/>
    <x v="295"/>
    <x v="2"/>
    <n v="42.89"/>
    <n v="4"/>
    <n v="171.56"/>
    <x v="0"/>
    <x v="1"/>
  </r>
  <r>
    <s v="O2073"/>
    <d v="2024-11-02T00:00:00"/>
    <x v="6"/>
    <x v="5"/>
    <x v="1"/>
    <s v="C801"/>
    <x v="536"/>
    <s v="B1825"/>
    <x v="905"/>
    <x v="3"/>
    <n v="39.369999999999997"/>
    <n v="4"/>
    <n v="157.47999999999999"/>
    <x v="1"/>
    <x v="1"/>
  </r>
  <r>
    <s v="O2617"/>
    <d v="2025-06-12T00:00:00"/>
    <x v="5"/>
    <x v="1"/>
    <x v="0"/>
    <s v="C336"/>
    <x v="894"/>
    <s v="B1654"/>
    <x v="318"/>
    <x v="0"/>
    <n v="28.08"/>
    <n v="5"/>
    <n v="140.4"/>
    <x v="0"/>
    <x v="6"/>
  </r>
  <r>
    <s v="O1744"/>
    <d v="2023-11-29T00:00:00"/>
    <x v="3"/>
    <x v="5"/>
    <x v="2"/>
    <s v="C679"/>
    <x v="272"/>
    <s v="B1254"/>
    <x v="783"/>
    <x v="2"/>
    <n v="48.39"/>
    <n v="4"/>
    <n v="193.56"/>
    <x v="3"/>
    <x v="0"/>
  </r>
  <r>
    <s v="O2820"/>
    <d v="2025-07-11T00:00:00"/>
    <x v="2"/>
    <x v="2"/>
    <x v="0"/>
    <s v="C222"/>
    <x v="684"/>
    <s v="B1141"/>
    <x v="906"/>
    <x v="3"/>
    <n v="9.31"/>
    <n v="4"/>
    <n v="37.24"/>
    <x v="2"/>
    <x v="3"/>
  </r>
  <r>
    <s v="O1507"/>
    <d v="2024-08-12T00:00:00"/>
    <x v="1"/>
    <x v="8"/>
    <x v="1"/>
    <s v="C618"/>
    <x v="123"/>
    <s v="B1557"/>
    <x v="26"/>
    <x v="0"/>
    <n v="7.38"/>
    <n v="4"/>
    <n v="29.52"/>
    <x v="1"/>
    <x v="7"/>
  </r>
  <r>
    <s v="O1531"/>
    <d v="2024-02-20T00:00:00"/>
    <x v="4"/>
    <x v="3"/>
    <x v="1"/>
    <s v="C328"/>
    <x v="895"/>
    <s v="B1800"/>
    <x v="406"/>
    <x v="2"/>
    <n v="43.27"/>
    <n v="5"/>
    <n v="216.35"/>
    <x v="2"/>
    <x v="0"/>
  </r>
  <r>
    <s v="O2951"/>
    <d v="2024-03-07T00:00:00"/>
    <x v="5"/>
    <x v="0"/>
    <x v="1"/>
    <s v="C881"/>
    <x v="651"/>
    <s v="B1963"/>
    <x v="13"/>
    <x v="2"/>
    <n v="31.88"/>
    <n v="1"/>
    <n v="31.88"/>
    <x v="0"/>
    <x v="3"/>
  </r>
  <r>
    <s v="O2910"/>
    <d v="2024-11-26T00:00:00"/>
    <x v="4"/>
    <x v="5"/>
    <x v="1"/>
    <s v="C936"/>
    <x v="369"/>
    <s v="B1809"/>
    <x v="907"/>
    <x v="3"/>
    <n v="40.29"/>
    <n v="2"/>
    <n v="80.58"/>
    <x v="0"/>
    <x v="6"/>
  </r>
  <r>
    <s v="O1897"/>
    <d v="2024-11-02T00:00:00"/>
    <x v="6"/>
    <x v="5"/>
    <x v="1"/>
    <s v="C868"/>
    <x v="896"/>
    <s v="B1083"/>
    <x v="898"/>
    <x v="1"/>
    <n v="12.02"/>
    <n v="5"/>
    <n v="60.1"/>
    <x v="0"/>
    <x v="0"/>
  </r>
  <r>
    <s v="O3703"/>
    <d v="2025-04-27T00:00:00"/>
    <x v="0"/>
    <x v="7"/>
    <x v="0"/>
    <s v="C488"/>
    <x v="537"/>
    <s v="B1604"/>
    <x v="670"/>
    <x v="2"/>
    <n v="15.29"/>
    <n v="2"/>
    <n v="30.58"/>
    <x v="2"/>
    <x v="2"/>
  </r>
  <r>
    <s v="O1941"/>
    <d v="2024-06-06T00:00:00"/>
    <x v="5"/>
    <x v="1"/>
    <x v="1"/>
    <s v="C826"/>
    <x v="472"/>
    <s v="B1528"/>
    <x v="187"/>
    <x v="2"/>
    <n v="20.96"/>
    <n v="4"/>
    <n v="83.84"/>
    <x v="2"/>
    <x v="2"/>
  </r>
  <r>
    <s v="O1043"/>
    <d v="2023-06-21T00:00:00"/>
    <x v="3"/>
    <x v="1"/>
    <x v="2"/>
    <s v="C574"/>
    <x v="60"/>
    <s v="B1277"/>
    <x v="278"/>
    <x v="2"/>
    <n v="22.84"/>
    <n v="2"/>
    <n v="45.68"/>
    <x v="3"/>
    <x v="4"/>
  </r>
  <r>
    <s v="O2528"/>
    <d v="2024-11-01T00:00:00"/>
    <x v="2"/>
    <x v="5"/>
    <x v="1"/>
    <s v="C477"/>
    <x v="367"/>
    <s v="B1995"/>
    <x v="115"/>
    <x v="0"/>
    <n v="49.17"/>
    <n v="1"/>
    <n v="49.17"/>
    <x v="2"/>
    <x v="2"/>
  </r>
  <r>
    <s v="O1212"/>
    <d v="2024-01-14T00:00:00"/>
    <x v="0"/>
    <x v="11"/>
    <x v="1"/>
    <s v="C717"/>
    <x v="897"/>
    <s v="B1976"/>
    <x v="908"/>
    <x v="1"/>
    <n v="22.94"/>
    <n v="4"/>
    <n v="91.76"/>
    <x v="1"/>
    <x v="3"/>
  </r>
  <r>
    <s v="O3227"/>
    <d v="2025-07-17T00:00:00"/>
    <x v="5"/>
    <x v="2"/>
    <x v="0"/>
    <s v="C888"/>
    <x v="814"/>
    <s v="B1577"/>
    <x v="909"/>
    <x v="0"/>
    <n v="40.619999999999997"/>
    <n v="4"/>
    <n v="162.47999999999999"/>
    <x v="0"/>
    <x v="7"/>
  </r>
  <r>
    <s v="O3817"/>
    <d v="2024-11-30T00:00:00"/>
    <x v="6"/>
    <x v="5"/>
    <x v="1"/>
    <s v="C133"/>
    <x v="898"/>
    <s v="B1703"/>
    <x v="368"/>
    <x v="2"/>
    <n v="11.69"/>
    <n v="3"/>
    <n v="35.07"/>
    <x v="0"/>
    <x v="0"/>
  </r>
  <r>
    <s v="O2429"/>
    <d v="2024-06-30T00:00:00"/>
    <x v="0"/>
    <x v="1"/>
    <x v="1"/>
    <s v="C155"/>
    <x v="630"/>
    <s v="B1105"/>
    <x v="700"/>
    <x v="2"/>
    <n v="19.43"/>
    <n v="4"/>
    <n v="77.72"/>
    <x v="2"/>
    <x v="0"/>
  </r>
  <r>
    <s v="O1297"/>
    <d v="2024-04-05T00:00:00"/>
    <x v="2"/>
    <x v="7"/>
    <x v="1"/>
    <s v="C666"/>
    <x v="899"/>
    <s v="B1107"/>
    <x v="850"/>
    <x v="2"/>
    <n v="48.23"/>
    <n v="1"/>
    <n v="48.23"/>
    <x v="1"/>
    <x v="0"/>
  </r>
  <r>
    <s v="O2816"/>
    <d v="2023-02-11T00:00:00"/>
    <x v="6"/>
    <x v="3"/>
    <x v="2"/>
    <s v="C336"/>
    <x v="378"/>
    <s v="B1003"/>
    <x v="361"/>
    <x v="1"/>
    <n v="35.159999999999997"/>
    <n v="3"/>
    <n v="105.48"/>
    <x v="2"/>
    <x v="5"/>
  </r>
  <r>
    <s v="O2651"/>
    <d v="2024-01-04T00:00:00"/>
    <x v="5"/>
    <x v="11"/>
    <x v="1"/>
    <s v="C923"/>
    <x v="310"/>
    <s v="B1073"/>
    <x v="496"/>
    <x v="3"/>
    <n v="40.61"/>
    <n v="2"/>
    <n v="81.22"/>
    <x v="0"/>
    <x v="7"/>
  </r>
  <r>
    <s v="O1996"/>
    <d v="2024-07-25T00:00:00"/>
    <x v="5"/>
    <x v="2"/>
    <x v="1"/>
    <s v="C783"/>
    <x v="575"/>
    <s v="B1486"/>
    <x v="910"/>
    <x v="3"/>
    <n v="10.25"/>
    <n v="5"/>
    <n v="51.25"/>
    <x v="3"/>
    <x v="2"/>
  </r>
  <r>
    <s v="O3846"/>
    <d v="2024-11-25T00:00:00"/>
    <x v="1"/>
    <x v="5"/>
    <x v="1"/>
    <s v="C427"/>
    <x v="427"/>
    <s v="B1237"/>
    <x v="235"/>
    <x v="0"/>
    <n v="7.78"/>
    <n v="5"/>
    <n v="38.9"/>
    <x v="0"/>
    <x v="1"/>
  </r>
  <r>
    <s v="O2087"/>
    <d v="2023-10-01T00:00:00"/>
    <x v="0"/>
    <x v="10"/>
    <x v="2"/>
    <s v="C908"/>
    <x v="228"/>
    <s v="B1357"/>
    <x v="911"/>
    <x v="0"/>
    <n v="6.12"/>
    <n v="3"/>
    <n v="18.36"/>
    <x v="2"/>
    <x v="4"/>
  </r>
  <r>
    <s v="O3345"/>
    <d v="2023-11-13T00:00:00"/>
    <x v="1"/>
    <x v="5"/>
    <x v="2"/>
    <s v="C328"/>
    <x v="895"/>
    <s v="B1542"/>
    <x v="737"/>
    <x v="1"/>
    <n v="45.59"/>
    <n v="1"/>
    <n v="45.59"/>
    <x v="1"/>
    <x v="0"/>
  </r>
  <r>
    <s v="O1847"/>
    <d v="2023-12-20T00:00:00"/>
    <x v="3"/>
    <x v="9"/>
    <x v="2"/>
    <s v="C169"/>
    <x v="900"/>
    <s v="B1549"/>
    <x v="19"/>
    <x v="0"/>
    <n v="37.68"/>
    <n v="3"/>
    <n v="113.04"/>
    <x v="1"/>
    <x v="2"/>
  </r>
  <r>
    <s v="O2421"/>
    <d v="2024-03-14T00:00:00"/>
    <x v="5"/>
    <x v="0"/>
    <x v="1"/>
    <s v="C887"/>
    <x v="396"/>
    <s v="B1444"/>
    <x v="665"/>
    <x v="1"/>
    <n v="22.41"/>
    <n v="5"/>
    <n v="112.05"/>
    <x v="1"/>
    <x v="2"/>
  </r>
  <r>
    <s v="O1084"/>
    <d v="2023-10-15T00:00:00"/>
    <x v="0"/>
    <x v="10"/>
    <x v="2"/>
    <s v="C586"/>
    <x v="901"/>
    <s v="B1063"/>
    <x v="912"/>
    <x v="1"/>
    <n v="49.73"/>
    <n v="5"/>
    <n v="248.65"/>
    <x v="3"/>
    <x v="2"/>
  </r>
  <r>
    <s v="O1501"/>
    <d v="2024-05-30T00:00:00"/>
    <x v="5"/>
    <x v="4"/>
    <x v="1"/>
    <s v="C401"/>
    <x v="511"/>
    <s v="B1447"/>
    <x v="913"/>
    <x v="3"/>
    <n v="40.119999999999997"/>
    <n v="3"/>
    <n v="120.36"/>
    <x v="1"/>
    <x v="4"/>
  </r>
  <r>
    <s v="O1922"/>
    <d v="2023-09-28T00:00:00"/>
    <x v="5"/>
    <x v="6"/>
    <x v="2"/>
    <s v="C745"/>
    <x v="311"/>
    <s v="B1157"/>
    <x v="206"/>
    <x v="0"/>
    <n v="41.06"/>
    <n v="2"/>
    <n v="82.12"/>
    <x v="3"/>
    <x v="1"/>
  </r>
  <r>
    <s v="O2960"/>
    <d v="2023-04-28T00:00:00"/>
    <x v="2"/>
    <x v="7"/>
    <x v="2"/>
    <s v="C251"/>
    <x v="92"/>
    <s v="B1817"/>
    <x v="886"/>
    <x v="0"/>
    <n v="40.96"/>
    <n v="3"/>
    <n v="122.88"/>
    <x v="1"/>
    <x v="2"/>
  </r>
  <r>
    <s v="O2436"/>
    <d v="2023-02-05T00:00:00"/>
    <x v="0"/>
    <x v="3"/>
    <x v="2"/>
    <s v="C749"/>
    <x v="49"/>
    <s v="B1338"/>
    <x v="9"/>
    <x v="2"/>
    <n v="36.17"/>
    <n v="1"/>
    <n v="36.17"/>
    <x v="0"/>
    <x v="5"/>
  </r>
  <r>
    <s v="O1454"/>
    <d v="2023-07-19T00:00:00"/>
    <x v="3"/>
    <x v="2"/>
    <x v="2"/>
    <s v="C373"/>
    <x v="902"/>
    <s v="B1701"/>
    <x v="914"/>
    <x v="3"/>
    <n v="14.91"/>
    <n v="5"/>
    <n v="74.55"/>
    <x v="2"/>
    <x v="3"/>
  </r>
  <r>
    <s v="O1492"/>
    <d v="2024-07-19T00:00:00"/>
    <x v="2"/>
    <x v="2"/>
    <x v="1"/>
    <s v="C542"/>
    <x v="30"/>
    <s v="B1536"/>
    <x v="624"/>
    <x v="1"/>
    <n v="16.43"/>
    <n v="1"/>
    <n v="16.43"/>
    <x v="0"/>
    <x v="3"/>
  </r>
  <r>
    <s v="O3712"/>
    <d v="2025-03-02T00:00:00"/>
    <x v="0"/>
    <x v="0"/>
    <x v="0"/>
    <s v="C280"/>
    <x v="602"/>
    <s v="B1742"/>
    <x v="16"/>
    <x v="1"/>
    <n v="33.79"/>
    <n v="4"/>
    <n v="135.16"/>
    <x v="2"/>
    <x v="5"/>
  </r>
  <r>
    <s v="O2943"/>
    <d v="2025-01-03T00:00:00"/>
    <x v="2"/>
    <x v="11"/>
    <x v="0"/>
    <s v="C173"/>
    <x v="678"/>
    <s v="B1501"/>
    <x v="472"/>
    <x v="3"/>
    <n v="9.26"/>
    <n v="3"/>
    <n v="27.78"/>
    <x v="1"/>
    <x v="2"/>
  </r>
  <r>
    <s v="O1171"/>
    <d v="2024-06-03T00:00:00"/>
    <x v="1"/>
    <x v="1"/>
    <x v="1"/>
    <s v="C787"/>
    <x v="798"/>
    <s v="B1455"/>
    <x v="544"/>
    <x v="0"/>
    <n v="5.75"/>
    <n v="3"/>
    <n v="17.25"/>
    <x v="0"/>
    <x v="7"/>
  </r>
  <r>
    <s v="O3224"/>
    <d v="2023-11-27T00:00:00"/>
    <x v="1"/>
    <x v="5"/>
    <x v="2"/>
    <s v="C240"/>
    <x v="462"/>
    <s v="B1493"/>
    <x v="915"/>
    <x v="3"/>
    <n v="6.74"/>
    <n v="1"/>
    <n v="6.74"/>
    <x v="0"/>
    <x v="7"/>
  </r>
  <r>
    <s v="O1959"/>
    <d v="2024-06-26T00:00:00"/>
    <x v="3"/>
    <x v="1"/>
    <x v="1"/>
    <s v="C796"/>
    <x v="238"/>
    <s v="B1127"/>
    <x v="916"/>
    <x v="3"/>
    <n v="39.72"/>
    <n v="2"/>
    <n v="79.44"/>
    <x v="0"/>
    <x v="3"/>
  </r>
  <r>
    <s v="O1630"/>
    <d v="2024-07-10T00:00:00"/>
    <x v="3"/>
    <x v="2"/>
    <x v="1"/>
    <s v="C223"/>
    <x v="903"/>
    <s v="B1350"/>
    <x v="917"/>
    <x v="3"/>
    <n v="32.69"/>
    <n v="2"/>
    <n v="65.38"/>
    <x v="1"/>
    <x v="0"/>
  </r>
  <r>
    <s v="O3201"/>
    <d v="2023-10-25T00:00:00"/>
    <x v="3"/>
    <x v="10"/>
    <x v="2"/>
    <s v="C476"/>
    <x v="562"/>
    <s v="B1922"/>
    <x v="918"/>
    <x v="2"/>
    <n v="31.66"/>
    <n v="2"/>
    <n v="63.32"/>
    <x v="2"/>
    <x v="3"/>
  </r>
  <r>
    <s v="O3121"/>
    <d v="2023-01-23T00:00:00"/>
    <x v="1"/>
    <x v="11"/>
    <x v="2"/>
    <s v="C476"/>
    <x v="562"/>
    <s v="B1437"/>
    <x v="378"/>
    <x v="0"/>
    <n v="20.8"/>
    <n v="5"/>
    <n v="104"/>
    <x v="2"/>
    <x v="6"/>
  </r>
  <r>
    <s v="O2347"/>
    <d v="2024-01-29T00:00:00"/>
    <x v="1"/>
    <x v="11"/>
    <x v="1"/>
    <s v="C978"/>
    <x v="655"/>
    <s v="B1260"/>
    <x v="919"/>
    <x v="1"/>
    <n v="11.43"/>
    <n v="3"/>
    <n v="34.29"/>
    <x v="2"/>
    <x v="2"/>
  </r>
  <r>
    <s v="O3366"/>
    <d v="2023-05-01T00:00:00"/>
    <x v="1"/>
    <x v="4"/>
    <x v="2"/>
    <s v="C672"/>
    <x v="150"/>
    <s v="B1465"/>
    <x v="920"/>
    <x v="3"/>
    <n v="18.27"/>
    <n v="3"/>
    <n v="54.81"/>
    <x v="0"/>
    <x v="2"/>
  </r>
  <r>
    <s v="O2247"/>
    <d v="2025-03-05T00:00:00"/>
    <x v="3"/>
    <x v="0"/>
    <x v="0"/>
    <s v="C975"/>
    <x v="380"/>
    <s v="B1314"/>
    <x v="722"/>
    <x v="1"/>
    <n v="39.14"/>
    <n v="4"/>
    <n v="156.56"/>
    <x v="2"/>
    <x v="6"/>
  </r>
  <r>
    <s v="O1898"/>
    <d v="2023-11-29T00:00:00"/>
    <x v="3"/>
    <x v="5"/>
    <x v="2"/>
    <s v="C354"/>
    <x v="531"/>
    <s v="B1921"/>
    <x v="921"/>
    <x v="0"/>
    <n v="26.72"/>
    <n v="5"/>
    <n v="133.6"/>
    <x v="1"/>
    <x v="0"/>
  </r>
  <r>
    <s v="O2163"/>
    <d v="2023-11-14T00:00:00"/>
    <x v="4"/>
    <x v="5"/>
    <x v="2"/>
    <s v="C291"/>
    <x v="904"/>
    <s v="B1359"/>
    <x v="922"/>
    <x v="0"/>
    <n v="33.03"/>
    <n v="4"/>
    <n v="132.12"/>
    <x v="3"/>
    <x v="7"/>
  </r>
  <r>
    <s v="O3417"/>
    <d v="2024-11-11T00:00:00"/>
    <x v="1"/>
    <x v="5"/>
    <x v="1"/>
    <s v="C396"/>
    <x v="175"/>
    <s v="B1542"/>
    <x v="737"/>
    <x v="0"/>
    <n v="46.16"/>
    <n v="4"/>
    <n v="184.64"/>
    <x v="1"/>
    <x v="0"/>
  </r>
  <r>
    <s v="O1249"/>
    <d v="2023-01-08T00:00:00"/>
    <x v="0"/>
    <x v="11"/>
    <x v="2"/>
    <s v="C461"/>
    <x v="905"/>
    <s v="B1305"/>
    <x v="645"/>
    <x v="1"/>
    <n v="22.45"/>
    <n v="1"/>
    <n v="22.45"/>
    <x v="1"/>
    <x v="4"/>
  </r>
  <r>
    <s v="O3251"/>
    <d v="2024-05-24T00:00:00"/>
    <x v="2"/>
    <x v="4"/>
    <x v="1"/>
    <s v="C495"/>
    <x v="906"/>
    <s v="B1517"/>
    <x v="923"/>
    <x v="2"/>
    <n v="37.159999999999997"/>
    <n v="2"/>
    <n v="74.319999999999993"/>
    <x v="2"/>
    <x v="6"/>
  </r>
  <r>
    <s v="O3291"/>
    <d v="2023-04-14T00:00:00"/>
    <x v="2"/>
    <x v="7"/>
    <x v="2"/>
    <s v="C928"/>
    <x v="907"/>
    <s v="B1169"/>
    <x v="474"/>
    <x v="2"/>
    <n v="43.37"/>
    <n v="4"/>
    <n v="173.48"/>
    <x v="1"/>
    <x v="2"/>
  </r>
  <r>
    <s v="O2470"/>
    <d v="2024-03-28T00:00:00"/>
    <x v="5"/>
    <x v="0"/>
    <x v="1"/>
    <s v="C100"/>
    <x v="198"/>
    <s v="B1222"/>
    <x v="442"/>
    <x v="0"/>
    <n v="34.92"/>
    <n v="1"/>
    <n v="34.92"/>
    <x v="1"/>
    <x v="6"/>
  </r>
  <r>
    <s v="O2141"/>
    <d v="2024-07-24T00:00:00"/>
    <x v="3"/>
    <x v="2"/>
    <x v="1"/>
    <s v="C661"/>
    <x v="444"/>
    <s v="B1391"/>
    <x v="673"/>
    <x v="3"/>
    <n v="14.99"/>
    <n v="3"/>
    <n v="44.97"/>
    <x v="3"/>
    <x v="0"/>
  </r>
  <r>
    <s v="O1754"/>
    <d v="2024-07-17T00:00:00"/>
    <x v="3"/>
    <x v="2"/>
    <x v="1"/>
    <s v="C121"/>
    <x v="435"/>
    <s v="B1900"/>
    <x v="924"/>
    <x v="1"/>
    <n v="10.24"/>
    <n v="2"/>
    <n v="20.48"/>
    <x v="1"/>
    <x v="0"/>
  </r>
  <r>
    <s v="O1285"/>
    <d v="2023-02-03T00:00:00"/>
    <x v="2"/>
    <x v="3"/>
    <x v="2"/>
    <s v="C329"/>
    <x v="908"/>
    <s v="B1074"/>
    <x v="925"/>
    <x v="0"/>
    <n v="27.48"/>
    <n v="3"/>
    <n v="82.44"/>
    <x v="3"/>
    <x v="2"/>
  </r>
  <r>
    <s v="O1337"/>
    <d v="2023-03-08T00:00:00"/>
    <x v="3"/>
    <x v="0"/>
    <x v="2"/>
    <s v="C681"/>
    <x v="909"/>
    <s v="B1233"/>
    <x v="926"/>
    <x v="2"/>
    <n v="28.87"/>
    <n v="4"/>
    <n v="115.48"/>
    <x v="2"/>
    <x v="0"/>
  </r>
  <r>
    <s v="O2750"/>
    <d v="2024-08-22T00:00:00"/>
    <x v="5"/>
    <x v="8"/>
    <x v="1"/>
    <s v="C996"/>
    <x v="388"/>
    <s v="B1994"/>
    <x v="389"/>
    <x v="3"/>
    <n v="4.59"/>
    <n v="5"/>
    <n v="22.95"/>
    <x v="0"/>
    <x v="6"/>
  </r>
  <r>
    <s v="O3755"/>
    <d v="2024-03-21T00:00:00"/>
    <x v="5"/>
    <x v="0"/>
    <x v="1"/>
    <s v="C717"/>
    <x v="142"/>
    <s v="B1576"/>
    <x v="525"/>
    <x v="2"/>
    <n v="8.23"/>
    <n v="5"/>
    <n v="41.15"/>
    <x v="0"/>
    <x v="1"/>
  </r>
  <r>
    <s v="O1316"/>
    <d v="2024-06-15T00:00:00"/>
    <x v="6"/>
    <x v="1"/>
    <x v="1"/>
    <s v="C352"/>
    <x v="225"/>
    <s v="B1576"/>
    <x v="927"/>
    <x v="2"/>
    <n v="48.97"/>
    <n v="2"/>
    <n v="97.94"/>
    <x v="2"/>
    <x v="1"/>
  </r>
  <r>
    <s v="O2727"/>
    <d v="2023-12-13T00:00:00"/>
    <x v="3"/>
    <x v="9"/>
    <x v="2"/>
    <s v="C730"/>
    <x v="500"/>
    <s v="B1201"/>
    <x v="928"/>
    <x v="3"/>
    <n v="28.25"/>
    <n v="1"/>
    <n v="28.25"/>
    <x v="0"/>
    <x v="0"/>
  </r>
  <r>
    <s v="O2946"/>
    <d v="2023-12-05T00:00:00"/>
    <x v="4"/>
    <x v="9"/>
    <x v="2"/>
    <s v="C830"/>
    <x v="398"/>
    <s v="B1143"/>
    <x v="758"/>
    <x v="3"/>
    <n v="6.84"/>
    <n v="5"/>
    <n v="34.200000000000003"/>
    <x v="2"/>
    <x v="2"/>
  </r>
  <r>
    <s v="O3804"/>
    <d v="2024-07-31T00:00:00"/>
    <x v="3"/>
    <x v="2"/>
    <x v="1"/>
    <s v="C394"/>
    <x v="910"/>
    <s v="B1841"/>
    <x v="888"/>
    <x v="0"/>
    <n v="28.01"/>
    <n v="3"/>
    <n v="84.03"/>
    <x v="0"/>
    <x v="2"/>
  </r>
  <r>
    <s v="O3532"/>
    <d v="2025-05-25T00:00:00"/>
    <x v="0"/>
    <x v="4"/>
    <x v="0"/>
    <s v="C354"/>
    <x v="911"/>
    <s v="B1607"/>
    <x v="747"/>
    <x v="2"/>
    <n v="18.89"/>
    <n v="1"/>
    <n v="18.89"/>
    <x v="0"/>
    <x v="0"/>
  </r>
  <r>
    <s v="O3659"/>
    <d v="2023-12-25T00:00:00"/>
    <x v="1"/>
    <x v="9"/>
    <x v="2"/>
    <s v="C142"/>
    <x v="912"/>
    <s v="B1828"/>
    <x v="262"/>
    <x v="2"/>
    <n v="15.54"/>
    <n v="3"/>
    <n v="46.62"/>
    <x v="0"/>
    <x v="7"/>
  </r>
  <r>
    <s v="O3450"/>
    <d v="2024-06-01T00:00:00"/>
    <x v="6"/>
    <x v="1"/>
    <x v="1"/>
    <s v="C256"/>
    <x v="145"/>
    <s v="B1034"/>
    <x v="631"/>
    <x v="2"/>
    <n v="16.05"/>
    <n v="5"/>
    <n v="80.25"/>
    <x v="0"/>
    <x v="0"/>
  </r>
  <r>
    <s v="O2085"/>
    <d v="2024-04-15T00:00:00"/>
    <x v="1"/>
    <x v="7"/>
    <x v="1"/>
    <s v="C632"/>
    <x v="37"/>
    <s v="B1434"/>
    <x v="929"/>
    <x v="1"/>
    <n v="45.86"/>
    <n v="3"/>
    <n v="137.58000000000001"/>
    <x v="1"/>
    <x v="3"/>
  </r>
  <r>
    <s v="O3785"/>
    <d v="2024-04-08T00:00:00"/>
    <x v="1"/>
    <x v="7"/>
    <x v="1"/>
    <s v="C101"/>
    <x v="581"/>
    <s v="B1762"/>
    <x v="354"/>
    <x v="3"/>
    <n v="54.27"/>
    <n v="3"/>
    <n v="162.81"/>
    <x v="1"/>
    <x v="2"/>
  </r>
  <r>
    <s v="O2853"/>
    <d v="2025-06-30T00:00:00"/>
    <x v="1"/>
    <x v="1"/>
    <x v="0"/>
    <s v="C361"/>
    <x v="502"/>
    <s v="B1729"/>
    <x v="629"/>
    <x v="2"/>
    <n v="52.3"/>
    <n v="5"/>
    <n v="261.5"/>
    <x v="0"/>
    <x v="3"/>
  </r>
  <r>
    <s v="O3589"/>
    <d v="2023-12-25T00:00:00"/>
    <x v="1"/>
    <x v="9"/>
    <x v="2"/>
    <s v="C133"/>
    <x v="125"/>
    <s v="B1983"/>
    <x v="343"/>
    <x v="2"/>
    <n v="26.75"/>
    <n v="3"/>
    <n v="80.25"/>
    <x v="2"/>
    <x v="2"/>
  </r>
  <r>
    <s v="O1317"/>
    <d v="2024-11-21T00:00:00"/>
    <x v="5"/>
    <x v="5"/>
    <x v="1"/>
    <s v="C248"/>
    <x v="36"/>
    <s v="B1776"/>
    <x v="930"/>
    <x v="1"/>
    <n v="15.37"/>
    <n v="4"/>
    <n v="61.48"/>
    <x v="3"/>
    <x v="0"/>
  </r>
  <r>
    <s v="O3710"/>
    <d v="2024-05-27T00:00:00"/>
    <x v="1"/>
    <x v="4"/>
    <x v="1"/>
    <s v="C165"/>
    <x v="870"/>
    <s v="B1340"/>
    <x v="648"/>
    <x v="0"/>
    <n v="11.17"/>
    <n v="1"/>
    <n v="11.17"/>
    <x v="1"/>
    <x v="5"/>
  </r>
  <r>
    <s v="O2992"/>
    <d v="2023-04-02T00:00:00"/>
    <x v="0"/>
    <x v="7"/>
    <x v="2"/>
    <s v="C696"/>
    <x v="809"/>
    <s v="B1044"/>
    <x v="931"/>
    <x v="0"/>
    <n v="19.73"/>
    <n v="3"/>
    <n v="59.19"/>
    <x v="1"/>
    <x v="5"/>
  </r>
  <r>
    <s v="O3880"/>
    <d v="2024-09-23T00:00:00"/>
    <x v="1"/>
    <x v="6"/>
    <x v="1"/>
    <s v="C538"/>
    <x v="674"/>
    <s v="B1261"/>
    <x v="788"/>
    <x v="0"/>
    <n v="36.840000000000003"/>
    <n v="1"/>
    <n v="36.840000000000003"/>
    <x v="1"/>
    <x v="3"/>
  </r>
  <r>
    <s v="O2671"/>
    <d v="2024-08-13T00:00:00"/>
    <x v="4"/>
    <x v="8"/>
    <x v="1"/>
    <s v="C150"/>
    <x v="658"/>
    <s v="B1293"/>
    <x v="537"/>
    <x v="0"/>
    <n v="29.79"/>
    <n v="4"/>
    <n v="119.16"/>
    <x v="2"/>
    <x v="2"/>
  </r>
  <r>
    <s v="O1743"/>
    <d v="2023-07-26T00:00:00"/>
    <x v="3"/>
    <x v="2"/>
    <x v="2"/>
    <s v="C929"/>
    <x v="913"/>
    <s v="B1718"/>
    <x v="657"/>
    <x v="2"/>
    <n v="11.98"/>
    <n v="1"/>
    <n v="11.98"/>
    <x v="3"/>
    <x v="7"/>
  </r>
  <r>
    <s v="O2275"/>
    <d v="2024-11-27T00:00:00"/>
    <x v="3"/>
    <x v="5"/>
    <x v="1"/>
    <s v="C502"/>
    <x v="598"/>
    <s v="B1269"/>
    <x v="143"/>
    <x v="0"/>
    <n v="35.21"/>
    <n v="5"/>
    <n v="176.05"/>
    <x v="2"/>
    <x v="0"/>
  </r>
  <r>
    <s v="O3054"/>
    <d v="2024-02-02T00:00:00"/>
    <x v="2"/>
    <x v="3"/>
    <x v="1"/>
    <s v="C202"/>
    <x v="914"/>
    <s v="B1453"/>
    <x v="753"/>
    <x v="2"/>
    <n v="37.42"/>
    <n v="4"/>
    <n v="149.68"/>
    <x v="0"/>
    <x v="2"/>
  </r>
  <r>
    <s v="O1705"/>
    <d v="2024-11-18T00:00:00"/>
    <x v="1"/>
    <x v="5"/>
    <x v="1"/>
    <s v="C240"/>
    <x v="915"/>
    <s v="B1567"/>
    <x v="932"/>
    <x v="0"/>
    <n v="47.37"/>
    <n v="1"/>
    <n v="47.37"/>
    <x v="3"/>
    <x v="7"/>
  </r>
  <r>
    <s v="O2383"/>
    <d v="2025-03-07T00:00:00"/>
    <x v="2"/>
    <x v="0"/>
    <x v="0"/>
    <s v="C359"/>
    <x v="758"/>
    <s v="B1076"/>
    <x v="24"/>
    <x v="2"/>
    <n v="41.1"/>
    <n v="4"/>
    <n v="164.4"/>
    <x v="0"/>
    <x v="7"/>
  </r>
  <r>
    <s v="O1756"/>
    <d v="2023-03-28T00:00:00"/>
    <x v="4"/>
    <x v="0"/>
    <x v="2"/>
    <s v="C615"/>
    <x v="494"/>
    <s v="B1126"/>
    <x v="225"/>
    <x v="0"/>
    <n v="41.83"/>
    <n v="2"/>
    <n v="83.66"/>
    <x v="0"/>
    <x v="4"/>
  </r>
  <r>
    <s v="O2147"/>
    <d v="2023-09-01T00:00:00"/>
    <x v="2"/>
    <x v="6"/>
    <x v="2"/>
    <s v="C926"/>
    <x v="916"/>
    <s v="B1362"/>
    <x v="802"/>
    <x v="0"/>
    <n v="13.46"/>
    <n v="3"/>
    <n v="40.380000000000003"/>
    <x v="2"/>
    <x v="0"/>
  </r>
  <r>
    <s v="O2839"/>
    <d v="2023-06-28T00:00:00"/>
    <x v="3"/>
    <x v="1"/>
    <x v="2"/>
    <s v="C357"/>
    <x v="812"/>
    <s v="B1194"/>
    <x v="933"/>
    <x v="2"/>
    <n v="30.53"/>
    <n v="4"/>
    <n v="122.12"/>
    <x v="2"/>
    <x v="2"/>
  </r>
  <r>
    <s v="O1412"/>
    <d v="2023-06-16T00:00:00"/>
    <x v="2"/>
    <x v="1"/>
    <x v="2"/>
    <s v="C293"/>
    <x v="71"/>
    <s v="B1552"/>
    <x v="181"/>
    <x v="2"/>
    <n v="9.8699999999999992"/>
    <n v="4"/>
    <n v="39.479999999999997"/>
    <x v="3"/>
    <x v="2"/>
  </r>
  <r>
    <s v="O3189"/>
    <d v="2024-10-29T00:00:00"/>
    <x v="4"/>
    <x v="10"/>
    <x v="1"/>
    <s v="C304"/>
    <x v="53"/>
    <s v="B1537"/>
    <x v="934"/>
    <x v="2"/>
    <n v="10.5"/>
    <n v="3"/>
    <n v="31.5"/>
    <x v="0"/>
    <x v="6"/>
  </r>
  <r>
    <s v="O1466"/>
    <d v="2023-10-05T00:00:00"/>
    <x v="5"/>
    <x v="10"/>
    <x v="2"/>
    <s v="C540"/>
    <x v="917"/>
    <s v="B1481"/>
    <x v="935"/>
    <x v="0"/>
    <n v="12.07"/>
    <n v="5"/>
    <n v="60.35"/>
    <x v="3"/>
    <x v="7"/>
  </r>
  <r>
    <s v="O3646"/>
    <d v="2023-02-21T00:00:00"/>
    <x v="4"/>
    <x v="3"/>
    <x v="2"/>
    <s v="C574"/>
    <x v="9"/>
    <s v="B1492"/>
    <x v="203"/>
    <x v="1"/>
    <n v="38.08"/>
    <n v="3"/>
    <n v="114.24"/>
    <x v="0"/>
    <x v="0"/>
  </r>
  <r>
    <s v="O1090"/>
    <d v="2023-08-21T00:00:00"/>
    <x v="1"/>
    <x v="8"/>
    <x v="2"/>
    <s v="C948"/>
    <x v="918"/>
    <s v="B1395"/>
    <x v="936"/>
    <x v="3"/>
    <n v="7.26"/>
    <n v="1"/>
    <n v="7.26"/>
    <x v="1"/>
    <x v="2"/>
  </r>
  <r>
    <s v="O2152"/>
    <d v="2024-03-08T00:00:00"/>
    <x v="2"/>
    <x v="0"/>
    <x v="1"/>
    <s v="C227"/>
    <x v="919"/>
    <s v="B1465"/>
    <x v="937"/>
    <x v="0"/>
    <n v="31.29"/>
    <n v="5"/>
    <n v="156.44999999999999"/>
    <x v="0"/>
    <x v="0"/>
  </r>
  <r>
    <s v="O2342"/>
    <d v="2022-12-14T00:00:00"/>
    <x v="3"/>
    <x v="9"/>
    <x v="3"/>
    <s v="C510"/>
    <x v="246"/>
    <s v="B1659"/>
    <x v="465"/>
    <x v="2"/>
    <n v="37.78"/>
    <n v="5"/>
    <n v="188.9"/>
    <x v="2"/>
    <x v="0"/>
  </r>
  <r>
    <s v="O3685"/>
    <d v="2022-11-18T00:00:00"/>
    <x v="2"/>
    <x v="5"/>
    <x v="3"/>
    <s v="C107"/>
    <x v="729"/>
    <s v="B1127"/>
    <x v="916"/>
    <x v="2"/>
    <n v="40.020000000000003"/>
    <n v="2"/>
    <n v="80.040000000000006"/>
    <x v="0"/>
    <x v="0"/>
  </r>
  <r>
    <s v="O2880"/>
    <d v="2025-08-01T00:00:00"/>
    <x v="2"/>
    <x v="8"/>
    <x v="0"/>
    <s v="C232"/>
    <x v="8"/>
    <s v="B1486"/>
    <x v="910"/>
    <x v="0"/>
    <n v="8.5"/>
    <n v="1"/>
    <n v="8.5"/>
    <x v="1"/>
    <x v="2"/>
  </r>
  <r>
    <s v="O1731"/>
    <d v="2023-08-02T00:00:00"/>
    <x v="3"/>
    <x v="8"/>
    <x v="2"/>
    <s v="C130"/>
    <x v="920"/>
    <s v="B1722"/>
    <x v="900"/>
    <x v="1"/>
    <n v="24.6"/>
    <n v="1"/>
    <n v="24.6"/>
    <x v="1"/>
    <x v="3"/>
  </r>
  <r>
    <s v="O3789"/>
    <d v="2025-02-02T00:00:00"/>
    <x v="0"/>
    <x v="3"/>
    <x v="0"/>
    <s v="C884"/>
    <x v="921"/>
    <s v="B1061"/>
    <x v="938"/>
    <x v="2"/>
    <n v="30.83"/>
    <n v="1"/>
    <n v="30.83"/>
    <x v="2"/>
    <x v="7"/>
  </r>
  <r>
    <s v="O2637"/>
    <d v="2024-05-08T00:00:00"/>
    <x v="3"/>
    <x v="4"/>
    <x v="1"/>
    <s v="C632"/>
    <x v="37"/>
    <s v="B1922"/>
    <x v="784"/>
    <x v="3"/>
    <n v="12.16"/>
    <n v="5"/>
    <n v="60.8"/>
    <x v="0"/>
    <x v="0"/>
  </r>
  <r>
    <s v="O1340"/>
    <d v="2024-04-12T00:00:00"/>
    <x v="2"/>
    <x v="7"/>
    <x v="1"/>
    <s v="C365"/>
    <x v="84"/>
    <s v="B1232"/>
    <x v="803"/>
    <x v="0"/>
    <n v="29.64"/>
    <n v="1"/>
    <n v="29.64"/>
    <x v="0"/>
    <x v="0"/>
  </r>
  <r>
    <s v="O3492"/>
    <d v="2025-01-19T00:00:00"/>
    <x v="0"/>
    <x v="11"/>
    <x v="0"/>
    <s v="C227"/>
    <x v="271"/>
    <s v="B1782"/>
    <x v="939"/>
    <x v="2"/>
    <n v="26.34"/>
    <n v="5"/>
    <n v="131.69999999999999"/>
    <x v="2"/>
    <x v="0"/>
  </r>
  <r>
    <s v="O1150"/>
    <d v="2023-11-13T00:00:00"/>
    <x v="1"/>
    <x v="5"/>
    <x v="2"/>
    <s v="C558"/>
    <x v="648"/>
    <s v="B1040"/>
    <x v="678"/>
    <x v="0"/>
    <n v="26.88"/>
    <n v="4"/>
    <n v="107.52"/>
    <x v="1"/>
    <x v="0"/>
  </r>
  <r>
    <s v="O2473"/>
    <d v="2023-12-14T00:00:00"/>
    <x v="5"/>
    <x v="9"/>
    <x v="2"/>
    <s v="C931"/>
    <x v="922"/>
    <s v="B1047"/>
    <x v="399"/>
    <x v="0"/>
    <n v="24.23"/>
    <n v="4"/>
    <n v="96.92"/>
    <x v="2"/>
    <x v="5"/>
  </r>
  <r>
    <s v="O1080"/>
    <d v="2023-03-05T00:00:00"/>
    <x v="0"/>
    <x v="0"/>
    <x v="2"/>
    <s v="C731"/>
    <x v="923"/>
    <s v="B1807"/>
    <x v="843"/>
    <x v="3"/>
    <n v="24.79"/>
    <n v="2"/>
    <n v="49.58"/>
    <x v="1"/>
    <x v="0"/>
  </r>
  <r>
    <s v="O2286"/>
    <d v="2023-04-17T00:00:00"/>
    <x v="1"/>
    <x v="7"/>
    <x v="2"/>
    <s v="C739"/>
    <x v="31"/>
    <s v="B1003"/>
    <x v="361"/>
    <x v="0"/>
    <n v="45.33"/>
    <n v="5"/>
    <n v="226.65"/>
    <x v="0"/>
    <x v="1"/>
  </r>
  <r>
    <s v="O3356"/>
    <d v="2023-12-16T00:00:00"/>
    <x v="6"/>
    <x v="9"/>
    <x v="2"/>
    <s v="C355"/>
    <x v="924"/>
    <s v="B1248"/>
    <x v="940"/>
    <x v="0"/>
    <n v="21.99"/>
    <n v="2"/>
    <n v="43.98"/>
    <x v="0"/>
    <x v="7"/>
  </r>
  <r>
    <s v="O1926"/>
    <d v="2023-01-05T00:00:00"/>
    <x v="5"/>
    <x v="11"/>
    <x v="2"/>
    <s v="C486"/>
    <x v="925"/>
    <s v="B1250"/>
    <x v="637"/>
    <x v="3"/>
    <n v="26.2"/>
    <n v="1"/>
    <n v="26.2"/>
    <x v="1"/>
    <x v="0"/>
  </r>
  <r>
    <s v="O1222"/>
    <d v="2024-09-20T00:00:00"/>
    <x v="2"/>
    <x v="6"/>
    <x v="1"/>
    <s v="C798"/>
    <x v="926"/>
    <s v="B1588"/>
    <x v="492"/>
    <x v="2"/>
    <n v="39.090000000000003"/>
    <n v="1"/>
    <n v="39.090000000000003"/>
    <x v="1"/>
    <x v="4"/>
  </r>
  <r>
    <s v="O1325"/>
    <d v="2024-02-23T00:00:00"/>
    <x v="2"/>
    <x v="3"/>
    <x v="1"/>
    <s v="C353"/>
    <x v="518"/>
    <s v="B1102"/>
    <x v="385"/>
    <x v="0"/>
    <n v="21.44"/>
    <n v="5"/>
    <n v="107.2"/>
    <x v="0"/>
    <x v="4"/>
  </r>
  <r>
    <s v="O1382"/>
    <d v="2023-01-12T00:00:00"/>
    <x v="5"/>
    <x v="11"/>
    <x v="2"/>
    <s v="C818"/>
    <x v="534"/>
    <s v="B1860"/>
    <x v="941"/>
    <x v="3"/>
    <n v="48.71"/>
    <n v="1"/>
    <n v="48.71"/>
    <x v="2"/>
    <x v="3"/>
  </r>
  <r>
    <s v="O1884"/>
    <d v="2024-10-24T00:00:00"/>
    <x v="5"/>
    <x v="10"/>
    <x v="1"/>
    <s v="C480"/>
    <x v="927"/>
    <s v="B1254"/>
    <x v="542"/>
    <x v="0"/>
    <n v="12.34"/>
    <n v="5"/>
    <n v="61.7"/>
    <x v="3"/>
    <x v="3"/>
  </r>
  <r>
    <s v="O2341"/>
    <d v="2024-08-06T00:00:00"/>
    <x v="4"/>
    <x v="8"/>
    <x v="1"/>
    <s v="C816"/>
    <x v="148"/>
    <s v="B1718"/>
    <x v="657"/>
    <x v="2"/>
    <n v="10.27"/>
    <n v="5"/>
    <n v="51.35"/>
    <x v="2"/>
    <x v="2"/>
  </r>
  <r>
    <s v="O1014"/>
    <d v="2024-12-12T00:00:00"/>
    <x v="5"/>
    <x v="9"/>
    <x v="1"/>
    <s v="C467"/>
    <x v="851"/>
    <s v="B1729"/>
    <x v="165"/>
    <x v="0"/>
    <n v="38.11"/>
    <n v="2"/>
    <n v="76.22"/>
    <x v="3"/>
    <x v="1"/>
  </r>
  <r>
    <s v="O1253"/>
    <d v="2024-06-08T00:00:00"/>
    <x v="6"/>
    <x v="1"/>
    <x v="1"/>
    <s v="C227"/>
    <x v="271"/>
    <s v="B1468"/>
    <x v="741"/>
    <x v="2"/>
    <n v="23.03"/>
    <n v="5"/>
    <n v="115.15"/>
    <x v="2"/>
    <x v="0"/>
  </r>
  <r>
    <s v="O2546"/>
    <d v="2023-12-21T00:00:00"/>
    <x v="5"/>
    <x v="9"/>
    <x v="2"/>
    <s v="C794"/>
    <x v="737"/>
    <s v="B1353"/>
    <x v="563"/>
    <x v="0"/>
    <n v="46.65"/>
    <n v="2"/>
    <n v="93.3"/>
    <x v="1"/>
    <x v="3"/>
  </r>
  <r>
    <s v="O2009"/>
    <d v="2023-04-02T00:00:00"/>
    <x v="0"/>
    <x v="7"/>
    <x v="2"/>
    <s v="C502"/>
    <x v="928"/>
    <s v="B1583"/>
    <x v="942"/>
    <x v="3"/>
    <n v="30.91"/>
    <n v="4"/>
    <n v="123.64"/>
    <x v="0"/>
    <x v="3"/>
  </r>
  <r>
    <s v="O2177"/>
    <d v="2024-04-23T00:00:00"/>
    <x v="4"/>
    <x v="7"/>
    <x v="1"/>
    <s v="C509"/>
    <x v="929"/>
    <s v="B1364"/>
    <x v="943"/>
    <x v="3"/>
    <n v="29.12"/>
    <n v="1"/>
    <n v="29.12"/>
    <x v="1"/>
    <x v="0"/>
  </r>
  <r>
    <s v="O2793"/>
    <d v="2023-04-26T00:00:00"/>
    <x v="3"/>
    <x v="7"/>
    <x v="2"/>
    <s v="C791"/>
    <x v="596"/>
    <s v="B1766"/>
    <x v="487"/>
    <x v="3"/>
    <n v="39.86"/>
    <n v="3"/>
    <n v="119.58"/>
    <x v="2"/>
    <x v="2"/>
  </r>
  <r>
    <s v="O1204"/>
    <d v="2024-08-19T00:00:00"/>
    <x v="1"/>
    <x v="8"/>
    <x v="1"/>
    <s v="C829"/>
    <x v="805"/>
    <s v="B1822"/>
    <x v="266"/>
    <x v="1"/>
    <n v="17.84"/>
    <n v="2"/>
    <n v="35.68"/>
    <x v="3"/>
    <x v="1"/>
  </r>
  <r>
    <s v="O1342"/>
    <d v="2024-02-15T00:00:00"/>
    <x v="5"/>
    <x v="3"/>
    <x v="1"/>
    <s v="C719"/>
    <x v="541"/>
    <s v="B1922"/>
    <x v="918"/>
    <x v="1"/>
    <n v="35.78"/>
    <n v="3"/>
    <n v="107.34"/>
    <x v="0"/>
    <x v="2"/>
  </r>
  <r>
    <s v="O1280"/>
    <d v="2024-08-31T00:00:00"/>
    <x v="6"/>
    <x v="8"/>
    <x v="1"/>
    <s v="C325"/>
    <x v="496"/>
    <s v="B1474"/>
    <x v="649"/>
    <x v="2"/>
    <n v="18.68"/>
    <n v="5"/>
    <n v="93.4"/>
    <x v="2"/>
    <x v="3"/>
  </r>
  <r>
    <s v="O3950"/>
    <d v="2025-07-16T00:00:00"/>
    <x v="3"/>
    <x v="2"/>
    <x v="0"/>
    <s v="C950"/>
    <x v="548"/>
    <s v="B1826"/>
    <x v="491"/>
    <x v="0"/>
    <n v="31.95"/>
    <n v="1"/>
    <n v="31.95"/>
    <x v="2"/>
    <x v="2"/>
  </r>
  <r>
    <s v="O1074"/>
    <d v="2023-07-16T00:00:00"/>
    <x v="0"/>
    <x v="2"/>
    <x v="2"/>
    <s v="C549"/>
    <x v="451"/>
    <s v="B1002"/>
    <x v="61"/>
    <x v="2"/>
    <n v="35.08"/>
    <n v="3"/>
    <n v="105.24"/>
    <x v="0"/>
    <x v="0"/>
  </r>
  <r>
    <s v="O2656"/>
    <d v="2023-01-21T00:00:00"/>
    <x v="6"/>
    <x v="11"/>
    <x v="2"/>
    <s v="C123"/>
    <x v="540"/>
    <s v="B1105"/>
    <x v="222"/>
    <x v="1"/>
    <n v="22.75"/>
    <n v="4"/>
    <n v="91"/>
    <x v="0"/>
    <x v="2"/>
  </r>
  <r>
    <s v="O2836"/>
    <d v="2023-03-08T00:00:00"/>
    <x v="3"/>
    <x v="0"/>
    <x v="2"/>
    <s v="C858"/>
    <x v="486"/>
    <s v="B1145"/>
    <x v="609"/>
    <x v="2"/>
    <n v="32.99"/>
    <n v="5"/>
    <n v="164.95"/>
    <x v="2"/>
    <x v="3"/>
  </r>
  <r>
    <s v="O2092"/>
    <d v="2024-05-17T00:00:00"/>
    <x v="2"/>
    <x v="4"/>
    <x v="1"/>
    <s v="C336"/>
    <x v="930"/>
    <s v="B1059"/>
    <x v="944"/>
    <x v="2"/>
    <n v="12.07"/>
    <n v="4"/>
    <n v="48.28"/>
    <x v="3"/>
    <x v="4"/>
  </r>
  <r>
    <s v="O2455"/>
    <d v="2022-10-31T00:00:00"/>
    <x v="1"/>
    <x v="10"/>
    <x v="3"/>
    <s v="C164"/>
    <x v="94"/>
    <s v="B1866"/>
    <x v="945"/>
    <x v="2"/>
    <n v="19.079999999999998"/>
    <n v="1"/>
    <n v="19.079999999999998"/>
    <x v="0"/>
    <x v="0"/>
  </r>
  <r>
    <s v="O2271"/>
    <d v="2025-03-30T00:00:00"/>
    <x v="0"/>
    <x v="0"/>
    <x v="0"/>
    <s v="C959"/>
    <x v="549"/>
    <s v="B1228"/>
    <x v="946"/>
    <x v="2"/>
    <n v="31.14"/>
    <n v="2"/>
    <n v="62.28"/>
    <x v="2"/>
    <x v="1"/>
  </r>
  <r>
    <s v="O3006"/>
    <d v="2025-04-24T00:00:00"/>
    <x v="5"/>
    <x v="7"/>
    <x v="0"/>
    <s v="C461"/>
    <x v="931"/>
    <s v="B1314"/>
    <x v="722"/>
    <x v="3"/>
    <n v="39.07"/>
    <n v="2"/>
    <n v="78.14"/>
    <x v="0"/>
    <x v="3"/>
  </r>
  <r>
    <s v="O1669"/>
    <d v="2023-04-27T00:00:00"/>
    <x v="5"/>
    <x v="7"/>
    <x v="2"/>
    <s v="C505"/>
    <x v="932"/>
    <s v="B1549"/>
    <x v="894"/>
    <x v="3"/>
    <n v="44.71"/>
    <n v="4"/>
    <n v="178.84"/>
    <x v="3"/>
    <x v="0"/>
  </r>
  <r>
    <s v="O3714"/>
    <d v="2023-09-07T00:00:00"/>
    <x v="5"/>
    <x v="6"/>
    <x v="2"/>
    <s v="C260"/>
    <x v="61"/>
    <s v="B1728"/>
    <x v="512"/>
    <x v="2"/>
    <n v="45.03"/>
    <n v="1"/>
    <n v="45.03"/>
    <x v="2"/>
    <x v="1"/>
  </r>
  <r>
    <s v="O2543"/>
    <d v="2023-10-12T00:00:00"/>
    <x v="5"/>
    <x v="10"/>
    <x v="2"/>
    <s v="C682"/>
    <x v="741"/>
    <s v="B1285"/>
    <x v="947"/>
    <x v="1"/>
    <n v="9.61"/>
    <n v="3"/>
    <n v="28.83"/>
    <x v="0"/>
    <x v="2"/>
  </r>
  <r>
    <s v="O1633"/>
    <d v="2023-07-25T00:00:00"/>
    <x v="4"/>
    <x v="2"/>
    <x v="2"/>
    <s v="C380"/>
    <x v="933"/>
    <s v="B1986"/>
    <x v="948"/>
    <x v="3"/>
    <n v="42.8"/>
    <n v="1"/>
    <n v="42.8"/>
    <x v="0"/>
    <x v="1"/>
  </r>
  <r>
    <s v="O2668"/>
    <d v="2023-08-23T00:00:00"/>
    <x v="3"/>
    <x v="8"/>
    <x v="2"/>
    <s v="C610"/>
    <x v="544"/>
    <s v="B1237"/>
    <x v="949"/>
    <x v="0"/>
    <n v="21.55"/>
    <n v="3"/>
    <n v="64.650000000000006"/>
    <x v="1"/>
    <x v="5"/>
  </r>
  <r>
    <s v="O2374"/>
    <d v="2024-10-23T00:00:00"/>
    <x v="3"/>
    <x v="10"/>
    <x v="1"/>
    <s v="C242"/>
    <x v="54"/>
    <s v="B1471"/>
    <x v="736"/>
    <x v="2"/>
    <n v="36.369999999999997"/>
    <n v="2"/>
    <n v="72.739999999999995"/>
    <x v="0"/>
    <x v="2"/>
  </r>
  <r>
    <s v="O1987"/>
    <d v="2023-12-01T00:00:00"/>
    <x v="2"/>
    <x v="9"/>
    <x v="2"/>
    <s v="C267"/>
    <x v="304"/>
    <s v="B1155"/>
    <x v="950"/>
    <x v="0"/>
    <n v="13.35"/>
    <n v="1"/>
    <n v="13.35"/>
    <x v="2"/>
    <x v="2"/>
  </r>
  <r>
    <s v="O2714"/>
    <d v="2023-11-17T00:00:00"/>
    <x v="2"/>
    <x v="5"/>
    <x v="2"/>
    <s v="C667"/>
    <x v="883"/>
    <s v="B1396"/>
    <x v="951"/>
    <x v="0"/>
    <n v="37.659999999999997"/>
    <n v="1"/>
    <n v="37.659999999999997"/>
    <x v="2"/>
    <x v="2"/>
  </r>
  <r>
    <s v="O3007"/>
    <d v="2024-12-15T00:00:00"/>
    <x v="0"/>
    <x v="9"/>
    <x v="1"/>
    <s v="C437"/>
    <x v="87"/>
    <s v="B1818"/>
    <x v="356"/>
    <x v="2"/>
    <n v="30.4"/>
    <n v="4"/>
    <n v="121.6"/>
    <x v="0"/>
    <x v="6"/>
  </r>
  <r>
    <s v="O2512"/>
    <d v="2024-04-28T00:00:00"/>
    <x v="0"/>
    <x v="7"/>
    <x v="1"/>
    <s v="C966"/>
    <x v="934"/>
    <s v="B1074"/>
    <x v="952"/>
    <x v="0"/>
    <n v="5.05"/>
    <n v="3"/>
    <n v="15.15"/>
    <x v="0"/>
    <x v="0"/>
  </r>
  <r>
    <s v="O1668"/>
    <d v="2023-04-19T00:00:00"/>
    <x v="3"/>
    <x v="7"/>
    <x v="2"/>
    <s v="C295"/>
    <x v="935"/>
    <s v="B1531"/>
    <x v="953"/>
    <x v="1"/>
    <n v="16.239999999999998"/>
    <n v="1"/>
    <n v="16.239999999999998"/>
    <x v="0"/>
    <x v="7"/>
  </r>
  <r>
    <s v="O1243"/>
    <d v="2023-02-10T00:00:00"/>
    <x v="2"/>
    <x v="3"/>
    <x v="2"/>
    <s v="C737"/>
    <x v="753"/>
    <s v="B1063"/>
    <x v="612"/>
    <x v="0"/>
    <n v="31.43"/>
    <n v="3"/>
    <n v="94.29"/>
    <x v="0"/>
    <x v="0"/>
  </r>
  <r>
    <s v="O3891"/>
    <d v="2023-07-03T00:00:00"/>
    <x v="1"/>
    <x v="2"/>
    <x v="2"/>
    <s v="C252"/>
    <x v="110"/>
    <s v="B1500"/>
    <x v="494"/>
    <x v="2"/>
    <n v="15.55"/>
    <n v="1"/>
    <n v="15.55"/>
    <x v="0"/>
    <x v="6"/>
  </r>
  <r>
    <s v="O2345"/>
    <d v="2024-01-14T00:00:00"/>
    <x v="0"/>
    <x v="11"/>
    <x v="1"/>
    <s v="C853"/>
    <x v="936"/>
    <s v="B1871"/>
    <x v="889"/>
    <x v="2"/>
    <n v="33.97"/>
    <n v="2"/>
    <n v="67.94"/>
    <x v="2"/>
    <x v="5"/>
  </r>
  <r>
    <s v="O2720"/>
    <d v="2024-10-25T00:00:00"/>
    <x v="2"/>
    <x v="10"/>
    <x v="1"/>
    <s v="C928"/>
    <x v="907"/>
    <s v="B1885"/>
    <x v="136"/>
    <x v="3"/>
    <n v="37.630000000000003"/>
    <n v="1"/>
    <n v="37.630000000000003"/>
    <x v="1"/>
    <x v="2"/>
  </r>
  <r>
    <s v="O3033"/>
    <d v="2024-01-27T00:00:00"/>
    <x v="6"/>
    <x v="11"/>
    <x v="1"/>
    <s v="C396"/>
    <x v="556"/>
    <s v="B1823"/>
    <x v="326"/>
    <x v="0"/>
    <n v="26.89"/>
    <n v="4"/>
    <n v="107.56"/>
    <x v="0"/>
    <x v="3"/>
  </r>
  <r>
    <s v="O1636"/>
    <d v="2024-10-26T00:00:00"/>
    <x v="6"/>
    <x v="10"/>
    <x v="1"/>
    <s v="C531"/>
    <x v="937"/>
    <s v="B1692"/>
    <x v="954"/>
    <x v="2"/>
    <n v="49.81"/>
    <n v="1"/>
    <n v="49.81"/>
    <x v="0"/>
    <x v="1"/>
  </r>
  <r>
    <s v="O2228"/>
    <d v="2023-08-14T00:00:00"/>
    <x v="1"/>
    <x v="8"/>
    <x v="2"/>
    <s v="C569"/>
    <x v="632"/>
    <s v="B1803"/>
    <x v="780"/>
    <x v="0"/>
    <n v="24.7"/>
    <n v="3"/>
    <n v="74.099999999999994"/>
    <x v="2"/>
    <x v="2"/>
  </r>
  <r>
    <s v="O2621"/>
    <d v="2023-12-16T00:00:00"/>
    <x v="6"/>
    <x v="9"/>
    <x v="2"/>
    <s v="C706"/>
    <x v="739"/>
    <s v="B1359"/>
    <x v="503"/>
    <x v="0"/>
    <n v="24.26"/>
    <n v="3"/>
    <n v="72.78"/>
    <x v="0"/>
    <x v="2"/>
  </r>
  <r>
    <s v="O3211"/>
    <d v="2023-10-28T00:00:00"/>
    <x v="6"/>
    <x v="10"/>
    <x v="2"/>
    <s v="C811"/>
    <x v="483"/>
    <s v="B1180"/>
    <x v="769"/>
    <x v="0"/>
    <n v="37.42"/>
    <n v="4"/>
    <n v="149.68"/>
    <x v="0"/>
    <x v="5"/>
  </r>
  <r>
    <s v="O2711"/>
    <d v="2024-05-18T00:00:00"/>
    <x v="6"/>
    <x v="4"/>
    <x v="1"/>
    <s v="C885"/>
    <x v="260"/>
    <s v="B1200"/>
    <x v="955"/>
    <x v="2"/>
    <n v="30.12"/>
    <n v="3"/>
    <n v="90.36"/>
    <x v="2"/>
    <x v="1"/>
  </r>
  <r>
    <s v="O1385"/>
    <d v="2023-07-29T00:00:00"/>
    <x v="6"/>
    <x v="2"/>
    <x v="2"/>
    <s v="C359"/>
    <x v="95"/>
    <s v="B1085"/>
    <x v="621"/>
    <x v="3"/>
    <n v="32.67"/>
    <n v="2"/>
    <n v="65.34"/>
    <x v="3"/>
    <x v="3"/>
  </r>
  <r>
    <s v="O2903"/>
    <d v="2023-03-30T00:00:00"/>
    <x v="5"/>
    <x v="0"/>
    <x v="2"/>
    <s v="C554"/>
    <x v="824"/>
    <s v="B1200"/>
    <x v="955"/>
    <x v="3"/>
    <n v="42.25"/>
    <n v="4"/>
    <n v="169"/>
    <x v="0"/>
    <x v="2"/>
  </r>
  <r>
    <s v="O3109"/>
    <d v="2023-01-26T00:00:00"/>
    <x v="5"/>
    <x v="11"/>
    <x v="2"/>
    <s v="C337"/>
    <x v="938"/>
    <s v="B1689"/>
    <x v="469"/>
    <x v="3"/>
    <n v="33.17"/>
    <n v="5"/>
    <n v="165.85"/>
    <x v="2"/>
    <x v="3"/>
  </r>
  <r>
    <s v="O1496"/>
    <d v="2023-03-17T00:00:00"/>
    <x v="2"/>
    <x v="0"/>
    <x v="2"/>
    <s v="C765"/>
    <x v="6"/>
    <s v="B1895"/>
    <x v="956"/>
    <x v="2"/>
    <n v="44.09"/>
    <n v="3"/>
    <n v="132.27000000000001"/>
    <x v="1"/>
    <x v="0"/>
  </r>
  <r>
    <s v="O3969"/>
    <d v="2023-11-09T00:00:00"/>
    <x v="5"/>
    <x v="5"/>
    <x v="2"/>
    <s v="C527"/>
    <x v="424"/>
    <s v="B1067"/>
    <x v="514"/>
    <x v="2"/>
    <n v="16.47"/>
    <n v="1"/>
    <n v="16.47"/>
    <x v="0"/>
    <x v="3"/>
  </r>
  <r>
    <s v="O2646"/>
    <d v="2023-03-20T00:00:00"/>
    <x v="1"/>
    <x v="0"/>
    <x v="2"/>
    <s v="C877"/>
    <x v="744"/>
    <s v="B1447"/>
    <x v="957"/>
    <x v="3"/>
    <n v="24.81"/>
    <n v="5"/>
    <n v="124.05"/>
    <x v="0"/>
    <x v="5"/>
  </r>
  <r>
    <s v="O2728"/>
    <d v="2024-06-23T00:00:00"/>
    <x v="0"/>
    <x v="1"/>
    <x v="1"/>
    <s v="C899"/>
    <x v="112"/>
    <s v="B1921"/>
    <x v="921"/>
    <x v="0"/>
    <n v="25.14"/>
    <n v="2"/>
    <n v="50.28"/>
    <x v="1"/>
    <x v="1"/>
  </r>
  <r>
    <s v="O3098"/>
    <d v="2024-08-16T00:00:00"/>
    <x v="2"/>
    <x v="8"/>
    <x v="1"/>
    <s v="C165"/>
    <x v="870"/>
    <s v="B1059"/>
    <x v="944"/>
    <x v="0"/>
    <n v="13.33"/>
    <n v="4"/>
    <n v="53.32"/>
    <x v="0"/>
    <x v="2"/>
  </r>
  <r>
    <s v="O1238"/>
    <d v="2023-04-24T00:00:00"/>
    <x v="1"/>
    <x v="7"/>
    <x v="2"/>
    <s v="C258"/>
    <x v="939"/>
    <s v="B1455"/>
    <x v="739"/>
    <x v="0"/>
    <n v="18.190000000000001"/>
    <n v="5"/>
    <n v="90.95"/>
    <x v="2"/>
    <x v="4"/>
  </r>
  <r>
    <s v="O2109"/>
    <d v="2023-06-18T00:00:00"/>
    <x v="0"/>
    <x v="1"/>
    <x v="2"/>
    <s v="C780"/>
    <x v="940"/>
    <s v="B1037"/>
    <x v="958"/>
    <x v="3"/>
    <n v="7.41"/>
    <n v="5"/>
    <n v="37.049999999999997"/>
    <x v="0"/>
    <x v="1"/>
  </r>
  <r>
    <s v="O1305"/>
    <d v="2024-03-19T00:00:00"/>
    <x v="4"/>
    <x v="0"/>
    <x v="1"/>
    <s v="C552"/>
    <x v="495"/>
    <s v="B1491"/>
    <x v="959"/>
    <x v="3"/>
    <n v="24.44"/>
    <n v="2"/>
    <n v="48.88"/>
    <x v="1"/>
    <x v="4"/>
  </r>
  <r>
    <s v="O3360"/>
    <d v="2023-09-04T00:00:00"/>
    <x v="1"/>
    <x v="6"/>
    <x v="2"/>
    <s v="C477"/>
    <x v="367"/>
    <s v="B1111"/>
    <x v="45"/>
    <x v="0"/>
    <n v="9.81"/>
    <n v="5"/>
    <n v="49.05"/>
    <x v="0"/>
    <x v="5"/>
  </r>
  <r>
    <s v="O1802"/>
    <d v="2023-09-22T00:00:00"/>
    <x v="2"/>
    <x v="6"/>
    <x v="2"/>
    <s v="C449"/>
    <x v="255"/>
    <s v="B1708"/>
    <x v="824"/>
    <x v="3"/>
    <n v="18.48"/>
    <n v="3"/>
    <n v="55.44"/>
    <x v="3"/>
    <x v="3"/>
  </r>
  <r>
    <s v="O1625"/>
    <d v="2023-05-03T00:00:00"/>
    <x v="3"/>
    <x v="4"/>
    <x v="2"/>
    <s v="C448"/>
    <x v="941"/>
    <s v="B1645"/>
    <x v="960"/>
    <x v="3"/>
    <n v="23.24"/>
    <n v="5"/>
    <n v="116.2"/>
    <x v="0"/>
    <x v="1"/>
  </r>
  <r>
    <s v="O3855"/>
    <d v="2024-10-06T00:00:00"/>
    <x v="0"/>
    <x v="10"/>
    <x v="1"/>
    <s v="C884"/>
    <x v="921"/>
    <s v="B1517"/>
    <x v="371"/>
    <x v="0"/>
    <n v="54.65"/>
    <n v="1"/>
    <n v="54.65"/>
    <x v="1"/>
    <x v="0"/>
  </r>
  <r>
    <s v="O1824"/>
    <d v="2023-03-27T00:00:00"/>
    <x v="1"/>
    <x v="0"/>
    <x v="2"/>
    <s v="C112"/>
    <x v="942"/>
    <s v="B1028"/>
    <x v="961"/>
    <x v="2"/>
    <n v="27.11"/>
    <n v="5"/>
    <n v="135.55000000000001"/>
    <x v="3"/>
    <x v="2"/>
  </r>
  <r>
    <s v="O3263"/>
    <d v="2024-09-07T00:00:00"/>
    <x v="6"/>
    <x v="6"/>
    <x v="1"/>
    <s v="C788"/>
    <x v="348"/>
    <s v="B1350"/>
    <x v="962"/>
    <x v="0"/>
    <n v="22.21"/>
    <n v="1"/>
    <n v="22.21"/>
    <x v="0"/>
    <x v="2"/>
  </r>
  <r>
    <s v="O3378"/>
    <d v="2024-11-26T00:00:00"/>
    <x v="4"/>
    <x v="5"/>
    <x v="1"/>
    <s v="C998"/>
    <x v="193"/>
    <s v="B1627"/>
    <x v="963"/>
    <x v="1"/>
    <n v="14.04"/>
    <n v="5"/>
    <n v="70.2"/>
    <x v="0"/>
    <x v="7"/>
  </r>
  <r>
    <s v="O2145"/>
    <d v="2023-12-23T00:00:00"/>
    <x v="6"/>
    <x v="9"/>
    <x v="2"/>
    <s v="C728"/>
    <x v="815"/>
    <s v="B1943"/>
    <x v="311"/>
    <x v="3"/>
    <n v="39.68"/>
    <n v="5"/>
    <n v="198.4"/>
    <x v="0"/>
    <x v="4"/>
  </r>
  <r>
    <s v="O2749"/>
    <d v="2023-11-27T00:00:00"/>
    <x v="1"/>
    <x v="5"/>
    <x v="2"/>
    <s v="C856"/>
    <x v="943"/>
    <s v="B1565"/>
    <x v="175"/>
    <x v="1"/>
    <n v="28.76"/>
    <n v="3"/>
    <n v="86.28"/>
    <x v="2"/>
    <x v="0"/>
  </r>
  <r>
    <s v="O2741"/>
    <d v="2024-11-09T00:00:00"/>
    <x v="6"/>
    <x v="5"/>
    <x v="1"/>
    <s v="C152"/>
    <x v="48"/>
    <s v="B1663"/>
    <x v="365"/>
    <x v="2"/>
    <n v="26.82"/>
    <n v="2"/>
    <n v="53.64"/>
    <x v="2"/>
    <x v="7"/>
  </r>
  <r>
    <s v="O1347"/>
    <d v="2024-10-28T00:00:00"/>
    <x v="1"/>
    <x v="10"/>
    <x v="1"/>
    <s v="C797"/>
    <x v="944"/>
    <s v="B1825"/>
    <x v="964"/>
    <x v="2"/>
    <n v="16.97"/>
    <n v="5"/>
    <n v="84.85"/>
    <x v="3"/>
    <x v="1"/>
  </r>
  <r>
    <s v="O3672"/>
    <d v="2023-01-07T00:00:00"/>
    <x v="6"/>
    <x v="11"/>
    <x v="2"/>
    <s v="C887"/>
    <x v="396"/>
    <s v="B1561"/>
    <x v="561"/>
    <x v="0"/>
    <n v="42.44"/>
    <n v="2"/>
    <n v="84.88"/>
    <x v="0"/>
    <x v="3"/>
  </r>
  <r>
    <s v="O2279"/>
    <d v="2024-12-07T00:00:00"/>
    <x v="6"/>
    <x v="9"/>
    <x v="1"/>
    <s v="C918"/>
    <x v="945"/>
    <s v="B1536"/>
    <x v="716"/>
    <x v="0"/>
    <n v="31.61"/>
    <n v="5"/>
    <n v="158.05000000000001"/>
    <x v="0"/>
    <x v="2"/>
  </r>
  <r>
    <s v="O2981"/>
    <d v="2024-08-03T00:00:00"/>
    <x v="6"/>
    <x v="8"/>
    <x v="1"/>
    <s v="C742"/>
    <x v="394"/>
    <s v="B1647"/>
    <x v="643"/>
    <x v="0"/>
    <n v="19.63"/>
    <n v="3"/>
    <n v="58.89"/>
    <x v="2"/>
    <x v="2"/>
  </r>
  <r>
    <s v="O2674"/>
    <d v="2023-10-22T00:00:00"/>
    <x v="0"/>
    <x v="10"/>
    <x v="2"/>
    <s v="C671"/>
    <x v="560"/>
    <s v="B1234"/>
    <x v="145"/>
    <x v="1"/>
    <n v="11.92"/>
    <n v="2"/>
    <n v="23.84"/>
    <x v="2"/>
    <x v="2"/>
  </r>
  <r>
    <s v="O3415"/>
    <d v="2022-09-23T00:00:00"/>
    <x v="2"/>
    <x v="6"/>
    <x v="3"/>
    <s v="C829"/>
    <x v="946"/>
    <s v="B1154"/>
    <x v="732"/>
    <x v="3"/>
    <n v="28.1"/>
    <n v="3"/>
    <n v="84.3"/>
    <x v="0"/>
    <x v="5"/>
  </r>
  <r>
    <s v="O3256"/>
    <d v="2023-12-02T00:00:00"/>
    <x v="6"/>
    <x v="9"/>
    <x v="2"/>
    <s v="C413"/>
    <x v="693"/>
    <s v="B1917"/>
    <x v="303"/>
    <x v="2"/>
    <n v="13.56"/>
    <n v="5"/>
    <n v="67.8"/>
    <x v="0"/>
    <x v="5"/>
  </r>
  <r>
    <s v="O2936"/>
    <d v="2025-01-03T00:00:00"/>
    <x v="2"/>
    <x v="11"/>
    <x v="0"/>
    <s v="C830"/>
    <x v="764"/>
    <s v="B1539"/>
    <x v="475"/>
    <x v="0"/>
    <n v="48.9"/>
    <n v="3"/>
    <n v="146.69999999999999"/>
    <x v="2"/>
    <x v="5"/>
  </r>
  <r>
    <s v="O2398"/>
    <d v="2023-01-24T00:00:00"/>
    <x v="4"/>
    <x v="11"/>
    <x v="2"/>
    <s v="C384"/>
    <x v="407"/>
    <s v="B1075"/>
    <x v="407"/>
    <x v="3"/>
    <n v="39.94"/>
    <n v="5"/>
    <n v="199.7"/>
    <x v="0"/>
    <x v="3"/>
  </r>
  <r>
    <s v="O2664"/>
    <d v="2023-08-18T00:00:00"/>
    <x v="2"/>
    <x v="8"/>
    <x v="2"/>
    <s v="C309"/>
    <x v="264"/>
    <s v="B1314"/>
    <x v="722"/>
    <x v="0"/>
    <n v="42.03"/>
    <n v="1"/>
    <n v="42.03"/>
    <x v="0"/>
    <x v="1"/>
  </r>
  <r>
    <s v="O1652"/>
    <d v="2024-07-14T00:00:00"/>
    <x v="0"/>
    <x v="2"/>
    <x v="1"/>
    <s v="C396"/>
    <x v="682"/>
    <s v="B1481"/>
    <x v="965"/>
    <x v="1"/>
    <n v="25.61"/>
    <n v="4"/>
    <n v="102.44"/>
    <x v="0"/>
    <x v="3"/>
  </r>
  <r>
    <s v="O3235"/>
    <d v="2025-07-12T00:00:00"/>
    <x v="6"/>
    <x v="2"/>
    <x v="0"/>
    <s v="C101"/>
    <x v="581"/>
    <s v="B1704"/>
    <x v="227"/>
    <x v="2"/>
    <n v="5.07"/>
    <n v="2"/>
    <n v="10.14"/>
    <x v="0"/>
    <x v="5"/>
  </r>
  <r>
    <s v="O3675"/>
    <d v="2023-07-14T00:00:00"/>
    <x v="2"/>
    <x v="2"/>
    <x v="2"/>
    <s v="C982"/>
    <x v="313"/>
    <s v="B1930"/>
    <x v="148"/>
    <x v="0"/>
    <n v="34.520000000000003"/>
    <n v="1"/>
    <n v="34.520000000000003"/>
    <x v="0"/>
    <x v="7"/>
  </r>
  <r>
    <s v="O3003"/>
    <d v="2022-10-01T00:00:00"/>
    <x v="6"/>
    <x v="10"/>
    <x v="3"/>
    <s v="C671"/>
    <x v="52"/>
    <s v="B1233"/>
    <x v="926"/>
    <x v="0"/>
    <n v="31.31"/>
    <n v="1"/>
    <n v="31.31"/>
    <x v="0"/>
    <x v="7"/>
  </r>
  <r>
    <s v="O2970"/>
    <d v="2024-04-23T00:00:00"/>
    <x v="4"/>
    <x v="7"/>
    <x v="1"/>
    <s v="C697"/>
    <x v="413"/>
    <s v="B1486"/>
    <x v="910"/>
    <x v="1"/>
    <n v="8.98"/>
    <n v="2"/>
    <n v="17.96"/>
    <x v="0"/>
    <x v="2"/>
  </r>
  <r>
    <s v="O3826"/>
    <d v="2023-03-05T00:00:00"/>
    <x v="0"/>
    <x v="0"/>
    <x v="2"/>
    <s v="C114"/>
    <x v="947"/>
    <s v="B1503"/>
    <x v="689"/>
    <x v="0"/>
    <n v="37.340000000000003"/>
    <n v="1"/>
    <n v="37.340000000000003"/>
    <x v="0"/>
    <x v="6"/>
  </r>
  <r>
    <s v="O1520"/>
    <d v="2023-03-04T00:00:00"/>
    <x v="6"/>
    <x v="0"/>
    <x v="2"/>
    <s v="C636"/>
    <x v="715"/>
    <s v="B1911"/>
    <x v="270"/>
    <x v="2"/>
    <n v="32.619999999999997"/>
    <n v="5"/>
    <n v="163.1"/>
    <x v="0"/>
    <x v="2"/>
  </r>
  <r>
    <s v="O2225"/>
    <d v="2024-03-15T00:00:00"/>
    <x v="2"/>
    <x v="0"/>
    <x v="1"/>
    <s v="C839"/>
    <x v="284"/>
    <s v="B1465"/>
    <x v="920"/>
    <x v="0"/>
    <n v="17.32"/>
    <n v="3"/>
    <n v="51.96"/>
    <x v="0"/>
    <x v="5"/>
  </r>
  <r>
    <s v="O3393"/>
    <d v="2023-10-29T00:00:00"/>
    <x v="0"/>
    <x v="10"/>
    <x v="2"/>
    <s v="C768"/>
    <x v="230"/>
    <s v="B1091"/>
    <x v="408"/>
    <x v="2"/>
    <n v="29.2"/>
    <n v="3"/>
    <n v="87.6"/>
    <x v="0"/>
    <x v="1"/>
  </r>
  <r>
    <s v="O3388"/>
    <d v="2022-09-11T00:00:00"/>
    <x v="0"/>
    <x v="6"/>
    <x v="3"/>
    <s v="C895"/>
    <x v="853"/>
    <s v="B1512"/>
    <x v="312"/>
    <x v="1"/>
    <n v="22.59"/>
    <n v="1"/>
    <n v="22.59"/>
    <x v="2"/>
    <x v="1"/>
  </r>
  <r>
    <s v="O1381"/>
    <d v="2024-04-25T00:00:00"/>
    <x v="5"/>
    <x v="7"/>
    <x v="1"/>
    <s v="C504"/>
    <x v="604"/>
    <s v="B1633"/>
    <x v="799"/>
    <x v="1"/>
    <n v="9.75"/>
    <n v="1"/>
    <n v="9.75"/>
    <x v="2"/>
    <x v="7"/>
  </r>
  <r>
    <s v="O1543"/>
    <d v="2023-10-05T00:00:00"/>
    <x v="5"/>
    <x v="10"/>
    <x v="2"/>
    <s v="C108"/>
    <x v="948"/>
    <s v="B1096"/>
    <x v="420"/>
    <x v="3"/>
    <n v="6.29"/>
    <n v="3"/>
    <n v="18.87"/>
    <x v="3"/>
    <x v="7"/>
  </r>
  <r>
    <s v="O3194"/>
    <d v="2023-09-24T00:00:00"/>
    <x v="0"/>
    <x v="6"/>
    <x v="2"/>
    <s v="C427"/>
    <x v="427"/>
    <s v="B1409"/>
    <x v="630"/>
    <x v="2"/>
    <n v="10.81"/>
    <n v="1"/>
    <n v="10.81"/>
    <x v="1"/>
    <x v="2"/>
  </r>
  <r>
    <s v="O2075"/>
    <d v="2023-06-21T00:00:00"/>
    <x v="3"/>
    <x v="1"/>
    <x v="2"/>
    <s v="C875"/>
    <x v="949"/>
    <s v="B1759"/>
    <x v="966"/>
    <x v="0"/>
    <n v="12.6"/>
    <n v="2"/>
    <n v="25.2"/>
    <x v="3"/>
    <x v="1"/>
  </r>
  <r>
    <s v="O2447"/>
    <d v="2024-08-23T00:00:00"/>
    <x v="2"/>
    <x v="8"/>
    <x v="1"/>
    <s v="C797"/>
    <x v="885"/>
    <s v="B1139"/>
    <x v="967"/>
    <x v="0"/>
    <n v="14.22"/>
    <n v="3"/>
    <n v="42.66"/>
    <x v="0"/>
    <x v="7"/>
  </r>
  <r>
    <s v="O2510"/>
    <d v="2023-09-14T00:00:00"/>
    <x v="5"/>
    <x v="6"/>
    <x v="2"/>
    <s v="C457"/>
    <x v="701"/>
    <s v="B1424"/>
    <x v="968"/>
    <x v="2"/>
    <n v="19.14"/>
    <n v="4"/>
    <n v="76.56"/>
    <x v="2"/>
    <x v="0"/>
  </r>
  <r>
    <s v="O1611"/>
    <d v="2024-09-09T00:00:00"/>
    <x v="1"/>
    <x v="6"/>
    <x v="1"/>
    <s v="C280"/>
    <x v="950"/>
    <s v="B1124"/>
    <x v="342"/>
    <x v="0"/>
    <n v="47.42"/>
    <n v="3"/>
    <n v="142.26"/>
    <x v="1"/>
    <x v="3"/>
  </r>
  <r>
    <s v="O3595"/>
    <d v="2024-09-03T00:00:00"/>
    <x v="4"/>
    <x v="6"/>
    <x v="1"/>
    <s v="C785"/>
    <x v="441"/>
    <s v="B1453"/>
    <x v="330"/>
    <x v="0"/>
    <n v="24"/>
    <n v="4"/>
    <n v="96"/>
    <x v="0"/>
    <x v="2"/>
  </r>
  <r>
    <s v="O2348"/>
    <d v="2023-07-17T00:00:00"/>
    <x v="1"/>
    <x v="2"/>
    <x v="2"/>
    <s v="C639"/>
    <x v="951"/>
    <s v="B1664"/>
    <x v="969"/>
    <x v="0"/>
    <n v="10.25"/>
    <n v="4"/>
    <n v="41"/>
    <x v="2"/>
    <x v="0"/>
  </r>
  <r>
    <s v="O3470"/>
    <d v="2025-04-21T00:00:00"/>
    <x v="1"/>
    <x v="7"/>
    <x v="0"/>
    <s v="C749"/>
    <x v="593"/>
    <s v="B1352"/>
    <x v="840"/>
    <x v="0"/>
    <n v="32.840000000000003"/>
    <n v="2"/>
    <n v="65.680000000000007"/>
    <x v="2"/>
    <x v="2"/>
  </r>
  <r>
    <s v="O2170"/>
    <d v="2024-05-04T00:00:00"/>
    <x v="6"/>
    <x v="4"/>
    <x v="1"/>
    <s v="C974"/>
    <x v="229"/>
    <s v="B1270"/>
    <x v="800"/>
    <x v="1"/>
    <n v="14.82"/>
    <n v="2"/>
    <n v="29.64"/>
    <x v="2"/>
    <x v="3"/>
  </r>
  <r>
    <s v="O3979"/>
    <d v="2024-04-05T00:00:00"/>
    <x v="2"/>
    <x v="7"/>
    <x v="1"/>
    <s v="C853"/>
    <x v="50"/>
    <s v="B1788"/>
    <x v="341"/>
    <x v="2"/>
    <n v="45.37"/>
    <n v="3"/>
    <n v="136.11000000000001"/>
    <x v="1"/>
    <x v="7"/>
  </r>
  <r>
    <s v="O3934"/>
    <d v="2023-10-12T00:00:00"/>
    <x v="5"/>
    <x v="10"/>
    <x v="2"/>
    <s v="C660"/>
    <x v="642"/>
    <s v="B1077"/>
    <x v="360"/>
    <x v="2"/>
    <n v="39.85"/>
    <n v="1"/>
    <n v="39.85"/>
    <x v="0"/>
    <x v="3"/>
  </r>
  <r>
    <s v="O1942"/>
    <d v="2024-05-25T00:00:00"/>
    <x v="6"/>
    <x v="4"/>
    <x v="1"/>
    <s v="C483"/>
    <x v="308"/>
    <s v="B1694"/>
    <x v="970"/>
    <x v="0"/>
    <n v="45.25"/>
    <n v="5"/>
    <n v="226.25"/>
    <x v="1"/>
    <x v="1"/>
  </r>
  <r>
    <s v="O2200"/>
    <d v="2025-04-08T00:00:00"/>
    <x v="4"/>
    <x v="7"/>
    <x v="0"/>
    <s v="C406"/>
    <x v="74"/>
    <s v="B1250"/>
    <x v="637"/>
    <x v="0"/>
    <n v="30.14"/>
    <n v="5"/>
    <n v="150.69999999999999"/>
    <x v="0"/>
    <x v="0"/>
  </r>
  <r>
    <s v="O2188"/>
    <d v="2023-04-10T00:00:00"/>
    <x v="1"/>
    <x v="7"/>
    <x v="2"/>
    <s v="C975"/>
    <x v="380"/>
    <s v="B1765"/>
    <x v="971"/>
    <x v="1"/>
    <n v="29.96"/>
    <n v="5"/>
    <n v="149.80000000000001"/>
    <x v="1"/>
    <x v="0"/>
  </r>
  <r>
    <s v="O3170"/>
    <d v="2025-05-12T00:00:00"/>
    <x v="1"/>
    <x v="4"/>
    <x v="0"/>
    <s v="C127"/>
    <x v="109"/>
    <s v="B1091"/>
    <x v="408"/>
    <x v="2"/>
    <n v="36.35"/>
    <n v="2"/>
    <n v="72.7"/>
    <x v="2"/>
    <x v="5"/>
  </r>
  <r>
    <s v="O3053"/>
    <d v="2024-06-03T00:00:00"/>
    <x v="1"/>
    <x v="1"/>
    <x v="1"/>
    <s v="C699"/>
    <x v="640"/>
    <s v="B1598"/>
    <x v="711"/>
    <x v="0"/>
    <n v="26.43"/>
    <n v="5"/>
    <n v="132.15"/>
    <x v="2"/>
    <x v="2"/>
  </r>
  <r>
    <s v="O3903"/>
    <d v="2023-05-01T00:00:00"/>
    <x v="1"/>
    <x v="4"/>
    <x v="2"/>
    <s v="C346"/>
    <x v="144"/>
    <s v="B1195"/>
    <x v="836"/>
    <x v="2"/>
    <n v="26.17"/>
    <n v="1"/>
    <n v="26.17"/>
    <x v="2"/>
    <x v="2"/>
  </r>
  <r>
    <s v="O3736"/>
    <d v="2023-02-18T00:00:00"/>
    <x v="6"/>
    <x v="3"/>
    <x v="2"/>
    <s v="C240"/>
    <x v="462"/>
    <s v="B1082"/>
    <x v="159"/>
    <x v="2"/>
    <n v="49.28"/>
    <n v="2"/>
    <n v="98.56"/>
    <x v="0"/>
    <x v="5"/>
  </r>
  <r>
    <s v="O1875"/>
    <d v="2024-01-05T00:00:00"/>
    <x v="2"/>
    <x v="11"/>
    <x v="1"/>
    <s v="C217"/>
    <x v="748"/>
    <s v="B1611"/>
    <x v="129"/>
    <x v="0"/>
    <n v="19.36"/>
    <n v="5"/>
    <n v="96.8"/>
    <x v="2"/>
    <x v="0"/>
  </r>
  <r>
    <s v="O3769"/>
    <d v="2024-06-01T00:00:00"/>
    <x v="6"/>
    <x v="1"/>
    <x v="1"/>
    <s v="C654"/>
    <x v="952"/>
    <s v="B1668"/>
    <x v="680"/>
    <x v="1"/>
    <n v="29.46"/>
    <n v="2"/>
    <n v="58.92"/>
    <x v="0"/>
    <x v="3"/>
  </r>
  <r>
    <s v="O3601"/>
    <d v="2024-09-09T00:00:00"/>
    <x v="1"/>
    <x v="6"/>
    <x v="1"/>
    <s v="C657"/>
    <x v="953"/>
    <s v="B1432"/>
    <x v="696"/>
    <x v="3"/>
    <n v="10.48"/>
    <n v="1"/>
    <n v="10.48"/>
    <x v="0"/>
    <x v="2"/>
  </r>
  <r>
    <s v="O1156"/>
    <d v="2024-11-11T00:00:00"/>
    <x v="1"/>
    <x v="5"/>
    <x v="1"/>
    <s v="C473"/>
    <x v="595"/>
    <s v="B1510"/>
    <x v="972"/>
    <x v="3"/>
    <n v="43.1"/>
    <n v="3"/>
    <n v="129.30000000000001"/>
    <x v="0"/>
    <x v="7"/>
  </r>
  <r>
    <s v="O2483"/>
    <d v="2023-05-13T00:00:00"/>
    <x v="6"/>
    <x v="4"/>
    <x v="2"/>
    <s v="C852"/>
    <x v="621"/>
    <s v="B1320"/>
    <x v="135"/>
    <x v="0"/>
    <n v="15.28"/>
    <n v="2"/>
    <n v="30.56"/>
    <x v="2"/>
    <x v="1"/>
  </r>
  <r>
    <s v="O2007"/>
    <d v="2023-12-16T00:00:00"/>
    <x v="6"/>
    <x v="9"/>
    <x v="2"/>
    <s v="C746"/>
    <x v="954"/>
    <s v="B1901"/>
    <x v="383"/>
    <x v="2"/>
    <n v="38.81"/>
    <n v="1"/>
    <n v="38.81"/>
    <x v="2"/>
    <x v="0"/>
  </r>
  <r>
    <s v="O2988"/>
    <d v="2024-10-16T00:00:00"/>
    <x v="3"/>
    <x v="10"/>
    <x v="1"/>
    <s v="C687"/>
    <x v="862"/>
    <s v="B1912"/>
    <x v="132"/>
    <x v="2"/>
    <n v="12.87"/>
    <n v="2"/>
    <n v="25.74"/>
    <x v="0"/>
    <x v="7"/>
  </r>
  <r>
    <s v="O1214"/>
    <d v="2024-03-03T00:00:00"/>
    <x v="0"/>
    <x v="0"/>
    <x v="1"/>
    <s v="C699"/>
    <x v="955"/>
    <s v="B1717"/>
    <x v="973"/>
    <x v="3"/>
    <n v="26.88"/>
    <n v="2"/>
    <n v="53.76"/>
    <x v="0"/>
    <x v="4"/>
  </r>
  <r>
    <s v="O1586"/>
    <d v="2023-03-24T00:00:00"/>
    <x v="2"/>
    <x v="0"/>
    <x v="2"/>
    <s v="C993"/>
    <x v="779"/>
    <s v="B1861"/>
    <x v="974"/>
    <x v="1"/>
    <n v="10.78"/>
    <n v="4"/>
    <n v="43.12"/>
    <x v="1"/>
    <x v="4"/>
  </r>
  <r>
    <s v="O2635"/>
    <d v="2025-02-25T00:00:00"/>
    <x v="4"/>
    <x v="3"/>
    <x v="0"/>
    <s v="C876"/>
    <x v="576"/>
    <s v="B1654"/>
    <x v="318"/>
    <x v="2"/>
    <n v="25.28"/>
    <n v="3"/>
    <n v="75.84"/>
    <x v="2"/>
    <x v="2"/>
  </r>
  <r>
    <s v="O1823"/>
    <d v="2023-06-20T00:00:00"/>
    <x v="4"/>
    <x v="1"/>
    <x v="2"/>
    <s v="C994"/>
    <x v="956"/>
    <s v="B1757"/>
    <x v="975"/>
    <x v="1"/>
    <n v="37.49"/>
    <n v="3"/>
    <n v="112.47"/>
    <x v="3"/>
    <x v="7"/>
  </r>
  <r>
    <s v="O2004"/>
    <d v="2024-08-23T00:00:00"/>
    <x v="2"/>
    <x v="8"/>
    <x v="1"/>
    <s v="C744"/>
    <x v="957"/>
    <s v="B1096"/>
    <x v="976"/>
    <x v="2"/>
    <n v="12.13"/>
    <n v="5"/>
    <n v="60.65"/>
    <x v="0"/>
    <x v="4"/>
  </r>
  <r>
    <s v="O2389"/>
    <d v="2023-04-11T00:00:00"/>
    <x v="4"/>
    <x v="7"/>
    <x v="2"/>
    <s v="C865"/>
    <x v="703"/>
    <s v="B1395"/>
    <x v="153"/>
    <x v="2"/>
    <n v="35.979999999999997"/>
    <n v="2"/>
    <n v="71.959999999999994"/>
    <x v="2"/>
    <x v="5"/>
  </r>
  <r>
    <s v="O2574"/>
    <d v="2023-05-01T00:00:00"/>
    <x v="1"/>
    <x v="4"/>
    <x v="2"/>
    <s v="C842"/>
    <x v="607"/>
    <s v="B1521"/>
    <x v="320"/>
    <x v="2"/>
    <n v="30.28"/>
    <n v="5"/>
    <n v="151.4"/>
    <x v="2"/>
    <x v="2"/>
  </r>
  <r>
    <s v="O1961"/>
    <d v="2023-10-23T00:00:00"/>
    <x v="1"/>
    <x v="10"/>
    <x v="2"/>
    <s v="C464"/>
    <x v="629"/>
    <s v="B1809"/>
    <x v="907"/>
    <x v="1"/>
    <n v="40.58"/>
    <n v="5"/>
    <n v="202.9"/>
    <x v="3"/>
    <x v="0"/>
  </r>
  <r>
    <s v="O1714"/>
    <d v="2024-12-09T00:00:00"/>
    <x v="1"/>
    <x v="9"/>
    <x v="1"/>
    <s v="C473"/>
    <x v="477"/>
    <s v="B1938"/>
    <x v="977"/>
    <x v="3"/>
    <n v="29.91"/>
    <n v="2"/>
    <n v="59.82"/>
    <x v="3"/>
    <x v="2"/>
  </r>
  <r>
    <s v="O3507"/>
    <d v="2023-06-23T00:00:00"/>
    <x v="2"/>
    <x v="1"/>
    <x v="2"/>
    <s v="C946"/>
    <x v="763"/>
    <s v="B1684"/>
    <x v="455"/>
    <x v="0"/>
    <n v="41.33"/>
    <n v="1"/>
    <n v="41.33"/>
    <x v="0"/>
    <x v="6"/>
  </r>
  <r>
    <s v="O2465"/>
    <d v="2023-02-02T00:00:00"/>
    <x v="5"/>
    <x v="3"/>
    <x v="2"/>
    <s v="C958"/>
    <x v="683"/>
    <s v="B1283"/>
    <x v="904"/>
    <x v="3"/>
    <n v="17.11"/>
    <n v="5"/>
    <n v="85.55"/>
    <x v="0"/>
    <x v="6"/>
  </r>
  <r>
    <s v="O1683"/>
    <d v="2023-01-12T00:00:00"/>
    <x v="5"/>
    <x v="11"/>
    <x v="2"/>
    <s v="C636"/>
    <x v="539"/>
    <s v="B1445"/>
    <x v="749"/>
    <x v="1"/>
    <n v="47.21"/>
    <n v="2"/>
    <n v="94.42"/>
    <x v="0"/>
    <x v="0"/>
  </r>
  <r>
    <s v="O3087"/>
    <d v="2023-11-02T00:00:00"/>
    <x v="5"/>
    <x v="5"/>
    <x v="2"/>
    <s v="C328"/>
    <x v="895"/>
    <s v="B1963"/>
    <x v="217"/>
    <x v="1"/>
    <n v="16.78"/>
    <n v="3"/>
    <n v="50.34"/>
    <x v="2"/>
    <x v="3"/>
  </r>
  <r>
    <s v="O1067"/>
    <d v="2024-12-15T00:00:00"/>
    <x v="0"/>
    <x v="9"/>
    <x v="1"/>
    <s v="C116"/>
    <x v="958"/>
    <s v="B1232"/>
    <x v="444"/>
    <x v="3"/>
    <n v="43.12"/>
    <n v="3"/>
    <n v="129.36000000000001"/>
    <x v="3"/>
    <x v="3"/>
  </r>
  <r>
    <s v="O1821"/>
    <d v="2024-10-08T00:00:00"/>
    <x v="4"/>
    <x v="10"/>
    <x v="1"/>
    <s v="C106"/>
    <x v="62"/>
    <s v="B1273"/>
    <x v="166"/>
    <x v="3"/>
    <n v="28.71"/>
    <n v="4"/>
    <n v="114.84"/>
    <x v="1"/>
    <x v="7"/>
  </r>
  <r>
    <s v="O2042"/>
    <d v="2024-07-11T00:00:00"/>
    <x v="5"/>
    <x v="2"/>
    <x v="1"/>
    <s v="C495"/>
    <x v="906"/>
    <s v="B1489"/>
    <x v="419"/>
    <x v="1"/>
    <n v="34.950000000000003"/>
    <n v="5"/>
    <n v="174.75"/>
    <x v="0"/>
    <x v="4"/>
  </r>
  <r>
    <s v="O1783"/>
    <d v="2023-05-27T00:00:00"/>
    <x v="6"/>
    <x v="4"/>
    <x v="2"/>
    <s v="C247"/>
    <x v="959"/>
    <s v="B1062"/>
    <x v="978"/>
    <x v="1"/>
    <n v="15.68"/>
    <n v="5"/>
    <n v="78.400000000000006"/>
    <x v="3"/>
    <x v="4"/>
  </r>
  <r>
    <s v="O2597"/>
    <d v="2024-03-24T00:00:00"/>
    <x v="0"/>
    <x v="0"/>
    <x v="1"/>
    <s v="C682"/>
    <x v="741"/>
    <s v="B1420"/>
    <x v="979"/>
    <x v="1"/>
    <n v="36.770000000000003"/>
    <n v="3"/>
    <n v="110.31"/>
    <x v="2"/>
    <x v="6"/>
  </r>
  <r>
    <s v="O2577"/>
    <d v="2022-11-07T00:00:00"/>
    <x v="1"/>
    <x v="5"/>
    <x v="3"/>
    <s v="C591"/>
    <x v="441"/>
    <s v="B1702"/>
    <x v="980"/>
    <x v="0"/>
    <n v="19.489999999999998"/>
    <n v="5"/>
    <n v="97.45"/>
    <x v="0"/>
    <x v="6"/>
  </r>
  <r>
    <s v="O2508"/>
    <d v="2023-10-06T00:00:00"/>
    <x v="2"/>
    <x v="10"/>
    <x v="2"/>
    <s v="C788"/>
    <x v="348"/>
    <s v="B1856"/>
    <x v="91"/>
    <x v="1"/>
    <n v="17.95"/>
    <n v="2"/>
    <n v="35.9"/>
    <x v="0"/>
    <x v="2"/>
  </r>
  <r>
    <s v="O1375"/>
    <d v="2023-05-10T00:00:00"/>
    <x v="3"/>
    <x v="4"/>
    <x v="2"/>
    <s v="C887"/>
    <x v="960"/>
    <s v="B1492"/>
    <x v="203"/>
    <x v="3"/>
    <n v="33.65"/>
    <n v="2"/>
    <n v="67.3"/>
    <x v="0"/>
    <x v="7"/>
  </r>
  <r>
    <s v="O1071"/>
    <d v="2024-01-22T00:00:00"/>
    <x v="1"/>
    <x v="11"/>
    <x v="1"/>
    <s v="C595"/>
    <x v="45"/>
    <s v="B1777"/>
    <x v="247"/>
    <x v="2"/>
    <n v="28.38"/>
    <n v="2"/>
    <n v="56.76"/>
    <x v="3"/>
    <x v="1"/>
  </r>
  <r>
    <s v="O2762"/>
    <d v="2025-05-06T00:00:00"/>
    <x v="4"/>
    <x v="4"/>
    <x v="0"/>
    <s v="C358"/>
    <x v="320"/>
    <s v="B1056"/>
    <x v="481"/>
    <x v="3"/>
    <n v="22.52"/>
    <n v="1"/>
    <n v="22.52"/>
    <x v="1"/>
    <x v="7"/>
  </r>
  <r>
    <s v="O2763"/>
    <d v="2023-06-28T00:00:00"/>
    <x v="3"/>
    <x v="1"/>
    <x v="2"/>
    <s v="C589"/>
    <x v="555"/>
    <s v="B1349"/>
    <x v="193"/>
    <x v="2"/>
    <n v="25.35"/>
    <n v="2"/>
    <n v="50.7"/>
    <x v="2"/>
    <x v="3"/>
  </r>
  <r>
    <s v="O3925"/>
    <d v="2024-01-23T00:00:00"/>
    <x v="4"/>
    <x v="11"/>
    <x v="1"/>
    <s v="C672"/>
    <x v="961"/>
    <s v="B1508"/>
    <x v="981"/>
    <x v="3"/>
    <n v="25.1"/>
    <n v="2"/>
    <n v="50.2"/>
    <x v="0"/>
    <x v="2"/>
  </r>
  <r>
    <s v="O2043"/>
    <d v="2024-05-25T00:00:00"/>
    <x v="6"/>
    <x v="4"/>
    <x v="1"/>
    <s v="C845"/>
    <x v="962"/>
    <s v="B1332"/>
    <x v="172"/>
    <x v="3"/>
    <n v="33.700000000000003"/>
    <n v="3"/>
    <n v="101.1"/>
    <x v="1"/>
    <x v="2"/>
  </r>
  <r>
    <s v="O2131"/>
    <d v="2023-03-07T00:00:00"/>
    <x v="4"/>
    <x v="0"/>
    <x v="2"/>
    <s v="C946"/>
    <x v="963"/>
    <s v="B1198"/>
    <x v="982"/>
    <x v="1"/>
    <n v="35.450000000000003"/>
    <n v="5"/>
    <n v="177.25"/>
    <x v="1"/>
    <x v="1"/>
  </r>
  <r>
    <s v="O3702"/>
    <d v="2025-02-01T00:00:00"/>
    <x v="6"/>
    <x v="3"/>
    <x v="0"/>
    <s v="C862"/>
    <x v="221"/>
    <s v="B1229"/>
    <x v="81"/>
    <x v="2"/>
    <n v="49.16"/>
    <n v="2"/>
    <n v="98.32"/>
    <x v="2"/>
    <x v="2"/>
  </r>
  <r>
    <s v="O2149"/>
    <d v="2024-07-06T00:00:00"/>
    <x v="6"/>
    <x v="2"/>
    <x v="1"/>
    <s v="C746"/>
    <x v="964"/>
    <s v="B1223"/>
    <x v="215"/>
    <x v="3"/>
    <n v="5.88"/>
    <n v="3"/>
    <n v="17.64"/>
    <x v="3"/>
    <x v="7"/>
  </r>
  <r>
    <s v="O3032"/>
    <d v="2024-10-14T00:00:00"/>
    <x v="1"/>
    <x v="10"/>
    <x v="1"/>
    <s v="C758"/>
    <x v="476"/>
    <s v="B1278"/>
    <x v="578"/>
    <x v="0"/>
    <n v="27"/>
    <n v="3"/>
    <n v="81"/>
    <x v="0"/>
    <x v="7"/>
  </r>
  <r>
    <s v="O2294"/>
    <d v="2022-09-14T00:00:00"/>
    <x v="3"/>
    <x v="6"/>
    <x v="3"/>
    <s v="C812"/>
    <x v="811"/>
    <s v="B1073"/>
    <x v="983"/>
    <x v="0"/>
    <n v="41.51"/>
    <n v="3"/>
    <n v="124.53"/>
    <x v="2"/>
    <x v="3"/>
  </r>
  <r>
    <s v="O3793"/>
    <d v="2023-09-04T00:00:00"/>
    <x v="1"/>
    <x v="6"/>
    <x v="2"/>
    <s v="C456"/>
    <x v="325"/>
    <s v="B1943"/>
    <x v="183"/>
    <x v="2"/>
    <n v="5.0999999999999996"/>
    <n v="4"/>
    <n v="20.399999999999999"/>
    <x v="1"/>
    <x v="0"/>
  </r>
  <r>
    <s v="O3218"/>
    <d v="2025-08-02T00:00:00"/>
    <x v="6"/>
    <x v="8"/>
    <x v="0"/>
    <s v="C344"/>
    <x v="965"/>
    <s v="B1542"/>
    <x v="984"/>
    <x v="0"/>
    <n v="32.020000000000003"/>
    <n v="4"/>
    <n v="128.08000000000001"/>
    <x v="1"/>
    <x v="1"/>
  </r>
  <r>
    <s v="O3869"/>
    <d v="2024-01-14T00:00:00"/>
    <x v="0"/>
    <x v="11"/>
    <x v="1"/>
    <s v="C351"/>
    <x v="966"/>
    <s v="B1922"/>
    <x v="587"/>
    <x v="3"/>
    <n v="20.440000000000001"/>
    <n v="5"/>
    <n v="102.2"/>
    <x v="0"/>
    <x v="6"/>
  </r>
  <r>
    <s v="O1051"/>
    <d v="2023-10-02T00:00:00"/>
    <x v="1"/>
    <x v="10"/>
    <x v="2"/>
    <s v="C806"/>
    <x v="967"/>
    <s v="B1406"/>
    <x v="985"/>
    <x v="0"/>
    <n v="31.21"/>
    <n v="3"/>
    <n v="93.63"/>
    <x v="0"/>
    <x v="7"/>
  </r>
  <r>
    <s v="O2364"/>
    <d v="2023-03-23T00:00:00"/>
    <x v="5"/>
    <x v="0"/>
    <x v="2"/>
    <s v="C365"/>
    <x v="654"/>
    <s v="B1916"/>
    <x v="27"/>
    <x v="2"/>
    <n v="19.489999999999998"/>
    <n v="3"/>
    <n v="58.47"/>
    <x v="2"/>
    <x v="0"/>
  </r>
  <r>
    <s v="O3190"/>
    <d v="2023-09-05T00:00:00"/>
    <x v="4"/>
    <x v="6"/>
    <x v="2"/>
    <s v="C987"/>
    <x v="297"/>
    <s v="B1963"/>
    <x v="499"/>
    <x v="2"/>
    <n v="10.09"/>
    <n v="3"/>
    <n v="30.27"/>
    <x v="1"/>
    <x v="6"/>
  </r>
  <r>
    <s v="O3762"/>
    <d v="2024-07-04T00:00:00"/>
    <x v="5"/>
    <x v="2"/>
    <x v="1"/>
    <s v="C266"/>
    <x v="620"/>
    <s v="B1820"/>
    <x v="986"/>
    <x v="0"/>
    <n v="39.78"/>
    <n v="5"/>
    <n v="198.9"/>
    <x v="0"/>
    <x v="6"/>
  </r>
  <r>
    <s v="O1981"/>
    <d v="2023-10-09T00:00:00"/>
    <x v="1"/>
    <x v="10"/>
    <x v="2"/>
    <s v="C328"/>
    <x v="968"/>
    <s v="B1015"/>
    <x v="772"/>
    <x v="2"/>
    <n v="10.43"/>
    <n v="3"/>
    <n v="31.29"/>
    <x v="2"/>
    <x v="1"/>
  </r>
  <r>
    <s v="O2527"/>
    <d v="2022-10-17T00:00:00"/>
    <x v="1"/>
    <x v="10"/>
    <x v="3"/>
    <s v="C558"/>
    <x v="648"/>
    <s v="B1536"/>
    <x v="852"/>
    <x v="3"/>
    <n v="25.63"/>
    <n v="2"/>
    <n v="51.26"/>
    <x v="2"/>
    <x v="3"/>
  </r>
  <r>
    <s v="O2118"/>
    <d v="2023-01-09T00:00:00"/>
    <x v="1"/>
    <x v="11"/>
    <x v="2"/>
    <s v="C350"/>
    <x v="587"/>
    <s v="B1514"/>
    <x v="987"/>
    <x v="3"/>
    <n v="23.01"/>
    <n v="1"/>
    <n v="23.01"/>
    <x v="1"/>
    <x v="4"/>
  </r>
  <r>
    <s v="O2991"/>
    <d v="2025-02-26T00:00:00"/>
    <x v="3"/>
    <x v="3"/>
    <x v="0"/>
    <s v="C944"/>
    <x v="628"/>
    <s v="B1708"/>
    <x v="134"/>
    <x v="1"/>
    <n v="39.799999999999997"/>
    <n v="1"/>
    <n v="39.799999999999997"/>
    <x v="0"/>
    <x v="5"/>
  </r>
  <r>
    <s v="O2747"/>
    <d v="2024-01-22T00:00:00"/>
    <x v="1"/>
    <x v="11"/>
    <x v="1"/>
    <s v="C400"/>
    <x v="865"/>
    <s v="B1825"/>
    <x v="964"/>
    <x v="2"/>
    <n v="14.61"/>
    <n v="2"/>
    <n v="29.22"/>
    <x v="2"/>
    <x v="5"/>
  </r>
  <r>
    <s v="O3878"/>
    <d v="2025-05-31T00:00:00"/>
    <x v="6"/>
    <x v="4"/>
    <x v="0"/>
    <s v="C880"/>
    <x v="643"/>
    <s v="B1350"/>
    <x v="962"/>
    <x v="2"/>
    <n v="17.12"/>
    <n v="4"/>
    <n v="68.48"/>
    <x v="0"/>
    <x v="0"/>
  </r>
  <r>
    <s v="O2093"/>
    <d v="2023-10-26T00:00:00"/>
    <x v="5"/>
    <x v="10"/>
    <x v="2"/>
    <s v="C760"/>
    <x v="65"/>
    <s v="B1345"/>
    <x v="897"/>
    <x v="2"/>
    <n v="8.17"/>
    <n v="5"/>
    <n v="40.85"/>
    <x v="2"/>
    <x v="1"/>
  </r>
  <r>
    <s v="O2183"/>
    <d v="2024-11-01T00:00:00"/>
    <x v="2"/>
    <x v="5"/>
    <x v="1"/>
    <s v="C101"/>
    <x v="581"/>
    <s v="B1599"/>
    <x v="453"/>
    <x v="0"/>
    <n v="24.01"/>
    <n v="5"/>
    <n v="120.05"/>
    <x v="1"/>
    <x v="3"/>
  </r>
  <r>
    <s v="O2210"/>
    <d v="2024-01-17T00:00:00"/>
    <x v="3"/>
    <x v="11"/>
    <x v="1"/>
    <s v="C671"/>
    <x v="52"/>
    <s v="B1954"/>
    <x v="77"/>
    <x v="0"/>
    <n v="16.88"/>
    <n v="4"/>
    <n v="67.52"/>
    <x v="1"/>
    <x v="7"/>
  </r>
  <r>
    <s v="O1908"/>
    <d v="2023-09-03T00:00:00"/>
    <x v="0"/>
    <x v="6"/>
    <x v="2"/>
    <s v="C791"/>
    <x v="969"/>
    <s v="B1854"/>
    <x v="988"/>
    <x v="2"/>
    <n v="25.26"/>
    <n v="1"/>
    <n v="25.26"/>
    <x v="3"/>
    <x v="0"/>
  </r>
  <r>
    <s v="O2890"/>
    <d v="2023-07-30T00:00:00"/>
    <x v="0"/>
    <x v="2"/>
    <x v="2"/>
    <s v="C895"/>
    <x v="853"/>
    <s v="B1927"/>
    <x v="989"/>
    <x v="0"/>
    <n v="28.1"/>
    <n v="2"/>
    <n v="56.2"/>
    <x v="2"/>
    <x v="0"/>
  </r>
  <r>
    <s v="O2060"/>
    <d v="2024-12-16T00:00:00"/>
    <x v="1"/>
    <x v="9"/>
    <x v="1"/>
    <s v="C716"/>
    <x v="42"/>
    <s v="B1746"/>
    <x v="602"/>
    <x v="2"/>
    <n v="48.84"/>
    <n v="4"/>
    <n v="195.36"/>
    <x v="2"/>
    <x v="1"/>
  </r>
  <r>
    <s v="O2120"/>
    <d v="2023-06-20T00:00:00"/>
    <x v="4"/>
    <x v="1"/>
    <x v="2"/>
    <s v="C739"/>
    <x v="767"/>
    <s v="B1495"/>
    <x v="990"/>
    <x v="3"/>
    <n v="8.8000000000000007"/>
    <n v="1"/>
    <n v="8.8000000000000007"/>
    <x v="0"/>
    <x v="2"/>
  </r>
  <r>
    <s v="O3801"/>
    <d v="2025-04-28T00:00:00"/>
    <x v="1"/>
    <x v="7"/>
    <x v="0"/>
    <s v="C273"/>
    <x v="329"/>
    <s v="B1647"/>
    <x v="701"/>
    <x v="1"/>
    <n v="34.5"/>
    <n v="5"/>
    <n v="172.5"/>
    <x v="2"/>
    <x v="2"/>
  </r>
  <r>
    <s v="O2916"/>
    <d v="2023-07-23T00:00:00"/>
    <x v="0"/>
    <x v="2"/>
    <x v="2"/>
    <s v="C300"/>
    <x v="970"/>
    <s v="B1179"/>
    <x v="652"/>
    <x v="0"/>
    <n v="42.23"/>
    <n v="1"/>
    <n v="42.23"/>
    <x v="0"/>
    <x v="7"/>
  </r>
  <r>
    <s v="O2226"/>
    <d v="2022-09-08T00:00:00"/>
    <x v="5"/>
    <x v="6"/>
    <x v="3"/>
    <s v="C911"/>
    <x v="559"/>
    <s v="B1169"/>
    <x v="471"/>
    <x v="1"/>
    <n v="28.52"/>
    <n v="1"/>
    <n v="28.52"/>
    <x v="2"/>
    <x v="0"/>
  </r>
  <r>
    <s v="O1994"/>
    <d v="2023-10-02T00:00:00"/>
    <x v="1"/>
    <x v="10"/>
    <x v="2"/>
    <s v="C737"/>
    <x v="971"/>
    <s v="B1029"/>
    <x v="991"/>
    <x v="0"/>
    <n v="28.17"/>
    <n v="2"/>
    <n v="56.34"/>
    <x v="0"/>
    <x v="4"/>
  </r>
  <r>
    <s v="O1980"/>
    <d v="2023-02-02T00:00:00"/>
    <x v="5"/>
    <x v="3"/>
    <x v="2"/>
    <s v="C706"/>
    <x v="739"/>
    <s v="B1999"/>
    <x v="992"/>
    <x v="2"/>
    <n v="7.83"/>
    <n v="2"/>
    <n v="15.66"/>
    <x v="0"/>
    <x v="1"/>
  </r>
  <r>
    <s v="O3708"/>
    <d v="2023-12-19T00:00:00"/>
    <x v="4"/>
    <x v="9"/>
    <x v="2"/>
    <s v="C708"/>
    <x v="353"/>
    <s v="B1759"/>
    <x v="966"/>
    <x v="0"/>
    <n v="13.35"/>
    <n v="2"/>
    <n v="26.7"/>
    <x v="2"/>
    <x v="0"/>
  </r>
  <r>
    <s v="O2011"/>
    <d v="2024-07-17T00:00:00"/>
    <x v="3"/>
    <x v="2"/>
    <x v="1"/>
    <s v="C573"/>
    <x v="504"/>
    <s v="B1493"/>
    <x v="915"/>
    <x v="0"/>
    <n v="7.57"/>
    <n v="2"/>
    <n v="15.14"/>
    <x v="2"/>
    <x v="7"/>
  </r>
  <r>
    <s v="O2998"/>
    <d v="2023-12-14T00:00:00"/>
    <x v="5"/>
    <x v="9"/>
    <x v="2"/>
    <s v="C787"/>
    <x v="972"/>
    <s v="B1841"/>
    <x v="271"/>
    <x v="2"/>
    <n v="22.66"/>
    <n v="2"/>
    <n v="45.32"/>
    <x v="0"/>
    <x v="1"/>
  </r>
  <r>
    <s v="O1083"/>
    <d v="2023-09-21T00:00:00"/>
    <x v="5"/>
    <x v="6"/>
    <x v="2"/>
    <s v="C179"/>
    <x v="225"/>
    <s v="B1468"/>
    <x v="535"/>
    <x v="0"/>
    <n v="43.44"/>
    <n v="1"/>
    <n v="43.44"/>
    <x v="1"/>
    <x v="0"/>
  </r>
  <r>
    <s v="O1588"/>
    <d v="2023-07-22T00:00:00"/>
    <x v="6"/>
    <x v="2"/>
    <x v="2"/>
    <s v="C637"/>
    <x v="887"/>
    <s v="B1987"/>
    <x v="5"/>
    <x v="3"/>
    <n v="15.01"/>
    <n v="2"/>
    <n v="30.02"/>
    <x v="0"/>
    <x v="3"/>
  </r>
  <r>
    <s v="O2908"/>
    <d v="2025-07-30T00:00:00"/>
    <x v="3"/>
    <x v="2"/>
    <x v="0"/>
    <s v="C531"/>
    <x v="937"/>
    <s v="B1620"/>
    <x v="581"/>
    <x v="0"/>
    <n v="5.85"/>
    <n v="4"/>
    <n v="23.4"/>
    <x v="2"/>
    <x v="2"/>
  </r>
  <r>
    <s v="O2641"/>
    <d v="2023-09-11T00:00:00"/>
    <x v="1"/>
    <x v="6"/>
    <x v="2"/>
    <s v="C613"/>
    <x v="973"/>
    <s v="B1424"/>
    <x v="968"/>
    <x v="0"/>
    <n v="16.989999999999998"/>
    <n v="4"/>
    <n v="67.959999999999994"/>
    <x v="2"/>
    <x v="3"/>
  </r>
  <r>
    <s v="O3168"/>
    <d v="2022-10-22T00:00:00"/>
    <x v="6"/>
    <x v="10"/>
    <x v="3"/>
    <s v="C252"/>
    <x v="110"/>
    <s v="B1466"/>
    <x v="85"/>
    <x v="1"/>
    <n v="32.229999999999997"/>
    <n v="1"/>
    <n v="32.229999999999997"/>
    <x v="2"/>
    <x v="2"/>
  </r>
  <r>
    <s v="O3349"/>
    <d v="2023-03-16T00:00:00"/>
    <x v="5"/>
    <x v="0"/>
    <x v="2"/>
    <s v="C659"/>
    <x v="711"/>
    <s v="B1307"/>
    <x v="993"/>
    <x v="0"/>
    <n v="48.53"/>
    <n v="1"/>
    <n v="48.53"/>
    <x v="2"/>
    <x v="2"/>
  </r>
  <r>
    <s v="O2573"/>
    <d v="2023-12-09T00:00:00"/>
    <x v="6"/>
    <x v="9"/>
    <x v="2"/>
    <s v="C484"/>
    <x v="624"/>
    <s v="B1073"/>
    <x v="983"/>
    <x v="3"/>
    <n v="41.96"/>
    <n v="3"/>
    <n v="125.88"/>
    <x v="0"/>
    <x v="7"/>
  </r>
  <r>
    <s v="O2562"/>
    <d v="2022-11-19T00:00:00"/>
    <x v="6"/>
    <x v="5"/>
    <x v="3"/>
    <s v="C559"/>
    <x v="316"/>
    <s v="B1386"/>
    <x v="994"/>
    <x v="3"/>
    <n v="26.08"/>
    <n v="3"/>
    <n v="78.239999999999995"/>
    <x v="2"/>
    <x v="0"/>
  </r>
  <r>
    <s v="O1408"/>
    <d v="2023-03-20T00:00:00"/>
    <x v="1"/>
    <x v="0"/>
    <x v="2"/>
    <s v="C313"/>
    <x v="974"/>
    <s v="B1440"/>
    <x v="450"/>
    <x v="2"/>
    <n v="35.299999999999997"/>
    <n v="2"/>
    <n v="70.599999999999994"/>
    <x v="0"/>
    <x v="2"/>
  </r>
  <r>
    <s v="O3425"/>
    <d v="2024-02-24T00:00:00"/>
    <x v="6"/>
    <x v="3"/>
    <x v="1"/>
    <s v="C871"/>
    <x v="822"/>
    <s v="B1968"/>
    <x v="864"/>
    <x v="3"/>
    <n v="40.86"/>
    <n v="2"/>
    <n v="81.72"/>
    <x v="0"/>
    <x v="1"/>
  </r>
  <r>
    <s v="O2040"/>
    <d v="2024-05-18T00:00:00"/>
    <x v="6"/>
    <x v="4"/>
    <x v="1"/>
    <s v="C246"/>
    <x v="759"/>
    <s v="B1746"/>
    <x v="995"/>
    <x v="0"/>
    <n v="33.770000000000003"/>
    <n v="2"/>
    <n v="67.540000000000006"/>
    <x v="2"/>
    <x v="3"/>
  </r>
  <r>
    <s v="O3221"/>
    <d v="2025-04-03T00:00:00"/>
    <x v="5"/>
    <x v="7"/>
    <x v="0"/>
    <s v="C151"/>
    <x v="975"/>
    <s v="B1987"/>
    <x v="546"/>
    <x v="2"/>
    <n v="36.450000000000003"/>
    <n v="5"/>
    <n v="182.25"/>
    <x v="1"/>
    <x v="6"/>
  </r>
  <r>
    <s v="O1363"/>
    <d v="2024-10-07T00:00:00"/>
    <x v="1"/>
    <x v="10"/>
    <x v="1"/>
    <s v="C133"/>
    <x v="898"/>
    <s v="B1525"/>
    <x v="996"/>
    <x v="0"/>
    <n v="26.66"/>
    <n v="2"/>
    <n v="53.32"/>
    <x v="3"/>
    <x v="2"/>
  </r>
  <r>
    <s v="O1967"/>
    <d v="2023-07-06T00:00:00"/>
    <x v="5"/>
    <x v="2"/>
    <x v="2"/>
    <s v="C211"/>
    <x v="976"/>
    <s v="B1126"/>
    <x v="142"/>
    <x v="1"/>
    <n v="6.48"/>
    <n v="3"/>
    <n v="19.440000000000001"/>
    <x v="1"/>
    <x v="4"/>
  </r>
  <r>
    <s v="O1166"/>
    <d v="2024-06-20T00:00:00"/>
    <x v="5"/>
    <x v="1"/>
    <x v="1"/>
    <s v="C659"/>
    <x v="977"/>
    <s v="B1166"/>
    <x v="997"/>
    <x v="1"/>
    <n v="41.57"/>
    <n v="3"/>
    <n v="124.71"/>
    <x v="2"/>
    <x v="4"/>
  </r>
  <r>
    <s v="O1640"/>
    <d v="2023-03-01T00:00:00"/>
    <x v="3"/>
    <x v="0"/>
    <x v="2"/>
    <s v="C794"/>
    <x v="737"/>
    <s v="B1625"/>
    <x v="998"/>
    <x v="0"/>
    <n v="49.45"/>
    <n v="4"/>
    <n v="197.8"/>
    <x v="0"/>
    <x v="3"/>
  </r>
  <r>
    <s v="O3042"/>
    <d v="2023-01-26T00:00:00"/>
    <x v="5"/>
    <x v="11"/>
    <x v="2"/>
    <s v="C936"/>
    <x v="279"/>
    <s v="B1462"/>
    <x v="189"/>
    <x v="3"/>
    <n v="36.119999999999997"/>
    <n v="2"/>
    <n v="72.239999999999995"/>
    <x v="2"/>
    <x v="2"/>
  </r>
  <r>
    <s v="O3220"/>
    <d v="2023-02-09T00:00:00"/>
    <x v="5"/>
    <x v="3"/>
    <x v="2"/>
    <s v="C217"/>
    <x v="978"/>
    <s v="B1895"/>
    <x v="956"/>
    <x v="3"/>
    <n v="39.32"/>
    <n v="4"/>
    <n v="157.28"/>
    <x v="2"/>
    <x v="0"/>
  </r>
  <r>
    <s v="O3513"/>
    <d v="2024-02-22T00:00:00"/>
    <x v="5"/>
    <x v="3"/>
    <x v="1"/>
    <s v="C109"/>
    <x v="182"/>
    <s v="B1328"/>
    <x v="79"/>
    <x v="0"/>
    <n v="40.08"/>
    <n v="5"/>
    <n v="200.4"/>
    <x v="0"/>
    <x v="2"/>
  </r>
  <r>
    <s v="O3873"/>
    <d v="2025-05-19T00:00:00"/>
    <x v="1"/>
    <x v="4"/>
    <x v="0"/>
    <s v="C299"/>
    <x v="143"/>
    <s v="B1063"/>
    <x v="612"/>
    <x v="0"/>
    <n v="33.4"/>
    <n v="5"/>
    <n v="167"/>
    <x v="2"/>
    <x v="0"/>
  </r>
  <r>
    <s v="O2781"/>
    <d v="2023-11-04T00:00:00"/>
    <x v="6"/>
    <x v="5"/>
    <x v="2"/>
    <s v="C225"/>
    <x v="162"/>
    <s v="B1963"/>
    <x v="13"/>
    <x v="0"/>
    <n v="29.93"/>
    <n v="5"/>
    <n v="149.65"/>
    <x v="2"/>
    <x v="5"/>
  </r>
  <r>
    <s v="O1390"/>
    <d v="2024-05-28T00:00:00"/>
    <x v="4"/>
    <x v="4"/>
    <x v="1"/>
    <s v="C574"/>
    <x v="979"/>
    <s v="B1474"/>
    <x v="892"/>
    <x v="2"/>
    <n v="27.16"/>
    <n v="1"/>
    <n v="27.16"/>
    <x v="2"/>
    <x v="3"/>
  </r>
  <r>
    <s v="O3139"/>
    <d v="2022-10-05T00:00:00"/>
    <x v="3"/>
    <x v="10"/>
    <x v="3"/>
    <s v="C396"/>
    <x v="556"/>
    <s v="B1141"/>
    <x v="906"/>
    <x v="1"/>
    <n v="8.8699999999999992"/>
    <n v="3"/>
    <n v="26.61"/>
    <x v="0"/>
    <x v="5"/>
  </r>
  <r>
    <s v="O2676"/>
    <d v="2023-11-11T00:00:00"/>
    <x v="6"/>
    <x v="5"/>
    <x v="2"/>
    <s v="C336"/>
    <x v="894"/>
    <s v="B1059"/>
    <x v="999"/>
    <x v="1"/>
    <n v="20.65"/>
    <n v="2"/>
    <n v="41.3"/>
    <x v="0"/>
    <x v="7"/>
  </r>
  <r>
    <s v="O1692"/>
    <d v="2023-10-18T00:00:00"/>
    <x v="3"/>
    <x v="10"/>
    <x v="2"/>
    <s v="C895"/>
    <x v="853"/>
    <s v="B1996"/>
    <x v="583"/>
    <x v="3"/>
    <n v="29.97"/>
    <n v="1"/>
    <n v="29.97"/>
    <x v="2"/>
    <x v="0"/>
  </r>
  <r>
    <s v="O1982"/>
    <d v="2024-07-01T00:00:00"/>
    <x v="1"/>
    <x v="2"/>
    <x v="1"/>
    <s v="C333"/>
    <x v="415"/>
    <s v="B1788"/>
    <x v="341"/>
    <x v="0"/>
    <n v="41.5"/>
    <n v="3"/>
    <n v="124.5"/>
    <x v="2"/>
    <x v="3"/>
  </r>
  <r>
    <s v="O3693"/>
    <d v="2023-04-10T00:00:00"/>
    <x v="1"/>
    <x v="7"/>
    <x v="2"/>
    <s v="C405"/>
    <x v="403"/>
    <s v="B1037"/>
    <x v="958"/>
    <x v="0"/>
    <n v="8.76"/>
    <n v="3"/>
    <n v="26.28"/>
    <x v="2"/>
    <x v="7"/>
  </r>
  <r>
    <s v="O3264"/>
    <d v="2022-09-26T00:00:00"/>
    <x v="1"/>
    <x v="6"/>
    <x v="3"/>
    <s v="C240"/>
    <x v="915"/>
    <s v="B1359"/>
    <x v="922"/>
    <x v="2"/>
    <n v="28.72"/>
    <n v="4"/>
    <n v="114.88"/>
    <x v="2"/>
    <x v="3"/>
  </r>
  <r>
    <s v="O3093"/>
    <d v="2024-02-03T00:00:00"/>
    <x v="6"/>
    <x v="3"/>
    <x v="1"/>
    <s v="C350"/>
    <x v="453"/>
    <s v="B1614"/>
    <x v="305"/>
    <x v="1"/>
    <n v="30.76"/>
    <n v="4"/>
    <n v="123.04"/>
    <x v="2"/>
    <x v="2"/>
  </r>
  <r>
    <s v="O1627"/>
    <d v="2023-10-27T00:00:00"/>
    <x v="2"/>
    <x v="10"/>
    <x v="2"/>
    <s v="C251"/>
    <x v="980"/>
    <s v="B1354"/>
    <x v="877"/>
    <x v="2"/>
    <n v="31.83"/>
    <n v="1"/>
    <n v="31.83"/>
    <x v="1"/>
    <x v="4"/>
  </r>
  <r>
    <s v="O3149"/>
    <d v="2025-05-16T00:00:00"/>
    <x v="2"/>
    <x v="4"/>
    <x v="0"/>
    <s v="C957"/>
    <x v="362"/>
    <s v="B1488"/>
    <x v="476"/>
    <x v="2"/>
    <n v="12.31"/>
    <n v="2"/>
    <n v="24.62"/>
    <x v="0"/>
    <x v="1"/>
  </r>
  <r>
    <s v="O3370"/>
    <d v="2023-12-01T00:00:00"/>
    <x v="2"/>
    <x v="9"/>
    <x v="2"/>
    <s v="C252"/>
    <x v="603"/>
    <s v="B1809"/>
    <x v="907"/>
    <x v="3"/>
    <n v="34.71"/>
    <n v="2"/>
    <n v="69.42"/>
    <x v="2"/>
    <x v="1"/>
  </r>
  <r>
    <s v="O3866"/>
    <d v="2023-05-20T00:00:00"/>
    <x v="6"/>
    <x v="4"/>
    <x v="2"/>
    <s v="C213"/>
    <x v="777"/>
    <s v="B1924"/>
    <x v="524"/>
    <x v="0"/>
    <n v="10.09"/>
    <n v="5"/>
    <n v="50.45"/>
    <x v="0"/>
    <x v="2"/>
  </r>
  <r>
    <s v="O3921"/>
    <d v="2022-11-28T00:00:00"/>
    <x v="1"/>
    <x v="5"/>
    <x v="3"/>
    <s v="C356"/>
    <x v="262"/>
    <s v="B1074"/>
    <x v="925"/>
    <x v="0"/>
    <n v="25.11"/>
    <n v="2"/>
    <n v="50.22"/>
    <x v="0"/>
    <x v="5"/>
  </r>
  <r>
    <s v="O2219"/>
    <d v="2024-08-01T00:00:00"/>
    <x v="5"/>
    <x v="8"/>
    <x v="1"/>
    <s v="C396"/>
    <x v="175"/>
    <s v="B1844"/>
    <x v="521"/>
    <x v="0"/>
    <n v="24.07"/>
    <n v="4"/>
    <n v="96.28"/>
    <x v="2"/>
    <x v="1"/>
  </r>
  <r>
    <s v="O3278"/>
    <d v="2024-04-14T00:00:00"/>
    <x v="0"/>
    <x v="7"/>
    <x v="1"/>
    <s v="C317"/>
    <x v="981"/>
    <s v="B1716"/>
    <x v="625"/>
    <x v="2"/>
    <n v="54.35"/>
    <n v="5"/>
    <n v="271.75"/>
    <x v="1"/>
    <x v="2"/>
  </r>
  <r>
    <s v="O1121"/>
    <d v="2023-09-22T00:00:00"/>
    <x v="2"/>
    <x v="6"/>
    <x v="2"/>
    <s v="C657"/>
    <x v="953"/>
    <s v="B1034"/>
    <x v="1000"/>
    <x v="1"/>
    <n v="38.549999999999997"/>
    <n v="4"/>
    <n v="154.19999999999999"/>
    <x v="3"/>
    <x v="4"/>
  </r>
  <r>
    <s v="O2324"/>
    <d v="2023-09-14T00:00:00"/>
    <x v="5"/>
    <x v="6"/>
    <x v="2"/>
    <s v="C280"/>
    <x v="950"/>
    <s v="B1090"/>
    <x v="504"/>
    <x v="2"/>
    <n v="5.66"/>
    <n v="1"/>
    <n v="5.66"/>
    <x v="2"/>
    <x v="3"/>
  </r>
  <r>
    <s v="O2475"/>
    <d v="2024-09-13T00:00:00"/>
    <x v="2"/>
    <x v="6"/>
    <x v="1"/>
    <s v="C688"/>
    <x v="982"/>
    <s v="B1500"/>
    <x v="1001"/>
    <x v="1"/>
    <n v="16.29"/>
    <n v="5"/>
    <n v="81.45"/>
    <x v="0"/>
    <x v="0"/>
  </r>
  <r>
    <s v="O3285"/>
    <d v="2024-12-19T00:00:00"/>
    <x v="5"/>
    <x v="9"/>
    <x v="1"/>
    <s v="C743"/>
    <x v="468"/>
    <s v="B1418"/>
    <x v="1002"/>
    <x v="3"/>
    <n v="12.99"/>
    <n v="5"/>
    <n v="64.95"/>
    <x v="2"/>
    <x v="2"/>
  </r>
  <r>
    <s v="O1187"/>
    <d v="2023-02-04T00:00:00"/>
    <x v="6"/>
    <x v="3"/>
    <x v="2"/>
    <s v="C413"/>
    <x v="693"/>
    <s v="B1740"/>
    <x v="733"/>
    <x v="2"/>
    <n v="41.7"/>
    <n v="4"/>
    <n v="166.8"/>
    <x v="2"/>
    <x v="1"/>
  </r>
  <r>
    <s v="O3156"/>
    <d v="2025-08-15T00:00:00"/>
    <x v="2"/>
    <x v="8"/>
    <x v="0"/>
    <s v="C188"/>
    <x v="864"/>
    <s v="B1560"/>
    <x v="616"/>
    <x v="0"/>
    <n v="48.8"/>
    <n v="3"/>
    <n v="146.4"/>
    <x v="2"/>
    <x v="5"/>
  </r>
  <r>
    <s v="O1641"/>
    <d v="2024-05-30T00:00:00"/>
    <x v="5"/>
    <x v="4"/>
    <x v="1"/>
    <s v="C931"/>
    <x v="922"/>
    <s v="B1138"/>
    <x v="658"/>
    <x v="3"/>
    <n v="40.89"/>
    <n v="2"/>
    <n v="81.78"/>
    <x v="2"/>
    <x v="3"/>
  </r>
  <r>
    <s v="O3420"/>
    <d v="2025-03-14T00:00:00"/>
    <x v="2"/>
    <x v="0"/>
    <x v="0"/>
    <s v="C780"/>
    <x v="484"/>
    <s v="B1080"/>
    <x v="477"/>
    <x v="2"/>
    <n v="44.46"/>
    <n v="1"/>
    <n v="44.46"/>
    <x v="2"/>
    <x v="0"/>
  </r>
  <r>
    <s v="O1196"/>
    <d v="2024-05-22T00:00:00"/>
    <x v="3"/>
    <x v="4"/>
    <x v="1"/>
    <s v="C845"/>
    <x v="523"/>
    <s v="B1385"/>
    <x v="370"/>
    <x v="0"/>
    <n v="9.31"/>
    <n v="4"/>
    <n v="37.24"/>
    <x v="3"/>
    <x v="2"/>
  </r>
  <r>
    <s v="O1564"/>
    <d v="2024-08-06T00:00:00"/>
    <x v="4"/>
    <x v="8"/>
    <x v="1"/>
    <s v="C129"/>
    <x v="844"/>
    <s v="B1356"/>
    <x v="264"/>
    <x v="3"/>
    <n v="32"/>
    <n v="3"/>
    <n v="96"/>
    <x v="1"/>
    <x v="3"/>
  </r>
  <r>
    <s v="O3591"/>
    <d v="2024-03-09T00:00:00"/>
    <x v="6"/>
    <x v="0"/>
    <x v="1"/>
    <s v="C479"/>
    <x v="5"/>
    <s v="B1634"/>
    <x v="738"/>
    <x v="2"/>
    <n v="13.86"/>
    <n v="2"/>
    <n v="27.72"/>
    <x v="1"/>
    <x v="0"/>
  </r>
  <r>
    <s v="O2920"/>
    <d v="2025-07-28T00:00:00"/>
    <x v="1"/>
    <x v="2"/>
    <x v="0"/>
    <s v="C669"/>
    <x v="983"/>
    <s v="B1447"/>
    <x v="957"/>
    <x v="2"/>
    <n v="23.63"/>
    <n v="5"/>
    <n v="118.15"/>
    <x v="0"/>
    <x v="3"/>
  </r>
  <r>
    <s v="O2186"/>
    <d v="2024-08-19T00:00:00"/>
    <x v="1"/>
    <x v="8"/>
    <x v="1"/>
    <s v="C610"/>
    <x v="984"/>
    <s v="B1243"/>
    <x v="402"/>
    <x v="1"/>
    <n v="48.59"/>
    <n v="1"/>
    <n v="48.59"/>
    <x v="3"/>
    <x v="3"/>
  </r>
  <r>
    <s v="O1722"/>
    <d v="2023-07-30T00:00:00"/>
    <x v="0"/>
    <x v="2"/>
    <x v="2"/>
    <s v="C620"/>
    <x v="985"/>
    <s v="B1228"/>
    <x v="1003"/>
    <x v="0"/>
    <n v="29.37"/>
    <n v="1"/>
    <n v="29.37"/>
    <x v="1"/>
    <x v="3"/>
  </r>
  <r>
    <s v="O2376"/>
    <d v="2023-07-11T00:00:00"/>
    <x v="4"/>
    <x v="2"/>
    <x v="2"/>
    <s v="C498"/>
    <x v="70"/>
    <s v="B1916"/>
    <x v="659"/>
    <x v="0"/>
    <n v="24.85"/>
    <n v="4"/>
    <n v="99.4"/>
    <x v="0"/>
    <x v="2"/>
  </r>
  <r>
    <s v="O1020"/>
    <d v="2024-09-18T00:00:00"/>
    <x v="3"/>
    <x v="6"/>
    <x v="1"/>
    <s v="C936"/>
    <x v="279"/>
    <s v="B1405"/>
    <x v="1004"/>
    <x v="1"/>
    <n v="45.99"/>
    <n v="1"/>
    <n v="45.99"/>
    <x v="1"/>
    <x v="4"/>
  </r>
  <r>
    <s v="O3159"/>
    <d v="2025-01-25T00:00:00"/>
    <x v="6"/>
    <x v="11"/>
    <x v="0"/>
    <s v="C232"/>
    <x v="8"/>
    <s v="B1125"/>
    <x v="242"/>
    <x v="1"/>
    <n v="17.559999999999999"/>
    <n v="4"/>
    <n v="70.239999999999995"/>
    <x v="0"/>
    <x v="3"/>
  </r>
  <r>
    <s v="O3479"/>
    <d v="2025-06-15T00:00:00"/>
    <x v="0"/>
    <x v="1"/>
    <x v="0"/>
    <s v="C540"/>
    <x v="917"/>
    <s v="B1569"/>
    <x v="507"/>
    <x v="2"/>
    <n v="29.07"/>
    <n v="5"/>
    <n v="145.35"/>
    <x v="0"/>
    <x v="6"/>
  </r>
  <r>
    <s v="O2454"/>
    <d v="2024-09-28T00:00:00"/>
    <x v="6"/>
    <x v="6"/>
    <x v="1"/>
    <s v="C270"/>
    <x v="60"/>
    <s v="B1599"/>
    <x v="453"/>
    <x v="1"/>
    <n v="28.26"/>
    <n v="5"/>
    <n v="141.30000000000001"/>
    <x v="1"/>
    <x v="0"/>
  </r>
  <r>
    <s v="O3600"/>
    <d v="2025-08-19T00:00:00"/>
    <x v="4"/>
    <x v="8"/>
    <x v="0"/>
    <s v="C130"/>
    <x v="210"/>
    <s v="B1233"/>
    <x v="926"/>
    <x v="1"/>
    <n v="33.17"/>
    <n v="2"/>
    <n v="66.34"/>
    <x v="0"/>
    <x v="2"/>
  </r>
  <r>
    <s v="O1954"/>
    <d v="2023-12-23T00:00:00"/>
    <x v="6"/>
    <x v="9"/>
    <x v="2"/>
    <s v="C893"/>
    <x v="346"/>
    <s v="B1147"/>
    <x v="51"/>
    <x v="0"/>
    <n v="41.9"/>
    <n v="1"/>
    <n v="41.9"/>
    <x v="1"/>
    <x v="0"/>
  </r>
  <r>
    <s v="O2089"/>
    <d v="2023-11-12T00:00:00"/>
    <x v="0"/>
    <x v="5"/>
    <x v="2"/>
    <s v="C489"/>
    <x v="813"/>
    <s v="B1145"/>
    <x v="609"/>
    <x v="2"/>
    <n v="30.43"/>
    <n v="5"/>
    <n v="152.15"/>
    <x v="2"/>
    <x v="3"/>
  </r>
  <r>
    <s v="O3471"/>
    <d v="2024-02-15T00:00:00"/>
    <x v="5"/>
    <x v="3"/>
    <x v="1"/>
    <s v="C836"/>
    <x v="343"/>
    <s v="B1353"/>
    <x v="1005"/>
    <x v="3"/>
    <n v="23.35"/>
    <n v="1"/>
    <n v="23.35"/>
    <x v="2"/>
    <x v="0"/>
  </r>
  <r>
    <s v="O2133"/>
    <d v="2023-02-15T00:00:00"/>
    <x v="3"/>
    <x v="3"/>
    <x v="2"/>
    <s v="C389"/>
    <x v="986"/>
    <s v="B1903"/>
    <x v="224"/>
    <x v="2"/>
    <n v="33.5"/>
    <n v="2"/>
    <n v="67"/>
    <x v="3"/>
    <x v="2"/>
  </r>
  <r>
    <s v="O1350"/>
    <d v="2024-06-02T00:00:00"/>
    <x v="0"/>
    <x v="1"/>
    <x v="1"/>
    <s v="C692"/>
    <x v="303"/>
    <s v="B1465"/>
    <x v="920"/>
    <x v="1"/>
    <n v="15.36"/>
    <n v="2"/>
    <n v="30.72"/>
    <x v="0"/>
    <x v="0"/>
  </r>
  <r>
    <s v="O2255"/>
    <d v="2024-07-17T00:00:00"/>
    <x v="3"/>
    <x v="2"/>
    <x v="1"/>
    <s v="C751"/>
    <x v="987"/>
    <s v="B1542"/>
    <x v="984"/>
    <x v="2"/>
    <n v="27.18"/>
    <n v="5"/>
    <n v="135.9"/>
    <x v="0"/>
    <x v="1"/>
  </r>
  <r>
    <s v="O1307"/>
    <d v="2024-06-18T00:00:00"/>
    <x v="4"/>
    <x v="1"/>
    <x v="1"/>
    <s v="C768"/>
    <x v="230"/>
    <s v="B1203"/>
    <x v="1006"/>
    <x v="3"/>
    <n v="21.73"/>
    <n v="5"/>
    <n v="108.65"/>
    <x v="2"/>
    <x v="0"/>
  </r>
  <r>
    <s v="O3143"/>
    <d v="2025-05-24T00:00:00"/>
    <x v="6"/>
    <x v="4"/>
    <x v="0"/>
    <s v="C856"/>
    <x v="943"/>
    <s v="B1503"/>
    <x v="714"/>
    <x v="3"/>
    <n v="13.6"/>
    <n v="1"/>
    <n v="13.6"/>
    <x v="0"/>
    <x v="1"/>
  </r>
  <r>
    <s v="O1304"/>
    <d v="2024-03-12T00:00:00"/>
    <x v="4"/>
    <x v="0"/>
    <x v="1"/>
    <s v="C273"/>
    <x v="329"/>
    <s v="B1277"/>
    <x v="1007"/>
    <x v="0"/>
    <n v="48.66"/>
    <n v="1"/>
    <n v="48.66"/>
    <x v="2"/>
    <x v="7"/>
  </r>
  <r>
    <s v="O1021"/>
    <d v="2023-06-21T00:00:00"/>
    <x v="3"/>
    <x v="1"/>
    <x v="2"/>
    <s v="C853"/>
    <x v="936"/>
    <s v="B1645"/>
    <x v="796"/>
    <x v="0"/>
    <n v="16.38"/>
    <n v="5"/>
    <n v="81.900000000000006"/>
    <x v="0"/>
    <x v="3"/>
  </r>
  <r>
    <s v="O1804"/>
    <d v="2023-11-14T00:00:00"/>
    <x v="4"/>
    <x v="5"/>
    <x v="2"/>
    <s v="C247"/>
    <x v="207"/>
    <s v="B1424"/>
    <x v="968"/>
    <x v="1"/>
    <n v="18.79"/>
    <n v="1"/>
    <n v="18.79"/>
    <x v="0"/>
    <x v="3"/>
  </r>
  <r>
    <s v="O3148"/>
    <d v="2022-09-02T00:00:00"/>
    <x v="2"/>
    <x v="6"/>
    <x v="3"/>
    <s v="C844"/>
    <x v="206"/>
    <s v="B1248"/>
    <x v="358"/>
    <x v="2"/>
    <n v="14.01"/>
    <n v="3"/>
    <n v="42.03"/>
    <x v="2"/>
    <x v="0"/>
  </r>
  <r>
    <s v="O1621"/>
    <d v="2023-10-28T00:00:00"/>
    <x v="6"/>
    <x v="10"/>
    <x v="2"/>
    <s v="C410"/>
    <x v="988"/>
    <s v="B1157"/>
    <x v="1008"/>
    <x v="3"/>
    <n v="16.149999999999999"/>
    <n v="2"/>
    <n v="32.299999999999997"/>
    <x v="3"/>
    <x v="4"/>
  </r>
  <r>
    <s v="O2310"/>
    <d v="2023-12-13T00:00:00"/>
    <x v="3"/>
    <x v="9"/>
    <x v="2"/>
    <s v="C471"/>
    <x v="611"/>
    <s v="B1435"/>
    <x v="60"/>
    <x v="0"/>
    <n v="38.200000000000003"/>
    <n v="3"/>
    <n v="114.6"/>
    <x v="2"/>
    <x v="6"/>
  </r>
  <r>
    <s v="O1028"/>
    <d v="2023-07-28T00:00:00"/>
    <x v="2"/>
    <x v="2"/>
    <x v="2"/>
    <s v="C316"/>
    <x v="989"/>
    <s v="B1248"/>
    <x v="1009"/>
    <x v="2"/>
    <n v="19.3"/>
    <n v="5"/>
    <n v="96.5"/>
    <x v="2"/>
    <x v="7"/>
  </r>
  <r>
    <s v="O1536"/>
    <d v="2023-01-05T00:00:00"/>
    <x v="5"/>
    <x v="11"/>
    <x v="2"/>
    <s v="C214"/>
    <x v="164"/>
    <s v="B1210"/>
    <x v="654"/>
    <x v="0"/>
    <n v="21.31"/>
    <n v="1"/>
    <n v="21.31"/>
    <x v="1"/>
    <x v="1"/>
  </r>
  <r>
    <s v="O1149"/>
    <d v="2023-11-07T00:00:00"/>
    <x v="4"/>
    <x v="5"/>
    <x v="2"/>
    <s v="C639"/>
    <x v="163"/>
    <s v="B1542"/>
    <x v="984"/>
    <x v="1"/>
    <n v="30.76"/>
    <n v="3"/>
    <n v="92.28"/>
    <x v="3"/>
    <x v="2"/>
  </r>
  <r>
    <s v="O3620"/>
    <d v="2024-07-31T00:00:00"/>
    <x v="3"/>
    <x v="2"/>
    <x v="1"/>
    <s v="C754"/>
    <x v="573"/>
    <s v="B1798"/>
    <x v="810"/>
    <x v="3"/>
    <n v="39.19"/>
    <n v="2"/>
    <n v="78.38"/>
    <x v="0"/>
    <x v="2"/>
  </r>
  <r>
    <s v="O2041"/>
    <d v="2024-06-01T00:00:00"/>
    <x v="6"/>
    <x v="1"/>
    <x v="1"/>
    <s v="C927"/>
    <x v="990"/>
    <s v="B1469"/>
    <x v="1010"/>
    <x v="3"/>
    <n v="6.01"/>
    <n v="2"/>
    <n v="12.02"/>
    <x v="2"/>
    <x v="4"/>
  </r>
  <r>
    <s v="O3100"/>
    <d v="2025-02-12T00:00:00"/>
    <x v="3"/>
    <x v="3"/>
    <x v="0"/>
    <s v="C328"/>
    <x v="895"/>
    <s v="B1651"/>
    <x v="691"/>
    <x v="1"/>
    <n v="35.9"/>
    <n v="4"/>
    <n v="143.6"/>
    <x v="2"/>
    <x v="6"/>
  </r>
  <r>
    <s v="O2932"/>
    <d v="2023-11-06T00:00:00"/>
    <x v="1"/>
    <x v="5"/>
    <x v="2"/>
    <s v="C951"/>
    <x v="561"/>
    <s v="B1474"/>
    <x v="892"/>
    <x v="2"/>
    <n v="31.1"/>
    <n v="4"/>
    <n v="124.4"/>
    <x v="0"/>
    <x v="1"/>
  </r>
  <r>
    <s v="O3155"/>
    <d v="2024-01-20T00:00:00"/>
    <x v="6"/>
    <x v="11"/>
    <x v="1"/>
    <s v="C714"/>
    <x v="200"/>
    <s v="B1869"/>
    <x v="1011"/>
    <x v="3"/>
    <n v="17.3"/>
    <n v="1"/>
    <n v="17.3"/>
    <x v="0"/>
    <x v="7"/>
  </r>
  <r>
    <s v="O2490"/>
    <d v="2023-09-02T00:00:00"/>
    <x v="6"/>
    <x v="6"/>
    <x v="2"/>
    <s v="C659"/>
    <x v="977"/>
    <s v="B1165"/>
    <x v="331"/>
    <x v="3"/>
    <n v="18"/>
    <n v="1"/>
    <n v="18"/>
    <x v="0"/>
    <x v="7"/>
  </r>
  <r>
    <s v="O2811"/>
    <d v="2024-10-18T00:00:00"/>
    <x v="2"/>
    <x v="10"/>
    <x v="1"/>
    <s v="C539"/>
    <x v="256"/>
    <s v="B1227"/>
    <x v="844"/>
    <x v="0"/>
    <n v="50.56"/>
    <n v="3"/>
    <n v="151.68"/>
    <x v="1"/>
    <x v="6"/>
  </r>
  <r>
    <s v="O3852"/>
    <d v="2024-12-10T00:00:00"/>
    <x v="4"/>
    <x v="9"/>
    <x v="1"/>
    <s v="C919"/>
    <x v="402"/>
    <s v="B1874"/>
    <x v="109"/>
    <x v="1"/>
    <n v="32.32"/>
    <n v="2"/>
    <n v="64.64"/>
    <x v="2"/>
    <x v="3"/>
  </r>
  <r>
    <s v="O1685"/>
    <d v="2024-09-26T00:00:00"/>
    <x v="5"/>
    <x v="6"/>
    <x v="1"/>
    <s v="C238"/>
    <x v="991"/>
    <s v="B1246"/>
    <x v="1012"/>
    <x v="1"/>
    <n v="16.420000000000002"/>
    <n v="1"/>
    <n v="16.420000000000002"/>
    <x v="2"/>
    <x v="7"/>
  </r>
  <r>
    <s v="O1287"/>
    <d v="2023-06-22T00:00:00"/>
    <x v="5"/>
    <x v="1"/>
    <x v="2"/>
    <s v="C672"/>
    <x v="961"/>
    <s v="B1927"/>
    <x v="989"/>
    <x v="0"/>
    <n v="34.07"/>
    <n v="5"/>
    <n v="170.35"/>
    <x v="1"/>
    <x v="0"/>
  </r>
  <r>
    <s v="O1073"/>
    <d v="2024-12-17T00:00:00"/>
    <x v="4"/>
    <x v="9"/>
    <x v="1"/>
    <s v="C266"/>
    <x v="992"/>
    <s v="B1560"/>
    <x v="616"/>
    <x v="3"/>
    <n v="44.47"/>
    <n v="3"/>
    <n v="133.41"/>
    <x v="0"/>
    <x v="4"/>
  </r>
  <r>
    <s v="O2378"/>
    <d v="2022-08-31T00:00:00"/>
    <x v="3"/>
    <x v="8"/>
    <x v="3"/>
    <s v="C146"/>
    <x v="993"/>
    <s v="B1983"/>
    <x v="343"/>
    <x v="0"/>
    <n v="22.38"/>
    <n v="1"/>
    <n v="22.38"/>
    <x v="0"/>
    <x v="6"/>
  </r>
  <r>
    <s v="O1107"/>
    <d v="2024-08-12T00:00:00"/>
    <x v="1"/>
    <x v="8"/>
    <x v="1"/>
    <s v="C563"/>
    <x v="631"/>
    <s v="B1709"/>
    <x v="1013"/>
    <x v="2"/>
    <n v="5.7"/>
    <n v="3"/>
    <n v="17.100000000000001"/>
    <x v="0"/>
    <x v="4"/>
  </r>
  <r>
    <s v="O1929"/>
    <d v="2024-11-19T00:00:00"/>
    <x v="4"/>
    <x v="5"/>
    <x v="1"/>
    <s v="C856"/>
    <x v="943"/>
    <s v="B1457"/>
    <x v="562"/>
    <x v="1"/>
    <n v="41.8"/>
    <n v="3"/>
    <n v="125.4"/>
    <x v="2"/>
    <x v="0"/>
  </r>
  <r>
    <s v="O2095"/>
    <d v="2024-02-08T00:00:00"/>
    <x v="5"/>
    <x v="3"/>
    <x v="1"/>
    <s v="C800"/>
    <x v="994"/>
    <s v="B1933"/>
    <x v="302"/>
    <x v="3"/>
    <n v="30.03"/>
    <n v="1"/>
    <n v="30.03"/>
    <x v="2"/>
    <x v="2"/>
  </r>
  <r>
    <s v="O3556"/>
    <d v="2023-03-09T00:00:00"/>
    <x v="5"/>
    <x v="0"/>
    <x v="2"/>
    <s v="C464"/>
    <x v="629"/>
    <s v="B1340"/>
    <x v="648"/>
    <x v="0"/>
    <n v="9.99"/>
    <n v="4"/>
    <n v="39.96"/>
    <x v="2"/>
    <x v="1"/>
  </r>
  <r>
    <s v="O1118"/>
    <d v="2024-11-30T00:00:00"/>
    <x v="6"/>
    <x v="5"/>
    <x v="1"/>
    <s v="C963"/>
    <x v="995"/>
    <s v="B1125"/>
    <x v="532"/>
    <x v="1"/>
    <n v="8.76"/>
    <n v="5"/>
    <n v="43.8"/>
    <x v="3"/>
    <x v="7"/>
  </r>
  <r>
    <s v="O3241"/>
    <d v="2022-09-14T00:00:00"/>
    <x v="3"/>
    <x v="6"/>
    <x v="3"/>
    <s v="C471"/>
    <x v="611"/>
    <s v="B1925"/>
    <x v="1014"/>
    <x v="2"/>
    <n v="25.7"/>
    <n v="5"/>
    <n v="128.5"/>
    <x v="2"/>
    <x v="0"/>
  </r>
  <r>
    <s v="O1522"/>
    <d v="2024-01-17T00:00:00"/>
    <x v="3"/>
    <x v="11"/>
    <x v="1"/>
    <s v="C114"/>
    <x v="996"/>
    <s v="B1166"/>
    <x v="1015"/>
    <x v="2"/>
    <n v="44.97"/>
    <n v="2"/>
    <n v="89.94"/>
    <x v="1"/>
    <x v="3"/>
  </r>
  <r>
    <s v="O2639"/>
    <d v="2024-06-20T00:00:00"/>
    <x v="5"/>
    <x v="1"/>
    <x v="1"/>
    <s v="C132"/>
    <x v="136"/>
    <s v="B1254"/>
    <x v="783"/>
    <x v="2"/>
    <n v="55"/>
    <n v="2"/>
    <n v="110"/>
    <x v="2"/>
    <x v="1"/>
  </r>
  <r>
    <s v="O1089"/>
    <d v="2023-04-30T00:00:00"/>
    <x v="0"/>
    <x v="7"/>
    <x v="2"/>
    <s v="C659"/>
    <x v="711"/>
    <s v="B1986"/>
    <x v="1016"/>
    <x v="1"/>
    <n v="11.52"/>
    <n v="5"/>
    <n v="57.6"/>
    <x v="2"/>
    <x v="4"/>
  </r>
  <r>
    <s v="O2222"/>
    <d v="2024-07-04T00:00:00"/>
    <x v="5"/>
    <x v="2"/>
    <x v="1"/>
    <s v="C335"/>
    <x v="569"/>
    <s v="B1721"/>
    <x v="179"/>
    <x v="1"/>
    <n v="23.16"/>
    <n v="4"/>
    <n v="92.64"/>
    <x v="0"/>
    <x v="2"/>
  </r>
  <r>
    <s v="O1532"/>
    <d v="2023-06-15T00:00:00"/>
    <x v="5"/>
    <x v="1"/>
    <x v="2"/>
    <s v="C381"/>
    <x v="437"/>
    <s v="B1726"/>
    <x v="167"/>
    <x v="0"/>
    <n v="18.399999999999999"/>
    <n v="5"/>
    <n v="92"/>
    <x v="0"/>
    <x v="4"/>
  </r>
  <r>
    <s v="O1372"/>
    <d v="2023-07-30T00:00:00"/>
    <x v="0"/>
    <x v="2"/>
    <x v="2"/>
    <s v="C678"/>
    <x v="997"/>
    <s v="B1752"/>
    <x v="1017"/>
    <x v="0"/>
    <n v="13.3"/>
    <n v="2"/>
    <n v="26.6"/>
    <x v="1"/>
    <x v="7"/>
  </r>
  <r>
    <s v="O1956"/>
    <d v="2024-12-19T00:00:00"/>
    <x v="5"/>
    <x v="9"/>
    <x v="1"/>
    <s v="C492"/>
    <x v="704"/>
    <s v="B1350"/>
    <x v="962"/>
    <x v="2"/>
    <n v="21.04"/>
    <n v="3"/>
    <n v="63.12"/>
    <x v="2"/>
    <x v="3"/>
  </r>
  <r>
    <s v="O2484"/>
    <d v="2023-08-15T00:00:00"/>
    <x v="4"/>
    <x v="8"/>
    <x v="2"/>
    <s v="C291"/>
    <x v="904"/>
    <s v="B1936"/>
    <x v="122"/>
    <x v="0"/>
    <n v="39.74"/>
    <n v="4"/>
    <n v="158.96"/>
    <x v="0"/>
    <x v="7"/>
  </r>
  <r>
    <s v="O1144"/>
    <d v="2024-01-26T00:00:00"/>
    <x v="2"/>
    <x v="11"/>
    <x v="1"/>
    <s v="C415"/>
    <x v="167"/>
    <s v="B1627"/>
    <x v="963"/>
    <x v="2"/>
    <n v="11.74"/>
    <n v="1"/>
    <n v="11.74"/>
    <x v="3"/>
    <x v="1"/>
  </r>
  <r>
    <s v="O2767"/>
    <d v="2024-01-18T00:00:00"/>
    <x v="5"/>
    <x v="11"/>
    <x v="1"/>
    <s v="C396"/>
    <x v="574"/>
    <s v="B1028"/>
    <x v="518"/>
    <x v="2"/>
    <n v="18.77"/>
    <n v="3"/>
    <n v="56.31"/>
    <x v="1"/>
    <x v="2"/>
  </r>
  <r>
    <s v="O2461"/>
    <d v="2023-03-16T00:00:00"/>
    <x v="5"/>
    <x v="0"/>
    <x v="2"/>
    <s v="C773"/>
    <x v="650"/>
    <s v="B1073"/>
    <x v="110"/>
    <x v="0"/>
    <n v="33.76"/>
    <n v="4"/>
    <n v="135.04"/>
    <x v="0"/>
    <x v="5"/>
  </r>
  <r>
    <s v="O2723"/>
    <d v="2025-01-29T00:00:00"/>
    <x v="3"/>
    <x v="11"/>
    <x v="0"/>
    <s v="C876"/>
    <x v="191"/>
    <s v="B1300"/>
    <x v="479"/>
    <x v="3"/>
    <n v="53.49"/>
    <n v="4"/>
    <n v="213.96"/>
    <x v="2"/>
    <x v="5"/>
  </r>
  <r>
    <s v="O3493"/>
    <d v="2023-01-20T00:00:00"/>
    <x v="2"/>
    <x v="11"/>
    <x v="2"/>
    <s v="C941"/>
    <x v="998"/>
    <s v="B1783"/>
    <x v="1018"/>
    <x v="2"/>
    <n v="8.8800000000000008"/>
    <n v="1"/>
    <n v="8.8800000000000008"/>
    <x v="2"/>
    <x v="1"/>
  </r>
  <r>
    <s v="O2481"/>
    <d v="2024-11-12T00:00:00"/>
    <x v="4"/>
    <x v="5"/>
    <x v="1"/>
    <s v="C601"/>
    <x v="159"/>
    <s v="B1706"/>
    <x v="880"/>
    <x v="0"/>
    <n v="6.88"/>
    <n v="1"/>
    <n v="6.88"/>
    <x v="0"/>
    <x v="6"/>
  </r>
  <r>
    <s v="O3887"/>
    <d v="2025-05-21T00:00:00"/>
    <x v="3"/>
    <x v="4"/>
    <x v="0"/>
    <s v="C880"/>
    <x v="643"/>
    <s v="B1231"/>
    <x v="28"/>
    <x v="2"/>
    <n v="23.47"/>
    <n v="4"/>
    <n v="93.88"/>
    <x v="2"/>
    <x v="0"/>
  </r>
  <r>
    <s v="O2578"/>
    <d v="2024-03-10T00:00:00"/>
    <x v="0"/>
    <x v="0"/>
    <x v="1"/>
    <s v="C601"/>
    <x v="159"/>
    <s v="B1262"/>
    <x v="766"/>
    <x v="0"/>
    <n v="17.46"/>
    <n v="2"/>
    <n v="34.92"/>
    <x v="0"/>
    <x v="3"/>
  </r>
  <r>
    <s v="O3724"/>
    <d v="2024-10-07T00:00:00"/>
    <x v="1"/>
    <x v="10"/>
    <x v="1"/>
    <s v="C712"/>
    <x v="429"/>
    <s v="B1809"/>
    <x v="907"/>
    <x v="0"/>
    <n v="40.82"/>
    <n v="3"/>
    <n v="122.46"/>
    <x v="2"/>
    <x v="5"/>
  </r>
  <r>
    <s v="O2325"/>
    <d v="2025-02-19T00:00:00"/>
    <x v="3"/>
    <x v="3"/>
    <x v="0"/>
    <s v="C527"/>
    <x v="0"/>
    <s v="B1243"/>
    <x v="440"/>
    <x v="1"/>
    <n v="38.369999999999997"/>
    <n v="2"/>
    <n v="76.739999999999995"/>
    <x v="2"/>
    <x v="2"/>
  </r>
  <r>
    <s v="O3125"/>
    <d v="2023-07-11T00:00:00"/>
    <x v="4"/>
    <x v="2"/>
    <x v="2"/>
    <s v="C553"/>
    <x v="276"/>
    <s v="B1887"/>
    <x v="523"/>
    <x v="3"/>
    <n v="23.99"/>
    <n v="1"/>
    <n v="23.99"/>
    <x v="1"/>
    <x v="1"/>
  </r>
  <r>
    <s v="O1841"/>
    <d v="2024-02-14T00:00:00"/>
    <x v="3"/>
    <x v="3"/>
    <x v="1"/>
    <s v="C651"/>
    <x v="213"/>
    <s v="B1248"/>
    <x v="358"/>
    <x v="3"/>
    <n v="12.02"/>
    <n v="2"/>
    <n v="24.04"/>
    <x v="3"/>
    <x v="7"/>
  </r>
  <r>
    <s v="O1443"/>
    <d v="2024-02-29T00:00:00"/>
    <x v="5"/>
    <x v="3"/>
    <x v="1"/>
    <s v="C996"/>
    <x v="452"/>
    <s v="B1565"/>
    <x v="128"/>
    <x v="2"/>
    <n v="34.840000000000003"/>
    <n v="2"/>
    <n v="69.680000000000007"/>
    <x v="3"/>
    <x v="1"/>
  </r>
  <r>
    <s v="O1153"/>
    <d v="2023-12-09T00:00:00"/>
    <x v="6"/>
    <x v="9"/>
    <x v="2"/>
    <s v="C573"/>
    <x v="649"/>
    <s v="B1739"/>
    <x v="1019"/>
    <x v="1"/>
    <n v="18.3"/>
    <n v="5"/>
    <n v="91.5"/>
    <x v="2"/>
    <x v="2"/>
  </r>
  <r>
    <s v="O1497"/>
    <d v="2024-02-07T00:00:00"/>
    <x v="3"/>
    <x v="3"/>
    <x v="1"/>
    <s v="C461"/>
    <x v="67"/>
    <s v="B1272"/>
    <x v="1020"/>
    <x v="0"/>
    <n v="30.62"/>
    <n v="2"/>
    <n v="61.24"/>
    <x v="3"/>
    <x v="2"/>
  </r>
  <r>
    <s v="O2530"/>
    <d v="2025-03-02T00:00:00"/>
    <x v="0"/>
    <x v="0"/>
    <x v="0"/>
    <s v="C538"/>
    <x v="674"/>
    <s v="B1012"/>
    <x v="568"/>
    <x v="2"/>
    <n v="22.3"/>
    <n v="2"/>
    <n v="44.6"/>
    <x v="2"/>
    <x v="7"/>
  </r>
  <r>
    <s v="O3777"/>
    <d v="2023-08-08T00:00:00"/>
    <x v="4"/>
    <x v="8"/>
    <x v="2"/>
    <s v="C267"/>
    <x v="999"/>
    <s v="B1772"/>
    <x v="761"/>
    <x v="0"/>
    <n v="17.690000000000001"/>
    <n v="1"/>
    <n v="17.690000000000001"/>
    <x v="0"/>
    <x v="2"/>
  </r>
  <r>
    <s v="O1117"/>
    <d v="2023-01-16T00:00:00"/>
    <x v="1"/>
    <x v="11"/>
    <x v="2"/>
    <s v="C395"/>
    <x v="1000"/>
    <s v="B1656"/>
    <x v="1021"/>
    <x v="2"/>
    <n v="22.59"/>
    <n v="1"/>
    <n v="22.59"/>
    <x v="1"/>
    <x v="2"/>
  </r>
  <r>
    <s v="O2406"/>
    <d v="2024-03-14T00:00:00"/>
    <x v="5"/>
    <x v="0"/>
    <x v="1"/>
    <s v="C575"/>
    <x v="140"/>
    <s v="B1795"/>
    <x v="66"/>
    <x v="2"/>
    <n v="13.62"/>
    <n v="4"/>
    <n v="54.48"/>
    <x v="2"/>
    <x v="7"/>
  </r>
  <r>
    <s v="O1530"/>
    <d v="2024-04-30T00:00:00"/>
    <x v="4"/>
    <x v="7"/>
    <x v="1"/>
    <s v="C222"/>
    <x v="684"/>
    <s v="B1554"/>
    <x v="622"/>
    <x v="1"/>
    <n v="35.229999999999997"/>
    <n v="2"/>
    <n v="70.459999999999994"/>
    <x v="0"/>
    <x v="1"/>
  </r>
  <r>
    <s v="O2306"/>
    <d v="2023-05-20T00:00:00"/>
    <x v="6"/>
    <x v="4"/>
    <x v="2"/>
    <s v="C685"/>
    <x v="1001"/>
    <s v="B1232"/>
    <x v="803"/>
    <x v="0"/>
    <n v="30.06"/>
    <n v="5"/>
    <n v="150.30000000000001"/>
    <x v="1"/>
    <x v="6"/>
  </r>
  <r>
    <s v="O3877"/>
    <d v="2024-01-19T00:00:00"/>
    <x v="2"/>
    <x v="11"/>
    <x v="1"/>
    <s v="C518"/>
    <x v="1002"/>
    <s v="B1739"/>
    <x v="807"/>
    <x v="2"/>
    <n v="24.23"/>
    <n v="5"/>
    <n v="121.15"/>
    <x v="1"/>
    <x v="7"/>
  </r>
  <r>
    <s v="O3453"/>
    <d v="2025-03-08T00:00:00"/>
    <x v="6"/>
    <x v="0"/>
    <x v="0"/>
    <s v="C881"/>
    <x v="158"/>
    <s v="B1781"/>
    <x v="121"/>
    <x v="0"/>
    <n v="32.9"/>
    <n v="4"/>
    <n v="131.6"/>
    <x v="2"/>
    <x v="5"/>
  </r>
  <r>
    <s v="O1881"/>
    <d v="2023-09-13T00:00:00"/>
    <x v="3"/>
    <x v="6"/>
    <x v="2"/>
    <s v="C884"/>
    <x v="405"/>
    <s v="B1375"/>
    <x v="431"/>
    <x v="3"/>
    <n v="27.67"/>
    <n v="3"/>
    <n v="83.01"/>
    <x v="2"/>
    <x v="4"/>
  </r>
  <r>
    <s v="O2702"/>
    <d v="2024-11-09T00:00:00"/>
    <x v="6"/>
    <x v="5"/>
    <x v="1"/>
    <s v="C379"/>
    <x v="282"/>
    <s v="B1450"/>
    <x v="103"/>
    <x v="0"/>
    <n v="48.28"/>
    <n v="1"/>
    <n v="48.28"/>
    <x v="0"/>
    <x v="2"/>
  </r>
  <r>
    <s v="O1082"/>
    <d v="2024-12-20T00:00:00"/>
    <x v="2"/>
    <x v="9"/>
    <x v="1"/>
    <s v="C882"/>
    <x v="1003"/>
    <s v="B1131"/>
    <x v="773"/>
    <x v="2"/>
    <n v="7.72"/>
    <n v="4"/>
    <n v="30.88"/>
    <x v="2"/>
    <x v="3"/>
  </r>
  <r>
    <s v="O2208"/>
    <d v="2023-02-21T00:00:00"/>
    <x v="4"/>
    <x v="3"/>
    <x v="2"/>
    <s v="C731"/>
    <x v="923"/>
    <s v="B1963"/>
    <x v="499"/>
    <x v="0"/>
    <n v="12.13"/>
    <n v="3"/>
    <n v="36.39"/>
    <x v="2"/>
    <x v="3"/>
  </r>
  <r>
    <s v="O3465"/>
    <d v="2025-04-11T00:00:00"/>
    <x v="2"/>
    <x v="7"/>
    <x v="0"/>
    <s v="C190"/>
    <x v="1004"/>
    <s v="B1800"/>
    <x v="406"/>
    <x v="2"/>
    <n v="40.24"/>
    <n v="4"/>
    <n v="160.96"/>
    <x v="1"/>
    <x v="0"/>
  </r>
  <r>
    <s v="O2336"/>
    <d v="2022-12-15T00:00:00"/>
    <x v="5"/>
    <x v="9"/>
    <x v="3"/>
    <s v="C359"/>
    <x v="95"/>
    <s v="B1668"/>
    <x v="680"/>
    <x v="0"/>
    <n v="40.49"/>
    <n v="4"/>
    <n v="161.96"/>
    <x v="2"/>
    <x v="0"/>
  </r>
  <r>
    <s v="O3824"/>
    <d v="2024-05-10T00:00:00"/>
    <x v="2"/>
    <x v="4"/>
    <x v="1"/>
    <s v="C303"/>
    <x v="298"/>
    <s v="B1031"/>
    <x v="686"/>
    <x v="2"/>
    <n v="40.200000000000003"/>
    <n v="3"/>
    <n v="120.6"/>
    <x v="1"/>
    <x v="2"/>
  </r>
  <r>
    <s v="O2231"/>
    <d v="2024-06-11T00:00:00"/>
    <x v="4"/>
    <x v="1"/>
    <x v="1"/>
    <s v="C114"/>
    <x v="947"/>
    <s v="B1613"/>
    <x v="858"/>
    <x v="1"/>
    <n v="23.86"/>
    <n v="1"/>
    <n v="23.86"/>
    <x v="1"/>
    <x v="2"/>
  </r>
  <r>
    <s v="O2686"/>
    <d v="2022-09-23T00:00:00"/>
    <x v="2"/>
    <x v="6"/>
    <x v="3"/>
    <s v="C545"/>
    <x v="14"/>
    <s v="B1066"/>
    <x v="21"/>
    <x v="0"/>
    <n v="39.61"/>
    <n v="4"/>
    <n v="158.44"/>
    <x v="2"/>
    <x v="2"/>
  </r>
  <r>
    <s v="O1508"/>
    <d v="2023-07-25T00:00:00"/>
    <x v="4"/>
    <x v="2"/>
    <x v="2"/>
    <s v="C903"/>
    <x v="1005"/>
    <s v="B1805"/>
    <x v="221"/>
    <x v="1"/>
    <n v="20.399999999999999"/>
    <n v="3"/>
    <n v="61.2"/>
    <x v="1"/>
    <x v="7"/>
  </r>
  <r>
    <s v="O3619"/>
    <d v="2023-07-31T00:00:00"/>
    <x v="1"/>
    <x v="2"/>
    <x v="2"/>
    <s v="C325"/>
    <x v="613"/>
    <s v="B1903"/>
    <x v="321"/>
    <x v="2"/>
    <n v="19.809999999999999"/>
    <n v="1"/>
    <n v="19.809999999999999"/>
    <x v="0"/>
    <x v="5"/>
  </r>
  <r>
    <s v="O1015"/>
    <d v="2023-10-11T00:00:00"/>
    <x v="3"/>
    <x v="10"/>
    <x v="2"/>
    <s v="C112"/>
    <x v="1006"/>
    <s v="B1651"/>
    <x v="782"/>
    <x v="2"/>
    <n v="28.9"/>
    <n v="5"/>
    <n v="144.5"/>
    <x v="3"/>
    <x v="7"/>
  </r>
  <r>
    <s v="O3116"/>
    <d v="2024-11-18T00:00:00"/>
    <x v="1"/>
    <x v="5"/>
    <x v="1"/>
    <s v="C682"/>
    <x v="1007"/>
    <s v="B1959"/>
    <x v="139"/>
    <x v="1"/>
    <n v="28.35"/>
    <n v="4"/>
    <n v="113.4"/>
    <x v="2"/>
    <x v="0"/>
  </r>
  <r>
    <s v="O2742"/>
    <d v="2024-04-06T00:00:00"/>
    <x v="6"/>
    <x v="7"/>
    <x v="1"/>
    <s v="C412"/>
    <x v="1008"/>
    <s v="B1616"/>
    <x v="724"/>
    <x v="3"/>
    <n v="44.28"/>
    <n v="5"/>
    <n v="221.4"/>
    <x v="0"/>
    <x v="0"/>
  </r>
  <r>
    <s v="O2818"/>
    <d v="2024-12-21T00:00:00"/>
    <x v="6"/>
    <x v="9"/>
    <x v="1"/>
    <s v="C624"/>
    <x v="86"/>
    <s v="B1413"/>
    <x v="374"/>
    <x v="2"/>
    <n v="11.55"/>
    <n v="3"/>
    <n v="34.65"/>
    <x v="0"/>
    <x v="2"/>
  </r>
  <r>
    <s v="O3661"/>
    <d v="2023-11-14T00:00:00"/>
    <x v="4"/>
    <x v="5"/>
    <x v="2"/>
    <s v="C307"/>
    <x v="1009"/>
    <s v="B1564"/>
    <x v="564"/>
    <x v="3"/>
    <n v="35.32"/>
    <n v="2"/>
    <n v="70.64"/>
    <x v="0"/>
    <x v="6"/>
  </r>
  <r>
    <s v="O2862"/>
    <d v="2024-04-22T00:00:00"/>
    <x v="1"/>
    <x v="7"/>
    <x v="1"/>
    <s v="C453"/>
    <x v="105"/>
    <s v="B1940"/>
    <x v="1022"/>
    <x v="0"/>
    <n v="9.1999999999999993"/>
    <n v="5"/>
    <n v="46"/>
    <x v="0"/>
    <x v="0"/>
  </r>
  <r>
    <s v="O1436"/>
    <d v="2024-07-29T00:00:00"/>
    <x v="1"/>
    <x v="2"/>
    <x v="1"/>
    <s v="C364"/>
    <x v="600"/>
    <s v="B1194"/>
    <x v="933"/>
    <x v="2"/>
    <n v="30.76"/>
    <n v="3"/>
    <n v="92.28"/>
    <x v="3"/>
    <x v="3"/>
  </r>
  <r>
    <s v="O3163"/>
    <d v="2025-05-04T00:00:00"/>
    <x v="0"/>
    <x v="4"/>
    <x v="0"/>
    <s v="C688"/>
    <x v="982"/>
    <s v="B1503"/>
    <x v="714"/>
    <x v="3"/>
    <n v="15.65"/>
    <n v="2"/>
    <n v="31.3"/>
    <x v="0"/>
    <x v="0"/>
  </r>
  <r>
    <s v="O1286"/>
    <d v="2024-06-02T00:00:00"/>
    <x v="0"/>
    <x v="1"/>
    <x v="1"/>
    <s v="C142"/>
    <x v="912"/>
    <s v="B1519"/>
    <x v="1023"/>
    <x v="3"/>
    <n v="22.88"/>
    <n v="2"/>
    <n v="45.76"/>
    <x v="1"/>
    <x v="2"/>
  </r>
  <r>
    <s v="O1667"/>
    <d v="2024-01-06T00:00:00"/>
    <x v="6"/>
    <x v="11"/>
    <x v="1"/>
    <s v="C303"/>
    <x v="1010"/>
    <s v="B1624"/>
    <x v="515"/>
    <x v="3"/>
    <n v="36.090000000000003"/>
    <n v="2"/>
    <n v="72.180000000000007"/>
    <x v="3"/>
    <x v="7"/>
  </r>
  <r>
    <s v="O1648"/>
    <d v="2024-09-16T00:00:00"/>
    <x v="1"/>
    <x v="6"/>
    <x v="1"/>
    <s v="C811"/>
    <x v="1011"/>
    <s v="B1148"/>
    <x v="1024"/>
    <x v="2"/>
    <n v="31.94"/>
    <n v="5"/>
    <n v="159.69999999999999"/>
    <x v="3"/>
    <x v="1"/>
  </r>
  <r>
    <s v="O3442"/>
    <d v="2024-05-01T00:00:00"/>
    <x v="3"/>
    <x v="4"/>
    <x v="1"/>
    <s v="C229"/>
    <x v="22"/>
    <s v="B1232"/>
    <x v="803"/>
    <x v="3"/>
    <n v="29.68"/>
    <n v="2"/>
    <n v="59.36"/>
    <x v="0"/>
    <x v="0"/>
  </r>
  <r>
    <s v="O3935"/>
    <d v="2023-06-12T00:00:00"/>
    <x v="1"/>
    <x v="1"/>
    <x v="2"/>
    <s v="C541"/>
    <x v="470"/>
    <s v="B1177"/>
    <x v="438"/>
    <x v="0"/>
    <n v="14.06"/>
    <n v="5"/>
    <n v="70.3"/>
    <x v="0"/>
    <x v="5"/>
  </r>
  <r>
    <s v="O2180"/>
    <d v="2024-08-10T00:00:00"/>
    <x v="6"/>
    <x v="8"/>
    <x v="1"/>
    <s v="C278"/>
    <x v="185"/>
    <s v="B1817"/>
    <x v="1025"/>
    <x v="2"/>
    <n v="5.91"/>
    <n v="1"/>
    <n v="5.91"/>
    <x v="2"/>
    <x v="3"/>
  </r>
  <r>
    <s v="O3907"/>
    <d v="2022-12-29T00:00:00"/>
    <x v="5"/>
    <x v="9"/>
    <x v="3"/>
    <s v="C697"/>
    <x v="1012"/>
    <s v="B1256"/>
    <x v="1026"/>
    <x v="3"/>
    <n v="27.68"/>
    <n v="2"/>
    <n v="55.36"/>
    <x v="2"/>
    <x v="6"/>
  </r>
  <r>
    <s v="O3996"/>
    <d v="2023-09-27T00:00:00"/>
    <x v="3"/>
    <x v="6"/>
    <x v="2"/>
    <s v="C703"/>
    <x v="40"/>
    <s v="B1228"/>
    <x v="1027"/>
    <x v="2"/>
    <n v="19.61"/>
    <n v="1"/>
    <n v="19.61"/>
    <x v="0"/>
    <x v="2"/>
  </r>
  <r>
    <s v="O1900"/>
    <d v="2024-07-23T00:00:00"/>
    <x v="4"/>
    <x v="2"/>
    <x v="1"/>
    <s v="C713"/>
    <x v="222"/>
    <s v="B1228"/>
    <x v="946"/>
    <x v="0"/>
    <n v="38.450000000000003"/>
    <n v="1"/>
    <n v="38.450000000000003"/>
    <x v="1"/>
    <x v="7"/>
  </r>
  <r>
    <s v="O3311"/>
    <d v="2024-10-11T00:00:00"/>
    <x v="2"/>
    <x v="10"/>
    <x v="1"/>
    <s v="C408"/>
    <x v="312"/>
    <s v="B1693"/>
    <x v="1028"/>
    <x v="2"/>
    <n v="41.34"/>
    <n v="2"/>
    <n v="82.68"/>
    <x v="1"/>
    <x v="3"/>
  </r>
  <r>
    <s v="O3986"/>
    <d v="2024-09-12T00:00:00"/>
    <x v="5"/>
    <x v="6"/>
    <x v="1"/>
    <s v="C101"/>
    <x v="780"/>
    <s v="B1488"/>
    <x v="396"/>
    <x v="0"/>
    <n v="37.25"/>
    <n v="2"/>
    <n v="74.5"/>
    <x v="2"/>
    <x v="3"/>
  </r>
  <r>
    <s v="O1913"/>
    <d v="2024-07-19T00:00:00"/>
    <x v="2"/>
    <x v="2"/>
    <x v="1"/>
    <s v="C267"/>
    <x v="999"/>
    <s v="B1882"/>
    <x v="730"/>
    <x v="1"/>
    <n v="44.2"/>
    <n v="5"/>
    <n v="221"/>
    <x v="3"/>
    <x v="2"/>
  </r>
  <r>
    <s v="O2653"/>
    <d v="2025-02-04T00:00:00"/>
    <x v="4"/>
    <x v="3"/>
    <x v="0"/>
    <s v="C940"/>
    <x v="134"/>
    <s v="B1189"/>
    <x v="517"/>
    <x v="0"/>
    <n v="14.99"/>
    <n v="5"/>
    <n v="74.95"/>
    <x v="0"/>
    <x v="0"/>
  </r>
  <r>
    <s v="O3061"/>
    <d v="2023-06-28T00:00:00"/>
    <x v="3"/>
    <x v="1"/>
    <x v="2"/>
    <s v="C392"/>
    <x v="219"/>
    <s v="B1481"/>
    <x v="413"/>
    <x v="2"/>
    <n v="27.93"/>
    <n v="4"/>
    <n v="111.72"/>
    <x v="1"/>
    <x v="6"/>
  </r>
  <r>
    <s v="O3012"/>
    <d v="2023-06-28T00:00:00"/>
    <x v="3"/>
    <x v="1"/>
    <x v="2"/>
    <s v="C845"/>
    <x v="860"/>
    <s v="B1511"/>
    <x v="751"/>
    <x v="0"/>
    <n v="5.45"/>
    <n v="5"/>
    <n v="27.25"/>
    <x v="0"/>
    <x v="7"/>
  </r>
  <r>
    <s v="O2167"/>
    <d v="2023-03-20T00:00:00"/>
    <x v="1"/>
    <x v="0"/>
    <x v="2"/>
    <s v="C302"/>
    <x v="874"/>
    <s v="B1071"/>
    <x v="251"/>
    <x v="2"/>
    <n v="20.09"/>
    <n v="5"/>
    <n v="100.45"/>
    <x v="2"/>
    <x v="4"/>
  </r>
  <r>
    <s v="O3889"/>
    <d v="2025-04-19T00:00:00"/>
    <x v="6"/>
    <x v="7"/>
    <x v="0"/>
    <s v="C661"/>
    <x v="444"/>
    <s v="B1724"/>
    <x v="647"/>
    <x v="0"/>
    <n v="8.0399999999999991"/>
    <n v="1"/>
    <n v="8.0399999999999991"/>
    <x v="2"/>
    <x v="3"/>
  </r>
  <r>
    <s v="O2079"/>
    <d v="2024-03-15T00:00:00"/>
    <x v="2"/>
    <x v="0"/>
    <x v="1"/>
    <s v="C973"/>
    <x v="422"/>
    <s v="B1903"/>
    <x v="321"/>
    <x v="1"/>
    <n v="18.77"/>
    <n v="3"/>
    <n v="56.31"/>
    <x v="0"/>
    <x v="1"/>
  </r>
  <r>
    <s v="O1035"/>
    <d v="2024-05-10T00:00:00"/>
    <x v="2"/>
    <x v="4"/>
    <x v="1"/>
    <s v="C450"/>
    <x v="161"/>
    <s v="B1488"/>
    <x v="396"/>
    <x v="2"/>
    <n v="36.04"/>
    <n v="4"/>
    <n v="144.16"/>
    <x v="1"/>
    <x v="0"/>
  </r>
  <r>
    <s v="O2768"/>
    <d v="2024-10-28T00:00:00"/>
    <x v="1"/>
    <x v="10"/>
    <x v="1"/>
    <s v="C946"/>
    <x v="963"/>
    <s v="B1799"/>
    <x v="1029"/>
    <x v="2"/>
    <n v="40.81"/>
    <n v="4"/>
    <n v="163.24"/>
    <x v="2"/>
    <x v="2"/>
  </r>
  <r>
    <s v="O2913"/>
    <d v="2023-08-02T00:00:00"/>
    <x v="3"/>
    <x v="8"/>
    <x v="2"/>
    <s v="C247"/>
    <x v="799"/>
    <s v="B1083"/>
    <x v="870"/>
    <x v="2"/>
    <n v="30.18"/>
    <n v="4"/>
    <n v="120.72"/>
    <x v="0"/>
    <x v="2"/>
  </r>
  <r>
    <s v="O2867"/>
    <d v="2025-07-26T00:00:00"/>
    <x v="6"/>
    <x v="2"/>
    <x v="0"/>
    <s v="C887"/>
    <x v="235"/>
    <s v="B1503"/>
    <x v="714"/>
    <x v="2"/>
    <n v="12.44"/>
    <n v="4"/>
    <n v="49.76"/>
    <x v="0"/>
    <x v="2"/>
  </r>
  <r>
    <s v="O1938"/>
    <d v="2023-07-16T00:00:00"/>
    <x v="0"/>
    <x v="2"/>
    <x v="2"/>
    <s v="C883"/>
    <x v="583"/>
    <s v="B1691"/>
    <x v="655"/>
    <x v="3"/>
    <n v="17.420000000000002"/>
    <n v="4"/>
    <n v="69.680000000000007"/>
    <x v="1"/>
    <x v="7"/>
  </r>
  <r>
    <s v="O3056"/>
    <d v="2022-10-13T00:00:00"/>
    <x v="5"/>
    <x v="10"/>
    <x v="3"/>
    <s v="C222"/>
    <x v="684"/>
    <s v="B1930"/>
    <x v="545"/>
    <x v="0"/>
    <n v="30.83"/>
    <n v="3"/>
    <n v="92.49"/>
    <x v="1"/>
    <x v="0"/>
  </r>
  <r>
    <s v="O1814"/>
    <d v="2024-10-12T00:00:00"/>
    <x v="6"/>
    <x v="10"/>
    <x v="1"/>
    <s v="C828"/>
    <x v="652"/>
    <s v="B1014"/>
    <x v="1030"/>
    <x v="0"/>
    <n v="44.37"/>
    <n v="2"/>
    <n v="88.74"/>
    <x v="3"/>
    <x v="4"/>
  </r>
  <r>
    <s v="O3772"/>
    <d v="2025-01-26T00:00:00"/>
    <x v="0"/>
    <x v="11"/>
    <x v="0"/>
    <s v="C329"/>
    <x v="247"/>
    <s v="B1798"/>
    <x v="810"/>
    <x v="2"/>
    <n v="51.08"/>
    <n v="3"/>
    <n v="153.24"/>
    <x v="0"/>
    <x v="0"/>
  </r>
  <r>
    <s v="O2298"/>
    <d v="2023-07-07T00:00:00"/>
    <x v="2"/>
    <x v="2"/>
    <x v="2"/>
    <s v="C787"/>
    <x v="798"/>
    <s v="B1300"/>
    <x v="479"/>
    <x v="1"/>
    <n v="48.27"/>
    <n v="3"/>
    <n v="144.81"/>
    <x v="0"/>
    <x v="7"/>
  </r>
  <r>
    <s v="O2834"/>
    <d v="2024-11-06T00:00:00"/>
    <x v="3"/>
    <x v="5"/>
    <x v="1"/>
    <s v="C489"/>
    <x v="813"/>
    <s v="B1552"/>
    <x v="181"/>
    <x v="3"/>
    <n v="9.5"/>
    <n v="2"/>
    <n v="19"/>
    <x v="0"/>
    <x v="7"/>
  </r>
  <r>
    <s v="O3989"/>
    <d v="2023-05-03T00:00:00"/>
    <x v="3"/>
    <x v="4"/>
    <x v="2"/>
    <s v="C718"/>
    <x v="1013"/>
    <s v="B1662"/>
    <x v="395"/>
    <x v="2"/>
    <n v="25.17"/>
    <n v="4"/>
    <n v="100.68"/>
    <x v="2"/>
    <x v="2"/>
  </r>
  <r>
    <s v="O3604"/>
    <d v="2023-05-04T00:00:00"/>
    <x v="5"/>
    <x v="4"/>
    <x v="2"/>
    <s v="C437"/>
    <x v="1014"/>
    <s v="B1613"/>
    <x v="201"/>
    <x v="0"/>
    <n v="35.86"/>
    <n v="3"/>
    <n v="107.58"/>
    <x v="1"/>
    <x v="7"/>
  </r>
  <r>
    <s v="O1825"/>
    <d v="2023-11-21T00:00:00"/>
    <x v="4"/>
    <x v="5"/>
    <x v="2"/>
    <s v="C256"/>
    <x v="1015"/>
    <s v="B1084"/>
    <x v="1031"/>
    <x v="0"/>
    <n v="23.32"/>
    <n v="5"/>
    <n v="116.6"/>
    <x v="0"/>
    <x v="7"/>
  </r>
  <r>
    <s v="O1679"/>
    <d v="2024-08-17T00:00:00"/>
    <x v="6"/>
    <x v="8"/>
    <x v="1"/>
    <s v="C881"/>
    <x v="1016"/>
    <s v="B1580"/>
    <x v="765"/>
    <x v="2"/>
    <n v="44.89"/>
    <n v="4"/>
    <n v="179.56"/>
    <x v="2"/>
    <x v="1"/>
  </r>
  <r>
    <s v="O1220"/>
    <d v="2024-07-13T00:00:00"/>
    <x v="6"/>
    <x v="2"/>
    <x v="1"/>
    <s v="C682"/>
    <x v="1007"/>
    <s v="B1548"/>
    <x v="1032"/>
    <x v="1"/>
    <n v="10.64"/>
    <n v="2"/>
    <n v="21.28"/>
    <x v="1"/>
    <x v="7"/>
  </r>
  <r>
    <s v="O1479"/>
    <d v="2023-04-11T00:00:00"/>
    <x v="4"/>
    <x v="7"/>
    <x v="2"/>
    <s v="C202"/>
    <x v="124"/>
    <s v="B1206"/>
    <x v="2"/>
    <x v="0"/>
    <n v="22.46"/>
    <n v="5"/>
    <n v="112.3"/>
    <x v="1"/>
    <x v="0"/>
  </r>
  <r>
    <s v="O3759"/>
    <d v="2023-04-12T00:00:00"/>
    <x v="3"/>
    <x v="7"/>
    <x v="2"/>
    <s v="C453"/>
    <x v="105"/>
    <s v="B1806"/>
    <x v="48"/>
    <x v="2"/>
    <n v="24.33"/>
    <n v="3"/>
    <n v="72.989999999999995"/>
    <x v="0"/>
    <x v="0"/>
  </r>
  <r>
    <s v="O1923"/>
    <d v="2023-04-13T00:00:00"/>
    <x v="5"/>
    <x v="7"/>
    <x v="2"/>
    <s v="C886"/>
    <x v="401"/>
    <s v="B1761"/>
    <x v="208"/>
    <x v="1"/>
    <n v="42.88"/>
    <n v="3"/>
    <n v="128.63999999999999"/>
    <x v="0"/>
    <x v="3"/>
  </r>
  <r>
    <s v="O2036"/>
    <d v="2023-07-24T00:00:00"/>
    <x v="1"/>
    <x v="2"/>
    <x v="2"/>
    <s v="C904"/>
    <x v="526"/>
    <s v="B1022"/>
    <x v="1033"/>
    <x v="3"/>
    <n v="32.72"/>
    <n v="4"/>
    <n v="130.88"/>
    <x v="2"/>
    <x v="1"/>
  </r>
  <r>
    <s v="O2072"/>
    <d v="2023-09-16T00:00:00"/>
    <x v="6"/>
    <x v="6"/>
    <x v="2"/>
    <s v="C744"/>
    <x v="888"/>
    <s v="B1170"/>
    <x v="811"/>
    <x v="3"/>
    <n v="15.59"/>
    <n v="3"/>
    <n v="46.77"/>
    <x v="1"/>
    <x v="4"/>
  </r>
  <r>
    <s v="O3449"/>
    <d v="2023-02-12T00:00:00"/>
    <x v="0"/>
    <x v="3"/>
    <x v="2"/>
    <s v="C336"/>
    <x v="930"/>
    <s v="B1044"/>
    <x v="931"/>
    <x v="0"/>
    <n v="25.12"/>
    <n v="2"/>
    <n v="50.24"/>
    <x v="0"/>
    <x v="2"/>
  </r>
  <r>
    <s v="O3839"/>
    <d v="2023-09-02T00:00:00"/>
    <x v="6"/>
    <x v="6"/>
    <x v="2"/>
    <s v="C193"/>
    <x v="762"/>
    <s v="B1090"/>
    <x v="6"/>
    <x v="2"/>
    <n v="10.84"/>
    <n v="3"/>
    <n v="32.520000000000003"/>
    <x v="2"/>
    <x v="6"/>
  </r>
  <r>
    <s v="O2800"/>
    <d v="2023-12-29T00:00:00"/>
    <x v="2"/>
    <x v="9"/>
    <x v="2"/>
    <s v="C918"/>
    <x v="945"/>
    <s v="B1557"/>
    <x v="339"/>
    <x v="0"/>
    <n v="7.46"/>
    <n v="4"/>
    <n v="29.84"/>
    <x v="2"/>
    <x v="0"/>
  </r>
  <r>
    <s v="O3814"/>
    <d v="2025-06-03T00:00:00"/>
    <x v="4"/>
    <x v="1"/>
    <x v="0"/>
    <s v="C681"/>
    <x v="768"/>
    <s v="B1583"/>
    <x v="497"/>
    <x v="3"/>
    <n v="12.16"/>
    <n v="2"/>
    <n v="24.32"/>
    <x v="2"/>
    <x v="3"/>
  </r>
  <r>
    <s v="O2680"/>
    <d v="2025-08-02T00:00:00"/>
    <x v="6"/>
    <x v="8"/>
    <x v="0"/>
    <s v="C509"/>
    <x v="929"/>
    <s v="B1983"/>
    <x v="314"/>
    <x v="2"/>
    <n v="26.04"/>
    <n v="5"/>
    <n v="130.19999999999999"/>
    <x v="0"/>
    <x v="3"/>
  </r>
  <r>
    <s v="O2541"/>
    <d v="2023-06-28T00:00:00"/>
    <x v="3"/>
    <x v="1"/>
    <x v="2"/>
    <s v="C865"/>
    <x v="1017"/>
    <s v="B1958"/>
    <x v="832"/>
    <x v="0"/>
    <n v="42.81"/>
    <n v="4"/>
    <n v="171.24"/>
    <x v="1"/>
    <x v="1"/>
  </r>
  <r>
    <s v="O3796"/>
    <d v="2024-07-23T00:00:00"/>
    <x v="4"/>
    <x v="2"/>
    <x v="1"/>
    <s v="C365"/>
    <x v="524"/>
    <s v="B1565"/>
    <x v="175"/>
    <x v="1"/>
    <n v="30.24"/>
    <n v="4"/>
    <n v="120.96"/>
    <x v="0"/>
    <x v="0"/>
  </r>
  <r>
    <s v="O2698"/>
    <d v="2025-06-19T00:00:00"/>
    <x v="5"/>
    <x v="1"/>
    <x v="0"/>
    <s v="C471"/>
    <x v="611"/>
    <s v="B1506"/>
    <x v="213"/>
    <x v="2"/>
    <n v="30.62"/>
    <n v="1"/>
    <n v="30.62"/>
    <x v="2"/>
    <x v="0"/>
  </r>
  <r>
    <s v="O2809"/>
    <d v="2025-08-03T00:00:00"/>
    <x v="0"/>
    <x v="8"/>
    <x v="0"/>
    <s v="C213"/>
    <x v="1018"/>
    <s v="B1752"/>
    <x v="1017"/>
    <x v="2"/>
    <n v="12.88"/>
    <n v="5"/>
    <n v="64.400000000000006"/>
    <x v="0"/>
    <x v="2"/>
  </r>
  <r>
    <s v="O1917"/>
    <d v="2024-08-26T00:00:00"/>
    <x v="1"/>
    <x v="8"/>
    <x v="1"/>
    <s v="C431"/>
    <x v="154"/>
    <s v="B1798"/>
    <x v="1034"/>
    <x v="0"/>
    <n v="31.92"/>
    <n v="1"/>
    <n v="31.92"/>
    <x v="2"/>
    <x v="0"/>
  </r>
  <r>
    <s v="O3975"/>
    <d v="2023-11-20T00:00:00"/>
    <x v="1"/>
    <x v="5"/>
    <x v="2"/>
    <s v="C692"/>
    <x v="41"/>
    <s v="B1853"/>
    <x v="560"/>
    <x v="2"/>
    <n v="38.229999999999997"/>
    <n v="5"/>
    <n v="191.15"/>
    <x v="2"/>
    <x v="0"/>
  </r>
  <r>
    <s v="O3334"/>
    <d v="2023-06-12T00:00:00"/>
    <x v="1"/>
    <x v="1"/>
    <x v="2"/>
    <s v="C842"/>
    <x v="566"/>
    <s v="B1679"/>
    <x v="74"/>
    <x v="2"/>
    <n v="11.81"/>
    <n v="4"/>
    <n v="47.24"/>
    <x v="0"/>
    <x v="5"/>
  </r>
  <r>
    <s v="O1064"/>
    <d v="2023-08-08T00:00:00"/>
    <x v="4"/>
    <x v="8"/>
    <x v="2"/>
    <s v="C874"/>
    <x v="761"/>
    <s v="B1724"/>
    <x v="105"/>
    <x v="3"/>
    <n v="17.79"/>
    <n v="2"/>
    <n v="35.58"/>
    <x v="0"/>
    <x v="1"/>
  </r>
  <r>
    <s v="O1995"/>
    <d v="2023-12-09T00:00:00"/>
    <x v="6"/>
    <x v="9"/>
    <x v="2"/>
    <s v="C668"/>
    <x v="1019"/>
    <s v="B1354"/>
    <x v="845"/>
    <x v="3"/>
    <n v="38.700000000000003"/>
    <n v="1"/>
    <n v="38.700000000000003"/>
    <x v="0"/>
    <x v="4"/>
  </r>
  <r>
    <s v="O2979"/>
    <d v="2022-10-26T00:00:00"/>
    <x v="3"/>
    <x v="10"/>
    <x v="3"/>
    <s v="C811"/>
    <x v="168"/>
    <s v="B1564"/>
    <x v="564"/>
    <x v="1"/>
    <n v="39.61"/>
    <n v="1"/>
    <n v="39.61"/>
    <x v="0"/>
    <x v="0"/>
  </r>
  <r>
    <s v="O1322"/>
    <d v="2024-10-17T00:00:00"/>
    <x v="5"/>
    <x v="10"/>
    <x v="1"/>
    <s v="C907"/>
    <x v="817"/>
    <s v="B1387"/>
    <x v="727"/>
    <x v="2"/>
    <n v="30.85"/>
    <n v="5"/>
    <n v="154.25"/>
    <x v="0"/>
    <x v="1"/>
  </r>
  <r>
    <s v="O3537"/>
    <d v="2022-11-04T00:00:00"/>
    <x v="2"/>
    <x v="5"/>
    <x v="3"/>
    <s v="C187"/>
    <x v="418"/>
    <s v="B1840"/>
    <x v="164"/>
    <x v="2"/>
    <n v="16.489999999999998"/>
    <n v="3"/>
    <n v="49.47"/>
    <x v="0"/>
    <x v="2"/>
  </r>
  <r>
    <s v="O3335"/>
    <d v="2022-10-14T00:00:00"/>
    <x v="2"/>
    <x v="10"/>
    <x v="3"/>
    <s v="C871"/>
    <x v="334"/>
    <s v="B1385"/>
    <x v="460"/>
    <x v="2"/>
    <n v="23.47"/>
    <n v="1"/>
    <n v="23.47"/>
    <x v="0"/>
    <x v="0"/>
  </r>
  <r>
    <s v="O1694"/>
    <d v="2024-03-12T00:00:00"/>
    <x v="4"/>
    <x v="0"/>
    <x v="1"/>
    <s v="C190"/>
    <x v="1004"/>
    <s v="B1114"/>
    <x v="642"/>
    <x v="3"/>
    <n v="8.15"/>
    <n v="3"/>
    <n v="24.45"/>
    <x v="1"/>
    <x v="1"/>
  </r>
  <r>
    <s v="O1670"/>
    <d v="2023-08-23T00:00:00"/>
    <x v="3"/>
    <x v="8"/>
    <x v="2"/>
    <s v="C982"/>
    <x v="615"/>
    <s v="B1887"/>
    <x v="62"/>
    <x v="2"/>
    <n v="39.44"/>
    <n v="5"/>
    <n v="197.2"/>
    <x v="3"/>
    <x v="0"/>
  </r>
  <r>
    <s v="O2317"/>
    <d v="2025-02-10T00:00:00"/>
    <x v="1"/>
    <x v="3"/>
    <x v="0"/>
    <s v="C962"/>
    <x v="152"/>
    <s v="B1554"/>
    <x v="116"/>
    <x v="0"/>
    <n v="39.86"/>
    <n v="2"/>
    <n v="79.72"/>
    <x v="0"/>
    <x v="2"/>
  </r>
  <r>
    <s v="O1732"/>
    <d v="2023-10-01T00:00:00"/>
    <x v="0"/>
    <x v="10"/>
    <x v="2"/>
    <s v="C844"/>
    <x v="206"/>
    <s v="B1357"/>
    <x v="214"/>
    <x v="2"/>
    <n v="47.8"/>
    <n v="5"/>
    <n v="239"/>
    <x v="3"/>
    <x v="7"/>
  </r>
  <r>
    <s v="O2250"/>
    <d v="2025-02-10T00:00:00"/>
    <x v="1"/>
    <x v="3"/>
    <x v="0"/>
    <s v="C453"/>
    <x v="11"/>
    <s v="B1223"/>
    <x v="215"/>
    <x v="2"/>
    <n v="6.23"/>
    <n v="5"/>
    <n v="31.15"/>
    <x v="2"/>
    <x v="1"/>
  </r>
  <r>
    <s v="O1862"/>
    <d v="2024-10-08T00:00:00"/>
    <x v="4"/>
    <x v="10"/>
    <x v="1"/>
    <s v="C198"/>
    <x v="1020"/>
    <s v="B1331"/>
    <x v="124"/>
    <x v="2"/>
    <n v="44.34"/>
    <n v="1"/>
    <n v="44.34"/>
    <x v="1"/>
    <x v="2"/>
  </r>
  <r>
    <s v="O3860"/>
    <d v="2024-12-16T00:00:00"/>
    <x v="1"/>
    <x v="9"/>
    <x v="1"/>
    <s v="C280"/>
    <x v="602"/>
    <s v="B1331"/>
    <x v="575"/>
    <x v="0"/>
    <n v="32"/>
    <n v="3"/>
    <n v="96"/>
    <x v="2"/>
    <x v="7"/>
  </r>
  <r>
    <s v="O3157"/>
    <d v="2022-10-18T00:00:00"/>
    <x v="4"/>
    <x v="10"/>
    <x v="3"/>
    <s v="C881"/>
    <x v="158"/>
    <s v="B1689"/>
    <x v="469"/>
    <x v="1"/>
    <n v="28.51"/>
    <n v="3"/>
    <n v="85.53"/>
    <x v="2"/>
    <x v="7"/>
  </r>
  <r>
    <s v="O2678"/>
    <d v="2024-05-06T00:00:00"/>
    <x v="1"/>
    <x v="4"/>
    <x v="1"/>
    <s v="C951"/>
    <x v="1021"/>
    <s v="B1297"/>
    <x v="797"/>
    <x v="2"/>
    <n v="13.81"/>
    <n v="2"/>
    <n v="27.62"/>
    <x v="1"/>
    <x v="2"/>
  </r>
  <r>
    <s v="O3626"/>
    <d v="2025-07-15T00:00:00"/>
    <x v="4"/>
    <x v="2"/>
    <x v="0"/>
    <s v="C615"/>
    <x v="38"/>
    <s v="B1502"/>
    <x v="336"/>
    <x v="0"/>
    <n v="24.14"/>
    <n v="2"/>
    <n v="48.28"/>
    <x v="0"/>
    <x v="3"/>
  </r>
  <r>
    <s v="O3228"/>
    <d v="2025-01-11T00:00:00"/>
    <x v="6"/>
    <x v="11"/>
    <x v="0"/>
    <s v="C836"/>
    <x v="343"/>
    <s v="B1828"/>
    <x v="262"/>
    <x v="2"/>
    <n v="15"/>
    <n v="1"/>
    <n v="15"/>
    <x v="2"/>
    <x v="1"/>
  </r>
  <r>
    <s v="O3367"/>
    <d v="2022-09-22T00:00:00"/>
    <x v="5"/>
    <x v="6"/>
    <x v="3"/>
    <s v="C597"/>
    <x v="2"/>
    <s v="B1476"/>
    <x v="597"/>
    <x v="0"/>
    <n v="45.98"/>
    <n v="2"/>
    <n v="91.96"/>
    <x v="1"/>
    <x v="0"/>
  </r>
  <r>
    <s v="O3522"/>
    <d v="2025-04-21T00:00:00"/>
    <x v="1"/>
    <x v="7"/>
    <x v="0"/>
    <s v="C713"/>
    <x v="1022"/>
    <s v="B1783"/>
    <x v="1035"/>
    <x v="2"/>
    <n v="51.56"/>
    <n v="4"/>
    <n v="206.24"/>
    <x v="1"/>
    <x v="0"/>
  </r>
  <r>
    <s v="O2235"/>
    <d v="2023-11-11T00:00:00"/>
    <x v="6"/>
    <x v="5"/>
    <x v="2"/>
    <s v="C480"/>
    <x v="927"/>
    <s v="B1354"/>
    <x v="574"/>
    <x v="0"/>
    <n v="33.31"/>
    <n v="2"/>
    <n v="66.62"/>
    <x v="2"/>
    <x v="2"/>
  </r>
  <r>
    <s v="O3242"/>
    <d v="2023-06-13T00:00:00"/>
    <x v="4"/>
    <x v="1"/>
    <x v="2"/>
    <s v="C884"/>
    <x v="405"/>
    <s v="B1558"/>
    <x v="1036"/>
    <x v="0"/>
    <n v="49.73"/>
    <n v="4"/>
    <n v="198.92"/>
    <x v="2"/>
    <x v="1"/>
  </r>
  <r>
    <s v="O1112"/>
    <d v="2024-09-04T00:00:00"/>
    <x v="3"/>
    <x v="6"/>
    <x v="1"/>
    <s v="C696"/>
    <x v="43"/>
    <s v="B1791"/>
    <x v="1037"/>
    <x v="1"/>
    <n v="20.03"/>
    <n v="3"/>
    <n v="60.09"/>
    <x v="3"/>
    <x v="4"/>
  </r>
  <r>
    <s v="O2498"/>
    <d v="2025-03-10T00:00:00"/>
    <x v="1"/>
    <x v="0"/>
    <x v="0"/>
    <s v="C134"/>
    <x v="393"/>
    <s v="B1139"/>
    <x v="967"/>
    <x v="2"/>
    <n v="16.649999999999999"/>
    <n v="4"/>
    <n v="66.599999999999994"/>
    <x v="1"/>
    <x v="7"/>
  </r>
  <r>
    <s v="O3380"/>
    <d v="2023-12-09T00:00:00"/>
    <x v="6"/>
    <x v="9"/>
    <x v="2"/>
    <s v="C641"/>
    <x v="330"/>
    <s v="B1422"/>
    <x v="1038"/>
    <x v="0"/>
    <n v="19.22"/>
    <n v="5"/>
    <n v="96.1"/>
    <x v="0"/>
    <x v="5"/>
  </r>
  <r>
    <s v="O3268"/>
    <d v="2024-10-05T00:00:00"/>
    <x v="6"/>
    <x v="10"/>
    <x v="1"/>
    <s v="C936"/>
    <x v="852"/>
    <s v="B1083"/>
    <x v="434"/>
    <x v="2"/>
    <n v="18.45"/>
    <n v="1"/>
    <n v="18.45"/>
    <x v="2"/>
    <x v="2"/>
  </r>
  <r>
    <s v="O3634"/>
    <d v="2024-11-26T00:00:00"/>
    <x v="4"/>
    <x v="5"/>
    <x v="1"/>
    <s v="C989"/>
    <x v="423"/>
    <s v="B1119"/>
    <x v="154"/>
    <x v="2"/>
    <n v="8.4"/>
    <n v="5"/>
    <n v="42"/>
    <x v="2"/>
    <x v="2"/>
  </r>
  <r>
    <s v="O1806"/>
    <d v="2024-05-26T00:00:00"/>
    <x v="0"/>
    <x v="4"/>
    <x v="1"/>
    <s v="C697"/>
    <x v="1012"/>
    <s v="B1894"/>
    <x v="653"/>
    <x v="0"/>
    <n v="7.67"/>
    <n v="4"/>
    <n v="30.68"/>
    <x v="1"/>
    <x v="3"/>
  </r>
  <r>
    <s v="O1945"/>
    <d v="2023-03-28T00:00:00"/>
    <x v="4"/>
    <x v="0"/>
    <x v="2"/>
    <s v="C267"/>
    <x v="408"/>
    <s v="B1873"/>
    <x v="1039"/>
    <x v="3"/>
    <n v="45.82"/>
    <n v="4"/>
    <n v="183.28"/>
    <x v="3"/>
    <x v="7"/>
  </r>
  <r>
    <s v="O2204"/>
    <d v="2025-06-08T00:00:00"/>
    <x v="0"/>
    <x v="1"/>
    <x v="0"/>
    <s v="C559"/>
    <x v="316"/>
    <s v="B1226"/>
    <x v="255"/>
    <x v="2"/>
    <n v="50.99"/>
    <n v="5"/>
    <n v="254.95"/>
    <x v="2"/>
    <x v="2"/>
  </r>
  <r>
    <s v="O3313"/>
    <d v="2022-09-09T00:00:00"/>
    <x v="2"/>
    <x v="6"/>
    <x v="3"/>
    <s v="C273"/>
    <x v="446"/>
    <s v="B1598"/>
    <x v="792"/>
    <x v="1"/>
    <n v="6.03"/>
    <n v="2"/>
    <n v="12.06"/>
    <x v="0"/>
    <x v="2"/>
  </r>
  <r>
    <s v="O3599"/>
    <d v="2023-11-01T00:00:00"/>
    <x v="3"/>
    <x v="5"/>
    <x v="2"/>
    <s v="C691"/>
    <x v="430"/>
    <s v="B1690"/>
    <x v="1040"/>
    <x v="0"/>
    <n v="54.13"/>
    <n v="4"/>
    <n v="216.52"/>
    <x v="1"/>
    <x v="1"/>
  </r>
  <r>
    <s v="O1391"/>
    <d v="2023-09-09T00:00:00"/>
    <x v="6"/>
    <x v="6"/>
    <x v="2"/>
    <s v="C698"/>
    <x v="1023"/>
    <s v="B1449"/>
    <x v="531"/>
    <x v="3"/>
    <n v="19.100000000000001"/>
    <n v="3"/>
    <n v="57.3"/>
    <x v="2"/>
    <x v="4"/>
  </r>
  <r>
    <s v="O1046"/>
    <d v="2024-04-03T00:00:00"/>
    <x v="3"/>
    <x v="7"/>
    <x v="1"/>
    <s v="C325"/>
    <x v="776"/>
    <s v="B1746"/>
    <x v="414"/>
    <x v="3"/>
    <n v="18.68"/>
    <n v="3"/>
    <n v="56.04"/>
    <x v="2"/>
    <x v="1"/>
  </r>
  <r>
    <s v="O2049"/>
    <d v="2023-10-31T00:00:00"/>
    <x v="4"/>
    <x v="10"/>
    <x v="2"/>
    <s v="C225"/>
    <x v="162"/>
    <s v="B1387"/>
    <x v="1041"/>
    <x v="3"/>
    <n v="32.159999999999997"/>
    <n v="2"/>
    <n v="64.319999999999993"/>
    <x v="1"/>
    <x v="2"/>
  </r>
  <r>
    <s v="O3494"/>
    <d v="2024-11-29T00:00:00"/>
    <x v="2"/>
    <x v="5"/>
    <x v="1"/>
    <s v="C415"/>
    <x v="1024"/>
    <s v="B1739"/>
    <x v="1019"/>
    <x v="2"/>
    <n v="20.78"/>
    <n v="4"/>
    <n v="83.12"/>
    <x v="0"/>
    <x v="6"/>
  </r>
  <r>
    <s v="O3991"/>
    <d v="2025-08-02T00:00:00"/>
    <x v="6"/>
    <x v="8"/>
    <x v="0"/>
    <s v="C586"/>
    <x v="901"/>
    <s v="B1418"/>
    <x v="882"/>
    <x v="0"/>
    <n v="11.65"/>
    <n v="2"/>
    <n v="23.3"/>
    <x v="2"/>
    <x v="7"/>
  </r>
  <r>
    <s v="O3550"/>
    <d v="2022-11-19T00:00:00"/>
    <x v="6"/>
    <x v="5"/>
    <x v="3"/>
    <s v="C315"/>
    <x v="1025"/>
    <s v="B1669"/>
    <x v="4"/>
    <x v="2"/>
    <n v="44.18"/>
    <n v="2"/>
    <n v="88.36"/>
    <x v="2"/>
    <x v="3"/>
  </r>
  <r>
    <s v="O2233"/>
    <d v="2022-11-26T00:00:00"/>
    <x v="6"/>
    <x v="5"/>
    <x v="3"/>
    <s v="C222"/>
    <x v="318"/>
    <s v="B1871"/>
    <x v="889"/>
    <x v="2"/>
    <n v="30.84"/>
    <n v="3"/>
    <n v="92.52"/>
    <x v="0"/>
    <x v="6"/>
  </r>
  <r>
    <s v="O2330"/>
    <d v="2025-05-09T00:00:00"/>
    <x v="2"/>
    <x v="4"/>
    <x v="0"/>
    <s v="C678"/>
    <x v="997"/>
    <s v="B1274"/>
    <x v="1042"/>
    <x v="0"/>
    <n v="24.08"/>
    <n v="4"/>
    <n v="96.32"/>
    <x v="2"/>
    <x v="5"/>
  </r>
  <r>
    <s v="O3457"/>
    <d v="2022-09-30T00:00:00"/>
    <x v="2"/>
    <x v="6"/>
    <x v="3"/>
    <s v="C307"/>
    <x v="881"/>
    <s v="B1159"/>
    <x v="1043"/>
    <x v="0"/>
    <n v="45.89"/>
    <n v="5"/>
    <n v="229.45"/>
    <x v="2"/>
    <x v="6"/>
  </r>
  <r>
    <s v="O1871"/>
    <d v="2023-09-28T00:00:00"/>
    <x v="5"/>
    <x v="6"/>
    <x v="2"/>
    <s v="C271"/>
    <x v="880"/>
    <s v="B1689"/>
    <x v="469"/>
    <x v="0"/>
    <n v="27.69"/>
    <n v="4"/>
    <n v="110.76"/>
    <x v="2"/>
    <x v="7"/>
  </r>
  <r>
    <s v="O2030"/>
    <d v="2023-11-12T00:00:00"/>
    <x v="0"/>
    <x v="5"/>
    <x v="2"/>
    <s v="C751"/>
    <x v="987"/>
    <s v="B1377"/>
    <x v="1044"/>
    <x v="3"/>
    <n v="46.32"/>
    <n v="1"/>
    <n v="46.32"/>
    <x v="1"/>
    <x v="0"/>
  </r>
  <r>
    <s v="O3106"/>
    <d v="2024-09-21T00:00:00"/>
    <x v="6"/>
    <x v="6"/>
    <x v="1"/>
    <s v="C745"/>
    <x v="1026"/>
    <s v="B1486"/>
    <x v="392"/>
    <x v="3"/>
    <n v="12.36"/>
    <n v="3"/>
    <n v="37.08"/>
    <x v="1"/>
    <x v="7"/>
  </r>
  <r>
    <s v="O3586"/>
    <d v="2023-02-20T00:00:00"/>
    <x v="1"/>
    <x v="3"/>
    <x v="2"/>
    <s v="C871"/>
    <x v="800"/>
    <s v="B1170"/>
    <x v="811"/>
    <x v="3"/>
    <n v="16.7"/>
    <n v="1"/>
    <n v="16.7"/>
    <x v="0"/>
    <x v="0"/>
  </r>
  <r>
    <s v="O2239"/>
    <d v="2024-12-20T00:00:00"/>
    <x v="2"/>
    <x v="9"/>
    <x v="1"/>
    <s v="C244"/>
    <x v="823"/>
    <s v="B1745"/>
    <x v="557"/>
    <x v="0"/>
    <n v="45.6"/>
    <n v="3"/>
    <n v="136.80000000000001"/>
    <x v="1"/>
    <x v="3"/>
  </r>
  <r>
    <s v="O3749"/>
    <d v="2024-12-04T00:00:00"/>
    <x v="3"/>
    <x v="9"/>
    <x v="1"/>
    <s v="C767"/>
    <x v="707"/>
    <s v="B1297"/>
    <x v="256"/>
    <x v="2"/>
    <n v="36.630000000000003"/>
    <n v="1"/>
    <n v="36.630000000000003"/>
    <x v="2"/>
    <x v="5"/>
  </r>
  <r>
    <s v="O2404"/>
    <d v="2025-06-11T00:00:00"/>
    <x v="3"/>
    <x v="1"/>
    <x v="0"/>
    <s v="C416"/>
    <x v="513"/>
    <s v="B1565"/>
    <x v="702"/>
    <x v="0"/>
    <n v="39.86"/>
    <n v="5"/>
    <n v="199.3"/>
    <x v="2"/>
    <x v="5"/>
  </r>
  <r>
    <s v="O3253"/>
    <d v="2024-10-09T00:00:00"/>
    <x v="3"/>
    <x v="10"/>
    <x v="1"/>
    <s v="C365"/>
    <x v="1027"/>
    <s v="B1257"/>
    <x v="606"/>
    <x v="0"/>
    <n v="51.61"/>
    <n v="5"/>
    <n v="258.05"/>
    <x v="2"/>
    <x v="1"/>
  </r>
  <r>
    <s v="O2672"/>
    <d v="2023-07-08T00:00:00"/>
    <x v="6"/>
    <x v="2"/>
    <x v="2"/>
    <s v="C858"/>
    <x v="469"/>
    <s v="B1536"/>
    <x v="852"/>
    <x v="0"/>
    <n v="24.76"/>
    <n v="1"/>
    <n v="24.76"/>
    <x v="1"/>
    <x v="0"/>
  </r>
  <r>
    <s v="O3978"/>
    <d v="2024-09-23T00:00:00"/>
    <x v="1"/>
    <x v="6"/>
    <x v="1"/>
    <s v="C749"/>
    <x v="593"/>
    <s v="B1328"/>
    <x v="79"/>
    <x v="2"/>
    <n v="35.35"/>
    <n v="2"/>
    <n v="70.7"/>
    <x v="0"/>
    <x v="2"/>
  </r>
  <r>
    <s v="O1623"/>
    <d v="2023-02-12T00:00:00"/>
    <x v="0"/>
    <x v="3"/>
    <x v="2"/>
    <s v="C452"/>
    <x v="457"/>
    <s v="B1757"/>
    <x v="59"/>
    <x v="1"/>
    <n v="38.549999999999997"/>
    <n v="4"/>
    <n v="154.19999999999999"/>
    <x v="0"/>
    <x v="2"/>
  </r>
  <r>
    <s v="O3783"/>
    <d v="2025-01-31T00:00:00"/>
    <x v="2"/>
    <x v="11"/>
    <x v="0"/>
    <s v="C453"/>
    <x v="11"/>
    <s v="B1144"/>
    <x v="352"/>
    <x v="3"/>
    <n v="29.32"/>
    <n v="3"/>
    <n v="87.96"/>
    <x v="0"/>
    <x v="2"/>
  </r>
  <r>
    <s v="O3079"/>
    <d v="2023-06-24T00:00:00"/>
    <x v="6"/>
    <x v="1"/>
    <x v="2"/>
    <s v="C376"/>
    <x v="1028"/>
    <s v="B1438"/>
    <x v="1045"/>
    <x v="0"/>
    <n v="19.5"/>
    <n v="5"/>
    <n v="97.5"/>
    <x v="0"/>
    <x v="3"/>
  </r>
  <r>
    <s v="O1931"/>
    <d v="2024-09-11T00:00:00"/>
    <x v="3"/>
    <x v="6"/>
    <x v="1"/>
    <s v="C741"/>
    <x v="66"/>
    <s v="B1696"/>
    <x v="14"/>
    <x v="1"/>
    <n v="47.39"/>
    <n v="3"/>
    <n v="142.16999999999999"/>
    <x v="1"/>
    <x v="7"/>
  </r>
  <r>
    <s v="O3072"/>
    <d v="2023-02-15T00:00:00"/>
    <x v="3"/>
    <x v="3"/>
    <x v="2"/>
    <s v="C158"/>
    <x v="218"/>
    <s v="B1585"/>
    <x v="595"/>
    <x v="2"/>
    <n v="24.97"/>
    <n v="3"/>
    <n v="74.91"/>
    <x v="1"/>
    <x v="2"/>
  </r>
  <r>
    <s v="O1708"/>
    <d v="2024-09-30T00:00:00"/>
    <x v="1"/>
    <x v="6"/>
    <x v="1"/>
    <s v="C296"/>
    <x v="1029"/>
    <s v="B1515"/>
    <x v="409"/>
    <x v="0"/>
    <n v="39.36"/>
    <n v="4"/>
    <n v="157.44"/>
    <x v="1"/>
    <x v="7"/>
  </r>
  <r>
    <s v="O2197"/>
    <d v="2024-02-17T00:00:00"/>
    <x v="6"/>
    <x v="3"/>
    <x v="1"/>
    <s v="C531"/>
    <x v="231"/>
    <s v="B1418"/>
    <x v="882"/>
    <x v="0"/>
    <n v="13.16"/>
    <n v="3"/>
    <n v="39.479999999999997"/>
    <x v="3"/>
    <x v="3"/>
  </r>
  <r>
    <s v="O3401"/>
    <d v="2024-01-31T00:00:00"/>
    <x v="3"/>
    <x v="11"/>
    <x v="1"/>
    <s v="C354"/>
    <x v="420"/>
    <s v="B1357"/>
    <x v="101"/>
    <x v="0"/>
    <n v="39.020000000000003"/>
    <n v="1"/>
    <n v="39.020000000000003"/>
    <x v="0"/>
    <x v="0"/>
  </r>
  <r>
    <s v="O3579"/>
    <d v="2023-01-29T00:00:00"/>
    <x v="0"/>
    <x v="11"/>
    <x v="2"/>
    <s v="C527"/>
    <x v="0"/>
    <s v="B1028"/>
    <x v="518"/>
    <x v="0"/>
    <n v="22.79"/>
    <n v="2"/>
    <n v="45.58"/>
    <x v="2"/>
    <x v="0"/>
  </r>
  <r>
    <s v="O2533"/>
    <d v="2023-11-21T00:00:00"/>
    <x v="4"/>
    <x v="5"/>
    <x v="2"/>
    <s v="C835"/>
    <x v="117"/>
    <s v="B1791"/>
    <x v="1037"/>
    <x v="0"/>
    <n v="20.21"/>
    <n v="5"/>
    <n v="101.05"/>
    <x v="0"/>
    <x v="2"/>
  </r>
  <r>
    <s v="O3775"/>
    <d v="2023-08-28T00:00:00"/>
    <x v="1"/>
    <x v="8"/>
    <x v="2"/>
    <s v="C250"/>
    <x v="743"/>
    <s v="B1029"/>
    <x v="808"/>
    <x v="0"/>
    <n v="36.409999999999997"/>
    <n v="1"/>
    <n v="36.409999999999997"/>
    <x v="0"/>
    <x v="7"/>
  </r>
  <r>
    <s v="O2350"/>
    <d v="2024-04-17T00:00:00"/>
    <x v="3"/>
    <x v="7"/>
    <x v="1"/>
    <s v="C962"/>
    <x v="152"/>
    <s v="B1703"/>
    <x v="368"/>
    <x v="0"/>
    <n v="14.25"/>
    <n v="1"/>
    <n v="14.25"/>
    <x v="2"/>
    <x v="5"/>
  </r>
  <r>
    <s v="O2545"/>
    <d v="2023-08-12T00:00:00"/>
    <x v="6"/>
    <x v="8"/>
    <x v="2"/>
    <s v="C957"/>
    <x v="362"/>
    <s v="B1757"/>
    <x v="975"/>
    <x v="0"/>
    <n v="31.97"/>
    <n v="1"/>
    <n v="31.97"/>
    <x v="0"/>
    <x v="7"/>
  </r>
  <r>
    <s v="O2737"/>
    <d v="2023-07-19T00:00:00"/>
    <x v="3"/>
    <x v="2"/>
    <x v="2"/>
    <s v="C588"/>
    <x v="1030"/>
    <s v="B1117"/>
    <x v="394"/>
    <x v="0"/>
    <n v="41.23"/>
    <n v="4"/>
    <n v="164.92"/>
    <x v="2"/>
    <x v="3"/>
  </r>
  <r>
    <s v="O1919"/>
    <d v="2023-04-29T00:00:00"/>
    <x v="6"/>
    <x v="7"/>
    <x v="2"/>
    <s v="C453"/>
    <x v="11"/>
    <s v="B1228"/>
    <x v="1027"/>
    <x v="2"/>
    <n v="17.18"/>
    <n v="4"/>
    <n v="68.72"/>
    <x v="0"/>
    <x v="3"/>
  </r>
  <r>
    <s v="O1529"/>
    <d v="2024-07-23T00:00:00"/>
    <x v="4"/>
    <x v="2"/>
    <x v="1"/>
    <s v="C699"/>
    <x v="640"/>
    <s v="B1033"/>
    <x v="677"/>
    <x v="2"/>
    <n v="43.87"/>
    <n v="5"/>
    <n v="219.35"/>
    <x v="1"/>
    <x v="3"/>
  </r>
  <r>
    <s v="O3588"/>
    <d v="2025-06-03T00:00:00"/>
    <x v="4"/>
    <x v="1"/>
    <x v="0"/>
    <s v="C423"/>
    <x v="464"/>
    <s v="B1978"/>
    <x v="379"/>
    <x v="0"/>
    <n v="19.53"/>
    <n v="1"/>
    <n v="19.53"/>
    <x v="1"/>
    <x v="1"/>
  </r>
  <r>
    <s v="O2878"/>
    <d v="2025-03-06T00:00:00"/>
    <x v="5"/>
    <x v="0"/>
    <x v="0"/>
    <s v="C558"/>
    <x v="1031"/>
    <s v="B1157"/>
    <x v="206"/>
    <x v="3"/>
    <n v="43.78"/>
    <n v="2"/>
    <n v="87.56"/>
    <x v="2"/>
    <x v="5"/>
  </r>
  <r>
    <s v="O1468"/>
    <d v="2024-01-16T00:00:00"/>
    <x v="4"/>
    <x v="11"/>
    <x v="1"/>
    <s v="C354"/>
    <x v="420"/>
    <s v="B1768"/>
    <x v="63"/>
    <x v="1"/>
    <n v="21.5"/>
    <n v="2"/>
    <n v="43"/>
    <x v="3"/>
    <x v="7"/>
  </r>
  <r>
    <s v="O1282"/>
    <d v="2023-06-12T00:00:00"/>
    <x v="1"/>
    <x v="1"/>
    <x v="2"/>
    <s v="C230"/>
    <x v="774"/>
    <s v="B1362"/>
    <x v="775"/>
    <x v="1"/>
    <n v="49.2"/>
    <n v="1"/>
    <n v="49.2"/>
    <x v="3"/>
    <x v="3"/>
  </r>
  <r>
    <s v="O3350"/>
    <d v="2024-07-13T00:00:00"/>
    <x v="6"/>
    <x v="2"/>
    <x v="1"/>
    <s v="C476"/>
    <x v="554"/>
    <s v="B1085"/>
    <x v="899"/>
    <x v="3"/>
    <n v="35.28"/>
    <n v="2"/>
    <n v="70.56"/>
    <x v="1"/>
    <x v="2"/>
  </r>
  <r>
    <s v="O3915"/>
    <d v="2024-09-07T00:00:00"/>
    <x v="6"/>
    <x v="6"/>
    <x v="1"/>
    <s v="C569"/>
    <x v="550"/>
    <s v="B1730"/>
    <x v="113"/>
    <x v="2"/>
    <n v="38.479999999999997"/>
    <n v="1"/>
    <n v="38.479999999999997"/>
    <x v="1"/>
    <x v="0"/>
  </r>
  <r>
    <s v="O3055"/>
    <d v="2022-12-12T00:00:00"/>
    <x v="1"/>
    <x v="9"/>
    <x v="3"/>
    <s v="C413"/>
    <x v="693"/>
    <s v="B1607"/>
    <x v="747"/>
    <x v="0"/>
    <n v="13.76"/>
    <n v="3"/>
    <n v="41.28"/>
    <x v="2"/>
    <x v="2"/>
  </r>
  <r>
    <s v="O2329"/>
    <d v="2023-03-18T00:00:00"/>
    <x v="6"/>
    <x v="0"/>
    <x v="2"/>
    <s v="C691"/>
    <x v="533"/>
    <s v="B1594"/>
    <x v="161"/>
    <x v="0"/>
    <n v="53.66"/>
    <n v="2"/>
    <n v="107.32"/>
    <x v="1"/>
    <x v="3"/>
  </r>
  <r>
    <s v="O3733"/>
    <d v="2023-03-06T00:00:00"/>
    <x v="1"/>
    <x v="0"/>
    <x v="2"/>
    <s v="C491"/>
    <x v="1032"/>
    <s v="B1774"/>
    <x v="613"/>
    <x v="0"/>
    <n v="32.549999999999997"/>
    <n v="4"/>
    <n v="130.19999999999999"/>
    <x v="2"/>
    <x v="7"/>
  </r>
  <r>
    <s v="O3657"/>
    <d v="2024-07-14T00:00:00"/>
    <x v="0"/>
    <x v="2"/>
    <x v="1"/>
    <s v="C604"/>
    <x v="673"/>
    <s v="B1669"/>
    <x v="891"/>
    <x v="2"/>
    <n v="7.46"/>
    <n v="3"/>
    <n v="22.38"/>
    <x v="2"/>
    <x v="0"/>
  </r>
  <r>
    <s v="O3809"/>
    <d v="2023-12-09T00:00:00"/>
    <x v="6"/>
    <x v="9"/>
    <x v="2"/>
    <s v="C828"/>
    <x v="1033"/>
    <s v="B1274"/>
    <x v="1042"/>
    <x v="1"/>
    <n v="25.37"/>
    <n v="2"/>
    <n v="50.74"/>
    <x v="0"/>
    <x v="7"/>
  </r>
  <r>
    <s v="O1628"/>
    <d v="2023-06-16T00:00:00"/>
    <x v="2"/>
    <x v="1"/>
    <x v="2"/>
    <s v="C252"/>
    <x v="681"/>
    <s v="B1833"/>
    <x v="1046"/>
    <x v="0"/>
    <n v="19.12"/>
    <n v="4"/>
    <n v="76.48"/>
    <x v="1"/>
    <x v="3"/>
  </r>
  <r>
    <s v="O3102"/>
    <d v="2023-09-03T00:00:00"/>
    <x v="0"/>
    <x v="6"/>
    <x v="2"/>
    <s v="C478"/>
    <x v="1034"/>
    <s v="B1515"/>
    <x v="501"/>
    <x v="0"/>
    <n v="23.9"/>
    <n v="3"/>
    <n v="71.7"/>
    <x v="1"/>
    <x v="1"/>
  </r>
  <r>
    <s v="O2898"/>
    <d v="2025-02-02T00:00:00"/>
    <x v="0"/>
    <x v="3"/>
    <x v="0"/>
    <s v="C816"/>
    <x v="148"/>
    <s v="B1172"/>
    <x v="231"/>
    <x v="2"/>
    <n v="15.18"/>
    <n v="4"/>
    <n v="60.72"/>
    <x v="2"/>
    <x v="6"/>
  </r>
  <r>
    <s v="O1181"/>
    <d v="2024-06-30T00:00:00"/>
    <x v="0"/>
    <x v="1"/>
    <x v="1"/>
    <s v="C430"/>
    <x v="1035"/>
    <s v="B1928"/>
    <x v="1047"/>
    <x v="0"/>
    <n v="18.89"/>
    <n v="2"/>
    <n v="37.78"/>
    <x v="0"/>
    <x v="3"/>
  </r>
  <r>
    <s v="O3870"/>
    <d v="2023-01-05T00:00:00"/>
    <x v="5"/>
    <x v="11"/>
    <x v="2"/>
    <s v="C604"/>
    <x v="696"/>
    <s v="B1598"/>
    <x v="792"/>
    <x v="2"/>
    <n v="5.0999999999999996"/>
    <n v="4"/>
    <n v="20.399999999999999"/>
    <x v="0"/>
    <x v="2"/>
  </r>
  <r>
    <s v="O3981"/>
    <d v="2023-12-20T00:00:00"/>
    <x v="3"/>
    <x v="9"/>
    <x v="2"/>
    <s v="C225"/>
    <x v="162"/>
    <s v="B1008"/>
    <x v="177"/>
    <x v="2"/>
    <n v="5.18"/>
    <n v="5"/>
    <n v="25.9"/>
    <x v="2"/>
    <x v="2"/>
  </r>
  <r>
    <s v="O3279"/>
    <d v="2024-09-14T00:00:00"/>
    <x v="6"/>
    <x v="6"/>
    <x v="1"/>
    <s v="C235"/>
    <x v="294"/>
    <s v="B1383"/>
    <x v="324"/>
    <x v="2"/>
    <n v="26.91"/>
    <n v="2"/>
    <n v="53.82"/>
    <x v="0"/>
    <x v="1"/>
  </r>
  <r>
    <s v="O1404"/>
    <d v="2023-02-23T00:00:00"/>
    <x v="5"/>
    <x v="3"/>
    <x v="2"/>
    <s v="C654"/>
    <x v="952"/>
    <s v="B1997"/>
    <x v="484"/>
    <x v="2"/>
    <n v="7.08"/>
    <n v="5"/>
    <n v="35.4"/>
    <x v="0"/>
    <x v="2"/>
  </r>
  <r>
    <s v="O2563"/>
    <d v="2024-05-11T00:00:00"/>
    <x v="6"/>
    <x v="4"/>
    <x v="1"/>
    <s v="C167"/>
    <x v="456"/>
    <s v="B1106"/>
    <x v="432"/>
    <x v="2"/>
    <n v="31.12"/>
    <n v="2"/>
    <n v="62.24"/>
    <x v="0"/>
    <x v="3"/>
  </r>
  <r>
    <s v="O3811"/>
    <d v="2024-05-19T00:00:00"/>
    <x v="0"/>
    <x v="4"/>
    <x v="1"/>
    <s v="C651"/>
    <x v="213"/>
    <s v="B1851"/>
    <x v="232"/>
    <x v="0"/>
    <n v="56.13"/>
    <n v="4"/>
    <n v="224.52"/>
    <x v="0"/>
    <x v="2"/>
  </r>
  <r>
    <s v="O3183"/>
    <d v="2025-07-04T00:00:00"/>
    <x v="2"/>
    <x v="2"/>
    <x v="0"/>
    <s v="C858"/>
    <x v="283"/>
    <s v="B1931"/>
    <x v="130"/>
    <x v="0"/>
    <n v="15.54"/>
    <n v="5"/>
    <n v="77.7"/>
    <x v="0"/>
    <x v="0"/>
  </r>
  <r>
    <s v="O2764"/>
    <d v="2022-11-23T00:00:00"/>
    <x v="3"/>
    <x v="5"/>
    <x v="3"/>
    <s v="C994"/>
    <x v="956"/>
    <s v="B1972"/>
    <x v="70"/>
    <x v="2"/>
    <n v="30.82"/>
    <n v="2"/>
    <n v="61.64"/>
    <x v="0"/>
    <x v="3"/>
  </r>
  <r>
    <s v="O1474"/>
    <d v="2023-04-05T00:00:00"/>
    <x v="3"/>
    <x v="7"/>
    <x v="2"/>
    <s v="C825"/>
    <x v="227"/>
    <s v="B1945"/>
    <x v="1048"/>
    <x v="2"/>
    <n v="18.3"/>
    <n v="1"/>
    <n v="18.3"/>
    <x v="3"/>
    <x v="4"/>
  </r>
  <r>
    <s v="O2722"/>
    <d v="2023-07-23T00:00:00"/>
    <x v="0"/>
    <x v="2"/>
    <x v="2"/>
    <s v="C775"/>
    <x v="675"/>
    <s v="B1536"/>
    <x v="556"/>
    <x v="0"/>
    <n v="14.53"/>
    <n v="3"/>
    <n v="43.59"/>
    <x v="0"/>
    <x v="2"/>
  </r>
  <r>
    <s v="O1742"/>
    <d v="2023-11-04T00:00:00"/>
    <x v="6"/>
    <x v="5"/>
    <x v="2"/>
    <s v="C100"/>
    <x v="720"/>
    <s v="B1117"/>
    <x v="679"/>
    <x v="2"/>
    <n v="44.3"/>
    <n v="1"/>
    <n v="44.3"/>
    <x v="2"/>
    <x v="7"/>
  </r>
  <r>
    <s v="O2833"/>
    <d v="2022-10-16T00:00:00"/>
    <x v="0"/>
    <x v="10"/>
    <x v="3"/>
    <s v="C202"/>
    <x v="914"/>
    <s v="B1451"/>
    <x v="640"/>
    <x v="0"/>
    <n v="44.42"/>
    <n v="3"/>
    <n v="133.26"/>
    <x v="0"/>
    <x v="5"/>
  </r>
  <r>
    <s v="O2652"/>
    <d v="2022-08-31T00:00:00"/>
    <x v="3"/>
    <x v="8"/>
    <x v="3"/>
    <s v="C683"/>
    <x v="301"/>
    <s v="B1926"/>
    <x v="502"/>
    <x v="0"/>
    <n v="53.52"/>
    <n v="5"/>
    <n v="267.60000000000002"/>
    <x v="0"/>
    <x v="2"/>
  </r>
  <r>
    <s v="O3747"/>
    <d v="2025-05-15T00:00:00"/>
    <x v="5"/>
    <x v="4"/>
    <x v="0"/>
    <s v="C571"/>
    <x v="491"/>
    <s v="B1867"/>
    <x v="684"/>
    <x v="2"/>
    <n v="17.09"/>
    <n v="3"/>
    <n v="51.27"/>
    <x v="1"/>
    <x v="2"/>
  </r>
  <r>
    <s v="O3001"/>
    <d v="2022-11-11T00:00:00"/>
    <x v="2"/>
    <x v="5"/>
    <x v="3"/>
    <s v="C213"/>
    <x v="409"/>
    <s v="B1874"/>
    <x v="600"/>
    <x v="3"/>
    <n v="45.19"/>
    <n v="3"/>
    <n v="135.57"/>
    <x v="0"/>
    <x v="7"/>
  </r>
  <r>
    <s v="O2054"/>
    <d v="2024-05-27T00:00:00"/>
    <x v="1"/>
    <x v="4"/>
    <x v="1"/>
    <s v="C984"/>
    <x v="839"/>
    <s v="B1327"/>
    <x v="131"/>
    <x v="1"/>
    <n v="13.68"/>
    <n v="2"/>
    <n v="27.36"/>
    <x v="2"/>
    <x v="2"/>
  </r>
  <r>
    <s v="O2320"/>
    <d v="2024-03-30T00:00:00"/>
    <x v="6"/>
    <x v="0"/>
    <x v="1"/>
    <s v="C932"/>
    <x v="892"/>
    <s v="B1728"/>
    <x v="307"/>
    <x v="2"/>
    <n v="8.69"/>
    <n v="2"/>
    <n v="17.38"/>
    <x v="0"/>
    <x v="5"/>
  </r>
  <r>
    <s v="O3919"/>
    <d v="2023-07-06T00:00:00"/>
    <x v="5"/>
    <x v="2"/>
    <x v="2"/>
    <s v="C950"/>
    <x v="688"/>
    <s v="B1795"/>
    <x v="369"/>
    <x v="2"/>
    <n v="13.79"/>
    <n v="4"/>
    <n v="55.16"/>
    <x v="0"/>
    <x v="2"/>
  </r>
  <r>
    <s v="O1457"/>
    <d v="2023-04-09T00:00:00"/>
    <x v="0"/>
    <x v="7"/>
    <x v="2"/>
    <s v="C199"/>
    <x v="618"/>
    <s v="B1540"/>
    <x v="1049"/>
    <x v="2"/>
    <n v="24.83"/>
    <n v="4"/>
    <n v="99.32"/>
    <x v="2"/>
    <x v="0"/>
  </r>
  <r>
    <s v="O1025"/>
    <d v="2024-02-17T00:00:00"/>
    <x v="6"/>
    <x v="3"/>
    <x v="1"/>
    <s v="C772"/>
    <x v="459"/>
    <s v="B1357"/>
    <x v="101"/>
    <x v="3"/>
    <n v="40.700000000000003"/>
    <n v="1"/>
    <n v="40.700000000000003"/>
    <x v="0"/>
    <x v="3"/>
  </r>
  <r>
    <s v="O2102"/>
    <d v="2023-03-18T00:00:00"/>
    <x v="6"/>
    <x v="0"/>
    <x v="2"/>
    <s v="C928"/>
    <x v="907"/>
    <s v="B1434"/>
    <x v="550"/>
    <x v="3"/>
    <n v="43.21"/>
    <n v="1"/>
    <n v="43.21"/>
    <x v="1"/>
    <x v="0"/>
  </r>
  <r>
    <s v="O1151"/>
    <d v="2024-11-18T00:00:00"/>
    <x v="1"/>
    <x v="5"/>
    <x v="1"/>
    <s v="C579"/>
    <x v="1036"/>
    <s v="B1530"/>
    <x v="715"/>
    <x v="2"/>
    <n v="38.9"/>
    <n v="5"/>
    <n v="194.5"/>
    <x v="1"/>
    <x v="3"/>
  </r>
  <r>
    <s v="O2297"/>
    <d v="2023-06-14T00:00:00"/>
    <x v="3"/>
    <x v="1"/>
    <x v="2"/>
    <s v="C775"/>
    <x v="690"/>
    <s v="B1845"/>
    <x v="1050"/>
    <x v="2"/>
    <n v="29.53"/>
    <n v="3"/>
    <n v="88.59"/>
    <x v="0"/>
    <x v="0"/>
  </r>
  <r>
    <s v="O3330"/>
    <d v="2025-03-04T00:00:00"/>
    <x v="4"/>
    <x v="0"/>
    <x v="0"/>
    <s v="C313"/>
    <x v="97"/>
    <s v="B1983"/>
    <x v="314"/>
    <x v="1"/>
    <n v="22.15"/>
    <n v="3"/>
    <n v="66.45"/>
    <x v="2"/>
    <x v="3"/>
  </r>
  <r>
    <s v="O1577"/>
    <d v="2024-11-22T00:00:00"/>
    <x v="2"/>
    <x v="5"/>
    <x v="1"/>
    <s v="C455"/>
    <x v="572"/>
    <s v="B1036"/>
    <x v="901"/>
    <x v="0"/>
    <n v="19.29"/>
    <n v="3"/>
    <n v="57.87"/>
    <x v="2"/>
    <x v="2"/>
  </r>
  <r>
    <s v="O3936"/>
    <d v="2025-04-11T00:00:00"/>
    <x v="2"/>
    <x v="7"/>
    <x v="0"/>
    <s v="C333"/>
    <x v="415"/>
    <s v="B1283"/>
    <x v="904"/>
    <x v="2"/>
    <n v="17.66"/>
    <n v="5"/>
    <n v="88.3"/>
    <x v="0"/>
    <x v="7"/>
  </r>
  <r>
    <s v="O2038"/>
    <d v="2023-12-20T00:00:00"/>
    <x v="3"/>
    <x v="9"/>
    <x v="2"/>
    <s v="C692"/>
    <x v="172"/>
    <s v="B1237"/>
    <x v="949"/>
    <x v="3"/>
    <n v="24.72"/>
    <n v="3"/>
    <n v="74.16"/>
    <x v="3"/>
    <x v="0"/>
  </r>
  <r>
    <s v="O3742"/>
    <d v="2023-05-05T00:00:00"/>
    <x v="2"/>
    <x v="4"/>
    <x v="2"/>
    <s v="C604"/>
    <x v="673"/>
    <s v="B1621"/>
    <x v="64"/>
    <x v="1"/>
    <n v="28.95"/>
    <n v="5"/>
    <n v="144.75"/>
    <x v="0"/>
    <x v="2"/>
  </r>
  <r>
    <s v="O1894"/>
    <d v="2023-05-20T00:00:00"/>
    <x v="6"/>
    <x v="4"/>
    <x v="2"/>
    <s v="C108"/>
    <x v="1037"/>
    <s v="B1016"/>
    <x v="1051"/>
    <x v="3"/>
    <n v="14.37"/>
    <n v="1"/>
    <n v="14.37"/>
    <x v="2"/>
    <x v="3"/>
  </r>
  <r>
    <s v="O1138"/>
    <d v="2023-01-09T00:00:00"/>
    <x v="1"/>
    <x v="11"/>
    <x v="2"/>
    <s v="C383"/>
    <x v="1038"/>
    <s v="B1257"/>
    <x v="606"/>
    <x v="1"/>
    <n v="45.78"/>
    <n v="2"/>
    <n v="91.56"/>
    <x v="2"/>
    <x v="0"/>
  </r>
  <r>
    <s v="O2010"/>
    <d v="2023-04-10T00:00:00"/>
    <x v="1"/>
    <x v="7"/>
    <x v="2"/>
    <s v="C540"/>
    <x v="1039"/>
    <s v="B1659"/>
    <x v="465"/>
    <x v="2"/>
    <n v="35.4"/>
    <n v="5"/>
    <n v="177"/>
    <x v="1"/>
    <x v="3"/>
  </r>
  <r>
    <s v="O1467"/>
    <d v="2023-02-07T00:00:00"/>
    <x v="4"/>
    <x v="3"/>
    <x v="2"/>
    <s v="C613"/>
    <x v="770"/>
    <s v="B1515"/>
    <x v="1052"/>
    <x v="3"/>
    <n v="20.43"/>
    <n v="1"/>
    <n v="20.43"/>
    <x v="0"/>
    <x v="1"/>
  </r>
  <r>
    <s v="O3237"/>
    <d v="2024-07-15T00:00:00"/>
    <x v="1"/>
    <x v="2"/>
    <x v="1"/>
    <s v="C993"/>
    <x v="779"/>
    <s v="B1739"/>
    <x v="807"/>
    <x v="1"/>
    <n v="25.3"/>
    <n v="3"/>
    <n v="75.900000000000006"/>
    <x v="2"/>
    <x v="2"/>
  </r>
  <r>
    <s v="O2369"/>
    <d v="2025-06-01T00:00:00"/>
    <x v="0"/>
    <x v="1"/>
    <x v="0"/>
    <s v="C660"/>
    <x v="1040"/>
    <s v="B1688"/>
    <x v="72"/>
    <x v="0"/>
    <n v="34.96"/>
    <n v="3"/>
    <n v="104.88"/>
    <x v="0"/>
    <x v="0"/>
  </r>
  <r>
    <s v="O3774"/>
    <d v="2025-06-24T00:00:00"/>
    <x v="4"/>
    <x v="1"/>
    <x v="0"/>
    <s v="C996"/>
    <x v="388"/>
    <s v="B1228"/>
    <x v="946"/>
    <x v="0"/>
    <n v="46.01"/>
    <n v="4"/>
    <n v="184.04"/>
    <x v="2"/>
    <x v="5"/>
  </r>
  <r>
    <s v="O1387"/>
    <d v="2024-05-26T00:00:00"/>
    <x v="0"/>
    <x v="4"/>
    <x v="1"/>
    <s v="C589"/>
    <x v="555"/>
    <s v="B1563"/>
    <x v="98"/>
    <x v="1"/>
    <n v="30.3"/>
    <n v="1"/>
    <n v="30.3"/>
    <x v="1"/>
    <x v="1"/>
  </r>
  <r>
    <s v="O2845"/>
    <d v="2023-06-12T00:00:00"/>
    <x v="1"/>
    <x v="1"/>
    <x v="2"/>
    <s v="C850"/>
    <x v="336"/>
    <s v="B1037"/>
    <x v="958"/>
    <x v="2"/>
    <n v="6.39"/>
    <n v="5"/>
    <n v="31.95"/>
    <x v="1"/>
    <x v="1"/>
  </r>
  <r>
    <s v="O1745"/>
    <d v="2023-10-26T00:00:00"/>
    <x v="5"/>
    <x v="10"/>
    <x v="2"/>
    <s v="C102"/>
    <x v="1041"/>
    <s v="B1515"/>
    <x v="501"/>
    <x v="3"/>
    <n v="26.21"/>
    <n v="3"/>
    <n v="78.63"/>
    <x v="2"/>
    <x v="7"/>
  </r>
  <r>
    <s v="O3195"/>
    <d v="2022-12-12T00:00:00"/>
    <x v="1"/>
    <x v="9"/>
    <x v="3"/>
    <s v="C452"/>
    <x v="546"/>
    <s v="B1098"/>
    <x v="451"/>
    <x v="0"/>
    <n v="7.59"/>
    <n v="4"/>
    <n v="30.36"/>
    <x v="0"/>
    <x v="0"/>
  </r>
  <r>
    <s v="O1356"/>
    <d v="2024-08-28T00:00:00"/>
    <x v="3"/>
    <x v="8"/>
    <x v="1"/>
    <s v="C274"/>
    <x v="135"/>
    <s v="B1987"/>
    <x v="546"/>
    <x v="1"/>
    <n v="40.61"/>
    <n v="1"/>
    <n v="40.61"/>
    <x v="3"/>
    <x v="7"/>
  </r>
  <r>
    <s v="O2127"/>
    <d v="2023-05-03T00:00:00"/>
    <x v="3"/>
    <x v="4"/>
    <x v="2"/>
    <s v="C131"/>
    <x v="641"/>
    <s v="B1465"/>
    <x v="1053"/>
    <x v="0"/>
    <n v="26.82"/>
    <n v="2"/>
    <n v="53.64"/>
    <x v="1"/>
    <x v="3"/>
  </r>
  <r>
    <s v="O1315"/>
    <d v="2023-10-31T00:00:00"/>
    <x v="4"/>
    <x v="10"/>
    <x v="2"/>
    <s v="C553"/>
    <x v="1042"/>
    <s v="B1578"/>
    <x v="171"/>
    <x v="0"/>
    <n v="20.56"/>
    <n v="5"/>
    <n v="102.8"/>
    <x v="3"/>
    <x v="3"/>
  </r>
  <r>
    <s v="O3458"/>
    <d v="2024-11-08T00:00:00"/>
    <x v="2"/>
    <x v="5"/>
    <x v="1"/>
    <s v="C827"/>
    <x v="1043"/>
    <s v="B1726"/>
    <x v="167"/>
    <x v="0"/>
    <n v="14.92"/>
    <n v="3"/>
    <n v="44.76"/>
    <x v="2"/>
    <x v="3"/>
  </r>
  <r>
    <s v="O2354"/>
    <d v="2024-07-24T00:00:00"/>
    <x v="3"/>
    <x v="2"/>
    <x v="1"/>
    <s v="C828"/>
    <x v="1033"/>
    <s v="B1729"/>
    <x v="165"/>
    <x v="0"/>
    <n v="31.09"/>
    <n v="1"/>
    <n v="31.09"/>
    <x v="0"/>
    <x v="0"/>
  </r>
  <r>
    <s v="O1439"/>
    <d v="2023-07-02T00:00:00"/>
    <x v="0"/>
    <x v="2"/>
    <x v="2"/>
    <s v="C109"/>
    <x v="182"/>
    <s v="B1165"/>
    <x v="1054"/>
    <x v="3"/>
    <n v="10.88"/>
    <n v="4"/>
    <n v="43.52"/>
    <x v="2"/>
    <x v="2"/>
  </r>
  <r>
    <s v="O3960"/>
    <d v="2023-11-02T00:00:00"/>
    <x v="5"/>
    <x v="5"/>
    <x v="2"/>
    <s v="C256"/>
    <x v="1015"/>
    <s v="B1232"/>
    <x v="803"/>
    <x v="1"/>
    <n v="24.03"/>
    <n v="4"/>
    <n v="96.12"/>
    <x v="2"/>
    <x v="1"/>
  </r>
  <r>
    <s v="O1820"/>
    <d v="2024-05-08T00:00:00"/>
    <x v="3"/>
    <x v="4"/>
    <x v="1"/>
    <s v="C980"/>
    <x v="121"/>
    <s v="B1058"/>
    <x v="552"/>
    <x v="0"/>
    <n v="38.200000000000003"/>
    <n v="3"/>
    <n v="114.6"/>
    <x v="1"/>
    <x v="7"/>
  </r>
  <r>
    <s v="O1738"/>
    <d v="2024-09-17T00:00:00"/>
    <x v="4"/>
    <x v="6"/>
    <x v="1"/>
    <s v="C959"/>
    <x v="549"/>
    <s v="B1386"/>
    <x v="994"/>
    <x v="0"/>
    <n v="22.13"/>
    <n v="4"/>
    <n v="88.52"/>
    <x v="1"/>
    <x v="0"/>
  </r>
  <r>
    <s v="O3421"/>
    <d v="2024-01-09T00:00:00"/>
    <x v="4"/>
    <x v="11"/>
    <x v="1"/>
    <s v="C588"/>
    <x v="1030"/>
    <s v="B1726"/>
    <x v="167"/>
    <x v="2"/>
    <n v="17.850000000000001"/>
    <n v="3"/>
    <n v="53.55"/>
    <x v="0"/>
    <x v="0"/>
  </r>
  <r>
    <s v="O3614"/>
    <d v="2022-10-31T00:00:00"/>
    <x v="1"/>
    <x v="10"/>
    <x v="3"/>
    <s v="C601"/>
    <x v="159"/>
    <s v="B1998"/>
    <x v="868"/>
    <x v="0"/>
    <n v="19.61"/>
    <n v="2"/>
    <n v="39.22"/>
    <x v="0"/>
    <x v="2"/>
  </r>
  <r>
    <s v="O3709"/>
    <d v="2023-06-09T00:00:00"/>
    <x v="2"/>
    <x v="1"/>
    <x v="2"/>
    <s v="C202"/>
    <x v="914"/>
    <s v="B1186"/>
    <x v="458"/>
    <x v="2"/>
    <n v="39.869999999999997"/>
    <n v="2"/>
    <n v="79.739999999999995"/>
    <x v="2"/>
    <x v="2"/>
  </r>
  <r>
    <s v="O1645"/>
    <d v="2024-08-15T00:00:00"/>
    <x v="5"/>
    <x v="8"/>
    <x v="1"/>
    <s v="C848"/>
    <x v="1044"/>
    <s v="B1723"/>
    <x v="1055"/>
    <x v="3"/>
    <n v="42.48"/>
    <n v="5"/>
    <n v="212.4"/>
    <x v="2"/>
    <x v="0"/>
  </r>
  <r>
    <s v="O3115"/>
    <d v="2024-10-19T00:00:00"/>
    <x v="6"/>
    <x v="10"/>
    <x v="1"/>
    <s v="C101"/>
    <x v="581"/>
    <s v="B1920"/>
    <x v="1056"/>
    <x v="0"/>
    <n v="43.46"/>
    <n v="4"/>
    <n v="173.84"/>
    <x v="0"/>
    <x v="2"/>
  </r>
  <r>
    <s v="O3491"/>
    <d v="2023-07-13T00:00:00"/>
    <x v="5"/>
    <x v="2"/>
    <x v="2"/>
    <s v="C821"/>
    <x v="146"/>
    <s v="B1326"/>
    <x v="1057"/>
    <x v="1"/>
    <n v="32.03"/>
    <n v="5"/>
    <n v="160.15"/>
    <x v="0"/>
    <x v="3"/>
  </r>
  <r>
    <s v="O2844"/>
    <d v="2022-12-18T00:00:00"/>
    <x v="0"/>
    <x v="9"/>
    <x v="3"/>
    <s v="C213"/>
    <x v="777"/>
    <s v="B1469"/>
    <x v="1010"/>
    <x v="3"/>
    <n v="5.57"/>
    <n v="1"/>
    <n v="5.57"/>
    <x v="1"/>
    <x v="0"/>
  </r>
  <r>
    <s v="O1326"/>
    <d v="2024-05-20T00:00:00"/>
    <x v="1"/>
    <x v="4"/>
    <x v="1"/>
    <s v="C594"/>
    <x v="728"/>
    <s v="B1690"/>
    <x v="1040"/>
    <x v="3"/>
    <n v="47.42"/>
    <n v="3"/>
    <n v="142.26"/>
    <x v="1"/>
    <x v="0"/>
  </r>
  <r>
    <s v="O2665"/>
    <d v="2025-01-09T00:00:00"/>
    <x v="5"/>
    <x v="11"/>
    <x v="0"/>
    <s v="C255"/>
    <x v="1045"/>
    <s v="B1651"/>
    <x v="691"/>
    <x v="0"/>
    <n v="40.42"/>
    <n v="4"/>
    <n v="161.68"/>
    <x v="2"/>
    <x v="0"/>
  </r>
  <r>
    <s v="O3233"/>
    <d v="2023-09-24T00:00:00"/>
    <x v="0"/>
    <x v="6"/>
    <x v="2"/>
    <s v="C814"/>
    <x v="493"/>
    <s v="B1316"/>
    <x v="794"/>
    <x v="0"/>
    <n v="25.78"/>
    <n v="3"/>
    <n v="77.34"/>
    <x v="0"/>
    <x v="2"/>
  </r>
  <r>
    <s v="O2283"/>
    <d v="2023-09-27T00:00:00"/>
    <x v="3"/>
    <x v="6"/>
    <x v="2"/>
    <s v="C108"/>
    <x v="1037"/>
    <s v="B1937"/>
    <x v="55"/>
    <x v="0"/>
    <n v="28.02"/>
    <n v="4"/>
    <n v="112.08"/>
    <x v="0"/>
    <x v="0"/>
  </r>
  <r>
    <s v="O2285"/>
    <d v="2023-08-14T00:00:00"/>
    <x v="1"/>
    <x v="8"/>
    <x v="2"/>
    <s v="C742"/>
    <x v="394"/>
    <s v="B1569"/>
    <x v="1058"/>
    <x v="0"/>
    <n v="18.670000000000002"/>
    <n v="5"/>
    <n v="93.35"/>
    <x v="0"/>
    <x v="2"/>
  </r>
  <r>
    <s v="O2801"/>
    <d v="2023-05-25T00:00:00"/>
    <x v="5"/>
    <x v="4"/>
    <x v="2"/>
    <s v="C365"/>
    <x v="1046"/>
    <s v="B1877"/>
    <x v="362"/>
    <x v="0"/>
    <n v="25.33"/>
    <n v="1"/>
    <n v="25.33"/>
    <x v="0"/>
    <x v="2"/>
  </r>
  <r>
    <s v="O3337"/>
    <d v="2024-06-11T00:00:00"/>
    <x v="4"/>
    <x v="1"/>
    <x v="1"/>
    <s v="C660"/>
    <x v="669"/>
    <s v="B1503"/>
    <x v="714"/>
    <x v="2"/>
    <n v="18.059999999999999"/>
    <n v="5"/>
    <n v="90.3"/>
    <x v="0"/>
    <x v="0"/>
  </r>
  <r>
    <s v="O1702"/>
    <d v="2024-12-27T00:00:00"/>
    <x v="2"/>
    <x v="9"/>
    <x v="1"/>
    <s v="C966"/>
    <x v="760"/>
    <s v="B1922"/>
    <x v="587"/>
    <x v="1"/>
    <n v="22.62"/>
    <n v="4"/>
    <n v="90.48"/>
    <x v="3"/>
    <x v="2"/>
  </r>
  <r>
    <s v="O1920"/>
    <d v="2023-05-23T00:00:00"/>
    <x v="4"/>
    <x v="4"/>
    <x v="2"/>
    <s v="C213"/>
    <x v="1018"/>
    <s v="B1887"/>
    <x v="523"/>
    <x v="0"/>
    <n v="26.39"/>
    <n v="2"/>
    <n v="52.78"/>
    <x v="0"/>
    <x v="7"/>
  </r>
  <r>
    <s v="O2579"/>
    <d v="2024-09-16T00:00:00"/>
    <x v="1"/>
    <x v="6"/>
    <x v="1"/>
    <s v="C177"/>
    <x v="100"/>
    <s v="B1756"/>
    <x v="20"/>
    <x v="0"/>
    <n v="50.81"/>
    <n v="3"/>
    <n v="152.43"/>
    <x v="0"/>
    <x v="0"/>
  </r>
  <r>
    <s v="O1964"/>
    <d v="2024-03-06T00:00:00"/>
    <x v="3"/>
    <x v="0"/>
    <x v="1"/>
    <s v="C396"/>
    <x v="574"/>
    <s v="B1392"/>
    <x v="754"/>
    <x v="3"/>
    <n v="19.93"/>
    <n v="3"/>
    <n v="59.79"/>
    <x v="3"/>
    <x v="0"/>
  </r>
  <r>
    <s v="O2888"/>
    <d v="2023-04-27T00:00:00"/>
    <x v="5"/>
    <x v="7"/>
    <x v="2"/>
    <s v="C746"/>
    <x v="619"/>
    <s v="B1991"/>
    <x v="599"/>
    <x v="0"/>
    <n v="42.74"/>
    <n v="4"/>
    <n v="170.96"/>
    <x v="2"/>
    <x v="5"/>
  </r>
  <r>
    <s v="O1256"/>
    <d v="2023-11-25T00:00:00"/>
    <x v="6"/>
    <x v="5"/>
    <x v="2"/>
    <s v="C966"/>
    <x v="846"/>
    <s v="B1160"/>
    <x v="902"/>
    <x v="1"/>
    <n v="34.96"/>
    <n v="4"/>
    <n v="139.84"/>
    <x v="3"/>
    <x v="3"/>
  </r>
  <r>
    <s v="O1421"/>
    <d v="2024-09-12T00:00:00"/>
    <x v="5"/>
    <x v="6"/>
    <x v="1"/>
    <s v="C370"/>
    <x v="1047"/>
    <s v="B1099"/>
    <x v="308"/>
    <x v="1"/>
    <n v="28.13"/>
    <n v="2"/>
    <n v="56.26"/>
    <x v="0"/>
    <x v="1"/>
  </r>
  <r>
    <s v="O2413"/>
    <d v="2024-08-06T00:00:00"/>
    <x v="4"/>
    <x v="8"/>
    <x v="1"/>
    <s v="C178"/>
    <x v="689"/>
    <s v="B1003"/>
    <x v="361"/>
    <x v="0"/>
    <n v="35.71"/>
    <n v="2"/>
    <n v="71.42"/>
    <x v="2"/>
    <x v="6"/>
  </r>
  <r>
    <s v="O2912"/>
    <d v="2022-11-12T00:00:00"/>
    <x v="6"/>
    <x v="5"/>
    <x v="3"/>
    <s v="C607"/>
    <x v="506"/>
    <s v="B1240"/>
    <x v="197"/>
    <x v="0"/>
    <n v="19.64"/>
    <n v="2"/>
    <n v="39.28"/>
    <x v="2"/>
    <x v="5"/>
  </r>
  <r>
    <s v="O1856"/>
    <d v="2024-10-02T00:00:00"/>
    <x v="3"/>
    <x v="10"/>
    <x v="1"/>
    <s v="C930"/>
    <x v="1048"/>
    <s v="B1903"/>
    <x v="194"/>
    <x v="0"/>
    <n v="34.090000000000003"/>
    <n v="4"/>
    <n v="136.36000000000001"/>
    <x v="1"/>
    <x v="1"/>
  </r>
  <r>
    <s v="O3569"/>
    <d v="2024-10-08T00:00:00"/>
    <x v="4"/>
    <x v="10"/>
    <x v="1"/>
    <s v="C877"/>
    <x v="744"/>
    <s v="B1125"/>
    <x v="126"/>
    <x v="1"/>
    <n v="28.28"/>
    <n v="3"/>
    <n v="84.84"/>
    <x v="0"/>
    <x v="6"/>
  </r>
  <r>
    <s v="O2827"/>
    <d v="2025-05-24T00:00:00"/>
    <x v="6"/>
    <x v="4"/>
    <x v="0"/>
    <s v="C639"/>
    <x v="951"/>
    <s v="B1874"/>
    <x v="600"/>
    <x v="0"/>
    <n v="45.23"/>
    <n v="2"/>
    <n v="90.46"/>
    <x v="0"/>
    <x v="3"/>
  </r>
  <r>
    <s v="O3939"/>
    <d v="2023-09-01T00:00:00"/>
    <x v="2"/>
    <x v="6"/>
    <x v="2"/>
    <s v="C272"/>
    <x v="509"/>
    <s v="B1382"/>
    <x v="259"/>
    <x v="2"/>
    <n v="41.42"/>
    <n v="2"/>
    <n v="82.84"/>
    <x v="2"/>
    <x v="6"/>
  </r>
  <r>
    <s v="O1701"/>
    <d v="2023-07-14T00:00:00"/>
    <x v="2"/>
    <x v="2"/>
    <x v="2"/>
    <s v="C894"/>
    <x v="1049"/>
    <s v="B1772"/>
    <x v="1059"/>
    <x v="3"/>
    <n v="8.3000000000000007"/>
    <n v="4"/>
    <n v="33.200000000000003"/>
    <x v="3"/>
    <x v="0"/>
  </r>
  <r>
    <s v="O1689"/>
    <d v="2023-12-20T00:00:00"/>
    <x v="3"/>
    <x v="9"/>
    <x v="2"/>
    <s v="C263"/>
    <x v="323"/>
    <s v="B1342"/>
    <x v="548"/>
    <x v="1"/>
    <n v="48.35"/>
    <n v="3"/>
    <n v="145.05000000000001"/>
    <x v="3"/>
    <x v="3"/>
  </r>
  <r>
    <s v="O2240"/>
    <d v="2023-06-10T00:00:00"/>
    <x v="6"/>
    <x v="1"/>
    <x v="2"/>
    <s v="C313"/>
    <x v="1050"/>
    <s v="B1059"/>
    <x v="944"/>
    <x v="1"/>
    <n v="11.67"/>
    <n v="4"/>
    <n v="46.68"/>
    <x v="1"/>
    <x v="2"/>
  </r>
  <r>
    <s v="O1601"/>
    <d v="2024-07-10T00:00:00"/>
    <x v="3"/>
    <x v="2"/>
    <x v="1"/>
    <s v="C465"/>
    <x v="1051"/>
    <s v="B1085"/>
    <x v="899"/>
    <x v="2"/>
    <n v="35.19"/>
    <n v="5"/>
    <n v="175.95"/>
    <x v="1"/>
    <x v="0"/>
  </r>
  <r>
    <s v="O1617"/>
    <d v="2024-01-08T00:00:00"/>
    <x v="1"/>
    <x v="11"/>
    <x v="1"/>
    <s v="C470"/>
    <x v="1052"/>
    <s v="B1121"/>
    <x v="1060"/>
    <x v="3"/>
    <n v="47.44"/>
    <n v="3"/>
    <n v="142.32"/>
    <x v="1"/>
    <x v="1"/>
  </r>
  <r>
    <s v="O3894"/>
    <d v="2022-10-28T00:00:00"/>
    <x v="2"/>
    <x v="10"/>
    <x v="3"/>
    <s v="C875"/>
    <x v="28"/>
    <s v="B1172"/>
    <x v="1061"/>
    <x v="2"/>
    <n v="39.909999999999997"/>
    <n v="4"/>
    <n v="159.63999999999999"/>
    <x v="0"/>
    <x v="2"/>
  </r>
  <r>
    <s v="O3025"/>
    <d v="2025-05-06T00:00:00"/>
    <x v="4"/>
    <x v="4"/>
    <x v="0"/>
    <s v="C217"/>
    <x v="748"/>
    <s v="B1445"/>
    <x v="838"/>
    <x v="3"/>
    <n v="36.590000000000003"/>
    <n v="1"/>
    <n v="36.590000000000003"/>
    <x v="1"/>
    <x v="2"/>
  </r>
  <r>
    <s v="O2471"/>
    <d v="2022-09-07T00:00:00"/>
    <x v="3"/>
    <x v="6"/>
    <x v="3"/>
    <s v="C258"/>
    <x v="939"/>
    <s v="B1911"/>
    <x v="778"/>
    <x v="0"/>
    <n v="41.22"/>
    <n v="1"/>
    <n v="41.22"/>
    <x v="1"/>
    <x v="7"/>
  </r>
  <r>
    <s v="O1707"/>
    <d v="2024-03-19T00:00:00"/>
    <x v="4"/>
    <x v="0"/>
    <x v="1"/>
    <s v="C272"/>
    <x v="509"/>
    <s v="B1581"/>
    <x v="351"/>
    <x v="0"/>
    <n v="25.31"/>
    <n v="2"/>
    <n v="50.62"/>
    <x v="3"/>
    <x v="7"/>
  </r>
  <r>
    <s v="O1502"/>
    <d v="2024-07-18T00:00:00"/>
    <x v="5"/>
    <x v="2"/>
    <x v="1"/>
    <s v="C563"/>
    <x v="185"/>
    <s v="B1447"/>
    <x v="1062"/>
    <x v="1"/>
    <n v="28.21"/>
    <n v="3"/>
    <n v="84.63"/>
    <x v="3"/>
    <x v="0"/>
  </r>
  <r>
    <s v="O3510"/>
    <d v="2024-08-02T00:00:00"/>
    <x v="2"/>
    <x v="8"/>
    <x v="1"/>
    <s v="C636"/>
    <x v="715"/>
    <s v="B1149"/>
    <x v="572"/>
    <x v="2"/>
    <n v="18.3"/>
    <n v="5"/>
    <n v="91.5"/>
    <x v="2"/>
    <x v="5"/>
  </r>
  <r>
    <s v="O3879"/>
    <d v="2023-02-23T00:00:00"/>
    <x v="5"/>
    <x v="3"/>
    <x v="2"/>
    <s v="C775"/>
    <x v="588"/>
    <s v="B1765"/>
    <x v="971"/>
    <x v="0"/>
    <n v="28.28"/>
    <n v="3"/>
    <n v="84.84"/>
    <x v="0"/>
    <x v="0"/>
  </r>
  <r>
    <s v="O2571"/>
    <d v="2022-10-30T00:00:00"/>
    <x v="0"/>
    <x v="10"/>
    <x v="3"/>
    <s v="C405"/>
    <x v="403"/>
    <s v="B1378"/>
    <x v="23"/>
    <x v="0"/>
    <n v="27.29"/>
    <n v="1"/>
    <n v="27.29"/>
    <x v="1"/>
    <x v="2"/>
  </r>
  <r>
    <s v="O2761"/>
    <d v="2023-10-07T00:00:00"/>
    <x v="6"/>
    <x v="10"/>
    <x v="2"/>
    <s v="C514"/>
    <x v="81"/>
    <s v="B1903"/>
    <x v="224"/>
    <x v="3"/>
    <n v="27.69"/>
    <n v="3"/>
    <n v="83.07"/>
    <x v="2"/>
    <x v="0"/>
  </r>
  <r>
    <s v="O3066"/>
    <d v="2024-09-16T00:00:00"/>
    <x v="1"/>
    <x v="6"/>
    <x v="1"/>
    <s v="C900"/>
    <x v="1053"/>
    <s v="B1137"/>
    <x v="871"/>
    <x v="3"/>
    <n v="52.94"/>
    <n v="2"/>
    <n v="105.88"/>
    <x v="0"/>
    <x v="0"/>
  </r>
  <r>
    <s v="O1437"/>
    <d v="2024-01-29T00:00:00"/>
    <x v="1"/>
    <x v="11"/>
    <x v="1"/>
    <s v="C557"/>
    <x v="785"/>
    <s v="B1725"/>
    <x v="777"/>
    <x v="2"/>
    <n v="16.46"/>
    <n v="5"/>
    <n v="82.3"/>
    <x v="2"/>
    <x v="2"/>
  </r>
  <r>
    <s v="O2567"/>
    <d v="2023-01-27T00:00:00"/>
    <x v="2"/>
    <x v="11"/>
    <x v="2"/>
    <s v="C931"/>
    <x v="922"/>
    <s v="B1359"/>
    <x v="503"/>
    <x v="2"/>
    <n v="18.96"/>
    <n v="4"/>
    <n v="75.84"/>
    <x v="2"/>
    <x v="2"/>
  </r>
  <r>
    <s v="O1341"/>
    <d v="2024-08-10T00:00:00"/>
    <x v="6"/>
    <x v="8"/>
    <x v="1"/>
    <s v="C355"/>
    <x v="924"/>
    <s v="B1144"/>
    <x v="352"/>
    <x v="1"/>
    <n v="33.58"/>
    <n v="1"/>
    <n v="33.58"/>
    <x v="2"/>
    <x v="7"/>
  </r>
  <r>
    <s v="O2881"/>
    <d v="2022-12-28T00:00:00"/>
    <x v="3"/>
    <x v="9"/>
    <x v="3"/>
    <s v="C623"/>
    <x v="216"/>
    <s v="B1049"/>
    <x v="1063"/>
    <x v="0"/>
    <n v="15.83"/>
    <n v="5"/>
    <n v="79.150000000000006"/>
    <x v="0"/>
    <x v="5"/>
  </r>
  <r>
    <s v="O2631"/>
    <d v="2024-05-29T00:00:00"/>
    <x v="3"/>
    <x v="4"/>
    <x v="1"/>
    <s v="C985"/>
    <x v="339"/>
    <s v="B1107"/>
    <x v="873"/>
    <x v="0"/>
    <n v="37.39"/>
    <n v="5"/>
    <n v="186.95"/>
    <x v="2"/>
    <x v="2"/>
  </r>
  <r>
    <s v="O2396"/>
    <d v="2025-07-27T00:00:00"/>
    <x v="0"/>
    <x v="2"/>
    <x v="0"/>
    <s v="C697"/>
    <x v="1012"/>
    <s v="B1331"/>
    <x v="575"/>
    <x v="2"/>
    <n v="42.72"/>
    <n v="1"/>
    <n v="42.72"/>
    <x v="0"/>
    <x v="0"/>
  </r>
  <r>
    <s v="O2148"/>
    <d v="2023-11-15T00:00:00"/>
    <x v="3"/>
    <x v="5"/>
    <x v="2"/>
    <s v="C911"/>
    <x v="559"/>
    <s v="B1847"/>
    <x v="1064"/>
    <x v="1"/>
    <n v="40.94"/>
    <n v="5"/>
    <n v="204.7"/>
    <x v="1"/>
    <x v="4"/>
  </r>
  <r>
    <s v="O2854"/>
    <d v="2024-07-06T00:00:00"/>
    <x v="6"/>
    <x v="2"/>
    <x v="1"/>
    <s v="C175"/>
    <x v="324"/>
    <s v="B1138"/>
    <x v="1065"/>
    <x v="2"/>
    <n v="17.14"/>
    <n v="5"/>
    <n v="85.7"/>
    <x v="0"/>
    <x v="6"/>
  </r>
  <r>
    <s v="O3928"/>
    <d v="2022-11-26T00:00:00"/>
    <x v="6"/>
    <x v="5"/>
    <x v="3"/>
    <s v="C985"/>
    <x v="339"/>
    <s v="B1656"/>
    <x v="355"/>
    <x v="2"/>
    <n v="17.239999999999998"/>
    <n v="2"/>
    <n v="34.479999999999997"/>
    <x v="0"/>
    <x v="0"/>
  </r>
  <r>
    <s v="O2987"/>
    <d v="2025-06-17T00:00:00"/>
    <x v="4"/>
    <x v="1"/>
    <x v="0"/>
    <s v="C672"/>
    <x v="514"/>
    <s v="B1549"/>
    <x v="19"/>
    <x v="0"/>
    <n v="30.73"/>
    <n v="2"/>
    <n v="61.46"/>
    <x v="1"/>
    <x v="5"/>
  </r>
  <r>
    <s v="O2550"/>
    <d v="2023-05-04T00:00:00"/>
    <x v="5"/>
    <x v="4"/>
    <x v="2"/>
    <s v="C717"/>
    <x v="142"/>
    <s v="B1763"/>
    <x v="246"/>
    <x v="0"/>
    <n v="17.329999999999998"/>
    <n v="3"/>
    <n v="51.99"/>
    <x v="0"/>
    <x v="7"/>
  </r>
  <r>
    <s v="O2994"/>
    <d v="2023-01-08T00:00:00"/>
    <x v="0"/>
    <x v="11"/>
    <x v="2"/>
    <s v="C720"/>
    <x v="836"/>
    <s v="B1921"/>
    <x v="921"/>
    <x v="0"/>
    <n v="23"/>
    <n v="4"/>
    <n v="92"/>
    <x v="0"/>
    <x v="5"/>
  </r>
  <r>
    <s v="O2411"/>
    <d v="2022-12-05T00:00:00"/>
    <x v="1"/>
    <x v="9"/>
    <x v="3"/>
    <s v="C814"/>
    <x v="449"/>
    <s v="B1799"/>
    <x v="1029"/>
    <x v="2"/>
    <n v="43.63"/>
    <n v="4"/>
    <n v="174.52"/>
    <x v="0"/>
    <x v="1"/>
  </r>
  <r>
    <s v="O3447"/>
    <d v="2023-01-12T00:00:00"/>
    <x v="5"/>
    <x v="11"/>
    <x v="2"/>
    <s v="C987"/>
    <x v="297"/>
    <s v="B1577"/>
    <x v="909"/>
    <x v="2"/>
    <n v="45.33"/>
    <n v="2"/>
    <n v="90.66"/>
    <x v="1"/>
    <x v="5"/>
  </r>
  <r>
    <s v="O3230"/>
    <d v="2023-03-28T00:00:00"/>
    <x v="4"/>
    <x v="0"/>
    <x v="2"/>
    <s v="C365"/>
    <x v="84"/>
    <s v="B1075"/>
    <x v="1066"/>
    <x v="2"/>
    <n v="30.04"/>
    <n v="5"/>
    <n v="150.19999999999999"/>
    <x v="1"/>
    <x v="2"/>
  </r>
  <r>
    <s v="O3609"/>
    <d v="2023-08-23T00:00:00"/>
    <x v="3"/>
    <x v="8"/>
    <x v="2"/>
    <s v="C328"/>
    <x v="895"/>
    <s v="B1465"/>
    <x v="1053"/>
    <x v="1"/>
    <n v="30.77"/>
    <n v="2"/>
    <n v="61.54"/>
    <x v="1"/>
    <x v="7"/>
  </r>
  <r>
    <s v="O3361"/>
    <d v="2023-06-09T00:00:00"/>
    <x v="2"/>
    <x v="1"/>
    <x v="2"/>
    <s v="C584"/>
    <x v="1054"/>
    <s v="B1986"/>
    <x v="948"/>
    <x v="2"/>
    <n v="49.72"/>
    <n v="1"/>
    <n v="49.72"/>
    <x v="0"/>
    <x v="0"/>
  </r>
  <r>
    <s v="O2106"/>
    <d v="2023-05-30T00:00:00"/>
    <x v="4"/>
    <x v="4"/>
    <x v="2"/>
    <s v="C427"/>
    <x v="63"/>
    <s v="B1634"/>
    <x v="738"/>
    <x v="2"/>
    <n v="12.21"/>
    <n v="4"/>
    <n v="48.84"/>
    <x v="3"/>
    <x v="4"/>
  </r>
  <r>
    <s v="O2724"/>
    <d v="2023-03-02T00:00:00"/>
    <x v="5"/>
    <x v="0"/>
    <x v="2"/>
    <s v="C198"/>
    <x v="490"/>
    <s v="B1166"/>
    <x v="1015"/>
    <x v="0"/>
    <n v="44.85"/>
    <n v="3"/>
    <n v="134.55000000000001"/>
    <x v="2"/>
    <x v="3"/>
  </r>
  <r>
    <s v="O1538"/>
    <d v="2024-06-30T00:00:00"/>
    <x v="0"/>
    <x v="1"/>
    <x v="1"/>
    <s v="C337"/>
    <x v="784"/>
    <s v="B1395"/>
    <x v="1067"/>
    <x v="2"/>
    <n v="26.09"/>
    <n v="1"/>
    <n v="26.09"/>
    <x v="0"/>
    <x v="1"/>
  </r>
  <r>
    <s v="O3720"/>
    <d v="2024-05-02T00:00:00"/>
    <x v="5"/>
    <x v="4"/>
    <x v="1"/>
    <s v="C104"/>
    <x v="845"/>
    <s v="B1456"/>
    <x v="421"/>
    <x v="2"/>
    <n v="14.43"/>
    <n v="1"/>
    <n v="14.43"/>
    <x v="0"/>
    <x v="2"/>
  </r>
  <r>
    <s v="O1703"/>
    <d v="2024-12-03T00:00:00"/>
    <x v="4"/>
    <x v="9"/>
    <x v="1"/>
    <s v="C858"/>
    <x v="283"/>
    <s v="B1836"/>
    <x v="1068"/>
    <x v="3"/>
    <n v="17.690000000000001"/>
    <n v="2"/>
    <n v="35.380000000000003"/>
    <x v="0"/>
    <x v="7"/>
  </r>
  <r>
    <s v="O1656"/>
    <d v="2024-02-29T00:00:00"/>
    <x v="5"/>
    <x v="3"/>
    <x v="1"/>
    <s v="C858"/>
    <x v="1055"/>
    <s v="B1360"/>
    <x v="1069"/>
    <x v="0"/>
    <n v="20.12"/>
    <n v="4"/>
    <n v="80.48"/>
    <x v="0"/>
    <x v="4"/>
  </r>
  <r>
    <s v="O2262"/>
    <d v="2022-11-23T00:00:00"/>
    <x v="3"/>
    <x v="5"/>
    <x v="3"/>
    <s v="C162"/>
    <x v="666"/>
    <s v="B1537"/>
    <x v="934"/>
    <x v="2"/>
    <n v="8.7100000000000009"/>
    <n v="5"/>
    <n v="43.55"/>
    <x v="0"/>
    <x v="0"/>
  </r>
  <r>
    <s v="O1353"/>
    <d v="2023-10-07T00:00:00"/>
    <x v="6"/>
    <x v="10"/>
    <x v="2"/>
    <s v="C929"/>
    <x v="1056"/>
    <s v="B1473"/>
    <x v="1070"/>
    <x v="2"/>
    <n v="42.78"/>
    <n v="5"/>
    <n v="213.9"/>
    <x v="1"/>
    <x v="7"/>
  </r>
  <r>
    <s v="O3298"/>
    <d v="2025-04-01T00:00:00"/>
    <x v="4"/>
    <x v="7"/>
    <x v="0"/>
    <s v="C322"/>
    <x v="507"/>
    <s v="B1623"/>
    <x v="638"/>
    <x v="2"/>
    <n v="46.54"/>
    <n v="3"/>
    <n v="139.62"/>
    <x v="0"/>
    <x v="1"/>
  </r>
  <r>
    <s v="O1481"/>
    <d v="2024-01-04T00:00:00"/>
    <x v="5"/>
    <x v="11"/>
    <x v="1"/>
    <s v="C267"/>
    <x v="1057"/>
    <s v="B1991"/>
    <x v="599"/>
    <x v="0"/>
    <n v="37.700000000000003"/>
    <n v="5"/>
    <n v="188.5"/>
    <x v="3"/>
    <x v="7"/>
  </r>
  <r>
    <s v="O1829"/>
    <d v="2024-07-23T00:00:00"/>
    <x v="4"/>
    <x v="2"/>
    <x v="1"/>
    <s v="C651"/>
    <x v="113"/>
    <s v="B1724"/>
    <x v="263"/>
    <x v="3"/>
    <n v="29.18"/>
    <n v="3"/>
    <n v="87.54"/>
    <x v="3"/>
    <x v="3"/>
  </r>
  <r>
    <s v="O2661"/>
    <d v="2024-11-11T00:00:00"/>
    <x v="1"/>
    <x v="5"/>
    <x v="1"/>
    <s v="C939"/>
    <x v="1058"/>
    <s v="B1921"/>
    <x v="921"/>
    <x v="0"/>
    <n v="30.79"/>
    <n v="3"/>
    <n v="92.37"/>
    <x v="1"/>
    <x v="0"/>
  </r>
  <r>
    <s v="O3073"/>
    <d v="2022-09-28T00:00:00"/>
    <x v="3"/>
    <x v="6"/>
    <x v="3"/>
    <s v="C871"/>
    <x v="822"/>
    <s v="B1704"/>
    <x v="93"/>
    <x v="1"/>
    <n v="32.92"/>
    <n v="2"/>
    <n v="65.84"/>
    <x v="2"/>
    <x v="7"/>
  </r>
  <r>
    <s v="O1270"/>
    <d v="2024-01-30T00:00:00"/>
    <x v="4"/>
    <x v="11"/>
    <x v="1"/>
    <s v="C323"/>
    <x v="871"/>
    <s v="B1835"/>
    <x v="260"/>
    <x v="2"/>
    <n v="14.74"/>
    <n v="1"/>
    <n v="14.74"/>
    <x v="0"/>
    <x v="0"/>
  </r>
  <r>
    <s v="O2457"/>
    <d v="2024-06-25T00:00:00"/>
    <x v="4"/>
    <x v="1"/>
    <x v="1"/>
    <s v="C928"/>
    <x v="907"/>
    <s v="B1033"/>
    <x v="677"/>
    <x v="0"/>
    <n v="46.57"/>
    <n v="4"/>
    <n v="186.28"/>
    <x v="2"/>
    <x v="2"/>
  </r>
  <r>
    <s v="O1525"/>
    <d v="2023-11-14T00:00:00"/>
    <x v="4"/>
    <x v="5"/>
    <x v="2"/>
    <s v="C942"/>
    <x v="1059"/>
    <s v="B1172"/>
    <x v="729"/>
    <x v="3"/>
    <n v="25.53"/>
    <n v="4"/>
    <n v="102.12"/>
    <x v="3"/>
    <x v="1"/>
  </r>
  <r>
    <s v="O3587"/>
    <d v="2024-05-01T00:00:00"/>
    <x v="3"/>
    <x v="4"/>
    <x v="1"/>
    <s v="C791"/>
    <x v="596"/>
    <s v="B1014"/>
    <x v="1030"/>
    <x v="0"/>
    <n v="42.36"/>
    <n v="1"/>
    <n v="42.36"/>
    <x v="0"/>
    <x v="2"/>
  </r>
  <r>
    <s v="O1932"/>
    <d v="2024-03-16T00:00:00"/>
    <x v="6"/>
    <x v="0"/>
    <x v="1"/>
    <s v="C538"/>
    <x v="674"/>
    <s v="B1445"/>
    <x v="838"/>
    <x v="0"/>
    <n v="40.83"/>
    <n v="2"/>
    <n v="81.66"/>
    <x v="1"/>
    <x v="0"/>
  </r>
  <r>
    <s v="O3371"/>
    <d v="2023-09-08T00:00:00"/>
    <x v="2"/>
    <x v="6"/>
    <x v="2"/>
    <s v="C457"/>
    <x v="701"/>
    <s v="B1776"/>
    <x v="930"/>
    <x v="1"/>
    <n v="16.100000000000001"/>
    <n v="5"/>
    <n v="80.5"/>
    <x v="0"/>
    <x v="2"/>
  </r>
  <r>
    <s v="O2754"/>
    <d v="2023-10-13T00:00:00"/>
    <x v="2"/>
    <x v="10"/>
    <x v="2"/>
    <s v="C788"/>
    <x v="489"/>
    <s v="B1316"/>
    <x v="794"/>
    <x v="1"/>
    <n v="21.82"/>
    <n v="4"/>
    <n v="87.28"/>
    <x v="1"/>
    <x v="2"/>
  </r>
  <r>
    <s v="O3004"/>
    <d v="2024-05-26T00:00:00"/>
    <x v="0"/>
    <x v="4"/>
    <x v="1"/>
    <s v="C931"/>
    <x v="922"/>
    <s v="B1353"/>
    <x v="1005"/>
    <x v="0"/>
    <n v="22.68"/>
    <n v="5"/>
    <n v="113.4"/>
    <x v="0"/>
    <x v="2"/>
  </r>
  <r>
    <s v="O2830"/>
    <d v="2023-09-07T00:00:00"/>
    <x v="5"/>
    <x v="6"/>
    <x v="2"/>
    <s v="C246"/>
    <x v="759"/>
    <s v="B1627"/>
    <x v="963"/>
    <x v="0"/>
    <n v="11.73"/>
    <n v="1"/>
    <n v="11.73"/>
    <x v="2"/>
    <x v="2"/>
  </r>
  <r>
    <s v="O3590"/>
    <d v="2023-12-24T00:00:00"/>
    <x v="0"/>
    <x v="9"/>
    <x v="2"/>
    <s v="C755"/>
    <x v="299"/>
    <s v="B1780"/>
    <x v="1071"/>
    <x v="2"/>
    <n v="29.9"/>
    <n v="4"/>
    <n v="119.6"/>
    <x v="2"/>
    <x v="2"/>
  </r>
  <r>
    <s v="O3247"/>
    <d v="2023-03-08T00:00:00"/>
    <x v="3"/>
    <x v="0"/>
    <x v="2"/>
    <s v="C570"/>
    <x v="597"/>
    <s v="B1877"/>
    <x v="362"/>
    <x v="0"/>
    <n v="27.02"/>
    <n v="1"/>
    <n v="27.02"/>
    <x v="0"/>
    <x v="5"/>
  </r>
  <r>
    <s v="O3192"/>
    <d v="2023-04-19T00:00:00"/>
    <x v="3"/>
    <x v="7"/>
    <x v="2"/>
    <s v="C919"/>
    <x v="786"/>
    <s v="B1976"/>
    <x v="516"/>
    <x v="1"/>
    <n v="21.9"/>
    <n v="5"/>
    <n v="109.5"/>
    <x v="1"/>
    <x v="0"/>
  </r>
  <r>
    <s v="O2088"/>
    <d v="2023-03-09T00:00:00"/>
    <x v="5"/>
    <x v="0"/>
    <x v="2"/>
    <s v="C388"/>
    <x v="1060"/>
    <s v="B1935"/>
    <x v="107"/>
    <x v="2"/>
    <n v="5.56"/>
    <n v="5"/>
    <n v="27.8"/>
    <x v="3"/>
    <x v="3"/>
  </r>
  <r>
    <s v="O1233"/>
    <d v="2024-09-10T00:00:00"/>
    <x v="4"/>
    <x v="6"/>
    <x v="1"/>
    <s v="C371"/>
    <x v="1061"/>
    <s v="B1837"/>
    <x v="1072"/>
    <x v="0"/>
    <n v="21.88"/>
    <n v="2"/>
    <n v="43.76"/>
    <x v="0"/>
    <x v="3"/>
  </r>
  <r>
    <s v="O1895"/>
    <d v="2024-07-22T00:00:00"/>
    <x v="1"/>
    <x v="2"/>
    <x v="1"/>
    <s v="C307"/>
    <x v="808"/>
    <s v="B1329"/>
    <x v="1073"/>
    <x v="2"/>
    <n v="42.54"/>
    <n v="2"/>
    <n v="85.08"/>
    <x v="1"/>
    <x v="7"/>
  </r>
  <r>
    <s v="O3034"/>
    <d v="2025-05-28T00:00:00"/>
    <x v="3"/>
    <x v="4"/>
    <x v="0"/>
    <s v="C536"/>
    <x v="848"/>
    <s v="B1891"/>
    <x v="804"/>
    <x v="2"/>
    <n v="26.64"/>
    <n v="5"/>
    <n v="133.19999999999999"/>
    <x v="2"/>
    <x v="7"/>
  </r>
  <r>
    <s v="O2242"/>
    <d v="2024-06-08T00:00:00"/>
    <x v="6"/>
    <x v="1"/>
    <x v="1"/>
    <s v="C697"/>
    <x v="1012"/>
    <s v="B1139"/>
    <x v="790"/>
    <x v="0"/>
    <n v="26.42"/>
    <n v="1"/>
    <n v="26.42"/>
    <x v="1"/>
    <x v="2"/>
  </r>
  <r>
    <s v="O3923"/>
    <d v="2024-10-08T00:00:00"/>
    <x v="4"/>
    <x v="10"/>
    <x v="1"/>
    <s v="C407"/>
    <x v="1062"/>
    <s v="B1594"/>
    <x v="161"/>
    <x v="3"/>
    <n v="49.36"/>
    <n v="3"/>
    <n v="148.08000000000001"/>
    <x v="2"/>
    <x v="2"/>
  </r>
  <r>
    <s v="O2380"/>
    <d v="2023-02-01T00:00:00"/>
    <x v="3"/>
    <x v="3"/>
    <x v="2"/>
    <s v="C731"/>
    <x v="923"/>
    <s v="B1359"/>
    <x v="922"/>
    <x v="0"/>
    <n v="37.619999999999997"/>
    <n v="4"/>
    <n v="150.47999999999999"/>
    <x v="0"/>
    <x v="0"/>
  </r>
  <r>
    <s v="O2721"/>
    <d v="2023-03-23T00:00:00"/>
    <x v="5"/>
    <x v="0"/>
    <x v="2"/>
    <s v="C868"/>
    <x v="519"/>
    <s v="B1356"/>
    <x v="264"/>
    <x v="0"/>
    <n v="29.56"/>
    <n v="4"/>
    <n v="118.24"/>
    <x v="0"/>
    <x v="2"/>
  </r>
  <r>
    <s v="O2019"/>
    <d v="2023-02-17T00:00:00"/>
    <x v="2"/>
    <x v="3"/>
    <x v="2"/>
    <s v="C426"/>
    <x v="110"/>
    <s v="B1047"/>
    <x v="399"/>
    <x v="3"/>
    <n v="24.84"/>
    <n v="2"/>
    <n v="49.68"/>
    <x v="0"/>
    <x v="4"/>
  </r>
  <r>
    <s v="O3795"/>
    <d v="2024-07-26T00:00:00"/>
    <x v="2"/>
    <x v="2"/>
    <x v="1"/>
    <s v="C672"/>
    <x v="961"/>
    <s v="B1481"/>
    <x v="935"/>
    <x v="2"/>
    <n v="12.58"/>
    <n v="1"/>
    <n v="12.58"/>
    <x v="0"/>
    <x v="7"/>
  </r>
  <r>
    <s v="O1810"/>
    <d v="2024-11-19T00:00:00"/>
    <x v="4"/>
    <x v="5"/>
    <x v="1"/>
    <s v="C902"/>
    <x v="645"/>
    <s v="B1162"/>
    <x v="549"/>
    <x v="2"/>
    <n v="42"/>
    <n v="4"/>
    <n v="168"/>
    <x v="1"/>
    <x v="2"/>
  </r>
  <r>
    <s v="O1736"/>
    <d v="2024-04-17T00:00:00"/>
    <x v="3"/>
    <x v="7"/>
    <x v="1"/>
    <s v="C109"/>
    <x v="1063"/>
    <s v="B1659"/>
    <x v="188"/>
    <x v="1"/>
    <n v="7.8"/>
    <n v="5"/>
    <n v="39"/>
    <x v="2"/>
    <x v="2"/>
  </r>
  <r>
    <s v="O1396"/>
    <d v="2023-05-03T00:00:00"/>
    <x v="3"/>
    <x v="4"/>
    <x v="2"/>
    <s v="C408"/>
    <x v="312"/>
    <s v="B1799"/>
    <x v="1029"/>
    <x v="3"/>
    <n v="40.75"/>
    <n v="5"/>
    <n v="203.75"/>
    <x v="2"/>
    <x v="2"/>
  </r>
  <r>
    <s v="O1111"/>
    <d v="2023-05-23T00:00:00"/>
    <x v="4"/>
    <x v="4"/>
    <x v="2"/>
    <s v="C709"/>
    <x v="188"/>
    <s v="B1666"/>
    <x v="685"/>
    <x v="3"/>
    <n v="31.73"/>
    <n v="3"/>
    <n v="95.19"/>
    <x v="2"/>
    <x v="7"/>
  </r>
  <r>
    <s v="O2660"/>
    <d v="2022-11-14T00:00:00"/>
    <x v="1"/>
    <x v="5"/>
    <x v="3"/>
    <s v="C928"/>
    <x v="907"/>
    <s v="B1995"/>
    <x v="447"/>
    <x v="2"/>
    <n v="10.36"/>
    <n v="3"/>
    <n v="31.08"/>
    <x v="2"/>
    <x v="3"/>
  </r>
  <r>
    <s v="O1811"/>
    <d v="2024-01-22T00:00:00"/>
    <x v="1"/>
    <x v="11"/>
    <x v="1"/>
    <s v="C408"/>
    <x v="151"/>
    <s v="B1274"/>
    <x v="456"/>
    <x v="3"/>
    <n v="10.31"/>
    <n v="1"/>
    <n v="10.31"/>
    <x v="3"/>
    <x v="2"/>
  </r>
  <r>
    <s v="O2024"/>
    <d v="2024-09-12T00:00:00"/>
    <x v="5"/>
    <x v="6"/>
    <x v="1"/>
    <s v="C151"/>
    <x v="975"/>
    <s v="B1782"/>
    <x v="939"/>
    <x v="2"/>
    <n v="26.19"/>
    <n v="3"/>
    <n v="78.569999999999993"/>
    <x v="3"/>
    <x v="1"/>
  </r>
  <r>
    <s v="O2307"/>
    <d v="2025-05-03T00:00:00"/>
    <x v="6"/>
    <x v="4"/>
    <x v="0"/>
    <s v="C521"/>
    <x v="1064"/>
    <s v="B1181"/>
    <x v="789"/>
    <x v="0"/>
    <n v="37.71"/>
    <n v="1"/>
    <n v="37.71"/>
    <x v="0"/>
    <x v="7"/>
  </r>
  <r>
    <s v="O2756"/>
    <d v="2023-04-14T00:00:00"/>
    <x v="2"/>
    <x v="7"/>
    <x v="2"/>
    <s v="C213"/>
    <x v="409"/>
    <s v="B1046"/>
    <x v="498"/>
    <x v="0"/>
    <n v="13.28"/>
    <n v="5"/>
    <n v="66.400000000000006"/>
    <x v="0"/>
    <x v="0"/>
  </r>
  <r>
    <s v="O2746"/>
    <d v="2024-06-08T00:00:00"/>
    <x v="6"/>
    <x v="1"/>
    <x v="1"/>
    <s v="C999"/>
    <x v="75"/>
    <s v="B1726"/>
    <x v="167"/>
    <x v="1"/>
    <n v="17.37"/>
    <n v="2"/>
    <n v="34.74"/>
    <x v="0"/>
    <x v="3"/>
  </r>
  <r>
    <s v="O2227"/>
    <d v="2025-08-11T00:00:00"/>
    <x v="1"/>
    <x v="8"/>
    <x v="0"/>
    <s v="C578"/>
    <x v="849"/>
    <s v="B1462"/>
    <x v="189"/>
    <x v="2"/>
    <n v="43.04"/>
    <n v="2"/>
    <n v="86.08"/>
    <x v="1"/>
    <x v="2"/>
  </r>
  <r>
    <s v="O1970"/>
    <d v="2024-11-17T00:00:00"/>
    <x v="0"/>
    <x v="5"/>
    <x v="1"/>
    <s v="C152"/>
    <x v="48"/>
    <s v="B1721"/>
    <x v="429"/>
    <x v="1"/>
    <n v="27.98"/>
    <n v="4"/>
    <n v="111.92"/>
    <x v="3"/>
    <x v="4"/>
  </r>
  <r>
    <s v="O3705"/>
    <d v="2025-02-12T00:00:00"/>
    <x v="3"/>
    <x v="3"/>
    <x v="0"/>
    <s v="C419"/>
    <x v="1065"/>
    <s v="B1252"/>
    <x v="660"/>
    <x v="1"/>
    <n v="32.74"/>
    <n v="3"/>
    <n v="98.22"/>
    <x v="0"/>
    <x v="2"/>
  </r>
  <r>
    <s v="O1955"/>
    <d v="2024-01-30T00:00:00"/>
    <x v="4"/>
    <x v="11"/>
    <x v="1"/>
    <s v="C827"/>
    <x v="1066"/>
    <s v="B1976"/>
    <x v="516"/>
    <x v="3"/>
    <n v="21.56"/>
    <n v="5"/>
    <n v="107.8"/>
    <x v="3"/>
    <x v="3"/>
  </r>
  <r>
    <s v="O3336"/>
    <d v="2023-12-26T00:00:00"/>
    <x v="4"/>
    <x v="9"/>
    <x v="2"/>
    <s v="C911"/>
    <x v="559"/>
    <s v="B1222"/>
    <x v="442"/>
    <x v="0"/>
    <n v="29.14"/>
    <n v="1"/>
    <n v="29.14"/>
    <x v="0"/>
    <x v="0"/>
  </r>
  <r>
    <s v="O1659"/>
    <d v="2023-09-14T00:00:00"/>
    <x v="5"/>
    <x v="6"/>
    <x v="2"/>
    <s v="C236"/>
    <x v="1067"/>
    <s v="B1788"/>
    <x v="1074"/>
    <x v="2"/>
    <n v="11.26"/>
    <n v="2"/>
    <n v="22.52"/>
    <x v="0"/>
    <x v="3"/>
  </r>
  <r>
    <s v="O1361"/>
    <d v="2024-02-19T00:00:00"/>
    <x v="1"/>
    <x v="3"/>
    <x v="1"/>
    <s v="C135"/>
    <x v="746"/>
    <s v="B1521"/>
    <x v="320"/>
    <x v="1"/>
    <n v="28.5"/>
    <n v="5"/>
    <n v="142.5"/>
    <x v="0"/>
    <x v="1"/>
  </r>
  <r>
    <s v="O1294"/>
    <d v="2024-11-06T00:00:00"/>
    <x v="3"/>
    <x v="5"/>
    <x v="1"/>
    <s v="C966"/>
    <x v="314"/>
    <s v="B1761"/>
    <x v="478"/>
    <x v="3"/>
    <n v="47.74"/>
    <n v="3"/>
    <n v="143.22"/>
    <x v="2"/>
    <x v="4"/>
  </r>
  <r>
    <s v="O1558"/>
    <d v="2024-08-28T00:00:00"/>
    <x v="3"/>
    <x v="8"/>
    <x v="1"/>
    <s v="C415"/>
    <x v="1068"/>
    <s v="B1116"/>
    <x v="1075"/>
    <x v="3"/>
    <n v="5.36"/>
    <n v="3"/>
    <n v="16.079999999999998"/>
    <x v="1"/>
    <x v="4"/>
  </r>
  <r>
    <s v="O2837"/>
    <d v="2025-03-16T00:00:00"/>
    <x v="0"/>
    <x v="0"/>
    <x v="0"/>
    <s v="C955"/>
    <x v="91"/>
    <s v="B1612"/>
    <x v="205"/>
    <x v="2"/>
    <n v="35.74"/>
    <n v="5"/>
    <n v="178.7"/>
    <x v="0"/>
    <x v="0"/>
  </r>
  <r>
    <s v="O2758"/>
    <d v="2022-10-17T00:00:00"/>
    <x v="1"/>
    <x v="10"/>
    <x v="3"/>
    <s v="C919"/>
    <x v="402"/>
    <s v="B1744"/>
    <x v="881"/>
    <x v="0"/>
    <n v="46.06"/>
    <n v="5"/>
    <n v="230.3"/>
    <x v="2"/>
    <x v="3"/>
  </r>
  <r>
    <s v="O3445"/>
    <d v="2022-11-17T00:00:00"/>
    <x v="5"/>
    <x v="5"/>
    <x v="3"/>
    <s v="C107"/>
    <x v="729"/>
    <s v="B1342"/>
    <x v="548"/>
    <x v="2"/>
    <n v="40.590000000000003"/>
    <n v="3"/>
    <n v="121.77"/>
    <x v="0"/>
    <x v="0"/>
  </r>
  <r>
    <s v="O3083"/>
    <d v="2024-01-08T00:00:00"/>
    <x v="1"/>
    <x v="11"/>
    <x v="1"/>
    <s v="C679"/>
    <x v="165"/>
    <s v="B1586"/>
    <x v="467"/>
    <x v="2"/>
    <n v="22.4"/>
    <n v="5"/>
    <n v="112"/>
    <x v="0"/>
    <x v="2"/>
  </r>
  <r>
    <s v="O2272"/>
    <d v="2024-01-02T00:00:00"/>
    <x v="4"/>
    <x v="11"/>
    <x v="1"/>
    <s v="C818"/>
    <x v="534"/>
    <s v="B1353"/>
    <x v="391"/>
    <x v="0"/>
    <n v="50.71"/>
    <n v="1"/>
    <n v="50.71"/>
    <x v="1"/>
    <x v="6"/>
  </r>
  <r>
    <s v="O1593"/>
    <d v="2024-04-05T00:00:00"/>
    <x v="2"/>
    <x v="7"/>
    <x v="1"/>
    <s v="C443"/>
    <x v="1069"/>
    <s v="B1912"/>
    <x v="132"/>
    <x v="0"/>
    <n v="11.83"/>
    <n v="2"/>
    <n v="23.66"/>
    <x v="3"/>
    <x v="7"/>
  </r>
  <r>
    <s v="O3497"/>
    <d v="2025-08-15T00:00:00"/>
    <x v="2"/>
    <x v="8"/>
    <x v="0"/>
    <s v="C435"/>
    <x v="1070"/>
    <s v="B1569"/>
    <x v="1058"/>
    <x v="1"/>
    <n v="23.98"/>
    <n v="4"/>
    <n v="95.92"/>
    <x v="0"/>
    <x v="2"/>
  </r>
  <r>
    <s v="O3142"/>
    <d v="2024-02-05T00:00:00"/>
    <x v="1"/>
    <x v="3"/>
    <x v="1"/>
    <s v="C689"/>
    <x v="661"/>
    <s v="B1350"/>
    <x v="234"/>
    <x v="3"/>
    <n v="18.59"/>
    <n v="2"/>
    <n v="37.18"/>
    <x v="0"/>
    <x v="7"/>
  </r>
  <r>
    <s v="O1230"/>
    <d v="2024-06-15T00:00:00"/>
    <x v="6"/>
    <x v="1"/>
    <x v="1"/>
    <s v="C436"/>
    <x v="605"/>
    <s v="B1603"/>
    <x v="1076"/>
    <x v="2"/>
    <n v="45.35"/>
    <n v="1"/>
    <n v="45.35"/>
    <x v="0"/>
    <x v="3"/>
  </r>
  <r>
    <s v="O1678"/>
    <d v="2024-06-09T00:00:00"/>
    <x v="0"/>
    <x v="1"/>
    <x v="1"/>
    <s v="C316"/>
    <x v="1071"/>
    <s v="B1578"/>
    <x v="65"/>
    <x v="2"/>
    <n v="43.91"/>
    <n v="5"/>
    <n v="219.55"/>
    <x v="3"/>
    <x v="1"/>
  </r>
  <r>
    <s v="O2835"/>
    <d v="2025-06-25T00:00:00"/>
    <x v="3"/>
    <x v="1"/>
    <x v="0"/>
    <s v="C748"/>
    <x v="1072"/>
    <s v="B1511"/>
    <x v="751"/>
    <x v="1"/>
    <n v="6.02"/>
    <n v="1"/>
    <n v="6.02"/>
    <x v="0"/>
    <x v="5"/>
  </r>
  <r>
    <s v="O1612"/>
    <d v="2024-11-04T00:00:00"/>
    <x v="1"/>
    <x v="5"/>
    <x v="1"/>
    <s v="C610"/>
    <x v="544"/>
    <s v="B1173"/>
    <x v="626"/>
    <x v="3"/>
    <n v="42.03"/>
    <n v="4"/>
    <n v="168.12"/>
    <x v="1"/>
    <x v="1"/>
  </r>
  <r>
    <s v="O2777"/>
    <d v="2025-07-19T00:00:00"/>
    <x v="6"/>
    <x v="2"/>
    <x v="0"/>
    <s v="C976"/>
    <x v="1073"/>
    <s v="B1243"/>
    <x v="402"/>
    <x v="3"/>
    <n v="44.36"/>
    <n v="4"/>
    <n v="177.44"/>
    <x v="0"/>
    <x v="0"/>
  </r>
  <r>
    <s v="O2103"/>
    <d v="2023-10-03T00:00:00"/>
    <x v="4"/>
    <x v="10"/>
    <x v="2"/>
    <s v="C715"/>
    <x v="1074"/>
    <s v="B1038"/>
    <x v="202"/>
    <x v="2"/>
    <n v="39.15"/>
    <n v="2"/>
    <n v="78.3"/>
    <x v="1"/>
    <x v="1"/>
  </r>
  <r>
    <s v="O2866"/>
    <d v="2022-10-13T00:00:00"/>
    <x v="5"/>
    <x v="10"/>
    <x v="3"/>
    <s v="C806"/>
    <x v="967"/>
    <s v="B1486"/>
    <x v="392"/>
    <x v="0"/>
    <n v="14.93"/>
    <n v="1"/>
    <n v="14.93"/>
    <x v="2"/>
    <x v="0"/>
  </r>
  <r>
    <s v="O3671"/>
    <d v="2024-10-06T00:00:00"/>
    <x v="0"/>
    <x v="10"/>
    <x v="1"/>
    <s v="C660"/>
    <x v="642"/>
    <s v="B1218"/>
    <x v="127"/>
    <x v="3"/>
    <n v="19.149999999999999"/>
    <n v="4"/>
    <n v="76.599999999999994"/>
    <x v="2"/>
    <x v="0"/>
  </r>
  <r>
    <s v="O3041"/>
    <d v="2025-08-19T00:00:00"/>
    <x v="4"/>
    <x v="8"/>
    <x v="0"/>
    <s v="C941"/>
    <x v="998"/>
    <s v="B1105"/>
    <x v="543"/>
    <x v="2"/>
    <n v="31.2"/>
    <n v="2"/>
    <n v="62.4"/>
    <x v="0"/>
    <x v="0"/>
  </r>
  <r>
    <s v="O1446"/>
    <d v="2024-08-21T00:00:00"/>
    <x v="3"/>
    <x v="8"/>
    <x v="1"/>
    <s v="C584"/>
    <x v="1054"/>
    <s v="B1696"/>
    <x v="1077"/>
    <x v="2"/>
    <n v="15.42"/>
    <n v="4"/>
    <n v="61.68"/>
    <x v="2"/>
    <x v="3"/>
  </r>
  <r>
    <s v="O1041"/>
    <d v="2024-07-12T00:00:00"/>
    <x v="2"/>
    <x v="2"/>
    <x v="1"/>
    <s v="C491"/>
    <x v="1032"/>
    <s v="B1648"/>
    <x v="786"/>
    <x v="3"/>
    <n v="47.11"/>
    <n v="4"/>
    <n v="188.44"/>
    <x v="0"/>
    <x v="4"/>
  </r>
  <r>
    <s v="O3956"/>
    <d v="2025-02-12T00:00:00"/>
    <x v="3"/>
    <x v="3"/>
    <x v="0"/>
    <s v="C461"/>
    <x v="67"/>
    <s v="B1549"/>
    <x v="894"/>
    <x v="0"/>
    <n v="40.549999999999997"/>
    <n v="2"/>
    <n v="81.099999999999994"/>
    <x v="2"/>
    <x v="1"/>
  </r>
  <r>
    <s v="O3987"/>
    <d v="2022-12-24T00:00:00"/>
    <x v="6"/>
    <x v="9"/>
    <x v="3"/>
    <s v="C871"/>
    <x v="334"/>
    <s v="B1864"/>
    <x v="100"/>
    <x v="1"/>
    <n v="14.68"/>
    <n v="5"/>
    <n v="73.400000000000006"/>
    <x v="0"/>
    <x v="2"/>
  </r>
  <r>
    <s v="O2609"/>
    <d v="2022-11-09T00:00:00"/>
    <x v="3"/>
    <x v="5"/>
    <x v="3"/>
    <s v="C923"/>
    <x v="33"/>
    <s v="B1558"/>
    <x v="1036"/>
    <x v="3"/>
    <n v="46.16"/>
    <n v="5"/>
    <n v="230.8"/>
    <x v="1"/>
    <x v="1"/>
  </r>
  <r>
    <s v="O3993"/>
    <d v="2024-01-31T00:00:00"/>
    <x v="3"/>
    <x v="11"/>
    <x v="1"/>
    <s v="C173"/>
    <x v="678"/>
    <s v="B1465"/>
    <x v="937"/>
    <x v="1"/>
    <n v="36.54"/>
    <n v="4"/>
    <n v="146.16"/>
    <x v="0"/>
    <x v="2"/>
  </r>
  <r>
    <s v="O1380"/>
    <d v="2024-11-18T00:00:00"/>
    <x v="1"/>
    <x v="5"/>
    <x v="1"/>
    <s v="C475"/>
    <x v="1075"/>
    <s v="B1191"/>
    <x v="746"/>
    <x v="1"/>
    <n v="11.45"/>
    <n v="2"/>
    <n v="22.9"/>
    <x v="1"/>
    <x v="1"/>
  </r>
  <r>
    <s v="O3376"/>
    <d v="2022-09-04T00:00:00"/>
    <x v="0"/>
    <x v="6"/>
    <x v="3"/>
    <s v="C992"/>
    <x v="127"/>
    <s v="B1160"/>
    <x v="366"/>
    <x v="0"/>
    <n v="26.03"/>
    <n v="1"/>
    <n v="26.03"/>
    <x v="1"/>
    <x v="2"/>
  </r>
  <r>
    <s v="O3756"/>
    <d v="2023-01-15T00:00:00"/>
    <x v="0"/>
    <x v="11"/>
    <x v="2"/>
    <s v="C892"/>
    <x v="818"/>
    <s v="B1232"/>
    <x v="803"/>
    <x v="0"/>
    <n v="32.880000000000003"/>
    <n v="1"/>
    <n v="32.880000000000003"/>
    <x v="2"/>
    <x v="1"/>
  </r>
  <r>
    <s v="O2114"/>
    <d v="2023-04-21T00:00:00"/>
    <x v="2"/>
    <x v="7"/>
    <x v="2"/>
    <s v="C462"/>
    <x v="400"/>
    <s v="B1807"/>
    <x v="1078"/>
    <x v="1"/>
    <n v="5.77"/>
    <n v="4"/>
    <n v="23.08"/>
    <x v="2"/>
    <x v="1"/>
  </r>
  <r>
    <s v="O3876"/>
    <d v="2022-10-15T00:00:00"/>
    <x v="6"/>
    <x v="10"/>
    <x v="3"/>
    <s v="C595"/>
    <x v="45"/>
    <s v="B1912"/>
    <x v="132"/>
    <x v="0"/>
    <n v="11.7"/>
    <n v="5"/>
    <n v="58.5"/>
    <x v="2"/>
    <x v="3"/>
  </r>
  <r>
    <s v="O2997"/>
    <d v="2023-03-05T00:00:00"/>
    <x v="0"/>
    <x v="0"/>
    <x v="2"/>
    <s v="C767"/>
    <x v="757"/>
    <s v="B1616"/>
    <x v="724"/>
    <x v="0"/>
    <n v="45.1"/>
    <n v="4"/>
    <n v="180.4"/>
    <x v="0"/>
    <x v="0"/>
  </r>
  <r>
    <s v="O1786"/>
    <d v="2023-06-18T00:00:00"/>
    <x v="0"/>
    <x v="1"/>
    <x v="2"/>
    <s v="C140"/>
    <x v="637"/>
    <s v="B1766"/>
    <x v="487"/>
    <x v="1"/>
    <n v="49.18"/>
    <n v="3"/>
    <n v="147.54"/>
    <x v="0"/>
    <x v="2"/>
  </r>
  <r>
    <s v="O2978"/>
    <d v="2024-10-17T00:00:00"/>
    <x v="5"/>
    <x v="10"/>
    <x v="1"/>
    <s v="C931"/>
    <x v="922"/>
    <s v="B1189"/>
    <x v="169"/>
    <x v="2"/>
    <n v="10.14"/>
    <n v="3"/>
    <n v="30.42"/>
    <x v="2"/>
    <x v="2"/>
  </r>
  <r>
    <s v="O1597"/>
    <d v="2024-10-04T00:00:00"/>
    <x v="2"/>
    <x v="10"/>
    <x v="1"/>
    <s v="C243"/>
    <x v="1076"/>
    <s v="B1514"/>
    <x v="1079"/>
    <x v="3"/>
    <n v="43.11"/>
    <n v="2"/>
    <n v="86.22"/>
    <x v="0"/>
    <x v="4"/>
  </r>
  <r>
    <s v="O1465"/>
    <d v="2024-02-11T00:00:00"/>
    <x v="0"/>
    <x v="3"/>
    <x v="1"/>
    <s v="C585"/>
    <x v="859"/>
    <s v="B1518"/>
    <x v="623"/>
    <x v="0"/>
    <n v="30.62"/>
    <n v="4"/>
    <n v="122.48"/>
    <x v="2"/>
    <x v="1"/>
  </r>
  <r>
    <s v="O1581"/>
    <d v="2023-05-20T00:00:00"/>
    <x v="6"/>
    <x v="4"/>
    <x v="2"/>
    <s v="C234"/>
    <x v="606"/>
    <s v="B1508"/>
    <x v="981"/>
    <x v="0"/>
    <n v="23.52"/>
    <n v="2"/>
    <n v="47.04"/>
    <x v="1"/>
    <x v="1"/>
  </r>
  <r>
    <s v="O3641"/>
    <d v="2022-09-29T00:00:00"/>
    <x v="5"/>
    <x v="6"/>
    <x v="3"/>
    <s v="C453"/>
    <x v="11"/>
    <s v="B1645"/>
    <x v="796"/>
    <x v="2"/>
    <n v="16.86"/>
    <n v="2"/>
    <n v="33.72"/>
    <x v="0"/>
    <x v="1"/>
  </r>
  <r>
    <s v="O3402"/>
    <d v="2023-04-07T00:00:00"/>
    <x v="2"/>
    <x v="7"/>
    <x v="2"/>
    <s v="C795"/>
    <x v="557"/>
    <s v="B1659"/>
    <x v="465"/>
    <x v="0"/>
    <n v="29.79"/>
    <n v="1"/>
    <n v="29.79"/>
    <x v="2"/>
    <x v="1"/>
  </r>
  <r>
    <s v="O3566"/>
    <d v="2025-08-05T00:00:00"/>
    <x v="4"/>
    <x v="8"/>
    <x v="0"/>
    <s v="C843"/>
    <x v="335"/>
    <s v="B1454"/>
    <x v="15"/>
    <x v="0"/>
    <n v="43.2"/>
    <n v="5"/>
    <n v="216"/>
    <x v="0"/>
    <x v="3"/>
  </r>
  <r>
    <s v="O3172"/>
    <d v="2025-01-12T00:00:00"/>
    <x v="0"/>
    <x v="11"/>
    <x v="0"/>
    <s v="C716"/>
    <x v="42"/>
    <s v="B1395"/>
    <x v="936"/>
    <x v="2"/>
    <n v="7.39"/>
    <n v="2"/>
    <n v="14.78"/>
    <x v="2"/>
    <x v="5"/>
  </r>
  <r>
    <s v="O3568"/>
    <d v="2025-02-13T00:00:00"/>
    <x v="5"/>
    <x v="3"/>
    <x v="0"/>
    <s v="C923"/>
    <x v="438"/>
    <s v="B1389"/>
    <x v="762"/>
    <x v="0"/>
    <n v="42.92"/>
    <n v="1"/>
    <n v="42.92"/>
    <x v="0"/>
    <x v="7"/>
  </r>
  <r>
    <s v="O1462"/>
    <d v="2024-12-08T00:00:00"/>
    <x v="0"/>
    <x v="9"/>
    <x v="1"/>
    <s v="C687"/>
    <x v="677"/>
    <s v="B1572"/>
    <x v="357"/>
    <x v="1"/>
    <n v="14.78"/>
    <n v="3"/>
    <n v="44.34"/>
    <x v="0"/>
    <x v="7"/>
  </r>
  <r>
    <s v="O1990"/>
    <d v="2023-02-24T00:00:00"/>
    <x v="2"/>
    <x v="3"/>
    <x v="2"/>
    <s v="C562"/>
    <x v="467"/>
    <s v="B1783"/>
    <x v="1035"/>
    <x v="1"/>
    <n v="47.56"/>
    <n v="4"/>
    <n v="190.24"/>
    <x v="1"/>
    <x v="0"/>
  </r>
  <r>
    <s v="O2132"/>
    <d v="2023-03-21T00:00:00"/>
    <x v="4"/>
    <x v="0"/>
    <x v="2"/>
    <s v="C848"/>
    <x v="835"/>
    <s v="B1817"/>
    <x v="886"/>
    <x v="0"/>
    <n v="41.38"/>
    <n v="5"/>
    <n v="206.9"/>
    <x v="0"/>
    <x v="7"/>
  </r>
  <r>
    <s v="O2663"/>
    <d v="2024-02-08T00:00:00"/>
    <x v="5"/>
    <x v="3"/>
    <x v="1"/>
    <s v="C716"/>
    <x v="42"/>
    <s v="B1847"/>
    <x v="1064"/>
    <x v="2"/>
    <n v="42.61"/>
    <n v="4"/>
    <n v="170.44"/>
    <x v="2"/>
    <x v="2"/>
  </r>
  <r>
    <s v="O2052"/>
    <d v="2024-07-09T00:00:00"/>
    <x v="4"/>
    <x v="2"/>
    <x v="1"/>
    <s v="C333"/>
    <x v="1077"/>
    <s v="B1760"/>
    <x v="1080"/>
    <x v="0"/>
    <n v="22.24"/>
    <n v="4"/>
    <n v="88.96"/>
    <x v="2"/>
    <x v="0"/>
  </r>
  <r>
    <s v="O1953"/>
    <d v="2024-06-02T00:00:00"/>
    <x v="0"/>
    <x v="1"/>
    <x v="1"/>
    <s v="C394"/>
    <x v="910"/>
    <s v="B1664"/>
    <x v="969"/>
    <x v="3"/>
    <n v="9.3800000000000008"/>
    <n v="1"/>
    <n v="9.3800000000000008"/>
    <x v="3"/>
    <x v="7"/>
  </r>
  <r>
    <s v="O3482"/>
    <d v="2023-02-04T00:00:00"/>
    <x v="6"/>
    <x v="3"/>
    <x v="2"/>
    <s v="C959"/>
    <x v="479"/>
    <s v="B1746"/>
    <x v="995"/>
    <x v="2"/>
    <n v="35.4"/>
    <n v="5"/>
    <n v="177"/>
    <x v="0"/>
    <x v="2"/>
  </r>
  <r>
    <s v="O3743"/>
    <d v="2022-11-15T00:00:00"/>
    <x v="4"/>
    <x v="5"/>
    <x v="3"/>
    <s v="C591"/>
    <x v="406"/>
    <s v="B1921"/>
    <x v="36"/>
    <x v="0"/>
    <n v="27.72"/>
    <n v="4"/>
    <n v="110.88"/>
    <x v="2"/>
    <x v="3"/>
  </r>
  <r>
    <s v="O2176"/>
    <d v="2023-08-16T00:00:00"/>
    <x v="3"/>
    <x v="8"/>
    <x v="2"/>
    <s v="C322"/>
    <x v="1078"/>
    <s v="B1360"/>
    <x v="441"/>
    <x v="0"/>
    <n v="22.28"/>
    <n v="5"/>
    <n v="111.4"/>
    <x v="2"/>
    <x v="4"/>
  </r>
  <r>
    <s v="O3612"/>
    <d v="2025-06-20T00:00:00"/>
    <x v="2"/>
    <x v="1"/>
    <x v="0"/>
    <s v="C229"/>
    <x v="22"/>
    <s v="B1139"/>
    <x v="598"/>
    <x v="2"/>
    <n v="42.47"/>
    <n v="4"/>
    <n v="169.88"/>
    <x v="1"/>
    <x v="2"/>
  </r>
  <r>
    <s v="O2899"/>
    <d v="2022-11-03T00:00:00"/>
    <x v="5"/>
    <x v="5"/>
    <x v="3"/>
    <s v="C720"/>
    <x v="463"/>
    <s v="B1243"/>
    <x v="402"/>
    <x v="3"/>
    <n v="54.52"/>
    <n v="2"/>
    <n v="109.04"/>
    <x v="0"/>
    <x v="2"/>
  </r>
  <r>
    <s v="O2309"/>
    <d v="2022-10-28T00:00:00"/>
    <x v="2"/>
    <x v="10"/>
    <x v="3"/>
    <s v="C123"/>
    <x v="540"/>
    <s v="B1957"/>
    <x v="510"/>
    <x v="2"/>
    <n v="22.05"/>
    <n v="2"/>
    <n v="44.1"/>
    <x v="0"/>
    <x v="5"/>
  </r>
  <r>
    <s v="O2156"/>
    <d v="2023-03-02T00:00:00"/>
    <x v="5"/>
    <x v="0"/>
    <x v="2"/>
    <s v="C401"/>
    <x v="431"/>
    <s v="B1326"/>
    <x v="1057"/>
    <x v="1"/>
    <n v="30.12"/>
    <n v="4"/>
    <n v="120.48"/>
    <x v="3"/>
    <x v="0"/>
  </r>
  <r>
    <s v="O3648"/>
    <d v="2024-02-21T00:00:00"/>
    <x v="3"/>
    <x v="3"/>
    <x v="1"/>
    <s v="C955"/>
    <x v="724"/>
    <s v="B1147"/>
    <x v="51"/>
    <x v="1"/>
    <n v="39.32"/>
    <n v="1"/>
    <n v="39.32"/>
    <x v="2"/>
    <x v="2"/>
  </r>
  <r>
    <s v="O1514"/>
    <d v="2024-12-24T00:00:00"/>
    <x v="4"/>
    <x v="9"/>
    <x v="1"/>
    <s v="C183"/>
    <x v="93"/>
    <s v="B1119"/>
    <x v="1081"/>
    <x v="2"/>
    <n v="22.37"/>
    <n v="3"/>
    <n v="67.11"/>
    <x v="3"/>
    <x v="0"/>
  </r>
  <r>
    <s v="O2824"/>
    <d v="2023-05-25T00:00:00"/>
    <x v="5"/>
    <x v="4"/>
    <x v="2"/>
    <s v="C406"/>
    <x v="364"/>
    <s v="B1154"/>
    <x v="732"/>
    <x v="0"/>
    <n v="26.4"/>
    <n v="4"/>
    <n v="105.6"/>
    <x v="0"/>
    <x v="2"/>
  </r>
  <r>
    <s v="O1362"/>
    <d v="2024-11-29T00:00:00"/>
    <x v="2"/>
    <x v="5"/>
    <x v="1"/>
    <s v="C798"/>
    <x v="1074"/>
    <s v="B1418"/>
    <x v="1002"/>
    <x v="2"/>
    <n v="12.9"/>
    <n v="4"/>
    <n v="51.6"/>
    <x v="3"/>
    <x v="0"/>
  </r>
  <r>
    <s v="O1170"/>
    <d v="2024-01-19T00:00:00"/>
    <x v="2"/>
    <x v="11"/>
    <x v="1"/>
    <s v="C814"/>
    <x v="449"/>
    <s v="B1189"/>
    <x v="517"/>
    <x v="2"/>
    <n v="15.27"/>
    <n v="2"/>
    <n v="30.54"/>
    <x v="3"/>
    <x v="0"/>
  </r>
  <r>
    <s v="O3005"/>
    <d v="2023-07-27T00:00:00"/>
    <x v="5"/>
    <x v="2"/>
    <x v="2"/>
    <s v="C510"/>
    <x v="46"/>
    <s v="B1037"/>
    <x v="958"/>
    <x v="1"/>
    <n v="8.43"/>
    <n v="2"/>
    <n v="16.86"/>
    <x v="0"/>
    <x v="5"/>
  </r>
  <r>
    <s v="O2565"/>
    <d v="2024-10-03T00:00:00"/>
    <x v="5"/>
    <x v="10"/>
    <x v="1"/>
    <s v="C416"/>
    <x v="513"/>
    <s v="B1987"/>
    <x v="280"/>
    <x v="2"/>
    <n v="7.46"/>
    <n v="2"/>
    <n v="14.92"/>
    <x v="0"/>
    <x v="0"/>
  </r>
  <r>
    <s v="O3549"/>
    <d v="2023-09-21T00:00:00"/>
    <x v="5"/>
    <x v="6"/>
    <x v="2"/>
    <s v="C876"/>
    <x v="191"/>
    <s v="B1399"/>
    <x v="1082"/>
    <x v="2"/>
    <n v="42.39"/>
    <n v="5"/>
    <n v="211.95"/>
    <x v="0"/>
    <x v="0"/>
  </r>
  <r>
    <s v="O1134"/>
    <d v="2024-11-24T00:00:00"/>
    <x v="0"/>
    <x v="5"/>
    <x v="1"/>
    <s v="C479"/>
    <x v="1079"/>
    <s v="B1262"/>
    <x v="766"/>
    <x v="2"/>
    <n v="15.31"/>
    <n v="5"/>
    <n v="76.55"/>
    <x v="1"/>
    <x v="2"/>
  </r>
  <r>
    <s v="O3874"/>
    <d v="2023-10-28T00:00:00"/>
    <x v="6"/>
    <x v="10"/>
    <x v="2"/>
    <s v="C239"/>
    <x v="668"/>
    <s v="B1414"/>
    <x v="851"/>
    <x v="0"/>
    <n v="41.78"/>
    <n v="3"/>
    <n v="125.34"/>
    <x v="0"/>
    <x v="3"/>
  </r>
  <r>
    <s v="O3694"/>
    <d v="2025-01-14T00:00:00"/>
    <x v="4"/>
    <x v="11"/>
    <x v="0"/>
    <s v="C334"/>
    <x v="445"/>
    <s v="B1751"/>
    <x v="664"/>
    <x v="0"/>
    <n v="25.05"/>
    <n v="1"/>
    <n v="25.05"/>
    <x v="0"/>
    <x v="2"/>
  </r>
  <r>
    <s v="O1075"/>
    <d v="2024-10-14T00:00:00"/>
    <x v="1"/>
    <x v="10"/>
    <x v="1"/>
    <s v="C660"/>
    <x v="1040"/>
    <s v="B1135"/>
    <x v="1083"/>
    <x v="0"/>
    <n v="10.56"/>
    <n v="4"/>
    <n v="42.24"/>
    <x v="3"/>
    <x v="4"/>
  </r>
  <r>
    <s v="O2139"/>
    <d v="2024-03-19T00:00:00"/>
    <x v="4"/>
    <x v="0"/>
    <x v="1"/>
    <s v="C698"/>
    <x v="1080"/>
    <s v="B1984"/>
    <x v="272"/>
    <x v="3"/>
    <n v="27.12"/>
    <n v="5"/>
    <n v="135.6"/>
    <x v="1"/>
    <x v="7"/>
  </r>
  <r>
    <s v="O2062"/>
    <d v="2023-04-19T00:00:00"/>
    <x v="3"/>
    <x v="7"/>
    <x v="2"/>
    <s v="C613"/>
    <x v="973"/>
    <s v="B1963"/>
    <x v="499"/>
    <x v="0"/>
    <n v="11.9"/>
    <n v="4"/>
    <n v="47.6"/>
    <x v="1"/>
    <x v="4"/>
  </r>
  <r>
    <s v="O1768"/>
    <d v="2023-08-18T00:00:00"/>
    <x v="2"/>
    <x v="8"/>
    <x v="2"/>
    <s v="C915"/>
    <x v="1081"/>
    <s v="B1995"/>
    <x v="447"/>
    <x v="0"/>
    <n v="11.23"/>
    <n v="1"/>
    <n v="11.23"/>
    <x v="1"/>
    <x v="4"/>
  </r>
  <r>
    <s v="O3138"/>
    <d v="2024-03-26T00:00:00"/>
    <x v="4"/>
    <x v="0"/>
    <x v="1"/>
    <s v="C829"/>
    <x v="815"/>
    <s v="B1128"/>
    <x v="1084"/>
    <x v="2"/>
    <n v="18.68"/>
    <n v="5"/>
    <n v="93.4"/>
    <x v="0"/>
    <x v="7"/>
  </r>
  <r>
    <s v="O1217"/>
    <d v="2024-03-20T00:00:00"/>
    <x v="3"/>
    <x v="0"/>
    <x v="1"/>
    <s v="C939"/>
    <x v="1058"/>
    <s v="B1536"/>
    <x v="1085"/>
    <x v="1"/>
    <n v="8.32"/>
    <n v="2"/>
    <n v="16.64"/>
    <x v="2"/>
    <x v="1"/>
  </r>
  <r>
    <s v="O1061"/>
    <d v="2024-10-27T00:00:00"/>
    <x v="0"/>
    <x v="10"/>
    <x v="1"/>
    <s v="C548"/>
    <x v="204"/>
    <s v="B1890"/>
    <x v="1086"/>
    <x v="1"/>
    <n v="13.42"/>
    <n v="2"/>
    <n v="26.84"/>
    <x v="1"/>
    <x v="3"/>
  </r>
  <r>
    <s v="O1321"/>
    <d v="2023-04-08T00:00:00"/>
    <x v="6"/>
    <x v="7"/>
    <x v="2"/>
    <s v="C241"/>
    <x v="1082"/>
    <s v="B1880"/>
    <x v="29"/>
    <x v="1"/>
    <n v="38.700000000000003"/>
    <n v="3"/>
    <n v="116.1"/>
    <x v="0"/>
    <x v="4"/>
  </r>
  <r>
    <s v="O2709"/>
    <d v="2022-10-03T00:00:00"/>
    <x v="1"/>
    <x v="10"/>
    <x v="3"/>
    <s v="C967"/>
    <x v="1083"/>
    <s v="B1597"/>
    <x v="138"/>
    <x v="1"/>
    <n v="39.01"/>
    <n v="4"/>
    <n v="156.04"/>
    <x v="2"/>
    <x v="2"/>
  </r>
  <r>
    <s v="O2927"/>
    <d v="2023-10-27T00:00:00"/>
    <x v="2"/>
    <x v="10"/>
    <x v="2"/>
    <s v="C470"/>
    <x v="32"/>
    <s v="B1998"/>
    <x v="868"/>
    <x v="3"/>
    <n v="19.41"/>
    <n v="5"/>
    <n v="97.05"/>
    <x v="0"/>
    <x v="7"/>
  </r>
  <r>
    <s v="O1272"/>
    <d v="2023-06-08T00:00:00"/>
    <x v="5"/>
    <x v="1"/>
    <x v="2"/>
    <s v="C217"/>
    <x v="978"/>
    <s v="B1361"/>
    <x v="423"/>
    <x v="1"/>
    <n v="8.2100000000000009"/>
    <n v="1"/>
    <n v="8.2100000000000009"/>
    <x v="0"/>
    <x v="4"/>
  </r>
  <r>
    <s v="O1730"/>
    <d v="2023-05-20T00:00:00"/>
    <x v="6"/>
    <x v="4"/>
    <x v="2"/>
    <s v="C242"/>
    <x v="1084"/>
    <s v="B1820"/>
    <x v="723"/>
    <x v="2"/>
    <n v="21.27"/>
    <n v="2"/>
    <n v="42.54"/>
    <x v="2"/>
    <x v="1"/>
  </r>
  <r>
    <s v="O2934"/>
    <d v="2022-09-26T00:00:00"/>
    <x v="1"/>
    <x v="6"/>
    <x v="3"/>
    <s v="C858"/>
    <x v="283"/>
    <s v="B1795"/>
    <x v="369"/>
    <x v="0"/>
    <n v="11.3"/>
    <n v="5"/>
    <n v="56.5"/>
    <x v="0"/>
    <x v="2"/>
  </r>
  <r>
    <s v="O3608"/>
    <d v="2023-12-04T00:00:00"/>
    <x v="1"/>
    <x v="9"/>
    <x v="2"/>
    <s v="C179"/>
    <x v="306"/>
    <s v="B1170"/>
    <x v="811"/>
    <x v="0"/>
    <n v="15.12"/>
    <n v="4"/>
    <n v="60.48"/>
    <x v="0"/>
    <x v="2"/>
  </r>
  <r>
    <s v="O3721"/>
    <d v="2022-10-21T00:00:00"/>
    <x v="2"/>
    <x v="10"/>
    <x v="3"/>
    <s v="C796"/>
    <x v="238"/>
    <s v="B1797"/>
    <x v="720"/>
    <x v="2"/>
    <n v="21.05"/>
    <n v="4"/>
    <n v="84.2"/>
    <x v="2"/>
    <x v="2"/>
  </r>
  <r>
    <s v="O1241"/>
    <d v="2023-12-29T00:00:00"/>
    <x v="2"/>
    <x v="9"/>
    <x v="2"/>
    <s v="C113"/>
    <x v="1085"/>
    <s v="B1472"/>
    <x v="1087"/>
    <x v="2"/>
    <n v="7.19"/>
    <n v="4"/>
    <n v="28.76"/>
    <x v="0"/>
    <x v="4"/>
  </r>
  <r>
    <s v="O1563"/>
    <d v="2023-08-12T00:00:00"/>
    <x v="6"/>
    <x v="8"/>
    <x v="2"/>
    <s v="C297"/>
    <x v="659"/>
    <s v="B1447"/>
    <x v="957"/>
    <x v="2"/>
    <n v="22.05"/>
    <n v="2"/>
    <n v="44.1"/>
    <x v="1"/>
    <x v="1"/>
  </r>
  <r>
    <s v="O3389"/>
    <d v="2023-02-27T00:00:00"/>
    <x v="1"/>
    <x v="3"/>
    <x v="2"/>
    <s v="C744"/>
    <x v="1086"/>
    <s v="B1822"/>
    <x v="266"/>
    <x v="1"/>
    <n v="20.54"/>
    <n v="2"/>
    <n v="41.08"/>
    <x v="1"/>
    <x v="2"/>
  </r>
  <r>
    <s v="O3715"/>
    <d v="2025-01-23T00:00:00"/>
    <x v="5"/>
    <x v="11"/>
    <x v="0"/>
    <s v="C123"/>
    <x v="540"/>
    <s v="B1178"/>
    <x v="1088"/>
    <x v="2"/>
    <n v="37.380000000000003"/>
    <n v="2"/>
    <n v="74.760000000000005"/>
    <x v="0"/>
    <x v="2"/>
  </r>
  <r>
    <s v="O1598"/>
    <d v="2024-01-19T00:00:00"/>
    <x v="2"/>
    <x v="11"/>
    <x v="1"/>
    <s v="C988"/>
    <x v="626"/>
    <s v="B1966"/>
    <x v="1089"/>
    <x v="2"/>
    <n v="5.74"/>
    <n v="2"/>
    <n v="11.48"/>
    <x v="0"/>
    <x v="4"/>
  </r>
  <r>
    <s v="O1974"/>
    <d v="2024-10-28T00:00:00"/>
    <x v="1"/>
    <x v="10"/>
    <x v="1"/>
    <s v="C260"/>
    <x v="61"/>
    <s v="B1159"/>
    <x v="1043"/>
    <x v="3"/>
    <n v="49.94"/>
    <n v="1"/>
    <n v="49.94"/>
    <x v="2"/>
    <x v="7"/>
  </r>
  <r>
    <s v="O2386"/>
    <d v="2024-12-10T00:00:00"/>
    <x v="4"/>
    <x v="9"/>
    <x v="1"/>
    <s v="C229"/>
    <x v="22"/>
    <s v="B1788"/>
    <x v="1074"/>
    <x v="0"/>
    <n v="9.82"/>
    <n v="5"/>
    <n v="49.1"/>
    <x v="0"/>
    <x v="1"/>
  </r>
  <r>
    <s v="O1858"/>
    <d v="2023-11-27T00:00:00"/>
    <x v="1"/>
    <x v="5"/>
    <x v="2"/>
    <s v="C400"/>
    <x v="13"/>
    <s v="B1403"/>
    <x v="493"/>
    <x v="3"/>
    <n v="32.08"/>
    <n v="2"/>
    <n v="64.16"/>
    <x v="3"/>
    <x v="0"/>
  </r>
  <r>
    <s v="O3130"/>
    <d v="2025-07-09T00:00:00"/>
    <x v="3"/>
    <x v="2"/>
    <x v="0"/>
    <s v="C893"/>
    <x v="346"/>
    <s v="B1232"/>
    <x v="444"/>
    <x v="0"/>
    <n v="37.51"/>
    <n v="5"/>
    <n v="187.55"/>
    <x v="0"/>
    <x v="1"/>
  </r>
  <r>
    <s v="O3348"/>
    <d v="2023-09-29T00:00:00"/>
    <x v="2"/>
    <x v="6"/>
    <x v="2"/>
    <s v="C470"/>
    <x v="1052"/>
    <s v="B1511"/>
    <x v="751"/>
    <x v="0"/>
    <n v="5.43"/>
    <n v="2"/>
    <n v="10.86"/>
    <x v="2"/>
    <x v="0"/>
  </r>
  <r>
    <s v="O2515"/>
    <d v="2023-02-28T00:00:00"/>
    <x v="4"/>
    <x v="3"/>
    <x v="2"/>
    <s v="C966"/>
    <x v="760"/>
    <s v="B1229"/>
    <x v="1090"/>
    <x v="2"/>
    <n v="53.54"/>
    <n v="1"/>
    <n v="53.54"/>
    <x v="0"/>
    <x v="2"/>
  </r>
  <r>
    <s v="O2683"/>
    <d v="2024-05-14T00:00:00"/>
    <x v="4"/>
    <x v="4"/>
    <x v="1"/>
    <s v="C199"/>
    <x v="618"/>
    <s v="B1903"/>
    <x v="194"/>
    <x v="0"/>
    <n v="37.659999999999997"/>
    <n v="2"/>
    <n v="75.319999999999993"/>
    <x v="2"/>
    <x v="3"/>
  </r>
  <r>
    <s v="O3542"/>
    <d v="2024-02-16T00:00:00"/>
    <x v="2"/>
    <x v="3"/>
    <x v="1"/>
    <s v="C290"/>
    <x v="488"/>
    <s v="B1753"/>
    <x v="207"/>
    <x v="0"/>
    <n v="39"/>
    <n v="5"/>
    <n v="195"/>
    <x v="1"/>
    <x v="5"/>
  </r>
  <r>
    <s v="O2848"/>
    <d v="2023-10-12T00:00:00"/>
    <x v="5"/>
    <x v="10"/>
    <x v="2"/>
    <s v="C491"/>
    <x v="841"/>
    <s v="B1581"/>
    <x v="351"/>
    <x v="2"/>
    <n v="25.94"/>
    <n v="4"/>
    <n v="103.76"/>
    <x v="1"/>
    <x v="3"/>
  </r>
  <r>
    <s v="O1616"/>
    <d v="2023-01-28T00:00:00"/>
    <x v="6"/>
    <x v="11"/>
    <x v="2"/>
    <s v="C470"/>
    <x v="394"/>
    <s v="B1866"/>
    <x v="945"/>
    <x v="2"/>
    <n v="19.260000000000002"/>
    <n v="5"/>
    <n v="96.3"/>
    <x v="2"/>
    <x v="4"/>
  </r>
  <r>
    <s v="O2548"/>
    <d v="2025-01-02T00:00:00"/>
    <x v="5"/>
    <x v="11"/>
    <x v="0"/>
    <s v="C454"/>
    <x v="801"/>
    <s v="B1933"/>
    <x v="302"/>
    <x v="2"/>
    <n v="31.71"/>
    <n v="3"/>
    <n v="95.13"/>
    <x v="0"/>
    <x v="6"/>
  </r>
  <r>
    <s v="O2123"/>
    <d v="2023-03-22T00:00:00"/>
    <x v="3"/>
    <x v="0"/>
    <x v="2"/>
    <s v="C406"/>
    <x v="364"/>
    <s v="B1414"/>
    <x v="851"/>
    <x v="1"/>
    <n v="38.520000000000003"/>
    <n v="4"/>
    <n v="154.08000000000001"/>
    <x v="1"/>
    <x v="4"/>
  </r>
  <r>
    <s v="O2057"/>
    <d v="2023-02-14T00:00:00"/>
    <x v="4"/>
    <x v="3"/>
    <x v="2"/>
    <s v="C676"/>
    <x v="1087"/>
    <s v="B1098"/>
    <x v="1091"/>
    <x v="0"/>
    <n v="14.49"/>
    <n v="4"/>
    <n v="57.96"/>
    <x v="1"/>
    <x v="7"/>
  </r>
  <r>
    <s v="O2589"/>
    <d v="2024-01-26T00:00:00"/>
    <x v="2"/>
    <x v="11"/>
    <x v="1"/>
    <s v="C702"/>
    <x v="833"/>
    <s v="B1753"/>
    <x v="1092"/>
    <x v="0"/>
    <n v="34.65"/>
    <n v="5"/>
    <n v="173.25"/>
    <x v="2"/>
    <x v="2"/>
  </r>
  <r>
    <s v="O1200"/>
    <d v="2024-03-29T00:00:00"/>
    <x v="2"/>
    <x v="0"/>
    <x v="1"/>
    <s v="C710"/>
    <x v="525"/>
    <s v="B1576"/>
    <x v="525"/>
    <x v="2"/>
    <n v="7.68"/>
    <n v="3"/>
    <n v="23.04"/>
    <x v="0"/>
    <x v="3"/>
  </r>
  <r>
    <s v="O3832"/>
    <d v="2022-12-14T00:00:00"/>
    <x v="3"/>
    <x v="9"/>
    <x v="3"/>
    <s v="C840"/>
    <x v="830"/>
    <s v="B1536"/>
    <x v="556"/>
    <x v="2"/>
    <n v="13.56"/>
    <n v="4"/>
    <n v="54.24"/>
    <x v="0"/>
    <x v="6"/>
  </r>
  <r>
    <s v="O1040"/>
    <d v="2024-01-21T00:00:00"/>
    <x v="0"/>
    <x v="11"/>
    <x v="1"/>
    <s v="C354"/>
    <x v="911"/>
    <s v="B1502"/>
    <x v="336"/>
    <x v="2"/>
    <n v="23.66"/>
    <n v="4"/>
    <n v="94.64"/>
    <x v="0"/>
    <x v="3"/>
  </r>
  <r>
    <s v="O1715"/>
    <d v="2024-01-02T00:00:00"/>
    <x v="4"/>
    <x v="11"/>
    <x v="1"/>
    <s v="C530"/>
    <x v="766"/>
    <s v="B1700"/>
    <x v="133"/>
    <x v="0"/>
    <n v="49.38"/>
    <n v="4"/>
    <n v="197.52"/>
    <x v="1"/>
    <x v="0"/>
  </r>
  <r>
    <s v="O2851"/>
    <d v="2024-03-16T00:00:00"/>
    <x v="6"/>
    <x v="0"/>
    <x v="1"/>
    <s v="C604"/>
    <x v="696"/>
    <s v="B1289"/>
    <x v="878"/>
    <x v="0"/>
    <n v="48.37"/>
    <n v="5"/>
    <n v="241.85"/>
    <x v="1"/>
    <x v="7"/>
  </r>
  <r>
    <s v="O2390"/>
    <d v="2025-04-23T00:00:00"/>
    <x v="3"/>
    <x v="7"/>
    <x v="0"/>
    <s v="C142"/>
    <x v="912"/>
    <s v="B1413"/>
    <x v="229"/>
    <x v="0"/>
    <n v="24.03"/>
    <n v="1"/>
    <n v="24.03"/>
    <x v="0"/>
    <x v="3"/>
  </r>
  <r>
    <s v="O3394"/>
    <d v="2023-06-21T00:00:00"/>
    <x v="3"/>
    <x v="1"/>
    <x v="2"/>
    <s v="C251"/>
    <x v="692"/>
    <s v="B1503"/>
    <x v="689"/>
    <x v="2"/>
    <n v="36.56"/>
    <n v="3"/>
    <n v="109.68"/>
    <x v="2"/>
    <x v="2"/>
  </r>
  <r>
    <s v="O2311"/>
    <d v="2022-12-24T00:00:00"/>
    <x v="6"/>
    <x v="9"/>
    <x v="3"/>
    <s v="C236"/>
    <x v="232"/>
    <s v="B1621"/>
    <x v="64"/>
    <x v="2"/>
    <n v="35.19"/>
    <n v="1"/>
    <n v="35.19"/>
    <x v="1"/>
    <x v="2"/>
  </r>
  <r>
    <s v="O3462"/>
    <d v="2023-02-14T00:00:00"/>
    <x v="4"/>
    <x v="3"/>
    <x v="2"/>
    <s v="C749"/>
    <x v="384"/>
    <s v="B1916"/>
    <x v="27"/>
    <x v="1"/>
    <n v="19.16"/>
    <n v="2"/>
    <n v="38.32"/>
    <x v="0"/>
    <x v="3"/>
  </r>
  <r>
    <s v="O1719"/>
    <d v="2023-11-03T00:00:00"/>
    <x v="2"/>
    <x v="5"/>
    <x v="2"/>
    <s v="C406"/>
    <x v="586"/>
    <s v="B1281"/>
    <x v="1093"/>
    <x v="3"/>
    <n v="10.97"/>
    <n v="1"/>
    <n v="10.97"/>
    <x v="0"/>
    <x v="0"/>
  </r>
  <r>
    <s v="O3650"/>
    <d v="2024-01-05T00:00:00"/>
    <x v="2"/>
    <x v="11"/>
    <x v="1"/>
    <s v="C773"/>
    <x v="650"/>
    <s v="B1729"/>
    <x v="31"/>
    <x v="2"/>
    <n v="6.06"/>
    <n v="5"/>
    <n v="30.3"/>
    <x v="0"/>
    <x v="0"/>
  </r>
  <r>
    <s v="O3404"/>
    <d v="2024-06-22T00:00:00"/>
    <x v="6"/>
    <x v="1"/>
    <x v="1"/>
    <s v="C902"/>
    <x v="645"/>
    <s v="B1085"/>
    <x v="621"/>
    <x v="0"/>
    <n v="27.79"/>
    <n v="2"/>
    <n v="55.58"/>
    <x v="0"/>
    <x v="0"/>
  </r>
  <r>
    <s v="O2303"/>
    <d v="2023-08-22T00:00:00"/>
    <x v="4"/>
    <x v="8"/>
    <x v="2"/>
    <s v="C156"/>
    <x v="891"/>
    <s v="B1104"/>
    <x v="536"/>
    <x v="2"/>
    <n v="31.55"/>
    <n v="4"/>
    <n v="126.2"/>
    <x v="0"/>
    <x v="2"/>
  </r>
  <r>
    <s v="O3548"/>
    <d v="2023-10-04T00:00:00"/>
    <x v="3"/>
    <x v="10"/>
    <x v="2"/>
    <s v="C774"/>
    <x v="25"/>
    <s v="B1716"/>
    <x v="625"/>
    <x v="2"/>
    <n v="47.91"/>
    <n v="2"/>
    <n v="95.82"/>
    <x v="0"/>
    <x v="6"/>
  </r>
  <r>
    <s v="O3431"/>
    <d v="2023-02-19T00:00:00"/>
    <x v="0"/>
    <x v="3"/>
    <x v="2"/>
    <s v="C133"/>
    <x v="898"/>
    <s v="B1155"/>
    <x v="950"/>
    <x v="0"/>
    <n v="12.28"/>
    <n v="3"/>
    <n v="36.840000000000003"/>
    <x v="1"/>
    <x v="1"/>
  </r>
  <r>
    <s v="O3663"/>
    <d v="2023-07-08T00:00:00"/>
    <x v="6"/>
    <x v="2"/>
    <x v="2"/>
    <s v="C706"/>
    <x v="739"/>
    <s v="B1633"/>
    <x v="799"/>
    <x v="0"/>
    <n v="9.48"/>
    <n v="5"/>
    <n v="47.4"/>
    <x v="0"/>
    <x v="6"/>
  </r>
  <r>
    <s v="O1167"/>
    <d v="2024-07-11T00:00:00"/>
    <x v="5"/>
    <x v="2"/>
    <x v="1"/>
    <s v="C664"/>
    <x v="383"/>
    <s v="B1910"/>
    <x v="1094"/>
    <x v="0"/>
    <n v="35.76"/>
    <n v="3"/>
    <n v="107.28"/>
    <x v="2"/>
    <x v="4"/>
  </r>
  <r>
    <s v="O2066"/>
    <d v="2024-08-13T00:00:00"/>
    <x v="4"/>
    <x v="8"/>
    <x v="1"/>
    <s v="C685"/>
    <x v="1001"/>
    <s v="B1072"/>
    <x v="1095"/>
    <x v="3"/>
    <n v="13.15"/>
    <n v="3"/>
    <n v="39.450000000000003"/>
    <x v="2"/>
    <x v="1"/>
  </r>
  <r>
    <s v="O3373"/>
    <d v="2025-06-26T00:00:00"/>
    <x v="5"/>
    <x v="1"/>
    <x v="0"/>
    <s v="C527"/>
    <x v="0"/>
    <s v="B1500"/>
    <x v="541"/>
    <x v="2"/>
    <n v="32.1"/>
    <n v="1"/>
    <n v="32.1"/>
    <x v="0"/>
    <x v="3"/>
  </r>
  <r>
    <s v="O2588"/>
    <d v="2024-02-26T00:00:00"/>
    <x v="1"/>
    <x v="3"/>
    <x v="1"/>
    <s v="C136"/>
    <x v="680"/>
    <s v="B1943"/>
    <x v="814"/>
    <x v="0"/>
    <n v="42.74"/>
    <n v="1"/>
    <n v="42.74"/>
    <x v="2"/>
    <x v="7"/>
  </r>
  <r>
    <s v="O3807"/>
    <d v="2025-04-24T00:00:00"/>
    <x v="5"/>
    <x v="7"/>
    <x v="0"/>
    <s v="C641"/>
    <x v="330"/>
    <s v="B1765"/>
    <x v="971"/>
    <x v="2"/>
    <n v="32.83"/>
    <n v="5"/>
    <n v="164.15"/>
    <x v="2"/>
    <x v="1"/>
  </r>
  <r>
    <s v="O2304"/>
    <d v="2023-04-14T00:00:00"/>
    <x v="2"/>
    <x v="7"/>
    <x v="2"/>
    <s v="C133"/>
    <x v="898"/>
    <s v="B1385"/>
    <x v="460"/>
    <x v="0"/>
    <n v="20.170000000000002"/>
    <n v="2"/>
    <n v="40.340000000000003"/>
    <x v="2"/>
    <x v="1"/>
  </r>
  <r>
    <s v="O1248"/>
    <d v="2024-03-11T00:00:00"/>
    <x v="1"/>
    <x v="0"/>
    <x v="1"/>
    <s v="C636"/>
    <x v="433"/>
    <s v="B1059"/>
    <x v="999"/>
    <x v="1"/>
    <n v="22.67"/>
    <n v="2"/>
    <n v="45.34"/>
    <x v="1"/>
    <x v="0"/>
  </r>
  <r>
    <s v="O2128"/>
    <d v="2024-05-18T00:00:00"/>
    <x v="6"/>
    <x v="4"/>
    <x v="1"/>
    <s v="C671"/>
    <x v="560"/>
    <s v="B1477"/>
    <x v="827"/>
    <x v="3"/>
    <n v="5.22"/>
    <n v="2"/>
    <n v="10.44"/>
    <x v="1"/>
    <x v="3"/>
  </r>
  <r>
    <s v="O1309"/>
    <d v="2024-04-09T00:00:00"/>
    <x v="4"/>
    <x v="7"/>
    <x v="1"/>
    <s v="C307"/>
    <x v="1009"/>
    <s v="B1850"/>
    <x v="241"/>
    <x v="2"/>
    <n v="43.75"/>
    <n v="1"/>
    <n v="43.75"/>
    <x v="2"/>
    <x v="7"/>
  </r>
  <r>
    <s v="O1202"/>
    <d v="2023-08-19T00:00:00"/>
    <x v="6"/>
    <x v="8"/>
    <x v="2"/>
    <s v="C146"/>
    <x v="993"/>
    <s v="B1444"/>
    <x v="665"/>
    <x v="3"/>
    <n v="24.45"/>
    <n v="5"/>
    <n v="122.25"/>
    <x v="3"/>
    <x v="3"/>
  </r>
  <r>
    <s v="O1132"/>
    <d v="2024-12-06T00:00:00"/>
    <x v="2"/>
    <x v="9"/>
    <x v="1"/>
    <s v="C123"/>
    <x v="1088"/>
    <s v="B1837"/>
    <x v="1096"/>
    <x v="3"/>
    <n v="45.94"/>
    <n v="3"/>
    <n v="137.82"/>
    <x v="0"/>
    <x v="3"/>
  </r>
  <r>
    <s v="O1949"/>
    <d v="2023-12-28T00:00:00"/>
    <x v="5"/>
    <x v="9"/>
    <x v="2"/>
    <s v="C802"/>
    <x v="538"/>
    <s v="B1775"/>
    <x v="760"/>
    <x v="3"/>
    <n v="39.33"/>
    <n v="3"/>
    <n v="117.99"/>
    <x v="0"/>
    <x v="4"/>
  </r>
  <r>
    <s v="O3697"/>
    <d v="2023-01-04T00:00:00"/>
    <x v="3"/>
    <x v="11"/>
    <x v="2"/>
    <s v="C385"/>
    <x v="55"/>
    <s v="B1052"/>
    <x v="566"/>
    <x v="2"/>
    <n v="23.93"/>
    <n v="3"/>
    <n v="71.790000000000006"/>
    <x v="0"/>
    <x v="0"/>
  </r>
  <r>
    <s v="O1753"/>
    <d v="2024-06-29T00:00:00"/>
    <x v="6"/>
    <x v="1"/>
    <x v="1"/>
    <s v="C252"/>
    <x v="1089"/>
    <s v="B1133"/>
    <x v="805"/>
    <x v="3"/>
    <n v="49.94"/>
    <n v="3"/>
    <n v="149.82"/>
    <x v="3"/>
    <x v="7"/>
  </r>
  <r>
    <s v="O2719"/>
    <d v="2025-01-29T00:00:00"/>
    <x v="3"/>
    <x v="11"/>
    <x v="0"/>
    <s v="C274"/>
    <x v="135"/>
    <s v="B1307"/>
    <x v="463"/>
    <x v="2"/>
    <n v="28.75"/>
    <n v="3"/>
    <n v="86.25"/>
    <x v="2"/>
    <x v="5"/>
  </r>
  <r>
    <s v="O2838"/>
    <d v="2023-05-09T00:00:00"/>
    <x v="4"/>
    <x v="4"/>
    <x v="2"/>
    <s v="C380"/>
    <x v="691"/>
    <s v="B1664"/>
    <x v="528"/>
    <x v="0"/>
    <n v="12.3"/>
    <n v="5"/>
    <n v="61.5"/>
    <x v="0"/>
    <x v="0"/>
  </r>
  <r>
    <s v="O1716"/>
    <d v="2024-02-14T00:00:00"/>
    <x v="3"/>
    <x v="3"/>
    <x v="1"/>
    <s v="C376"/>
    <x v="1028"/>
    <s v="B1397"/>
    <x v="1097"/>
    <x v="1"/>
    <n v="30.56"/>
    <n v="1"/>
    <n v="30.56"/>
    <x v="2"/>
    <x v="1"/>
  </r>
  <r>
    <s v="O1023"/>
    <d v="2023-10-09T00:00:00"/>
    <x v="1"/>
    <x v="10"/>
    <x v="2"/>
    <s v="C945"/>
    <x v="1090"/>
    <s v="B1895"/>
    <x v="296"/>
    <x v="3"/>
    <n v="14.1"/>
    <n v="1"/>
    <n v="14.1"/>
    <x v="1"/>
    <x v="1"/>
  </r>
  <r>
    <s v="O1591"/>
    <d v="2024-01-14T00:00:00"/>
    <x v="0"/>
    <x v="11"/>
    <x v="1"/>
    <s v="C313"/>
    <x v="1050"/>
    <s v="B1178"/>
    <x v="1088"/>
    <x v="3"/>
    <n v="43.82"/>
    <n v="5"/>
    <n v="219.1"/>
    <x v="3"/>
    <x v="3"/>
  </r>
  <r>
    <s v="O2192"/>
    <d v="2023-12-26T00:00:00"/>
    <x v="4"/>
    <x v="9"/>
    <x v="2"/>
    <s v="C381"/>
    <x v="1091"/>
    <s v="B1916"/>
    <x v="853"/>
    <x v="1"/>
    <n v="21.16"/>
    <n v="3"/>
    <n v="63.48"/>
    <x v="0"/>
    <x v="4"/>
  </r>
  <r>
    <s v="O1789"/>
    <d v="2024-12-08T00:00:00"/>
    <x v="0"/>
    <x v="9"/>
    <x v="1"/>
    <s v="C923"/>
    <x v="850"/>
    <s v="B1229"/>
    <x v="1090"/>
    <x v="1"/>
    <n v="48.48"/>
    <n v="4"/>
    <n v="193.92"/>
    <x v="2"/>
    <x v="1"/>
  </r>
  <r>
    <s v="O3329"/>
    <d v="2024-04-29T00:00:00"/>
    <x v="1"/>
    <x v="7"/>
    <x v="1"/>
    <s v="C446"/>
    <x v="397"/>
    <s v="B1383"/>
    <x v="324"/>
    <x v="2"/>
    <n v="35.69"/>
    <n v="2"/>
    <n v="71.38"/>
    <x v="0"/>
    <x v="2"/>
  </r>
  <r>
    <s v="O1506"/>
    <d v="2023-09-08T00:00:00"/>
    <x v="2"/>
    <x v="6"/>
    <x v="2"/>
    <s v="C191"/>
    <x v="568"/>
    <s v="B1663"/>
    <x v="365"/>
    <x v="3"/>
    <n v="26.23"/>
    <n v="1"/>
    <n v="26.23"/>
    <x v="3"/>
    <x v="7"/>
  </r>
  <r>
    <s v="O1673"/>
    <d v="2024-05-08T00:00:00"/>
    <x v="3"/>
    <x v="4"/>
    <x v="1"/>
    <s v="C416"/>
    <x v="1092"/>
    <s v="B1939"/>
    <x v="155"/>
    <x v="0"/>
    <n v="25.67"/>
    <n v="5"/>
    <n v="128.35"/>
    <x v="2"/>
    <x v="4"/>
  </r>
  <r>
    <s v="O3193"/>
    <d v="2024-01-20T00:00:00"/>
    <x v="6"/>
    <x v="11"/>
    <x v="1"/>
    <s v="C992"/>
    <x v="127"/>
    <s v="B1135"/>
    <x v="1098"/>
    <x v="2"/>
    <n v="37.06"/>
    <n v="1"/>
    <n v="37.06"/>
    <x v="0"/>
    <x v="3"/>
  </r>
  <r>
    <s v="O2302"/>
    <d v="2023-09-01T00:00:00"/>
    <x v="2"/>
    <x v="6"/>
    <x v="2"/>
    <s v="C151"/>
    <x v="975"/>
    <s v="B1739"/>
    <x v="807"/>
    <x v="0"/>
    <n v="25.06"/>
    <n v="3"/>
    <n v="75.180000000000007"/>
    <x v="1"/>
    <x v="0"/>
  </r>
  <r>
    <s v="O1352"/>
    <d v="2023-11-23T00:00:00"/>
    <x v="5"/>
    <x v="5"/>
    <x v="2"/>
    <s v="C406"/>
    <x v="74"/>
    <s v="B1407"/>
    <x v="1099"/>
    <x v="0"/>
    <n v="44.66"/>
    <n v="2"/>
    <n v="89.32"/>
    <x v="2"/>
    <x v="4"/>
  </r>
  <r>
    <s v="O1500"/>
    <d v="2023-09-29T00:00:00"/>
    <x v="2"/>
    <x v="6"/>
    <x v="2"/>
    <s v="C791"/>
    <x v="596"/>
    <s v="B1767"/>
    <x v="293"/>
    <x v="3"/>
    <n v="36.67"/>
    <n v="2"/>
    <n v="73.34"/>
    <x v="2"/>
    <x v="3"/>
  </r>
  <r>
    <s v="O1796"/>
    <d v="2023-10-29T00:00:00"/>
    <x v="0"/>
    <x v="10"/>
    <x v="2"/>
    <s v="C590"/>
    <x v="240"/>
    <s v="B1141"/>
    <x v="906"/>
    <x v="0"/>
    <n v="8.09"/>
    <n v="5"/>
    <n v="40.450000000000003"/>
    <x v="3"/>
    <x v="2"/>
  </r>
  <r>
    <s v="O2765"/>
    <d v="2023-08-02T00:00:00"/>
    <x v="3"/>
    <x v="8"/>
    <x v="2"/>
    <s v="C903"/>
    <x v="1005"/>
    <s v="B1331"/>
    <x v="124"/>
    <x v="3"/>
    <n v="45.01"/>
    <n v="5"/>
    <n v="225.05"/>
    <x v="0"/>
    <x v="3"/>
  </r>
  <r>
    <s v="O2704"/>
    <d v="2023-08-17T00:00:00"/>
    <x v="5"/>
    <x v="8"/>
    <x v="2"/>
    <s v="C388"/>
    <x v="1060"/>
    <s v="B1207"/>
    <x v="1100"/>
    <x v="3"/>
    <n v="6.25"/>
    <n v="1"/>
    <n v="6.25"/>
    <x v="2"/>
    <x v="0"/>
  </r>
  <r>
    <s v="O1065"/>
    <d v="2024-07-30T00:00:00"/>
    <x v="4"/>
    <x v="2"/>
    <x v="1"/>
    <s v="C976"/>
    <x v="1073"/>
    <s v="B1073"/>
    <x v="983"/>
    <x v="2"/>
    <n v="42.34"/>
    <n v="3"/>
    <n v="127.02"/>
    <x v="1"/>
    <x v="0"/>
  </r>
  <r>
    <s v="O3861"/>
    <d v="2022-11-23T00:00:00"/>
    <x v="3"/>
    <x v="5"/>
    <x v="3"/>
    <s v="C771"/>
    <x v="60"/>
    <s v="B1319"/>
    <x v="290"/>
    <x v="2"/>
    <n v="42.37"/>
    <n v="2"/>
    <n v="84.74"/>
    <x v="2"/>
    <x v="3"/>
  </r>
  <r>
    <s v="O2933"/>
    <d v="2024-08-26T00:00:00"/>
    <x v="1"/>
    <x v="8"/>
    <x v="1"/>
    <s v="C151"/>
    <x v="975"/>
    <s v="B1625"/>
    <x v="998"/>
    <x v="2"/>
    <n v="44.32"/>
    <n v="4"/>
    <n v="177.28"/>
    <x v="2"/>
    <x v="5"/>
  </r>
  <r>
    <s v="O2143"/>
    <d v="2024-12-19T00:00:00"/>
    <x v="5"/>
    <x v="9"/>
    <x v="1"/>
    <s v="C697"/>
    <x v="177"/>
    <s v="B1809"/>
    <x v="1101"/>
    <x v="2"/>
    <n v="34.340000000000003"/>
    <n v="2"/>
    <n v="68.680000000000007"/>
    <x v="2"/>
    <x v="0"/>
  </r>
  <r>
    <s v="O2384"/>
    <d v="2023-02-22T00:00:00"/>
    <x v="3"/>
    <x v="3"/>
    <x v="2"/>
    <s v="C339"/>
    <x v="212"/>
    <s v="B1279"/>
    <x v="555"/>
    <x v="0"/>
    <n v="48.18"/>
    <n v="2"/>
    <n v="96.36"/>
    <x v="2"/>
    <x v="2"/>
  </r>
  <r>
    <s v="O1911"/>
    <d v="2024-08-17T00:00:00"/>
    <x v="6"/>
    <x v="8"/>
    <x v="1"/>
    <s v="C851"/>
    <x v="1093"/>
    <s v="B1179"/>
    <x v="218"/>
    <x v="2"/>
    <n v="10"/>
    <n v="5"/>
    <n v="50"/>
    <x v="1"/>
    <x v="3"/>
  </r>
  <r>
    <s v="O1211"/>
    <d v="2023-08-13T00:00:00"/>
    <x v="0"/>
    <x v="8"/>
    <x v="2"/>
    <s v="C881"/>
    <x v="371"/>
    <s v="B1600"/>
    <x v="82"/>
    <x v="2"/>
    <n v="35.24"/>
    <n v="2"/>
    <n v="70.48"/>
    <x v="2"/>
    <x v="4"/>
  </r>
  <r>
    <s v="O3097"/>
    <d v="2022-11-27T00:00:00"/>
    <x v="0"/>
    <x v="5"/>
    <x v="3"/>
    <s v="C384"/>
    <x v="407"/>
    <s v="B1350"/>
    <x v="234"/>
    <x v="0"/>
    <n v="19.510000000000002"/>
    <n v="2"/>
    <n v="39.020000000000003"/>
    <x v="0"/>
    <x v="7"/>
  </r>
  <r>
    <s v="O1213"/>
    <d v="2024-09-22T00:00:00"/>
    <x v="0"/>
    <x v="6"/>
    <x v="1"/>
    <s v="C622"/>
    <x v="1094"/>
    <s v="B1856"/>
    <x v="781"/>
    <x v="0"/>
    <n v="27.3"/>
    <n v="1"/>
    <n v="27.3"/>
    <x v="1"/>
    <x v="3"/>
  </r>
  <r>
    <s v="O2939"/>
    <d v="2025-03-25T00:00:00"/>
    <x v="4"/>
    <x v="0"/>
    <x v="0"/>
    <s v="C928"/>
    <x v="907"/>
    <s v="B1722"/>
    <x v="900"/>
    <x v="2"/>
    <n v="23.27"/>
    <n v="5"/>
    <n v="116.35"/>
    <x v="2"/>
    <x v="3"/>
  </r>
  <r>
    <s v="O1459"/>
    <d v="2024-08-03T00:00:00"/>
    <x v="6"/>
    <x v="8"/>
    <x v="1"/>
    <s v="C895"/>
    <x v="412"/>
    <s v="B1260"/>
    <x v="919"/>
    <x v="1"/>
    <n v="10.55"/>
    <n v="5"/>
    <n v="52.75"/>
    <x v="1"/>
    <x v="4"/>
  </r>
  <r>
    <s v="O2492"/>
    <d v="2024-05-29T00:00:00"/>
    <x v="3"/>
    <x v="4"/>
    <x v="1"/>
    <s v="C995"/>
    <x v="171"/>
    <s v="B1746"/>
    <x v="414"/>
    <x v="1"/>
    <n v="20.2"/>
    <n v="4"/>
    <n v="80.8"/>
    <x v="2"/>
    <x v="5"/>
  </r>
  <r>
    <s v="O2053"/>
    <d v="2024-09-30T00:00:00"/>
    <x v="1"/>
    <x v="6"/>
    <x v="1"/>
    <s v="C322"/>
    <x v="1095"/>
    <s v="B1784"/>
    <x v="1102"/>
    <x v="3"/>
    <n v="13.31"/>
    <n v="3"/>
    <n v="39.93"/>
    <x v="1"/>
    <x v="0"/>
  </r>
  <r>
    <s v="O3150"/>
    <d v="2024-02-17T00:00:00"/>
    <x v="6"/>
    <x v="3"/>
    <x v="1"/>
    <s v="C250"/>
    <x v="743"/>
    <s v="B1072"/>
    <x v="327"/>
    <x v="0"/>
    <n v="23.08"/>
    <n v="4"/>
    <n v="92.32"/>
    <x v="0"/>
    <x v="6"/>
  </r>
  <r>
    <s v="O2315"/>
    <d v="2023-04-23T00:00:00"/>
    <x v="0"/>
    <x v="7"/>
    <x v="2"/>
    <s v="C214"/>
    <x v="164"/>
    <s v="B1359"/>
    <x v="922"/>
    <x v="1"/>
    <n v="37.770000000000003"/>
    <n v="5"/>
    <n v="188.85"/>
    <x v="2"/>
    <x v="0"/>
  </r>
  <r>
    <s v="O3212"/>
    <d v="2024-07-16T00:00:00"/>
    <x v="4"/>
    <x v="2"/>
    <x v="1"/>
    <s v="C750"/>
    <x v="296"/>
    <s v="B1684"/>
    <x v="455"/>
    <x v="0"/>
    <n v="37.119999999999997"/>
    <n v="2"/>
    <n v="74.239999999999995"/>
    <x v="1"/>
    <x v="2"/>
  </r>
  <r>
    <s v="O1565"/>
    <d v="2023-03-17T00:00:00"/>
    <x v="2"/>
    <x v="0"/>
    <x v="2"/>
    <s v="C393"/>
    <x v="1096"/>
    <s v="B1618"/>
    <x v="887"/>
    <x v="1"/>
    <n v="38.200000000000003"/>
    <n v="1"/>
    <n v="38.200000000000003"/>
    <x v="1"/>
    <x v="4"/>
  </r>
  <r>
    <s v="O2194"/>
    <d v="2024-08-26T00:00:00"/>
    <x v="1"/>
    <x v="8"/>
    <x v="1"/>
    <s v="C151"/>
    <x v="1097"/>
    <s v="B1361"/>
    <x v="593"/>
    <x v="1"/>
    <n v="10.01"/>
    <n v="4"/>
    <n v="40.04"/>
    <x v="2"/>
    <x v="4"/>
  </r>
  <r>
    <s v="O1432"/>
    <d v="2023-03-26T00:00:00"/>
    <x v="0"/>
    <x v="0"/>
    <x v="2"/>
    <s v="C158"/>
    <x v="218"/>
    <s v="B1797"/>
    <x v="720"/>
    <x v="3"/>
    <n v="20.74"/>
    <n v="2"/>
    <n v="41.48"/>
    <x v="3"/>
    <x v="7"/>
  </r>
  <r>
    <s v="O2450"/>
    <d v="2024-10-11T00:00:00"/>
    <x v="2"/>
    <x v="10"/>
    <x v="1"/>
    <s v="C412"/>
    <x v="1008"/>
    <s v="B1389"/>
    <x v="762"/>
    <x v="0"/>
    <n v="36.89"/>
    <n v="3"/>
    <n v="110.67"/>
    <x v="0"/>
    <x v="0"/>
  </r>
  <r>
    <s v="O3022"/>
    <d v="2023-10-22T00:00:00"/>
    <x v="0"/>
    <x v="10"/>
    <x v="2"/>
    <s v="C971"/>
    <x v="736"/>
    <s v="B1237"/>
    <x v="235"/>
    <x v="1"/>
    <n v="6.46"/>
    <n v="5"/>
    <n v="32.299999999999997"/>
    <x v="0"/>
    <x v="2"/>
  </r>
  <r>
    <s v="O1545"/>
    <d v="2024-10-13T00:00:00"/>
    <x v="0"/>
    <x v="10"/>
    <x v="1"/>
    <s v="C202"/>
    <x v="1098"/>
    <s v="B1653"/>
    <x v="885"/>
    <x v="1"/>
    <n v="29.17"/>
    <n v="2"/>
    <n v="58.34"/>
    <x v="0"/>
    <x v="0"/>
  </r>
  <r>
    <s v="O2207"/>
    <d v="2025-07-10T00:00:00"/>
    <x v="5"/>
    <x v="2"/>
    <x v="0"/>
    <s v="C181"/>
    <x v="773"/>
    <s v="B1277"/>
    <x v="1007"/>
    <x v="3"/>
    <n v="39.93"/>
    <n v="1"/>
    <n v="39.93"/>
    <x v="2"/>
    <x v="5"/>
  </r>
  <r>
    <s v="O2917"/>
    <d v="2025-06-19T00:00:00"/>
    <x v="5"/>
    <x v="1"/>
    <x v="0"/>
    <s v="C966"/>
    <x v="314"/>
    <s v="B1730"/>
    <x v="603"/>
    <x v="2"/>
    <n v="24.75"/>
    <n v="1"/>
    <n v="24.75"/>
    <x v="2"/>
    <x v="3"/>
  </r>
  <r>
    <s v="O2083"/>
    <d v="2024-12-30T00:00:00"/>
    <x v="1"/>
    <x v="9"/>
    <x v="1"/>
    <s v="C590"/>
    <x v="157"/>
    <s v="B1464"/>
    <x v="774"/>
    <x v="3"/>
    <n v="33.81"/>
    <n v="1"/>
    <n v="33.81"/>
    <x v="0"/>
    <x v="7"/>
  </r>
  <r>
    <s v="O2524"/>
    <d v="2023-05-23T00:00:00"/>
    <x v="4"/>
    <x v="4"/>
    <x v="2"/>
    <s v="C455"/>
    <x v="202"/>
    <s v="B1037"/>
    <x v="958"/>
    <x v="2"/>
    <n v="7.25"/>
    <n v="1"/>
    <n v="7.25"/>
    <x v="2"/>
    <x v="2"/>
  </r>
  <r>
    <s v="O2185"/>
    <d v="2024-03-05T00:00:00"/>
    <x v="4"/>
    <x v="0"/>
    <x v="1"/>
    <s v="C559"/>
    <x v="527"/>
    <s v="B1585"/>
    <x v="196"/>
    <x v="0"/>
    <n v="27.2"/>
    <n v="3"/>
    <n v="81.599999999999994"/>
    <x v="3"/>
    <x v="2"/>
  </r>
  <r>
    <s v="O1517"/>
    <d v="2023-05-17T00:00:00"/>
    <x v="3"/>
    <x v="4"/>
    <x v="2"/>
    <s v="C407"/>
    <x v="1062"/>
    <s v="B1399"/>
    <x v="1082"/>
    <x v="1"/>
    <n v="49.68"/>
    <n v="1"/>
    <n v="49.68"/>
    <x v="1"/>
    <x v="3"/>
  </r>
  <r>
    <s v="O2050"/>
    <d v="2024-04-12T00:00:00"/>
    <x v="2"/>
    <x v="7"/>
    <x v="1"/>
    <s v="C658"/>
    <x v="1099"/>
    <s v="B1749"/>
    <x v="1103"/>
    <x v="1"/>
    <n v="33.520000000000003"/>
    <n v="5"/>
    <n v="167.6"/>
    <x v="0"/>
    <x v="2"/>
  </r>
  <r>
    <s v="O2804"/>
    <d v="2025-03-04T00:00:00"/>
    <x v="4"/>
    <x v="0"/>
    <x v="0"/>
    <s v="C594"/>
    <x v="60"/>
    <s v="B1234"/>
    <x v="145"/>
    <x v="0"/>
    <n v="11.69"/>
    <n v="5"/>
    <n v="58.45"/>
    <x v="0"/>
    <x v="2"/>
  </r>
  <r>
    <s v="O2452"/>
    <d v="2025-06-09T00:00:00"/>
    <x v="1"/>
    <x v="1"/>
    <x v="0"/>
    <s v="C600"/>
    <x v="698"/>
    <s v="B1611"/>
    <x v="129"/>
    <x v="2"/>
    <n v="17.149999999999999"/>
    <n v="3"/>
    <n v="51.45"/>
    <x v="0"/>
    <x v="0"/>
  </r>
  <r>
    <s v="O2566"/>
    <d v="2025-06-14T00:00:00"/>
    <x v="6"/>
    <x v="1"/>
    <x v="0"/>
    <s v="C393"/>
    <x v="275"/>
    <s v="B1647"/>
    <x v="701"/>
    <x v="0"/>
    <n v="27.21"/>
    <n v="2"/>
    <n v="54.42"/>
    <x v="1"/>
    <x v="0"/>
  </r>
  <r>
    <s v="O3726"/>
    <d v="2024-02-20T00:00:00"/>
    <x v="4"/>
    <x v="3"/>
    <x v="1"/>
    <s v="C325"/>
    <x v="776"/>
    <s v="B1182"/>
    <x v="1104"/>
    <x v="2"/>
    <n v="33.049999999999997"/>
    <n v="5"/>
    <n v="165.25"/>
    <x v="2"/>
    <x v="1"/>
  </r>
  <r>
    <s v="O3118"/>
    <d v="2023-04-03T00:00:00"/>
    <x v="1"/>
    <x v="7"/>
    <x v="2"/>
    <s v="C615"/>
    <x v="38"/>
    <s v="B1922"/>
    <x v="708"/>
    <x v="0"/>
    <n v="50.95"/>
    <n v="2"/>
    <n v="101.9"/>
    <x v="0"/>
    <x v="0"/>
  </r>
  <r>
    <s v="O1235"/>
    <d v="2024-01-31T00:00:00"/>
    <x v="3"/>
    <x v="11"/>
    <x v="1"/>
    <s v="C920"/>
    <x v="1100"/>
    <s v="B1119"/>
    <x v="551"/>
    <x v="3"/>
    <n v="15.84"/>
    <n v="5"/>
    <n v="79.2"/>
    <x v="3"/>
    <x v="2"/>
  </r>
  <r>
    <s v="O1910"/>
    <d v="2024-10-03T00:00:00"/>
    <x v="5"/>
    <x v="10"/>
    <x v="1"/>
    <s v="C183"/>
    <x v="1101"/>
    <s v="B1290"/>
    <x v="430"/>
    <x v="0"/>
    <n v="32.049999999999997"/>
    <n v="2"/>
    <n v="64.099999999999994"/>
    <x v="2"/>
    <x v="0"/>
  </r>
  <r>
    <s v="O1511"/>
    <d v="2024-10-21T00:00:00"/>
    <x v="1"/>
    <x v="10"/>
    <x v="1"/>
    <s v="C846"/>
    <x v="1102"/>
    <s v="B1184"/>
    <x v="1105"/>
    <x v="3"/>
    <n v="29.6"/>
    <n v="4"/>
    <n v="118.4"/>
    <x v="2"/>
    <x v="0"/>
  </r>
  <r>
    <s v="O1367"/>
    <d v="2023-04-16T00:00:00"/>
    <x v="0"/>
    <x v="7"/>
    <x v="2"/>
    <s v="C639"/>
    <x v="951"/>
    <s v="B1615"/>
    <x v="1106"/>
    <x v="1"/>
    <n v="28.25"/>
    <n v="1"/>
    <n v="28.25"/>
    <x v="0"/>
    <x v="4"/>
  </r>
  <r>
    <s v="O2633"/>
    <d v="2023-11-27T00:00:00"/>
    <x v="1"/>
    <x v="5"/>
    <x v="2"/>
    <s v="C993"/>
    <x v="192"/>
    <s v="B1042"/>
    <x v="785"/>
    <x v="2"/>
    <n v="14.21"/>
    <n v="4"/>
    <n v="56.84"/>
    <x v="1"/>
    <x v="5"/>
  </r>
  <r>
    <s v="O1168"/>
    <d v="2023-09-12T00:00:00"/>
    <x v="4"/>
    <x v="6"/>
    <x v="2"/>
    <s v="C985"/>
    <x v="309"/>
    <s v="B1591"/>
    <x v="579"/>
    <x v="3"/>
    <n v="47.13"/>
    <n v="3"/>
    <n v="141.38999999999999"/>
    <x v="3"/>
    <x v="4"/>
  </r>
  <r>
    <s v="O3786"/>
    <d v="2024-10-02T00:00:00"/>
    <x v="3"/>
    <x v="10"/>
    <x v="1"/>
    <s v="C193"/>
    <x v="762"/>
    <s v="B1341"/>
    <x v="316"/>
    <x v="1"/>
    <n v="45.23"/>
    <n v="5"/>
    <n v="226.15"/>
    <x v="2"/>
    <x v="0"/>
  </r>
  <r>
    <s v="O3319"/>
    <d v="2025-05-10T00:00:00"/>
    <x v="6"/>
    <x v="4"/>
    <x v="0"/>
    <s v="C927"/>
    <x v="426"/>
    <s v="B1335"/>
    <x v="300"/>
    <x v="2"/>
    <n v="17.5"/>
    <n v="5"/>
    <n v="87.5"/>
    <x v="0"/>
    <x v="6"/>
  </r>
  <r>
    <s v="O2619"/>
    <d v="2024-05-09T00:00:00"/>
    <x v="5"/>
    <x v="4"/>
    <x v="1"/>
    <s v="C824"/>
    <x v="832"/>
    <s v="B1976"/>
    <x v="516"/>
    <x v="2"/>
    <n v="24.82"/>
    <n v="3"/>
    <n v="74.459999999999994"/>
    <x v="2"/>
    <x v="7"/>
  </r>
  <r>
    <s v="O1997"/>
    <d v="2023-02-22T00:00:00"/>
    <x v="3"/>
    <x v="3"/>
    <x v="2"/>
    <s v="C523"/>
    <x v="1103"/>
    <s v="B1503"/>
    <x v="1107"/>
    <x v="2"/>
    <n v="30.86"/>
    <n v="4"/>
    <n v="123.44"/>
    <x v="1"/>
    <x v="7"/>
  </r>
  <r>
    <s v="O1221"/>
    <d v="2023-07-07T00:00:00"/>
    <x v="2"/>
    <x v="2"/>
    <x v="2"/>
    <s v="C518"/>
    <x v="1002"/>
    <s v="B1704"/>
    <x v="227"/>
    <x v="3"/>
    <n v="6.28"/>
    <n v="3"/>
    <n v="18.84"/>
    <x v="1"/>
    <x v="0"/>
  </r>
  <r>
    <s v="O2675"/>
    <d v="2025-03-14T00:00:00"/>
    <x v="2"/>
    <x v="0"/>
    <x v="0"/>
    <s v="C102"/>
    <x v="1104"/>
    <s v="B1300"/>
    <x v="479"/>
    <x v="3"/>
    <n v="39.909999999999997"/>
    <n v="2"/>
    <n v="79.819999999999993"/>
    <x v="0"/>
    <x v="3"/>
  </r>
  <r>
    <s v="O1877"/>
    <d v="2023-05-10T00:00:00"/>
    <x v="3"/>
    <x v="4"/>
    <x v="2"/>
    <s v="C427"/>
    <x v="1105"/>
    <s v="B1816"/>
    <x v="1108"/>
    <x v="1"/>
    <n v="10.94"/>
    <n v="2"/>
    <n v="21.88"/>
    <x v="2"/>
    <x v="4"/>
  </r>
  <r>
    <s v="O2760"/>
    <d v="2022-08-29T00:00:00"/>
    <x v="1"/>
    <x v="8"/>
    <x v="3"/>
    <s v="C514"/>
    <x v="735"/>
    <s v="B1119"/>
    <x v="154"/>
    <x v="2"/>
    <n v="10.59"/>
    <n v="5"/>
    <n v="52.95"/>
    <x v="0"/>
    <x v="1"/>
  </r>
  <r>
    <s v="O3840"/>
    <d v="2024-01-30T00:00:00"/>
    <x v="4"/>
    <x v="11"/>
    <x v="1"/>
    <s v="C883"/>
    <x v="1106"/>
    <s v="B1268"/>
    <x v="382"/>
    <x v="0"/>
    <n v="50.54"/>
    <n v="4"/>
    <n v="202.16"/>
    <x v="0"/>
    <x v="2"/>
  </r>
  <r>
    <s v="O3314"/>
    <d v="2022-09-03T00:00:00"/>
    <x v="6"/>
    <x v="6"/>
    <x v="3"/>
    <s v="C125"/>
    <x v="355"/>
    <s v="B1307"/>
    <x v="993"/>
    <x v="2"/>
    <n v="35.409999999999997"/>
    <n v="2"/>
    <n v="70.819999999999993"/>
    <x v="0"/>
    <x v="0"/>
  </r>
  <r>
    <s v="O1180"/>
    <d v="2024-04-07T00:00:00"/>
    <x v="0"/>
    <x v="7"/>
    <x v="1"/>
    <s v="C102"/>
    <x v="1104"/>
    <s v="B1234"/>
    <x v="145"/>
    <x v="3"/>
    <n v="10.49"/>
    <n v="5"/>
    <n v="52.45"/>
    <x v="3"/>
    <x v="4"/>
  </r>
  <r>
    <s v="O3216"/>
    <d v="2024-04-27T00:00:00"/>
    <x v="6"/>
    <x v="7"/>
    <x v="1"/>
    <s v="C297"/>
    <x v="659"/>
    <s v="B1083"/>
    <x v="898"/>
    <x v="0"/>
    <n v="13.8"/>
    <n v="5"/>
    <n v="69"/>
    <x v="0"/>
    <x v="0"/>
  </r>
  <r>
    <s v="O3340"/>
    <d v="2022-10-13T00:00:00"/>
    <x v="5"/>
    <x v="10"/>
    <x v="3"/>
    <s v="C273"/>
    <x v="329"/>
    <s v="B1997"/>
    <x v="484"/>
    <x v="0"/>
    <n v="7.36"/>
    <n v="5"/>
    <n v="36.799999999999997"/>
    <x v="0"/>
    <x v="7"/>
  </r>
  <r>
    <s v="O1883"/>
    <d v="2024-11-04T00:00:00"/>
    <x v="1"/>
    <x v="5"/>
    <x v="1"/>
    <s v="C667"/>
    <x v="883"/>
    <s v="B1353"/>
    <x v="1005"/>
    <x v="3"/>
    <n v="26.01"/>
    <n v="1"/>
    <n v="26.01"/>
    <x v="1"/>
    <x v="3"/>
  </r>
  <r>
    <s v="O1329"/>
    <d v="2024-02-04T00:00:00"/>
    <x v="0"/>
    <x v="3"/>
    <x v="1"/>
    <s v="C104"/>
    <x v="845"/>
    <s v="B1719"/>
    <x v="1109"/>
    <x v="1"/>
    <n v="26.04"/>
    <n v="5"/>
    <n v="130.19999999999999"/>
    <x v="2"/>
    <x v="0"/>
  </r>
  <r>
    <s v="O2134"/>
    <d v="2024-05-21T00:00:00"/>
    <x v="4"/>
    <x v="4"/>
    <x v="1"/>
    <s v="C651"/>
    <x v="520"/>
    <s v="B1556"/>
    <x v="1110"/>
    <x v="1"/>
    <n v="32.229999999999997"/>
    <n v="2"/>
    <n v="64.459999999999994"/>
    <x v="2"/>
    <x v="3"/>
  </r>
  <r>
    <s v="O1934"/>
    <d v="2023-07-11T00:00:00"/>
    <x v="4"/>
    <x v="2"/>
    <x v="2"/>
    <s v="C829"/>
    <x v="815"/>
    <s v="B1602"/>
    <x v="1111"/>
    <x v="1"/>
    <n v="46.85"/>
    <n v="4"/>
    <n v="187.4"/>
    <x v="1"/>
    <x v="0"/>
  </r>
  <r>
    <s v="O1729"/>
    <d v="2024-01-16T00:00:00"/>
    <x v="4"/>
    <x v="11"/>
    <x v="1"/>
    <s v="C239"/>
    <x v="1107"/>
    <s v="B1767"/>
    <x v="1112"/>
    <x v="3"/>
    <n v="15.08"/>
    <n v="5"/>
    <n v="75.400000000000006"/>
    <x v="0"/>
    <x v="4"/>
  </r>
  <r>
    <s v="O1133"/>
    <d v="2024-07-19T00:00:00"/>
    <x v="2"/>
    <x v="2"/>
    <x v="1"/>
    <s v="C873"/>
    <x v="201"/>
    <s v="B1270"/>
    <x v="1113"/>
    <x v="2"/>
    <n v="18.739999999999998"/>
    <n v="1"/>
    <n v="18.739999999999998"/>
    <x v="2"/>
    <x v="3"/>
  </r>
  <r>
    <s v="O3344"/>
    <d v="2024-01-15T00:00:00"/>
    <x v="1"/>
    <x v="11"/>
    <x v="1"/>
    <s v="C471"/>
    <x v="611"/>
    <s v="B1809"/>
    <x v="1101"/>
    <x v="1"/>
    <n v="33.68"/>
    <n v="3"/>
    <n v="101.04"/>
    <x v="0"/>
    <x v="6"/>
  </r>
  <r>
    <s v="O2349"/>
    <d v="2025-05-17T00:00:00"/>
    <x v="6"/>
    <x v="4"/>
    <x v="0"/>
    <s v="C435"/>
    <x v="1070"/>
    <s v="B1481"/>
    <x v="965"/>
    <x v="2"/>
    <n v="28.53"/>
    <n v="1"/>
    <n v="28.53"/>
    <x v="0"/>
    <x v="6"/>
  </r>
  <r>
    <s v="O3440"/>
    <d v="2025-01-05T00:00:00"/>
    <x v="0"/>
    <x v="11"/>
    <x v="0"/>
    <s v="C993"/>
    <x v="779"/>
    <s v="B1465"/>
    <x v="1053"/>
    <x v="3"/>
    <n v="26.7"/>
    <n v="3"/>
    <n v="80.099999999999994"/>
    <x v="1"/>
    <x v="2"/>
  </r>
  <r>
    <s v="O2843"/>
    <d v="2022-12-06T00:00:00"/>
    <x v="4"/>
    <x v="9"/>
    <x v="3"/>
    <s v="C702"/>
    <x v="833"/>
    <s v="B1577"/>
    <x v="909"/>
    <x v="2"/>
    <n v="42.41"/>
    <n v="1"/>
    <n v="42.41"/>
    <x v="0"/>
    <x v="2"/>
  </r>
  <r>
    <s v="O2911"/>
    <d v="2023-05-21T00:00:00"/>
    <x v="0"/>
    <x v="4"/>
    <x v="2"/>
    <s v="C133"/>
    <x v="125"/>
    <s v="B1999"/>
    <x v="992"/>
    <x v="3"/>
    <n v="7.49"/>
    <n v="1"/>
    <n v="7.49"/>
    <x v="2"/>
    <x v="2"/>
  </r>
  <r>
    <s v="O2299"/>
    <d v="2024-02-15T00:00:00"/>
    <x v="5"/>
    <x v="3"/>
    <x v="1"/>
    <s v="C821"/>
    <x v="146"/>
    <s v="B1536"/>
    <x v="1085"/>
    <x v="2"/>
    <n v="7.63"/>
    <n v="1"/>
    <n v="7.63"/>
    <x v="1"/>
    <x v="5"/>
  </r>
  <r>
    <s v="O3897"/>
    <d v="2024-11-14T00:00:00"/>
    <x v="5"/>
    <x v="5"/>
    <x v="1"/>
    <s v="C102"/>
    <x v="1104"/>
    <s v="B1074"/>
    <x v="925"/>
    <x v="2"/>
    <n v="25.48"/>
    <n v="1"/>
    <n v="25.48"/>
    <x v="0"/>
    <x v="2"/>
  </r>
  <r>
    <s v="O1413"/>
    <d v="2023-08-16T00:00:00"/>
    <x v="3"/>
    <x v="8"/>
    <x v="2"/>
    <s v="C415"/>
    <x v="1024"/>
    <s v="B1519"/>
    <x v="809"/>
    <x v="1"/>
    <n v="18.62"/>
    <n v="2"/>
    <n v="37.24"/>
    <x v="1"/>
    <x v="2"/>
  </r>
  <r>
    <s v="O1160"/>
    <d v="2024-03-22T00:00:00"/>
    <x v="2"/>
    <x v="0"/>
    <x v="1"/>
    <s v="C923"/>
    <x v="310"/>
    <s v="B1753"/>
    <x v="1092"/>
    <x v="3"/>
    <n v="40.090000000000003"/>
    <n v="2"/>
    <n v="80.180000000000007"/>
    <x v="2"/>
    <x v="3"/>
  </r>
  <r>
    <s v="O3164"/>
    <d v="2024-01-08T00:00:00"/>
    <x v="1"/>
    <x v="11"/>
    <x v="1"/>
    <s v="C274"/>
    <x v="135"/>
    <s v="B1729"/>
    <x v="629"/>
    <x v="0"/>
    <n v="43.59"/>
    <n v="5"/>
    <n v="217.95"/>
    <x v="2"/>
    <x v="2"/>
  </r>
  <r>
    <s v="O1031"/>
    <d v="2024-07-05T00:00:00"/>
    <x v="2"/>
    <x v="2"/>
    <x v="1"/>
    <s v="C321"/>
    <x v="118"/>
    <s v="B1836"/>
    <x v="846"/>
    <x v="2"/>
    <n v="46.27"/>
    <n v="5"/>
    <n v="231.35"/>
    <x v="3"/>
    <x v="7"/>
  </r>
  <r>
    <s v="O3412"/>
    <d v="2025-02-25T00:00:00"/>
    <x v="4"/>
    <x v="3"/>
    <x v="0"/>
    <s v="C251"/>
    <x v="980"/>
    <s v="B1939"/>
    <x v="155"/>
    <x v="2"/>
    <n v="24.74"/>
    <n v="3"/>
    <n v="74.22"/>
    <x v="0"/>
    <x v="6"/>
  </r>
  <r>
    <s v="O2098"/>
    <d v="2023-08-16T00:00:00"/>
    <x v="3"/>
    <x v="8"/>
    <x v="2"/>
    <s v="C545"/>
    <x v="14"/>
    <s v="B1668"/>
    <x v="1114"/>
    <x v="3"/>
    <n v="21.52"/>
    <n v="1"/>
    <n v="21.52"/>
    <x v="0"/>
    <x v="1"/>
  </r>
  <r>
    <s v="O3432"/>
    <d v="2025-02-11T00:00:00"/>
    <x v="4"/>
    <x v="3"/>
    <x v="0"/>
    <s v="C365"/>
    <x v="654"/>
    <s v="B1980"/>
    <x v="834"/>
    <x v="3"/>
    <n v="44.06"/>
    <n v="1"/>
    <n v="44.06"/>
    <x v="0"/>
    <x v="7"/>
  </r>
  <r>
    <s v="O3784"/>
    <d v="2024-05-05T00:00:00"/>
    <x v="0"/>
    <x v="4"/>
    <x v="1"/>
    <s v="C453"/>
    <x v="11"/>
    <s v="B1614"/>
    <x v="710"/>
    <x v="3"/>
    <n v="6.63"/>
    <n v="2"/>
    <n v="13.26"/>
    <x v="0"/>
    <x v="0"/>
  </r>
  <r>
    <s v="O3346"/>
    <d v="2022-10-03T00:00:00"/>
    <x v="1"/>
    <x v="10"/>
    <x v="3"/>
    <s v="C572"/>
    <x v="714"/>
    <s v="B1345"/>
    <x v="897"/>
    <x v="0"/>
    <n v="8.9"/>
    <n v="4"/>
    <n v="35.6"/>
    <x v="2"/>
    <x v="7"/>
  </r>
  <r>
    <s v="O1228"/>
    <d v="2023-07-28T00:00:00"/>
    <x v="2"/>
    <x v="2"/>
    <x v="2"/>
    <s v="C925"/>
    <x v="672"/>
    <s v="B1922"/>
    <x v="784"/>
    <x v="1"/>
    <n v="11.63"/>
    <n v="2"/>
    <n v="23.26"/>
    <x v="3"/>
    <x v="4"/>
  </r>
  <r>
    <s v="O1691"/>
    <d v="2023-10-02T00:00:00"/>
    <x v="1"/>
    <x v="10"/>
    <x v="2"/>
    <s v="C885"/>
    <x v="243"/>
    <s v="B1922"/>
    <x v="708"/>
    <x v="2"/>
    <n v="46.25"/>
    <n v="2"/>
    <n v="92.5"/>
    <x v="0"/>
    <x v="2"/>
  </r>
  <r>
    <s v="O3046"/>
    <d v="2024-09-30T00:00:00"/>
    <x v="1"/>
    <x v="6"/>
    <x v="1"/>
    <s v="C183"/>
    <x v="882"/>
    <s v="B1435"/>
    <x v="60"/>
    <x v="2"/>
    <n v="43.98"/>
    <n v="3"/>
    <n v="131.94"/>
    <x v="0"/>
    <x v="0"/>
  </r>
  <r>
    <s v="O3204"/>
    <d v="2025-02-01T00:00:00"/>
    <x v="6"/>
    <x v="3"/>
    <x v="0"/>
    <s v="C214"/>
    <x v="164"/>
    <s v="B1577"/>
    <x v="909"/>
    <x v="0"/>
    <n v="42.45"/>
    <n v="3"/>
    <n v="127.35"/>
    <x v="1"/>
    <x v="1"/>
  </r>
  <r>
    <s v="O1397"/>
    <d v="2023-04-02T00:00:00"/>
    <x v="0"/>
    <x v="7"/>
    <x v="2"/>
    <s v="C240"/>
    <x v="462"/>
    <s v="B1707"/>
    <x v="1115"/>
    <x v="1"/>
    <n v="35.81"/>
    <n v="4"/>
    <n v="143.24"/>
    <x v="1"/>
    <x v="0"/>
  </r>
  <r>
    <s v="O3791"/>
    <d v="2024-11-02T00:00:00"/>
    <x v="6"/>
    <x v="5"/>
    <x v="1"/>
    <s v="C327"/>
    <x v="234"/>
    <s v="B1484"/>
    <x v="855"/>
    <x v="3"/>
    <n v="20.34"/>
    <n v="1"/>
    <n v="20.34"/>
    <x v="0"/>
    <x v="2"/>
  </r>
  <r>
    <s v="O1306"/>
    <d v="2023-06-18T00:00:00"/>
    <x v="0"/>
    <x v="1"/>
    <x v="2"/>
    <s v="C720"/>
    <x v="836"/>
    <s v="B1849"/>
    <x v="1116"/>
    <x v="3"/>
    <n v="15.19"/>
    <n v="4"/>
    <n v="60.76"/>
    <x v="1"/>
    <x v="1"/>
  </r>
  <r>
    <s v="O3027"/>
    <d v="2023-01-18T00:00:00"/>
    <x v="3"/>
    <x v="11"/>
    <x v="2"/>
    <s v="C757"/>
    <x v="274"/>
    <s v="B1462"/>
    <x v="189"/>
    <x v="2"/>
    <n v="49.05"/>
    <n v="4"/>
    <n v="196.2"/>
    <x v="2"/>
    <x v="0"/>
  </r>
  <r>
    <s v="O1330"/>
    <d v="2024-02-03T00:00:00"/>
    <x v="6"/>
    <x v="3"/>
    <x v="1"/>
    <s v="C930"/>
    <x v="778"/>
    <s v="B1760"/>
    <x v="1117"/>
    <x v="3"/>
    <n v="12"/>
    <n v="3"/>
    <n v="36"/>
    <x v="0"/>
    <x v="1"/>
  </r>
  <r>
    <s v="O3602"/>
    <d v="2024-05-20T00:00:00"/>
    <x v="1"/>
    <x v="4"/>
    <x v="1"/>
    <s v="C678"/>
    <x v="751"/>
    <s v="B1795"/>
    <x v="66"/>
    <x v="2"/>
    <n v="12.77"/>
    <n v="3"/>
    <n v="38.31"/>
    <x v="0"/>
    <x v="5"/>
  </r>
  <r>
    <s v="O2360"/>
    <d v="2024-10-01T00:00:00"/>
    <x v="4"/>
    <x v="10"/>
    <x v="1"/>
    <s v="C584"/>
    <x v="1108"/>
    <s v="B1377"/>
    <x v="381"/>
    <x v="3"/>
    <n v="27.31"/>
    <n v="2"/>
    <n v="54.62"/>
    <x v="2"/>
    <x v="2"/>
  </r>
  <r>
    <s v="O2759"/>
    <d v="2025-03-13T00:00:00"/>
    <x v="5"/>
    <x v="0"/>
    <x v="0"/>
    <s v="C456"/>
    <x v="325"/>
    <s v="B1701"/>
    <x v="914"/>
    <x v="0"/>
    <n v="12.56"/>
    <n v="3"/>
    <n v="37.68"/>
    <x v="0"/>
    <x v="0"/>
  </r>
  <r>
    <s v="O2606"/>
    <d v="2023-03-26T00:00:00"/>
    <x v="0"/>
    <x v="0"/>
    <x v="2"/>
    <s v="C570"/>
    <x v="597"/>
    <s v="B1739"/>
    <x v="1019"/>
    <x v="0"/>
    <n v="17.37"/>
    <n v="1"/>
    <n v="17.37"/>
    <x v="0"/>
    <x v="6"/>
  </r>
  <r>
    <s v="O2628"/>
    <d v="2023-01-25T00:00:00"/>
    <x v="3"/>
    <x v="11"/>
    <x v="2"/>
    <s v="C130"/>
    <x v="224"/>
    <s v="B1352"/>
    <x v="840"/>
    <x v="0"/>
    <n v="27.61"/>
    <n v="4"/>
    <n v="110.44"/>
    <x v="2"/>
    <x v="1"/>
  </r>
  <r>
    <s v="O2929"/>
    <d v="2022-12-21T00:00:00"/>
    <x v="3"/>
    <x v="9"/>
    <x v="3"/>
    <s v="C900"/>
    <x v="1053"/>
    <s v="B1690"/>
    <x v="1118"/>
    <x v="1"/>
    <n v="15.39"/>
    <n v="5"/>
    <n v="76.95"/>
    <x v="2"/>
    <x v="0"/>
  </r>
  <r>
    <s v="O2016"/>
    <d v="2024-01-08T00:00:00"/>
    <x v="1"/>
    <x v="11"/>
    <x v="1"/>
    <s v="C300"/>
    <x v="442"/>
    <s v="B1112"/>
    <x v="867"/>
    <x v="3"/>
    <n v="45.21"/>
    <n v="5"/>
    <n v="226.05"/>
    <x v="1"/>
    <x v="3"/>
  </r>
  <r>
    <s v="O3531"/>
    <d v="2023-08-18T00:00:00"/>
    <x v="2"/>
    <x v="8"/>
    <x v="2"/>
    <s v="C867"/>
    <x v="657"/>
    <s v="B1916"/>
    <x v="659"/>
    <x v="0"/>
    <n v="24.43"/>
    <n v="3"/>
    <n v="73.290000000000006"/>
    <x v="2"/>
    <x v="2"/>
  </r>
  <r>
    <s v="O3120"/>
    <d v="2025-01-26T00:00:00"/>
    <x v="0"/>
    <x v="11"/>
    <x v="0"/>
    <s v="C384"/>
    <x v="407"/>
    <s v="B1565"/>
    <x v="175"/>
    <x v="3"/>
    <n v="27.36"/>
    <n v="3"/>
    <n v="82.08"/>
    <x v="2"/>
    <x v="1"/>
  </r>
  <r>
    <s v="O1763"/>
    <d v="2023-03-08T00:00:00"/>
    <x v="3"/>
    <x v="0"/>
    <x v="2"/>
    <s v="C926"/>
    <x v="1109"/>
    <s v="B1504"/>
    <x v="1119"/>
    <x v="2"/>
    <n v="26.45"/>
    <n v="3"/>
    <n v="79.349999999999994"/>
    <x v="3"/>
    <x v="1"/>
  </r>
  <r>
    <s v="O1263"/>
    <d v="2024-07-30T00:00:00"/>
    <x v="4"/>
    <x v="2"/>
    <x v="1"/>
    <s v="C500"/>
    <x v="791"/>
    <s v="B1085"/>
    <x v="695"/>
    <x v="0"/>
    <n v="36.770000000000003"/>
    <n v="5"/>
    <n v="183.85"/>
    <x v="3"/>
    <x v="7"/>
  </r>
  <r>
    <s v="O2367"/>
    <d v="2023-02-25T00:00:00"/>
    <x v="6"/>
    <x v="3"/>
    <x v="2"/>
    <s v="C576"/>
    <x v="1110"/>
    <s v="B1071"/>
    <x v="251"/>
    <x v="0"/>
    <n v="21.03"/>
    <n v="4"/>
    <n v="84.12"/>
    <x v="0"/>
    <x v="7"/>
  </r>
  <r>
    <s v="O2989"/>
    <d v="2022-11-25T00:00:00"/>
    <x v="2"/>
    <x v="5"/>
    <x v="3"/>
    <s v="C877"/>
    <x v="744"/>
    <s v="B1261"/>
    <x v="788"/>
    <x v="2"/>
    <n v="35.020000000000003"/>
    <n v="5"/>
    <n v="175.1"/>
    <x v="0"/>
    <x v="2"/>
  </r>
  <r>
    <s v="O2193"/>
    <d v="2024-09-21T00:00:00"/>
    <x v="6"/>
    <x v="6"/>
    <x v="1"/>
    <s v="C888"/>
    <x v="814"/>
    <s v="B1046"/>
    <x v="498"/>
    <x v="2"/>
    <n v="14.32"/>
    <n v="3"/>
    <n v="42.96"/>
    <x v="3"/>
    <x v="7"/>
  </r>
  <r>
    <s v="O2583"/>
    <d v="2023-12-30T00:00:00"/>
    <x v="6"/>
    <x v="9"/>
    <x v="2"/>
    <s v="C164"/>
    <x v="266"/>
    <s v="B1354"/>
    <x v="877"/>
    <x v="0"/>
    <n v="31.98"/>
    <n v="2"/>
    <n v="63.96"/>
    <x v="1"/>
    <x v="2"/>
  </r>
  <r>
    <s v="O2343"/>
    <d v="2025-01-06T00:00:00"/>
    <x v="1"/>
    <x v="11"/>
    <x v="0"/>
    <s v="C690"/>
    <x v="466"/>
    <s v="B1362"/>
    <x v="775"/>
    <x v="0"/>
    <n v="43.58"/>
    <n v="1"/>
    <n v="43.58"/>
    <x v="2"/>
    <x v="1"/>
  </r>
  <r>
    <s v="O2896"/>
    <d v="2025-02-22T00:00:00"/>
    <x v="6"/>
    <x v="3"/>
    <x v="0"/>
    <s v="C101"/>
    <x v="780"/>
    <s v="B1679"/>
    <x v="74"/>
    <x v="0"/>
    <n v="11.86"/>
    <n v="3"/>
    <n v="35.58"/>
    <x v="1"/>
    <x v="2"/>
  </r>
  <r>
    <s v="O1017"/>
    <d v="2024-04-02T00:00:00"/>
    <x v="4"/>
    <x v="7"/>
    <x v="1"/>
    <s v="C475"/>
    <x v="734"/>
    <s v="B1205"/>
    <x v="1120"/>
    <x v="1"/>
    <n v="6.83"/>
    <n v="5"/>
    <n v="34.15"/>
    <x v="3"/>
    <x v="7"/>
  </r>
  <r>
    <s v="O1632"/>
    <d v="2023-02-16T00:00:00"/>
    <x v="5"/>
    <x v="3"/>
    <x v="2"/>
    <s v="C918"/>
    <x v="945"/>
    <s v="B1651"/>
    <x v="691"/>
    <x v="0"/>
    <n v="44.82"/>
    <n v="5"/>
    <n v="224.1"/>
    <x v="0"/>
    <x v="0"/>
  </r>
  <r>
    <s v="O2333"/>
    <d v="2024-07-19T00:00:00"/>
    <x v="2"/>
    <x v="2"/>
    <x v="1"/>
    <s v="C746"/>
    <x v="954"/>
    <s v="B1414"/>
    <x v="511"/>
    <x v="2"/>
    <n v="25.2"/>
    <n v="4"/>
    <n v="100.8"/>
    <x v="2"/>
    <x v="0"/>
  </r>
  <r>
    <s v="O3640"/>
    <d v="2024-12-19T00:00:00"/>
    <x v="5"/>
    <x v="9"/>
    <x v="1"/>
    <s v="C252"/>
    <x v="1089"/>
    <s v="B1500"/>
    <x v="494"/>
    <x v="3"/>
    <n v="16.399999999999999"/>
    <n v="1"/>
    <n v="16.399999999999999"/>
    <x v="2"/>
    <x v="6"/>
  </r>
  <r>
    <s v="O1962"/>
    <d v="2024-12-10T00:00:00"/>
    <x v="4"/>
    <x v="9"/>
    <x v="1"/>
    <s v="C536"/>
    <x v="1111"/>
    <s v="B1377"/>
    <x v="381"/>
    <x v="3"/>
    <n v="23.63"/>
    <n v="3"/>
    <n v="70.89"/>
    <x v="2"/>
    <x v="0"/>
  </r>
  <r>
    <s v="O2422"/>
    <d v="2022-09-14T00:00:00"/>
    <x v="3"/>
    <x v="6"/>
    <x v="3"/>
    <s v="C977"/>
    <x v="1112"/>
    <s v="B1515"/>
    <x v="409"/>
    <x v="2"/>
    <n v="40.299999999999997"/>
    <n v="4"/>
    <n v="161.19999999999999"/>
    <x v="0"/>
    <x v="0"/>
  </r>
  <r>
    <s v="O1177"/>
    <d v="2024-06-23T00:00:00"/>
    <x v="0"/>
    <x v="1"/>
    <x v="1"/>
    <s v="C622"/>
    <x v="594"/>
    <s v="B1828"/>
    <x v="1121"/>
    <x v="3"/>
    <n v="25.43"/>
    <n v="4"/>
    <n v="101.72"/>
    <x v="1"/>
    <x v="0"/>
  </r>
  <r>
    <s v="O2171"/>
    <d v="2024-05-15T00:00:00"/>
    <x v="3"/>
    <x v="4"/>
    <x v="1"/>
    <s v="C309"/>
    <x v="1113"/>
    <s v="B1587"/>
    <x v="1122"/>
    <x v="1"/>
    <n v="33.85"/>
    <n v="4"/>
    <n v="135.4"/>
    <x v="2"/>
    <x v="2"/>
  </r>
  <r>
    <s v="O1045"/>
    <d v="2023-04-20T00:00:00"/>
    <x v="5"/>
    <x v="7"/>
    <x v="2"/>
    <s v="C550"/>
    <x v="1114"/>
    <s v="B1247"/>
    <x v="108"/>
    <x v="3"/>
    <n v="17.16"/>
    <n v="2"/>
    <n v="34.32"/>
    <x v="3"/>
    <x v="1"/>
  </r>
  <r>
    <s v="O2877"/>
    <d v="2024-10-16T00:00:00"/>
    <x v="3"/>
    <x v="10"/>
    <x v="1"/>
    <s v="C179"/>
    <x v="1115"/>
    <s v="B1446"/>
    <x v="1123"/>
    <x v="0"/>
    <n v="37.76"/>
    <n v="3"/>
    <n v="113.28"/>
    <x v="0"/>
    <x v="0"/>
  </r>
  <r>
    <s v="O1737"/>
    <d v="2023-10-14T00:00:00"/>
    <x v="6"/>
    <x v="10"/>
    <x v="2"/>
    <s v="C719"/>
    <x v="27"/>
    <s v="B1208"/>
    <x v="33"/>
    <x v="2"/>
    <n v="15.85"/>
    <n v="4"/>
    <n v="63.4"/>
    <x v="0"/>
    <x v="1"/>
  </r>
  <r>
    <s v="O3446"/>
    <d v="2023-10-04T00:00:00"/>
    <x v="3"/>
    <x v="10"/>
    <x v="2"/>
    <s v="C543"/>
    <x v="503"/>
    <s v="B1491"/>
    <x v="1124"/>
    <x v="2"/>
    <n v="22.81"/>
    <n v="1"/>
    <n v="22.81"/>
    <x v="0"/>
    <x v="5"/>
  </r>
  <r>
    <s v="O1480"/>
    <d v="2023-02-11T00:00:00"/>
    <x v="6"/>
    <x v="3"/>
    <x v="2"/>
    <s v="C506"/>
    <x v="1116"/>
    <s v="B1577"/>
    <x v="909"/>
    <x v="1"/>
    <n v="40.04"/>
    <n v="5"/>
    <n v="200.2"/>
    <x v="2"/>
    <x v="4"/>
  </r>
  <r>
    <s v="O3320"/>
    <d v="2025-07-03T00:00:00"/>
    <x v="5"/>
    <x v="2"/>
    <x v="0"/>
    <s v="C240"/>
    <x v="462"/>
    <s v="B1222"/>
    <x v="442"/>
    <x v="0"/>
    <n v="28.32"/>
    <n v="3"/>
    <n v="84.96"/>
    <x v="0"/>
    <x v="3"/>
  </r>
  <r>
    <s v="O3451"/>
    <d v="2025-01-06T00:00:00"/>
    <x v="1"/>
    <x v="11"/>
    <x v="0"/>
    <s v="C199"/>
    <x v="618"/>
    <s v="B1921"/>
    <x v="921"/>
    <x v="0"/>
    <n v="22.15"/>
    <n v="1"/>
    <n v="22.15"/>
    <x v="2"/>
    <x v="6"/>
  </r>
  <r>
    <s v="O1618"/>
    <d v="2024-01-03T00:00:00"/>
    <x v="3"/>
    <x v="11"/>
    <x v="1"/>
    <s v="C509"/>
    <x v="750"/>
    <s v="B1926"/>
    <x v="502"/>
    <x v="1"/>
    <n v="46.27"/>
    <n v="4"/>
    <n v="185.08"/>
    <x v="0"/>
    <x v="2"/>
  </r>
  <r>
    <s v="O1093"/>
    <d v="2023-08-15T00:00:00"/>
    <x v="4"/>
    <x v="8"/>
    <x v="2"/>
    <s v="C477"/>
    <x v="840"/>
    <s v="B1266"/>
    <x v="367"/>
    <x v="0"/>
    <n v="48.15"/>
    <n v="3"/>
    <n v="144.44999999999999"/>
    <x v="0"/>
    <x v="1"/>
  </r>
  <r>
    <s v="O1510"/>
    <d v="2023-04-15T00:00:00"/>
    <x v="6"/>
    <x v="7"/>
    <x v="2"/>
    <s v="C809"/>
    <x v="1117"/>
    <s v="B1441"/>
    <x v="573"/>
    <x v="1"/>
    <n v="16.43"/>
    <n v="4"/>
    <n v="65.72"/>
    <x v="0"/>
    <x v="0"/>
  </r>
  <r>
    <s v="O3570"/>
    <d v="2023-12-26T00:00:00"/>
    <x v="4"/>
    <x v="9"/>
    <x v="2"/>
    <s v="C891"/>
    <x v="257"/>
    <s v="B1701"/>
    <x v="914"/>
    <x v="0"/>
    <n v="14.47"/>
    <n v="3"/>
    <n v="43.41"/>
    <x v="0"/>
    <x v="2"/>
  </r>
  <r>
    <s v="O3930"/>
    <d v="2025-01-18T00:00:00"/>
    <x v="6"/>
    <x v="11"/>
    <x v="0"/>
    <s v="C234"/>
    <x v="606"/>
    <s v="B1806"/>
    <x v="48"/>
    <x v="2"/>
    <n v="21.97"/>
    <n v="2"/>
    <n v="43.94"/>
    <x v="2"/>
    <x v="2"/>
  </r>
  <r>
    <s v="O2535"/>
    <d v="2023-02-10T00:00:00"/>
    <x v="2"/>
    <x v="3"/>
    <x v="2"/>
    <s v="C869"/>
    <x v="552"/>
    <s v="B1328"/>
    <x v="1125"/>
    <x v="1"/>
    <n v="6.07"/>
    <n v="5"/>
    <n v="30.35"/>
    <x v="0"/>
    <x v="6"/>
  </r>
  <r>
    <s v="O1686"/>
    <d v="2024-11-04T00:00:00"/>
    <x v="1"/>
    <x v="5"/>
    <x v="1"/>
    <s v="C576"/>
    <x v="1110"/>
    <s v="B1064"/>
    <x v="1126"/>
    <x v="0"/>
    <n v="39.67"/>
    <n v="4"/>
    <n v="158.68"/>
    <x v="1"/>
    <x v="2"/>
  </r>
  <r>
    <s v="O1252"/>
    <d v="2024-07-03T00:00:00"/>
    <x v="3"/>
    <x v="2"/>
    <x v="1"/>
    <s v="C164"/>
    <x v="837"/>
    <s v="B1406"/>
    <x v="1127"/>
    <x v="3"/>
    <n v="40.76"/>
    <n v="5"/>
    <n v="203.8"/>
    <x v="3"/>
    <x v="0"/>
  </r>
  <r>
    <s v="O2751"/>
    <d v="2022-09-22T00:00:00"/>
    <x v="5"/>
    <x v="6"/>
    <x v="3"/>
    <s v="C574"/>
    <x v="9"/>
    <s v="B1425"/>
    <x v="279"/>
    <x v="2"/>
    <n v="13.93"/>
    <n v="2"/>
    <n v="27.86"/>
    <x v="0"/>
    <x v="3"/>
  </r>
  <r>
    <s v="O3010"/>
    <d v="2022-12-10T00:00:00"/>
    <x v="6"/>
    <x v="9"/>
    <x v="3"/>
    <s v="C273"/>
    <x v="446"/>
    <s v="B1612"/>
    <x v="205"/>
    <x v="2"/>
    <n v="36.200000000000003"/>
    <n v="1"/>
    <n v="36.200000000000003"/>
    <x v="0"/>
    <x v="6"/>
  </r>
  <r>
    <s v="O2230"/>
    <d v="2025-06-03T00:00:00"/>
    <x v="4"/>
    <x v="1"/>
    <x v="0"/>
    <s v="C651"/>
    <x v="113"/>
    <s v="B1232"/>
    <x v="444"/>
    <x v="2"/>
    <n v="37.25"/>
    <n v="5"/>
    <n v="186.25"/>
    <x v="0"/>
    <x v="0"/>
  </r>
  <r>
    <s v="O3511"/>
    <d v="2023-03-07T00:00:00"/>
    <x v="4"/>
    <x v="0"/>
    <x v="2"/>
    <s v="C770"/>
    <x v="866"/>
    <s v="B1738"/>
    <x v="212"/>
    <x v="0"/>
    <n v="7.68"/>
    <n v="3"/>
    <n v="23.04"/>
    <x v="2"/>
    <x v="2"/>
  </r>
  <r>
    <s v="O3508"/>
    <d v="2024-08-05T00:00:00"/>
    <x v="1"/>
    <x v="8"/>
    <x v="1"/>
    <s v="C865"/>
    <x v="1017"/>
    <s v="B1580"/>
    <x v="854"/>
    <x v="0"/>
    <n v="5.56"/>
    <n v="1"/>
    <n v="5.56"/>
    <x v="0"/>
    <x v="0"/>
  </r>
  <r>
    <s v="O3158"/>
    <d v="2024-06-12T00:00:00"/>
    <x v="3"/>
    <x v="1"/>
    <x v="1"/>
    <s v="C749"/>
    <x v="593"/>
    <s v="B1645"/>
    <x v="960"/>
    <x v="2"/>
    <n v="20.79"/>
    <n v="4"/>
    <n v="83.16"/>
    <x v="0"/>
    <x v="5"/>
  </r>
  <r>
    <s v="O3967"/>
    <d v="2023-07-06T00:00:00"/>
    <x v="5"/>
    <x v="2"/>
    <x v="2"/>
    <s v="C166"/>
    <x v="344"/>
    <s v="B1364"/>
    <x v="821"/>
    <x v="1"/>
    <n v="19.13"/>
    <n v="5"/>
    <n v="95.65"/>
    <x v="0"/>
    <x v="1"/>
  </r>
  <r>
    <s v="O3884"/>
    <d v="2024-08-08T00:00:00"/>
    <x v="5"/>
    <x v="8"/>
    <x v="1"/>
    <s v="C251"/>
    <x v="980"/>
    <s v="B1759"/>
    <x v="966"/>
    <x v="0"/>
    <n v="15.06"/>
    <n v="3"/>
    <n v="45.18"/>
    <x v="0"/>
    <x v="1"/>
  </r>
  <r>
    <s v="O3182"/>
    <d v="2023-10-05T00:00:00"/>
    <x v="5"/>
    <x v="10"/>
    <x v="2"/>
    <s v="C799"/>
    <x v="634"/>
    <s v="B1729"/>
    <x v="31"/>
    <x v="0"/>
    <n v="6.7"/>
    <n v="2"/>
    <n v="13.4"/>
    <x v="0"/>
    <x v="1"/>
  </r>
  <r>
    <s v="O3185"/>
    <d v="2024-01-30T00:00:00"/>
    <x v="4"/>
    <x v="11"/>
    <x v="1"/>
    <s v="C386"/>
    <x v="56"/>
    <s v="B1618"/>
    <x v="887"/>
    <x v="0"/>
    <n v="30.75"/>
    <n v="4"/>
    <n v="123"/>
    <x v="1"/>
    <x v="0"/>
  </r>
  <r>
    <s v="O3624"/>
    <d v="2024-12-15T00:00:00"/>
    <x v="0"/>
    <x v="9"/>
    <x v="1"/>
    <s v="C483"/>
    <x v="578"/>
    <s v="B1198"/>
    <x v="735"/>
    <x v="2"/>
    <n v="17.66"/>
    <n v="2"/>
    <n v="35.32"/>
    <x v="0"/>
    <x v="2"/>
  </r>
  <r>
    <s v="O2688"/>
    <d v="2023-04-03T00:00:00"/>
    <x v="1"/>
    <x v="7"/>
    <x v="2"/>
    <s v="C234"/>
    <x v="606"/>
    <s v="B1297"/>
    <x v="797"/>
    <x v="2"/>
    <n v="9.64"/>
    <n v="1"/>
    <n v="9.64"/>
    <x v="1"/>
    <x v="0"/>
  </r>
  <r>
    <s v="O3176"/>
    <d v="2023-12-04T00:00:00"/>
    <x v="1"/>
    <x v="9"/>
    <x v="2"/>
    <s v="C487"/>
    <x v="82"/>
    <s v="B1749"/>
    <x v="1103"/>
    <x v="0"/>
    <n v="38.97"/>
    <n v="2"/>
    <n v="77.94"/>
    <x v="0"/>
    <x v="2"/>
  </r>
  <r>
    <s v="O2669"/>
    <d v="2023-05-04T00:00:00"/>
    <x v="5"/>
    <x v="4"/>
    <x v="2"/>
    <s v="C179"/>
    <x v="306"/>
    <s v="B1028"/>
    <x v="961"/>
    <x v="3"/>
    <n v="25.66"/>
    <n v="4"/>
    <n v="102.64"/>
    <x v="2"/>
    <x v="3"/>
  </r>
  <r>
    <s v="O1613"/>
    <d v="2024-12-02T00:00:00"/>
    <x v="1"/>
    <x v="9"/>
    <x v="1"/>
    <s v="C178"/>
    <x v="689"/>
    <s v="B1274"/>
    <x v="1042"/>
    <x v="0"/>
    <n v="21.42"/>
    <n v="1"/>
    <n v="21.42"/>
    <x v="0"/>
    <x v="0"/>
  </r>
  <r>
    <s v="O1882"/>
    <d v="2023-04-26T00:00:00"/>
    <x v="3"/>
    <x v="7"/>
    <x v="2"/>
    <s v="C718"/>
    <x v="1013"/>
    <s v="B1594"/>
    <x v="161"/>
    <x v="1"/>
    <n v="48.69"/>
    <n v="4"/>
    <n v="194.76"/>
    <x v="0"/>
    <x v="7"/>
  </r>
  <r>
    <s v="O3112"/>
    <d v="2024-10-21T00:00:00"/>
    <x v="1"/>
    <x v="10"/>
    <x v="1"/>
    <s v="C563"/>
    <x v="631"/>
    <s v="B1514"/>
    <x v="987"/>
    <x v="0"/>
    <n v="21.16"/>
    <n v="4"/>
    <n v="84.64"/>
    <x v="0"/>
    <x v="5"/>
  </r>
  <r>
    <s v="O3257"/>
    <d v="2025-03-03T00:00:00"/>
    <x v="1"/>
    <x v="0"/>
    <x v="0"/>
    <s v="C682"/>
    <x v="564"/>
    <s v="B1901"/>
    <x v="383"/>
    <x v="2"/>
    <n v="44.91"/>
    <n v="3"/>
    <n v="134.72999999999999"/>
    <x v="0"/>
    <x v="0"/>
  </r>
  <r>
    <s v="O1837"/>
    <d v="2024-05-13T00:00:00"/>
    <x v="1"/>
    <x v="4"/>
    <x v="1"/>
    <s v="C536"/>
    <x v="1118"/>
    <s v="B1200"/>
    <x v="955"/>
    <x v="3"/>
    <n v="36.89"/>
    <n v="1"/>
    <n v="36.89"/>
    <x v="2"/>
    <x v="4"/>
  </r>
  <r>
    <s v="O1274"/>
    <d v="2024-10-09T00:00:00"/>
    <x v="3"/>
    <x v="10"/>
    <x v="1"/>
    <s v="C891"/>
    <x v="257"/>
    <s v="B1182"/>
    <x v="1104"/>
    <x v="3"/>
    <n v="35.14"/>
    <n v="1"/>
    <n v="35.14"/>
    <x v="1"/>
    <x v="7"/>
  </r>
  <r>
    <s v="O3905"/>
    <d v="2024-08-10T00:00:00"/>
    <x v="6"/>
    <x v="8"/>
    <x v="1"/>
    <s v="C712"/>
    <x v="429"/>
    <s v="B1816"/>
    <x v="1108"/>
    <x v="2"/>
    <n v="10.36"/>
    <n v="4"/>
    <n v="41.44"/>
    <x v="0"/>
    <x v="3"/>
  </r>
  <r>
    <s v="O2559"/>
    <d v="2023-08-01T00:00:00"/>
    <x v="4"/>
    <x v="8"/>
    <x v="2"/>
    <s v="C438"/>
    <x v="184"/>
    <s v="B1585"/>
    <x v="196"/>
    <x v="0"/>
    <n v="27.28"/>
    <n v="3"/>
    <n v="81.84"/>
    <x v="1"/>
    <x v="2"/>
  </r>
  <r>
    <s v="O3554"/>
    <d v="2024-05-18T00:00:00"/>
    <x v="6"/>
    <x v="4"/>
    <x v="1"/>
    <s v="C654"/>
    <x v="1119"/>
    <s v="B1855"/>
    <x v="872"/>
    <x v="0"/>
    <n v="14.86"/>
    <n v="2"/>
    <n v="29.72"/>
    <x v="1"/>
    <x v="2"/>
  </r>
  <r>
    <s v="O3684"/>
    <d v="2024-01-08T00:00:00"/>
    <x v="1"/>
    <x v="11"/>
    <x v="1"/>
    <s v="C780"/>
    <x v="484"/>
    <s v="B1115"/>
    <x v="436"/>
    <x v="3"/>
    <n v="16.100000000000001"/>
    <n v="5"/>
    <n v="80.5"/>
    <x v="0"/>
    <x v="2"/>
  </r>
  <r>
    <s v="O2269"/>
    <d v="2024-08-28T00:00:00"/>
    <x v="3"/>
    <x v="8"/>
    <x v="1"/>
    <s v="C710"/>
    <x v="525"/>
    <s v="B1344"/>
    <x v="210"/>
    <x v="0"/>
    <n v="30.95"/>
    <n v="1"/>
    <n v="30.95"/>
    <x v="0"/>
    <x v="2"/>
  </r>
  <r>
    <s v="O1444"/>
    <d v="2023-10-11T00:00:00"/>
    <x v="3"/>
    <x v="10"/>
    <x v="2"/>
    <s v="C849"/>
    <x v="635"/>
    <s v="B1300"/>
    <x v="479"/>
    <x v="2"/>
    <n v="49.86"/>
    <n v="4"/>
    <n v="199.44"/>
    <x v="0"/>
    <x v="3"/>
  </r>
  <r>
    <s v="O2694"/>
    <d v="2024-10-19T00:00:00"/>
    <x v="6"/>
    <x v="10"/>
    <x v="1"/>
    <s v="C171"/>
    <x v="331"/>
    <s v="B1536"/>
    <x v="716"/>
    <x v="1"/>
    <n v="37.869999999999997"/>
    <n v="3"/>
    <n v="113.61"/>
    <x v="0"/>
    <x v="2"/>
  </r>
  <r>
    <s v="O3524"/>
    <d v="2023-06-23T00:00:00"/>
    <x v="2"/>
    <x v="1"/>
    <x v="2"/>
    <s v="C948"/>
    <x v="358"/>
    <s v="B1243"/>
    <x v="440"/>
    <x v="3"/>
    <n v="37.229999999999997"/>
    <n v="2"/>
    <n v="74.459999999999994"/>
    <x v="2"/>
    <x v="2"/>
  </r>
  <r>
    <s v="O2715"/>
    <d v="2025-06-19T00:00:00"/>
    <x v="5"/>
    <x v="1"/>
    <x v="0"/>
    <s v="C839"/>
    <x v="284"/>
    <s v="B1253"/>
    <x v="641"/>
    <x v="0"/>
    <n v="28.15"/>
    <n v="2"/>
    <n v="56.3"/>
    <x v="0"/>
    <x v="1"/>
  </r>
  <r>
    <s v="O1343"/>
    <d v="2024-07-28T00:00:00"/>
    <x v="0"/>
    <x v="2"/>
    <x v="1"/>
    <s v="C140"/>
    <x v="382"/>
    <s v="B1438"/>
    <x v="1128"/>
    <x v="1"/>
    <n v="35.99"/>
    <n v="1"/>
    <n v="35.99"/>
    <x v="1"/>
    <x v="4"/>
  </r>
  <r>
    <s v="O2952"/>
    <d v="2023-10-06T00:00:00"/>
    <x v="2"/>
    <x v="10"/>
    <x v="2"/>
    <s v="C987"/>
    <x v="297"/>
    <s v="B1648"/>
    <x v="786"/>
    <x v="0"/>
    <n v="52.09"/>
    <n v="2"/>
    <n v="104.18"/>
    <x v="1"/>
    <x v="1"/>
  </r>
  <r>
    <s v="O2327"/>
    <d v="2024-03-27T00:00:00"/>
    <x v="3"/>
    <x v="0"/>
    <x v="1"/>
    <s v="C920"/>
    <x v="295"/>
    <s v="B1773"/>
    <x v="298"/>
    <x v="3"/>
    <n v="33.729999999999997"/>
    <n v="5"/>
    <n v="168.65"/>
    <x v="0"/>
    <x v="5"/>
  </r>
  <r>
    <s v="O1484"/>
    <d v="2024-06-13T00:00:00"/>
    <x v="5"/>
    <x v="1"/>
    <x v="1"/>
    <s v="C737"/>
    <x v="1120"/>
    <s v="B1506"/>
    <x v="213"/>
    <x v="1"/>
    <n v="36.130000000000003"/>
    <n v="1"/>
    <n v="36.130000000000003"/>
    <x v="1"/>
    <x v="2"/>
  </r>
  <r>
    <s v="O3418"/>
    <d v="2023-06-22T00:00:00"/>
    <x v="5"/>
    <x v="1"/>
    <x v="2"/>
    <s v="C823"/>
    <x v="119"/>
    <s v="B1319"/>
    <x v="340"/>
    <x v="0"/>
    <n v="36.54"/>
    <n v="2"/>
    <n v="73.08"/>
    <x v="2"/>
    <x v="2"/>
  </r>
  <r>
    <s v="O3850"/>
    <d v="2023-04-03T00:00:00"/>
    <x v="1"/>
    <x v="7"/>
    <x v="2"/>
    <s v="C549"/>
    <x v="451"/>
    <s v="B1542"/>
    <x v="984"/>
    <x v="0"/>
    <n v="27.24"/>
    <n v="1"/>
    <n v="27.24"/>
    <x v="2"/>
    <x v="0"/>
  </r>
  <r>
    <s v="O1559"/>
    <d v="2023-01-14T00:00:00"/>
    <x v="6"/>
    <x v="11"/>
    <x v="2"/>
    <s v="C372"/>
    <x v="756"/>
    <s v="B1164"/>
    <x v="1129"/>
    <x v="1"/>
    <n v="19.89"/>
    <n v="3"/>
    <n v="59.67"/>
    <x v="3"/>
    <x v="7"/>
  </r>
  <r>
    <s v="O2292"/>
    <d v="2024-09-27T00:00:00"/>
    <x v="2"/>
    <x v="6"/>
    <x v="1"/>
    <s v="C108"/>
    <x v="948"/>
    <s v="B1502"/>
    <x v="336"/>
    <x v="2"/>
    <n v="22.65"/>
    <n v="3"/>
    <n v="67.95"/>
    <x v="0"/>
    <x v="3"/>
  </r>
  <r>
    <s v="O3261"/>
    <d v="2023-07-09T00:00:00"/>
    <x v="0"/>
    <x v="2"/>
    <x v="2"/>
    <s v="C140"/>
    <x v="637"/>
    <s v="B1995"/>
    <x v="447"/>
    <x v="2"/>
    <n v="9.7200000000000006"/>
    <n v="4"/>
    <n v="38.880000000000003"/>
    <x v="2"/>
    <x v="7"/>
  </r>
  <r>
    <s v="O3863"/>
    <d v="2023-12-27T00:00:00"/>
    <x v="3"/>
    <x v="9"/>
    <x v="2"/>
    <s v="C597"/>
    <x v="2"/>
    <s v="B1133"/>
    <x v="805"/>
    <x v="0"/>
    <n v="42.35"/>
    <n v="1"/>
    <n v="42.35"/>
    <x v="0"/>
    <x v="6"/>
  </r>
  <r>
    <s v="O1169"/>
    <d v="2023-12-04T00:00:00"/>
    <x v="1"/>
    <x v="9"/>
    <x v="2"/>
    <s v="C255"/>
    <x v="1045"/>
    <s v="B1690"/>
    <x v="1118"/>
    <x v="0"/>
    <n v="12.85"/>
    <n v="4"/>
    <n v="51.4"/>
    <x v="2"/>
    <x v="1"/>
  </r>
  <r>
    <s v="O1114"/>
    <d v="2024-08-30T00:00:00"/>
    <x v="2"/>
    <x v="8"/>
    <x v="1"/>
    <s v="C175"/>
    <x v="324"/>
    <s v="B1249"/>
    <x v="1130"/>
    <x v="1"/>
    <n v="6.86"/>
    <n v="1"/>
    <n v="6.86"/>
    <x v="0"/>
    <x v="3"/>
  </r>
  <r>
    <s v="O1308"/>
    <d v="2023-07-09T00:00:00"/>
    <x v="0"/>
    <x v="2"/>
    <x v="2"/>
    <s v="C951"/>
    <x v="1021"/>
    <s v="B1503"/>
    <x v="714"/>
    <x v="0"/>
    <n v="15.49"/>
    <n v="5"/>
    <n v="77.45"/>
    <x v="3"/>
    <x v="0"/>
  </r>
  <r>
    <s v="O3038"/>
    <d v="2024-04-10T00:00:00"/>
    <x v="3"/>
    <x v="7"/>
    <x v="1"/>
    <s v="C562"/>
    <x v="319"/>
    <s v="B1237"/>
    <x v="235"/>
    <x v="0"/>
    <n v="6.64"/>
    <n v="3"/>
    <n v="19.920000000000002"/>
    <x v="0"/>
    <x v="1"/>
  </r>
  <r>
    <s v="O2826"/>
    <d v="2023-07-05T00:00:00"/>
    <x v="3"/>
    <x v="2"/>
    <x v="2"/>
    <s v="C780"/>
    <x v="153"/>
    <s v="B1542"/>
    <x v="795"/>
    <x v="3"/>
    <n v="23.8"/>
    <n v="4"/>
    <n v="95.2"/>
    <x v="2"/>
    <x v="2"/>
  </r>
  <r>
    <s v="O2282"/>
    <d v="2025-01-30T00:00:00"/>
    <x v="5"/>
    <x v="11"/>
    <x v="0"/>
    <s v="C495"/>
    <x v="906"/>
    <s v="B1611"/>
    <x v="829"/>
    <x v="3"/>
    <n v="40.549999999999997"/>
    <n v="2"/>
    <n v="81.099999999999994"/>
    <x v="1"/>
    <x v="0"/>
  </r>
  <r>
    <s v="O2488"/>
    <d v="2023-05-26T00:00:00"/>
    <x v="2"/>
    <x v="4"/>
    <x v="2"/>
    <s v="C730"/>
    <x v="500"/>
    <s v="B1549"/>
    <x v="894"/>
    <x v="2"/>
    <n v="51.14"/>
    <n v="3"/>
    <n v="153.41999999999999"/>
    <x v="2"/>
    <x v="2"/>
  </r>
  <r>
    <s v="O1830"/>
    <d v="2024-11-08T00:00:00"/>
    <x v="2"/>
    <x v="5"/>
    <x v="1"/>
    <s v="C900"/>
    <x v="1053"/>
    <s v="B1227"/>
    <x v="844"/>
    <x v="0"/>
    <n v="42.39"/>
    <n v="1"/>
    <n v="42.39"/>
    <x v="0"/>
    <x v="4"/>
  </r>
  <r>
    <s v="O1818"/>
    <d v="2024-07-19T00:00:00"/>
    <x v="2"/>
    <x v="2"/>
    <x v="1"/>
    <s v="C818"/>
    <x v="782"/>
    <s v="B1647"/>
    <x v="857"/>
    <x v="1"/>
    <n v="15.09"/>
    <n v="2"/>
    <n v="30.18"/>
    <x v="1"/>
    <x v="1"/>
  </r>
  <r>
    <s v="O2825"/>
    <d v="2023-01-01T00:00:00"/>
    <x v="0"/>
    <x v="11"/>
    <x v="2"/>
    <s v="C672"/>
    <x v="514"/>
    <s v="B1418"/>
    <x v="882"/>
    <x v="2"/>
    <n v="13.31"/>
    <n v="1"/>
    <n v="13.31"/>
    <x v="2"/>
    <x v="0"/>
  </r>
  <r>
    <s v="O3896"/>
    <d v="2024-09-13T00:00:00"/>
    <x v="2"/>
    <x v="6"/>
    <x v="1"/>
    <s v="C526"/>
    <x v="428"/>
    <s v="B1046"/>
    <x v="317"/>
    <x v="0"/>
    <n v="38.71"/>
    <n v="5"/>
    <n v="193.55"/>
    <x v="1"/>
    <x v="0"/>
  </r>
  <r>
    <s v="O2489"/>
    <d v="2024-07-21T00:00:00"/>
    <x v="0"/>
    <x v="2"/>
    <x v="1"/>
    <s v="C876"/>
    <x v="191"/>
    <s v="B1155"/>
    <x v="950"/>
    <x v="0"/>
    <n v="13.89"/>
    <n v="1"/>
    <n v="13.89"/>
    <x v="2"/>
    <x v="2"/>
  </r>
  <r>
    <s v="O1650"/>
    <d v="2024-08-30T00:00:00"/>
    <x v="2"/>
    <x v="8"/>
    <x v="1"/>
    <s v="C662"/>
    <x v="1121"/>
    <s v="B1138"/>
    <x v="1065"/>
    <x v="2"/>
    <n v="17.18"/>
    <n v="3"/>
    <n v="51.54"/>
    <x v="0"/>
    <x v="4"/>
  </r>
  <r>
    <s v="O3662"/>
    <d v="2025-08-20T00:00:00"/>
    <x v="3"/>
    <x v="8"/>
    <x v="0"/>
    <s v="C899"/>
    <x v="112"/>
    <s v="B1546"/>
    <x v="856"/>
    <x v="2"/>
    <n v="24.78"/>
    <n v="4"/>
    <n v="99.12"/>
    <x v="0"/>
    <x v="2"/>
  </r>
  <r>
    <s v="O2213"/>
    <d v="2024-07-16T00:00:00"/>
    <x v="4"/>
    <x v="2"/>
    <x v="1"/>
    <s v="C632"/>
    <x v="37"/>
    <s v="B1927"/>
    <x v="989"/>
    <x v="2"/>
    <n v="32.29"/>
    <n v="3"/>
    <n v="96.87"/>
    <x v="0"/>
    <x v="2"/>
  </r>
  <r>
    <s v="O1582"/>
    <d v="2024-09-18T00:00:00"/>
    <x v="3"/>
    <x v="6"/>
    <x v="1"/>
    <s v="C322"/>
    <x v="507"/>
    <s v="B1503"/>
    <x v="571"/>
    <x v="3"/>
    <n v="34.979999999999997"/>
    <n v="5"/>
    <n v="174.9"/>
    <x v="2"/>
    <x v="0"/>
  </r>
  <r>
    <s v="O3551"/>
    <d v="2023-11-05T00:00:00"/>
    <x v="0"/>
    <x v="5"/>
    <x v="2"/>
    <s v="C461"/>
    <x v="67"/>
    <s v="B1614"/>
    <x v="710"/>
    <x v="0"/>
    <n v="5.12"/>
    <n v="3"/>
    <n v="15.36"/>
    <x v="0"/>
    <x v="2"/>
  </r>
  <r>
    <s v="O1925"/>
    <d v="2023-09-01T00:00:00"/>
    <x v="2"/>
    <x v="6"/>
    <x v="2"/>
    <s v="C553"/>
    <x v="1122"/>
    <s v="B1693"/>
    <x v="1028"/>
    <x v="1"/>
    <n v="49.05"/>
    <n v="4"/>
    <n v="196.2"/>
    <x v="1"/>
    <x v="2"/>
  </r>
  <r>
    <s v="O1711"/>
    <d v="2024-11-10T00:00:00"/>
    <x v="0"/>
    <x v="5"/>
    <x v="1"/>
    <s v="C588"/>
    <x v="1030"/>
    <s v="B1569"/>
    <x v="1058"/>
    <x v="0"/>
    <n v="22.52"/>
    <n v="5"/>
    <n v="112.6"/>
    <x v="1"/>
    <x v="0"/>
  </r>
  <r>
    <s v="O3940"/>
    <d v="2023-08-16T00:00:00"/>
    <x v="3"/>
    <x v="8"/>
    <x v="2"/>
    <s v="C546"/>
    <x v="439"/>
    <s v="B1729"/>
    <x v="165"/>
    <x v="2"/>
    <n v="40.1"/>
    <n v="3"/>
    <n v="120.3"/>
    <x v="0"/>
    <x v="5"/>
  </r>
  <r>
    <s v="O2140"/>
    <d v="2023-11-16T00:00:00"/>
    <x v="5"/>
    <x v="5"/>
    <x v="2"/>
    <s v="C683"/>
    <x v="301"/>
    <s v="B1813"/>
    <x v="883"/>
    <x v="3"/>
    <n v="7.32"/>
    <n v="3"/>
    <n v="21.96"/>
    <x v="3"/>
    <x v="3"/>
  </r>
  <r>
    <s v="O1700"/>
    <d v="2023-02-13T00:00:00"/>
    <x v="1"/>
    <x v="3"/>
    <x v="2"/>
    <s v="C671"/>
    <x v="52"/>
    <s v="B1942"/>
    <x v="462"/>
    <x v="1"/>
    <n v="47.95"/>
    <n v="1"/>
    <n v="47.95"/>
    <x v="2"/>
    <x v="4"/>
  </r>
  <r>
    <s v="O3654"/>
    <d v="2023-06-06T00:00:00"/>
    <x v="4"/>
    <x v="1"/>
    <x v="2"/>
    <s v="C631"/>
    <x v="1123"/>
    <s v="B1361"/>
    <x v="423"/>
    <x v="2"/>
    <n v="6.62"/>
    <n v="1"/>
    <n v="6.62"/>
    <x v="0"/>
    <x v="0"/>
  </r>
  <r>
    <s v="O2802"/>
    <d v="2024-08-10T00:00:00"/>
    <x v="6"/>
    <x v="8"/>
    <x v="1"/>
    <s v="C455"/>
    <x v="572"/>
    <s v="B1764"/>
    <x v="80"/>
    <x v="2"/>
    <n v="18.510000000000002"/>
    <n v="1"/>
    <n v="18.510000000000002"/>
    <x v="0"/>
    <x v="5"/>
  </r>
  <r>
    <s v="O1493"/>
    <d v="2024-02-24T00:00:00"/>
    <x v="6"/>
    <x v="3"/>
    <x v="1"/>
    <s v="C745"/>
    <x v="1026"/>
    <s v="B1488"/>
    <x v="1131"/>
    <x v="2"/>
    <n v="8.77"/>
    <n v="4"/>
    <n v="35.08"/>
    <x v="0"/>
    <x v="3"/>
  </r>
  <r>
    <s v="O1400"/>
    <d v="2023-08-26T00:00:00"/>
    <x v="6"/>
    <x v="8"/>
    <x v="2"/>
    <s v="C337"/>
    <x v="938"/>
    <s v="B1073"/>
    <x v="496"/>
    <x v="0"/>
    <n v="46.18"/>
    <n v="1"/>
    <n v="46.18"/>
    <x v="3"/>
    <x v="2"/>
  </r>
  <r>
    <s v="O3323"/>
    <d v="2025-07-06T00:00:00"/>
    <x v="0"/>
    <x v="2"/>
    <x v="0"/>
    <s v="C872"/>
    <x v="878"/>
    <s v="B1836"/>
    <x v="846"/>
    <x v="0"/>
    <n v="52.57"/>
    <n v="1"/>
    <n v="52.57"/>
    <x v="1"/>
    <x v="2"/>
  </r>
  <r>
    <s v="O3405"/>
    <d v="2023-12-01T00:00:00"/>
    <x v="2"/>
    <x v="9"/>
    <x v="2"/>
    <s v="C898"/>
    <x v="176"/>
    <s v="B1345"/>
    <x v="897"/>
    <x v="2"/>
    <n v="8.65"/>
    <n v="2"/>
    <n v="17.3"/>
    <x v="0"/>
    <x v="3"/>
  </r>
  <r>
    <s v="O2875"/>
    <d v="2022-10-07T00:00:00"/>
    <x v="2"/>
    <x v="10"/>
    <x v="3"/>
    <s v="C604"/>
    <x v="696"/>
    <s v="B1230"/>
    <x v="614"/>
    <x v="3"/>
    <n v="19.18"/>
    <n v="1"/>
    <n v="19.18"/>
    <x v="0"/>
    <x v="0"/>
  </r>
  <r>
    <s v="O3208"/>
    <d v="2025-04-26T00:00:00"/>
    <x v="6"/>
    <x v="7"/>
    <x v="0"/>
    <s v="C746"/>
    <x v="964"/>
    <s v="B1721"/>
    <x v="429"/>
    <x v="0"/>
    <n v="26.69"/>
    <n v="3"/>
    <n v="80.069999999999993"/>
    <x v="0"/>
    <x v="2"/>
  </r>
  <r>
    <s v="O2268"/>
    <d v="2025-07-10T00:00:00"/>
    <x v="5"/>
    <x v="2"/>
    <x v="0"/>
    <s v="C828"/>
    <x v="1033"/>
    <s v="B1465"/>
    <x v="920"/>
    <x v="2"/>
    <n v="13.16"/>
    <n v="3"/>
    <n v="39.479999999999997"/>
    <x v="2"/>
    <x v="0"/>
  </r>
  <r>
    <s v="O3829"/>
    <d v="2024-02-05T00:00:00"/>
    <x v="1"/>
    <x v="3"/>
    <x v="1"/>
    <s v="C300"/>
    <x v="551"/>
    <s v="B1909"/>
    <x v="874"/>
    <x v="0"/>
    <n v="39.909999999999997"/>
    <n v="1"/>
    <n v="39.909999999999997"/>
    <x v="1"/>
    <x v="0"/>
  </r>
  <r>
    <s v="O1039"/>
    <d v="2023-11-22T00:00:00"/>
    <x v="3"/>
    <x v="5"/>
    <x v="2"/>
    <s v="C521"/>
    <x v="440"/>
    <s v="B1088"/>
    <x v="582"/>
    <x v="0"/>
    <n v="36.54"/>
    <n v="5"/>
    <n v="182.7"/>
    <x v="0"/>
    <x v="2"/>
  </r>
  <r>
    <s v="O2852"/>
    <d v="2025-06-18T00:00:00"/>
    <x v="3"/>
    <x v="1"/>
    <x v="0"/>
    <s v="C477"/>
    <x v="367"/>
    <s v="B1752"/>
    <x v="1017"/>
    <x v="0"/>
    <n v="11.3"/>
    <n v="4"/>
    <n v="45.2"/>
    <x v="0"/>
    <x v="5"/>
  </r>
  <r>
    <s v="O2261"/>
    <d v="2023-10-20T00:00:00"/>
    <x v="2"/>
    <x v="10"/>
    <x v="2"/>
    <s v="C142"/>
    <x v="912"/>
    <s v="B1487"/>
    <x v="577"/>
    <x v="0"/>
    <n v="20.99"/>
    <n v="3"/>
    <n v="62.97"/>
    <x v="1"/>
    <x v="0"/>
  </r>
  <r>
    <s v="O2753"/>
    <d v="2024-08-27T00:00:00"/>
    <x v="4"/>
    <x v="8"/>
    <x v="1"/>
    <s v="C423"/>
    <x v="480"/>
    <s v="B1772"/>
    <x v="761"/>
    <x v="2"/>
    <n v="17.16"/>
    <n v="2"/>
    <n v="34.32"/>
    <x v="0"/>
    <x v="7"/>
  </r>
  <r>
    <s v="O3076"/>
    <d v="2023-03-10T00:00:00"/>
    <x v="2"/>
    <x v="0"/>
    <x v="2"/>
    <s v="C787"/>
    <x v="798"/>
    <s v="B1474"/>
    <x v="892"/>
    <x v="0"/>
    <n v="28.8"/>
    <n v="5"/>
    <n v="144"/>
    <x v="1"/>
    <x v="5"/>
  </r>
  <r>
    <s v="O2439"/>
    <d v="2025-07-01T00:00:00"/>
    <x v="4"/>
    <x v="2"/>
    <x v="0"/>
    <s v="C562"/>
    <x v="293"/>
    <s v="B1694"/>
    <x v="970"/>
    <x v="0"/>
    <n v="36.42"/>
    <n v="4"/>
    <n v="145.68"/>
    <x v="2"/>
    <x v="7"/>
  </r>
  <r>
    <s v="O3043"/>
    <d v="2024-01-30T00:00:00"/>
    <x v="4"/>
    <x v="11"/>
    <x v="1"/>
    <s v="C720"/>
    <x v="463"/>
    <s v="B1855"/>
    <x v="30"/>
    <x v="2"/>
    <n v="6.98"/>
    <n v="4"/>
    <n v="27.92"/>
    <x v="1"/>
    <x v="2"/>
  </r>
  <r>
    <s v="O2887"/>
    <d v="2024-04-09T00:00:00"/>
    <x v="4"/>
    <x v="7"/>
    <x v="1"/>
    <s v="C702"/>
    <x v="833"/>
    <s v="B1080"/>
    <x v="619"/>
    <x v="3"/>
    <n v="48.4"/>
    <n v="1"/>
    <n v="48.4"/>
    <x v="0"/>
    <x v="1"/>
  </r>
  <r>
    <s v="O2963"/>
    <d v="2024-07-14T00:00:00"/>
    <x v="0"/>
    <x v="2"/>
    <x v="1"/>
    <s v="C613"/>
    <x v="770"/>
    <s v="B1036"/>
    <x v="901"/>
    <x v="3"/>
    <n v="16.07"/>
    <n v="1"/>
    <n v="16.07"/>
    <x v="2"/>
    <x v="7"/>
  </r>
  <r>
    <s v="O2238"/>
    <d v="2024-04-17T00:00:00"/>
    <x v="3"/>
    <x v="7"/>
    <x v="1"/>
    <s v="C412"/>
    <x v="1008"/>
    <s v="B1539"/>
    <x v="475"/>
    <x v="1"/>
    <n v="52.99"/>
    <n v="4"/>
    <n v="211.96"/>
    <x v="2"/>
    <x v="6"/>
  </r>
  <r>
    <s v="O3865"/>
    <d v="2024-06-29T00:00:00"/>
    <x v="6"/>
    <x v="1"/>
    <x v="1"/>
    <s v="C280"/>
    <x v="421"/>
    <s v="B1429"/>
    <x v="1132"/>
    <x v="2"/>
    <n v="7.42"/>
    <n v="1"/>
    <n v="7.42"/>
    <x v="2"/>
    <x v="6"/>
  </r>
  <r>
    <s v="O1268"/>
    <d v="2023-05-02T00:00:00"/>
    <x v="4"/>
    <x v="4"/>
    <x v="2"/>
    <s v="C842"/>
    <x v="566"/>
    <s v="B1003"/>
    <x v="1133"/>
    <x v="1"/>
    <n v="5.92"/>
    <n v="3"/>
    <n v="17.760000000000002"/>
    <x v="3"/>
    <x v="4"/>
  </r>
  <r>
    <s v="O1671"/>
    <d v="2023-11-22T00:00:00"/>
    <x v="3"/>
    <x v="5"/>
    <x v="2"/>
    <s v="C874"/>
    <x v="585"/>
    <s v="B1011"/>
    <x v="488"/>
    <x v="2"/>
    <n v="20.54"/>
    <n v="3"/>
    <n v="61.62"/>
    <x v="3"/>
    <x v="4"/>
  </r>
  <r>
    <s v="O1725"/>
    <d v="2024-11-02T00:00:00"/>
    <x v="6"/>
    <x v="5"/>
    <x v="1"/>
    <s v="C926"/>
    <x v="78"/>
    <s v="B1585"/>
    <x v="595"/>
    <x v="1"/>
    <n v="29.94"/>
    <n v="2"/>
    <n v="59.88"/>
    <x v="0"/>
    <x v="7"/>
  </r>
  <r>
    <s v="O2536"/>
    <d v="2023-04-07T00:00:00"/>
    <x v="2"/>
    <x v="7"/>
    <x v="2"/>
    <s v="C191"/>
    <x v="1124"/>
    <s v="B1069"/>
    <x v="12"/>
    <x v="0"/>
    <n v="20.98"/>
    <n v="1"/>
    <n v="20.98"/>
    <x v="2"/>
    <x v="6"/>
  </r>
  <r>
    <s v="O3476"/>
    <d v="2024-11-02T00:00:00"/>
    <x v="6"/>
    <x v="5"/>
    <x v="1"/>
    <s v="C775"/>
    <x v="588"/>
    <s v="B1503"/>
    <x v="1107"/>
    <x v="0"/>
    <n v="31.69"/>
    <n v="5"/>
    <n v="158.44999999999999"/>
    <x v="0"/>
    <x v="0"/>
  </r>
  <r>
    <s v="O3691"/>
    <d v="2024-11-05T00:00:00"/>
    <x v="4"/>
    <x v="5"/>
    <x v="1"/>
    <s v="C929"/>
    <x v="913"/>
    <s v="B1191"/>
    <x v="400"/>
    <x v="0"/>
    <n v="5.88"/>
    <n v="1"/>
    <n v="5.88"/>
    <x v="0"/>
    <x v="6"/>
  </r>
  <r>
    <s v="O2831"/>
    <d v="2022-11-24T00:00:00"/>
    <x v="5"/>
    <x v="5"/>
    <x v="3"/>
    <s v="C681"/>
    <x v="768"/>
    <s v="B1409"/>
    <x v="630"/>
    <x v="0"/>
    <n v="9.7100000000000009"/>
    <n v="3"/>
    <n v="29.13"/>
    <x v="0"/>
    <x v="2"/>
  </r>
  <r>
    <s v="O1779"/>
    <d v="2024-04-14T00:00:00"/>
    <x v="0"/>
    <x v="7"/>
    <x v="1"/>
    <s v="C367"/>
    <x v="1125"/>
    <s v="B1714"/>
    <x v="380"/>
    <x v="0"/>
    <n v="19.12"/>
    <n v="3"/>
    <n v="57.36"/>
    <x v="1"/>
    <x v="0"/>
  </r>
  <r>
    <s v="O3534"/>
    <d v="2023-09-07T00:00:00"/>
    <x v="5"/>
    <x v="6"/>
    <x v="2"/>
    <s v="C813"/>
    <x v="1126"/>
    <s v="B1533"/>
    <x v="445"/>
    <x v="0"/>
    <n v="35.93"/>
    <n v="4"/>
    <n v="143.72"/>
    <x v="1"/>
    <x v="5"/>
  </r>
  <r>
    <s v="O3729"/>
    <d v="2024-11-05T00:00:00"/>
    <x v="4"/>
    <x v="5"/>
    <x v="1"/>
    <s v="C672"/>
    <x v="514"/>
    <s v="B1867"/>
    <x v="684"/>
    <x v="3"/>
    <n v="17.46"/>
    <n v="1"/>
    <n v="17.46"/>
    <x v="1"/>
    <x v="2"/>
  </r>
  <r>
    <s v="O2778"/>
    <d v="2023-11-04T00:00:00"/>
    <x v="6"/>
    <x v="5"/>
    <x v="2"/>
    <s v="C521"/>
    <x v="440"/>
    <s v="B1588"/>
    <x v="492"/>
    <x v="0"/>
    <n v="45.68"/>
    <n v="2"/>
    <n v="91.36"/>
    <x v="2"/>
    <x v="1"/>
  </r>
  <r>
    <s v="O2999"/>
    <d v="2022-11-09T00:00:00"/>
    <x v="3"/>
    <x v="5"/>
    <x v="3"/>
    <s v="C406"/>
    <x v="364"/>
    <s v="B1607"/>
    <x v="245"/>
    <x v="0"/>
    <n v="33.369999999999997"/>
    <n v="1"/>
    <n v="33.369999999999997"/>
    <x v="0"/>
    <x v="5"/>
  </r>
  <r>
    <s v="O3262"/>
    <d v="2023-06-03T00:00:00"/>
    <x v="6"/>
    <x v="1"/>
    <x v="2"/>
    <s v="C858"/>
    <x v="1055"/>
    <s v="B1357"/>
    <x v="911"/>
    <x v="0"/>
    <n v="7.34"/>
    <n v="1"/>
    <n v="7.34"/>
    <x v="2"/>
    <x v="1"/>
  </r>
  <r>
    <s v="O1011"/>
    <d v="2024-09-24T00:00:00"/>
    <x v="4"/>
    <x v="6"/>
    <x v="1"/>
    <s v="C517"/>
    <x v="487"/>
    <s v="B1876"/>
    <x v="199"/>
    <x v="2"/>
    <n v="33.33"/>
    <n v="5"/>
    <n v="166.65"/>
    <x v="2"/>
    <x v="2"/>
  </r>
  <r>
    <s v="O2968"/>
    <d v="2025-04-16T00:00:00"/>
    <x v="3"/>
    <x v="7"/>
    <x v="0"/>
    <s v="C487"/>
    <x v="82"/>
    <s v="B1506"/>
    <x v="213"/>
    <x v="2"/>
    <n v="40.64"/>
    <n v="3"/>
    <n v="121.92"/>
    <x v="1"/>
    <x v="1"/>
  </r>
  <r>
    <s v="O2446"/>
    <d v="2023-07-22T00:00:00"/>
    <x v="6"/>
    <x v="2"/>
    <x v="2"/>
    <s v="C830"/>
    <x v="764"/>
    <s v="B1647"/>
    <x v="857"/>
    <x v="2"/>
    <n v="14.11"/>
    <n v="4"/>
    <n v="56.44"/>
    <x v="0"/>
    <x v="3"/>
  </r>
  <r>
    <s v="O1409"/>
    <d v="2023-01-15T00:00:00"/>
    <x v="0"/>
    <x v="11"/>
    <x v="2"/>
    <s v="C790"/>
    <x v="664"/>
    <s v="B1463"/>
    <x v="863"/>
    <x v="0"/>
    <n v="10.3"/>
    <n v="2"/>
    <n v="20.6"/>
    <x v="1"/>
    <x v="1"/>
  </r>
  <r>
    <s v="O1424"/>
    <d v="2023-02-25T00:00:00"/>
    <x v="6"/>
    <x v="3"/>
    <x v="2"/>
    <s v="C630"/>
    <x v="1127"/>
    <s v="B1365"/>
    <x v="697"/>
    <x v="0"/>
    <n v="47.05"/>
    <n v="4"/>
    <n v="188.2"/>
    <x v="3"/>
    <x v="7"/>
  </r>
  <r>
    <s v="O2414"/>
    <d v="2023-07-21T00:00:00"/>
    <x v="2"/>
    <x v="2"/>
    <x v="2"/>
    <s v="C252"/>
    <x v="110"/>
    <s v="B1649"/>
    <x v="412"/>
    <x v="0"/>
    <n v="29.05"/>
    <n v="3"/>
    <n v="87.15"/>
    <x v="2"/>
    <x v="2"/>
  </r>
  <r>
    <s v="O3574"/>
    <d v="2023-08-14T00:00:00"/>
    <x v="1"/>
    <x v="8"/>
    <x v="2"/>
    <s v="C757"/>
    <x v="274"/>
    <s v="B1618"/>
    <x v="887"/>
    <x v="3"/>
    <n v="30.6"/>
    <n v="3"/>
    <n v="91.8"/>
    <x v="2"/>
    <x v="0"/>
  </r>
  <r>
    <s v="O3472"/>
    <d v="2023-10-24T00:00:00"/>
    <x v="4"/>
    <x v="10"/>
    <x v="2"/>
    <s v="C714"/>
    <x v="200"/>
    <s v="B1316"/>
    <x v="588"/>
    <x v="0"/>
    <n v="26.72"/>
    <n v="2"/>
    <n v="53.44"/>
    <x v="0"/>
    <x v="2"/>
  </r>
  <r>
    <s v="O2658"/>
    <d v="2025-02-27T00:00:00"/>
    <x v="5"/>
    <x v="3"/>
    <x v="0"/>
    <s v="C951"/>
    <x v="561"/>
    <s v="B1707"/>
    <x v="1115"/>
    <x v="0"/>
    <n v="38.840000000000003"/>
    <n v="3"/>
    <n v="116.52"/>
    <x v="0"/>
    <x v="0"/>
  </r>
  <r>
    <s v="O1058"/>
    <d v="2023-04-03T00:00:00"/>
    <x v="1"/>
    <x v="7"/>
    <x v="2"/>
    <s v="C275"/>
    <x v="505"/>
    <s v="B1420"/>
    <x v="979"/>
    <x v="0"/>
    <n v="38.450000000000003"/>
    <n v="3"/>
    <n v="115.35"/>
    <x v="1"/>
    <x v="2"/>
  </r>
  <r>
    <s v="O1755"/>
    <d v="2024-03-03T00:00:00"/>
    <x v="0"/>
    <x v="0"/>
    <x v="1"/>
    <s v="C553"/>
    <x v="614"/>
    <s v="B1542"/>
    <x v="737"/>
    <x v="2"/>
    <n v="40.69"/>
    <n v="3"/>
    <n v="122.07"/>
    <x v="3"/>
    <x v="2"/>
  </r>
  <r>
    <s v="O3730"/>
    <d v="2024-09-23T00:00:00"/>
    <x v="1"/>
    <x v="6"/>
    <x v="1"/>
    <s v="C393"/>
    <x v="275"/>
    <s v="B1368"/>
    <x v="540"/>
    <x v="2"/>
    <n v="14.3"/>
    <n v="1"/>
    <n v="14.3"/>
    <x v="2"/>
    <x v="0"/>
  </r>
  <r>
    <s v="O1095"/>
    <d v="2023-07-16T00:00:00"/>
    <x v="0"/>
    <x v="2"/>
    <x v="2"/>
    <s v="C304"/>
    <x v="571"/>
    <s v="B1702"/>
    <x v="980"/>
    <x v="2"/>
    <n v="17.2"/>
    <n v="1"/>
    <n v="17.2"/>
    <x v="0"/>
    <x v="3"/>
  </r>
  <r>
    <s v="O2570"/>
    <d v="2024-09-21T00:00:00"/>
    <x v="6"/>
    <x v="6"/>
    <x v="1"/>
    <s v="C898"/>
    <x v="88"/>
    <s v="B1254"/>
    <x v="783"/>
    <x v="2"/>
    <n v="47.08"/>
    <n v="1"/>
    <n v="47.08"/>
    <x v="2"/>
    <x v="2"/>
  </r>
  <r>
    <s v="O1924"/>
    <d v="2023-01-30T00:00:00"/>
    <x v="1"/>
    <x v="11"/>
    <x v="2"/>
    <s v="C527"/>
    <x v="0"/>
    <s v="B1109"/>
    <x v="228"/>
    <x v="1"/>
    <n v="17.46"/>
    <n v="3"/>
    <n v="52.38"/>
    <x v="1"/>
    <x v="7"/>
  </r>
  <r>
    <s v="O2332"/>
    <d v="2023-11-24T00:00:00"/>
    <x v="2"/>
    <x v="5"/>
    <x v="2"/>
    <s v="C569"/>
    <x v="115"/>
    <s v="B1542"/>
    <x v="323"/>
    <x v="2"/>
    <n v="46.43"/>
    <n v="4"/>
    <n v="185.72"/>
    <x v="0"/>
    <x v="6"/>
  </r>
  <r>
    <s v="O3359"/>
    <d v="2024-01-27T00:00:00"/>
    <x v="6"/>
    <x v="11"/>
    <x v="1"/>
    <s v="C881"/>
    <x v="651"/>
    <s v="B1409"/>
    <x v="630"/>
    <x v="2"/>
    <n v="10.31"/>
    <n v="5"/>
    <n v="51.55"/>
    <x v="2"/>
    <x v="2"/>
  </r>
  <r>
    <s v="O1541"/>
    <d v="2023-11-12T00:00:00"/>
    <x v="0"/>
    <x v="5"/>
    <x v="2"/>
    <s v="C567"/>
    <x v="647"/>
    <s v="B1792"/>
    <x v="114"/>
    <x v="3"/>
    <n v="42.57"/>
    <n v="2"/>
    <n v="85.14"/>
    <x v="3"/>
    <x v="3"/>
  </r>
  <r>
    <s v="O3326"/>
    <d v="2024-02-22T00:00:00"/>
    <x v="5"/>
    <x v="3"/>
    <x v="1"/>
    <s v="C540"/>
    <x v="917"/>
    <s v="B1376"/>
    <x v="768"/>
    <x v="3"/>
    <n v="44.49"/>
    <n v="4"/>
    <n v="177.96"/>
    <x v="2"/>
    <x v="2"/>
  </r>
  <r>
    <s v="O1135"/>
    <d v="2023-01-31T00:00:00"/>
    <x v="4"/>
    <x v="11"/>
    <x v="2"/>
    <s v="C775"/>
    <x v="675"/>
    <s v="B1462"/>
    <x v="335"/>
    <x v="0"/>
    <n v="21.16"/>
    <n v="2"/>
    <n v="42.32"/>
    <x v="3"/>
    <x v="0"/>
  </r>
  <r>
    <s v="O3717"/>
    <d v="2025-01-08T00:00:00"/>
    <x v="3"/>
    <x v="11"/>
    <x v="0"/>
    <s v="C814"/>
    <x v="278"/>
    <s v="B1399"/>
    <x v="1082"/>
    <x v="2"/>
    <n v="43.58"/>
    <n v="3"/>
    <n v="130.74"/>
    <x v="2"/>
    <x v="5"/>
  </r>
  <r>
    <s v="O1127"/>
    <d v="2024-05-03T00:00:00"/>
    <x v="2"/>
    <x v="4"/>
    <x v="1"/>
    <s v="C871"/>
    <x v="334"/>
    <s v="B1036"/>
    <x v="1134"/>
    <x v="0"/>
    <n v="43.2"/>
    <n v="2"/>
    <n v="86.4"/>
    <x v="0"/>
    <x v="2"/>
  </r>
  <r>
    <s v="O1453"/>
    <d v="2024-10-27T00:00:00"/>
    <x v="0"/>
    <x v="10"/>
    <x v="1"/>
    <s v="C521"/>
    <x v="1064"/>
    <s v="B1879"/>
    <x v="150"/>
    <x v="2"/>
    <n v="21.34"/>
    <n v="5"/>
    <n v="106.7"/>
    <x v="1"/>
    <x v="4"/>
  </r>
  <r>
    <s v="O2556"/>
    <d v="2025-07-09T00:00:00"/>
    <x v="3"/>
    <x v="2"/>
    <x v="0"/>
    <s v="C253"/>
    <x v="697"/>
    <s v="B1360"/>
    <x v="441"/>
    <x v="1"/>
    <n v="18.2"/>
    <n v="1"/>
    <n v="18.2"/>
    <x v="0"/>
    <x v="5"/>
  </r>
  <r>
    <s v="O1115"/>
    <d v="2024-07-31T00:00:00"/>
    <x v="3"/>
    <x v="2"/>
    <x v="1"/>
    <s v="C285"/>
    <x v="819"/>
    <s v="B1927"/>
    <x v="764"/>
    <x v="0"/>
    <n v="49.26"/>
    <n v="5"/>
    <n v="246.3"/>
    <x v="2"/>
    <x v="2"/>
  </r>
  <r>
    <s v="O3428"/>
    <d v="2024-11-18T00:00:00"/>
    <x v="1"/>
    <x v="5"/>
    <x v="1"/>
    <s v="C538"/>
    <x v="333"/>
    <s v="B1127"/>
    <x v="284"/>
    <x v="0"/>
    <n v="23.11"/>
    <n v="4"/>
    <n v="92.44"/>
    <x v="2"/>
    <x v="3"/>
  </r>
  <r>
    <s v="O2070"/>
    <d v="2024-10-31T00:00:00"/>
    <x v="5"/>
    <x v="10"/>
    <x v="1"/>
    <s v="C669"/>
    <x v="983"/>
    <s v="B1320"/>
    <x v="135"/>
    <x v="3"/>
    <n v="14.3"/>
    <n v="3"/>
    <n v="42.9"/>
    <x v="1"/>
    <x v="3"/>
  </r>
  <r>
    <s v="O1972"/>
    <d v="2024-11-11T00:00:00"/>
    <x v="1"/>
    <x v="5"/>
    <x v="1"/>
    <s v="C344"/>
    <x v="965"/>
    <s v="B1172"/>
    <x v="1061"/>
    <x v="0"/>
    <n v="48.81"/>
    <n v="2"/>
    <n v="97.62"/>
    <x v="1"/>
    <x v="7"/>
  </r>
  <r>
    <s v="O2644"/>
    <d v="2023-03-12T00:00:00"/>
    <x v="0"/>
    <x v="0"/>
    <x v="2"/>
    <s v="C362"/>
    <x v="10"/>
    <s v="B1261"/>
    <x v="54"/>
    <x v="0"/>
    <n v="10.94"/>
    <n v="2"/>
    <n v="21.88"/>
    <x v="0"/>
    <x v="2"/>
  </r>
  <r>
    <s v="O2409"/>
    <d v="2024-09-20T00:00:00"/>
    <x v="2"/>
    <x v="6"/>
    <x v="1"/>
    <s v="C657"/>
    <x v="471"/>
    <s v="B1645"/>
    <x v="796"/>
    <x v="0"/>
    <n v="15.34"/>
    <n v="3"/>
    <n v="46.02"/>
    <x v="2"/>
    <x v="0"/>
  </r>
  <r>
    <s v="O3269"/>
    <d v="2024-04-14T00:00:00"/>
    <x v="0"/>
    <x v="7"/>
    <x v="1"/>
    <s v="C453"/>
    <x v="105"/>
    <s v="B1297"/>
    <x v="797"/>
    <x v="2"/>
    <n v="9.99"/>
    <n v="2"/>
    <n v="19.98"/>
    <x v="0"/>
    <x v="7"/>
  </r>
  <r>
    <s v="O3134"/>
    <d v="2023-10-02T00:00:00"/>
    <x v="1"/>
    <x v="10"/>
    <x v="2"/>
    <s v="C236"/>
    <x v="738"/>
    <s v="B1036"/>
    <x v="125"/>
    <x v="2"/>
    <n v="7.08"/>
    <n v="1"/>
    <n v="7.08"/>
    <x v="1"/>
    <x v="7"/>
  </r>
  <r>
    <s v="O3123"/>
    <d v="2023-02-23T00:00:00"/>
    <x v="5"/>
    <x v="3"/>
    <x v="2"/>
    <s v="C543"/>
    <x v="1128"/>
    <s v="B1018"/>
    <x v="140"/>
    <x v="3"/>
    <n v="14.76"/>
    <n v="5"/>
    <n v="73.8"/>
    <x v="2"/>
    <x v="3"/>
  </r>
  <r>
    <s v="O3656"/>
    <d v="2025-07-07T00:00:00"/>
    <x v="1"/>
    <x v="2"/>
    <x v="0"/>
    <s v="C109"/>
    <x v="1063"/>
    <s v="B1813"/>
    <x v="1135"/>
    <x v="2"/>
    <n v="38.67"/>
    <n v="3"/>
    <n v="116.01"/>
    <x v="1"/>
    <x v="5"/>
  </r>
  <r>
    <s v="O3254"/>
    <d v="2025-05-09T00:00:00"/>
    <x v="2"/>
    <x v="4"/>
    <x v="0"/>
    <s v="C986"/>
    <x v="1129"/>
    <s v="B1114"/>
    <x v="642"/>
    <x v="0"/>
    <n v="7.02"/>
    <n v="5"/>
    <n v="35.1"/>
    <x v="0"/>
    <x v="6"/>
  </r>
  <r>
    <s v="O1916"/>
    <d v="2023-05-22T00:00:00"/>
    <x v="1"/>
    <x v="4"/>
    <x v="2"/>
    <s v="C786"/>
    <x v="1130"/>
    <s v="B1050"/>
    <x v="1136"/>
    <x v="3"/>
    <n v="22.72"/>
    <n v="5"/>
    <n v="113.6"/>
    <x v="1"/>
    <x v="2"/>
  </r>
  <r>
    <s v="O2780"/>
    <d v="2024-10-30T00:00:00"/>
    <x v="3"/>
    <x v="10"/>
    <x v="1"/>
    <s v="C660"/>
    <x v="642"/>
    <s v="B1015"/>
    <x v="772"/>
    <x v="2"/>
    <n v="9.42"/>
    <n v="5"/>
    <n v="47.1"/>
    <x v="2"/>
    <x v="6"/>
  </r>
  <r>
    <s v="O2175"/>
    <d v="2023-04-03T00:00:00"/>
    <x v="1"/>
    <x v="7"/>
    <x v="2"/>
    <s v="C300"/>
    <x v="970"/>
    <s v="B1536"/>
    <x v="716"/>
    <x v="1"/>
    <n v="35.69"/>
    <n v="5"/>
    <n v="178.45"/>
    <x v="3"/>
    <x v="1"/>
  </r>
  <r>
    <s v="O2648"/>
    <d v="2023-07-23T00:00:00"/>
    <x v="0"/>
    <x v="2"/>
    <x v="2"/>
    <s v="C987"/>
    <x v="622"/>
    <s v="B1537"/>
    <x v="934"/>
    <x v="3"/>
    <n v="10.25"/>
    <n v="5"/>
    <n v="51.25"/>
    <x v="0"/>
    <x v="1"/>
  </r>
  <r>
    <s v="O2729"/>
    <d v="2024-07-07T00:00:00"/>
    <x v="0"/>
    <x v="2"/>
    <x v="1"/>
    <s v="C685"/>
    <x v="1001"/>
    <s v="B1273"/>
    <x v="1137"/>
    <x v="3"/>
    <n v="48.93"/>
    <n v="2"/>
    <n v="97.86"/>
    <x v="0"/>
    <x v="6"/>
  </r>
  <r>
    <s v="O1839"/>
    <d v="2024-12-15T00:00:00"/>
    <x v="0"/>
    <x v="9"/>
    <x v="1"/>
    <s v="C984"/>
    <x v="1131"/>
    <s v="B1905"/>
    <x v="1138"/>
    <x v="1"/>
    <n v="38.9"/>
    <n v="4"/>
    <n v="155.6"/>
    <x v="3"/>
    <x v="2"/>
  </r>
  <r>
    <s v="O1998"/>
    <d v="2024-06-18T00:00:00"/>
    <x v="4"/>
    <x v="1"/>
    <x v="1"/>
    <s v="C820"/>
    <x v="1132"/>
    <s v="B1348"/>
    <x v="1139"/>
    <x v="2"/>
    <n v="19.22"/>
    <n v="4"/>
    <n v="76.88"/>
    <x v="1"/>
    <x v="3"/>
  </r>
  <r>
    <s v="O2028"/>
    <d v="2023-02-03T00:00:00"/>
    <x v="2"/>
    <x v="3"/>
    <x v="2"/>
    <s v="C656"/>
    <x v="1133"/>
    <s v="B1228"/>
    <x v="1140"/>
    <x v="3"/>
    <n v="39.33"/>
    <n v="1"/>
    <n v="39.33"/>
    <x v="2"/>
    <x v="3"/>
  </r>
  <r>
    <s v="O2221"/>
    <d v="2023-04-01T00:00:00"/>
    <x v="6"/>
    <x v="7"/>
    <x v="2"/>
    <s v="C881"/>
    <x v="371"/>
    <s v="B1922"/>
    <x v="918"/>
    <x v="2"/>
    <n v="40.56"/>
    <n v="1"/>
    <n v="40.56"/>
    <x v="2"/>
    <x v="0"/>
  </r>
  <r>
    <s v="O3731"/>
    <d v="2025-06-06T00:00:00"/>
    <x v="2"/>
    <x v="1"/>
    <x v="0"/>
    <s v="C920"/>
    <x v="295"/>
    <s v="B1074"/>
    <x v="297"/>
    <x v="2"/>
    <n v="29.49"/>
    <n v="4"/>
    <n v="117.96"/>
    <x v="0"/>
    <x v="6"/>
  </r>
  <r>
    <s v="O2115"/>
    <d v="2023-07-03T00:00:00"/>
    <x v="1"/>
    <x v="2"/>
    <x v="2"/>
    <s v="C645"/>
    <x v="1134"/>
    <s v="B1723"/>
    <x v="1141"/>
    <x v="2"/>
    <n v="6.64"/>
    <n v="5"/>
    <n v="33.200000000000003"/>
    <x v="2"/>
    <x v="1"/>
  </r>
  <r>
    <s v="O3414"/>
    <d v="2024-09-07T00:00:00"/>
    <x v="6"/>
    <x v="6"/>
    <x v="1"/>
    <s v="C285"/>
    <x v="819"/>
    <s v="B1160"/>
    <x v="366"/>
    <x v="2"/>
    <n v="22.87"/>
    <n v="3"/>
    <n v="68.61"/>
    <x v="2"/>
    <x v="6"/>
  </r>
  <r>
    <s v="O3924"/>
    <d v="2024-08-20T00:00:00"/>
    <x v="4"/>
    <x v="8"/>
    <x v="1"/>
    <s v="C907"/>
    <x v="817"/>
    <s v="B1926"/>
    <x v="502"/>
    <x v="2"/>
    <n v="45.37"/>
    <n v="5"/>
    <n v="226.85"/>
    <x v="0"/>
    <x v="7"/>
  </r>
  <r>
    <s v="O1781"/>
    <d v="2024-08-22T00:00:00"/>
    <x v="5"/>
    <x v="8"/>
    <x v="1"/>
    <s v="C446"/>
    <x v="194"/>
    <s v="B1072"/>
    <x v="411"/>
    <x v="1"/>
    <n v="41.26"/>
    <n v="1"/>
    <n v="41.26"/>
    <x v="0"/>
    <x v="7"/>
  </r>
  <r>
    <s v="O2138"/>
    <d v="2023-10-02T00:00:00"/>
    <x v="1"/>
    <x v="10"/>
    <x v="2"/>
    <s v="C571"/>
    <x v="491"/>
    <s v="B1319"/>
    <x v="340"/>
    <x v="0"/>
    <n v="32.979999999999997"/>
    <n v="4"/>
    <n v="131.91999999999999"/>
    <x v="3"/>
    <x v="3"/>
  </r>
  <r>
    <s v="O3167"/>
    <d v="2025-03-25T00:00:00"/>
    <x v="4"/>
    <x v="0"/>
    <x v="0"/>
    <s v="C822"/>
    <x v="360"/>
    <s v="B1469"/>
    <x v="1010"/>
    <x v="2"/>
    <n v="5.98"/>
    <n v="1"/>
    <n v="5.98"/>
    <x v="1"/>
    <x v="0"/>
  </r>
  <r>
    <s v="O3830"/>
    <d v="2024-07-03T00:00:00"/>
    <x v="3"/>
    <x v="2"/>
    <x v="1"/>
    <s v="C412"/>
    <x v="1008"/>
    <s v="B1686"/>
    <x v="865"/>
    <x v="0"/>
    <n v="7.44"/>
    <n v="3"/>
    <n v="22.32"/>
    <x v="0"/>
    <x v="2"/>
  </r>
  <r>
    <s v="O3020"/>
    <d v="2023-03-06T00:00:00"/>
    <x v="1"/>
    <x v="0"/>
    <x v="2"/>
    <s v="C886"/>
    <x v="401"/>
    <s v="B1566"/>
    <x v="69"/>
    <x v="0"/>
    <n v="39.29"/>
    <n v="2"/>
    <n v="78.58"/>
    <x v="2"/>
    <x v="5"/>
  </r>
  <r>
    <s v="O1298"/>
    <d v="2024-08-20T00:00:00"/>
    <x v="4"/>
    <x v="8"/>
    <x v="1"/>
    <s v="C749"/>
    <x v="384"/>
    <s v="B1472"/>
    <x v="1142"/>
    <x v="3"/>
    <n v="20.11"/>
    <n v="2"/>
    <n v="40.22"/>
    <x v="0"/>
    <x v="7"/>
  </r>
  <r>
    <s v="O1790"/>
    <d v="2024-05-18T00:00:00"/>
    <x v="6"/>
    <x v="4"/>
    <x v="1"/>
    <s v="C412"/>
    <x v="1008"/>
    <s v="B1780"/>
    <x v="329"/>
    <x v="2"/>
    <n v="48.89"/>
    <n v="2"/>
    <n v="97.78"/>
    <x v="3"/>
    <x v="0"/>
  </r>
  <r>
    <s v="O1546"/>
    <d v="2024-09-23T00:00:00"/>
    <x v="1"/>
    <x v="6"/>
    <x v="1"/>
    <s v="C923"/>
    <x v="1135"/>
    <s v="B1201"/>
    <x v="928"/>
    <x v="0"/>
    <n v="30.21"/>
    <n v="5"/>
    <n v="151.05000000000001"/>
    <x v="0"/>
    <x v="4"/>
  </r>
  <r>
    <s v="O3885"/>
    <d v="2023-03-10T00:00:00"/>
    <x v="2"/>
    <x v="0"/>
    <x v="2"/>
    <s v="C988"/>
    <x v="80"/>
    <s v="B1930"/>
    <x v="148"/>
    <x v="0"/>
    <n v="34.47"/>
    <n v="1"/>
    <n v="34.47"/>
    <x v="2"/>
    <x v="3"/>
  </r>
  <r>
    <s v="O1547"/>
    <d v="2023-01-07T00:00:00"/>
    <x v="6"/>
    <x v="11"/>
    <x v="2"/>
    <s v="C517"/>
    <x v="432"/>
    <s v="B1278"/>
    <x v="578"/>
    <x v="3"/>
    <n v="22.88"/>
    <n v="1"/>
    <n v="22.88"/>
    <x v="0"/>
    <x v="0"/>
  </r>
  <r>
    <s v="O3059"/>
    <d v="2023-06-16T00:00:00"/>
    <x v="2"/>
    <x v="1"/>
    <x v="2"/>
    <s v="C476"/>
    <x v="562"/>
    <s v="B1246"/>
    <x v="334"/>
    <x v="1"/>
    <n v="31.06"/>
    <n v="2"/>
    <n v="62.12"/>
    <x v="0"/>
    <x v="1"/>
  </r>
  <r>
    <s v="O3951"/>
    <d v="2024-12-30T00:00:00"/>
    <x v="1"/>
    <x v="9"/>
    <x v="1"/>
    <s v="C480"/>
    <x v="927"/>
    <s v="B1240"/>
    <x v="644"/>
    <x v="0"/>
    <n v="14.33"/>
    <n v="1"/>
    <n v="14.33"/>
    <x v="0"/>
    <x v="0"/>
  </r>
  <r>
    <s v="O2248"/>
    <d v="2022-09-22T00:00:00"/>
    <x v="5"/>
    <x v="6"/>
    <x v="3"/>
    <s v="C984"/>
    <x v="1131"/>
    <s v="B1466"/>
    <x v="85"/>
    <x v="1"/>
    <n v="28.36"/>
    <n v="5"/>
    <n v="141.80000000000001"/>
    <x v="1"/>
    <x v="2"/>
  </r>
  <r>
    <s v="O3052"/>
    <d v="2023-11-26T00:00:00"/>
    <x v="0"/>
    <x v="5"/>
    <x v="2"/>
    <s v="C543"/>
    <x v="1128"/>
    <s v="B1921"/>
    <x v="36"/>
    <x v="2"/>
    <n v="34.24"/>
    <n v="3"/>
    <n v="102.72"/>
    <x v="1"/>
    <x v="3"/>
  </r>
  <r>
    <s v="O1832"/>
    <d v="2024-08-01T00:00:00"/>
    <x v="5"/>
    <x v="8"/>
    <x v="1"/>
    <s v="C892"/>
    <x v="706"/>
    <s v="B1181"/>
    <x v="789"/>
    <x v="0"/>
    <n v="36.07"/>
    <n v="2"/>
    <n v="72.14"/>
    <x v="0"/>
    <x v="3"/>
  </r>
  <r>
    <s v="O1569"/>
    <d v="2023-04-30T00:00:00"/>
    <x v="0"/>
    <x v="7"/>
    <x v="2"/>
    <s v="C483"/>
    <x v="578"/>
    <s v="B1217"/>
    <x v="426"/>
    <x v="3"/>
    <n v="32.130000000000003"/>
    <n v="4"/>
    <n v="128.52000000000001"/>
    <x v="2"/>
    <x v="0"/>
  </r>
  <r>
    <s v="O3051"/>
    <d v="2024-02-04T00:00:00"/>
    <x v="0"/>
    <x v="3"/>
    <x v="1"/>
    <s v="C192"/>
    <x v="722"/>
    <s v="B1871"/>
    <x v="889"/>
    <x v="0"/>
    <n v="26.55"/>
    <n v="4"/>
    <n v="106.2"/>
    <x v="0"/>
    <x v="3"/>
  </r>
  <r>
    <s v="O1418"/>
    <d v="2023-05-17T00:00:00"/>
    <x v="3"/>
    <x v="4"/>
    <x v="2"/>
    <s v="C748"/>
    <x v="1072"/>
    <s v="B1137"/>
    <x v="871"/>
    <x v="2"/>
    <n v="47.71"/>
    <n v="2"/>
    <n v="95.42"/>
    <x v="1"/>
    <x v="0"/>
  </r>
  <r>
    <s v="O2116"/>
    <d v="2023-12-22T00:00:00"/>
    <x v="2"/>
    <x v="9"/>
    <x v="2"/>
    <s v="C202"/>
    <x v="914"/>
    <s v="B1617"/>
    <x v="1143"/>
    <x v="0"/>
    <n v="5.87"/>
    <n v="3"/>
    <n v="17.61"/>
    <x v="3"/>
    <x v="4"/>
  </r>
  <r>
    <s v="O2716"/>
    <d v="2025-07-15T00:00:00"/>
    <x v="4"/>
    <x v="2"/>
    <x v="0"/>
    <s v="C336"/>
    <x v="930"/>
    <s v="B1284"/>
    <x v="744"/>
    <x v="0"/>
    <n v="16.27"/>
    <n v="1"/>
    <n v="16.27"/>
    <x v="2"/>
    <x v="5"/>
  </r>
  <r>
    <s v="O3295"/>
    <d v="2022-09-04T00:00:00"/>
    <x v="0"/>
    <x v="6"/>
    <x v="3"/>
    <s v="C412"/>
    <x v="889"/>
    <s v="B1501"/>
    <x v="195"/>
    <x v="0"/>
    <n v="44.62"/>
    <n v="5"/>
    <n v="223.1"/>
    <x v="2"/>
    <x v="2"/>
  </r>
  <r>
    <s v="O1037"/>
    <d v="2024-05-09T00:00:00"/>
    <x v="5"/>
    <x v="4"/>
    <x v="1"/>
    <s v="C609"/>
    <x v="1136"/>
    <s v="B1841"/>
    <x v="888"/>
    <x v="0"/>
    <n v="33.26"/>
    <n v="3"/>
    <n v="99.78"/>
    <x v="0"/>
    <x v="4"/>
  </r>
  <r>
    <s v="O1103"/>
    <d v="2023-12-25T00:00:00"/>
    <x v="1"/>
    <x v="9"/>
    <x v="2"/>
    <s v="C103"/>
    <x v="1137"/>
    <s v="B1496"/>
    <x v="397"/>
    <x v="1"/>
    <n v="14.37"/>
    <n v="4"/>
    <n v="57.48"/>
    <x v="2"/>
    <x v="7"/>
  </r>
  <r>
    <s v="O1940"/>
    <d v="2024-03-22T00:00:00"/>
    <x v="2"/>
    <x v="0"/>
    <x v="1"/>
    <s v="C658"/>
    <x v="1138"/>
    <s v="B1563"/>
    <x v="584"/>
    <x v="0"/>
    <n v="42.61"/>
    <n v="5"/>
    <n v="213.05"/>
    <x v="1"/>
    <x v="2"/>
  </r>
  <r>
    <s v="O1266"/>
    <d v="2024-10-16T00:00:00"/>
    <x v="3"/>
    <x v="10"/>
    <x v="1"/>
    <s v="C123"/>
    <x v="540"/>
    <s v="B1925"/>
    <x v="1144"/>
    <x v="0"/>
    <n v="10.6"/>
    <n v="3"/>
    <n v="31.8"/>
    <x v="1"/>
    <x v="0"/>
  </r>
  <r>
    <s v="O1411"/>
    <d v="2023-02-16T00:00:00"/>
    <x v="5"/>
    <x v="3"/>
    <x v="2"/>
    <s v="C967"/>
    <x v="1083"/>
    <s v="B1782"/>
    <x v="1145"/>
    <x v="0"/>
    <n v="37.130000000000003"/>
    <n v="4"/>
    <n v="148.52000000000001"/>
    <x v="2"/>
    <x v="0"/>
  </r>
  <r>
    <s v="O3594"/>
    <d v="2023-03-20T00:00:00"/>
    <x v="1"/>
    <x v="0"/>
    <x v="2"/>
    <s v="C923"/>
    <x v="33"/>
    <s v="B1822"/>
    <x v="266"/>
    <x v="2"/>
    <n v="19.34"/>
    <n v="5"/>
    <n v="96.7"/>
    <x v="1"/>
    <x v="2"/>
  </r>
  <r>
    <s v="O3952"/>
    <d v="2023-03-07T00:00:00"/>
    <x v="4"/>
    <x v="0"/>
    <x v="2"/>
    <s v="C760"/>
    <x v="65"/>
    <s v="B1050"/>
    <x v="1136"/>
    <x v="0"/>
    <n v="18.440000000000001"/>
    <n v="3"/>
    <n v="55.32"/>
    <x v="0"/>
    <x v="2"/>
  </r>
  <r>
    <s v="O2355"/>
    <d v="2023-05-03T00:00:00"/>
    <x v="3"/>
    <x v="4"/>
    <x v="2"/>
    <s v="C320"/>
    <x v="717"/>
    <s v="B1029"/>
    <x v="808"/>
    <x v="0"/>
    <n v="42.48"/>
    <n v="4"/>
    <n v="169.92"/>
    <x v="2"/>
    <x v="2"/>
  </r>
  <r>
    <s v="O3386"/>
    <d v="2024-04-09T00:00:00"/>
    <x v="4"/>
    <x v="7"/>
    <x v="1"/>
    <s v="C830"/>
    <x v="398"/>
    <s v="B1128"/>
    <x v="1084"/>
    <x v="0"/>
    <n v="18.21"/>
    <n v="2"/>
    <n v="36.42"/>
    <x v="2"/>
    <x v="5"/>
  </r>
  <r>
    <s v="O2018"/>
    <d v="2023-04-05T00:00:00"/>
    <x v="3"/>
    <x v="7"/>
    <x v="2"/>
    <s v="C247"/>
    <x v="799"/>
    <s v="B1247"/>
    <x v="703"/>
    <x v="0"/>
    <n v="7.26"/>
    <n v="1"/>
    <n v="7.26"/>
    <x v="2"/>
    <x v="7"/>
  </r>
  <r>
    <s v="O1792"/>
    <d v="2024-01-28T00:00:00"/>
    <x v="0"/>
    <x v="11"/>
    <x v="1"/>
    <s v="C127"/>
    <x v="109"/>
    <s v="B1487"/>
    <x v="577"/>
    <x v="2"/>
    <n v="17.670000000000002"/>
    <n v="5"/>
    <n v="88.35"/>
    <x v="3"/>
    <x v="1"/>
  </r>
  <r>
    <s v="O1867"/>
    <d v="2023-07-10T00:00:00"/>
    <x v="1"/>
    <x v="2"/>
    <x v="2"/>
    <s v="C408"/>
    <x v="1139"/>
    <s v="B1312"/>
    <x v="1146"/>
    <x v="3"/>
    <n v="19.29"/>
    <n v="5"/>
    <n v="96.45"/>
    <x v="1"/>
    <x v="7"/>
  </r>
  <r>
    <s v="O1226"/>
    <d v="2024-07-06T00:00:00"/>
    <x v="6"/>
    <x v="2"/>
    <x v="1"/>
    <s v="C448"/>
    <x v="399"/>
    <s v="B1251"/>
    <x v="84"/>
    <x v="1"/>
    <n v="32.619999999999997"/>
    <n v="2"/>
    <n v="65.239999999999995"/>
    <x v="0"/>
    <x v="1"/>
  </r>
  <r>
    <s v="O2117"/>
    <d v="2024-10-10T00:00:00"/>
    <x v="5"/>
    <x v="10"/>
    <x v="1"/>
    <s v="C688"/>
    <x v="982"/>
    <s v="B1166"/>
    <x v="1147"/>
    <x v="3"/>
    <n v="41.65"/>
    <n v="4"/>
    <n v="166.6"/>
    <x v="0"/>
    <x v="0"/>
  </r>
  <r>
    <s v="O1604"/>
    <d v="2024-03-11T00:00:00"/>
    <x v="1"/>
    <x v="0"/>
    <x v="1"/>
    <s v="C756"/>
    <x v="700"/>
    <s v="B1598"/>
    <x v="711"/>
    <x v="2"/>
    <n v="29.32"/>
    <n v="1"/>
    <n v="29.32"/>
    <x v="2"/>
    <x v="7"/>
  </r>
  <r>
    <s v="O3808"/>
    <d v="2025-08-20T00:00:00"/>
    <x v="3"/>
    <x v="8"/>
    <x v="0"/>
    <s v="C674"/>
    <x v="1140"/>
    <s v="B1189"/>
    <x v="169"/>
    <x v="0"/>
    <n v="9.0299999999999994"/>
    <n v="5"/>
    <n v="45.15"/>
    <x v="0"/>
    <x v="2"/>
  </r>
  <r>
    <s v="O3834"/>
    <d v="2025-02-11T00:00:00"/>
    <x v="4"/>
    <x v="3"/>
    <x v="0"/>
    <s v="C698"/>
    <x v="1023"/>
    <s v="B1407"/>
    <x v="457"/>
    <x v="0"/>
    <n v="55.57"/>
    <n v="1"/>
    <n v="55.57"/>
    <x v="1"/>
    <x v="0"/>
  </r>
  <r>
    <s v="O1077"/>
    <d v="2023-07-01T00:00:00"/>
    <x v="6"/>
    <x v="2"/>
    <x v="2"/>
    <s v="C266"/>
    <x v="570"/>
    <s v="B1411"/>
    <x v="586"/>
    <x v="2"/>
    <n v="33.32"/>
    <n v="1"/>
    <n v="33.32"/>
    <x v="3"/>
    <x v="7"/>
  </r>
  <r>
    <s v="O3628"/>
    <d v="2025-01-31T00:00:00"/>
    <x v="2"/>
    <x v="11"/>
    <x v="0"/>
    <s v="C242"/>
    <x v="54"/>
    <s v="B1529"/>
    <x v="833"/>
    <x v="0"/>
    <n v="42.42"/>
    <n v="2"/>
    <n v="84.84"/>
    <x v="0"/>
    <x v="7"/>
  </r>
  <r>
    <s v="O3667"/>
    <d v="2022-11-03T00:00:00"/>
    <x v="5"/>
    <x v="5"/>
    <x v="3"/>
    <s v="C403"/>
    <x v="229"/>
    <s v="B1191"/>
    <x v="400"/>
    <x v="3"/>
    <n v="5.14"/>
    <n v="1"/>
    <n v="5.14"/>
    <x v="2"/>
    <x v="6"/>
  </r>
  <r>
    <s v="O3676"/>
    <d v="2025-05-05T00:00:00"/>
    <x v="1"/>
    <x v="4"/>
    <x v="0"/>
    <s v="C919"/>
    <x v="402"/>
    <s v="B1381"/>
    <x v="211"/>
    <x v="0"/>
    <n v="34.53"/>
    <n v="2"/>
    <n v="69.06"/>
    <x v="0"/>
    <x v="3"/>
  </r>
  <r>
    <s v="O1840"/>
    <d v="2023-03-27T00:00:00"/>
    <x v="1"/>
    <x v="0"/>
    <x v="2"/>
    <s v="C412"/>
    <x v="889"/>
    <s v="B1725"/>
    <x v="275"/>
    <x v="1"/>
    <n v="10.17"/>
    <n v="1"/>
    <n v="10.17"/>
    <x v="1"/>
    <x v="2"/>
  </r>
  <r>
    <s v="O2561"/>
    <d v="2023-08-19T00:00:00"/>
    <x v="6"/>
    <x v="8"/>
    <x v="2"/>
    <s v="C772"/>
    <x v="459"/>
    <s v="B1508"/>
    <x v="981"/>
    <x v="0"/>
    <n v="23.5"/>
    <n v="4"/>
    <n v="94"/>
    <x v="0"/>
    <x v="0"/>
  </r>
  <r>
    <s v="O1141"/>
    <d v="2023-03-01T00:00:00"/>
    <x v="3"/>
    <x v="0"/>
    <x v="2"/>
    <s v="C365"/>
    <x v="1046"/>
    <s v="B1139"/>
    <x v="967"/>
    <x v="1"/>
    <n v="16.84"/>
    <n v="4"/>
    <n v="67.36"/>
    <x v="3"/>
    <x v="0"/>
  </r>
  <r>
    <s v="O3245"/>
    <d v="2025-05-08T00:00:00"/>
    <x v="5"/>
    <x v="4"/>
    <x v="0"/>
    <s v="C749"/>
    <x v="49"/>
    <s v="B1348"/>
    <x v="1139"/>
    <x v="0"/>
    <n v="16.75"/>
    <n v="5"/>
    <n v="83.75"/>
    <x v="0"/>
    <x v="0"/>
  </r>
  <r>
    <s v="O2966"/>
    <d v="2024-12-02T00:00:00"/>
    <x v="1"/>
    <x v="9"/>
    <x v="1"/>
    <s v="C323"/>
    <x v="871"/>
    <s v="B1031"/>
    <x v="1148"/>
    <x v="3"/>
    <n v="27.82"/>
    <n v="2"/>
    <n v="55.64"/>
    <x v="2"/>
    <x v="2"/>
  </r>
  <r>
    <s v="O1773"/>
    <d v="2024-06-05T00:00:00"/>
    <x v="3"/>
    <x v="1"/>
    <x v="1"/>
    <s v="C986"/>
    <x v="1129"/>
    <s v="B1940"/>
    <x v="1022"/>
    <x v="3"/>
    <n v="9.4600000000000009"/>
    <n v="3"/>
    <n v="28.38"/>
    <x v="3"/>
    <x v="3"/>
  </r>
  <r>
    <s v="O2740"/>
    <d v="2023-11-17T00:00:00"/>
    <x v="2"/>
    <x v="5"/>
    <x v="2"/>
    <s v="C285"/>
    <x v="819"/>
    <s v="B1569"/>
    <x v="1058"/>
    <x v="3"/>
    <n v="23.71"/>
    <n v="1"/>
    <n v="23.71"/>
    <x v="2"/>
    <x v="1"/>
  </r>
  <r>
    <s v="O3541"/>
    <d v="2023-03-14T00:00:00"/>
    <x v="4"/>
    <x v="0"/>
    <x v="2"/>
    <s v="C604"/>
    <x v="673"/>
    <s v="B1044"/>
    <x v="452"/>
    <x v="2"/>
    <n v="39.97"/>
    <n v="2"/>
    <n v="79.94"/>
    <x v="1"/>
    <x v="1"/>
  </r>
  <r>
    <s v="O1441"/>
    <d v="2024-12-11T00:00:00"/>
    <x v="3"/>
    <x v="9"/>
    <x v="1"/>
    <s v="C813"/>
    <x v="248"/>
    <s v="B1446"/>
    <x v="1123"/>
    <x v="1"/>
    <n v="32.75"/>
    <n v="5"/>
    <n v="163.75"/>
    <x v="0"/>
    <x v="7"/>
  </r>
  <r>
    <s v="O2506"/>
    <d v="2024-11-19T00:00:00"/>
    <x v="4"/>
    <x v="5"/>
    <x v="1"/>
    <s v="C822"/>
    <x v="360"/>
    <s v="B1022"/>
    <x v="448"/>
    <x v="2"/>
    <n v="11.87"/>
    <n v="3"/>
    <n v="35.61"/>
    <x v="0"/>
    <x v="5"/>
  </r>
  <r>
    <s v="O1619"/>
    <d v="2023-03-21T00:00:00"/>
    <x v="4"/>
    <x v="0"/>
    <x v="2"/>
    <s v="C115"/>
    <x v="879"/>
    <s v="B1718"/>
    <x v="1149"/>
    <x v="0"/>
    <n v="31.73"/>
    <n v="1"/>
    <n v="31.73"/>
    <x v="0"/>
    <x v="4"/>
  </r>
  <r>
    <s v="O2397"/>
    <d v="2025-02-02T00:00:00"/>
    <x v="0"/>
    <x v="3"/>
    <x v="0"/>
    <s v="C317"/>
    <x v="981"/>
    <s v="B1602"/>
    <x v="791"/>
    <x v="0"/>
    <n v="44.57"/>
    <n v="2"/>
    <n v="89.14"/>
    <x v="0"/>
    <x v="2"/>
  </r>
  <r>
    <s v="O2555"/>
    <d v="2025-03-29T00:00:00"/>
    <x v="6"/>
    <x v="0"/>
    <x v="0"/>
    <s v="C479"/>
    <x v="141"/>
    <s v="B1222"/>
    <x v="442"/>
    <x v="1"/>
    <n v="26.41"/>
    <n v="5"/>
    <n v="132.05000000000001"/>
    <x v="1"/>
    <x v="7"/>
  </r>
  <r>
    <s v="O1012"/>
    <d v="2024-03-24T00:00:00"/>
    <x v="0"/>
    <x v="0"/>
    <x v="1"/>
    <s v="C778"/>
    <x v="1141"/>
    <s v="B1316"/>
    <x v="794"/>
    <x v="3"/>
    <n v="26.12"/>
    <n v="5"/>
    <n v="130.6"/>
    <x v="1"/>
    <x v="7"/>
  </r>
  <r>
    <s v="O3433"/>
    <d v="2024-07-01T00:00:00"/>
    <x v="1"/>
    <x v="2"/>
    <x v="1"/>
    <s v="C559"/>
    <x v="316"/>
    <s v="B1986"/>
    <x v="1016"/>
    <x v="3"/>
    <n v="10.71"/>
    <n v="2"/>
    <n v="21.42"/>
    <x v="0"/>
    <x v="3"/>
  </r>
  <r>
    <s v="O3835"/>
    <d v="2022-09-02T00:00:00"/>
    <x v="2"/>
    <x v="6"/>
    <x v="3"/>
    <s v="C172"/>
    <x v="178"/>
    <s v="B1356"/>
    <x v="264"/>
    <x v="0"/>
    <n v="28.65"/>
    <n v="5"/>
    <n v="143.25"/>
    <x v="2"/>
    <x v="6"/>
  </r>
  <r>
    <s v="O2757"/>
    <d v="2024-12-20T00:00:00"/>
    <x v="2"/>
    <x v="9"/>
    <x v="1"/>
    <s v="C112"/>
    <x v="695"/>
    <s v="B1768"/>
    <x v="63"/>
    <x v="2"/>
    <n v="23.82"/>
    <n v="2"/>
    <n v="47.64"/>
    <x v="0"/>
    <x v="2"/>
  </r>
  <r>
    <s v="O2690"/>
    <d v="2023-08-31T00:00:00"/>
    <x v="5"/>
    <x v="8"/>
    <x v="2"/>
    <s v="C435"/>
    <x v="1070"/>
    <s v="B1217"/>
    <x v="672"/>
    <x v="1"/>
    <n v="17.399999999999999"/>
    <n v="2"/>
    <n v="34.799999999999997"/>
    <x v="0"/>
    <x v="2"/>
  </r>
  <r>
    <s v="O1354"/>
    <d v="2023-11-30T00:00:00"/>
    <x v="5"/>
    <x v="5"/>
    <x v="2"/>
    <s v="C125"/>
    <x v="355"/>
    <s v="B1802"/>
    <x v="1150"/>
    <x v="3"/>
    <n v="20.2"/>
    <n v="1"/>
    <n v="20.2"/>
    <x v="1"/>
    <x v="1"/>
  </r>
  <r>
    <s v="O2427"/>
    <d v="2022-12-16T00:00:00"/>
    <x v="2"/>
    <x v="9"/>
    <x v="3"/>
    <s v="C101"/>
    <x v="581"/>
    <s v="B1508"/>
    <x v="981"/>
    <x v="0"/>
    <n v="19.670000000000002"/>
    <n v="1"/>
    <n v="19.670000000000002"/>
    <x v="0"/>
    <x v="5"/>
  </r>
  <r>
    <s v="O1727"/>
    <d v="2024-04-07T00:00:00"/>
    <x v="0"/>
    <x v="7"/>
    <x v="1"/>
    <s v="C400"/>
    <x v="865"/>
    <s v="B1744"/>
    <x v="881"/>
    <x v="2"/>
    <n v="44.15"/>
    <n v="1"/>
    <n v="44.15"/>
    <x v="0"/>
    <x v="3"/>
  </r>
  <r>
    <s v="O2337"/>
    <d v="2025-08-11T00:00:00"/>
    <x v="1"/>
    <x v="8"/>
    <x v="0"/>
    <s v="C962"/>
    <x v="152"/>
    <s v="B1036"/>
    <x v="901"/>
    <x v="2"/>
    <n v="18.37"/>
    <n v="1"/>
    <n v="18.37"/>
    <x v="2"/>
    <x v="6"/>
  </r>
  <r>
    <s v="O1891"/>
    <d v="2024-05-03T00:00:00"/>
    <x v="2"/>
    <x v="4"/>
    <x v="1"/>
    <s v="C562"/>
    <x v="319"/>
    <s v="B1047"/>
    <x v="1151"/>
    <x v="2"/>
    <n v="23.8"/>
    <n v="1"/>
    <n v="23.8"/>
    <x v="2"/>
    <x v="3"/>
  </r>
  <r>
    <s v="O3690"/>
    <d v="2022-11-05T00:00:00"/>
    <x v="6"/>
    <x v="5"/>
    <x v="3"/>
    <s v="C491"/>
    <x v="841"/>
    <s v="B1485"/>
    <x v="806"/>
    <x v="1"/>
    <n v="22.22"/>
    <n v="3"/>
    <n v="66.66"/>
    <x v="1"/>
    <x v="3"/>
  </r>
  <r>
    <s v="O1993"/>
    <d v="2024-04-02T00:00:00"/>
    <x v="4"/>
    <x v="7"/>
    <x v="1"/>
    <s v="C253"/>
    <x v="825"/>
    <s v="B1031"/>
    <x v="1148"/>
    <x v="1"/>
    <n v="23.43"/>
    <n v="3"/>
    <n v="70.290000000000006"/>
    <x v="1"/>
    <x v="1"/>
  </r>
  <r>
    <s v="O3265"/>
    <d v="2025-07-11T00:00:00"/>
    <x v="2"/>
    <x v="2"/>
    <x v="0"/>
    <s v="C907"/>
    <x v="817"/>
    <s v="B1586"/>
    <x v="117"/>
    <x v="0"/>
    <n v="10.62"/>
    <n v="4"/>
    <n v="42.48"/>
    <x v="2"/>
    <x v="7"/>
  </r>
  <r>
    <s v="O3354"/>
    <d v="2024-11-06T00:00:00"/>
    <x v="3"/>
    <x v="5"/>
    <x v="1"/>
    <s v="C553"/>
    <x v="276"/>
    <s v="B1476"/>
    <x v="597"/>
    <x v="0"/>
    <n v="38.96"/>
    <n v="1"/>
    <n v="38.96"/>
    <x v="2"/>
    <x v="0"/>
  </r>
  <r>
    <s v="O1665"/>
    <d v="2024-11-17T00:00:00"/>
    <x v="0"/>
    <x v="5"/>
    <x v="1"/>
    <s v="C862"/>
    <x v="155"/>
    <s v="B1647"/>
    <x v="701"/>
    <x v="3"/>
    <n v="31.88"/>
    <n v="1"/>
    <n v="31.88"/>
    <x v="1"/>
    <x v="0"/>
  </r>
  <r>
    <s v="O1393"/>
    <d v="2023-07-21T00:00:00"/>
    <x v="2"/>
    <x v="2"/>
    <x v="2"/>
    <s v="C985"/>
    <x v="339"/>
    <s v="B1072"/>
    <x v="454"/>
    <x v="3"/>
    <n v="43.89"/>
    <n v="1"/>
    <n v="43.89"/>
    <x v="3"/>
    <x v="1"/>
  </r>
  <r>
    <s v="O3495"/>
    <d v="2024-10-17T00:00:00"/>
    <x v="5"/>
    <x v="10"/>
    <x v="1"/>
    <s v="C658"/>
    <x v="1138"/>
    <s v="B1029"/>
    <x v="808"/>
    <x v="0"/>
    <n v="36.020000000000003"/>
    <n v="2"/>
    <n v="72.040000000000006"/>
    <x v="0"/>
    <x v="2"/>
  </r>
  <r>
    <s v="O3353"/>
    <d v="2023-02-25T00:00:00"/>
    <x v="6"/>
    <x v="3"/>
    <x v="2"/>
    <s v="C659"/>
    <x v="977"/>
    <s v="B1378"/>
    <x v="23"/>
    <x v="0"/>
    <n v="24.56"/>
    <n v="3"/>
    <n v="73.680000000000007"/>
    <x v="2"/>
    <x v="2"/>
  </r>
  <r>
    <s v="O2394"/>
    <d v="2024-12-09T00:00:00"/>
    <x v="1"/>
    <x v="9"/>
    <x v="1"/>
    <s v="C818"/>
    <x v="534"/>
    <s v="B1337"/>
    <x v="99"/>
    <x v="3"/>
    <n v="9.83"/>
    <n v="1"/>
    <n v="9.83"/>
    <x v="0"/>
    <x v="0"/>
  </r>
  <r>
    <s v="O3399"/>
    <d v="2024-03-12T00:00:00"/>
    <x v="4"/>
    <x v="0"/>
    <x v="1"/>
    <s v="C631"/>
    <x v="1123"/>
    <s v="B1530"/>
    <x v="226"/>
    <x v="2"/>
    <n v="55.9"/>
    <n v="4"/>
    <n v="223.6"/>
    <x v="1"/>
    <x v="1"/>
  </r>
  <r>
    <s v="O3856"/>
    <d v="2023-02-15T00:00:00"/>
    <x v="3"/>
    <x v="3"/>
    <x v="2"/>
    <s v="C384"/>
    <x v="28"/>
    <s v="B1080"/>
    <x v="477"/>
    <x v="1"/>
    <n v="43.11"/>
    <n v="2"/>
    <n v="86.22"/>
    <x v="2"/>
    <x v="6"/>
  </r>
  <r>
    <s v="O3153"/>
    <d v="2024-06-24T00:00:00"/>
    <x v="1"/>
    <x v="1"/>
    <x v="1"/>
    <s v="C130"/>
    <x v="224"/>
    <s v="B1184"/>
    <x v="1105"/>
    <x v="0"/>
    <n v="32.01"/>
    <n v="4"/>
    <n v="128.04"/>
    <x v="1"/>
    <x v="2"/>
  </r>
  <r>
    <s v="O1154"/>
    <d v="2023-04-07T00:00:00"/>
    <x v="2"/>
    <x v="7"/>
    <x v="2"/>
    <s v="C498"/>
    <x v="1142"/>
    <s v="B1512"/>
    <x v="312"/>
    <x v="3"/>
    <n v="22.11"/>
    <n v="1"/>
    <n v="22.11"/>
    <x v="1"/>
    <x v="1"/>
  </r>
  <r>
    <s v="O1392"/>
    <d v="2023-02-28T00:00:00"/>
    <x v="4"/>
    <x v="3"/>
    <x v="2"/>
    <s v="C828"/>
    <x v="1143"/>
    <s v="B1119"/>
    <x v="154"/>
    <x v="1"/>
    <n v="10.08"/>
    <n v="1"/>
    <n v="10.08"/>
    <x v="3"/>
    <x v="7"/>
  </r>
  <r>
    <s v="O3322"/>
    <d v="2024-08-26T00:00:00"/>
    <x v="1"/>
    <x v="8"/>
    <x v="1"/>
    <s v="C750"/>
    <x v="373"/>
    <s v="B1558"/>
    <x v="533"/>
    <x v="0"/>
    <n v="22.5"/>
    <n v="1"/>
    <n v="22.5"/>
    <x v="0"/>
    <x v="3"/>
  </r>
  <r>
    <s v="O2407"/>
    <d v="2023-10-21T00:00:00"/>
    <x v="6"/>
    <x v="10"/>
    <x v="2"/>
    <s v="C353"/>
    <x v="518"/>
    <s v="B1276"/>
    <x v="236"/>
    <x v="2"/>
    <n v="7.76"/>
    <n v="5"/>
    <n v="38.799999999999997"/>
    <x v="0"/>
    <x v="0"/>
  </r>
  <r>
    <s v="O1406"/>
    <d v="2023-07-17T00:00:00"/>
    <x v="1"/>
    <x v="2"/>
    <x v="2"/>
    <s v="C457"/>
    <x v="701"/>
    <s v="B1042"/>
    <x v="785"/>
    <x v="3"/>
    <n v="17.5"/>
    <n v="1"/>
    <n v="17.5"/>
    <x v="2"/>
    <x v="2"/>
  </r>
  <r>
    <s v="O1105"/>
    <d v="2023-07-14T00:00:00"/>
    <x v="2"/>
    <x v="2"/>
    <x v="2"/>
    <s v="C809"/>
    <x v="233"/>
    <s v="B1714"/>
    <x v="401"/>
    <x v="1"/>
    <n v="35.1"/>
    <n v="1"/>
    <n v="35.1"/>
    <x v="3"/>
    <x v="7"/>
  </r>
  <r>
    <s v="O2776"/>
    <d v="2023-01-10T00:00:00"/>
    <x v="4"/>
    <x v="11"/>
    <x v="2"/>
    <s v="C749"/>
    <x v="49"/>
    <s v="B1871"/>
    <x v="889"/>
    <x v="0"/>
    <n v="34.15"/>
    <n v="1"/>
    <n v="34.15"/>
    <x v="0"/>
    <x v="7"/>
  </r>
  <r>
    <s v="O2703"/>
    <d v="2024-03-27T00:00:00"/>
    <x v="3"/>
    <x v="0"/>
    <x v="1"/>
    <s v="C898"/>
    <x v="176"/>
    <s v="B1063"/>
    <x v="612"/>
    <x v="1"/>
    <n v="34.07"/>
    <n v="4"/>
    <n v="136.28"/>
    <x v="1"/>
    <x v="2"/>
  </r>
  <r>
    <s v="O3050"/>
    <d v="2022-08-29T00:00:00"/>
    <x v="1"/>
    <x v="8"/>
    <x v="3"/>
    <s v="C989"/>
    <x v="423"/>
    <s v="B1933"/>
    <x v="302"/>
    <x v="2"/>
    <n v="32.58"/>
    <n v="5"/>
    <n v="162.9"/>
    <x v="0"/>
    <x v="2"/>
  </r>
  <r>
    <s v="O1765"/>
    <d v="2023-04-11T00:00:00"/>
    <x v="4"/>
    <x v="7"/>
    <x v="2"/>
    <s v="C787"/>
    <x v="972"/>
    <s v="B1698"/>
    <x v="288"/>
    <x v="1"/>
    <n v="32.950000000000003"/>
    <n v="1"/>
    <n v="32.950000000000003"/>
    <x v="2"/>
    <x v="2"/>
  </r>
  <r>
    <s v="O1822"/>
    <d v="2024-11-27T00:00:00"/>
    <x v="3"/>
    <x v="5"/>
    <x v="1"/>
    <s v="C977"/>
    <x v="1112"/>
    <s v="B1464"/>
    <x v="559"/>
    <x v="1"/>
    <n v="17.27"/>
    <n v="1"/>
    <n v="17.27"/>
    <x v="3"/>
    <x v="7"/>
  </r>
  <r>
    <s v="O1579"/>
    <d v="2023-07-31T00:00:00"/>
    <x v="1"/>
    <x v="2"/>
    <x v="2"/>
    <s v="C740"/>
    <x v="1144"/>
    <s v="B1500"/>
    <x v="1001"/>
    <x v="3"/>
    <n v="16.260000000000002"/>
    <n v="1"/>
    <n v="16.260000000000002"/>
    <x v="0"/>
    <x v="7"/>
  </r>
  <r>
    <s v="O2785"/>
    <d v="2025-03-26T00:00:00"/>
    <x v="3"/>
    <x v="0"/>
    <x v="0"/>
    <s v="C788"/>
    <x v="489"/>
    <s v="B1782"/>
    <x v="282"/>
    <x v="0"/>
    <n v="35.93"/>
    <n v="2"/>
    <n v="71.86"/>
    <x v="2"/>
    <x v="7"/>
  </r>
  <r>
    <s v="O2985"/>
    <d v="2025-01-12T00:00:00"/>
    <x v="0"/>
    <x v="11"/>
    <x v="0"/>
    <s v="C989"/>
    <x v="423"/>
    <s v="B1395"/>
    <x v="153"/>
    <x v="3"/>
    <n v="43.01"/>
    <n v="5"/>
    <n v="215.05"/>
    <x v="1"/>
    <x v="2"/>
  </r>
  <r>
    <s v="O3815"/>
    <d v="2024-03-05T00:00:00"/>
    <x v="4"/>
    <x v="0"/>
    <x v="1"/>
    <s v="C153"/>
    <x v="1145"/>
    <s v="B1033"/>
    <x v="677"/>
    <x v="2"/>
    <n v="45.49"/>
    <n v="1"/>
    <n v="45.49"/>
    <x v="0"/>
    <x v="2"/>
  </r>
  <r>
    <s v="O2718"/>
    <d v="2023-05-09T00:00:00"/>
    <x v="4"/>
    <x v="4"/>
    <x v="2"/>
    <s v="C110"/>
    <x v="249"/>
    <s v="B1651"/>
    <x v="782"/>
    <x v="2"/>
    <n v="31.41"/>
    <n v="4"/>
    <n v="125.64"/>
    <x v="2"/>
    <x v="2"/>
  </r>
  <r>
    <s v="O1912"/>
    <d v="2024-11-05T00:00:00"/>
    <x v="4"/>
    <x v="5"/>
    <x v="1"/>
    <s v="C829"/>
    <x v="946"/>
    <s v="B1112"/>
    <x v="1152"/>
    <x v="0"/>
    <n v="46.23"/>
    <n v="1"/>
    <n v="46.23"/>
    <x v="1"/>
    <x v="7"/>
  </r>
  <r>
    <s v="O2293"/>
    <d v="2025-07-16T00:00:00"/>
    <x v="3"/>
    <x v="2"/>
    <x v="0"/>
    <s v="C656"/>
    <x v="1133"/>
    <s v="B1416"/>
    <x v="433"/>
    <x v="2"/>
    <n v="37.590000000000003"/>
    <n v="1"/>
    <n v="37.590000000000003"/>
    <x v="2"/>
    <x v="2"/>
  </r>
  <r>
    <s v="O1762"/>
    <d v="2023-04-09T00:00:00"/>
    <x v="0"/>
    <x v="7"/>
    <x v="2"/>
    <s v="C887"/>
    <x v="396"/>
    <s v="B1920"/>
    <x v="1056"/>
    <x v="2"/>
    <n v="39.86"/>
    <n v="4"/>
    <n v="159.44"/>
    <x v="1"/>
    <x v="2"/>
  </r>
  <r>
    <s v="O1798"/>
    <d v="2024-04-12T00:00:00"/>
    <x v="2"/>
    <x v="7"/>
    <x v="1"/>
    <s v="C476"/>
    <x v="562"/>
    <s v="B1530"/>
    <x v="226"/>
    <x v="1"/>
    <n v="49.06"/>
    <n v="4"/>
    <n v="196.24"/>
    <x v="3"/>
    <x v="3"/>
  </r>
  <r>
    <s v="O3732"/>
    <d v="2025-04-24T00:00:00"/>
    <x v="5"/>
    <x v="7"/>
    <x v="0"/>
    <s v="C827"/>
    <x v="1043"/>
    <s v="B1472"/>
    <x v="1153"/>
    <x v="0"/>
    <n v="9.77"/>
    <n v="2"/>
    <n v="19.54"/>
    <x v="2"/>
    <x v="0"/>
  </r>
  <r>
    <s v="O3864"/>
    <d v="2023-05-04T00:00:00"/>
    <x v="5"/>
    <x v="4"/>
    <x v="2"/>
    <s v="C115"/>
    <x v="424"/>
    <s v="B1922"/>
    <x v="587"/>
    <x v="0"/>
    <n v="24.65"/>
    <n v="2"/>
    <n v="49.3"/>
    <x v="0"/>
    <x v="0"/>
  </r>
  <r>
    <s v="O2281"/>
    <d v="2023-12-22T00:00:00"/>
    <x v="2"/>
    <x v="9"/>
    <x v="2"/>
    <s v="C660"/>
    <x v="642"/>
    <s v="B1297"/>
    <x v="289"/>
    <x v="2"/>
    <n v="22.29"/>
    <n v="1"/>
    <n v="22.29"/>
    <x v="1"/>
    <x v="7"/>
  </r>
  <r>
    <s v="O1451"/>
    <d v="2023-01-18T00:00:00"/>
    <x v="3"/>
    <x v="11"/>
    <x v="2"/>
    <s v="C977"/>
    <x v="1"/>
    <s v="B1491"/>
    <x v="1124"/>
    <x v="3"/>
    <n v="19.43"/>
    <n v="3"/>
    <n v="58.29"/>
    <x v="2"/>
    <x v="0"/>
  </r>
  <r>
    <s v="O3403"/>
    <d v="2025-08-07T00:00:00"/>
    <x v="5"/>
    <x v="8"/>
    <x v="0"/>
    <s v="C697"/>
    <x v="1012"/>
    <s v="B1444"/>
    <x v="665"/>
    <x v="1"/>
    <n v="20.89"/>
    <n v="3"/>
    <n v="62.67"/>
    <x v="2"/>
    <x v="3"/>
  </r>
  <r>
    <s v="O3092"/>
    <d v="2023-10-01T00:00:00"/>
    <x v="0"/>
    <x v="10"/>
    <x v="2"/>
    <s v="C875"/>
    <x v="949"/>
    <s v="B1517"/>
    <x v="923"/>
    <x v="0"/>
    <n v="34.64"/>
    <n v="1"/>
    <n v="34.64"/>
    <x v="2"/>
    <x v="5"/>
  </r>
  <r>
    <s v="O2105"/>
    <d v="2023-09-10T00:00:00"/>
    <x v="0"/>
    <x v="6"/>
    <x v="2"/>
    <s v="C696"/>
    <x v="809"/>
    <s v="B1248"/>
    <x v="940"/>
    <x v="3"/>
    <n v="18.38"/>
    <n v="3"/>
    <n v="55.14"/>
    <x v="1"/>
    <x v="2"/>
  </r>
  <r>
    <s v="O3968"/>
    <d v="2023-04-19T00:00:00"/>
    <x v="3"/>
    <x v="7"/>
    <x v="2"/>
    <s v="C572"/>
    <x v="714"/>
    <s v="B1225"/>
    <x v="861"/>
    <x v="1"/>
    <n v="6.41"/>
    <n v="4"/>
    <n v="25.64"/>
    <x v="0"/>
    <x v="2"/>
  </r>
  <r>
    <s v="O2774"/>
    <d v="2024-12-29T00:00:00"/>
    <x v="0"/>
    <x v="9"/>
    <x v="1"/>
    <s v="C300"/>
    <x v="442"/>
    <s v="B1468"/>
    <x v="741"/>
    <x v="2"/>
    <n v="21"/>
    <n v="2"/>
    <n v="42"/>
    <x v="1"/>
    <x v="0"/>
  </r>
  <r>
    <s v="O3117"/>
    <d v="2022-11-08T00:00:00"/>
    <x v="4"/>
    <x v="5"/>
    <x v="3"/>
    <s v="C913"/>
    <x v="610"/>
    <s v="B1874"/>
    <x v="249"/>
    <x v="2"/>
    <n v="36.39"/>
    <n v="4"/>
    <n v="145.56"/>
    <x v="2"/>
    <x v="0"/>
  </r>
  <r>
    <s v="O2828"/>
    <d v="2025-04-12T00:00:00"/>
    <x v="6"/>
    <x v="7"/>
    <x v="0"/>
    <s v="C590"/>
    <x v="1146"/>
    <s v="B1784"/>
    <x v="1102"/>
    <x v="2"/>
    <n v="14.25"/>
    <n v="2"/>
    <n v="28.5"/>
    <x v="2"/>
    <x v="6"/>
  </r>
  <r>
    <s v="O3416"/>
    <d v="2023-11-06T00:00:00"/>
    <x v="1"/>
    <x v="5"/>
    <x v="2"/>
    <s v="C651"/>
    <x v="113"/>
    <s v="B1648"/>
    <x v="786"/>
    <x v="0"/>
    <n v="47.96"/>
    <n v="2"/>
    <n v="95.92"/>
    <x v="0"/>
    <x v="5"/>
  </r>
  <r>
    <s v="O2158"/>
    <d v="2023-08-07T00:00:00"/>
    <x v="1"/>
    <x v="8"/>
    <x v="2"/>
    <s v="C880"/>
    <x v="643"/>
    <s v="B1044"/>
    <x v="931"/>
    <x v="2"/>
    <n v="21.41"/>
    <n v="3"/>
    <n v="64.23"/>
    <x v="0"/>
    <x v="3"/>
  </r>
  <r>
    <s v="O1857"/>
    <d v="2024-07-13T00:00:00"/>
    <x v="6"/>
    <x v="2"/>
    <x v="1"/>
    <s v="C641"/>
    <x v="307"/>
    <s v="B1020"/>
    <x v="46"/>
    <x v="1"/>
    <n v="49.22"/>
    <n v="3"/>
    <n v="147.66"/>
    <x v="0"/>
    <x v="3"/>
  </r>
  <r>
    <s v="O3058"/>
    <d v="2023-08-10T00:00:00"/>
    <x v="5"/>
    <x v="8"/>
    <x v="2"/>
    <s v="C412"/>
    <x v="889"/>
    <s v="B1935"/>
    <x v="107"/>
    <x v="2"/>
    <n v="5.28"/>
    <n v="5"/>
    <n v="26.4"/>
    <x v="0"/>
    <x v="2"/>
  </r>
  <r>
    <s v="O2654"/>
    <d v="2025-03-04T00:00:00"/>
    <x v="4"/>
    <x v="0"/>
    <x v="0"/>
    <s v="C372"/>
    <x v="687"/>
    <s v="B1908"/>
    <x v="1154"/>
    <x v="2"/>
    <n v="26.04"/>
    <n v="4"/>
    <n v="104.16"/>
    <x v="0"/>
    <x v="2"/>
  </r>
  <r>
    <s v="O2819"/>
    <d v="2025-06-26T00:00:00"/>
    <x v="5"/>
    <x v="1"/>
    <x v="0"/>
    <s v="C510"/>
    <x v="246"/>
    <s v="B1488"/>
    <x v="1131"/>
    <x v="2"/>
    <n v="9.58"/>
    <n v="3"/>
    <n v="28.74"/>
    <x v="0"/>
    <x v="0"/>
  </r>
  <r>
    <s v="O1524"/>
    <d v="2024-03-20T00:00:00"/>
    <x v="3"/>
    <x v="0"/>
    <x v="1"/>
    <s v="C850"/>
    <x v="336"/>
    <s v="B1503"/>
    <x v="689"/>
    <x v="0"/>
    <n v="42.93"/>
    <n v="2"/>
    <n v="85.86"/>
    <x v="0"/>
    <x v="4"/>
  </r>
  <r>
    <s v="O2598"/>
    <d v="2024-11-01T00:00:00"/>
    <x v="2"/>
    <x v="5"/>
    <x v="1"/>
    <s v="C437"/>
    <x v="352"/>
    <s v="B1751"/>
    <x v="664"/>
    <x v="2"/>
    <n v="21.53"/>
    <n v="1"/>
    <n v="21.53"/>
    <x v="0"/>
    <x v="2"/>
  </r>
  <r>
    <s v="O1461"/>
    <d v="2023-12-10T00:00:00"/>
    <x v="0"/>
    <x v="9"/>
    <x v="2"/>
    <s v="C679"/>
    <x v="57"/>
    <s v="B1719"/>
    <x v="1155"/>
    <x v="1"/>
    <n v="32.869999999999997"/>
    <n v="1"/>
    <n v="32.869999999999997"/>
    <x v="1"/>
    <x v="1"/>
  </r>
  <r>
    <s v="O3132"/>
    <d v="2024-11-21T00:00:00"/>
    <x v="5"/>
    <x v="5"/>
    <x v="1"/>
    <s v="C959"/>
    <x v="479"/>
    <s v="B1022"/>
    <x v="448"/>
    <x v="2"/>
    <n v="9.65"/>
    <n v="2"/>
    <n v="19.3"/>
    <x v="2"/>
    <x v="2"/>
  </r>
  <r>
    <s v="O2280"/>
    <d v="2023-08-17T00:00:00"/>
    <x v="5"/>
    <x v="8"/>
    <x v="2"/>
    <s v="C679"/>
    <x v="57"/>
    <s v="B1841"/>
    <x v="888"/>
    <x v="2"/>
    <n v="36.71"/>
    <n v="3"/>
    <n v="110.13"/>
    <x v="1"/>
    <x v="6"/>
  </r>
  <r>
    <s v="O2449"/>
    <d v="2023-06-10T00:00:00"/>
    <x v="6"/>
    <x v="1"/>
    <x v="2"/>
    <s v="C526"/>
    <x v="428"/>
    <s v="B1896"/>
    <x v="384"/>
    <x v="0"/>
    <n v="28.11"/>
    <n v="5"/>
    <n v="140.55000000000001"/>
    <x v="2"/>
    <x v="2"/>
  </r>
  <r>
    <s v="O3108"/>
    <d v="2024-04-15T00:00:00"/>
    <x v="1"/>
    <x v="7"/>
    <x v="1"/>
    <s v="C263"/>
    <x v="139"/>
    <s v="B1307"/>
    <x v="993"/>
    <x v="2"/>
    <n v="45.86"/>
    <n v="2"/>
    <n v="91.72"/>
    <x v="0"/>
    <x v="2"/>
  </r>
  <r>
    <s v="O2560"/>
    <d v="2025-06-25T00:00:00"/>
    <x v="3"/>
    <x v="1"/>
    <x v="0"/>
    <s v="C112"/>
    <x v="695"/>
    <s v="B1482"/>
    <x v="44"/>
    <x v="3"/>
    <n v="48.88"/>
    <n v="2"/>
    <n v="97.76"/>
    <x v="0"/>
    <x v="0"/>
  </r>
  <r>
    <s v="O3310"/>
    <d v="2023-01-26T00:00:00"/>
    <x v="5"/>
    <x v="11"/>
    <x v="2"/>
    <s v="C165"/>
    <x v="870"/>
    <s v="B1634"/>
    <x v="738"/>
    <x v="1"/>
    <n v="10.199999999999999"/>
    <n v="3"/>
    <n v="30.6"/>
    <x v="2"/>
    <x v="0"/>
  </r>
  <r>
    <s v="O1963"/>
    <d v="2023-09-29T00:00:00"/>
    <x v="2"/>
    <x v="6"/>
    <x v="2"/>
    <s v="C478"/>
    <x v="1034"/>
    <s v="B1313"/>
    <x v="1156"/>
    <x v="2"/>
    <n v="48.36"/>
    <n v="4"/>
    <n v="193.44"/>
    <x v="0"/>
    <x v="0"/>
  </r>
  <r>
    <s v="O1831"/>
    <d v="2023-01-22T00:00:00"/>
    <x v="0"/>
    <x v="11"/>
    <x v="2"/>
    <s v="C135"/>
    <x v="1147"/>
    <s v="B1172"/>
    <x v="554"/>
    <x v="2"/>
    <n v="45.37"/>
    <n v="4"/>
    <n v="181.48"/>
    <x v="3"/>
    <x v="1"/>
  </r>
  <r>
    <s v="O2359"/>
    <d v="2023-08-31T00:00:00"/>
    <x v="5"/>
    <x v="8"/>
    <x v="2"/>
    <s v="C517"/>
    <x v="584"/>
    <s v="B1050"/>
    <x v="1136"/>
    <x v="2"/>
    <n v="25.3"/>
    <n v="1"/>
    <n v="25.3"/>
    <x v="2"/>
    <x v="3"/>
  </r>
  <r>
    <s v="O1889"/>
    <d v="2024-11-26T00:00:00"/>
    <x v="4"/>
    <x v="5"/>
    <x v="1"/>
    <s v="C221"/>
    <x v="96"/>
    <s v="B1869"/>
    <x v="1011"/>
    <x v="2"/>
    <n v="18.12"/>
    <n v="2"/>
    <n v="36.24"/>
    <x v="3"/>
    <x v="1"/>
  </r>
  <r>
    <s v="O1989"/>
    <d v="2023-03-24T00:00:00"/>
    <x v="2"/>
    <x v="0"/>
    <x v="2"/>
    <s v="C153"/>
    <x v="1145"/>
    <s v="B1438"/>
    <x v="1045"/>
    <x v="3"/>
    <n v="19.09"/>
    <n v="3"/>
    <n v="57.27"/>
    <x v="0"/>
    <x v="2"/>
  </r>
  <r>
    <s v="O3324"/>
    <d v="2023-02-09T00:00:00"/>
    <x v="5"/>
    <x v="3"/>
    <x v="2"/>
    <s v="C536"/>
    <x v="209"/>
    <s v="B1578"/>
    <x v="67"/>
    <x v="0"/>
    <n v="31.32"/>
    <n v="4"/>
    <n v="125.28"/>
    <x v="1"/>
    <x v="0"/>
  </r>
  <r>
    <s v="O3947"/>
    <d v="2023-10-06T00:00:00"/>
    <x v="2"/>
    <x v="10"/>
    <x v="2"/>
    <s v="C551"/>
    <x v="60"/>
    <s v="B1094"/>
    <x v="325"/>
    <x v="0"/>
    <n v="55.53"/>
    <n v="4"/>
    <n v="222.12"/>
    <x v="0"/>
    <x v="7"/>
  </r>
  <r>
    <s v="O3825"/>
    <d v="2025-02-10T00:00:00"/>
    <x v="1"/>
    <x v="3"/>
    <x v="0"/>
    <s v="C324"/>
    <x v="517"/>
    <s v="B1377"/>
    <x v="1044"/>
    <x v="2"/>
    <n v="45.1"/>
    <n v="4"/>
    <n v="180.4"/>
    <x v="2"/>
    <x v="6"/>
  </r>
  <r>
    <s v="O2382"/>
    <d v="2025-07-01T00:00:00"/>
    <x v="4"/>
    <x v="2"/>
    <x v="0"/>
    <s v="C130"/>
    <x v="920"/>
    <s v="B1834"/>
    <x v="553"/>
    <x v="1"/>
    <n v="33.799999999999997"/>
    <n v="4"/>
    <n v="135.19999999999999"/>
    <x v="2"/>
    <x v="3"/>
  </r>
  <r>
    <s v="O2950"/>
    <d v="2023-03-05T00:00:00"/>
    <x v="0"/>
    <x v="0"/>
    <x v="2"/>
    <s v="C930"/>
    <x v="582"/>
    <s v="B1765"/>
    <x v="971"/>
    <x v="2"/>
    <n v="33.69"/>
    <n v="2"/>
    <n v="67.38"/>
    <x v="0"/>
    <x v="6"/>
  </r>
  <r>
    <s v="O2962"/>
    <d v="2022-10-22T00:00:00"/>
    <x v="6"/>
    <x v="10"/>
    <x v="3"/>
    <s v="C433"/>
    <x v="772"/>
    <s v="B1700"/>
    <x v="133"/>
    <x v="2"/>
    <n v="52.64"/>
    <n v="3"/>
    <n v="157.91999999999999"/>
    <x v="0"/>
    <x v="2"/>
  </r>
  <r>
    <s v="O1085"/>
    <d v="2024-07-16T00:00:00"/>
    <x v="4"/>
    <x v="2"/>
    <x v="1"/>
    <s v="C441"/>
    <x v="625"/>
    <s v="B1128"/>
    <x v="1084"/>
    <x v="1"/>
    <n v="18.61"/>
    <n v="5"/>
    <n v="93.05"/>
    <x v="2"/>
    <x v="4"/>
  </r>
  <r>
    <s v="O2017"/>
    <d v="2023-05-25T00:00:00"/>
    <x v="5"/>
    <x v="4"/>
    <x v="2"/>
    <s v="C913"/>
    <x v="1148"/>
    <s v="B1806"/>
    <x v="48"/>
    <x v="2"/>
    <n v="25.63"/>
    <n v="5"/>
    <n v="128.15"/>
    <x v="0"/>
    <x v="0"/>
  </r>
  <r>
    <s v="O1782"/>
    <d v="2024-06-06T00:00:00"/>
    <x v="5"/>
    <x v="1"/>
    <x v="1"/>
    <s v="C310"/>
    <x v="771"/>
    <s v="B1383"/>
    <x v="324"/>
    <x v="3"/>
    <n v="32.799999999999997"/>
    <n v="5"/>
    <n v="164"/>
    <x v="2"/>
    <x v="1"/>
  </r>
  <r>
    <s v="O2581"/>
    <d v="2023-09-28T00:00:00"/>
    <x v="5"/>
    <x v="6"/>
    <x v="2"/>
    <s v="C980"/>
    <x v="121"/>
    <s v="B1120"/>
    <x v="748"/>
    <x v="2"/>
    <n v="18.489999999999998"/>
    <n v="2"/>
    <n v="36.979999999999997"/>
    <x v="0"/>
    <x v="2"/>
  </r>
  <r>
    <s v="O1873"/>
    <d v="2023-03-06T00:00:00"/>
    <x v="1"/>
    <x v="0"/>
    <x v="2"/>
    <s v="C222"/>
    <x v="855"/>
    <s v="B1422"/>
    <x v="1038"/>
    <x v="0"/>
    <n v="16.61"/>
    <n v="5"/>
    <n v="83.05"/>
    <x v="1"/>
    <x v="0"/>
  </r>
  <r>
    <s v="O3593"/>
    <d v="2024-03-07T00:00:00"/>
    <x v="5"/>
    <x v="0"/>
    <x v="1"/>
    <s v="C942"/>
    <x v="1059"/>
    <s v="B1799"/>
    <x v="712"/>
    <x v="2"/>
    <n v="34.880000000000003"/>
    <n v="5"/>
    <n v="174.4"/>
    <x v="0"/>
    <x v="6"/>
  </r>
  <r>
    <s v="O2295"/>
    <d v="2023-11-07T00:00:00"/>
    <x v="4"/>
    <x v="5"/>
    <x v="2"/>
    <s v="C335"/>
    <x v="569"/>
    <s v="B1780"/>
    <x v="329"/>
    <x v="1"/>
    <n v="44.24"/>
    <n v="3"/>
    <n v="132.72"/>
    <x v="2"/>
    <x v="0"/>
  </r>
  <r>
    <s v="O1290"/>
    <d v="2024-06-21T00:00:00"/>
    <x v="2"/>
    <x v="1"/>
    <x v="1"/>
    <s v="C788"/>
    <x v="489"/>
    <s v="B1407"/>
    <x v="457"/>
    <x v="3"/>
    <n v="48.94"/>
    <n v="2"/>
    <n v="97.88"/>
    <x v="0"/>
    <x v="0"/>
  </r>
  <r>
    <s v="O1793"/>
    <d v="2024-10-07T00:00:00"/>
    <x v="1"/>
    <x v="10"/>
    <x v="1"/>
    <s v="C950"/>
    <x v="548"/>
    <s v="B1055"/>
    <x v="671"/>
    <x v="3"/>
    <n v="38.08"/>
    <n v="5"/>
    <n v="190.4"/>
    <x v="3"/>
    <x v="1"/>
  </r>
  <r>
    <s v="O3287"/>
    <d v="2022-09-19T00:00:00"/>
    <x v="1"/>
    <x v="6"/>
    <x v="3"/>
    <s v="C355"/>
    <x v="924"/>
    <s v="B1581"/>
    <x v="351"/>
    <x v="0"/>
    <n v="28.94"/>
    <n v="3"/>
    <n v="86.82"/>
    <x v="0"/>
    <x v="1"/>
  </r>
  <r>
    <s v="O2424"/>
    <d v="2023-04-11T00:00:00"/>
    <x v="4"/>
    <x v="7"/>
    <x v="2"/>
    <s v="C814"/>
    <x v="493"/>
    <s v="B1940"/>
    <x v="1022"/>
    <x v="0"/>
    <n v="10.35"/>
    <n v="3"/>
    <n v="31.05"/>
    <x v="1"/>
    <x v="3"/>
  </r>
  <r>
    <s v="O3711"/>
    <d v="2024-10-15T00:00:00"/>
    <x v="4"/>
    <x v="10"/>
    <x v="1"/>
    <s v="C538"/>
    <x v="333"/>
    <s v="B1916"/>
    <x v="853"/>
    <x v="3"/>
    <n v="24.12"/>
    <n v="2"/>
    <n v="48.24"/>
    <x v="0"/>
    <x v="6"/>
  </r>
  <r>
    <s v="O1242"/>
    <d v="2024-01-07T00:00:00"/>
    <x v="0"/>
    <x v="11"/>
    <x v="1"/>
    <s v="C720"/>
    <x v="463"/>
    <s v="B1211"/>
    <x v="1157"/>
    <x v="2"/>
    <n v="25.84"/>
    <n v="5"/>
    <n v="129.19999999999999"/>
    <x v="3"/>
    <x v="1"/>
  </r>
  <r>
    <s v="O2717"/>
    <d v="2024-11-04T00:00:00"/>
    <x v="1"/>
    <x v="5"/>
    <x v="1"/>
    <s v="C749"/>
    <x v="49"/>
    <s v="B1854"/>
    <x v="988"/>
    <x v="1"/>
    <n v="20.52"/>
    <n v="5"/>
    <n v="102.6"/>
    <x v="1"/>
    <x v="0"/>
  </r>
  <r>
    <s v="O2874"/>
    <d v="2023-09-07T00:00:00"/>
    <x v="5"/>
    <x v="6"/>
    <x v="2"/>
    <s v="C985"/>
    <x v="339"/>
    <s v="B1198"/>
    <x v="694"/>
    <x v="0"/>
    <n v="14.87"/>
    <n v="1"/>
    <n v="14.87"/>
    <x v="0"/>
    <x v="6"/>
  </r>
  <r>
    <s v="O3094"/>
    <d v="2023-08-18T00:00:00"/>
    <x v="2"/>
    <x v="8"/>
    <x v="2"/>
    <s v="C999"/>
    <x v="75"/>
    <s v="B1307"/>
    <x v="993"/>
    <x v="2"/>
    <n v="35.770000000000003"/>
    <n v="4"/>
    <n v="143.08000000000001"/>
    <x v="0"/>
    <x v="6"/>
  </r>
  <r>
    <s v="O3226"/>
    <d v="2025-01-21T00:00:00"/>
    <x v="4"/>
    <x v="11"/>
    <x v="0"/>
    <s v="C153"/>
    <x v="1145"/>
    <s v="B1391"/>
    <x v="673"/>
    <x v="2"/>
    <n v="17.82"/>
    <n v="4"/>
    <n v="71.28"/>
    <x v="1"/>
    <x v="6"/>
  </r>
  <r>
    <s v="O3282"/>
    <d v="2024-06-22T00:00:00"/>
    <x v="6"/>
    <x v="1"/>
    <x v="1"/>
    <s v="C333"/>
    <x v="512"/>
    <s v="B1022"/>
    <x v="884"/>
    <x v="1"/>
    <n v="8.02"/>
    <n v="4"/>
    <n v="32.08"/>
    <x v="2"/>
    <x v="3"/>
  </r>
  <r>
    <s v="O2603"/>
    <d v="2023-11-30T00:00:00"/>
    <x v="5"/>
    <x v="5"/>
    <x v="2"/>
    <s v="C865"/>
    <x v="1017"/>
    <s v="B1331"/>
    <x v="575"/>
    <x v="2"/>
    <n v="44.03"/>
    <n v="2"/>
    <n v="88.06"/>
    <x v="0"/>
    <x v="2"/>
  </r>
  <r>
    <s v="O3015"/>
    <d v="2025-02-22T00:00:00"/>
    <x v="6"/>
    <x v="3"/>
    <x v="0"/>
    <s v="C912"/>
    <x v="23"/>
    <s v="B1652"/>
    <x v="608"/>
    <x v="0"/>
    <n v="28.95"/>
    <n v="1"/>
    <n v="28.95"/>
    <x v="0"/>
    <x v="2"/>
  </r>
  <r>
    <s v="O3862"/>
    <d v="2024-05-07T00:00:00"/>
    <x v="4"/>
    <x v="4"/>
    <x v="1"/>
    <s v="C252"/>
    <x v="681"/>
    <s v="B1397"/>
    <x v="1097"/>
    <x v="3"/>
    <n v="31.13"/>
    <n v="3"/>
    <n v="93.39"/>
    <x v="2"/>
    <x v="7"/>
  </r>
  <r>
    <s v="O2256"/>
    <d v="2022-09-01T00:00:00"/>
    <x v="5"/>
    <x v="6"/>
    <x v="3"/>
    <s v="C953"/>
    <x v="702"/>
    <s v="B1510"/>
    <x v="666"/>
    <x v="2"/>
    <n v="40.78"/>
    <n v="5"/>
    <n v="203.9"/>
    <x v="0"/>
    <x v="5"/>
  </r>
  <r>
    <s v="O1515"/>
    <d v="2024-01-24T00:00:00"/>
    <x v="3"/>
    <x v="11"/>
    <x v="1"/>
    <s v="C654"/>
    <x v="1119"/>
    <s v="B1780"/>
    <x v="1071"/>
    <x v="2"/>
    <n v="32.840000000000003"/>
    <n v="5"/>
    <n v="164.2"/>
    <x v="3"/>
    <x v="2"/>
  </r>
  <r>
    <s v="O3512"/>
    <d v="2023-02-23T00:00:00"/>
    <x v="5"/>
    <x v="3"/>
    <x v="2"/>
    <s v="C739"/>
    <x v="767"/>
    <s v="B1588"/>
    <x v="492"/>
    <x v="2"/>
    <n v="40.229999999999997"/>
    <n v="2"/>
    <n v="80.459999999999994"/>
    <x v="0"/>
    <x v="2"/>
  </r>
  <r>
    <s v="O2006"/>
    <d v="2023-01-15T00:00:00"/>
    <x v="0"/>
    <x v="11"/>
    <x v="2"/>
    <s v="C123"/>
    <x v="1149"/>
    <s v="B1416"/>
    <x v="433"/>
    <x v="3"/>
    <n v="36.46"/>
    <n v="2"/>
    <n v="72.92"/>
    <x v="3"/>
    <x v="2"/>
  </r>
  <r>
    <s v="O2990"/>
    <d v="2024-01-18T00:00:00"/>
    <x v="5"/>
    <x v="11"/>
    <x v="1"/>
    <s v="C584"/>
    <x v="1108"/>
    <s v="B1303"/>
    <x v="1158"/>
    <x v="2"/>
    <n v="20.96"/>
    <n v="2"/>
    <n v="41.92"/>
    <x v="0"/>
    <x v="5"/>
  </r>
  <r>
    <s v="O2967"/>
    <d v="2025-03-20T00:00:00"/>
    <x v="5"/>
    <x v="0"/>
    <x v="0"/>
    <s v="C556"/>
    <x v="821"/>
    <s v="B1260"/>
    <x v="919"/>
    <x v="2"/>
    <n v="11.47"/>
    <n v="5"/>
    <n v="57.35"/>
    <x v="2"/>
    <x v="5"/>
  </r>
  <r>
    <s v="O2940"/>
    <d v="2025-06-28T00:00:00"/>
    <x v="6"/>
    <x v="1"/>
    <x v="0"/>
    <s v="C739"/>
    <x v="31"/>
    <s v="B1599"/>
    <x v="453"/>
    <x v="1"/>
    <n v="24.14"/>
    <n v="3"/>
    <n v="72.42"/>
    <x v="2"/>
    <x v="7"/>
  </r>
  <r>
    <s v="O3851"/>
    <d v="2023-10-08T00:00:00"/>
    <x v="0"/>
    <x v="10"/>
    <x v="2"/>
    <s v="C676"/>
    <x v="101"/>
    <s v="B1820"/>
    <x v="723"/>
    <x v="3"/>
    <n v="21.59"/>
    <n v="5"/>
    <n v="107.95"/>
    <x v="2"/>
    <x v="6"/>
  </r>
  <r>
    <s v="O1741"/>
    <d v="2024-01-20T00:00:00"/>
    <x v="6"/>
    <x v="11"/>
    <x v="1"/>
    <s v="C806"/>
    <x v="365"/>
    <s v="B1302"/>
    <x v="682"/>
    <x v="2"/>
    <n v="38.090000000000003"/>
    <n v="5"/>
    <n v="190.45"/>
    <x v="0"/>
    <x v="1"/>
  </r>
  <r>
    <s v="O2418"/>
    <d v="2023-02-03T00:00:00"/>
    <x v="2"/>
    <x v="3"/>
    <x v="2"/>
    <s v="C325"/>
    <x v="613"/>
    <s v="B1411"/>
    <x v="513"/>
    <x v="0"/>
    <n v="49.7"/>
    <n v="2"/>
    <n v="99.4"/>
    <x v="1"/>
    <x v="2"/>
  </r>
  <r>
    <s v="O2308"/>
    <d v="2023-05-09T00:00:00"/>
    <x v="4"/>
    <x v="4"/>
    <x v="2"/>
    <s v="C660"/>
    <x v="530"/>
    <s v="B1684"/>
    <x v="455"/>
    <x v="1"/>
    <n v="45.93"/>
    <n v="4"/>
    <n v="183.72"/>
    <x v="0"/>
    <x v="0"/>
  </r>
  <r>
    <s v="O3219"/>
    <d v="2024-03-17T00:00:00"/>
    <x v="0"/>
    <x v="0"/>
    <x v="1"/>
    <s v="C855"/>
    <x v="408"/>
    <s v="B1501"/>
    <x v="472"/>
    <x v="0"/>
    <n v="12.96"/>
    <n v="1"/>
    <n v="12.96"/>
    <x v="2"/>
    <x v="2"/>
  </r>
  <r>
    <s v="O2542"/>
    <d v="2022-10-29T00:00:00"/>
    <x v="6"/>
    <x v="10"/>
    <x v="3"/>
    <s v="C883"/>
    <x v="1106"/>
    <s v="B1930"/>
    <x v="545"/>
    <x v="1"/>
    <n v="36.03"/>
    <n v="1"/>
    <n v="36.03"/>
    <x v="1"/>
    <x v="7"/>
  </r>
  <r>
    <s v="O1388"/>
    <d v="2023-04-25T00:00:00"/>
    <x v="4"/>
    <x v="7"/>
    <x v="2"/>
    <s v="C183"/>
    <x v="26"/>
    <s v="B1484"/>
    <x v="855"/>
    <x v="3"/>
    <n v="17"/>
    <n v="3"/>
    <n v="51"/>
    <x v="2"/>
    <x v="2"/>
  </r>
  <r>
    <s v="O2551"/>
    <d v="2024-07-25T00:00:00"/>
    <x v="5"/>
    <x v="2"/>
    <x v="1"/>
    <s v="C403"/>
    <x v="229"/>
    <s v="B1645"/>
    <x v="796"/>
    <x v="3"/>
    <n v="13.91"/>
    <n v="4"/>
    <n v="55.64"/>
    <x v="0"/>
    <x v="0"/>
  </r>
  <r>
    <s v="O1125"/>
    <d v="2024-08-28T00:00:00"/>
    <x v="3"/>
    <x v="8"/>
    <x v="1"/>
    <s v="C303"/>
    <x v="1150"/>
    <s v="B1090"/>
    <x v="504"/>
    <x v="3"/>
    <n v="6.09"/>
    <n v="3"/>
    <n v="18.27"/>
    <x v="3"/>
    <x v="0"/>
  </r>
  <r>
    <s v="O3943"/>
    <d v="2022-10-29T00:00:00"/>
    <x v="6"/>
    <x v="10"/>
    <x v="3"/>
    <s v="C887"/>
    <x v="235"/>
    <s v="B1053"/>
    <x v="569"/>
    <x v="2"/>
    <n v="37.92"/>
    <n v="4"/>
    <n v="151.68"/>
    <x v="0"/>
    <x v="5"/>
  </r>
  <r>
    <s v="O1560"/>
    <d v="2024-10-29T00:00:00"/>
    <x v="4"/>
    <x v="10"/>
    <x v="1"/>
    <s v="C138"/>
    <x v="795"/>
    <s v="B1512"/>
    <x v="1159"/>
    <x v="0"/>
    <n v="10.29"/>
    <n v="1"/>
    <n v="10.29"/>
    <x v="3"/>
    <x v="1"/>
  </r>
  <r>
    <s v="O2529"/>
    <d v="2022-09-05T00:00:00"/>
    <x v="1"/>
    <x v="6"/>
    <x v="3"/>
    <s v="C133"/>
    <x v="731"/>
    <s v="B1599"/>
    <x v="453"/>
    <x v="2"/>
    <n v="24.47"/>
    <n v="2"/>
    <n v="48.94"/>
    <x v="2"/>
    <x v="6"/>
  </r>
  <r>
    <s v="O1478"/>
    <d v="2024-10-17T00:00:00"/>
    <x v="5"/>
    <x v="10"/>
    <x v="1"/>
    <s v="C266"/>
    <x v="1151"/>
    <s v="B1650"/>
    <x v="1160"/>
    <x v="3"/>
    <n v="9.43"/>
    <n v="1"/>
    <n v="9.43"/>
    <x v="0"/>
    <x v="4"/>
  </r>
  <r>
    <s v="O3526"/>
    <d v="2025-02-06T00:00:00"/>
    <x v="5"/>
    <x v="3"/>
    <x v="0"/>
    <s v="C514"/>
    <x v="81"/>
    <s v="B1258"/>
    <x v="253"/>
    <x v="0"/>
    <n v="11.86"/>
    <n v="3"/>
    <n v="35.58"/>
    <x v="0"/>
    <x v="2"/>
  </r>
  <r>
    <s v="O3174"/>
    <d v="2024-09-19T00:00:00"/>
    <x v="5"/>
    <x v="6"/>
    <x v="1"/>
    <s v="C812"/>
    <x v="811"/>
    <s v="B1281"/>
    <x v="1093"/>
    <x v="3"/>
    <n v="12.29"/>
    <n v="4"/>
    <n v="49.16"/>
    <x v="0"/>
    <x v="2"/>
  </r>
  <r>
    <s v="O2626"/>
    <d v="2025-07-19T00:00:00"/>
    <x v="6"/>
    <x v="2"/>
    <x v="0"/>
    <s v="C588"/>
    <x v="1030"/>
    <s v="B1828"/>
    <x v="1121"/>
    <x v="0"/>
    <n v="20.72"/>
    <n v="4"/>
    <n v="82.88"/>
    <x v="2"/>
    <x v="2"/>
  </r>
  <r>
    <s v="O2596"/>
    <d v="2025-07-17T00:00:00"/>
    <x v="5"/>
    <x v="2"/>
    <x v="0"/>
    <s v="C549"/>
    <x v="451"/>
    <s v="B1869"/>
    <x v="1011"/>
    <x v="0"/>
    <n v="16.48"/>
    <n v="4"/>
    <n v="65.92"/>
    <x v="2"/>
    <x v="5"/>
  </r>
  <r>
    <s v="O2044"/>
    <d v="2023-10-26T00:00:00"/>
    <x v="5"/>
    <x v="10"/>
    <x v="2"/>
    <s v="C266"/>
    <x v="620"/>
    <s v="B1407"/>
    <x v="1161"/>
    <x v="3"/>
    <n v="10.78"/>
    <n v="5"/>
    <n v="53.9"/>
    <x v="1"/>
    <x v="4"/>
  </r>
  <r>
    <s v="O1975"/>
    <d v="2024-01-13T00:00:00"/>
    <x v="6"/>
    <x v="11"/>
    <x v="1"/>
    <s v="C170"/>
    <x v="1152"/>
    <s v="B1087"/>
    <x v="1162"/>
    <x v="3"/>
    <n v="23.34"/>
    <n v="5"/>
    <n v="116.7"/>
    <x v="0"/>
    <x v="4"/>
  </r>
  <r>
    <s v="O1596"/>
    <d v="2023-10-12T00:00:00"/>
    <x v="5"/>
    <x v="10"/>
    <x v="2"/>
    <s v="C664"/>
    <x v="1153"/>
    <s v="B1328"/>
    <x v="1125"/>
    <x v="1"/>
    <n v="6.73"/>
    <n v="1"/>
    <n v="6.73"/>
    <x v="1"/>
    <x v="3"/>
  </r>
  <r>
    <s v="O2346"/>
    <d v="2023-02-14T00:00:00"/>
    <x v="4"/>
    <x v="3"/>
    <x v="2"/>
    <s v="C768"/>
    <x v="230"/>
    <s v="B1449"/>
    <x v="531"/>
    <x v="0"/>
    <n v="16.05"/>
    <n v="2"/>
    <n v="32.1"/>
    <x v="2"/>
    <x v="6"/>
  </r>
  <r>
    <s v="O3067"/>
    <d v="2025-05-27T00:00:00"/>
    <x v="4"/>
    <x v="4"/>
    <x v="0"/>
    <s v="C688"/>
    <x v="982"/>
    <s v="B1666"/>
    <x v="685"/>
    <x v="0"/>
    <n v="34.36"/>
    <n v="2"/>
    <n v="68.72"/>
    <x v="0"/>
    <x v="0"/>
  </r>
  <r>
    <s v="O3202"/>
    <d v="2024-03-30T00:00:00"/>
    <x v="6"/>
    <x v="0"/>
    <x v="1"/>
    <s v="C749"/>
    <x v="384"/>
    <s v="B1274"/>
    <x v="92"/>
    <x v="2"/>
    <n v="22.84"/>
    <n v="4"/>
    <n v="91.36"/>
    <x v="0"/>
    <x v="2"/>
  </r>
  <r>
    <s v="O3293"/>
    <d v="2024-07-06T00:00:00"/>
    <x v="6"/>
    <x v="2"/>
    <x v="1"/>
    <s v="C322"/>
    <x v="507"/>
    <s v="B1279"/>
    <x v="555"/>
    <x v="1"/>
    <n v="52.31"/>
    <n v="1"/>
    <n v="52.31"/>
    <x v="2"/>
    <x v="2"/>
  </r>
  <r>
    <s v="O1757"/>
    <d v="2023-09-13T00:00:00"/>
    <x v="3"/>
    <x v="6"/>
    <x v="2"/>
    <s v="C949"/>
    <x v="341"/>
    <s v="B1764"/>
    <x v="287"/>
    <x v="3"/>
    <n v="47.27"/>
    <n v="3"/>
    <n v="141.81"/>
    <x v="2"/>
    <x v="0"/>
  </r>
  <r>
    <s v="O3509"/>
    <d v="2024-10-09T00:00:00"/>
    <x v="3"/>
    <x v="10"/>
    <x v="1"/>
    <s v="C354"/>
    <x v="420"/>
    <s v="B1563"/>
    <x v="584"/>
    <x v="2"/>
    <n v="48.21"/>
    <n v="3"/>
    <n v="144.63"/>
    <x v="0"/>
    <x v="3"/>
  </r>
  <r>
    <s v="O1162"/>
    <d v="2024-08-05T00:00:00"/>
    <x v="1"/>
    <x v="8"/>
    <x v="1"/>
    <s v="C966"/>
    <x v="934"/>
    <s v="B1246"/>
    <x v="334"/>
    <x v="0"/>
    <n v="30.83"/>
    <n v="5"/>
    <n v="154.15"/>
    <x v="3"/>
    <x v="1"/>
  </r>
  <r>
    <s v="O1301"/>
    <d v="2023-04-04T00:00:00"/>
    <x v="4"/>
    <x v="7"/>
    <x v="2"/>
    <s v="C852"/>
    <x v="1154"/>
    <s v="B1339"/>
    <x v="668"/>
    <x v="0"/>
    <n v="15.78"/>
    <n v="1"/>
    <n v="15.78"/>
    <x v="3"/>
    <x v="0"/>
  </r>
  <r>
    <s v="O1620"/>
    <d v="2023-04-29T00:00:00"/>
    <x v="6"/>
    <x v="7"/>
    <x v="2"/>
    <s v="C473"/>
    <x v="547"/>
    <s v="B1077"/>
    <x v="360"/>
    <x v="3"/>
    <n v="46.38"/>
    <n v="1"/>
    <n v="46.38"/>
    <x v="3"/>
    <x v="4"/>
  </r>
  <r>
    <s v="O2769"/>
    <d v="2023-01-21T00:00:00"/>
    <x v="6"/>
    <x v="11"/>
    <x v="2"/>
    <s v="C337"/>
    <x v="938"/>
    <s v="B1749"/>
    <x v="1103"/>
    <x v="3"/>
    <n v="38.299999999999997"/>
    <n v="2"/>
    <n v="76.599999999999994"/>
    <x v="2"/>
    <x v="6"/>
  </r>
  <r>
    <s v="O3660"/>
    <d v="2024-01-10T00:00:00"/>
    <x v="3"/>
    <x v="11"/>
    <x v="1"/>
    <s v="C498"/>
    <x v="70"/>
    <s v="B1466"/>
    <x v="756"/>
    <x v="2"/>
    <n v="13.58"/>
    <n v="2"/>
    <n v="27.16"/>
    <x v="1"/>
    <x v="7"/>
  </r>
  <r>
    <s v="O3964"/>
    <d v="2023-08-18T00:00:00"/>
    <x v="2"/>
    <x v="8"/>
    <x v="2"/>
    <s v="C572"/>
    <x v="807"/>
    <s v="B1756"/>
    <x v="20"/>
    <x v="0"/>
    <n v="38.57"/>
    <n v="3"/>
    <n v="115.71"/>
    <x v="0"/>
    <x v="2"/>
  </r>
  <r>
    <s v="O1850"/>
    <d v="2024-03-13T00:00:00"/>
    <x v="3"/>
    <x v="0"/>
    <x v="1"/>
    <s v="C472"/>
    <x v="29"/>
    <s v="B1537"/>
    <x v="934"/>
    <x v="0"/>
    <n v="8.9"/>
    <n v="3"/>
    <n v="26.7"/>
    <x v="0"/>
    <x v="3"/>
  </r>
  <r>
    <s v="O3631"/>
    <d v="2024-09-08T00:00:00"/>
    <x v="0"/>
    <x v="6"/>
    <x v="1"/>
    <s v="C236"/>
    <x v="232"/>
    <s v="B1105"/>
    <x v="700"/>
    <x v="2"/>
    <n v="20.83"/>
    <n v="2"/>
    <n v="41.66"/>
    <x v="2"/>
    <x v="2"/>
  </r>
  <r>
    <s v="O1523"/>
    <d v="2023-01-25T00:00:00"/>
    <x v="3"/>
    <x v="11"/>
    <x v="2"/>
    <s v="C218"/>
    <x v="1155"/>
    <s v="B1169"/>
    <x v="474"/>
    <x v="2"/>
    <n v="38.25"/>
    <n v="1"/>
    <n v="38.25"/>
    <x v="1"/>
    <x v="1"/>
  </r>
  <r>
    <s v="O3770"/>
    <d v="2022-12-01T00:00:00"/>
    <x v="5"/>
    <x v="9"/>
    <x v="3"/>
    <s v="C553"/>
    <x v="1042"/>
    <s v="B1772"/>
    <x v="761"/>
    <x v="0"/>
    <n v="16.37"/>
    <n v="2"/>
    <n v="32.74"/>
    <x v="2"/>
    <x v="3"/>
  </r>
  <r>
    <s v="O2944"/>
    <d v="2024-02-13T00:00:00"/>
    <x v="4"/>
    <x v="3"/>
    <x v="1"/>
    <s v="C892"/>
    <x v="706"/>
    <s v="B1328"/>
    <x v="79"/>
    <x v="2"/>
    <n v="35.92"/>
    <n v="1"/>
    <n v="35.92"/>
    <x v="0"/>
    <x v="0"/>
  </r>
  <r>
    <s v="O2426"/>
    <d v="2023-08-01T00:00:00"/>
    <x v="4"/>
    <x v="8"/>
    <x v="2"/>
    <s v="C986"/>
    <x v="1129"/>
    <s v="B1283"/>
    <x v="904"/>
    <x v="0"/>
    <n v="19.100000000000001"/>
    <n v="2"/>
    <n v="38.200000000000003"/>
    <x v="0"/>
    <x v="3"/>
  </r>
  <r>
    <s v="O1069"/>
    <d v="2024-02-28T00:00:00"/>
    <x v="3"/>
    <x v="3"/>
    <x v="1"/>
    <s v="C167"/>
    <x v="456"/>
    <s v="B1087"/>
    <x v="1163"/>
    <x v="2"/>
    <n v="29.11"/>
    <n v="4"/>
    <n v="116.44"/>
    <x v="1"/>
    <x v="3"/>
  </r>
  <r>
    <s v="O2137"/>
    <d v="2024-01-12T00:00:00"/>
    <x v="2"/>
    <x v="11"/>
    <x v="1"/>
    <s v="C101"/>
    <x v="780"/>
    <s v="B1049"/>
    <x v="1063"/>
    <x v="1"/>
    <n v="18.649999999999999"/>
    <n v="5"/>
    <n v="93.25"/>
    <x v="0"/>
    <x v="0"/>
  </r>
  <r>
    <s v="O2504"/>
    <d v="2024-08-02T00:00:00"/>
    <x v="2"/>
    <x v="8"/>
    <x v="1"/>
    <s v="C664"/>
    <x v="1153"/>
    <s v="B1247"/>
    <x v="344"/>
    <x v="0"/>
    <n v="43.32"/>
    <n v="1"/>
    <n v="43.32"/>
    <x v="0"/>
    <x v="3"/>
  </r>
  <r>
    <s v="O1086"/>
    <d v="2023-08-20T00:00:00"/>
    <x v="0"/>
    <x v="8"/>
    <x v="2"/>
    <s v="C365"/>
    <x v="1027"/>
    <s v="B1466"/>
    <x v="756"/>
    <x v="0"/>
    <n v="12.84"/>
    <n v="3"/>
    <n v="38.520000000000003"/>
    <x v="1"/>
    <x v="7"/>
  </r>
  <r>
    <s v="O3477"/>
    <d v="2024-02-29T00:00:00"/>
    <x v="5"/>
    <x v="3"/>
    <x v="1"/>
    <s v="C887"/>
    <x v="396"/>
    <s v="B1391"/>
    <x v="673"/>
    <x v="1"/>
    <n v="14.75"/>
    <n v="2"/>
    <n v="29.5"/>
    <x v="0"/>
    <x v="1"/>
  </r>
  <r>
    <s v="O2662"/>
    <d v="2025-02-09T00:00:00"/>
    <x v="0"/>
    <x v="3"/>
    <x v="0"/>
    <s v="C856"/>
    <x v="943"/>
    <s v="B1585"/>
    <x v="196"/>
    <x v="3"/>
    <n v="30.52"/>
    <n v="1"/>
    <n v="30.52"/>
    <x v="0"/>
    <x v="6"/>
  </r>
  <r>
    <s v="O1527"/>
    <d v="2023-11-27T00:00:00"/>
    <x v="1"/>
    <x v="5"/>
    <x v="2"/>
    <s v="C569"/>
    <x v="1156"/>
    <s v="B1919"/>
    <x v="1164"/>
    <x v="1"/>
    <n v="8.32"/>
    <n v="3"/>
    <n v="24.96"/>
    <x v="0"/>
    <x v="4"/>
  </r>
  <r>
    <s v="O3954"/>
    <d v="2023-09-29T00:00:00"/>
    <x v="2"/>
    <x v="6"/>
    <x v="2"/>
    <s v="C475"/>
    <x v="1075"/>
    <s v="B1148"/>
    <x v="1024"/>
    <x v="2"/>
    <n v="29.05"/>
    <n v="2"/>
    <n v="58.1"/>
    <x v="0"/>
    <x v="3"/>
  </r>
  <r>
    <s v="O1764"/>
    <d v="2023-02-22T00:00:00"/>
    <x v="3"/>
    <x v="3"/>
    <x v="2"/>
    <s v="C179"/>
    <x v="1115"/>
    <s v="B1028"/>
    <x v="518"/>
    <x v="0"/>
    <n v="20.77"/>
    <n v="3"/>
    <n v="62.31"/>
    <x v="0"/>
    <x v="4"/>
  </r>
  <r>
    <s v="O3008"/>
    <d v="2022-11-20T00:00:00"/>
    <x v="0"/>
    <x v="5"/>
    <x v="3"/>
    <s v="C562"/>
    <x v="467"/>
    <s v="B1653"/>
    <x v="885"/>
    <x v="2"/>
    <n v="28.33"/>
    <n v="5"/>
    <n v="141.65"/>
    <x v="0"/>
    <x v="1"/>
  </r>
  <r>
    <s v="O2743"/>
    <d v="2024-06-21T00:00:00"/>
    <x v="2"/>
    <x v="1"/>
    <x v="1"/>
    <s v="C915"/>
    <x v="1081"/>
    <s v="B1342"/>
    <x v="548"/>
    <x v="2"/>
    <n v="46.8"/>
    <n v="4"/>
    <n v="187.2"/>
    <x v="0"/>
    <x v="6"/>
  </r>
  <r>
    <s v="O1860"/>
    <d v="2024-05-14T00:00:00"/>
    <x v="4"/>
    <x v="4"/>
    <x v="1"/>
    <s v="C293"/>
    <x v="425"/>
    <s v="B1396"/>
    <x v="951"/>
    <x v="1"/>
    <n v="40.880000000000003"/>
    <n v="5"/>
    <n v="204.4"/>
    <x v="1"/>
    <x v="2"/>
  </r>
  <r>
    <s v="O1787"/>
    <d v="2024-08-05T00:00:00"/>
    <x v="1"/>
    <x v="8"/>
    <x v="1"/>
    <s v="C488"/>
    <x v="1157"/>
    <s v="B1143"/>
    <x v="758"/>
    <x v="1"/>
    <n v="7.7"/>
    <n v="3"/>
    <n v="23.1"/>
    <x v="2"/>
    <x v="2"/>
  </r>
  <r>
    <s v="O2614"/>
    <d v="2024-02-25T00:00:00"/>
    <x v="0"/>
    <x v="3"/>
    <x v="1"/>
    <s v="C830"/>
    <x v="138"/>
    <s v="B1795"/>
    <x v="66"/>
    <x v="0"/>
    <n v="14.56"/>
    <n v="5"/>
    <n v="72.8"/>
    <x v="0"/>
    <x v="0"/>
  </r>
  <r>
    <s v="O2458"/>
    <d v="2024-08-26T00:00:00"/>
    <x v="1"/>
    <x v="8"/>
    <x v="1"/>
    <s v="C959"/>
    <x v="542"/>
    <s v="B1262"/>
    <x v="766"/>
    <x v="3"/>
    <n v="13.37"/>
    <n v="1"/>
    <n v="13.37"/>
    <x v="0"/>
    <x v="2"/>
  </r>
  <r>
    <s v="O2125"/>
    <d v="2023-06-17T00:00:00"/>
    <x v="6"/>
    <x v="1"/>
    <x v="2"/>
    <s v="C865"/>
    <x v="1017"/>
    <s v="B1936"/>
    <x v="1165"/>
    <x v="3"/>
    <n v="11.11"/>
    <n v="3"/>
    <n v="33.33"/>
    <x v="3"/>
    <x v="1"/>
  </r>
  <r>
    <s v="O1237"/>
    <d v="2023-01-21T00:00:00"/>
    <x v="6"/>
    <x v="11"/>
    <x v="2"/>
    <s v="C461"/>
    <x v="931"/>
    <s v="B1207"/>
    <x v="1100"/>
    <x v="2"/>
    <n v="7.05"/>
    <n v="2"/>
    <n v="14.1"/>
    <x v="3"/>
    <x v="4"/>
  </r>
  <r>
    <s v="O1780"/>
    <d v="2024-12-21T00:00:00"/>
    <x v="6"/>
    <x v="9"/>
    <x v="1"/>
    <s v="C242"/>
    <x v="1158"/>
    <s v="B1773"/>
    <x v="298"/>
    <x v="3"/>
    <n v="28.91"/>
    <n v="3"/>
    <n v="86.73"/>
    <x v="3"/>
    <x v="0"/>
  </r>
  <r>
    <s v="O1482"/>
    <d v="2023-03-12T00:00:00"/>
    <x v="0"/>
    <x v="0"/>
    <x v="2"/>
    <s v="C726"/>
    <x v="447"/>
    <s v="B1295"/>
    <x v="310"/>
    <x v="2"/>
    <n v="39.39"/>
    <n v="4"/>
    <n v="157.56"/>
    <x v="2"/>
    <x v="4"/>
  </r>
  <r>
    <s v="O3617"/>
    <d v="2023-09-11T00:00:00"/>
    <x v="1"/>
    <x v="6"/>
    <x v="2"/>
    <s v="C600"/>
    <x v="698"/>
    <s v="B1250"/>
    <x v="637"/>
    <x v="3"/>
    <n v="24.46"/>
    <n v="2"/>
    <n v="48.92"/>
    <x v="2"/>
    <x v="1"/>
  </r>
  <r>
    <s v="O3395"/>
    <d v="2022-10-27T00:00:00"/>
    <x v="5"/>
    <x v="10"/>
    <x v="3"/>
    <s v="C692"/>
    <x v="41"/>
    <s v="B1261"/>
    <x v="788"/>
    <x v="3"/>
    <n v="39.119999999999997"/>
    <n v="3"/>
    <n v="117.36"/>
    <x v="0"/>
    <x v="0"/>
  </r>
  <r>
    <s v="O3214"/>
    <d v="2024-04-26T00:00:00"/>
    <x v="2"/>
    <x v="7"/>
    <x v="1"/>
    <s v="C535"/>
    <x v="727"/>
    <s v="B1444"/>
    <x v="665"/>
    <x v="0"/>
    <n v="22.54"/>
    <n v="5"/>
    <n v="112.7"/>
    <x v="1"/>
    <x v="2"/>
  </r>
  <r>
    <s v="O3545"/>
    <d v="2024-04-20T00:00:00"/>
    <x v="6"/>
    <x v="7"/>
    <x v="1"/>
    <s v="C418"/>
    <x v="290"/>
    <s v="B1248"/>
    <x v="940"/>
    <x v="0"/>
    <n v="17.02"/>
    <n v="5"/>
    <n v="85.1"/>
    <x v="0"/>
    <x v="1"/>
  </r>
  <r>
    <s v="O3047"/>
    <d v="2023-06-14T00:00:00"/>
    <x v="3"/>
    <x v="1"/>
    <x v="2"/>
    <s v="C930"/>
    <x v="1048"/>
    <s v="B1536"/>
    <x v="526"/>
    <x v="3"/>
    <n v="28.88"/>
    <n v="5"/>
    <n v="144.4"/>
    <x v="2"/>
    <x v="0"/>
  </r>
  <r>
    <s v="O3941"/>
    <d v="2023-12-09T00:00:00"/>
    <x v="6"/>
    <x v="9"/>
    <x v="2"/>
    <s v="C114"/>
    <x v="996"/>
    <s v="B1096"/>
    <x v="976"/>
    <x v="0"/>
    <n v="10.44"/>
    <n v="3"/>
    <n v="31.32"/>
    <x v="1"/>
    <x v="0"/>
  </r>
  <r>
    <s v="O2860"/>
    <d v="2025-05-31T00:00:00"/>
    <x v="6"/>
    <x v="4"/>
    <x v="0"/>
    <s v="C948"/>
    <x v="79"/>
    <s v="B1441"/>
    <x v="573"/>
    <x v="0"/>
    <n v="19.71"/>
    <n v="5"/>
    <n v="98.55"/>
    <x v="0"/>
    <x v="1"/>
  </r>
  <r>
    <s v="O1817"/>
    <d v="2023-03-10T00:00:00"/>
    <x v="2"/>
    <x v="0"/>
    <x v="2"/>
    <s v="C775"/>
    <x v="441"/>
    <s v="B1424"/>
    <x v="119"/>
    <x v="3"/>
    <n v="39.57"/>
    <n v="4"/>
    <n v="158.28"/>
    <x v="2"/>
    <x v="7"/>
  </r>
  <r>
    <s v="O1398"/>
    <d v="2023-07-15T00:00:00"/>
    <x v="6"/>
    <x v="2"/>
    <x v="2"/>
    <s v="C813"/>
    <x v="1126"/>
    <s v="B1813"/>
    <x v="1135"/>
    <x v="3"/>
    <n v="40.049999999999997"/>
    <n v="4"/>
    <n v="160.19999999999999"/>
    <x v="1"/>
    <x v="3"/>
  </r>
  <r>
    <s v="O1176"/>
    <d v="2023-01-07T00:00:00"/>
    <x v="6"/>
    <x v="11"/>
    <x v="2"/>
    <s v="C482"/>
    <x v="1159"/>
    <s v="B1152"/>
    <x v="1166"/>
    <x v="0"/>
    <n v="12.67"/>
    <n v="1"/>
    <n v="12.67"/>
    <x v="1"/>
    <x v="1"/>
  </r>
  <r>
    <s v="O2649"/>
    <d v="2025-06-03T00:00:00"/>
    <x v="4"/>
    <x v="1"/>
    <x v="0"/>
    <s v="C923"/>
    <x v="708"/>
    <s v="B1261"/>
    <x v="54"/>
    <x v="2"/>
    <n v="12.3"/>
    <n v="1"/>
    <n v="12.3"/>
    <x v="0"/>
    <x v="6"/>
  </r>
  <r>
    <s v="O2850"/>
    <d v="2023-01-05T00:00:00"/>
    <x v="5"/>
    <x v="11"/>
    <x v="2"/>
    <s v="C874"/>
    <x v="761"/>
    <s v="B1728"/>
    <x v="307"/>
    <x v="0"/>
    <n v="10.33"/>
    <n v="1"/>
    <n v="10.33"/>
    <x v="0"/>
    <x v="2"/>
  </r>
  <r>
    <s v="O1223"/>
    <d v="2024-02-12T00:00:00"/>
    <x v="1"/>
    <x v="3"/>
    <x v="1"/>
    <s v="C959"/>
    <x v="644"/>
    <s v="B1958"/>
    <x v="86"/>
    <x v="2"/>
    <n v="7.81"/>
    <n v="4"/>
    <n v="31.24"/>
    <x v="2"/>
    <x v="7"/>
  </r>
  <r>
    <s v="O1206"/>
    <d v="2023-05-13T00:00:00"/>
    <x v="6"/>
    <x v="4"/>
    <x v="2"/>
    <s v="C526"/>
    <x v="428"/>
    <s v="B1959"/>
    <x v="139"/>
    <x v="2"/>
    <n v="26.13"/>
    <n v="5"/>
    <n v="130.65"/>
    <x v="1"/>
    <x v="3"/>
  </r>
  <r>
    <s v="O3666"/>
    <d v="2023-03-09T00:00:00"/>
    <x v="5"/>
    <x v="0"/>
    <x v="2"/>
    <s v="C855"/>
    <x v="368"/>
    <s v="B1091"/>
    <x v="408"/>
    <x v="3"/>
    <n v="37.11"/>
    <n v="1"/>
    <n v="37.11"/>
    <x v="2"/>
    <x v="3"/>
  </r>
  <r>
    <s v="O3904"/>
    <d v="2023-01-20T00:00:00"/>
    <x v="2"/>
    <x v="11"/>
    <x v="2"/>
    <s v="C999"/>
    <x v="501"/>
    <s v="B1254"/>
    <x v="542"/>
    <x v="2"/>
    <n v="13.43"/>
    <n v="5"/>
    <n v="67.150000000000006"/>
    <x v="0"/>
    <x v="7"/>
  </r>
  <r>
    <s v="O2445"/>
    <d v="2024-03-19T00:00:00"/>
    <x v="4"/>
    <x v="0"/>
    <x v="1"/>
    <s v="C829"/>
    <x v="946"/>
    <s v="B1106"/>
    <x v="432"/>
    <x v="2"/>
    <n v="28.29"/>
    <n v="2"/>
    <n v="56.58"/>
    <x v="0"/>
    <x v="7"/>
  </r>
  <r>
    <s v="O3077"/>
    <d v="2025-02-24T00:00:00"/>
    <x v="1"/>
    <x v="3"/>
    <x v="0"/>
    <s v="C381"/>
    <x v="1091"/>
    <s v="B1377"/>
    <x v="381"/>
    <x v="3"/>
    <n v="28.26"/>
    <n v="3"/>
    <n v="84.78"/>
    <x v="0"/>
    <x v="0"/>
  </r>
  <r>
    <s v="O2157"/>
    <d v="2023-05-03T00:00:00"/>
    <x v="3"/>
    <x v="4"/>
    <x v="2"/>
    <s v="C299"/>
    <x v="143"/>
    <s v="B1799"/>
    <x v="37"/>
    <x v="2"/>
    <n v="19.89"/>
    <n v="2"/>
    <n v="39.78"/>
    <x v="3"/>
    <x v="0"/>
  </r>
  <r>
    <s v="O1068"/>
    <d v="2024-04-21T00:00:00"/>
    <x v="0"/>
    <x v="7"/>
    <x v="1"/>
    <s v="C608"/>
    <x v="1160"/>
    <s v="B1580"/>
    <x v="1167"/>
    <x v="2"/>
    <n v="48.86"/>
    <n v="4"/>
    <n v="195.44"/>
    <x v="3"/>
    <x v="0"/>
  </r>
  <r>
    <s v="O2919"/>
    <d v="2025-07-15T00:00:00"/>
    <x v="4"/>
    <x v="2"/>
    <x v="0"/>
    <s v="C303"/>
    <x v="298"/>
    <s v="B1806"/>
    <x v="309"/>
    <x v="0"/>
    <n v="28.54"/>
    <n v="5"/>
    <n v="142.69999999999999"/>
    <x v="0"/>
    <x v="0"/>
  </r>
  <r>
    <s v="O3643"/>
    <d v="2023-05-11T00:00:00"/>
    <x v="5"/>
    <x v="4"/>
    <x v="2"/>
    <s v="C775"/>
    <x v="690"/>
    <s v="B1836"/>
    <x v="1068"/>
    <x v="2"/>
    <n v="18.55"/>
    <n v="2"/>
    <n v="37.1"/>
    <x v="2"/>
    <x v="2"/>
  </r>
  <r>
    <s v="O3505"/>
    <d v="2024-08-31T00:00:00"/>
    <x v="6"/>
    <x v="8"/>
    <x v="1"/>
    <s v="C664"/>
    <x v="383"/>
    <s v="B1471"/>
    <x v="893"/>
    <x v="1"/>
    <n v="52.93"/>
    <n v="2"/>
    <n v="105.86"/>
    <x v="0"/>
    <x v="1"/>
  </r>
  <r>
    <s v="O3946"/>
    <d v="2024-01-16T00:00:00"/>
    <x v="4"/>
    <x v="11"/>
    <x v="1"/>
    <s v="C202"/>
    <x v="1098"/>
    <s v="B1607"/>
    <x v="747"/>
    <x v="0"/>
    <n v="15.23"/>
    <n v="2"/>
    <n v="30.46"/>
    <x v="0"/>
    <x v="2"/>
  </r>
  <r>
    <s v="O3844"/>
    <d v="2024-08-05T00:00:00"/>
    <x v="1"/>
    <x v="8"/>
    <x v="1"/>
    <s v="C501"/>
    <x v="686"/>
    <s v="B1040"/>
    <x v="678"/>
    <x v="0"/>
    <n v="26.55"/>
    <n v="1"/>
    <n v="26.55"/>
    <x v="0"/>
    <x v="2"/>
  </r>
  <r>
    <s v="O2051"/>
    <d v="2024-10-09T00:00:00"/>
    <x v="3"/>
    <x v="10"/>
    <x v="1"/>
    <s v="C428"/>
    <x v="395"/>
    <s v="B1842"/>
    <x v="1168"/>
    <x v="1"/>
    <n v="26.14"/>
    <n v="4"/>
    <n v="104.56"/>
    <x v="3"/>
    <x v="2"/>
  </r>
  <r>
    <s v="O2082"/>
    <d v="2023-04-27T00:00:00"/>
    <x v="5"/>
    <x v="7"/>
    <x v="2"/>
    <s v="C317"/>
    <x v="981"/>
    <s v="B1376"/>
    <x v="768"/>
    <x v="2"/>
    <n v="45.95"/>
    <n v="5"/>
    <n v="229.75"/>
    <x v="1"/>
    <x v="0"/>
  </r>
  <r>
    <s v="O1395"/>
    <d v="2023-12-11T00:00:00"/>
    <x v="1"/>
    <x v="9"/>
    <x v="2"/>
    <s v="C437"/>
    <x v="1014"/>
    <s v="B1256"/>
    <x v="1026"/>
    <x v="2"/>
    <n v="27.11"/>
    <n v="3"/>
    <n v="81.33"/>
    <x v="2"/>
    <x v="3"/>
  </r>
  <r>
    <s v="O3166"/>
    <d v="2024-05-22T00:00:00"/>
    <x v="3"/>
    <x v="4"/>
    <x v="1"/>
    <s v="C159"/>
    <x v="783"/>
    <s v="B1761"/>
    <x v="478"/>
    <x v="2"/>
    <n v="45.49"/>
    <n v="4"/>
    <n v="181.96"/>
    <x v="2"/>
    <x v="1"/>
  </r>
  <r>
    <s v="O2708"/>
    <d v="2025-07-29T00:00:00"/>
    <x v="4"/>
    <x v="2"/>
    <x v="0"/>
    <s v="C876"/>
    <x v="191"/>
    <s v="B1240"/>
    <x v="644"/>
    <x v="2"/>
    <n v="14.41"/>
    <n v="3"/>
    <n v="43.23"/>
    <x v="0"/>
    <x v="3"/>
  </r>
  <r>
    <s v="O3082"/>
    <d v="2023-09-18T00:00:00"/>
    <x v="1"/>
    <x v="6"/>
    <x v="2"/>
    <s v="C936"/>
    <x v="369"/>
    <s v="B1995"/>
    <x v="447"/>
    <x v="2"/>
    <n v="13.03"/>
    <n v="5"/>
    <n v="65.150000000000006"/>
    <x v="1"/>
    <x v="2"/>
  </r>
  <r>
    <s v="O1666"/>
    <d v="2024-01-15T00:00:00"/>
    <x v="1"/>
    <x v="11"/>
    <x v="1"/>
    <s v="C191"/>
    <x v="1124"/>
    <s v="B1598"/>
    <x v="792"/>
    <x v="0"/>
    <n v="6.21"/>
    <n v="2"/>
    <n v="12.42"/>
    <x v="2"/>
    <x v="0"/>
  </r>
  <r>
    <s v="O2416"/>
    <d v="2024-11-18T00:00:00"/>
    <x v="1"/>
    <x v="5"/>
    <x v="1"/>
    <s v="C572"/>
    <x v="116"/>
    <s v="B1566"/>
    <x v="69"/>
    <x v="2"/>
    <n v="37.61"/>
    <n v="2"/>
    <n v="75.22"/>
    <x v="0"/>
    <x v="7"/>
  </r>
  <r>
    <s v="O2909"/>
    <d v="2023-04-04T00:00:00"/>
    <x v="4"/>
    <x v="7"/>
    <x v="2"/>
    <s v="C531"/>
    <x v="231"/>
    <s v="B1653"/>
    <x v="885"/>
    <x v="0"/>
    <n v="29.78"/>
    <n v="3"/>
    <n v="89.34"/>
    <x v="2"/>
    <x v="0"/>
  </r>
  <r>
    <s v="O1374"/>
    <d v="2024-07-17T00:00:00"/>
    <x v="3"/>
    <x v="2"/>
    <x v="1"/>
    <s v="C575"/>
    <x v="140"/>
    <s v="B1293"/>
    <x v="537"/>
    <x v="2"/>
    <n v="28.73"/>
    <n v="2"/>
    <n v="57.46"/>
    <x v="3"/>
    <x v="7"/>
  </r>
  <r>
    <s v="O2755"/>
    <d v="2022-09-10T00:00:00"/>
    <x v="6"/>
    <x v="6"/>
    <x v="3"/>
    <s v="C236"/>
    <x v="738"/>
    <s v="B1729"/>
    <x v="31"/>
    <x v="0"/>
    <n v="7.67"/>
    <n v="1"/>
    <n v="7.67"/>
    <x v="2"/>
    <x v="6"/>
  </r>
  <r>
    <s v="O2894"/>
    <d v="2023-12-07T00:00:00"/>
    <x v="5"/>
    <x v="9"/>
    <x v="2"/>
    <s v="C958"/>
    <x v="270"/>
    <s v="B1329"/>
    <x v="1073"/>
    <x v="2"/>
    <n v="44.06"/>
    <n v="1"/>
    <n v="44.06"/>
    <x v="2"/>
    <x v="6"/>
  </r>
  <r>
    <s v="O3810"/>
    <d v="2023-06-07T00:00:00"/>
    <x v="3"/>
    <x v="1"/>
    <x v="2"/>
    <s v="C230"/>
    <x v="774"/>
    <s v="B1563"/>
    <x v="98"/>
    <x v="0"/>
    <n v="29.22"/>
    <n v="4"/>
    <n v="116.88"/>
    <x v="0"/>
    <x v="2"/>
  </r>
  <r>
    <s v="O3578"/>
    <d v="2023-02-11T00:00:00"/>
    <x v="6"/>
    <x v="3"/>
    <x v="2"/>
    <s v="C538"/>
    <x v="177"/>
    <s v="B1489"/>
    <x v="470"/>
    <x v="2"/>
    <n v="9.2799999999999994"/>
    <n v="5"/>
    <n v="46.4"/>
    <x v="0"/>
    <x v="5"/>
  </r>
  <r>
    <s v="O2744"/>
    <d v="2023-01-17T00:00:00"/>
    <x v="4"/>
    <x v="11"/>
    <x v="2"/>
    <s v="C316"/>
    <x v="1071"/>
    <s v="B1056"/>
    <x v="490"/>
    <x v="1"/>
    <n v="19.690000000000001"/>
    <n v="2"/>
    <n v="39.380000000000003"/>
    <x v="2"/>
    <x v="2"/>
  </r>
  <r>
    <s v="O2659"/>
    <d v="2022-12-01T00:00:00"/>
    <x v="5"/>
    <x v="9"/>
    <x v="3"/>
    <s v="C376"/>
    <x v="1028"/>
    <s v="B1297"/>
    <x v="289"/>
    <x v="0"/>
    <n v="21.62"/>
    <n v="5"/>
    <n v="108.1"/>
    <x v="2"/>
    <x v="6"/>
  </r>
  <r>
    <s v="O3868"/>
    <d v="2025-08-11T00:00:00"/>
    <x v="1"/>
    <x v="8"/>
    <x v="0"/>
    <s v="C100"/>
    <x v="720"/>
    <s v="B1610"/>
    <x v="428"/>
    <x v="3"/>
    <n v="36.31"/>
    <n v="1"/>
    <n v="36.31"/>
    <x v="0"/>
    <x v="5"/>
  </r>
  <r>
    <s v="O1198"/>
    <d v="2023-11-07T00:00:00"/>
    <x v="4"/>
    <x v="5"/>
    <x v="2"/>
    <s v="C660"/>
    <x v="530"/>
    <s v="B1307"/>
    <x v="993"/>
    <x v="0"/>
    <n v="43.78"/>
    <n v="3"/>
    <n v="131.34"/>
    <x v="3"/>
    <x v="7"/>
  </r>
  <r>
    <s v="O3953"/>
    <d v="2024-11-28T00:00:00"/>
    <x v="5"/>
    <x v="5"/>
    <x v="1"/>
    <s v="C558"/>
    <x v="648"/>
    <s v="B1102"/>
    <x v="76"/>
    <x v="0"/>
    <n v="33.29"/>
    <n v="3"/>
    <n v="99.87"/>
    <x v="2"/>
    <x v="1"/>
  </r>
  <r>
    <s v="O2792"/>
    <d v="2022-09-23T00:00:00"/>
    <x v="2"/>
    <x v="6"/>
    <x v="3"/>
    <s v="C811"/>
    <x v="168"/>
    <s v="B1861"/>
    <x v="725"/>
    <x v="2"/>
    <n v="25.81"/>
    <n v="4"/>
    <n v="103.24"/>
    <x v="2"/>
    <x v="2"/>
  </r>
  <r>
    <s v="O3823"/>
    <d v="2022-10-04T00:00:00"/>
    <x v="4"/>
    <x v="10"/>
    <x v="3"/>
    <s v="C517"/>
    <x v="487"/>
    <s v="B1471"/>
    <x v="736"/>
    <x v="2"/>
    <n v="37.6"/>
    <n v="3"/>
    <n v="112.8"/>
    <x v="0"/>
    <x v="1"/>
  </r>
  <r>
    <s v="O1155"/>
    <d v="2024-06-12T00:00:00"/>
    <x v="3"/>
    <x v="1"/>
    <x v="1"/>
    <s v="C265"/>
    <x v="816"/>
    <s v="B1018"/>
    <x v="140"/>
    <x v="2"/>
    <n v="12.53"/>
    <n v="2"/>
    <n v="25.06"/>
    <x v="1"/>
    <x v="7"/>
  </r>
  <r>
    <s v="O3434"/>
    <d v="2024-09-08T00:00:00"/>
    <x v="0"/>
    <x v="6"/>
    <x v="1"/>
    <s v="C875"/>
    <x v="28"/>
    <s v="B1098"/>
    <x v="1091"/>
    <x v="2"/>
    <n v="16.440000000000001"/>
    <n v="2"/>
    <n v="32.880000000000003"/>
    <x v="1"/>
    <x v="2"/>
  </r>
  <r>
    <s v="O1646"/>
    <d v="2023-01-08T00:00:00"/>
    <x v="0"/>
    <x v="11"/>
    <x v="2"/>
    <s v="C281"/>
    <x v="379"/>
    <s v="B1925"/>
    <x v="1014"/>
    <x v="1"/>
    <n v="23.35"/>
    <n v="4"/>
    <n v="93.4"/>
    <x v="0"/>
    <x v="7"/>
  </r>
  <r>
    <s v="O2209"/>
    <d v="2024-01-11T00:00:00"/>
    <x v="5"/>
    <x v="11"/>
    <x v="1"/>
    <s v="C948"/>
    <x v="358"/>
    <s v="B1832"/>
    <x v="42"/>
    <x v="2"/>
    <n v="31.18"/>
    <n v="5"/>
    <n v="155.9"/>
    <x v="2"/>
    <x v="3"/>
  </r>
  <r>
    <s v="O2973"/>
    <d v="2025-02-11T00:00:00"/>
    <x v="4"/>
    <x v="3"/>
    <x v="0"/>
    <s v="C908"/>
    <x v="228"/>
    <s v="B1883"/>
    <x v="859"/>
    <x v="2"/>
    <n v="22.44"/>
    <n v="3"/>
    <n v="67.319999999999993"/>
    <x v="0"/>
    <x v="2"/>
  </r>
  <r>
    <s v="O2220"/>
    <d v="2024-11-30T00:00:00"/>
    <x v="6"/>
    <x v="5"/>
    <x v="1"/>
    <s v="C354"/>
    <x v="531"/>
    <s v="B1313"/>
    <x v="1156"/>
    <x v="0"/>
    <n v="56.66"/>
    <n v="1"/>
    <n v="56.66"/>
    <x v="0"/>
    <x v="6"/>
  </r>
  <r>
    <s v="O1629"/>
    <d v="2024-09-05T00:00:00"/>
    <x v="5"/>
    <x v="6"/>
    <x v="1"/>
    <s v="C962"/>
    <x v="152"/>
    <s v="B1606"/>
    <x v="1169"/>
    <x v="0"/>
    <n v="12.43"/>
    <n v="4"/>
    <n v="49.72"/>
    <x v="2"/>
    <x v="3"/>
  </r>
  <r>
    <s v="O2258"/>
    <d v="2023-05-13T00:00:00"/>
    <x v="6"/>
    <x v="4"/>
    <x v="2"/>
    <s v="C540"/>
    <x v="338"/>
    <s v="B1767"/>
    <x v="1112"/>
    <x v="3"/>
    <n v="12.65"/>
    <n v="5"/>
    <n v="63.25"/>
    <x v="0"/>
    <x v="5"/>
  </r>
  <r>
    <s v="O3974"/>
    <d v="2024-04-10T00:00:00"/>
    <x v="3"/>
    <x v="7"/>
    <x v="1"/>
    <s v="C303"/>
    <x v="298"/>
    <s v="B1195"/>
    <x v="50"/>
    <x v="0"/>
    <n v="11.49"/>
    <n v="1"/>
    <n v="11.49"/>
    <x v="1"/>
    <x v="2"/>
  </r>
  <r>
    <s v="O1758"/>
    <d v="2023-09-20T00:00:00"/>
    <x v="3"/>
    <x v="6"/>
    <x v="2"/>
    <s v="C569"/>
    <x v="1161"/>
    <s v="B1426"/>
    <x v="1170"/>
    <x v="2"/>
    <n v="33.81"/>
    <n v="1"/>
    <n v="33.81"/>
    <x v="2"/>
    <x v="0"/>
  </r>
  <r>
    <s v="O3441"/>
    <d v="2025-08-13T00:00:00"/>
    <x v="3"/>
    <x v="8"/>
    <x v="0"/>
    <s v="C256"/>
    <x v="1015"/>
    <s v="B1434"/>
    <x v="550"/>
    <x v="2"/>
    <n v="37.68"/>
    <n v="1"/>
    <n v="37.68"/>
    <x v="0"/>
    <x v="2"/>
  </r>
  <r>
    <s v="O1244"/>
    <d v="2023-06-02T00:00:00"/>
    <x v="2"/>
    <x v="1"/>
    <x v="2"/>
    <s v="C207"/>
    <x v="350"/>
    <s v="B1135"/>
    <x v="1098"/>
    <x v="0"/>
    <n v="32.18"/>
    <n v="4"/>
    <n v="128.72"/>
    <x v="0"/>
    <x v="7"/>
  </r>
  <r>
    <s v="O1471"/>
    <d v="2023-09-24T00:00:00"/>
    <x v="0"/>
    <x v="6"/>
    <x v="2"/>
    <s v="C884"/>
    <x v="921"/>
    <s v="B1179"/>
    <x v="652"/>
    <x v="1"/>
    <n v="46.44"/>
    <n v="3"/>
    <n v="139.32"/>
    <x v="1"/>
    <x v="4"/>
  </r>
  <r>
    <s v="O2544"/>
    <d v="2024-07-08T00:00:00"/>
    <x v="1"/>
    <x v="2"/>
    <x v="1"/>
    <s v="C992"/>
    <x v="127"/>
    <s v="B1837"/>
    <x v="1072"/>
    <x v="2"/>
    <n v="19.89"/>
    <n v="5"/>
    <n v="99.45"/>
    <x v="0"/>
    <x v="7"/>
  </r>
  <r>
    <s v="O2783"/>
    <d v="2023-11-13T00:00:00"/>
    <x v="1"/>
    <x v="5"/>
    <x v="2"/>
    <s v="C350"/>
    <x v="453"/>
    <s v="B1088"/>
    <x v="582"/>
    <x v="1"/>
    <n v="40.380000000000003"/>
    <n v="5"/>
    <n v="201.9"/>
    <x v="0"/>
    <x v="0"/>
  </r>
  <r>
    <s v="O2904"/>
    <d v="2025-03-14T00:00:00"/>
    <x v="2"/>
    <x v="0"/>
    <x v="0"/>
    <s v="C996"/>
    <x v="452"/>
    <s v="B1730"/>
    <x v="113"/>
    <x v="3"/>
    <n v="29.19"/>
    <n v="4"/>
    <n v="116.76"/>
    <x v="2"/>
    <x v="0"/>
  </r>
  <r>
    <s v="O2058"/>
    <d v="2023-01-07T00:00:00"/>
    <x v="6"/>
    <x v="11"/>
    <x v="2"/>
    <s v="C100"/>
    <x v="638"/>
    <s v="B1963"/>
    <x v="1171"/>
    <x v="3"/>
    <n v="34.19"/>
    <n v="5"/>
    <n v="170.95"/>
    <x v="0"/>
    <x v="3"/>
  </r>
  <r>
    <s v="O3305"/>
    <d v="2024-08-31T00:00:00"/>
    <x v="6"/>
    <x v="8"/>
    <x v="1"/>
    <s v="C344"/>
    <x v="965"/>
    <s v="B1757"/>
    <x v="975"/>
    <x v="0"/>
    <n v="42.94"/>
    <n v="3"/>
    <n v="128.82"/>
    <x v="2"/>
    <x v="7"/>
  </r>
  <r>
    <s v="O2516"/>
    <d v="2022-10-02T00:00:00"/>
    <x v="0"/>
    <x v="10"/>
    <x v="3"/>
    <s v="C877"/>
    <x v="337"/>
    <s v="B1080"/>
    <x v="295"/>
    <x v="0"/>
    <n v="46.12"/>
    <n v="5"/>
    <n v="230.6"/>
    <x v="2"/>
    <x v="2"/>
  </r>
  <r>
    <s v="O3906"/>
    <d v="2024-04-12T00:00:00"/>
    <x v="2"/>
    <x v="7"/>
    <x v="1"/>
    <s v="C448"/>
    <x v="941"/>
    <s v="B1169"/>
    <x v="471"/>
    <x v="2"/>
    <n v="28.64"/>
    <n v="1"/>
    <n v="28.64"/>
    <x v="0"/>
    <x v="6"/>
  </r>
  <r>
    <s v="O3147"/>
    <d v="2024-04-22T00:00:00"/>
    <x v="1"/>
    <x v="7"/>
    <x v="1"/>
    <s v="C535"/>
    <x v="727"/>
    <s v="B1377"/>
    <x v="198"/>
    <x v="0"/>
    <n v="27.85"/>
    <n v="4"/>
    <n v="111.4"/>
    <x v="1"/>
    <x v="1"/>
  </r>
  <r>
    <s v="O1433"/>
    <d v="2023-06-25T00:00:00"/>
    <x v="0"/>
    <x v="1"/>
    <x v="2"/>
    <s v="C345"/>
    <x v="1162"/>
    <s v="B1583"/>
    <x v="497"/>
    <x v="0"/>
    <n v="10.34"/>
    <n v="3"/>
    <n v="31.02"/>
    <x v="3"/>
    <x v="0"/>
  </r>
  <r>
    <s v="O3988"/>
    <d v="2025-05-28T00:00:00"/>
    <x v="3"/>
    <x v="4"/>
    <x v="0"/>
    <s v="C958"/>
    <x v="270"/>
    <s v="B1364"/>
    <x v="821"/>
    <x v="3"/>
    <n v="16.809999999999999"/>
    <n v="1"/>
    <n v="16.809999999999999"/>
    <x v="2"/>
    <x v="2"/>
  </r>
  <r>
    <s v="O2381"/>
    <d v="2023-11-11T00:00:00"/>
    <x v="6"/>
    <x v="5"/>
    <x v="2"/>
    <s v="C438"/>
    <x v="184"/>
    <s v="B1240"/>
    <x v="644"/>
    <x v="2"/>
    <n v="15.99"/>
    <n v="3"/>
    <n v="47.97"/>
    <x v="2"/>
    <x v="2"/>
  </r>
  <r>
    <s v="O1208"/>
    <d v="2023-05-10T00:00:00"/>
    <x v="3"/>
    <x v="4"/>
    <x v="2"/>
    <s v="C351"/>
    <x v="966"/>
    <s v="B1074"/>
    <x v="952"/>
    <x v="3"/>
    <n v="6.22"/>
    <n v="5"/>
    <n v="31.1"/>
    <x v="2"/>
    <x v="3"/>
  </r>
  <r>
    <s v="O1079"/>
    <d v="2023-08-28T00:00:00"/>
    <x v="1"/>
    <x v="8"/>
    <x v="2"/>
    <s v="C166"/>
    <x v="342"/>
    <s v="B1303"/>
    <x v="1158"/>
    <x v="0"/>
    <n v="22.46"/>
    <n v="3"/>
    <n v="67.38"/>
    <x v="3"/>
    <x v="2"/>
  </r>
  <r>
    <s v="O1371"/>
    <d v="2024-03-08T00:00:00"/>
    <x v="2"/>
    <x v="0"/>
    <x v="1"/>
    <s v="C774"/>
    <x v="25"/>
    <s v="B1544"/>
    <x v="1172"/>
    <x v="0"/>
    <n v="41.27"/>
    <n v="2"/>
    <n v="82.54"/>
    <x v="1"/>
    <x v="7"/>
  </r>
  <r>
    <s v="O2846"/>
    <d v="2025-03-17T00:00:00"/>
    <x v="1"/>
    <x v="0"/>
    <x v="0"/>
    <s v="C883"/>
    <x v="1106"/>
    <s v="B1293"/>
    <x v="537"/>
    <x v="0"/>
    <n v="23.53"/>
    <n v="4"/>
    <n v="94.12"/>
    <x v="2"/>
    <x v="5"/>
  </r>
  <r>
    <s v="O1056"/>
    <d v="2024-11-23T00:00:00"/>
    <x v="6"/>
    <x v="5"/>
    <x v="1"/>
    <s v="C712"/>
    <x v="1163"/>
    <s v="B1429"/>
    <x v="1132"/>
    <x v="0"/>
    <n v="7.9"/>
    <n v="1"/>
    <n v="7.9"/>
    <x v="0"/>
    <x v="3"/>
  </r>
  <r>
    <s v="O3049"/>
    <d v="2023-08-14T00:00:00"/>
    <x v="1"/>
    <x v="8"/>
    <x v="2"/>
    <s v="C783"/>
    <x v="575"/>
    <s v="B1462"/>
    <x v="335"/>
    <x v="2"/>
    <n v="22.24"/>
    <n v="2"/>
    <n v="44.48"/>
    <x v="1"/>
    <x v="2"/>
  </r>
  <r>
    <s v="O1277"/>
    <d v="2023-05-25T00:00:00"/>
    <x v="5"/>
    <x v="4"/>
    <x v="2"/>
    <s v="C133"/>
    <x v="731"/>
    <s v="B1783"/>
    <x v="1018"/>
    <x v="1"/>
    <n v="8.75"/>
    <n v="1"/>
    <n v="8.75"/>
    <x v="1"/>
    <x v="2"/>
  </r>
  <r>
    <s v="O2431"/>
    <d v="2024-08-14T00:00:00"/>
    <x v="3"/>
    <x v="8"/>
    <x v="1"/>
    <s v="C868"/>
    <x v="519"/>
    <s v="B1376"/>
    <x v="768"/>
    <x v="0"/>
    <n v="50.25"/>
    <n v="3"/>
    <n v="150.75"/>
    <x v="1"/>
    <x v="0"/>
  </r>
  <r>
    <s v="O3938"/>
    <d v="2024-08-30T00:00:00"/>
    <x v="2"/>
    <x v="8"/>
    <x v="1"/>
    <s v="C523"/>
    <x v="1103"/>
    <s v="B1536"/>
    <x v="624"/>
    <x v="2"/>
    <n v="19.22"/>
    <n v="2"/>
    <n v="38.44"/>
    <x v="2"/>
    <x v="2"/>
  </r>
  <r>
    <s v="O3682"/>
    <d v="2024-04-08T00:00:00"/>
    <x v="1"/>
    <x v="7"/>
    <x v="1"/>
    <s v="C235"/>
    <x v="294"/>
    <s v="B1503"/>
    <x v="714"/>
    <x v="0"/>
    <n v="16.91"/>
    <n v="4"/>
    <n v="67.64"/>
    <x v="0"/>
    <x v="3"/>
  </r>
  <r>
    <s v="O3748"/>
    <d v="2023-10-02T00:00:00"/>
    <x v="1"/>
    <x v="10"/>
    <x v="2"/>
    <s v="C791"/>
    <x v="596"/>
    <s v="B1844"/>
    <x v="618"/>
    <x v="2"/>
    <n v="25.23"/>
    <n v="2"/>
    <n v="50.46"/>
    <x v="0"/>
    <x v="0"/>
  </r>
  <r>
    <s v="O2812"/>
    <d v="2023-09-10T00:00:00"/>
    <x v="0"/>
    <x v="6"/>
    <x v="2"/>
    <s v="C256"/>
    <x v="1015"/>
    <s v="B1080"/>
    <x v="295"/>
    <x v="3"/>
    <n v="34.4"/>
    <n v="1"/>
    <n v="34.4"/>
    <x v="2"/>
    <x v="1"/>
  </r>
  <r>
    <s v="O1808"/>
    <d v="2024-06-11T00:00:00"/>
    <x v="4"/>
    <x v="1"/>
    <x v="1"/>
    <s v="C504"/>
    <x v="528"/>
    <s v="B1218"/>
    <x v="127"/>
    <x v="1"/>
    <n v="22.64"/>
    <n v="5"/>
    <n v="113.2"/>
    <x v="0"/>
    <x v="4"/>
  </r>
  <r>
    <s v="O3916"/>
    <d v="2024-12-04T00:00:00"/>
    <x v="3"/>
    <x v="9"/>
    <x v="1"/>
    <s v="C380"/>
    <x v="691"/>
    <s v="B1138"/>
    <x v="1065"/>
    <x v="1"/>
    <n v="17.41"/>
    <n v="4"/>
    <n v="69.64"/>
    <x v="0"/>
    <x v="0"/>
  </r>
  <r>
    <s v="O3704"/>
    <d v="2023-10-23T00:00:00"/>
    <x v="1"/>
    <x v="10"/>
    <x v="2"/>
    <s v="C371"/>
    <x v="1061"/>
    <s v="B1525"/>
    <x v="996"/>
    <x v="1"/>
    <n v="24.63"/>
    <n v="2"/>
    <n v="49.26"/>
    <x v="2"/>
    <x v="3"/>
  </r>
  <r>
    <s v="O3181"/>
    <d v="2023-06-12T00:00:00"/>
    <x v="1"/>
    <x v="1"/>
    <x v="2"/>
    <s v="C406"/>
    <x v="364"/>
    <s v="B1069"/>
    <x v="12"/>
    <x v="0"/>
    <n v="25.1"/>
    <n v="3"/>
    <n v="75.3"/>
    <x v="2"/>
    <x v="6"/>
  </r>
  <r>
    <s v="O3088"/>
    <d v="2025-07-10T00:00:00"/>
    <x v="5"/>
    <x v="2"/>
    <x v="0"/>
    <s v="C900"/>
    <x v="1053"/>
    <s v="B1874"/>
    <x v="600"/>
    <x v="2"/>
    <n v="44.39"/>
    <n v="2"/>
    <n v="88.78"/>
    <x v="0"/>
    <x v="2"/>
  </r>
  <r>
    <s v="O3162"/>
    <d v="2023-04-18T00:00:00"/>
    <x v="4"/>
    <x v="7"/>
    <x v="2"/>
    <s v="C509"/>
    <x v="750"/>
    <s v="B1061"/>
    <x v="938"/>
    <x v="3"/>
    <n v="32.21"/>
    <n v="5"/>
    <n v="161.05000000000001"/>
    <x v="1"/>
    <x v="6"/>
  </r>
  <r>
    <s v="O1383"/>
    <d v="2023-04-03T00:00:00"/>
    <x v="1"/>
    <x v="7"/>
    <x v="2"/>
    <s v="C569"/>
    <x v="115"/>
    <s v="B1861"/>
    <x v="725"/>
    <x v="3"/>
    <n v="29.25"/>
    <n v="4"/>
    <n v="117"/>
    <x v="1"/>
    <x v="4"/>
  </r>
  <r>
    <s v="O3901"/>
    <d v="2024-03-28T00:00:00"/>
    <x v="5"/>
    <x v="0"/>
    <x v="1"/>
    <s v="C186"/>
    <x v="508"/>
    <s v="B1463"/>
    <x v="863"/>
    <x v="2"/>
    <n v="11.44"/>
    <n v="3"/>
    <n v="34.32"/>
    <x v="0"/>
    <x v="7"/>
  </r>
  <r>
    <s v="O3316"/>
    <d v="2025-07-09T00:00:00"/>
    <x v="3"/>
    <x v="2"/>
    <x v="0"/>
    <s v="C780"/>
    <x v="940"/>
    <s v="B1895"/>
    <x v="296"/>
    <x v="0"/>
    <n v="12.79"/>
    <n v="3"/>
    <n v="38.369999999999997"/>
    <x v="0"/>
    <x v="7"/>
  </r>
  <r>
    <s v="O1194"/>
    <d v="2024-05-24T00:00:00"/>
    <x v="2"/>
    <x v="4"/>
    <x v="1"/>
    <s v="C139"/>
    <x v="1164"/>
    <s v="B1560"/>
    <x v="178"/>
    <x v="1"/>
    <n v="18.47"/>
    <n v="4"/>
    <n v="73.88"/>
    <x v="1"/>
    <x v="3"/>
  </r>
  <r>
    <s v="O3243"/>
    <d v="2023-04-22T00:00:00"/>
    <x v="6"/>
    <x v="7"/>
    <x v="2"/>
    <s v="C864"/>
    <x v="627"/>
    <s v="B1031"/>
    <x v="1148"/>
    <x v="2"/>
    <n v="19.28"/>
    <n v="5"/>
    <n v="96.4"/>
    <x v="2"/>
    <x v="2"/>
  </r>
  <r>
    <s v="O2241"/>
    <d v="2022-11-16T00:00:00"/>
    <x v="3"/>
    <x v="5"/>
    <x v="3"/>
    <s v="C871"/>
    <x v="334"/>
    <s v="B1612"/>
    <x v="205"/>
    <x v="1"/>
    <n v="25.85"/>
    <n v="5"/>
    <n v="129.25"/>
    <x v="2"/>
    <x v="2"/>
  </r>
  <r>
    <s v="O2008"/>
    <d v="2024-06-27T00:00:00"/>
    <x v="5"/>
    <x v="1"/>
    <x v="1"/>
    <s v="C478"/>
    <x v="19"/>
    <s v="B1009"/>
    <x v="1173"/>
    <x v="2"/>
    <n v="23.59"/>
    <n v="2"/>
    <n v="47.18"/>
    <x v="1"/>
    <x v="7"/>
  </r>
  <r>
    <s v="O3274"/>
    <d v="2023-12-04T00:00:00"/>
    <x v="1"/>
    <x v="9"/>
    <x v="2"/>
    <s v="C660"/>
    <x v="642"/>
    <s v="B1165"/>
    <x v="1054"/>
    <x v="3"/>
    <n v="9.5"/>
    <n v="2"/>
    <n v="19"/>
    <x v="0"/>
    <x v="2"/>
  </r>
  <r>
    <s v="O2891"/>
    <d v="2023-12-13T00:00:00"/>
    <x v="3"/>
    <x v="9"/>
    <x v="2"/>
    <s v="C457"/>
    <x v="701"/>
    <s v="B1999"/>
    <x v="818"/>
    <x v="1"/>
    <n v="39.69"/>
    <n v="2"/>
    <n v="79.38"/>
    <x v="2"/>
    <x v="7"/>
  </r>
  <r>
    <s v="O1512"/>
    <d v="2023-11-01T00:00:00"/>
    <x v="3"/>
    <x v="5"/>
    <x v="2"/>
    <s v="C828"/>
    <x v="1033"/>
    <s v="B1996"/>
    <x v="1174"/>
    <x v="2"/>
    <n v="30.08"/>
    <n v="3"/>
    <n v="90.24"/>
    <x v="0"/>
    <x v="1"/>
  </r>
  <r>
    <s v="O3716"/>
    <d v="2023-05-02T00:00:00"/>
    <x v="4"/>
    <x v="4"/>
    <x v="2"/>
    <s v="C983"/>
    <x v="44"/>
    <s v="B1773"/>
    <x v="607"/>
    <x v="1"/>
    <n v="42.43"/>
    <n v="2"/>
    <n v="84.86"/>
    <x v="2"/>
    <x v="6"/>
  </r>
  <r>
    <s v="O3776"/>
    <d v="2025-02-11T00:00:00"/>
    <x v="4"/>
    <x v="3"/>
    <x v="0"/>
    <s v="C127"/>
    <x v="109"/>
    <s v="B1419"/>
    <x v="896"/>
    <x v="2"/>
    <n v="40.07"/>
    <n v="4"/>
    <n v="160.28"/>
    <x v="0"/>
    <x v="5"/>
  </r>
  <r>
    <s v="O3949"/>
    <d v="2025-02-19T00:00:00"/>
    <x v="3"/>
    <x v="3"/>
    <x v="0"/>
    <s v="C488"/>
    <x v="537"/>
    <s v="B1042"/>
    <x v="785"/>
    <x v="2"/>
    <n v="16.75"/>
    <n v="1"/>
    <n v="16.75"/>
    <x v="2"/>
    <x v="6"/>
  </r>
  <r>
    <s v="O2643"/>
    <d v="2024-06-28T00:00:00"/>
    <x v="2"/>
    <x v="1"/>
    <x v="1"/>
    <s v="C150"/>
    <x v="658"/>
    <s v="B1293"/>
    <x v="537"/>
    <x v="2"/>
    <n v="26.82"/>
    <n v="5"/>
    <n v="134.1"/>
    <x v="0"/>
    <x v="7"/>
  </r>
  <r>
    <s v="O1661"/>
    <d v="2024-08-07T00:00:00"/>
    <x v="3"/>
    <x v="8"/>
    <x v="1"/>
    <s v="C960"/>
    <x v="1165"/>
    <s v="B1855"/>
    <x v="872"/>
    <x v="2"/>
    <n v="17.29"/>
    <n v="2"/>
    <n v="34.58"/>
    <x v="3"/>
    <x v="4"/>
  </r>
  <r>
    <s v="O1816"/>
    <d v="2023-09-28T00:00:00"/>
    <x v="5"/>
    <x v="6"/>
    <x v="2"/>
    <s v="C830"/>
    <x v="138"/>
    <s v="B1261"/>
    <x v="54"/>
    <x v="3"/>
    <n v="11.35"/>
    <n v="3"/>
    <n v="34.049999999999997"/>
    <x v="1"/>
    <x v="3"/>
  </r>
  <r>
    <s v="O3383"/>
    <d v="2023-05-01T00:00:00"/>
    <x v="1"/>
    <x v="4"/>
    <x v="2"/>
    <s v="C361"/>
    <x v="502"/>
    <s v="B1736"/>
    <x v="170"/>
    <x v="3"/>
    <n v="14.44"/>
    <n v="3"/>
    <n v="43.32"/>
    <x v="1"/>
    <x v="2"/>
  </r>
  <r>
    <s v="O3294"/>
    <d v="2024-08-01T00:00:00"/>
    <x v="5"/>
    <x v="8"/>
    <x v="1"/>
    <s v="C492"/>
    <x v="704"/>
    <s v="B1203"/>
    <x v="345"/>
    <x v="0"/>
    <n v="54.34"/>
    <n v="4"/>
    <n v="217.36"/>
    <x v="1"/>
    <x v="5"/>
  </r>
  <r>
    <s v="O1664"/>
    <d v="2024-10-20T00:00:00"/>
    <x v="0"/>
    <x v="10"/>
    <x v="1"/>
    <s v="C100"/>
    <x v="198"/>
    <s v="B1947"/>
    <x v="828"/>
    <x v="0"/>
    <n v="12.52"/>
    <n v="4"/>
    <n v="50.08"/>
    <x v="2"/>
    <x v="0"/>
  </r>
  <r>
    <s v="O2056"/>
    <d v="2024-05-09T00:00:00"/>
    <x v="5"/>
    <x v="4"/>
    <x v="1"/>
    <s v="C744"/>
    <x v="1086"/>
    <s v="B1739"/>
    <x v="152"/>
    <x v="0"/>
    <n v="6.8"/>
    <n v="5"/>
    <n v="34"/>
    <x v="3"/>
    <x v="2"/>
  </r>
  <r>
    <s v="O1324"/>
    <d v="2023-11-28T00:00:00"/>
    <x v="4"/>
    <x v="5"/>
    <x v="2"/>
    <s v="C998"/>
    <x v="1166"/>
    <s v="B1497"/>
    <x v="717"/>
    <x v="0"/>
    <n v="23.9"/>
    <n v="5"/>
    <n v="119.5"/>
    <x v="1"/>
    <x v="7"/>
  </r>
  <r>
    <s v="O3435"/>
    <d v="2023-01-29T00:00:00"/>
    <x v="0"/>
    <x v="11"/>
    <x v="2"/>
    <s v="C426"/>
    <x v="253"/>
    <s v="B1270"/>
    <x v="1113"/>
    <x v="2"/>
    <n v="19.25"/>
    <n v="3"/>
    <n v="57.75"/>
    <x v="0"/>
    <x v="0"/>
  </r>
  <r>
    <s v="O1407"/>
    <d v="2024-07-12T00:00:00"/>
    <x v="2"/>
    <x v="2"/>
    <x v="1"/>
    <s v="C678"/>
    <x v="751"/>
    <s v="B1273"/>
    <x v="1137"/>
    <x v="3"/>
    <n v="41.91"/>
    <n v="2"/>
    <n v="83.82"/>
    <x v="2"/>
    <x v="4"/>
  </r>
  <r>
    <s v="O1749"/>
    <d v="2023-01-10T00:00:00"/>
    <x v="4"/>
    <x v="11"/>
    <x v="2"/>
    <s v="C590"/>
    <x v="1146"/>
    <s v="B1010"/>
    <x v="817"/>
    <x v="0"/>
    <n v="20.52"/>
    <n v="2"/>
    <n v="41.04"/>
    <x v="2"/>
    <x v="7"/>
  </r>
  <r>
    <s v="O2893"/>
    <d v="2022-09-26T00:00:00"/>
    <x v="1"/>
    <x v="6"/>
    <x v="3"/>
    <s v="C862"/>
    <x v="155"/>
    <s v="B1753"/>
    <x v="1092"/>
    <x v="2"/>
    <n v="39.35"/>
    <n v="2"/>
    <n v="78.7"/>
    <x v="0"/>
    <x v="3"/>
  </r>
  <r>
    <s v="O1951"/>
    <d v="2023-12-11T00:00:00"/>
    <x v="1"/>
    <x v="9"/>
    <x v="2"/>
    <s v="C244"/>
    <x v="823"/>
    <s v="B1395"/>
    <x v="153"/>
    <x v="0"/>
    <n v="38.770000000000003"/>
    <n v="5"/>
    <n v="193.85"/>
    <x v="2"/>
    <x v="3"/>
  </r>
  <r>
    <s v="O2915"/>
    <d v="2024-08-05T00:00:00"/>
    <x v="1"/>
    <x v="8"/>
    <x v="1"/>
    <s v="C412"/>
    <x v="713"/>
    <s v="B1490"/>
    <x v="180"/>
    <x v="0"/>
    <n v="18.89"/>
    <n v="1"/>
    <n v="18.89"/>
    <x v="2"/>
    <x v="2"/>
  </r>
  <r>
    <s v="O3009"/>
    <d v="2023-02-04T00:00:00"/>
    <x v="6"/>
    <x v="3"/>
    <x v="2"/>
    <s v="C196"/>
    <x v="21"/>
    <s v="B1517"/>
    <x v="923"/>
    <x v="2"/>
    <n v="43.4"/>
    <n v="2"/>
    <n v="86.8"/>
    <x v="2"/>
    <x v="6"/>
  </r>
  <r>
    <s v="O3024"/>
    <d v="2023-09-03T00:00:00"/>
    <x v="0"/>
    <x v="6"/>
    <x v="2"/>
    <s v="C239"/>
    <x v="1107"/>
    <s v="B1028"/>
    <x v="961"/>
    <x v="0"/>
    <n v="25.89"/>
    <n v="3"/>
    <n v="77.67"/>
    <x v="2"/>
    <x v="0"/>
  </r>
  <r>
    <s v="O1254"/>
    <d v="2023-10-07T00:00:00"/>
    <x v="6"/>
    <x v="10"/>
    <x v="2"/>
    <s v="C177"/>
    <x v="100"/>
    <s v="B1908"/>
    <x v="1154"/>
    <x v="0"/>
    <n v="30.66"/>
    <n v="3"/>
    <n v="91.98"/>
    <x v="1"/>
    <x v="2"/>
  </r>
  <r>
    <s v="O1797"/>
    <d v="2023-05-20T00:00:00"/>
    <x v="6"/>
    <x v="4"/>
    <x v="2"/>
    <s v="C631"/>
    <x v="1123"/>
    <s v="B1679"/>
    <x v="763"/>
    <x v="1"/>
    <n v="8.93"/>
    <n v="2"/>
    <n v="17.86"/>
    <x v="2"/>
    <x v="0"/>
  </r>
  <r>
    <s v="O3571"/>
    <d v="2024-07-07T00:00:00"/>
    <x v="0"/>
    <x v="2"/>
    <x v="1"/>
    <s v="C365"/>
    <x v="654"/>
    <s v="B1911"/>
    <x v="270"/>
    <x v="2"/>
    <n v="37.75"/>
    <n v="4"/>
    <n v="151"/>
    <x v="0"/>
    <x v="5"/>
  </r>
  <r>
    <s v="O3231"/>
    <d v="2023-09-28T00:00:00"/>
    <x v="5"/>
    <x v="6"/>
    <x v="2"/>
    <s v="C939"/>
    <x v="1058"/>
    <s v="B1828"/>
    <x v="1121"/>
    <x v="0"/>
    <n v="22.81"/>
    <n v="5"/>
    <n v="114.05"/>
    <x v="1"/>
    <x v="2"/>
  </r>
  <r>
    <s v="O2260"/>
    <d v="2023-02-28T00:00:00"/>
    <x v="4"/>
    <x v="3"/>
    <x v="2"/>
    <s v="C325"/>
    <x v="496"/>
    <s v="B1576"/>
    <x v="525"/>
    <x v="2"/>
    <n v="7.4"/>
    <n v="3"/>
    <n v="22.2"/>
    <x v="0"/>
    <x v="3"/>
  </r>
  <r>
    <s v="O1209"/>
    <d v="2023-03-04T00:00:00"/>
    <x v="6"/>
    <x v="0"/>
    <x v="2"/>
    <s v="C601"/>
    <x v="159"/>
    <s v="B1027"/>
    <x v="1175"/>
    <x v="2"/>
    <n v="22.88"/>
    <n v="3"/>
    <n v="68.64"/>
    <x v="1"/>
    <x v="4"/>
  </r>
  <r>
    <s v="O2229"/>
    <d v="2025-08-19T00:00:00"/>
    <x v="4"/>
    <x v="8"/>
    <x v="0"/>
    <s v="C758"/>
    <x v="289"/>
    <s v="B1445"/>
    <x v="749"/>
    <x v="0"/>
    <n v="48.16"/>
    <n v="4"/>
    <n v="192.64"/>
    <x v="0"/>
    <x v="5"/>
  </r>
  <r>
    <s v="O3649"/>
    <d v="2024-02-02T00:00:00"/>
    <x v="2"/>
    <x v="3"/>
    <x v="1"/>
    <s v="C504"/>
    <x v="604"/>
    <s v="B1377"/>
    <x v="1044"/>
    <x v="3"/>
    <n v="50.25"/>
    <n v="5"/>
    <n v="251.25"/>
    <x v="1"/>
    <x v="6"/>
  </r>
  <r>
    <s v="O3813"/>
    <d v="2024-11-11T00:00:00"/>
    <x v="1"/>
    <x v="5"/>
    <x v="1"/>
    <s v="C179"/>
    <x v="1115"/>
    <s v="B1544"/>
    <x v="1172"/>
    <x v="0"/>
    <n v="36.43"/>
    <n v="5"/>
    <n v="182.15"/>
    <x v="0"/>
    <x v="0"/>
  </r>
  <r>
    <s v="O1631"/>
    <d v="2023-09-22T00:00:00"/>
    <x v="2"/>
    <x v="6"/>
    <x v="2"/>
    <s v="C435"/>
    <x v="1070"/>
    <s v="B1701"/>
    <x v="486"/>
    <x v="1"/>
    <n v="41.74"/>
    <n v="1"/>
    <n v="41.74"/>
    <x v="3"/>
    <x v="7"/>
  </r>
  <r>
    <s v="O3961"/>
    <d v="2022-11-27T00:00:00"/>
    <x v="0"/>
    <x v="5"/>
    <x v="3"/>
    <s v="C791"/>
    <x v="596"/>
    <s v="B1861"/>
    <x v="725"/>
    <x v="3"/>
    <n v="25.27"/>
    <n v="2"/>
    <n v="50.54"/>
    <x v="0"/>
    <x v="2"/>
  </r>
  <r>
    <s v="O2592"/>
    <d v="2023-11-13T00:00:00"/>
    <x v="1"/>
    <x v="5"/>
    <x v="2"/>
    <s v="C526"/>
    <x v="428"/>
    <s v="B1256"/>
    <x v="1026"/>
    <x v="2"/>
    <n v="27.27"/>
    <n v="2"/>
    <n v="54.54"/>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4D72F6-1516-4E98-A209-D60AECD172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3:G11" firstHeaderRow="1" firstDataRow="1" firstDataCol="1"/>
  <pivotFields count="15">
    <pivotField showAll="0"/>
    <pivotField numFmtId="14" showAll="0"/>
    <pivotField axis="axisRow" showAll="0">
      <items count="8">
        <item x="0"/>
        <item x="1"/>
        <item x="4"/>
        <item x="3"/>
        <item x="5"/>
        <item x="2"/>
        <item x="6"/>
        <item t="default"/>
      </items>
    </pivotField>
    <pivotField showAll="0"/>
    <pivotField showAll="0"/>
    <pivotField showAll="0"/>
    <pivotField showAll="0"/>
    <pivotField showAll="0"/>
    <pivotField showAll="0"/>
    <pivotField showAll="0"/>
    <pivotField numFmtId="44" showAll="0"/>
    <pivotField showAll="0"/>
    <pivotField dataField="1" numFmtId="44" showAll="0"/>
    <pivotField showAll="0"/>
    <pivotField showAll="0">
      <items count="9">
        <item h="1" x="4"/>
        <item h="1" x="1"/>
        <item h="1" x="3"/>
        <item h="1" x="5"/>
        <item h="1" x="7"/>
        <item h="1" x="6"/>
        <item x="0"/>
        <item h="1" x="2"/>
        <item t="default"/>
      </items>
    </pivotField>
  </pivotFields>
  <rowFields count="1">
    <field x="2"/>
  </rowFields>
  <rowItems count="8">
    <i>
      <x/>
    </i>
    <i>
      <x v="1"/>
    </i>
    <i>
      <x v="2"/>
    </i>
    <i>
      <x v="3"/>
    </i>
    <i>
      <x v="4"/>
    </i>
    <i>
      <x v="5"/>
    </i>
    <i>
      <x v="6"/>
    </i>
    <i t="grand">
      <x/>
    </i>
  </rowItems>
  <colItems count="1">
    <i/>
  </colItems>
  <dataFields count="1">
    <dataField name="Total Sales ($USD)" fld="12" baseField="2" baseItem="0" numFmtId="4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4F38E1-1F46-4DB8-A814-ECCF5B1C487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20"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axis="axisRow" showAll="0">
      <items count="9">
        <item x="4"/>
        <item x="1"/>
        <item x="3"/>
        <item x="5"/>
        <item x="7"/>
        <item x="6"/>
        <item x="0"/>
        <item x="2"/>
        <item t="default"/>
      </items>
    </pivotField>
  </pivotFields>
  <rowFields count="1">
    <field x="14"/>
  </rowFields>
  <rowItems count="9">
    <i>
      <x/>
    </i>
    <i>
      <x v="1"/>
    </i>
    <i>
      <x v="2"/>
    </i>
    <i>
      <x v="3"/>
    </i>
    <i>
      <x v="4"/>
    </i>
    <i>
      <x v="5"/>
    </i>
    <i>
      <x v="6"/>
    </i>
    <i>
      <x v="7"/>
    </i>
    <i t="grand">
      <x/>
    </i>
  </rowItems>
  <colItems count="1">
    <i/>
  </colItems>
  <dataFields count="1">
    <dataField name="Total Sales ($USD)" fld="12" baseField="14"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C7A2A-FF41-481D-A807-6B918AEDB59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9:C32"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9A5739-DDA1-4581-88AB-8FB431B1071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1:F22"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8"/>
  </rowFields>
  <rowItems count="11">
    <i>
      <x v="710"/>
    </i>
    <i>
      <x v="615"/>
    </i>
    <i>
      <x v="334"/>
    </i>
    <i>
      <x v="26"/>
    </i>
    <i>
      <x v="541"/>
    </i>
    <i>
      <x v="722"/>
    </i>
    <i>
      <x v="667"/>
    </i>
    <i>
      <x v="132"/>
    </i>
    <i>
      <x v="766"/>
    </i>
    <i>
      <x v="1003"/>
    </i>
    <i t="grand">
      <x/>
    </i>
  </rowItems>
  <colItems count="1">
    <i/>
  </colItems>
  <dataFields count="1">
    <dataField name="Total Sales ($USD)" fld="12" baseField="8" baseItem="0" numFmtId="4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4AF0CF-CADB-42FA-A16F-EFE0634714F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9"/>
  </rowFields>
  <rowItems count="5">
    <i>
      <x v="2"/>
    </i>
    <i>
      <x v="3"/>
    </i>
    <i>
      <x v="1"/>
    </i>
    <i>
      <x/>
    </i>
    <i t="grand">
      <x/>
    </i>
  </rowItems>
  <colItems count="1">
    <i/>
  </colItems>
  <dataFields count="1">
    <dataField name="Total Sales ($USD)" fld="12" baseField="9" baseItem="2"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84BCDD-E466-4FAA-8A13-AE26A19BB71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C13" firstHeaderRow="0" firstDataRow="1" firstDataCol="0"/>
  <pivotFields count="15">
    <pivotField dataField="1"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Items count="1">
    <i/>
  </rowItems>
  <colFields count="1">
    <field x="-2"/>
  </colFields>
  <colItems count="2">
    <i>
      <x/>
    </i>
    <i i="1">
      <x v="1"/>
    </i>
  </colItems>
  <dataFields count="2">
    <dataField name="Total Sales ($USD)" fld="12" baseField="0" baseItem="0" numFmtId="164"/>
    <dataField name="Orders Count" fld="0" subtotal="count" baseField="0" baseItem="1"/>
  </dataFields>
  <formats count="1">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6039C8-7829-4EC8-8CE0-F1C75660EB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axis="axisRow" showAll="0">
      <items count="5">
        <item x="3"/>
        <item x="2"/>
        <item x="1"/>
        <item x="0"/>
        <item t="default"/>
      </items>
    </pivotField>
    <pivotField showAll="0"/>
    <pivotField showAll="0"/>
    <pivotField showAll="0"/>
    <pivotField showAll="0"/>
    <pivotField showAll="0">
      <items count="5">
        <item x="3"/>
        <item x="1"/>
        <item x="0"/>
        <item x="2"/>
        <item t="default"/>
      </items>
    </pivotField>
    <pivotField dataField="1" numFmtId="44" showAll="0"/>
    <pivotField showAll="0"/>
    <pivotField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4"/>
  </rowFields>
  <rowItems count="5">
    <i>
      <x/>
    </i>
    <i>
      <x v="1"/>
    </i>
    <i>
      <x v="2"/>
    </i>
    <i>
      <x v="3"/>
    </i>
    <i t="grand">
      <x/>
    </i>
  </rowItems>
  <colItems count="1">
    <i/>
  </colItems>
  <dataFields count="1">
    <dataField name="Total Sales ($USD)" fld="10" baseField="4"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A4F0BC-1E31-4862-A1B5-D6AFE2DB013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9"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axis="axisRow" showAll="0" measureFilter="1" sortType="ascending">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6"/>
  </rowFields>
  <rowItems count="6">
    <i>
      <x v="27"/>
    </i>
    <i>
      <x v="912"/>
    </i>
    <i>
      <x v="267"/>
    </i>
    <i>
      <x v="343"/>
    </i>
    <i>
      <x v="876"/>
    </i>
    <i t="grand">
      <x/>
    </i>
  </rowItems>
  <colItems count="1">
    <i/>
  </colItems>
  <dataFields count="1">
    <dataField name="Total Sales ($USD)" fld="12" baseField="6" baseItem="0" numFmtId="42"/>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DDF1C2-D0CE-4F71-9CF8-AAF0B9333F9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P8" firstHeaderRow="0" firstDataRow="1" firstDataCol="1"/>
  <pivotFields count="15">
    <pivotField showAll="0"/>
    <pivotField numFmtId="14" showAll="0"/>
    <pivotField showAll="0"/>
    <pivotField showAll="0"/>
    <pivotField showAll="0"/>
    <pivotField showAll="0"/>
    <pivotField showAll="0"/>
    <pivotField showAll="0"/>
    <pivotField showAll="0"/>
    <pivotField axis="axisRow" showAll="0">
      <items count="5">
        <item x="3"/>
        <item x="1"/>
        <item x="0"/>
        <item x="2"/>
        <item t="default"/>
      </items>
    </pivotField>
    <pivotField numFmtId="44" showAll="0"/>
    <pivotField showAll="0"/>
    <pivotField dataField="1" numFmtId="44" showAll="0"/>
    <pivotField showAll="0"/>
    <pivotField showAll="0"/>
  </pivotFields>
  <rowFields count="1">
    <field x="9"/>
  </rowFields>
  <rowItems count="5">
    <i>
      <x/>
    </i>
    <i>
      <x v="1"/>
    </i>
    <i>
      <x v="2"/>
    </i>
    <i>
      <x v="3"/>
    </i>
    <i t="grand">
      <x/>
    </i>
  </rowItems>
  <colFields count="1">
    <field x="-2"/>
  </colFields>
  <colItems count="5">
    <i>
      <x/>
    </i>
    <i i="1">
      <x v="1"/>
    </i>
    <i i="2">
      <x v="2"/>
    </i>
    <i i="3">
      <x v="3"/>
    </i>
    <i i="4">
      <x v="4"/>
    </i>
  </colItems>
  <dataFields count="5">
    <dataField name="Total Sales" fld="12" baseField="9" baseItem="0" numFmtId="42"/>
    <dataField name="Avg Sales" fld="12" subtotal="average" baseField="9" baseItem="0" numFmtId="44"/>
    <dataField name="Min Sales" fld="12" subtotal="min" baseField="9" baseItem="0" numFmtId="44"/>
    <dataField name="Max Sales" fld="12" subtotal="max" baseField="9" baseItem="0" numFmtId="44"/>
    <dataField name="Contribution In Sales (%)" fld="12" showDataAs="percentOfTotal" baseField="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D82C05-EE80-4C7C-8CD1-13EA13D189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5:I18"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pivotField showAll="0"/>
    <pivotField showAll="0"/>
    <pivotField showAll="0"/>
    <pivotField showAll="0"/>
    <pivotField showAll="0"/>
    <pivotField numFmtId="44" showAll="0"/>
    <pivotField showAll="0"/>
    <pivotField dataField="1" numFmtId="44"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1F219B-E6B9-4059-A737-00225E402DF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M7" firstHeaderRow="0" firstDataRow="1" firstDataCol="1"/>
  <pivotFields count="15">
    <pivotField showAll="0"/>
    <pivotField numFmtId="14" showAll="0"/>
    <pivotField showAll="0"/>
    <pivotField showAll="0"/>
    <pivotField axis="axisRow" showAll="0">
      <items count="5">
        <item x="3"/>
        <item x="2"/>
        <item x="1"/>
        <item x="0"/>
        <item t="default"/>
      </items>
    </pivotField>
    <pivotField showAll="0"/>
    <pivotField showAll="0"/>
    <pivotField showAll="0"/>
    <pivotField showAll="0"/>
    <pivotField showAll="0"/>
    <pivotField numFmtId="44" showAll="0"/>
    <pivotField showAll="0"/>
    <pivotField dataField="1" numFmtId="44" showAll="0"/>
    <pivotField showAll="0"/>
    <pivotField showAll="0"/>
  </pivotFields>
  <rowFields count="1">
    <field x="4"/>
  </rowFields>
  <rowItems count="5">
    <i>
      <x/>
    </i>
    <i>
      <x v="1"/>
    </i>
    <i>
      <x v="2"/>
    </i>
    <i>
      <x v="3"/>
    </i>
    <i t="grand">
      <x/>
    </i>
  </rowItems>
  <colFields count="1">
    <field x="-2"/>
  </colFields>
  <colItems count="3">
    <i>
      <x/>
    </i>
    <i i="1">
      <x v="1"/>
    </i>
    <i i="2">
      <x v="2"/>
    </i>
  </colItems>
  <dataFields count="3">
    <dataField name="Orders Count" fld="12" subtotal="count" baseField="4" baseItem="0"/>
    <dataField name="Total Sales" fld="12" baseField="4" baseItem="0" numFmtId="42"/>
    <dataField name="Avg Sales" fld="12" subtotal="average" baseField="4"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7C09E2B-BE39-456B-B889-D01833ECDAD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O12" firstHeaderRow="1" firstDataRow="1" firstDataCol="1"/>
  <pivotFields count="15">
    <pivotField showAll="0"/>
    <pivotField numFmtId="14" showAll="0"/>
    <pivotField showAll="0"/>
    <pivotField showAll="0"/>
    <pivotField axis="axisRow" showAll="0">
      <items count="5">
        <item x="3"/>
        <item x="2"/>
        <item x="1"/>
        <item x="0"/>
        <item t="default"/>
      </items>
    </pivotField>
    <pivotField showAll="0"/>
    <pivotField showAll="0"/>
    <pivotField showAll="0"/>
    <pivotField axis="axisRow" showAll="0" measureFilter="1" sortType="de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dataField="1" numFmtId="44" showAll="0"/>
    <pivotField showAll="0"/>
    <pivotField showAll="0"/>
  </pivotFields>
  <rowFields count="2">
    <field x="4"/>
    <field x="8"/>
  </rowFields>
  <rowItems count="9">
    <i>
      <x/>
    </i>
    <i r="1">
      <x v="1003"/>
    </i>
    <i>
      <x v="1"/>
    </i>
    <i r="1">
      <x v="132"/>
    </i>
    <i>
      <x v="2"/>
    </i>
    <i r="1">
      <x v="727"/>
    </i>
    <i>
      <x v="3"/>
    </i>
    <i r="1">
      <x v="869"/>
    </i>
    <i t="grand">
      <x/>
    </i>
  </rowItems>
  <colItems count="1">
    <i/>
  </colItems>
  <dataFields count="1">
    <dataField name="Total Sales" fld="12" baseField="4" baseItem="0" numFmtId="42"/>
  </dataFields>
  <pivotTableStyleInfo name="PivotStyleLight16" showRowHeaders="1" showColHeaders="1" showRowStripes="0" showColStripes="0" showLastColumn="1"/>
  <filters count="1">
    <filter fld="8"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59B9DA-8DCE-4638-88B3-E560768ACE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D13" firstHeaderRow="0" firstDataRow="1" firstDataCol="1"/>
  <pivotFields count="15">
    <pivotField dataField="1" showAll="0"/>
    <pivotField numFmtId="14" showAll="0"/>
    <pivotField showAll="0"/>
    <pivotField showAll="0"/>
    <pivotField showAll="0"/>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dataField="1" numFmtId="44" showAll="0"/>
    <pivotField showAll="0"/>
    <pivotField showAll="0"/>
  </pivotFields>
  <rowFields count="1">
    <field x="8"/>
  </rowFields>
  <rowItems count="11">
    <i>
      <x v="710"/>
    </i>
    <i>
      <x v="615"/>
    </i>
    <i>
      <x v="334"/>
    </i>
    <i>
      <x v="26"/>
    </i>
    <i>
      <x v="541"/>
    </i>
    <i>
      <x v="722"/>
    </i>
    <i>
      <x v="667"/>
    </i>
    <i>
      <x v="132"/>
    </i>
    <i>
      <x v="766"/>
    </i>
    <i>
      <x v="1003"/>
    </i>
    <i t="grand">
      <x/>
    </i>
  </rowItems>
  <colFields count="1">
    <field x="-2"/>
  </colFields>
  <colItems count="2">
    <i>
      <x/>
    </i>
    <i i="1">
      <x v="1"/>
    </i>
  </colItems>
  <dataFields count="2">
    <dataField name="Total Sales" fld="12" baseField="8" baseItem="0" numFmtId="42"/>
    <dataField name="Orders Count" fld="0"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2111015-E380-4DF1-BAE8-15DFA3CF5D0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2:M11" firstHeaderRow="1" firstDataRow="1" firstDataCol="1"/>
  <pivotFields count="15">
    <pivotField showAll="0"/>
    <pivotField numFmtId="14" showAll="0"/>
    <pivotField showAll="0"/>
    <pivotField showAll="0"/>
    <pivotField showAll="0">
      <items count="5">
        <item x="3"/>
        <item x="2"/>
        <item x="1"/>
        <item x="0"/>
        <item t="default"/>
      </items>
    </pivotField>
    <pivotField showAll="0"/>
    <pivotField showAll="0">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axis="axisRow" showAll="0" sortType="ascending">
      <items count="9">
        <item x="4"/>
        <item x="1"/>
        <item x="3"/>
        <item x="5"/>
        <item x="7"/>
        <item x="6"/>
        <item x="0"/>
        <item x="2"/>
        <item t="default"/>
      </items>
      <autoSortScope>
        <pivotArea dataOnly="0" outline="0" fieldPosition="0">
          <references count="1">
            <reference field="4294967294" count="1" selected="0">
              <x v="0"/>
            </reference>
          </references>
        </pivotArea>
      </autoSortScope>
    </pivotField>
  </pivotFields>
  <rowFields count="1">
    <field x="14"/>
  </rowFields>
  <rowItems count="9">
    <i>
      <x v="5"/>
    </i>
    <i>
      <x/>
    </i>
    <i>
      <x v="3"/>
    </i>
    <i>
      <x v="4"/>
    </i>
    <i>
      <x v="1"/>
    </i>
    <i>
      <x v="2"/>
    </i>
    <i>
      <x v="6"/>
    </i>
    <i>
      <x v="7"/>
    </i>
    <i t="grand">
      <x/>
    </i>
  </rowItems>
  <colItems count="1">
    <i/>
  </colItems>
  <dataFields count="1">
    <dataField name="Total Sales" fld="12" baseField="9" baseItem="0" numFmtId="4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1869630-C9F4-4AE1-BD6C-8B3B121A4A5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E16" firstHeaderRow="0" firstDataRow="1" firstDataCol="1"/>
  <pivotFields count="15">
    <pivotField dataField="1" showAll="0"/>
    <pivotField numFmtId="14" showAll="0"/>
    <pivotField showAll="0"/>
    <pivotField showAll="0"/>
    <pivotField showAll="0"/>
    <pivotField showAll="0"/>
    <pivotField showAll="0"/>
    <pivotField showAll="0"/>
    <pivotField showAll="0"/>
    <pivotField showAll="0"/>
    <pivotField numFmtId="44" showAll="0"/>
    <pivotField showAll="0"/>
    <pivotField dataField="1" numFmtId="44" showAll="0"/>
    <pivotField axis="axisRow" showAll="0" sortType="descending">
      <items count="5">
        <item x="1"/>
        <item x="0"/>
        <item x="2"/>
        <item x="3"/>
        <item t="default"/>
      </items>
      <autoSortScope>
        <pivotArea dataOnly="0" outline="0" fieldPosition="0">
          <references count="1">
            <reference field="4294967294" count="1" selected="0">
              <x v="2"/>
            </reference>
          </references>
        </pivotArea>
      </autoSortScope>
    </pivotField>
    <pivotField showAll="0"/>
  </pivotFields>
  <rowFields count="1">
    <field x="13"/>
  </rowFields>
  <rowItems count="5">
    <i>
      <x v="1"/>
    </i>
    <i>
      <x v="2"/>
    </i>
    <i>
      <x/>
    </i>
    <i>
      <x v="3"/>
    </i>
    <i t="grand">
      <x/>
    </i>
  </rowItems>
  <colFields count="1">
    <field x="-2"/>
  </colFields>
  <colItems count="3">
    <i>
      <x/>
    </i>
    <i i="1">
      <x v="1"/>
    </i>
    <i i="2">
      <x v="2"/>
    </i>
  </colItems>
  <dataFields count="3">
    <dataField name="Orders Count" fld="0" subtotal="count" baseField="13" baseItem="0"/>
    <dataField name="Total Sales" fld="12" baseField="13" baseItem="0" numFmtId="42"/>
    <dataField name="Contribution in Orders" fld="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09D2A99-925B-4C66-9029-90F918ABF6C8}" autoFormatId="16" applyNumberFormats="0" applyBorderFormats="0" applyFontFormats="0" applyPatternFormats="0" applyAlignmentFormats="0" applyWidthHeightFormats="0">
  <queryTableRefresh nextId="17">
    <queryTableFields count="15">
      <queryTableField id="1" name="OrderID" tableColumnId="1"/>
      <queryTableField id="2" name="OrderDate" tableColumnId="2"/>
      <queryTableField id="15" name="OrderDay" tableColumnId="15"/>
      <queryTableField id="3" name="OrderMonth" tableColumnId="3"/>
      <queryTableField id="4" name="OrderYear" tableColumnId="4"/>
      <queryTableField id="5" name="CustomerID" tableColumnId="5"/>
      <queryTableField id="6" name="CustomerName" tableColumnId="6"/>
      <queryTableField id="7" name="BookID" tableColumnId="7"/>
      <queryTableField id="8" name="BookTitle" tableColumnId="8"/>
      <queryTableField id="9" name="Category" tableColumnId="9"/>
      <queryTableField id="10" name="Price" tableColumnId="10"/>
      <queryTableField id="11" name="Quantity" tableColumnId="11"/>
      <queryTableField id="12" name="TotalSales" tableColumnId="12"/>
      <queryTableField id="13" name="PaymentMethod" tableColumnId="13"/>
      <queryTableField id="14" name="Country"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0FD4E50-9136-4636-A302-36BC458F6D21}" sourceName="Country">
  <pivotTables>
    <pivotTable tabId="10" name="PivotTable1"/>
  </pivotTables>
  <data>
    <tabular pivotCacheId="1605129649">
      <items count="8">
        <i x="4"/>
        <i x="1"/>
        <i x="3"/>
        <i x="5"/>
        <i x="7"/>
        <i x="6"/>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Month" xr10:uid="{1D48C43F-2E2E-488F-A0F2-A78C05E519F9}" sourceName="OrderMonth">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12">
        <i x="11" s="1"/>
        <i x="3" s="1"/>
        <i x="0" s="1"/>
        <i x="7" s="1"/>
        <i x="4" s="1"/>
        <i x="1" s="1"/>
        <i x="2" s="1"/>
        <i x="8" s="1"/>
        <i x="6" s="1"/>
        <i x="10" s="1"/>
        <i x="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Year" xr10:uid="{377175E9-7DDB-4070-AA31-C4DF29A8EE63}" sourceName="OrderYear">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D79C67-A076-435A-A692-D370CE545837}" sourceName="Catego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EFD165C2-502A-4F99-B9C7-DC81114D7260}" sourceName="PaymentMethod">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A6A1082-369E-4E40-A640-4CDDF75B8B1C}" sourceName="Count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8">
        <i x="4" s="1"/>
        <i x="1" s="1"/>
        <i x="3" s="1"/>
        <i x="5" s="1"/>
        <i x="7" s="1"/>
        <i x="6"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9A3FE27-2620-4963-BEC1-8BF8124D6193}" cache="Slicer_Country" caption="Count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slicer" xr10:uid="{C21FDC25-83CB-4862-923C-325F5B6445A4}" cache="Slicer_OrderMonth" caption="Month" columnCount="2" style="Slicer main" rowHeight="247650"/>
  <slicer name="year_slicer" xr10:uid="{8EE671A8-C69E-4E45-BAC5-9EB2622B1408}" cache="Slicer_OrderYear" caption="Year" style="Slicer main" rowHeight="247650"/>
  <slicer name="Category_slicer" xr10:uid="{B3CE1EAF-07D2-45DF-B046-02487115AE8F}" cache="Slicer_Category" caption="Category" style="Slicer main" rowHeight="247650"/>
  <slicer name="payment_slicer" xr10:uid="{7CBE5314-E7CE-4279-B4E6-C7E711058958}" cache="Slicer_PaymentMethod" caption="payment_method_slicer" columnCount="2" style="Slicer main" rowHeight="182880"/>
  <slicer name="country_slicer" xr10:uid="{8042BF74-BEEC-45F7-A655-65DDBFD2CE12}" cache="Slicer_Country1" caption="Country" columnCount="4" style="Slicer main"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AA1D46-8326-4149-8628-BA3C4A04DBC6}" name="orders" displayName="orders" ref="A1:O2922" tableType="queryTable" totalsRowShown="0">
  <autoFilter ref="A1:O2922" xr:uid="{E5AA1D46-8326-4149-8628-BA3C4A04DBC6}"/>
  <tableColumns count="15">
    <tableColumn id="1" xr3:uid="{C05C379B-1A51-4B6F-A328-8063F90B1EBC}" uniqueName="1" name="OrderID" queryTableFieldId="1" dataDxfId="13"/>
    <tableColumn id="2" xr3:uid="{298D31E0-AD9F-480F-B39C-FE85F0B98F96}" uniqueName="2" name="OrderDate" queryTableFieldId="2" dataDxfId="12"/>
    <tableColumn id="15" xr3:uid="{07B2C60A-D0AC-43CF-8562-6A2151F402C9}" uniqueName="15" name="OrderDay" queryTableFieldId="15" dataDxfId="11"/>
    <tableColumn id="3" xr3:uid="{3F123494-CDE7-4F45-BC65-BD1726BB3FC6}" uniqueName="3" name="OrderMonth" queryTableFieldId="3" dataDxfId="10"/>
    <tableColumn id="4" xr3:uid="{6DCCACF7-C14B-4002-97C5-CB4AE35BD766}" uniqueName="4" name="OrderYear" queryTableFieldId="4"/>
    <tableColumn id="5" xr3:uid="{CB8CA049-715A-4C8A-B49B-C2DECD7F0DF8}" uniqueName="5" name="CustomerID" queryTableFieldId="5" dataDxfId="9"/>
    <tableColumn id="6" xr3:uid="{6A12F4B1-AEC7-4595-AD27-64E0573BDEC0}" uniqueName="6" name="CustomerName" queryTableFieldId="6" dataDxfId="8"/>
    <tableColumn id="7" xr3:uid="{030BE71F-4378-44F2-BCE8-32E5780FF3D3}" uniqueName="7" name="BookID" queryTableFieldId="7" dataDxfId="7"/>
    <tableColumn id="8" xr3:uid="{9B60366C-1F41-4CD2-9FF5-00F3C74A828D}" uniqueName="8" name="BookTitle" queryTableFieldId="8" dataDxfId="6"/>
    <tableColumn id="9" xr3:uid="{CEA8253C-774E-47D2-AB66-D1B0AB99D329}" uniqueName="9" name="Category" queryTableFieldId="9" dataDxfId="5"/>
    <tableColumn id="10" xr3:uid="{8B3387CE-6DE3-43F6-85E5-4B1FB778FFC6}" uniqueName="10" name="Price" queryTableFieldId="10" dataDxfId="4" dataCellStyle="Currency"/>
    <tableColumn id="11" xr3:uid="{F7F17CE7-8010-4734-A7B1-A18C8A9D8D2E}" uniqueName="11" name="Quantity" queryTableFieldId="11"/>
    <tableColumn id="12" xr3:uid="{A8851054-A581-4FE0-AA1F-2F8587E8C3BD}" uniqueName="12" name="TotalSales" queryTableFieldId="12" dataDxfId="3" dataCellStyle="Currency"/>
    <tableColumn id="13" xr3:uid="{D14C3D33-3E8F-46AC-9383-C10248008A94}" uniqueName="13" name="PaymentMethod" queryTableFieldId="13" dataDxfId="2"/>
    <tableColumn id="14" xr3:uid="{67ADEF47-6807-461F-88A9-26DBEEB65AD3}" uniqueName="14" name="Country" queryTableFieldId="1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39FF1-3AD2-4BA5-B1EA-61C0D3CE9AB1}">
  <dimension ref="A1:O2922"/>
  <sheetViews>
    <sheetView topLeftCell="A205" workbookViewId="0">
      <selection activeCell="I2539" sqref="I2539"/>
    </sheetView>
  </sheetViews>
  <sheetFormatPr defaultRowHeight="14.4" x14ac:dyDescent="0.3"/>
  <cols>
    <col min="1" max="1" width="9.77734375" bestFit="1" customWidth="1"/>
    <col min="2" max="2" width="11.88671875" bestFit="1" customWidth="1"/>
    <col min="3" max="3" width="11.109375" bestFit="1" customWidth="1"/>
    <col min="4" max="4" width="13.109375" bestFit="1" customWidth="1"/>
    <col min="5" max="5" width="11.6640625" bestFit="1" customWidth="1"/>
    <col min="6" max="6" width="13.109375" bestFit="1" customWidth="1"/>
    <col min="7" max="7" width="20.21875" bestFit="1" customWidth="1"/>
    <col min="8" max="8" width="9.109375" bestFit="1" customWidth="1"/>
    <col min="9" max="9" width="31.6640625" bestFit="1" customWidth="1"/>
    <col min="10" max="10" width="10.5546875" bestFit="1" customWidth="1"/>
    <col min="11" max="11" width="8.88671875" style="3" bestFit="1" customWidth="1"/>
    <col min="12" max="12" width="10.33203125" bestFit="1" customWidth="1"/>
    <col min="13" max="13" width="13.21875" style="3" bestFit="1" customWidth="1"/>
    <col min="14" max="14" width="16.88671875" bestFit="1" customWidth="1"/>
    <col min="15" max="15" width="9.6640625" customWidth="1"/>
  </cols>
  <sheetData>
    <row r="1" spans="1:15" x14ac:dyDescent="0.3">
      <c r="A1" t="s">
        <v>0</v>
      </c>
      <c r="B1" t="s">
        <v>1</v>
      </c>
      <c r="C1" t="s">
        <v>6665</v>
      </c>
      <c r="D1" t="s">
        <v>2</v>
      </c>
      <c r="E1" t="s">
        <v>3</v>
      </c>
      <c r="F1" t="s">
        <v>4</v>
      </c>
      <c r="G1" t="s">
        <v>5</v>
      </c>
      <c r="H1" t="s">
        <v>6</v>
      </c>
      <c r="I1" t="s">
        <v>7</v>
      </c>
      <c r="J1" t="s">
        <v>8</v>
      </c>
      <c r="K1" s="3" t="s">
        <v>9</v>
      </c>
      <c r="L1" t="s">
        <v>10</v>
      </c>
      <c r="M1" s="3" t="s">
        <v>11</v>
      </c>
      <c r="N1" t="s">
        <v>12</v>
      </c>
      <c r="O1" t="s">
        <v>13</v>
      </c>
    </row>
    <row r="2" spans="1:15" x14ac:dyDescent="0.3">
      <c r="A2" s="1" t="s">
        <v>14</v>
      </c>
      <c r="B2" s="2">
        <v>45718</v>
      </c>
      <c r="C2" s="1" t="s">
        <v>6666</v>
      </c>
      <c r="D2" s="1" t="s">
        <v>15</v>
      </c>
      <c r="E2">
        <v>2025</v>
      </c>
      <c r="F2" s="1" t="s">
        <v>16</v>
      </c>
      <c r="G2" s="1" t="s">
        <v>17</v>
      </c>
      <c r="H2" s="1" t="s">
        <v>18</v>
      </c>
      <c r="I2" s="1" t="s">
        <v>19</v>
      </c>
      <c r="J2" s="1" t="s">
        <v>20</v>
      </c>
      <c r="K2" s="3">
        <v>6.07</v>
      </c>
      <c r="L2">
        <v>2</v>
      </c>
      <c r="M2" s="3">
        <v>12.14</v>
      </c>
      <c r="N2" s="1" t="s">
        <v>21</v>
      </c>
      <c r="O2" s="1" t="s">
        <v>22</v>
      </c>
    </row>
    <row r="3" spans="1:15" x14ac:dyDescent="0.3">
      <c r="A3" s="1" t="s">
        <v>23</v>
      </c>
      <c r="B3" s="2">
        <v>45467</v>
      </c>
      <c r="C3" s="1" t="s">
        <v>6667</v>
      </c>
      <c r="D3" s="1" t="s">
        <v>24</v>
      </c>
      <c r="E3">
        <v>2024</v>
      </c>
      <c r="F3" s="1" t="s">
        <v>25</v>
      </c>
      <c r="G3" s="1" t="s">
        <v>26</v>
      </c>
      <c r="H3" s="1" t="s">
        <v>27</v>
      </c>
      <c r="I3" s="1" t="s">
        <v>28</v>
      </c>
      <c r="J3" s="1" t="s">
        <v>20</v>
      </c>
      <c r="K3" s="3">
        <v>29.43</v>
      </c>
      <c r="L3">
        <v>1</v>
      </c>
      <c r="M3" s="3">
        <v>29.43</v>
      </c>
      <c r="N3" s="1" t="s">
        <v>29</v>
      </c>
      <c r="O3" s="1" t="s">
        <v>30</v>
      </c>
    </row>
    <row r="4" spans="1:15" x14ac:dyDescent="0.3">
      <c r="A4" s="1" t="s">
        <v>31</v>
      </c>
      <c r="B4" s="2">
        <v>45128</v>
      </c>
      <c r="C4" s="1" t="s">
        <v>6668</v>
      </c>
      <c r="D4" s="1" t="s">
        <v>32</v>
      </c>
      <c r="E4">
        <v>2023</v>
      </c>
      <c r="F4" s="1" t="s">
        <v>33</v>
      </c>
      <c r="G4" s="1" t="s">
        <v>34</v>
      </c>
      <c r="H4" s="1" t="s">
        <v>35</v>
      </c>
      <c r="I4" s="1" t="s">
        <v>36</v>
      </c>
      <c r="J4" s="1" t="s">
        <v>20</v>
      </c>
      <c r="K4" s="3">
        <v>26.89</v>
      </c>
      <c r="L4">
        <v>3</v>
      </c>
      <c r="M4" s="3">
        <v>80.67</v>
      </c>
      <c r="N4" s="1" t="s">
        <v>6669</v>
      </c>
      <c r="O4" s="1" t="s">
        <v>37</v>
      </c>
    </row>
    <row r="5" spans="1:15" x14ac:dyDescent="0.3">
      <c r="A5" s="1" t="s">
        <v>38</v>
      </c>
      <c r="B5" s="2">
        <v>44972</v>
      </c>
      <c r="C5" s="1" t="s">
        <v>6670</v>
      </c>
      <c r="D5" s="1" t="s">
        <v>39</v>
      </c>
      <c r="E5">
        <v>2023</v>
      </c>
      <c r="F5" s="1" t="s">
        <v>40</v>
      </c>
      <c r="G5" s="1" t="s">
        <v>41</v>
      </c>
      <c r="H5" s="1" t="s">
        <v>42</v>
      </c>
      <c r="I5" s="1" t="s">
        <v>43</v>
      </c>
      <c r="J5" s="1" t="s">
        <v>20</v>
      </c>
      <c r="K5" s="3">
        <v>27.85</v>
      </c>
      <c r="L5">
        <v>5</v>
      </c>
      <c r="M5" s="3">
        <v>139.25</v>
      </c>
      <c r="N5" s="1" t="s">
        <v>6669</v>
      </c>
      <c r="O5" s="1" t="s">
        <v>44</v>
      </c>
    </row>
    <row r="6" spans="1:15" x14ac:dyDescent="0.3">
      <c r="A6" s="1" t="s">
        <v>45</v>
      </c>
      <c r="B6" s="2">
        <v>45054</v>
      </c>
      <c r="C6" s="1" t="s">
        <v>6667</v>
      </c>
      <c r="D6" s="1" t="s">
        <v>46</v>
      </c>
      <c r="E6">
        <v>2023</v>
      </c>
      <c r="F6" s="1" t="s">
        <v>47</v>
      </c>
      <c r="G6" s="1" t="s">
        <v>48</v>
      </c>
      <c r="H6" s="1" t="s">
        <v>49</v>
      </c>
      <c r="I6" s="1" t="s">
        <v>50</v>
      </c>
      <c r="J6" s="1" t="s">
        <v>51</v>
      </c>
      <c r="K6" s="3">
        <v>38.299999999999997</v>
      </c>
      <c r="L6">
        <v>5</v>
      </c>
      <c r="M6" s="3">
        <v>191.5</v>
      </c>
      <c r="N6" s="1" t="s">
        <v>6669</v>
      </c>
      <c r="O6" s="1" t="s">
        <v>52</v>
      </c>
    </row>
    <row r="7" spans="1:15" x14ac:dyDescent="0.3">
      <c r="A7" s="1" t="s">
        <v>53</v>
      </c>
      <c r="B7" s="2">
        <v>45251</v>
      </c>
      <c r="C7" s="1" t="s">
        <v>6671</v>
      </c>
      <c r="D7" s="1" t="s">
        <v>54</v>
      </c>
      <c r="E7">
        <v>2023</v>
      </c>
      <c r="F7" s="1" t="s">
        <v>55</v>
      </c>
      <c r="G7" s="1" t="s">
        <v>56</v>
      </c>
      <c r="H7" s="1" t="s">
        <v>57</v>
      </c>
      <c r="I7" s="1" t="s">
        <v>58</v>
      </c>
      <c r="J7" s="1" t="s">
        <v>51</v>
      </c>
      <c r="K7" s="3">
        <v>14.57</v>
      </c>
      <c r="L7">
        <v>4</v>
      </c>
      <c r="M7" s="3">
        <v>58.28</v>
      </c>
      <c r="N7" s="1" t="s">
        <v>21</v>
      </c>
      <c r="O7" s="1" t="s">
        <v>37</v>
      </c>
    </row>
    <row r="8" spans="1:15" x14ac:dyDescent="0.3">
      <c r="A8" s="1" t="s">
        <v>59</v>
      </c>
      <c r="B8" s="2">
        <v>45189</v>
      </c>
      <c r="C8" s="1" t="s">
        <v>6670</v>
      </c>
      <c r="D8" s="1" t="s">
        <v>60</v>
      </c>
      <c r="E8">
        <v>2023</v>
      </c>
      <c r="F8" s="1" t="s">
        <v>61</v>
      </c>
      <c r="G8" s="1" t="s">
        <v>62</v>
      </c>
      <c r="H8" s="1" t="s">
        <v>63</v>
      </c>
      <c r="I8" s="1" t="s">
        <v>64</v>
      </c>
      <c r="J8" s="1" t="s">
        <v>20</v>
      </c>
      <c r="K8" s="3">
        <v>15.07</v>
      </c>
      <c r="L8">
        <v>3</v>
      </c>
      <c r="M8" s="3">
        <v>45.21</v>
      </c>
      <c r="N8" s="1" t="s">
        <v>21</v>
      </c>
      <c r="O8" s="1" t="s">
        <v>30</v>
      </c>
    </row>
    <row r="9" spans="1:15" x14ac:dyDescent="0.3">
      <c r="A9" s="1" t="s">
        <v>65</v>
      </c>
      <c r="B9" s="2">
        <v>45183</v>
      </c>
      <c r="C9" s="1" t="s">
        <v>6672</v>
      </c>
      <c r="D9" s="1" t="s">
        <v>60</v>
      </c>
      <c r="E9">
        <v>2023</v>
      </c>
      <c r="F9" s="1" t="s">
        <v>66</v>
      </c>
      <c r="G9" s="1" t="s">
        <v>67</v>
      </c>
      <c r="H9" s="1" t="s">
        <v>68</v>
      </c>
      <c r="I9" s="1" t="s">
        <v>69</v>
      </c>
      <c r="J9" s="1" t="s">
        <v>70</v>
      </c>
      <c r="K9" s="3">
        <v>33.78</v>
      </c>
      <c r="L9">
        <v>1</v>
      </c>
      <c r="M9" s="3">
        <v>33.78</v>
      </c>
      <c r="N9" s="1" t="s">
        <v>29</v>
      </c>
      <c r="O9" s="1" t="s">
        <v>30</v>
      </c>
    </row>
    <row r="10" spans="1:15" x14ac:dyDescent="0.3">
      <c r="A10" s="1" t="s">
        <v>71</v>
      </c>
      <c r="B10" s="2">
        <v>45498</v>
      </c>
      <c r="C10" s="1" t="s">
        <v>6672</v>
      </c>
      <c r="D10" s="1" t="s">
        <v>32</v>
      </c>
      <c r="E10">
        <v>2024</v>
      </c>
      <c r="F10" s="1" t="s">
        <v>47</v>
      </c>
      <c r="G10" s="1" t="s">
        <v>72</v>
      </c>
      <c r="H10" s="1" t="s">
        <v>73</v>
      </c>
      <c r="I10" s="1" t="s">
        <v>74</v>
      </c>
      <c r="J10" s="1" t="s">
        <v>20</v>
      </c>
      <c r="K10" s="3">
        <v>24.12</v>
      </c>
      <c r="L10">
        <v>3</v>
      </c>
      <c r="M10" s="3">
        <v>72.36</v>
      </c>
      <c r="N10" s="1" t="s">
        <v>21</v>
      </c>
      <c r="O10" s="1" t="s">
        <v>22</v>
      </c>
    </row>
    <row r="11" spans="1:15" x14ac:dyDescent="0.3">
      <c r="A11" s="1" t="s">
        <v>75</v>
      </c>
      <c r="B11" s="2">
        <v>45430</v>
      </c>
      <c r="C11" s="1" t="s">
        <v>6673</v>
      </c>
      <c r="D11" s="1" t="s">
        <v>46</v>
      </c>
      <c r="E11">
        <v>2024</v>
      </c>
      <c r="F11" s="1" t="s">
        <v>76</v>
      </c>
      <c r="G11" s="1" t="s">
        <v>77</v>
      </c>
      <c r="H11" s="1" t="s">
        <v>78</v>
      </c>
      <c r="I11" s="1" t="s">
        <v>79</v>
      </c>
      <c r="J11" s="1" t="s">
        <v>70</v>
      </c>
      <c r="K11" s="3">
        <v>41.14</v>
      </c>
      <c r="L11">
        <v>5</v>
      </c>
      <c r="M11" s="3">
        <v>205.7</v>
      </c>
      <c r="N11" s="1" t="s">
        <v>21</v>
      </c>
      <c r="O11" s="1" t="s">
        <v>80</v>
      </c>
    </row>
    <row r="12" spans="1:15" x14ac:dyDescent="0.3">
      <c r="A12" s="1" t="s">
        <v>81</v>
      </c>
      <c r="B12" s="2">
        <v>45383</v>
      </c>
      <c r="C12" s="1" t="s">
        <v>6667</v>
      </c>
      <c r="D12" s="1" t="s">
        <v>82</v>
      </c>
      <c r="E12">
        <v>2024</v>
      </c>
      <c r="F12" s="1" t="s">
        <v>83</v>
      </c>
      <c r="G12" s="1" t="s">
        <v>84</v>
      </c>
      <c r="H12" s="1" t="s">
        <v>85</v>
      </c>
      <c r="I12" s="1" t="s">
        <v>86</v>
      </c>
      <c r="J12" s="1" t="s">
        <v>87</v>
      </c>
      <c r="K12" s="3">
        <v>29.47</v>
      </c>
      <c r="L12">
        <v>1</v>
      </c>
      <c r="M12" s="3">
        <v>29.47</v>
      </c>
      <c r="N12" s="1" t="s">
        <v>88</v>
      </c>
      <c r="O12" s="1" t="s">
        <v>52</v>
      </c>
    </row>
    <row r="13" spans="1:15" x14ac:dyDescent="0.3">
      <c r="A13" s="1" t="s">
        <v>89</v>
      </c>
      <c r="B13" s="2">
        <v>45892</v>
      </c>
      <c r="C13" s="1" t="s">
        <v>6673</v>
      </c>
      <c r="D13" s="1" t="s">
        <v>90</v>
      </c>
      <c r="E13">
        <v>2025</v>
      </c>
      <c r="F13" s="1" t="s">
        <v>91</v>
      </c>
      <c r="G13" s="1" t="s">
        <v>92</v>
      </c>
      <c r="H13" s="1" t="s">
        <v>93</v>
      </c>
      <c r="I13" s="1" t="s">
        <v>94</v>
      </c>
      <c r="J13" s="1" t="s">
        <v>51</v>
      </c>
      <c r="K13" s="3">
        <v>21.34</v>
      </c>
      <c r="L13">
        <v>1</v>
      </c>
      <c r="M13" s="3">
        <v>21.34</v>
      </c>
      <c r="N13" s="1" t="s">
        <v>21</v>
      </c>
      <c r="O13" s="1" t="s">
        <v>95</v>
      </c>
    </row>
    <row r="14" spans="1:15" x14ac:dyDescent="0.3">
      <c r="A14" s="1" t="s">
        <v>96</v>
      </c>
      <c r="B14" s="2">
        <v>45598</v>
      </c>
      <c r="C14" s="1" t="s">
        <v>6673</v>
      </c>
      <c r="D14" s="1" t="s">
        <v>54</v>
      </c>
      <c r="E14">
        <v>2024</v>
      </c>
      <c r="F14" s="1" t="s">
        <v>97</v>
      </c>
      <c r="G14" s="1" t="s">
        <v>98</v>
      </c>
      <c r="H14" s="1" t="s">
        <v>99</v>
      </c>
      <c r="I14" s="1" t="s">
        <v>100</v>
      </c>
      <c r="J14" s="1" t="s">
        <v>20</v>
      </c>
      <c r="K14" s="3">
        <v>24.15</v>
      </c>
      <c r="L14">
        <v>4</v>
      </c>
      <c r="M14" s="3">
        <v>96.6</v>
      </c>
      <c r="N14" s="1" t="s">
        <v>21</v>
      </c>
      <c r="O14" s="1" t="s">
        <v>30</v>
      </c>
    </row>
    <row r="15" spans="1:15" x14ac:dyDescent="0.3">
      <c r="A15" s="1" t="s">
        <v>101</v>
      </c>
      <c r="B15" s="2">
        <v>44894</v>
      </c>
      <c r="C15" s="1" t="s">
        <v>6671</v>
      </c>
      <c r="D15" s="1" t="s">
        <v>54</v>
      </c>
      <c r="E15">
        <v>2022</v>
      </c>
      <c r="F15" s="1" t="s">
        <v>102</v>
      </c>
      <c r="G15" s="1" t="s">
        <v>103</v>
      </c>
      <c r="H15" s="1" t="s">
        <v>104</v>
      </c>
      <c r="I15" s="1" t="s">
        <v>105</v>
      </c>
      <c r="J15" s="1" t="s">
        <v>20</v>
      </c>
      <c r="K15" s="3">
        <v>37.14</v>
      </c>
      <c r="L15">
        <v>3</v>
      </c>
      <c r="M15" s="3">
        <v>111.42</v>
      </c>
      <c r="N15" s="1" t="s">
        <v>21</v>
      </c>
      <c r="O15" s="1" t="s">
        <v>22</v>
      </c>
    </row>
    <row r="16" spans="1:15" x14ac:dyDescent="0.3">
      <c r="A16" s="1" t="s">
        <v>106</v>
      </c>
      <c r="B16" s="2">
        <v>45286</v>
      </c>
      <c r="C16" s="1" t="s">
        <v>6671</v>
      </c>
      <c r="D16" s="1" t="s">
        <v>107</v>
      </c>
      <c r="E16">
        <v>2023</v>
      </c>
      <c r="F16" s="1" t="s">
        <v>108</v>
      </c>
      <c r="G16" s="1" t="s">
        <v>109</v>
      </c>
      <c r="H16" s="1" t="s">
        <v>110</v>
      </c>
      <c r="I16" s="1" t="s">
        <v>111</v>
      </c>
      <c r="J16" s="1" t="s">
        <v>70</v>
      </c>
      <c r="K16" s="3">
        <v>41.06</v>
      </c>
      <c r="L16">
        <v>5</v>
      </c>
      <c r="M16" s="3">
        <v>205.3</v>
      </c>
      <c r="N16" s="1" t="s">
        <v>21</v>
      </c>
      <c r="O16" s="1" t="s">
        <v>22</v>
      </c>
    </row>
    <row r="17" spans="1:15" x14ac:dyDescent="0.3">
      <c r="A17" s="1" t="s">
        <v>112</v>
      </c>
      <c r="B17" s="2">
        <v>45243</v>
      </c>
      <c r="C17" s="1" t="s">
        <v>6667</v>
      </c>
      <c r="D17" s="1" t="s">
        <v>54</v>
      </c>
      <c r="E17">
        <v>2023</v>
      </c>
      <c r="F17" s="1" t="s">
        <v>113</v>
      </c>
      <c r="G17" s="1" t="s">
        <v>114</v>
      </c>
      <c r="H17" s="1" t="s">
        <v>115</v>
      </c>
      <c r="I17" s="1" t="s">
        <v>116</v>
      </c>
      <c r="J17" s="1" t="s">
        <v>70</v>
      </c>
      <c r="K17" s="3">
        <v>44.56</v>
      </c>
      <c r="L17">
        <v>5</v>
      </c>
      <c r="M17" s="3">
        <v>222.8</v>
      </c>
      <c r="N17" s="1" t="s">
        <v>21</v>
      </c>
      <c r="O17" s="1" t="s">
        <v>37</v>
      </c>
    </row>
    <row r="18" spans="1:15" x14ac:dyDescent="0.3">
      <c r="A18" s="1" t="s">
        <v>117</v>
      </c>
      <c r="B18" s="2">
        <v>45006</v>
      </c>
      <c r="C18" s="1" t="s">
        <v>6671</v>
      </c>
      <c r="D18" s="1" t="s">
        <v>15</v>
      </c>
      <c r="E18">
        <v>2023</v>
      </c>
      <c r="F18" s="1" t="s">
        <v>118</v>
      </c>
      <c r="G18" s="1" t="s">
        <v>119</v>
      </c>
      <c r="H18" s="1" t="s">
        <v>120</v>
      </c>
      <c r="I18" s="1" t="s">
        <v>121</v>
      </c>
      <c r="J18" s="1" t="s">
        <v>51</v>
      </c>
      <c r="K18" s="3">
        <v>33.659999999999997</v>
      </c>
      <c r="L18">
        <v>4</v>
      </c>
      <c r="M18" s="3">
        <v>134.63999999999999</v>
      </c>
      <c r="N18" s="1" t="s">
        <v>6669</v>
      </c>
      <c r="O18" s="1" t="s">
        <v>30</v>
      </c>
    </row>
    <row r="19" spans="1:15" x14ac:dyDescent="0.3">
      <c r="A19" s="1" t="s">
        <v>122</v>
      </c>
      <c r="B19" s="2">
        <v>44976</v>
      </c>
      <c r="C19" s="1" t="s">
        <v>6666</v>
      </c>
      <c r="D19" s="1" t="s">
        <v>39</v>
      </c>
      <c r="E19">
        <v>2023</v>
      </c>
      <c r="F19" s="1" t="s">
        <v>123</v>
      </c>
      <c r="G19" s="1" t="s">
        <v>124</v>
      </c>
      <c r="H19" s="1" t="s">
        <v>125</v>
      </c>
      <c r="I19" s="1" t="s">
        <v>126</v>
      </c>
      <c r="J19" s="1" t="s">
        <v>20</v>
      </c>
      <c r="K19" s="3">
        <v>37.06</v>
      </c>
      <c r="L19">
        <v>4</v>
      </c>
      <c r="M19" s="3">
        <v>148.24</v>
      </c>
      <c r="N19" s="1" t="s">
        <v>6669</v>
      </c>
      <c r="O19" s="1" t="s">
        <v>22</v>
      </c>
    </row>
    <row r="20" spans="1:15" x14ac:dyDescent="0.3">
      <c r="A20" s="1" t="s">
        <v>127</v>
      </c>
      <c r="B20" s="2">
        <v>45257</v>
      </c>
      <c r="C20" s="1" t="s">
        <v>6667</v>
      </c>
      <c r="D20" s="1" t="s">
        <v>54</v>
      </c>
      <c r="E20">
        <v>2023</v>
      </c>
      <c r="F20" s="1" t="s">
        <v>128</v>
      </c>
      <c r="G20" s="1" t="s">
        <v>129</v>
      </c>
      <c r="H20" s="1" t="s">
        <v>130</v>
      </c>
      <c r="I20" s="1" t="s">
        <v>131</v>
      </c>
      <c r="J20" s="1" t="s">
        <v>70</v>
      </c>
      <c r="K20" s="3">
        <v>8.24</v>
      </c>
      <c r="L20">
        <v>3</v>
      </c>
      <c r="M20" s="3">
        <v>24.72</v>
      </c>
      <c r="N20" s="1" t="s">
        <v>21</v>
      </c>
      <c r="O20" s="1" t="s">
        <v>22</v>
      </c>
    </row>
    <row r="21" spans="1:15" x14ac:dyDescent="0.3">
      <c r="A21" s="1" t="s">
        <v>132</v>
      </c>
      <c r="B21" s="2">
        <v>44841</v>
      </c>
      <c r="C21" s="1" t="s">
        <v>6668</v>
      </c>
      <c r="D21" s="1" t="s">
        <v>133</v>
      </c>
      <c r="E21">
        <v>2022</v>
      </c>
      <c r="F21" s="1" t="s">
        <v>134</v>
      </c>
      <c r="G21" s="1" t="s">
        <v>135</v>
      </c>
      <c r="H21" s="1" t="s">
        <v>136</v>
      </c>
      <c r="I21" s="1" t="s">
        <v>137</v>
      </c>
      <c r="J21" s="1" t="s">
        <v>51</v>
      </c>
      <c r="K21" s="3">
        <v>41.88</v>
      </c>
      <c r="L21">
        <v>4</v>
      </c>
      <c r="M21" s="3">
        <v>167.52</v>
      </c>
      <c r="N21" s="1" t="s">
        <v>6669</v>
      </c>
      <c r="O21" s="1" t="s">
        <v>22</v>
      </c>
    </row>
    <row r="22" spans="1:15" x14ac:dyDescent="0.3">
      <c r="A22" s="1" t="s">
        <v>138</v>
      </c>
      <c r="B22" s="2">
        <v>45123</v>
      </c>
      <c r="C22" s="1" t="s">
        <v>6666</v>
      </c>
      <c r="D22" s="1" t="s">
        <v>32</v>
      </c>
      <c r="E22">
        <v>2023</v>
      </c>
      <c r="F22" s="1" t="s">
        <v>139</v>
      </c>
      <c r="G22" s="1" t="s">
        <v>140</v>
      </c>
      <c r="H22" s="1" t="s">
        <v>141</v>
      </c>
      <c r="I22" s="1" t="s">
        <v>142</v>
      </c>
      <c r="J22" s="1" t="s">
        <v>70</v>
      </c>
      <c r="K22" s="3">
        <v>51.31</v>
      </c>
      <c r="L22">
        <v>2</v>
      </c>
      <c r="M22" s="3">
        <v>102.62</v>
      </c>
      <c r="N22" s="1" t="s">
        <v>6669</v>
      </c>
      <c r="O22" s="1" t="s">
        <v>22</v>
      </c>
    </row>
    <row r="23" spans="1:15" x14ac:dyDescent="0.3">
      <c r="A23" s="1" t="s">
        <v>143</v>
      </c>
      <c r="B23" s="2">
        <v>45491</v>
      </c>
      <c r="C23" s="1" t="s">
        <v>6672</v>
      </c>
      <c r="D23" s="1" t="s">
        <v>32</v>
      </c>
      <c r="E23">
        <v>2024</v>
      </c>
      <c r="F23" s="1" t="s">
        <v>144</v>
      </c>
      <c r="G23" s="1" t="s">
        <v>145</v>
      </c>
      <c r="H23" s="1" t="s">
        <v>146</v>
      </c>
      <c r="I23" s="1" t="s">
        <v>147</v>
      </c>
      <c r="J23" s="1" t="s">
        <v>20</v>
      </c>
      <c r="K23" s="3">
        <v>42.35</v>
      </c>
      <c r="L23">
        <v>3</v>
      </c>
      <c r="M23" s="3">
        <v>127.05</v>
      </c>
      <c r="N23" s="1" t="s">
        <v>6669</v>
      </c>
      <c r="O23" s="1" t="s">
        <v>37</v>
      </c>
    </row>
    <row r="24" spans="1:15" x14ac:dyDescent="0.3">
      <c r="A24" s="1" t="s">
        <v>148</v>
      </c>
      <c r="B24" s="2">
        <v>45208</v>
      </c>
      <c r="C24" s="1" t="s">
        <v>6667</v>
      </c>
      <c r="D24" s="1" t="s">
        <v>133</v>
      </c>
      <c r="E24">
        <v>2023</v>
      </c>
      <c r="F24" s="1" t="s">
        <v>149</v>
      </c>
      <c r="G24" s="1" t="s">
        <v>150</v>
      </c>
      <c r="H24" s="1" t="s">
        <v>151</v>
      </c>
      <c r="I24" s="1" t="s">
        <v>152</v>
      </c>
      <c r="J24" s="1" t="s">
        <v>87</v>
      </c>
      <c r="K24" s="3">
        <v>27.5</v>
      </c>
      <c r="L24">
        <v>2</v>
      </c>
      <c r="M24" s="3">
        <v>55</v>
      </c>
      <c r="N24" s="1" t="s">
        <v>21</v>
      </c>
      <c r="O24" s="1" t="s">
        <v>22</v>
      </c>
    </row>
    <row r="25" spans="1:15" x14ac:dyDescent="0.3">
      <c r="A25" s="1" t="s">
        <v>153</v>
      </c>
      <c r="B25" s="2">
        <v>45877</v>
      </c>
      <c r="C25" s="1" t="s">
        <v>6668</v>
      </c>
      <c r="D25" s="1" t="s">
        <v>90</v>
      </c>
      <c r="E25">
        <v>2025</v>
      </c>
      <c r="F25" s="1" t="s">
        <v>154</v>
      </c>
      <c r="G25" s="1" t="s">
        <v>155</v>
      </c>
      <c r="H25" s="1" t="s">
        <v>156</v>
      </c>
      <c r="I25" s="1" t="s">
        <v>157</v>
      </c>
      <c r="J25" s="1" t="s">
        <v>51</v>
      </c>
      <c r="K25" s="3">
        <v>32.64</v>
      </c>
      <c r="L25">
        <v>3</v>
      </c>
      <c r="M25" s="3">
        <v>97.92</v>
      </c>
      <c r="N25" s="1" t="s">
        <v>21</v>
      </c>
      <c r="O25" s="1" t="s">
        <v>95</v>
      </c>
    </row>
    <row r="26" spans="1:15" x14ac:dyDescent="0.3">
      <c r="A26" s="1" t="s">
        <v>158</v>
      </c>
      <c r="B26" s="2">
        <v>45142</v>
      </c>
      <c r="C26" s="1" t="s">
        <v>6668</v>
      </c>
      <c r="D26" s="1" t="s">
        <v>90</v>
      </c>
      <c r="E26">
        <v>2023</v>
      </c>
      <c r="F26" s="1" t="s">
        <v>159</v>
      </c>
      <c r="G26" s="1" t="s">
        <v>160</v>
      </c>
      <c r="H26" s="1" t="s">
        <v>161</v>
      </c>
      <c r="I26" s="1" t="s">
        <v>162</v>
      </c>
      <c r="J26" s="1" t="s">
        <v>51</v>
      </c>
      <c r="K26" s="3">
        <v>36.53</v>
      </c>
      <c r="L26">
        <v>4</v>
      </c>
      <c r="M26" s="3">
        <v>146.12</v>
      </c>
      <c r="N26" s="1" t="s">
        <v>88</v>
      </c>
      <c r="O26" s="1" t="s">
        <v>37</v>
      </c>
    </row>
    <row r="27" spans="1:15" x14ac:dyDescent="0.3">
      <c r="A27" s="1" t="s">
        <v>163</v>
      </c>
      <c r="B27" s="2">
        <v>45288</v>
      </c>
      <c r="C27" s="1" t="s">
        <v>6672</v>
      </c>
      <c r="D27" s="1" t="s">
        <v>107</v>
      </c>
      <c r="E27">
        <v>2023</v>
      </c>
      <c r="F27" s="1" t="s">
        <v>164</v>
      </c>
      <c r="G27" s="1" t="s">
        <v>165</v>
      </c>
      <c r="H27" s="1" t="s">
        <v>166</v>
      </c>
      <c r="I27" s="1" t="s">
        <v>167</v>
      </c>
      <c r="J27" s="1" t="s">
        <v>20</v>
      </c>
      <c r="K27" s="3">
        <v>54.12</v>
      </c>
      <c r="L27">
        <v>3</v>
      </c>
      <c r="M27" s="3">
        <v>162.36000000000001</v>
      </c>
      <c r="N27" s="1" t="s">
        <v>21</v>
      </c>
      <c r="O27" s="1" t="s">
        <v>22</v>
      </c>
    </row>
    <row r="28" spans="1:15" x14ac:dyDescent="0.3">
      <c r="A28" s="1" t="s">
        <v>168</v>
      </c>
      <c r="B28" s="2">
        <v>45456</v>
      </c>
      <c r="C28" s="1" t="s">
        <v>6672</v>
      </c>
      <c r="D28" s="1" t="s">
        <v>24</v>
      </c>
      <c r="E28">
        <v>2024</v>
      </c>
      <c r="F28" s="1" t="s">
        <v>169</v>
      </c>
      <c r="G28" s="1" t="s">
        <v>170</v>
      </c>
      <c r="H28" s="1" t="s">
        <v>171</v>
      </c>
      <c r="I28" s="1" t="s">
        <v>172</v>
      </c>
      <c r="J28" s="1" t="s">
        <v>70</v>
      </c>
      <c r="K28" s="3">
        <v>7.28</v>
      </c>
      <c r="L28">
        <v>2</v>
      </c>
      <c r="M28" s="3">
        <v>14.56</v>
      </c>
      <c r="N28" s="1" t="s">
        <v>6669</v>
      </c>
      <c r="O28" s="1" t="s">
        <v>22</v>
      </c>
    </row>
    <row r="29" spans="1:15" x14ac:dyDescent="0.3">
      <c r="A29" s="1" t="s">
        <v>173</v>
      </c>
      <c r="B29" s="2">
        <v>45623</v>
      </c>
      <c r="C29" s="1" t="s">
        <v>6670</v>
      </c>
      <c r="D29" s="1" t="s">
        <v>54</v>
      </c>
      <c r="E29">
        <v>2024</v>
      </c>
      <c r="F29" s="1" t="s">
        <v>174</v>
      </c>
      <c r="G29" s="1" t="s">
        <v>175</v>
      </c>
      <c r="H29" s="1" t="s">
        <v>176</v>
      </c>
      <c r="I29" s="1" t="s">
        <v>177</v>
      </c>
      <c r="J29" s="1" t="s">
        <v>20</v>
      </c>
      <c r="K29" s="3">
        <v>17.760000000000002</v>
      </c>
      <c r="L29">
        <v>2</v>
      </c>
      <c r="M29" s="3">
        <v>35.520000000000003</v>
      </c>
      <c r="N29" s="1" t="s">
        <v>6669</v>
      </c>
      <c r="O29" s="1" t="s">
        <v>37</v>
      </c>
    </row>
    <row r="30" spans="1:15" x14ac:dyDescent="0.3">
      <c r="A30" s="1" t="s">
        <v>178</v>
      </c>
      <c r="B30" s="2">
        <v>45120</v>
      </c>
      <c r="C30" s="1" t="s">
        <v>6672</v>
      </c>
      <c r="D30" s="1" t="s">
        <v>32</v>
      </c>
      <c r="E30">
        <v>2023</v>
      </c>
      <c r="F30" s="1" t="s">
        <v>179</v>
      </c>
      <c r="G30" s="1" t="s">
        <v>180</v>
      </c>
      <c r="H30" s="1" t="s">
        <v>181</v>
      </c>
      <c r="I30" s="1" t="s">
        <v>182</v>
      </c>
      <c r="J30" s="1" t="s">
        <v>70</v>
      </c>
      <c r="K30" s="3">
        <v>27.1</v>
      </c>
      <c r="L30">
        <v>4</v>
      </c>
      <c r="M30" s="3">
        <v>108.4</v>
      </c>
      <c r="N30" s="1" t="s">
        <v>88</v>
      </c>
      <c r="O30" s="1" t="s">
        <v>44</v>
      </c>
    </row>
    <row r="31" spans="1:15" x14ac:dyDescent="0.3">
      <c r="A31" s="1" t="s">
        <v>183</v>
      </c>
      <c r="B31" s="2">
        <v>45084</v>
      </c>
      <c r="C31" s="1" t="s">
        <v>6670</v>
      </c>
      <c r="D31" s="1" t="s">
        <v>24</v>
      </c>
      <c r="E31">
        <v>2023</v>
      </c>
      <c r="F31" s="1" t="s">
        <v>184</v>
      </c>
      <c r="G31" s="1" t="s">
        <v>185</v>
      </c>
      <c r="H31" s="1" t="s">
        <v>186</v>
      </c>
      <c r="I31" s="1" t="s">
        <v>187</v>
      </c>
      <c r="J31" s="1" t="s">
        <v>20</v>
      </c>
      <c r="K31" s="3">
        <v>32.29</v>
      </c>
      <c r="L31">
        <v>3</v>
      </c>
      <c r="M31" s="3">
        <v>96.87</v>
      </c>
      <c r="N31" s="1" t="s">
        <v>6669</v>
      </c>
      <c r="O31" s="1" t="s">
        <v>22</v>
      </c>
    </row>
    <row r="32" spans="1:15" x14ac:dyDescent="0.3">
      <c r="A32" s="1" t="s">
        <v>188</v>
      </c>
      <c r="B32" s="2">
        <v>45442</v>
      </c>
      <c r="C32" s="1" t="s">
        <v>6672</v>
      </c>
      <c r="D32" s="1" t="s">
        <v>46</v>
      </c>
      <c r="E32">
        <v>2024</v>
      </c>
      <c r="F32" s="1" t="s">
        <v>189</v>
      </c>
      <c r="G32" s="1" t="s">
        <v>190</v>
      </c>
      <c r="H32" s="1" t="s">
        <v>191</v>
      </c>
      <c r="I32" s="1" t="s">
        <v>192</v>
      </c>
      <c r="J32" s="1" t="s">
        <v>70</v>
      </c>
      <c r="K32" s="3">
        <v>5.24</v>
      </c>
      <c r="L32">
        <v>4</v>
      </c>
      <c r="M32" s="3">
        <v>20.96</v>
      </c>
      <c r="N32" s="1" t="s">
        <v>6669</v>
      </c>
      <c r="O32" s="1" t="s">
        <v>193</v>
      </c>
    </row>
    <row r="33" spans="1:15" x14ac:dyDescent="0.3">
      <c r="A33" s="1" t="s">
        <v>194</v>
      </c>
      <c r="B33" s="2">
        <v>45192</v>
      </c>
      <c r="C33" s="1" t="s">
        <v>6673</v>
      </c>
      <c r="D33" s="1" t="s">
        <v>60</v>
      </c>
      <c r="E33">
        <v>2023</v>
      </c>
      <c r="F33" s="1" t="s">
        <v>195</v>
      </c>
      <c r="G33" s="1" t="s">
        <v>196</v>
      </c>
      <c r="H33" s="1" t="s">
        <v>197</v>
      </c>
      <c r="I33" s="1" t="s">
        <v>198</v>
      </c>
      <c r="J33" s="1" t="s">
        <v>70</v>
      </c>
      <c r="K33" s="3">
        <v>6.11</v>
      </c>
      <c r="L33">
        <v>2</v>
      </c>
      <c r="M33" s="3">
        <v>12.22</v>
      </c>
      <c r="N33" s="1" t="s">
        <v>21</v>
      </c>
      <c r="O33" s="1" t="s">
        <v>193</v>
      </c>
    </row>
    <row r="34" spans="1:15" x14ac:dyDescent="0.3">
      <c r="A34" s="1" t="s">
        <v>199</v>
      </c>
      <c r="B34" s="2">
        <v>44909</v>
      </c>
      <c r="C34" s="1" t="s">
        <v>6670</v>
      </c>
      <c r="D34" s="1" t="s">
        <v>107</v>
      </c>
      <c r="E34">
        <v>2022</v>
      </c>
      <c r="F34" s="1" t="s">
        <v>200</v>
      </c>
      <c r="G34" s="1" t="s">
        <v>201</v>
      </c>
      <c r="H34" s="1" t="s">
        <v>202</v>
      </c>
      <c r="I34" s="1" t="s">
        <v>203</v>
      </c>
      <c r="J34" s="1" t="s">
        <v>20</v>
      </c>
      <c r="K34" s="3">
        <v>15.17</v>
      </c>
      <c r="L34">
        <v>2</v>
      </c>
      <c r="M34" s="3">
        <v>30.34</v>
      </c>
      <c r="N34" s="1" t="s">
        <v>21</v>
      </c>
      <c r="O34" s="1" t="s">
        <v>193</v>
      </c>
    </row>
    <row r="35" spans="1:15" x14ac:dyDescent="0.3">
      <c r="A35" s="1" t="s">
        <v>204</v>
      </c>
      <c r="B35" s="2">
        <v>44814</v>
      </c>
      <c r="C35" s="1" t="s">
        <v>6673</v>
      </c>
      <c r="D35" s="1" t="s">
        <v>60</v>
      </c>
      <c r="E35">
        <v>2022</v>
      </c>
      <c r="F35" s="1" t="s">
        <v>205</v>
      </c>
      <c r="G35" s="1" t="s">
        <v>206</v>
      </c>
      <c r="H35" s="1" t="s">
        <v>207</v>
      </c>
      <c r="I35" s="1" t="s">
        <v>208</v>
      </c>
      <c r="J35" s="1" t="s">
        <v>51</v>
      </c>
      <c r="K35" s="3">
        <v>13.88</v>
      </c>
      <c r="L35">
        <v>5</v>
      </c>
      <c r="M35" s="3">
        <v>69.400000000000006</v>
      </c>
      <c r="N35" s="1" t="s">
        <v>6669</v>
      </c>
      <c r="O35" s="1" t="s">
        <v>37</v>
      </c>
    </row>
    <row r="36" spans="1:15" x14ac:dyDescent="0.3">
      <c r="A36" s="1" t="s">
        <v>209</v>
      </c>
      <c r="B36" s="2">
        <v>45314</v>
      </c>
      <c r="C36" s="1" t="s">
        <v>6671</v>
      </c>
      <c r="D36" s="1" t="s">
        <v>210</v>
      </c>
      <c r="E36">
        <v>2024</v>
      </c>
      <c r="F36" s="1" t="s">
        <v>211</v>
      </c>
      <c r="G36" s="1" t="s">
        <v>212</v>
      </c>
      <c r="H36" s="1" t="s">
        <v>213</v>
      </c>
      <c r="I36" s="1" t="s">
        <v>214</v>
      </c>
      <c r="J36" s="1" t="s">
        <v>70</v>
      </c>
      <c r="K36" s="3">
        <v>21.49</v>
      </c>
      <c r="L36">
        <v>4</v>
      </c>
      <c r="M36" s="3">
        <v>85.96</v>
      </c>
      <c r="N36" s="1" t="s">
        <v>29</v>
      </c>
      <c r="O36" s="1" t="s">
        <v>44</v>
      </c>
    </row>
    <row r="37" spans="1:15" x14ac:dyDescent="0.3">
      <c r="A37" s="1" t="s">
        <v>215</v>
      </c>
      <c r="B37" s="2">
        <v>45258</v>
      </c>
      <c r="C37" s="1" t="s">
        <v>6671</v>
      </c>
      <c r="D37" s="1" t="s">
        <v>54</v>
      </c>
      <c r="E37">
        <v>2023</v>
      </c>
      <c r="F37" s="1" t="s">
        <v>216</v>
      </c>
      <c r="G37" s="1" t="s">
        <v>217</v>
      </c>
      <c r="H37" s="1" t="s">
        <v>218</v>
      </c>
      <c r="I37" s="1" t="s">
        <v>219</v>
      </c>
      <c r="J37" s="1" t="s">
        <v>70</v>
      </c>
      <c r="K37" s="3">
        <v>15.9</v>
      </c>
      <c r="L37">
        <v>2</v>
      </c>
      <c r="M37" s="3">
        <v>31.8</v>
      </c>
      <c r="N37" s="1" t="s">
        <v>29</v>
      </c>
      <c r="O37" s="1" t="s">
        <v>22</v>
      </c>
    </row>
    <row r="38" spans="1:15" x14ac:dyDescent="0.3">
      <c r="A38" s="1" t="s">
        <v>220</v>
      </c>
      <c r="B38" s="2">
        <v>45758</v>
      </c>
      <c r="C38" s="1" t="s">
        <v>6668</v>
      </c>
      <c r="D38" s="1" t="s">
        <v>82</v>
      </c>
      <c r="E38">
        <v>2025</v>
      </c>
      <c r="F38" s="1" t="s">
        <v>221</v>
      </c>
      <c r="G38" s="1" t="s">
        <v>222</v>
      </c>
      <c r="H38" s="1" t="s">
        <v>223</v>
      </c>
      <c r="I38" s="1" t="s">
        <v>224</v>
      </c>
      <c r="J38" s="1" t="s">
        <v>87</v>
      </c>
      <c r="K38" s="3">
        <v>36.729999999999997</v>
      </c>
      <c r="L38">
        <v>5</v>
      </c>
      <c r="M38" s="3">
        <v>183.65</v>
      </c>
      <c r="N38" s="1" t="s">
        <v>29</v>
      </c>
      <c r="O38" s="1" t="s">
        <v>44</v>
      </c>
    </row>
    <row r="39" spans="1:15" x14ac:dyDescent="0.3">
      <c r="A39" s="1" t="s">
        <v>225</v>
      </c>
      <c r="B39" s="2">
        <v>45807</v>
      </c>
      <c r="C39" s="1" t="s">
        <v>6668</v>
      </c>
      <c r="D39" s="1" t="s">
        <v>46</v>
      </c>
      <c r="E39">
        <v>2025</v>
      </c>
      <c r="F39" s="1" t="s">
        <v>226</v>
      </c>
      <c r="G39" s="1" t="s">
        <v>227</v>
      </c>
      <c r="H39" s="1" t="s">
        <v>228</v>
      </c>
      <c r="I39" s="1" t="s">
        <v>229</v>
      </c>
      <c r="J39" s="1" t="s">
        <v>20</v>
      </c>
      <c r="K39" s="3">
        <v>17.38</v>
      </c>
      <c r="L39">
        <v>5</v>
      </c>
      <c r="M39" s="3">
        <v>86.9</v>
      </c>
      <c r="N39" s="1" t="s">
        <v>21</v>
      </c>
      <c r="O39" s="1" t="s">
        <v>37</v>
      </c>
    </row>
    <row r="40" spans="1:15" x14ac:dyDescent="0.3">
      <c r="A40" s="1" t="s">
        <v>230</v>
      </c>
      <c r="B40" s="2">
        <v>45068</v>
      </c>
      <c r="C40" s="1" t="s">
        <v>6667</v>
      </c>
      <c r="D40" s="1" t="s">
        <v>46</v>
      </c>
      <c r="E40">
        <v>2023</v>
      </c>
      <c r="F40" s="1" t="s">
        <v>231</v>
      </c>
      <c r="G40" s="1" t="s">
        <v>232</v>
      </c>
      <c r="H40" s="1" t="s">
        <v>42</v>
      </c>
      <c r="I40" s="1" t="s">
        <v>233</v>
      </c>
      <c r="J40" s="1" t="s">
        <v>51</v>
      </c>
      <c r="K40" s="3">
        <v>38.31</v>
      </c>
      <c r="L40">
        <v>2</v>
      </c>
      <c r="M40" s="3">
        <v>76.62</v>
      </c>
      <c r="N40" s="1" t="s">
        <v>29</v>
      </c>
      <c r="O40" s="1" t="s">
        <v>52</v>
      </c>
    </row>
    <row r="41" spans="1:15" x14ac:dyDescent="0.3">
      <c r="A41" s="1" t="s">
        <v>234</v>
      </c>
      <c r="B41" s="2">
        <v>45256</v>
      </c>
      <c r="C41" s="1" t="s">
        <v>6666</v>
      </c>
      <c r="D41" s="1" t="s">
        <v>54</v>
      </c>
      <c r="E41">
        <v>2023</v>
      </c>
      <c r="F41" s="1" t="s">
        <v>235</v>
      </c>
      <c r="G41" s="1" t="s">
        <v>236</v>
      </c>
      <c r="H41" s="1" t="s">
        <v>237</v>
      </c>
      <c r="I41" s="1" t="s">
        <v>238</v>
      </c>
      <c r="J41" s="1" t="s">
        <v>70</v>
      </c>
      <c r="K41" s="3">
        <v>44.39</v>
      </c>
      <c r="L41">
        <v>5</v>
      </c>
      <c r="M41" s="3">
        <v>221.95</v>
      </c>
      <c r="N41" s="1" t="s">
        <v>6669</v>
      </c>
      <c r="O41" s="1" t="s">
        <v>22</v>
      </c>
    </row>
    <row r="42" spans="1:15" x14ac:dyDescent="0.3">
      <c r="A42" s="1" t="s">
        <v>239</v>
      </c>
      <c r="B42" s="2">
        <v>45481</v>
      </c>
      <c r="C42" s="1" t="s">
        <v>6667</v>
      </c>
      <c r="D42" s="1" t="s">
        <v>32</v>
      </c>
      <c r="E42">
        <v>2024</v>
      </c>
      <c r="F42" s="1" t="s">
        <v>240</v>
      </c>
      <c r="G42" s="1" t="s">
        <v>241</v>
      </c>
      <c r="H42" s="1" t="s">
        <v>242</v>
      </c>
      <c r="I42" s="1" t="s">
        <v>243</v>
      </c>
      <c r="J42" s="1" t="s">
        <v>51</v>
      </c>
      <c r="K42" s="3">
        <v>49.04</v>
      </c>
      <c r="L42">
        <v>3</v>
      </c>
      <c r="M42" s="3">
        <v>147.12</v>
      </c>
      <c r="N42" s="1" t="s">
        <v>29</v>
      </c>
      <c r="O42" s="1" t="s">
        <v>37</v>
      </c>
    </row>
    <row r="43" spans="1:15" x14ac:dyDescent="0.3">
      <c r="A43" s="1" t="s">
        <v>244</v>
      </c>
      <c r="B43" s="2">
        <v>44894</v>
      </c>
      <c r="C43" s="1" t="s">
        <v>6671</v>
      </c>
      <c r="D43" s="1" t="s">
        <v>54</v>
      </c>
      <c r="E43">
        <v>2022</v>
      </c>
      <c r="F43" s="1" t="s">
        <v>245</v>
      </c>
      <c r="G43" s="1" t="s">
        <v>246</v>
      </c>
      <c r="H43" s="1" t="s">
        <v>247</v>
      </c>
      <c r="I43" s="1" t="s">
        <v>248</v>
      </c>
      <c r="J43" s="1" t="s">
        <v>51</v>
      </c>
      <c r="K43" s="3">
        <v>15.23</v>
      </c>
      <c r="L43">
        <v>3</v>
      </c>
      <c r="M43" s="3">
        <v>45.69</v>
      </c>
      <c r="N43" s="1" t="s">
        <v>29</v>
      </c>
      <c r="O43" s="1" t="s">
        <v>80</v>
      </c>
    </row>
    <row r="44" spans="1:15" x14ac:dyDescent="0.3">
      <c r="A44" s="1" t="s">
        <v>249</v>
      </c>
      <c r="B44" s="2">
        <v>45508</v>
      </c>
      <c r="C44" s="1" t="s">
        <v>6666</v>
      </c>
      <c r="D44" s="1" t="s">
        <v>90</v>
      </c>
      <c r="E44">
        <v>2024</v>
      </c>
      <c r="F44" s="1" t="s">
        <v>250</v>
      </c>
      <c r="G44" s="1" t="s">
        <v>251</v>
      </c>
      <c r="H44" s="1" t="s">
        <v>252</v>
      </c>
      <c r="I44" s="1" t="s">
        <v>253</v>
      </c>
      <c r="J44" s="1" t="s">
        <v>70</v>
      </c>
      <c r="K44" s="3">
        <v>40.85</v>
      </c>
      <c r="L44">
        <v>3</v>
      </c>
      <c r="M44" s="3">
        <v>122.55</v>
      </c>
      <c r="N44" s="1" t="s">
        <v>21</v>
      </c>
      <c r="O44" s="1" t="s">
        <v>37</v>
      </c>
    </row>
    <row r="45" spans="1:15" x14ac:dyDescent="0.3">
      <c r="A45" s="1" t="s">
        <v>254</v>
      </c>
      <c r="B45" s="2">
        <v>45577</v>
      </c>
      <c r="C45" s="1" t="s">
        <v>6673</v>
      </c>
      <c r="D45" s="1" t="s">
        <v>133</v>
      </c>
      <c r="E45">
        <v>2024</v>
      </c>
      <c r="F45" s="1" t="s">
        <v>255</v>
      </c>
      <c r="G45" s="1" t="s">
        <v>256</v>
      </c>
      <c r="H45" s="1" t="s">
        <v>257</v>
      </c>
      <c r="I45" s="1" t="s">
        <v>258</v>
      </c>
      <c r="J45" s="1" t="s">
        <v>70</v>
      </c>
      <c r="K45" s="3">
        <v>19.37</v>
      </c>
      <c r="L45">
        <v>2</v>
      </c>
      <c r="M45" s="3">
        <v>38.74</v>
      </c>
      <c r="N45" s="1" t="s">
        <v>21</v>
      </c>
      <c r="O45" s="1" t="s">
        <v>37</v>
      </c>
    </row>
    <row r="46" spans="1:15" x14ac:dyDescent="0.3">
      <c r="A46" s="1" t="s">
        <v>259</v>
      </c>
      <c r="B46" s="2">
        <v>44949</v>
      </c>
      <c r="C46" s="1" t="s">
        <v>6667</v>
      </c>
      <c r="D46" s="1" t="s">
        <v>210</v>
      </c>
      <c r="E46">
        <v>2023</v>
      </c>
      <c r="F46" s="1" t="s">
        <v>260</v>
      </c>
      <c r="G46" s="1" t="s">
        <v>261</v>
      </c>
      <c r="H46" s="1" t="s">
        <v>262</v>
      </c>
      <c r="I46" s="1" t="s">
        <v>263</v>
      </c>
      <c r="J46" s="1" t="s">
        <v>87</v>
      </c>
      <c r="K46" s="3">
        <v>49.85</v>
      </c>
      <c r="L46">
        <v>4</v>
      </c>
      <c r="M46" s="3">
        <v>199.4</v>
      </c>
      <c r="N46" s="1" t="s">
        <v>29</v>
      </c>
      <c r="O46" s="1" t="s">
        <v>95</v>
      </c>
    </row>
    <row r="47" spans="1:15" x14ac:dyDescent="0.3">
      <c r="A47" s="1" t="s">
        <v>264</v>
      </c>
      <c r="B47" s="2">
        <v>45709</v>
      </c>
      <c r="C47" s="1" t="s">
        <v>6668</v>
      </c>
      <c r="D47" s="1" t="s">
        <v>39</v>
      </c>
      <c r="E47">
        <v>2025</v>
      </c>
      <c r="F47" s="1" t="s">
        <v>265</v>
      </c>
      <c r="G47" s="1" t="s">
        <v>266</v>
      </c>
      <c r="H47" s="1" t="s">
        <v>267</v>
      </c>
      <c r="I47" s="1" t="s">
        <v>268</v>
      </c>
      <c r="J47" s="1" t="s">
        <v>20</v>
      </c>
      <c r="K47" s="3">
        <v>8.8000000000000007</v>
      </c>
      <c r="L47">
        <v>1</v>
      </c>
      <c r="M47" s="3">
        <v>8.8000000000000007</v>
      </c>
      <c r="N47" s="1" t="s">
        <v>6669</v>
      </c>
      <c r="O47" s="1" t="s">
        <v>80</v>
      </c>
    </row>
    <row r="48" spans="1:15" x14ac:dyDescent="0.3">
      <c r="A48" s="1" t="s">
        <v>269</v>
      </c>
      <c r="B48" s="2">
        <v>45821</v>
      </c>
      <c r="C48" s="1" t="s">
        <v>6668</v>
      </c>
      <c r="D48" s="1" t="s">
        <v>24</v>
      </c>
      <c r="E48">
        <v>2025</v>
      </c>
      <c r="F48" s="1" t="s">
        <v>270</v>
      </c>
      <c r="G48" s="1" t="s">
        <v>271</v>
      </c>
      <c r="H48" s="1" t="s">
        <v>272</v>
      </c>
      <c r="I48" s="1" t="s">
        <v>273</v>
      </c>
      <c r="J48" s="1" t="s">
        <v>87</v>
      </c>
      <c r="K48" s="3">
        <v>55.9</v>
      </c>
      <c r="L48">
        <v>5</v>
      </c>
      <c r="M48" s="3">
        <v>279.5</v>
      </c>
      <c r="N48" s="1" t="s">
        <v>6669</v>
      </c>
      <c r="O48" s="1" t="s">
        <v>193</v>
      </c>
    </row>
    <row r="49" spans="1:15" x14ac:dyDescent="0.3">
      <c r="A49" s="1" t="s">
        <v>274</v>
      </c>
      <c r="B49" s="2">
        <v>45261</v>
      </c>
      <c r="C49" s="1" t="s">
        <v>6668</v>
      </c>
      <c r="D49" s="1" t="s">
        <v>107</v>
      </c>
      <c r="E49">
        <v>2023</v>
      </c>
      <c r="F49" s="1" t="s">
        <v>275</v>
      </c>
      <c r="G49" s="1" t="s">
        <v>276</v>
      </c>
      <c r="H49" s="1" t="s">
        <v>277</v>
      </c>
      <c r="I49" s="1" t="s">
        <v>278</v>
      </c>
      <c r="J49" s="1" t="s">
        <v>51</v>
      </c>
      <c r="K49" s="3">
        <v>14.42</v>
      </c>
      <c r="L49">
        <v>5</v>
      </c>
      <c r="M49" s="3">
        <v>72.099999999999994</v>
      </c>
      <c r="N49" s="1" t="s">
        <v>29</v>
      </c>
      <c r="O49" s="1" t="s">
        <v>44</v>
      </c>
    </row>
    <row r="50" spans="1:15" x14ac:dyDescent="0.3">
      <c r="A50" s="1" t="s">
        <v>279</v>
      </c>
      <c r="B50" s="2">
        <v>45169</v>
      </c>
      <c r="C50" s="1" t="s">
        <v>6672</v>
      </c>
      <c r="D50" s="1" t="s">
        <v>90</v>
      </c>
      <c r="E50">
        <v>2023</v>
      </c>
      <c r="F50" s="1" t="s">
        <v>280</v>
      </c>
      <c r="G50" s="1" t="s">
        <v>281</v>
      </c>
      <c r="H50" s="1" t="s">
        <v>282</v>
      </c>
      <c r="I50" s="1" t="s">
        <v>283</v>
      </c>
      <c r="J50" s="1" t="s">
        <v>70</v>
      </c>
      <c r="K50" s="3">
        <v>22.65</v>
      </c>
      <c r="L50">
        <v>1</v>
      </c>
      <c r="M50" s="3">
        <v>22.65</v>
      </c>
      <c r="N50" s="1" t="s">
        <v>29</v>
      </c>
      <c r="O50" s="1" t="s">
        <v>193</v>
      </c>
    </row>
    <row r="51" spans="1:15" x14ac:dyDescent="0.3">
      <c r="A51" s="1" t="s">
        <v>284</v>
      </c>
      <c r="B51" s="2">
        <v>44969</v>
      </c>
      <c r="C51" s="1" t="s">
        <v>6666</v>
      </c>
      <c r="D51" s="1" t="s">
        <v>39</v>
      </c>
      <c r="E51">
        <v>2023</v>
      </c>
      <c r="F51" s="1" t="s">
        <v>285</v>
      </c>
      <c r="G51" s="1" t="s">
        <v>286</v>
      </c>
      <c r="H51" s="1" t="s">
        <v>287</v>
      </c>
      <c r="I51" s="1" t="s">
        <v>288</v>
      </c>
      <c r="J51" s="1" t="s">
        <v>51</v>
      </c>
      <c r="K51" s="3">
        <v>26.87</v>
      </c>
      <c r="L51">
        <v>2</v>
      </c>
      <c r="M51" s="3">
        <v>53.74</v>
      </c>
      <c r="N51" s="1" t="s">
        <v>88</v>
      </c>
      <c r="O51" s="1" t="s">
        <v>52</v>
      </c>
    </row>
    <row r="52" spans="1:15" x14ac:dyDescent="0.3">
      <c r="A52" s="1" t="s">
        <v>289</v>
      </c>
      <c r="B52" s="2">
        <v>45621</v>
      </c>
      <c r="C52" s="1" t="s">
        <v>6667</v>
      </c>
      <c r="D52" s="1" t="s">
        <v>54</v>
      </c>
      <c r="E52">
        <v>2024</v>
      </c>
      <c r="F52" s="1" t="s">
        <v>290</v>
      </c>
      <c r="G52" s="1" t="s">
        <v>291</v>
      </c>
      <c r="H52" s="1" t="s">
        <v>292</v>
      </c>
      <c r="I52" s="1" t="s">
        <v>293</v>
      </c>
      <c r="J52" s="1" t="s">
        <v>70</v>
      </c>
      <c r="K52" s="3">
        <v>10.6</v>
      </c>
      <c r="L52">
        <v>2</v>
      </c>
      <c r="M52" s="3">
        <v>21.2</v>
      </c>
      <c r="N52" s="1" t="s">
        <v>6669</v>
      </c>
      <c r="O52" s="1" t="s">
        <v>44</v>
      </c>
    </row>
    <row r="53" spans="1:15" x14ac:dyDescent="0.3">
      <c r="A53" s="1" t="s">
        <v>294</v>
      </c>
      <c r="B53" s="2">
        <v>45528</v>
      </c>
      <c r="C53" s="1" t="s">
        <v>6673</v>
      </c>
      <c r="D53" s="1" t="s">
        <v>90</v>
      </c>
      <c r="E53">
        <v>2024</v>
      </c>
      <c r="F53" s="1" t="s">
        <v>295</v>
      </c>
      <c r="G53" s="1" t="s">
        <v>296</v>
      </c>
      <c r="H53" s="1" t="s">
        <v>297</v>
      </c>
      <c r="I53" s="1" t="s">
        <v>298</v>
      </c>
      <c r="J53" s="1" t="s">
        <v>70</v>
      </c>
      <c r="K53" s="3">
        <v>38.6</v>
      </c>
      <c r="L53">
        <v>5</v>
      </c>
      <c r="M53" s="3">
        <v>193</v>
      </c>
      <c r="N53" s="1" t="s">
        <v>6669</v>
      </c>
      <c r="O53" s="1" t="s">
        <v>95</v>
      </c>
    </row>
    <row r="54" spans="1:15" x14ac:dyDescent="0.3">
      <c r="A54" s="1" t="s">
        <v>299</v>
      </c>
      <c r="B54" s="2">
        <v>45083</v>
      </c>
      <c r="C54" s="1" t="s">
        <v>6671</v>
      </c>
      <c r="D54" s="1" t="s">
        <v>24</v>
      </c>
      <c r="E54">
        <v>2023</v>
      </c>
      <c r="F54" s="1" t="s">
        <v>300</v>
      </c>
      <c r="G54" s="1" t="s">
        <v>301</v>
      </c>
      <c r="H54" s="1" t="s">
        <v>302</v>
      </c>
      <c r="I54" s="1" t="s">
        <v>303</v>
      </c>
      <c r="J54" s="1" t="s">
        <v>70</v>
      </c>
      <c r="K54" s="3">
        <v>38.74</v>
      </c>
      <c r="L54">
        <v>4</v>
      </c>
      <c r="M54" s="3">
        <v>154.96</v>
      </c>
      <c r="N54" s="1" t="s">
        <v>29</v>
      </c>
      <c r="O54" s="1" t="s">
        <v>37</v>
      </c>
    </row>
    <row r="55" spans="1:15" x14ac:dyDescent="0.3">
      <c r="A55" s="1" t="s">
        <v>304</v>
      </c>
      <c r="B55" s="2">
        <v>45529</v>
      </c>
      <c r="C55" s="1" t="s">
        <v>6666</v>
      </c>
      <c r="D55" s="1" t="s">
        <v>90</v>
      </c>
      <c r="E55">
        <v>2024</v>
      </c>
      <c r="F55" s="1" t="s">
        <v>305</v>
      </c>
      <c r="G55" s="1" t="s">
        <v>306</v>
      </c>
      <c r="H55" s="1" t="s">
        <v>115</v>
      </c>
      <c r="I55" s="1" t="s">
        <v>116</v>
      </c>
      <c r="J55" s="1" t="s">
        <v>20</v>
      </c>
      <c r="K55" s="3">
        <v>41.68</v>
      </c>
      <c r="L55">
        <v>4</v>
      </c>
      <c r="M55" s="3">
        <v>166.72</v>
      </c>
      <c r="N55" s="1" t="s">
        <v>21</v>
      </c>
      <c r="O55" s="1" t="s">
        <v>37</v>
      </c>
    </row>
    <row r="56" spans="1:15" x14ac:dyDescent="0.3">
      <c r="A56" s="1" t="s">
        <v>307</v>
      </c>
      <c r="B56" s="2">
        <v>45191</v>
      </c>
      <c r="C56" s="1" t="s">
        <v>6668</v>
      </c>
      <c r="D56" s="1" t="s">
        <v>60</v>
      </c>
      <c r="E56">
        <v>2023</v>
      </c>
      <c r="F56" s="1" t="s">
        <v>308</v>
      </c>
      <c r="G56" s="1" t="s">
        <v>309</v>
      </c>
      <c r="H56" s="1" t="s">
        <v>310</v>
      </c>
      <c r="I56" s="1" t="s">
        <v>311</v>
      </c>
      <c r="J56" s="1" t="s">
        <v>87</v>
      </c>
      <c r="K56" s="3">
        <v>39.01</v>
      </c>
      <c r="L56">
        <v>2</v>
      </c>
      <c r="M56" s="3">
        <v>78.02</v>
      </c>
      <c r="N56" s="1" t="s">
        <v>6669</v>
      </c>
      <c r="O56" s="1" t="s">
        <v>52</v>
      </c>
    </row>
    <row r="57" spans="1:15" x14ac:dyDescent="0.3">
      <c r="A57" s="1" t="s">
        <v>312</v>
      </c>
      <c r="B57" s="2">
        <v>45195</v>
      </c>
      <c r="C57" s="1" t="s">
        <v>6671</v>
      </c>
      <c r="D57" s="1" t="s">
        <v>60</v>
      </c>
      <c r="E57">
        <v>2023</v>
      </c>
      <c r="F57" s="1" t="s">
        <v>313</v>
      </c>
      <c r="G57" s="1" t="s">
        <v>314</v>
      </c>
      <c r="H57" s="1" t="s">
        <v>93</v>
      </c>
      <c r="I57" s="1" t="s">
        <v>315</v>
      </c>
      <c r="J57" s="1" t="s">
        <v>87</v>
      </c>
      <c r="K57" s="3">
        <v>10.55</v>
      </c>
      <c r="L57">
        <v>2</v>
      </c>
      <c r="M57" s="3">
        <v>21.1</v>
      </c>
      <c r="N57" s="1" t="s">
        <v>29</v>
      </c>
      <c r="O57" s="1" t="s">
        <v>193</v>
      </c>
    </row>
    <row r="58" spans="1:15" x14ac:dyDescent="0.3">
      <c r="A58" s="1" t="s">
        <v>316</v>
      </c>
      <c r="B58" s="2">
        <v>45455</v>
      </c>
      <c r="C58" s="1" t="s">
        <v>6670</v>
      </c>
      <c r="D58" s="1" t="s">
        <v>24</v>
      </c>
      <c r="E58">
        <v>2024</v>
      </c>
      <c r="F58" s="1" t="s">
        <v>317</v>
      </c>
      <c r="G58" s="1" t="s">
        <v>318</v>
      </c>
      <c r="H58" s="1" t="s">
        <v>319</v>
      </c>
      <c r="I58" s="1" t="s">
        <v>320</v>
      </c>
      <c r="J58" s="1" t="s">
        <v>70</v>
      </c>
      <c r="K58" s="3">
        <v>27.93</v>
      </c>
      <c r="L58">
        <v>1</v>
      </c>
      <c r="M58" s="3">
        <v>27.93</v>
      </c>
      <c r="N58" s="1" t="s">
        <v>29</v>
      </c>
      <c r="O58" s="1" t="s">
        <v>52</v>
      </c>
    </row>
    <row r="59" spans="1:15" x14ac:dyDescent="0.3">
      <c r="A59" s="1" t="s">
        <v>321</v>
      </c>
      <c r="B59" s="2">
        <v>45247</v>
      </c>
      <c r="C59" s="1" t="s">
        <v>6668</v>
      </c>
      <c r="D59" s="1" t="s">
        <v>54</v>
      </c>
      <c r="E59">
        <v>2023</v>
      </c>
      <c r="F59" s="1" t="s">
        <v>322</v>
      </c>
      <c r="G59" s="1" t="s">
        <v>323</v>
      </c>
      <c r="H59" s="1" t="s">
        <v>324</v>
      </c>
      <c r="I59" s="1" t="s">
        <v>325</v>
      </c>
      <c r="J59" s="1" t="s">
        <v>70</v>
      </c>
      <c r="K59" s="3">
        <v>32.64</v>
      </c>
      <c r="L59">
        <v>5</v>
      </c>
      <c r="M59" s="3">
        <v>163.19999999999999</v>
      </c>
      <c r="N59" s="1" t="s">
        <v>29</v>
      </c>
      <c r="O59" s="1" t="s">
        <v>37</v>
      </c>
    </row>
    <row r="60" spans="1:15" x14ac:dyDescent="0.3">
      <c r="A60" s="1" t="s">
        <v>329</v>
      </c>
      <c r="B60" s="2">
        <v>45538</v>
      </c>
      <c r="C60" s="1" t="s">
        <v>6671</v>
      </c>
      <c r="D60" s="1" t="s">
        <v>60</v>
      </c>
      <c r="E60">
        <v>2024</v>
      </c>
      <c r="F60" s="1" t="s">
        <v>330</v>
      </c>
      <c r="G60" s="1" t="s">
        <v>331</v>
      </c>
      <c r="H60" s="1" t="s">
        <v>332</v>
      </c>
      <c r="I60" s="1" t="s">
        <v>333</v>
      </c>
      <c r="J60" s="1" t="s">
        <v>87</v>
      </c>
      <c r="K60" s="3">
        <v>44.59</v>
      </c>
      <c r="L60">
        <v>4</v>
      </c>
      <c r="M60" s="3">
        <v>178.36</v>
      </c>
      <c r="N60" s="1" t="s">
        <v>88</v>
      </c>
      <c r="O60" s="1" t="s">
        <v>193</v>
      </c>
    </row>
    <row r="61" spans="1:15" x14ac:dyDescent="0.3">
      <c r="A61" s="1" t="s">
        <v>334</v>
      </c>
      <c r="B61" s="2">
        <v>45230</v>
      </c>
      <c r="C61" s="1" t="s">
        <v>6671</v>
      </c>
      <c r="D61" s="1" t="s">
        <v>133</v>
      </c>
      <c r="E61">
        <v>2023</v>
      </c>
      <c r="F61" s="1" t="s">
        <v>335</v>
      </c>
      <c r="G61" s="1" t="s">
        <v>336</v>
      </c>
      <c r="H61" s="1" t="s">
        <v>337</v>
      </c>
      <c r="I61" s="1" t="s">
        <v>338</v>
      </c>
      <c r="J61" s="1" t="s">
        <v>51</v>
      </c>
      <c r="K61" s="3">
        <v>19.29</v>
      </c>
      <c r="L61">
        <v>5</v>
      </c>
      <c r="M61" s="3">
        <v>96.45</v>
      </c>
      <c r="N61" s="1" t="s">
        <v>88</v>
      </c>
      <c r="O61" s="1" t="s">
        <v>30</v>
      </c>
    </row>
    <row r="62" spans="1:15" x14ac:dyDescent="0.3">
      <c r="A62" s="1" t="s">
        <v>339</v>
      </c>
      <c r="B62" s="2">
        <v>45024</v>
      </c>
      <c r="C62" s="1" t="s">
        <v>6673</v>
      </c>
      <c r="D62" s="1" t="s">
        <v>82</v>
      </c>
      <c r="E62">
        <v>2023</v>
      </c>
      <c r="F62" s="1" t="s">
        <v>340</v>
      </c>
      <c r="G62" s="1" t="s">
        <v>341</v>
      </c>
      <c r="H62" s="1" t="s">
        <v>342</v>
      </c>
      <c r="I62" s="1" t="s">
        <v>343</v>
      </c>
      <c r="J62" s="1" t="s">
        <v>87</v>
      </c>
      <c r="K62" s="3">
        <v>35.01</v>
      </c>
      <c r="L62">
        <v>2</v>
      </c>
      <c r="M62" s="3">
        <v>70.02</v>
      </c>
      <c r="N62" s="1" t="s">
        <v>21</v>
      </c>
      <c r="O62" s="1" t="s">
        <v>44</v>
      </c>
    </row>
    <row r="63" spans="1:15" x14ac:dyDescent="0.3">
      <c r="A63" s="1" t="s">
        <v>344</v>
      </c>
      <c r="B63" s="2">
        <v>44947</v>
      </c>
      <c r="C63" s="1" t="s">
        <v>6673</v>
      </c>
      <c r="D63" s="1" t="s">
        <v>210</v>
      </c>
      <c r="E63">
        <v>2023</v>
      </c>
      <c r="F63" s="1" t="s">
        <v>216</v>
      </c>
      <c r="G63" s="1" t="s">
        <v>217</v>
      </c>
      <c r="H63" s="1" t="s">
        <v>345</v>
      </c>
      <c r="I63" s="1" t="s">
        <v>346</v>
      </c>
      <c r="J63" s="1" t="s">
        <v>87</v>
      </c>
      <c r="K63" s="3">
        <v>44.94</v>
      </c>
      <c r="L63">
        <v>2</v>
      </c>
      <c r="M63" s="3">
        <v>89.88</v>
      </c>
      <c r="N63" s="1" t="s">
        <v>29</v>
      </c>
      <c r="O63" s="1" t="s">
        <v>193</v>
      </c>
    </row>
    <row r="64" spans="1:15" x14ac:dyDescent="0.3">
      <c r="A64" s="1" t="s">
        <v>347</v>
      </c>
      <c r="B64" s="2">
        <v>45194</v>
      </c>
      <c r="C64" s="1" t="s">
        <v>6667</v>
      </c>
      <c r="D64" s="1" t="s">
        <v>60</v>
      </c>
      <c r="E64">
        <v>2023</v>
      </c>
      <c r="F64" s="1" t="s">
        <v>348</v>
      </c>
      <c r="G64" s="1" t="s">
        <v>349</v>
      </c>
      <c r="H64" s="1" t="s">
        <v>350</v>
      </c>
      <c r="I64" s="1" t="s">
        <v>351</v>
      </c>
      <c r="J64" s="1" t="s">
        <v>20</v>
      </c>
      <c r="K64" s="3">
        <v>33.33</v>
      </c>
      <c r="L64">
        <v>1</v>
      </c>
      <c r="M64" s="3">
        <v>33.33</v>
      </c>
      <c r="N64" s="1" t="s">
        <v>6669</v>
      </c>
      <c r="O64" s="1" t="s">
        <v>22</v>
      </c>
    </row>
    <row r="65" spans="1:15" x14ac:dyDescent="0.3">
      <c r="A65" s="1" t="s">
        <v>352</v>
      </c>
      <c r="B65" s="2">
        <v>45285</v>
      </c>
      <c r="C65" s="1" t="s">
        <v>6667</v>
      </c>
      <c r="D65" s="1" t="s">
        <v>107</v>
      </c>
      <c r="E65">
        <v>2023</v>
      </c>
      <c r="F65" s="1" t="s">
        <v>353</v>
      </c>
      <c r="G65" s="1" t="s">
        <v>354</v>
      </c>
      <c r="H65" s="1" t="s">
        <v>355</v>
      </c>
      <c r="I65" s="1" t="s">
        <v>356</v>
      </c>
      <c r="J65" s="1" t="s">
        <v>87</v>
      </c>
      <c r="K65" s="3">
        <v>33.770000000000003</v>
      </c>
      <c r="L65">
        <v>2</v>
      </c>
      <c r="M65" s="3">
        <v>67.540000000000006</v>
      </c>
      <c r="N65" s="1" t="s">
        <v>6669</v>
      </c>
      <c r="O65" s="1" t="s">
        <v>37</v>
      </c>
    </row>
    <row r="66" spans="1:15" x14ac:dyDescent="0.3">
      <c r="A66" s="1" t="s">
        <v>357</v>
      </c>
      <c r="B66" s="2">
        <v>45759</v>
      </c>
      <c r="C66" s="1" t="s">
        <v>6673</v>
      </c>
      <c r="D66" s="1" t="s">
        <v>82</v>
      </c>
      <c r="E66">
        <v>2025</v>
      </c>
      <c r="F66" s="1" t="s">
        <v>358</v>
      </c>
      <c r="G66" s="1" t="s">
        <v>359</v>
      </c>
      <c r="H66" s="1" t="s">
        <v>360</v>
      </c>
      <c r="I66" s="1" t="s">
        <v>361</v>
      </c>
      <c r="J66" s="1" t="s">
        <v>20</v>
      </c>
      <c r="K66" s="3">
        <v>20.010000000000002</v>
      </c>
      <c r="L66">
        <v>3</v>
      </c>
      <c r="M66" s="3">
        <v>60.03</v>
      </c>
      <c r="N66" s="1" t="s">
        <v>29</v>
      </c>
      <c r="O66" s="1" t="s">
        <v>37</v>
      </c>
    </row>
    <row r="67" spans="1:15" x14ac:dyDescent="0.3">
      <c r="A67" s="1" t="s">
        <v>362</v>
      </c>
      <c r="B67" s="2">
        <v>45392</v>
      </c>
      <c r="C67" s="1" t="s">
        <v>6670</v>
      </c>
      <c r="D67" s="1" t="s">
        <v>82</v>
      </c>
      <c r="E67">
        <v>2024</v>
      </c>
      <c r="F67" s="1" t="s">
        <v>363</v>
      </c>
      <c r="G67" s="1" t="s">
        <v>364</v>
      </c>
      <c r="H67" s="1" t="s">
        <v>365</v>
      </c>
      <c r="I67" s="1" t="s">
        <v>366</v>
      </c>
      <c r="J67" s="1" t="s">
        <v>70</v>
      </c>
      <c r="K67" s="3">
        <v>34.770000000000003</v>
      </c>
      <c r="L67">
        <v>2</v>
      </c>
      <c r="M67" s="3">
        <v>69.540000000000006</v>
      </c>
      <c r="N67" s="1" t="s">
        <v>29</v>
      </c>
      <c r="O67" s="1" t="s">
        <v>30</v>
      </c>
    </row>
    <row r="68" spans="1:15" x14ac:dyDescent="0.3">
      <c r="A68" s="1" t="s">
        <v>367</v>
      </c>
      <c r="B68" s="2">
        <v>44966</v>
      </c>
      <c r="C68" s="1" t="s">
        <v>6672</v>
      </c>
      <c r="D68" s="1" t="s">
        <v>39</v>
      </c>
      <c r="E68">
        <v>2023</v>
      </c>
      <c r="F68" s="1" t="s">
        <v>368</v>
      </c>
      <c r="G68" s="1" t="s">
        <v>369</v>
      </c>
      <c r="H68" s="1" t="s">
        <v>370</v>
      </c>
      <c r="I68" s="1" t="s">
        <v>371</v>
      </c>
      <c r="J68" s="1" t="s">
        <v>70</v>
      </c>
      <c r="K68" s="3">
        <v>42.52</v>
      </c>
      <c r="L68">
        <v>1</v>
      </c>
      <c r="M68" s="3">
        <v>42.52</v>
      </c>
      <c r="N68" s="1" t="s">
        <v>6669</v>
      </c>
      <c r="O68" s="1" t="s">
        <v>37</v>
      </c>
    </row>
    <row r="69" spans="1:15" x14ac:dyDescent="0.3">
      <c r="A69" s="1" t="s">
        <v>372</v>
      </c>
      <c r="B69" s="2">
        <v>45207</v>
      </c>
      <c r="C69" s="1" t="s">
        <v>6666</v>
      </c>
      <c r="D69" s="1" t="s">
        <v>133</v>
      </c>
      <c r="E69">
        <v>2023</v>
      </c>
      <c r="F69" s="1" t="s">
        <v>373</v>
      </c>
      <c r="G69" s="1" t="s">
        <v>374</v>
      </c>
      <c r="H69" s="1" t="s">
        <v>375</v>
      </c>
      <c r="I69" s="1" t="s">
        <v>376</v>
      </c>
      <c r="J69" s="1" t="s">
        <v>20</v>
      </c>
      <c r="K69" s="3">
        <v>14.02</v>
      </c>
      <c r="L69">
        <v>4</v>
      </c>
      <c r="M69" s="3">
        <v>56.08</v>
      </c>
      <c r="N69" s="1" t="s">
        <v>29</v>
      </c>
      <c r="O69" s="1" t="s">
        <v>22</v>
      </c>
    </row>
    <row r="70" spans="1:15" x14ac:dyDescent="0.3">
      <c r="A70" s="1" t="s">
        <v>377</v>
      </c>
      <c r="B70" s="2">
        <v>45632</v>
      </c>
      <c r="C70" s="1" t="s">
        <v>6668</v>
      </c>
      <c r="D70" s="1" t="s">
        <v>107</v>
      </c>
      <c r="E70">
        <v>2024</v>
      </c>
      <c r="F70" s="1" t="s">
        <v>378</v>
      </c>
      <c r="G70" s="1" t="s">
        <v>379</v>
      </c>
      <c r="H70" s="1" t="s">
        <v>370</v>
      </c>
      <c r="I70" s="1" t="s">
        <v>380</v>
      </c>
      <c r="J70" s="1" t="s">
        <v>20</v>
      </c>
      <c r="K70" s="3">
        <v>35.94</v>
      </c>
      <c r="L70">
        <v>4</v>
      </c>
      <c r="M70" s="3">
        <v>143.76</v>
      </c>
      <c r="N70" s="1" t="s">
        <v>6669</v>
      </c>
      <c r="O70" s="1" t="s">
        <v>30</v>
      </c>
    </row>
    <row r="71" spans="1:15" x14ac:dyDescent="0.3">
      <c r="A71" s="1" t="s">
        <v>381</v>
      </c>
      <c r="B71" s="2">
        <v>44962</v>
      </c>
      <c r="C71" s="1" t="s">
        <v>6666</v>
      </c>
      <c r="D71" s="1" t="s">
        <v>39</v>
      </c>
      <c r="E71">
        <v>2023</v>
      </c>
      <c r="F71" s="1" t="s">
        <v>382</v>
      </c>
      <c r="G71" s="1" t="s">
        <v>383</v>
      </c>
      <c r="H71" s="1" t="s">
        <v>384</v>
      </c>
      <c r="I71" s="1" t="s">
        <v>385</v>
      </c>
      <c r="J71" s="1" t="s">
        <v>20</v>
      </c>
      <c r="K71" s="3">
        <v>33.229999999999997</v>
      </c>
      <c r="L71">
        <v>1</v>
      </c>
      <c r="M71" s="3">
        <v>33.229999999999997</v>
      </c>
      <c r="N71" s="1" t="s">
        <v>6669</v>
      </c>
      <c r="O71" s="1" t="s">
        <v>37</v>
      </c>
    </row>
    <row r="72" spans="1:15" x14ac:dyDescent="0.3">
      <c r="A72" s="1" t="s">
        <v>386</v>
      </c>
      <c r="B72" s="2">
        <v>45671</v>
      </c>
      <c r="C72" s="1" t="s">
        <v>6671</v>
      </c>
      <c r="D72" s="1" t="s">
        <v>210</v>
      </c>
      <c r="E72">
        <v>2025</v>
      </c>
      <c r="F72" s="1" t="s">
        <v>387</v>
      </c>
      <c r="G72" s="1" t="s">
        <v>388</v>
      </c>
      <c r="H72" s="1" t="s">
        <v>389</v>
      </c>
      <c r="I72" s="1" t="s">
        <v>390</v>
      </c>
      <c r="J72" s="1" t="s">
        <v>20</v>
      </c>
      <c r="K72" s="3">
        <v>32.78</v>
      </c>
      <c r="L72">
        <v>3</v>
      </c>
      <c r="M72" s="3">
        <v>98.34</v>
      </c>
      <c r="N72" s="1" t="s">
        <v>21</v>
      </c>
      <c r="O72" s="1" t="s">
        <v>37</v>
      </c>
    </row>
    <row r="73" spans="1:15" x14ac:dyDescent="0.3">
      <c r="A73" s="1" t="s">
        <v>395</v>
      </c>
      <c r="B73" s="2">
        <v>45888</v>
      </c>
      <c r="C73" s="1" t="s">
        <v>6671</v>
      </c>
      <c r="D73" s="1" t="s">
        <v>90</v>
      </c>
      <c r="E73">
        <v>2025</v>
      </c>
      <c r="F73" s="1" t="s">
        <v>396</v>
      </c>
      <c r="G73" s="1" t="s">
        <v>397</v>
      </c>
      <c r="H73" s="1" t="s">
        <v>398</v>
      </c>
      <c r="I73" s="1" t="s">
        <v>399</v>
      </c>
      <c r="J73" s="1" t="s">
        <v>70</v>
      </c>
      <c r="K73" s="3">
        <v>23.14</v>
      </c>
      <c r="L73">
        <v>3</v>
      </c>
      <c r="M73" s="3">
        <v>69.42</v>
      </c>
      <c r="N73" s="1" t="s">
        <v>21</v>
      </c>
      <c r="O73" s="1" t="s">
        <v>80</v>
      </c>
    </row>
    <row r="74" spans="1:15" x14ac:dyDescent="0.3">
      <c r="A74" s="1" t="s">
        <v>400</v>
      </c>
      <c r="B74" s="2">
        <v>44925</v>
      </c>
      <c r="C74" s="1" t="s">
        <v>6668</v>
      </c>
      <c r="D74" s="1" t="s">
        <v>107</v>
      </c>
      <c r="E74">
        <v>2022</v>
      </c>
      <c r="F74" s="1" t="s">
        <v>401</v>
      </c>
      <c r="G74" s="1" t="s">
        <v>402</v>
      </c>
      <c r="H74" s="1" t="s">
        <v>42</v>
      </c>
      <c r="I74" s="1" t="s">
        <v>43</v>
      </c>
      <c r="J74" s="1" t="s">
        <v>20</v>
      </c>
      <c r="K74" s="3">
        <v>31.23</v>
      </c>
      <c r="L74">
        <v>5</v>
      </c>
      <c r="M74" s="3">
        <v>156.15</v>
      </c>
      <c r="N74" s="1" t="s">
        <v>21</v>
      </c>
      <c r="O74" s="1" t="s">
        <v>22</v>
      </c>
    </row>
    <row r="75" spans="1:15" x14ac:dyDescent="0.3">
      <c r="A75" s="1" t="s">
        <v>403</v>
      </c>
      <c r="B75" s="2">
        <v>45156</v>
      </c>
      <c r="C75" s="1" t="s">
        <v>6668</v>
      </c>
      <c r="D75" s="1" t="s">
        <v>90</v>
      </c>
      <c r="E75">
        <v>2023</v>
      </c>
      <c r="F75" s="1" t="s">
        <v>404</v>
      </c>
      <c r="G75" s="1" t="s">
        <v>405</v>
      </c>
      <c r="H75" s="1" t="s">
        <v>406</v>
      </c>
      <c r="I75" s="1" t="s">
        <v>407</v>
      </c>
      <c r="J75" s="1" t="s">
        <v>70</v>
      </c>
      <c r="K75" s="3">
        <v>37.39</v>
      </c>
      <c r="L75">
        <v>3</v>
      </c>
      <c r="M75" s="3">
        <v>112.17</v>
      </c>
      <c r="N75" s="1" t="s">
        <v>21</v>
      </c>
      <c r="O75" s="1" t="s">
        <v>37</v>
      </c>
    </row>
    <row r="76" spans="1:15" x14ac:dyDescent="0.3">
      <c r="A76" s="1" t="s">
        <v>408</v>
      </c>
      <c r="B76" s="2">
        <v>45030</v>
      </c>
      <c r="C76" s="1" t="s">
        <v>6668</v>
      </c>
      <c r="D76" s="1" t="s">
        <v>82</v>
      </c>
      <c r="E76">
        <v>2023</v>
      </c>
      <c r="F76" s="1" t="s">
        <v>409</v>
      </c>
      <c r="G76" s="1" t="s">
        <v>410</v>
      </c>
      <c r="H76" s="1" t="s">
        <v>411</v>
      </c>
      <c r="I76" s="1" t="s">
        <v>412</v>
      </c>
      <c r="J76" s="1" t="s">
        <v>87</v>
      </c>
      <c r="K76" s="3">
        <v>37.71</v>
      </c>
      <c r="L76">
        <v>5</v>
      </c>
      <c r="M76" s="3">
        <v>188.55</v>
      </c>
      <c r="N76" s="1" t="s">
        <v>21</v>
      </c>
      <c r="O76" s="1" t="s">
        <v>37</v>
      </c>
    </row>
    <row r="77" spans="1:15" x14ac:dyDescent="0.3">
      <c r="A77" s="1" t="s">
        <v>413</v>
      </c>
      <c r="B77" s="2">
        <v>45227</v>
      </c>
      <c r="C77" s="1" t="s">
        <v>6673</v>
      </c>
      <c r="D77" s="1" t="s">
        <v>133</v>
      </c>
      <c r="E77">
        <v>2023</v>
      </c>
      <c r="F77" s="1" t="s">
        <v>414</v>
      </c>
      <c r="G77" s="1" t="s">
        <v>415</v>
      </c>
      <c r="H77" s="1" t="s">
        <v>416</v>
      </c>
      <c r="I77" s="1" t="s">
        <v>417</v>
      </c>
      <c r="J77" s="1" t="s">
        <v>20</v>
      </c>
      <c r="K77" s="3">
        <v>48.89</v>
      </c>
      <c r="L77">
        <v>1</v>
      </c>
      <c r="M77" s="3">
        <v>48.89</v>
      </c>
      <c r="N77" s="1" t="s">
        <v>21</v>
      </c>
      <c r="O77" s="1" t="s">
        <v>80</v>
      </c>
    </row>
    <row r="78" spans="1:15" x14ac:dyDescent="0.3">
      <c r="A78" s="1" t="s">
        <v>418</v>
      </c>
      <c r="B78" s="2">
        <v>45321</v>
      </c>
      <c r="C78" s="1" t="s">
        <v>6671</v>
      </c>
      <c r="D78" s="1" t="s">
        <v>210</v>
      </c>
      <c r="E78">
        <v>2024</v>
      </c>
      <c r="F78" s="1" t="s">
        <v>419</v>
      </c>
      <c r="G78" s="1" t="s">
        <v>420</v>
      </c>
      <c r="H78" s="1" t="s">
        <v>421</v>
      </c>
      <c r="I78" s="1" t="s">
        <v>422</v>
      </c>
      <c r="J78" s="1" t="s">
        <v>70</v>
      </c>
      <c r="K78" s="3">
        <v>10.34</v>
      </c>
      <c r="L78">
        <v>4</v>
      </c>
      <c r="M78" s="3">
        <v>41.36</v>
      </c>
      <c r="N78" s="1" t="s">
        <v>6669</v>
      </c>
      <c r="O78" s="1" t="s">
        <v>193</v>
      </c>
    </row>
    <row r="79" spans="1:15" x14ac:dyDescent="0.3">
      <c r="A79" s="1" t="s">
        <v>423</v>
      </c>
      <c r="B79" s="2">
        <v>44937</v>
      </c>
      <c r="C79" s="1" t="s">
        <v>6670</v>
      </c>
      <c r="D79" s="1" t="s">
        <v>210</v>
      </c>
      <c r="E79">
        <v>2023</v>
      </c>
      <c r="F79" s="1" t="s">
        <v>424</v>
      </c>
      <c r="G79" s="1" t="s">
        <v>425</v>
      </c>
      <c r="H79" s="1" t="s">
        <v>426</v>
      </c>
      <c r="I79" s="1" t="s">
        <v>427</v>
      </c>
      <c r="J79" s="1" t="s">
        <v>70</v>
      </c>
      <c r="K79" s="3">
        <v>43.63</v>
      </c>
      <c r="L79">
        <v>2</v>
      </c>
      <c r="M79" s="3">
        <v>87.26</v>
      </c>
      <c r="N79" s="1" t="s">
        <v>29</v>
      </c>
      <c r="O79" s="1" t="s">
        <v>37</v>
      </c>
    </row>
    <row r="80" spans="1:15" x14ac:dyDescent="0.3">
      <c r="A80" s="1" t="s">
        <v>428</v>
      </c>
      <c r="B80" s="2">
        <v>45226</v>
      </c>
      <c r="C80" s="1" t="s">
        <v>6668</v>
      </c>
      <c r="D80" s="1" t="s">
        <v>133</v>
      </c>
      <c r="E80">
        <v>2023</v>
      </c>
      <c r="F80" s="1" t="s">
        <v>387</v>
      </c>
      <c r="G80" s="1" t="s">
        <v>429</v>
      </c>
      <c r="H80" s="1" t="s">
        <v>430</v>
      </c>
      <c r="I80" s="1" t="s">
        <v>431</v>
      </c>
      <c r="J80" s="1" t="s">
        <v>70</v>
      </c>
      <c r="K80" s="3">
        <v>35.700000000000003</v>
      </c>
      <c r="L80">
        <v>2</v>
      </c>
      <c r="M80" s="3">
        <v>71.400000000000006</v>
      </c>
      <c r="N80" s="1" t="s">
        <v>6669</v>
      </c>
      <c r="O80" s="1" t="s">
        <v>44</v>
      </c>
    </row>
    <row r="81" spans="1:15" x14ac:dyDescent="0.3">
      <c r="A81" s="1" t="s">
        <v>432</v>
      </c>
      <c r="B81" s="2">
        <v>45447</v>
      </c>
      <c r="C81" s="1" t="s">
        <v>6671</v>
      </c>
      <c r="D81" s="1" t="s">
        <v>24</v>
      </c>
      <c r="E81">
        <v>2024</v>
      </c>
      <c r="F81" s="1" t="s">
        <v>433</v>
      </c>
      <c r="G81" s="1" t="s">
        <v>434</v>
      </c>
      <c r="H81" s="1" t="s">
        <v>435</v>
      </c>
      <c r="I81" s="1" t="s">
        <v>436</v>
      </c>
      <c r="J81" s="1" t="s">
        <v>70</v>
      </c>
      <c r="K81" s="3">
        <v>19.36</v>
      </c>
      <c r="L81">
        <v>5</v>
      </c>
      <c r="M81" s="3">
        <v>96.8</v>
      </c>
      <c r="N81" s="1" t="s">
        <v>6669</v>
      </c>
      <c r="O81" s="1" t="s">
        <v>37</v>
      </c>
    </row>
    <row r="82" spans="1:15" x14ac:dyDescent="0.3">
      <c r="A82" s="1" t="s">
        <v>437</v>
      </c>
      <c r="B82" s="2">
        <v>45087</v>
      </c>
      <c r="C82" s="1" t="s">
        <v>6673</v>
      </c>
      <c r="D82" s="1" t="s">
        <v>24</v>
      </c>
      <c r="E82">
        <v>2023</v>
      </c>
      <c r="F82" s="1" t="s">
        <v>438</v>
      </c>
      <c r="G82" s="1" t="s">
        <v>439</v>
      </c>
      <c r="H82" s="1" t="s">
        <v>440</v>
      </c>
      <c r="I82" s="1" t="s">
        <v>441</v>
      </c>
      <c r="J82" s="1" t="s">
        <v>87</v>
      </c>
      <c r="K82" s="3">
        <v>31.85</v>
      </c>
      <c r="L82">
        <v>4</v>
      </c>
      <c r="M82" s="3">
        <v>127.4</v>
      </c>
      <c r="N82" s="1" t="s">
        <v>29</v>
      </c>
      <c r="O82" s="1" t="s">
        <v>52</v>
      </c>
    </row>
    <row r="83" spans="1:15" x14ac:dyDescent="0.3">
      <c r="A83" s="1" t="s">
        <v>442</v>
      </c>
      <c r="B83" s="2">
        <v>44955</v>
      </c>
      <c r="C83" s="1" t="s">
        <v>6666</v>
      </c>
      <c r="D83" s="1" t="s">
        <v>210</v>
      </c>
      <c r="E83">
        <v>2023</v>
      </c>
      <c r="F83" s="1" t="s">
        <v>443</v>
      </c>
      <c r="G83" s="1" t="s">
        <v>444</v>
      </c>
      <c r="H83" s="1" t="s">
        <v>445</v>
      </c>
      <c r="I83" s="1" t="s">
        <v>446</v>
      </c>
      <c r="J83" s="1" t="s">
        <v>51</v>
      </c>
      <c r="K83" s="3">
        <v>36.76</v>
      </c>
      <c r="L83">
        <v>4</v>
      </c>
      <c r="M83" s="3">
        <v>147.04</v>
      </c>
      <c r="N83" s="1" t="s">
        <v>29</v>
      </c>
      <c r="O83" s="1" t="s">
        <v>52</v>
      </c>
    </row>
    <row r="84" spans="1:15" x14ac:dyDescent="0.3">
      <c r="A84" s="1" t="s">
        <v>447</v>
      </c>
      <c r="B84" s="2">
        <v>44968</v>
      </c>
      <c r="C84" s="1" t="s">
        <v>6673</v>
      </c>
      <c r="D84" s="1" t="s">
        <v>39</v>
      </c>
      <c r="E84">
        <v>2023</v>
      </c>
      <c r="F84" s="1" t="s">
        <v>448</v>
      </c>
      <c r="G84" s="1" t="s">
        <v>449</v>
      </c>
      <c r="H84" s="1" t="s">
        <v>450</v>
      </c>
      <c r="I84" s="1" t="s">
        <v>451</v>
      </c>
      <c r="J84" s="1" t="s">
        <v>20</v>
      </c>
      <c r="K84" s="3">
        <v>19.809999999999999</v>
      </c>
      <c r="L84">
        <v>2</v>
      </c>
      <c r="M84" s="3">
        <v>39.619999999999997</v>
      </c>
      <c r="N84" s="1" t="s">
        <v>88</v>
      </c>
      <c r="O84" s="1" t="s">
        <v>193</v>
      </c>
    </row>
    <row r="85" spans="1:15" x14ac:dyDescent="0.3">
      <c r="A85" s="1" t="s">
        <v>452</v>
      </c>
      <c r="B85" s="2">
        <v>45525</v>
      </c>
      <c r="C85" s="1" t="s">
        <v>6670</v>
      </c>
      <c r="D85" s="1" t="s">
        <v>90</v>
      </c>
      <c r="E85">
        <v>2024</v>
      </c>
      <c r="F85" s="1" t="s">
        <v>453</v>
      </c>
      <c r="G85" s="1" t="s">
        <v>454</v>
      </c>
      <c r="H85" s="1" t="s">
        <v>455</v>
      </c>
      <c r="I85" s="1" t="s">
        <v>456</v>
      </c>
      <c r="J85" s="1" t="s">
        <v>20</v>
      </c>
      <c r="K85" s="3">
        <v>38.99</v>
      </c>
      <c r="L85">
        <v>2</v>
      </c>
      <c r="M85" s="3">
        <v>77.98</v>
      </c>
      <c r="N85" s="1" t="s">
        <v>6669</v>
      </c>
      <c r="O85" s="1" t="s">
        <v>80</v>
      </c>
    </row>
    <row r="86" spans="1:15" x14ac:dyDescent="0.3">
      <c r="A86" s="1" t="s">
        <v>457</v>
      </c>
      <c r="B86" s="2">
        <v>45738</v>
      </c>
      <c r="C86" s="1" t="s">
        <v>6673</v>
      </c>
      <c r="D86" s="1" t="s">
        <v>15</v>
      </c>
      <c r="E86">
        <v>2025</v>
      </c>
      <c r="F86" s="1" t="s">
        <v>458</v>
      </c>
      <c r="G86" s="1" t="s">
        <v>459</v>
      </c>
      <c r="H86" s="1" t="s">
        <v>460</v>
      </c>
      <c r="I86" s="1" t="s">
        <v>461</v>
      </c>
      <c r="J86" s="1" t="s">
        <v>20</v>
      </c>
      <c r="K86" s="3">
        <v>29.31</v>
      </c>
      <c r="L86">
        <v>5</v>
      </c>
      <c r="M86" s="3">
        <v>146.55000000000001</v>
      </c>
      <c r="N86" s="1" t="s">
        <v>6669</v>
      </c>
      <c r="O86" s="1" t="s">
        <v>80</v>
      </c>
    </row>
    <row r="87" spans="1:15" x14ac:dyDescent="0.3">
      <c r="A87" s="1" t="s">
        <v>462</v>
      </c>
      <c r="B87" s="2">
        <v>45892</v>
      </c>
      <c r="C87" s="1" t="s">
        <v>6673</v>
      </c>
      <c r="D87" s="1" t="s">
        <v>90</v>
      </c>
      <c r="E87">
        <v>2025</v>
      </c>
      <c r="F87" s="1" t="s">
        <v>463</v>
      </c>
      <c r="G87" s="1" t="s">
        <v>464</v>
      </c>
      <c r="H87" s="1" t="s">
        <v>310</v>
      </c>
      <c r="I87" s="1" t="s">
        <v>311</v>
      </c>
      <c r="J87" s="1" t="s">
        <v>70</v>
      </c>
      <c r="K87" s="3">
        <v>31.42</v>
      </c>
      <c r="L87">
        <v>2</v>
      </c>
      <c r="M87" s="3">
        <v>62.84</v>
      </c>
      <c r="N87" s="1" t="s">
        <v>6669</v>
      </c>
      <c r="O87" s="1" t="s">
        <v>193</v>
      </c>
    </row>
    <row r="88" spans="1:15" x14ac:dyDescent="0.3">
      <c r="A88" s="1" t="s">
        <v>465</v>
      </c>
      <c r="B88" s="2">
        <v>45531</v>
      </c>
      <c r="C88" s="1" t="s">
        <v>6671</v>
      </c>
      <c r="D88" s="1" t="s">
        <v>90</v>
      </c>
      <c r="E88">
        <v>2024</v>
      </c>
      <c r="F88" s="1" t="s">
        <v>466</v>
      </c>
      <c r="G88" s="1" t="s">
        <v>467</v>
      </c>
      <c r="H88" s="1" t="s">
        <v>468</v>
      </c>
      <c r="I88" s="1" t="s">
        <v>469</v>
      </c>
      <c r="J88" s="1" t="s">
        <v>20</v>
      </c>
      <c r="K88" s="3">
        <v>49.37</v>
      </c>
      <c r="L88">
        <v>1</v>
      </c>
      <c r="M88" s="3">
        <v>49.37</v>
      </c>
      <c r="N88" s="1" t="s">
        <v>6669</v>
      </c>
      <c r="O88" s="1" t="s">
        <v>30</v>
      </c>
    </row>
    <row r="89" spans="1:15" x14ac:dyDescent="0.3">
      <c r="A89" s="1" t="s">
        <v>470</v>
      </c>
      <c r="B89" s="2">
        <v>44863</v>
      </c>
      <c r="C89" s="1" t="s">
        <v>6673</v>
      </c>
      <c r="D89" s="1" t="s">
        <v>133</v>
      </c>
      <c r="E89">
        <v>2022</v>
      </c>
      <c r="F89" s="1" t="s">
        <v>471</v>
      </c>
      <c r="G89" s="1" t="s">
        <v>472</v>
      </c>
      <c r="H89" s="1" t="s">
        <v>473</v>
      </c>
      <c r="I89" s="1" t="s">
        <v>474</v>
      </c>
      <c r="J89" s="1" t="s">
        <v>51</v>
      </c>
      <c r="K89" s="3">
        <v>37.61</v>
      </c>
      <c r="L89">
        <v>1</v>
      </c>
      <c r="M89" s="3">
        <v>37.61</v>
      </c>
      <c r="N89" s="1" t="s">
        <v>21</v>
      </c>
      <c r="O89" s="1" t="s">
        <v>80</v>
      </c>
    </row>
    <row r="90" spans="1:15" x14ac:dyDescent="0.3">
      <c r="A90" s="1" t="s">
        <v>475</v>
      </c>
      <c r="B90" s="2">
        <v>45584</v>
      </c>
      <c r="C90" s="1" t="s">
        <v>6673</v>
      </c>
      <c r="D90" s="1" t="s">
        <v>133</v>
      </c>
      <c r="E90">
        <v>2024</v>
      </c>
      <c r="F90" s="1" t="s">
        <v>476</v>
      </c>
      <c r="G90" s="1" t="s">
        <v>477</v>
      </c>
      <c r="H90" s="1" t="s">
        <v>478</v>
      </c>
      <c r="I90" s="1" t="s">
        <v>479</v>
      </c>
      <c r="J90" s="1" t="s">
        <v>20</v>
      </c>
      <c r="K90" s="3">
        <v>31.59</v>
      </c>
      <c r="L90">
        <v>5</v>
      </c>
      <c r="M90" s="3">
        <v>157.94999999999999</v>
      </c>
      <c r="N90" s="1" t="s">
        <v>21</v>
      </c>
      <c r="O90" s="1" t="s">
        <v>44</v>
      </c>
    </row>
    <row r="91" spans="1:15" x14ac:dyDescent="0.3">
      <c r="A91" s="1" t="s">
        <v>480</v>
      </c>
      <c r="B91" s="2">
        <v>44888</v>
      </c>
      <c r="C91" s="1" t="s">
        <v>6670</v>
      </c>
      <c r="D91" s="1" t="s">
        <v>54</v>
      </c>
      <c r="E91">
        <v>2022</v>
      </c>
      <c r="F91" s="1" t="s">
        <v>481</v>
      </c>
      <c r="G91" s="1" t="s">
        <v>482</v>
      </c>
      <c r="H91" s="1" t="s">
        <v>247</v>
      </c>
      <c r="I91" s="1" t="s">
        <v>483</v>
      </c>
      <c r="J91" s="1" t="s">
        <v>87</v>
      </c>
      <c r="K91" s="3">
        <v>7.87</v>
      </c>
      <c r="L91">
        <v>3</v>
      </c>
      <c r="M91" s="3">
        <v>23.61</v>
      </c>
      <c r="N91" s="1" t="s">
        <v>6669</v>
      </c>
      <c r="O91" s="1" t="s">
        <v>37</v>
      </c>
    </row>
    <row r="92" spans="1:15" x14ac:dyDescent="0.3">
      <c r="A92" s="1" t="s">
        <v>484</v>
      </c>
      <c r="B92" s="2">
        <v>45181</v>
      </c>
      <c r="C92" s="1" t="s">
        <v>6671</v>
      </c>
      <c r="D92" s="1" t="s">
        <v>60</v>
      </c>
      <c r="E92">
        <v>2023</v>
      </c>
      <c r="F92" s="1" t="s">
        <v>485</v>
      </c>
      <c r="G92" s="1" t="s">
        <v>486</v>
      </c>
      <c r="H92" s="1" t="s">
        <v>487</v>
      </c>
      <c r="I92" s="1" t="s">
        <v>488</v>
      </c>
      <c r="J92" s="1" t="s">
        <v>70</v>
      </c>
      <c r="K92" s="3">
        <v>49.69</v>
      </c>
      <c r="L92">
        <v>5</v>
      </c>
      <c r="M92" s="3">
        <v>248.45</v>
      </c>
      <c r="N92" s="1" t="s">
        <v>88</v>
      </c>
      <c r="O92" s="1" t="s">
        <v>30</v>
      </c>
    </row>
    <row r="93" spans="1:15" x14ac:dyDescent="0.3">
      <c r="A93" s="1" t="s">
        <v>489</v>
      </c>
      <c r="B93" s="2">
        <v>45007</v>
      </c>
      <c r="C93" s="1" t="s">
        <v>6670</v>
      </c>
      <c r="D93" s="1" t="s">
        <v>15</v>
      </c>
      <c r="E93">
        <v>2023</v>
      </c>
      <c r="F93" s="1" t="s">
        <v>490</v>
      </c>
      <c r="G93" s="1" t="s">
        <v>491</v>
      </c>
      <c r="H93" s="1" t="s">
        <v>492</v>
      </c>
      <c r="I93" s="1" t="s">
        <v>493</v>
      </c>
      <c r="J93" s="1" t="s">
        <v>51</v>
      </c>
      <c r="K93" s="3">
        <v>12.63</v>
      </c>
      <c r="L93">
        <v>4</v>
      </c>
      <c r="M93" s="3">
        <v>50.52</v>
      </c>
      <c r="N93" s="1" t="s">
        <v>21</v>
      </c>
      <c r="O93" s="1" t="s">
        <v>193</v>
      </c>
    </row>
    <row r="94" spans="1:15" x14ac:dyDescent="0.3">
      <c r="A94" s="1" t="s">
        <v>494</v>
      </c>
      <c r="B94" s="2">
        <v>45595</v>
      </c>
      <c r="C94" s="1" t="s">
        <v>6670</v>
      </c>
      <c r="D94" s="1" t="s">
        <v>133</v>
      </c>
      <c r="E94">
        <v>2024</v>
      </c>
      <c r="F94" s="1" t="s">
        <v>495</v>
      </c>
      <c r="G94" s="1" t="s">
        <v>496</v>
      </c>
      <c r="H94" s="1" t="s">
        <v>151</v>
      </c>
      <c r="I94" s="1" t="s">
        <v>497</v>
      </c>
      <c r="J94" s="1" t="s">
        <v>70</v>
      </c>
      <c r="K94" s="3">
        <v>44.86</v>
      </c>
      <c r="L94">
        <v>2</v>
      </c>
      <c r="M94" s="3">
        <v>89.72</v>
      </c>
      <c r="N94" s="1" t="s">
        <v>88</v>
      </c>
      <c r="O94" s="1" t="s">
        <v>22</v>
      </c>
    </row>
    <row r="95" spans="1:15" x14ac:dyDescent="0.3">
      <c r="A95" s="1" t="s">
        <v>498</v>
      </c>
      <c r="B95" s="2">
        <v>45388</v>
      </c>
      <c r="C95" s="1" t="s">
        <v>6673</v>
      </c>
      <c r="D95" s="1" t="s">
        <v>82</v>
      </c>
      <c r="E95">
        <v>2024</v>
      </c>
      <c r="F95" s="1" t="s">
        <v>499</v>
      </c>
      <c r="G95" s="1" t="s">
        <v>500</v>
      </c>
      <c r="H95" s="1" t="s">
        <v>501</v>
      </c>
      <c r="I95" s="1" t="s">
        <v>502</v>
      </c>
      <c r="J95" s="1" t="s">
        <v>20</v>
      </c>
      <c r="K95" s="3">
        <v>20.170000000000002</v>
      </c>
      <c r="L95">
        <v>2</v>
      </c>
      <c r="M95" s="3">
        <v>40.340000000000003</v>
      </c>
      <c r="N95" s="1" t="s">
        <v>29</v>
      </c>
      <c r="O95" s="1" t="s">
        <v>30</v>
      </c>
    </row>
    <row r="96" spans="1:15" x14ac:dyDescent="0.3">
      <c r="A96" s="1" t="s">
        <v>503</v>
      </c>
      <c r="B96" s="2">
        <v>45624</v>
      </c>
      <c r="C96" s="1" t="s">
        <v>6672</v>
      </c>
      <c r="D96" s="1" t="s">
        <v>54</v>
      </c>
      <c r="E96">
        <v>2024</v>
      </c>
      <c r="F96" s="1" t="s">
        <v>373</v>
      </c>
      <c r="G96" s="1" t="s">
        <v>374</v>
      </c>
      <c r="H96" s="1" t="s">
        <v>504</v>
      </c>
      <c r="I96" s="1" t="s">
        <v>505</v>
      </c>
      <c r="J96" s="1" t="s">
        <v>20</v>
      </c>
      <c r="K96" s="3">
        <v>16.989999999999998</v>
      </c>
      <c r="L96">
        <v>4</v>
      </c>
      <c r="M96" s="3">
        <v>67.959999999999994</v>
      </c>
      <c r="N96" s="1" t="s">
        <v>21</v>
      </c>
      <c r="O96" s="1" t="s">
        <v>37</v>
      </c>
    </row>
    <row r="97" spans="1:15" x14ac:dyDescent="0.3">
      <c r="A97" s="1" t="s">
        <v>506</v>
      </c>
      <c r="B97" s="2">
        <v>45835</v>
      </c>
      <c r="C97" s="1" t="s">
        <v>6668</v>
      </c>
      <c r="D97" s="1" t="s">
        <v>24</v>
      </c>
      <c r="E97">
        <v>2025</v>
      </c>
      <c r="F97" s="1" t="s">
        <v>169</v>
      </c>
      <c r="G97" s="1" t="s">
        <v>507</v>
      </c>
      <c r="H97" s="1" t="s">
        <v>508</v>
      </c>
      <c r="I97" s="1" t="s">
        <v>509</v>
      </c>
      <c r="J97" s="1" t="s">
        <v>51</v>
      </c>
      <c r="K97" s="3">
        <v>19.29</v>
      </c>
      <c r="L97">
        <v>5</v>
      </c>
      <c r="M97" s="3">
        <v>96.45</v>
      </c>
      <c r="N97" s="1" t="s">
        <v>21</v>
      </c>
      <c r="O97" s="1" t="s">
        <v>37</v>
      </c>
    </row>
    <row r="98" spans="1:15" x14ac:dyDescent="0.3">
      <c r="A98" s="1" t="s">
        <v>510</v>
      </c>
      <c r="B98" s="2">
        <v>45625</v>
      </c>
      <c r="C98" s="1" t="s">
        <v>6668</v>
      </c>
      <c r="D98" s="1" t="s">
        <v>54</v>
      </c>
      <c r="E98">
        <v>2024</v>
      </c>
      <c r="F98" s="1" t="s">
        <v>511</v>
      </c>
      <c r="G98" s="1" t="s">
        <v>512</v>
      </c>
      <c r="H98" s="1" t="s">
        <v>513</v>
      </c>
      <c r="I98" s="1" t="s">
        <v>514</v>
      </c>
      <c r="J98" s="1" t="s">
        <v>51</v>
      </c>
      <c r="K98" s="3">
        <v>38.92</v>
      </c>
      <c r="L98">
        <v>2</v>
      </c>
      <c r="M98" s="3">
        <v>77.84</v>
      </c>
      <c r="N98" s="1" t="s">
        <v>6669</v>
      </c>
      <c r="O98" s="1" t="s">
        <v>193</v>
      </c>
    </row>
    <row r="99" spans="1:15" x14ac:dyDescent="0.3">
      <c r="A99" s="1" t="s">
        <v>515</v>
      </c>
      <c r="B99" s="2">
        <v>45103</v>
      </c>
      <c r="C99" s="1" t="s">
        <v>6667</v>
      </c>
      <c r="D99" s="1" t="s">
        <v>24</v>
      </c>
      <c r="E99">
        <v>2023</v>
      </c>
      <c r="F99" s="1" t="s">
        <v>516</v>
      </c>
      <c r="G99" s="1" t="s">
        <v>517</v>
      </c>
      <c r="H99" s="1" t="s">
        <v>518</v>
      </c>
      <c r="I99" s="1" t="s">
        <v>519</v>
      </c>
      <c r="J99" s="1" t="s">
        <v>70</v>
      </c>
      <c r="K99" s="3">
        <v>21.95</v>
      </c>
      <c r="L99">
        <v>5</v>
      </c>
      <c r="M99" s="3">
        <v>109.75</v>
      </c>
      <c r="N99" s="1" t="s">
        <v>21</v>
      </c>
      <c r="O99" s="1" t="s">
        <v>37</v>
      </c>
    </row>
    <row r="100" spans="1:15" x14ac:dyDescent="0.3">
      <c r="A100" s="1" t="s">
        <v>520</v>
      </c>
      <c r="B100" s="2">
        <v>45552</v>
      </c>
      <c r="C100" s="1" t="s">
        <v>6671</v>
      </c>
      <c r="D100" s="1" t="s">
        <v>60</v>
      </c>
      <c r="E100">
        <v>2024</v>
      </c>
      <c r="F100" s="1" t="s">
        <v>521</v>
      </c>
      <c r="G100" s="1" t="s">
        <v>522</v>
      </c>
      <c r="H100" s="1" t="s">
        <v>78</v>
      </c>
      <c r="I100" s="1" t="s">
        <v>79</v>
      </c>
      <c r="J100" s="1" t="s">
        <v>20</v>
      </c>
      <c r="K100" s="3">
        <v>49.27</v>
      </c>
      <c r="L100">
        <v>2</v>
      </c>
      <c r="M100" s="3">
        <v>98.54</v>
      </c>
      <c r="N100" s="1" t="s">
        <v>21</v>
      </c>
      <c r="O100" s="1" t="s">
        <v>22</v>
      </c>
    </row>
    <row r="101" spans="1:15" x14ac:dyDescent="0.3">
      <c r="A101" s="1" t="s">
        <v>523</v>
      </c>
      <c r="B101" s="2">
        <v>45238</v>
      </c>
      <c r="C101" s="1" t="s">
        <v>6670</v>
      </c>
      <c r="D101" s="1" t="s">
        <v>54</v>
      </c>
      <c r="E101">
        <v>2023</v>
      </c>
      <c r="F101" s="1" t="s">
        <v>524</v>
      </c>
      <c r="G101" s="1" t="s">
        <v>525</v>
      </c>
      <c r="H101" s="1" t="s">
        <v>526</v>
      </c>
      <c r="I101" s="1" t="s">
        <v>527</v>
      </c>
      <c r="J101" s="1" t="s">
        <v>87</v>
      </c>
      <c r="K101" s="3">
        <v>17.98</v>
      </c>
      <c r="L101">
        <v>1</v>
      </c>
      <c r="M101" s="3">
        <v>17.98</v>
      </c>
      <c r="N101" s="1" t="s">
        <v>29</v>
      </c>
      <c r="O101" s="1" t="s">
        <v>44</v>
      </c>
    </row>
    <row r="102" spans="1:15" x14ac:dyDescent="0.3">
      <c r="A102" s="1" t="s">
        <v>528</v>
      </c>
      <c r="B102" s="2">
        <v>44965</v>
      </c>
      <c r="C102" s="1" t="s">
        <v>6670</v>
      </c>
      <c r="D102" s="1" t="s">
        <v>39</v>
      </c>
      <c r="E102">
        <v>2023</v>
      </c>
      <c r="F102" s="1" t="s">
        <v>529</v>
      </c>
      <c r="G102" s="1" t="s">
        <v>530</v>
      </c>
      <c r="H102" s="1" t="s">
        <v>310</v>
      </c>
      <c r="I102" s="1" t="s">
        <v>531</v>
      </c>
      <c r="J102" s="1" t="s">
        <v>70</v>
      </c>
      <c r="K102" s="3">
        <v>12.11</v>
      </c>
      <c r="L102">
        <v>5</v>
      </c>
      <c r="M102" s="3">
        <v>60.55</v>
      </c>
      <c r="N102" s="1" t="s">
        <v>21</v>
      </c>
      <c r="O102" s="1" t="s">
        <v>37</v>
      </c>
    </row>
    <row r="103" spans="1:15" x14ac:dyDescent="0.3">
      <c r="A103" s="1" t="s">
        <v>532</v>
      </c>
      <c r="B103" s="2">
        <v>44835</v>
      </c>
      <c r="C103" s="1" t="s">
        <v>6673</v>
      </c>
      <c r="D103" s="1" t="s">
        <v>133</v>
      </c>
      <c r="E103">
        <v>2022</v>
      </c>
      <c r="F103" s="1" t="s">
        <v>533</v>
      </c>
      <c r="G103" s="1" t="s">
        <v>534</v>
      </c>
      <c r="H103" s="1" t="s">
        <v>535</v>
      </c>
      <c r="I103" s="1" t="s">
        <v>536</v>
      </c>
      <c r="J103" s="1" t="s">
        <v>20</v>
      </c>
      <c r="K103" s="3">
        <v>8.89</v>
      </c>
      <c r="L103">
        <v>1</v>
      </c>
      <c r="M103" s="3">
        <v>8.89</v>
      </c>
      <c r="N103" s="1" t="s">
        <v>21</v>
      </c>
      <c r="O103" s="1" t="s">
        <v>193</v>
      </c>
    </row>
    <row r="104" spans="1:15" x14ac:dyDescent="0.3">
      <c r="A104" s="1" t="s">
        <v>537</v>
      </c>
      <c r="B104" s="2">
        <v>45624</v>
      </c>
      <c r="C104" s="1" t="s">
        <v>6672</v>
      </c>
      <c r="D104" s="1" t="s">
        <v>54</v>
      </c>
      <c r="E104">
        <v>2024</v>
      </c>
      <c r="F104" s="1" t="s">
        <v>538</v>
      </c>
      <c r="G104" s="1" t="s">
        <v>539</v>
      </c>
      <c r="H104" s="1" t="s">
        <v>540</v>
      </c>
      <c r="I104" s="1" t="s">
        <v>541</v>
      </c>
      <c r="J104" s="1" t="s">
        <v>70</v>
      </c>
      <c r="K104" s="3">
        <v>30.69</v>
      </c>
      <c r="L104">
        <v>1</v>
      </c>
      <c r="M104" s="3">
        <v>30.69</v>
      </c>
      <c r="N104" s="1" t="s">
        <v>21</v>
      </c>
      <c r="O104" s="1" t="s">
        <v>37</v>
      </c>
    </row>
    <row r="105" spans="1:15" x14ac:dyDescent="0.3">
      <c r="A105" s="1" t="s">
        <v>542</v>
      </c>
      <c r="B105" s="2">
        <v>45000</v>
      </c>
      <c r="C105" s="1" t="s">
        <v>6670</v>
      </c>
      <c r="D105" s="1" t="s">
        <v>15</v>
      </c>
      <c r="E105">
        <v>2023</v>
      </c>
      <c r="F105" s="1" t="s">
        <v>543</v>
      </c>
      <c r="G105" s="1" t="s">
        <v>544</v>
      </c>
      <c r="H105" s="1" t="s">
        <v>545</v>
      </c>
      <c r="I105" s="1" t="s">
        <v>546</v>
      </c>
      <c r="J105" s="1" t="s">
        <v>70</v>
      </c>
      <c r="K105" s="3">
        <v>10.91</v>
      </c>
      <c r="L105">
        <v>4</v>
      </c>
      <c r="M105" s="3">
        <v>43.64</v>
      </c>
      <c r="N105" s="1" t="s">
        <v>29</v>
      </c>
      <c r="O105" s="1" t="s">
        <v>44</v>
      </c>
    </row>
    <row r="106" spans="1:15" x14ac:dyDescent="0.3">
      <c r="A106" s="1" t="s">
        <v>547</v>
      </c>
      <c r="B106" s="2">
        <v>45365</v>
      </c>
      <c r="C106" s="1" t="s">
        <v>6672</v>
      </c>
      <c r="D106" s="1" t="s">
        <v>15</v>
      </c>
      <c r="E106">
        <v>2024</v>
      </c>
      <c r="F106" s="1" t="s">
        <v>548</v>
      </c>
      <c r="G106" s="1" t="s">
        <v>549</v>
      </c>
      <c r="H106" s="1" t="s">
        <v>535</v>
      </c>
      <c r="I106" s="1" t="s">
        <v>550</v>
      </c>
      <c r="J106" s="1" t="s">
        <v>87</v>
      </c>
      <c r="K106" s="3">
        <v>17.04</v>
      </c>
      <c r="L106">
        <v>3</v>
      </c>
      <c r="M106" s="3">
        <v>51.12</v>
      </c>
      <c r="N106" s="1" t="s">
        <v>88</v>
      </c>
      <c r="O106" s="1" t="s">
        <v>44</v>
      </c>
    </row>
    <row r="107" spans="1:15" x14ac:dyDescent="0.3">
      <c r="A107" s="1" t="s">
        <v>551</v>
      </c>
      <c r="B107" s="2">
        <v>45776</v>
      </c>
      <c r="C107" s="1" t="s">
        <v>6671</v>
      </c>
      <c r="D107" s="1" t="s">
        <v>82</v>
      </c>
      <c r="E107">
        <v>2025</v>
      </c>
      <c r="F107" s="1" t="s">
        <v>552</v>
      </c>
      <c r="G107" s="1" t="s">
        <v>553</v>
      </c>
      <c r="H107" s="1" t="s">
        <v>554</v>
      </c>
      <c r="I107" s="1" t="s">
        <v>555</v>
      </c>
      <c r="J107" s="1" t="s">
        <v>70</v>
      </c>
      <c r="K107" s="3">
        <v>37.19</v>
      </c>
      <c r="L107">
        <v>3</v>
      </c>
      <c r="M107" s="3">
        <v>111.57</v>
      </c>
      <c r="N107" s="1" t="s">
        <v>21</v>
      </c>
      <c r="O107" s="1" t="s">
        <v>95</v>
      </c>
    </row>
    <row r="108" spans="1:15" x14ac:dyDescent="0.3">
      <c r="A108" s="1" t="s">
        <v>556</v>
      </c>
      <c r="B108" s="2">
        <v>45825</v>
      </c>
      <c r="C108" s="1" t="s">
        <v>6671</v>
      </c>
      <c r="D108" s="1" t="s">
        <v>24</v>
      </c>
      <c r="E108">
        <v>2025</v>
      </c>
      <c r="F108" s="1" t="s">
        <v>557</v>
      </c>
      <c r="G108" s="1" t="s">
        <v>558</v>
      </c>
      <c r="H108" s="1" t="s">
        <v>559</v>
      </c>
      <c r="I108" s="1" t="s">
        <v>560</v>
      </c>
      <c r="J108" s="1" t="s">
        <v>51</v>
      </c>
      <c r="K108" s="3">
        <v>47.62</v>
      </c>
      <c r="L108">
        <v>1</v>
      </c>
      <c r="M108" s="3">
        <v>47.62</v>
      </c>
      <c r="N108" s="1" t="s">
        <v>21</v>
      </c>
      <c r="O108" s="1" t="s">
        <v>37</v>
      </c>
    </row>
    <row r="109" spans="1:15" x14ac:dyDescent="0.3">
      <c r="A109" s="1" t="s">
        <v>561</v>
      </c>
      <c r="B109" s="2">
        <v>45596</v>
      </c>
      <c r="C109" s="1" t="s">
        <v>6672</v>
      </c>
      <c r="D109" s="1" t="s">
        <v>133</v>
      </c>
      <c r="E109">
        <v>2024</v>
      </c>
      <c r="F109" s="1" t="s">
        <v>91</v>
      </c>
      <c r="G109" s="1" t="s">
        <v>562</v>
      </c>
      <c r="H109" s="1" t="s">
        <v>563</v>
      </c>
      <c r="I109" s="1" t="s">
        <v>564</v>
      </c>
      <c r="J109" s="1" t="s">
        <v>20</v>
      </c>
      <c r="K109" s="3">
        <v>43.95</v>
      </c>
      <c r="L109">
        <v>1</v>
      </c>
      <c r="M109" s="3">
        <v>43.95</v>
      </c>
      <c r="N109" s="1" t="s">
        <v>6669</v>
      </c>
      <c r="O109" s="1" t="s">
        <v>30</v>
      </c>
    </row>
    <row r="110" spans="1:15" x14ac:dyDescent="0.3">
      <c r="A110" s="1" t="s">
        <v>565</v>
      </c>
      <c r="B110" s="2">
        <v>45193</v>
      </c>
      <c r="C110" s="1" t="s">
        <v>6666</v>
      </c>
      <c r="D110" s="1" t="s">
        <v>60</v>
      </c>
      <c r="E110">
        <v>2023</v>
      </c>
      <c r="F110" s="1" t="s">
        <v>566</v>
      </c>
      <c r="G110" s="1" t="s">
        <v>567</v>
      </c>
      <c r="H110" s="1" t="s">
        <v>568</v>
      </c>
      <c r="I110" s="1" t="s">
        <v>569</v>
      </c>
      <c r="J110" s="1" t="s">
        <v>70</v>
      </c>
      <c r="K110" s="3">
        <v>19.18</v>
      </c>
      <c r="L110">
        <v>1</v>
      </c>
      <c r="M110" s="3">
        <v>19.18</v>
      </c>
      <c r="N110" s="1" t="s">
        <v>6669</v>
      </c>
      <c r="O110" s="1" t="s">
        <v>22</v>
      </c>
    </row>
    <row r="111" spans="1:15" x14ac:dyDescent="0.3">
      <c r="A111" s="1" t="s">
        <v>570</v>
      </c>
      <c r="B111" s="2">
        <v>45171</v>
      </c>
      <c r="C111" s="1" t="s">
        <v>6673</v>
      </c>
      <c r="D111" s="1" t="s">
        <v>60</v>
      </c>
      <c r="E111">
        <v>2023</v>
      </c>
      <c r="F111" s="1" t="s">
        <v>524</v>
      </c>
      <c r="G111" s="1" t="s">
        <v>571</v>
      </c>
      <c r="H111" s="1" t="s">
        <v>572</v>
      </c>
      <c r="I111" s="1" t="s">
        <v>573</v>
      </c>
      <c r="J111" s="1" t="s">
        <v>51</v>
      </c>
      <c r="K111" s="3">
        <v>18.7</v>
      </c>
      <c r="L111">
        <v>3</v>
      </c>
      <c r="M111" s="3">
        <v>56.1</v>
      </c>
      <c r="N111" s="1" t="s">
        <v>21</v>
      </c>
      <c r="O111" s="1" t="s">
        <v>22</v>
      </c>
    </row>
    <row r="112" spans="1:15" x14ac:dyDescent="0.3">
      <c r="A112" s="1" t="s">
        <v>574</v>
      </c>
      <c r="B112" s="2">
        <v>45060</v>
      </c>
      <c r="C112" s="1" t="s">
        <v>6666</v>
      </c>
      <c r="D112" s="1" t="s">
        <v>46</v>
      </c>
      <c r="E112">
        <v>2023</v>
      </c>
      <c r="F112" s="1" t="s">
        <v>575</v>
      </c>
      <c r="G112" s="1" t="s">
        <v>576</v>
      </c>
      <c r="H112" s="1" t="s">
        <v>223</v>
      </c>
      <c r="I112" s="1" t="s">
        <v>224</v>
      </c>
      <c r="J112" s="1" t="s">
        <v>87</v>
      </c>
      <c r="K112" s="3">
        <v>34.22</v>
      </c>
      <c r="L112">
        <v>3</v>
      </c>
      <c r="M112" s="3">
        <v>102.66</v>
      </c>
      <c r="N112" s="1" t="s">
        <v>21</v>
      </c>
      <c r="O112" s="1" t="s">
        <v>80</v>
      </c>
    </row>
    <row r="113" spans="1:15" x14ac:dyDescent="0.3">
      <c r="A113" s="1" t="s">
        <v>577</v>
      </c>
      <c r="B113" s="2">
        <v>45340</v>
      </c>
      <c r="C113" s="1" t="s">
        <v>6666</v>
      </c>
      <c r="D113" s="1" t="s">
        <v>39</v>
      </c>
      <c r="E113">
        <v>2024</v>
      </c>
      <c r="F113" s="1" t="s">
        <v>578</v>
      </c>
      <c r="G113" s="1" t="s">
        <v>579</v>
      </c>
      <c r="H113" s="1" t="s">
        <v>580</v>
      </c>
      <c r="I113" s="1" t="s">
        <v>581</v>
      </c>
      <c r="J113" s="1" t="s">
        <v>70</v>
      </c>
      <c r="K113" s="3">
        <v>7.07</v>
      </c>
      <c r="L113">
        <v>5</v>
      </c>
      <c r="M113" s="3">
        <v>35.35</v>
      </c>
      <c r="N113" s="1" t="s">
        <v>21</v>
      </c>
      <c r="O113" s="1" t="s">
        <v>80</v>
      </c>
    </row>
    <row r="114" spans="1:15" x14ac:dyDescent="0.3">
      <c r="A114" s="1" t="s">
        <v>582</v>
      </c>
      <c r="B114" s="2">
        <v>44967</v>
      </c>
      <c r="C114" s="1" t="s">
        <v>6668</v>
      </c>
      <c r="D114" s="1" t="s">
        <v>39</v>
      </c>
      <c r="E114">
        <v>2023</v>
      </c>
      <c r="F114" s="1" t="s">
        <v>583</v>
      </c>
      <c r="G114" s="1" t="s">
        <v>584</v>
      </c>
      <c r="H114" s="1" t="s">
        <v>585</v>
      </c>
      <c r="I114" s="1" t="s">
        <v>586</v>
      </c>
      <c r="J114" s="1" t="s">
        <v>70</v>
      </c>
      <c r="K114" s="3">
        <v>5.92</v>
      </c>
      <c r="L114">
        <v>1</v>
      </c>
      <c r="M114" s="3">
        <v>5.92</v>
      </c>
      <c r="N114" s="1" t="s">
        <v>6669</v>
      </c>
      <c r="O114" s="1" t="s">
        <v>44</v>
      </c>
    </row>
    <row r="115" spans="1:15" x14ac:dyDescent="0.3">
      <c r="A115" s="1" t="s">
        <v>587</v>
      </c>
      <c r="B115" s="2">
        <v>45701</v>
      </c>
      <c r="C115" s="1" t="s">
        <v>6672</v>
      </c>
      <c r="D115" s="1" t="s">
        <v>39</v>
      </c>
      <c r="E115">
        <v>2025</v>
      </c>
      <c r="F115" s="1" t="s">
        <v>149</v>
      </c>
      <c r="G115" s="1" t="s">
        <v>150</v>
      </c>
      <c r="H115" s="1" t="s">
        <v>588</v>
      </c>
      <c r="I115" s="1" t="s">
        <v>589</v>
      </c>
      <c r="J115" s="1" t="s">
        <v>20</v>
      </c>
      <c r="K115" s="3">
        <v>17.95</v>
      </c>
      <c r="L115">
        <v>4</v>
      </c>
      <c r="M115" s="3">
        <v>71.8</v>
      </c>
      <c r="N115" s="1" t="s">
        <v>6669</v>
      </c>
      <c r="O115" s="1" t="s">
        <v>22</v>
      </c>
    </row>
    <row r="116" spans="1:15" x14ac:dyDescent="0.3">
      <c r="A116" s="1" t="s">
        <v>590</v>
      </c>
      <c r="B116" s="2">
        <v>45616</v>
      </c>
      <c r="C116" s="1" t="s">
        <v>6670</v>
      </c>
      <c r="D116" s="1" t="s">
        <v>54</v>
      </c>
      <c r="E116">
        <v>2024</v>
      </c>
      <c r="F116" s="1" t="s">
        <v>591</v>
      </c>
      <c r="G116" s="1" t="s">
        <v>592</v>
      </c>
      <c r="H116" s="1" t="s">
        <v>593</v>
      </c>
      <c r="I116" s="1" t="s">
        <v>594</v>
      </c>
      <c r="J116" s="1" t="s">
        <v>87</v>
      </c>
      <c r="K116" s="3">
        <v>33.18</v>
      </c>
      <c r="L116">
        <v>1</v>
      </c>
      <c r="M116" s="3">
        <v>33.18</v>
      </c>
      <c r="N116" s="1" t="s">
        <v>29</v>
      </c>
      <c r="O116" s="1" t="s">
        <v>44</v>
      </c>
    </row>
    <row r="117" spans="1:15" x14ac:dyDescent="0.3">
      <c r="A117" s="1" t="s">
        <v>595</v>
      </c>
      <c r="B117" s="2">
        <v>45740</v>
      </c>
      <c r="C117" s="1" t="s">
        <v>6667</v>
      </c>
      <c r="D117" s="1" t="s">
        <v>15</v>
      </c>
      <c r="E117">
        <v>2025</v>
      </c>
      <c r="F117" s="1" t="s">
        <v>596</v>
      </c>
      <c r="G117" s="1" t="s">
        <v>597</v>
      </c>
      <c r="H117" s="1" t="s">
        <v>598</v>
      </c>
      <c r="I117" s="1" t="s">
        <v>599</v>
      </c>
      <c r="J117" s="1" t="s">
        <v>70</v>
      </c>
      <c r="K117" s="3">
        <v>47.38</v>
      </c>
      <c r="L117">
        <v>4</v>
      </c>
      <c r="M117" s="3">
        <v>189.52</v>
      </c>
      <c r="N117" s="1" t="s">
        <v>21</v>
      </c>
      <c r="O117" s="1" t="s">
        <v>37</v>
      </c>
    </row>
    <row r="118" spans="1:15" x14ac:dyDescent="0.3">
      <c r="A118" s="1" t="s">
        <v>600</v>
      </c>
      <c r="B118" s="2">
        <v>45179</v>
      </c>
      <c r="C118" s="1" t="s">
        <v>6666</v>
      </c>
      <c r="D118" s="1" t="s">
        <v>60</v>
      </c>
      <c r="E118">
        <v>2023</v>
      </c>
      <c r="F118" s="1" t="s">
        <v>601</v>
      </c>
      <c r="G118" s="1" t="s">
        <v>602</v>
      </c>
      <c r="H118" s="1" t="s">
        <v>603</v>
      </c>
      <c r="I118" s="1" t="s">
        <v>604</v>
      </c>
      <c r="J118" s="1" t="s">
        <v>20</v>
      </c>
      <c r="K118" s="3">
        <v>49.28</v>
      </c>
      <c r="L118">
        <v>2</v>
      </c>
      <c r="M118" s="3">
        <v>98.56</v>
      </c>
      <c r="N118" s="1" t="s">
        <v>88</v>
      </c>
      <c r="O118" s="1" t="s">
        <v>44</v>
      </c>
    </row>
    <row r="119" spans="1:15" x14ac:dyDescent="0.3">
      <c r="A119" s="1" t="s">
        <v>605</v>
      </c>
      <c r="B119" s="2">
        <v>45610</v>
      </c>
      <c r="C119" s="1" t="s">
        <v>6672</v>
      </c>
      <c r="D119" s="1" t="s">
        <v>54</v>
      </c>
      <c r="E119">
        <v>2024</v>
      </c>
      <c r="F119" s="1" t="s">
        <v>606</v>
      </c>
      <c r="G119" s="1" t="s">
        <v>607</v>
      </c>
      <c r="H119" s="1" t="s">
        <v>608</v>
      </c>
      <c r="I119" s="1" t="s">
        <v>609</v>
      </c>
      <c r="J119" s="1" t="s">
        <v>20</v>
      </c>
      <c r="K119" s="3">
        <v>27.27</v>
      </c>
      <c r="L119">
        <v>4</v>
      </c>
      <c r="M119" s="3">
        <v>109.08</v>
      </c>
      <c r="N119" s="1" t="s">
        <v>29</v>
      </c>
      <c r="O119" s="1" t="s">
        <v>37</v>
      </c>
    </row>
    <row r="120" spans="1:15" x14ac:dyDescent="0.3">
      <c r="A120" s="1" t="s">
        <v>610</v>
      </c>
      <c r="B120" s="2">
        <v>45604</v>
      </c>
      <c r="C120" s="1" t="s">
        <v>6668</v>
      </c>
      <c r="D120" s="1" t="s">
        <v>54</v>
      </c>
      <c r="E120">
        <v>2024</v>
      </c>
      <c r="F120" s="1" t="s">
        <v>611</v>
      </c>
      <c r="G120" s="1" t="s">
        <v>612</v>
      </c>
      <c r="H120" s="1" t="s">
        <v>613</v>
      </c>
      <c r="I120" s="1" t="s">
        <v>614</v>
      </c>
      <c r="J120" s="1" t="s">
        <v>20</v>
      </c>
      <c r="K120" s="3">
        <v>34.06</v>
      </c>
      <c r="L120">
        <v>4</v>
      </c>
      <c r="M120" s="3">
        <v>136.24</v>
      </c>
      <c r="N120" s="1" t="s">
        <v>6669</v>
      </c>
      <c r="O120" s="1" t="s">
        <v>80</v>
      </c>
    </row>
    <row r="121" spans="1:15" x14ac:dyDescent="0.3">
      <c r="A121" s="1" t="s">
        <v>615</v>
      </c>
      <c r="B121" s="2">
        <v>44826</v>
      </c>
      <c r="C121" s="1" t="s">
        <v>6672</v>
      </c>
      <c r="D121" s="1" t="s">
        <v>60</v>
      </c>
      <c r="E121">
        <v>2022</v>
      </c>
      <c r="F121" s="1" t="s">
        <v>616</v>
      </c>
      <c r="G121" s="1" t="s">
        <v>617</v>
      </c>
      <c r="H121" s="1" t="s">
        <v>618</v>
      </c>
      <c r="I121" s="1" t="s">
        <v>619</v>
      </c>
      <c r="J121" s="1" t="s">
        <v>70</v>
      </c>
      <c r="K121" s="3">
        <v>47.06</v>
      </c>
      <c r="L121">
        <v>1</v>
      </c>
      <c r="M121" s="3">
        <v>47.06</v>
      </c>
      <c r="N121" s="1" t="s">
        <v>6669</v>
      </c>
      <c r="O121" s="1" t="s">
        <v>193</v>
      </c>
    </row>
    <row r="122" spans="1:15" x14ac:dyDescent="0.3">
      <c r="A122" s="1" t="s">
        <v>620</v>
      </c>
      <c r="B122" s="2">
        <v>44931</v>
      </c>
      <c r="C122" s="1" t="s">
        <v>6672</v>
      </c>
      <c r="D122" s="1" t="s">
        <v>210</v>
      </c>
      <c r="E122">
        <v>2023</v>
      </c>
      <c r="F122" s="1" t="s">
        <v>621</v>
      </c>
      <c r="G122" s="1" t="s">
        <v>622</v>
      </c>
      <c r="H122" s="1" t="s">
        <v>623</v>
      </c>
      <c r="I122" s="1" t="s">
        <v>624</v>
      </c>
      <c r="J122" s="1" t="s">
        <v>51</v>
      </c>
      <c r="K122" s="3">
        <v>48.5</v>
      </c>
      <c r="L122">
        <v>4</v>
      </c>
      <c r="M122" s="3">
        <v>194</v>
      </c>
      <c r="N122" s="1" t="s">
        <v>21</v>
      </c>
      <c r="O122" s="1" t="s">
        <v>30</v>
      </c>
    </row>
    <row r="123" spans="1:15" x14ac:dyDescent="0.3">
      <c r="A123" s="1" t="s">
        <v>625</v>
      </c>
      <c r="B123" s="2">
        <v>45319</v>
      </c>
      <c r="C123" s="1" t="s">
        <v>6666</v>
      </c>
      <c r="D123" s="1" t="s">
        <v>210</v>
      </c>
      <c r="E123">
        <v>2024</v>
      </c>
      <c r="F123" s="1" t="s">
        <v>626</v>
      </c>
      <c r="G123" s="1" t="s">
        <v>627</v>
      </c>
      <c r="H123" s="1" t="s">
        <v>628</v>
      </c>
      <c r="I123" s="1" t="s">
        <v>629</v>
      </c>
      <c r="J123" s="1" t="s">
        <v>20</v>
      </c>
      <c r="K123" s="3">
        <v>35.14</v>
      </c>
      <c r="L123">
        <v>5</v>
      </c>
      <c r="M123" s="3">
        <v>175.7</v>
      </c>
      <c r="N123" s="1" t="s">
        <v>6669</v>
      </c>
      <c r="O123" s="1" t="s">
        <v>30</v>
      </c>
    </row>
    <row r="124" spans="1:15" x14ac:dyDescent="0.3">
      <c r="A124" s="1" t="s">
        <v>630</v>
      </c>
      <c r="B124" s="2">
        <v>45217</v>
      </c>
      <c r="C124" s="1" t="s">
        <v>6670</v>
      </c>
      <c r="D124" s="1" t="s">
        <v>133</v>
      </c>
      <c r="E124">
        <v>2023</v>
      </c>
      <c r="F124" s="1" t="s">
        <v>631</v>
      </c>
      <c r="G124" s="1" t="s">
        <v>632</v>
      </c>
      <c r="H124" s="1" t="s">
        <v>633</v>
      </c>
      <c r="I124" s="1" t="s">
        <v>634</v>
      </c>
      <c r="J124" s="1" t="s">
        <v>20</v>
      </c>
      <c r="K124" s="3">
        <v>12.99</v>
      </c>
      <c r="L124">
        <v>2</v>
      </c>
      <c r="M124" s="3">
        <v>25.98</v>
      </c>
      <c r="N124" s="1" t="s">
        <v>21</v>
      </c>
      <c r="O124" s="1" t="s">
        <v>193</v>
      </c>
    </row>
    <row r="125" spans="1:15" x14ac:dyDescent="0.3">
      <c r="A125" s="1" t="s">
        <v>635</v>
      </c>
      <c r="B125" s="2">
        <v>45581</v>
      </c>
      <c r="C125" s="1" t="s">
        <v>6670</v>
      </c>
      <c r="D125" s="1" t="s">
        <v>133</v>
      </c>
      <c r="E125">
        <v>2024</v>
      </c>
      <c r="F125" s="1" t="s">
        <v>636</v>
      </c>
      <c r="G125" s="1" t="s">
        <v>637</v>
      </c>
      <c r="H125" s="1" t="s">
        <v>282</v>
      </c>
      <c r="I125" s="1" t="s">
        <v>638</v>
      </c>
      <c r="J125" s="1" t="s">
        <v>87</v>
      </c>
      <c r="K125" s="3">
        <v>29.07</v>
      </c>
      <c r="L125">
        <v>4</v>
      </c>
      <c r="M125" s="3">
        <v>116.28</v>
      </c>
      <c r="N125" s="1" t="s">
        <v>6669</v>
      </c>
      <c r="O125" s="1" t="s">
        <v>193</v>
      </c>
    </row>
    <row r="126" spans="1:15" x14ac:dyDescent="0.3">
      <c r="A126" s="1" t="s">
        <v>639</v>
      </c>
      <c r="B126" s="2">
        <v>45875</v>
      </c>
      <c r="C126" s="1" t="s">
        <v>6670</v>
      </c>
      <c r="D126" s="1" t="s">
        <v>90</v>
      </c>
      <c r="E126">
        <v>2025</v>
      </c>
      <c r="F126" s="1" t="s">
        <v>640</v>
      </c>
      <c r="G126" s="1" t="s">
        <v>641</v>
      </c>
      <c r="H126" s="1" t="s">
        <v>292</v>
      </c>
      <c r="I126" s="1" t="s">
        <v>293</v>
      </c>
      <c r="J126" s="1" t="s">
        <v>70</v>
      </c>
      <c r="K126" s="3">
        <v>13.66</v>
      </c>
      <c r="L126">
        <v>2</v>
      </c>
      <c r="M126" s="3">
        <v>27.32</v>
      </c>
      <c r="N126" s="1" t="s">
        <v>29</v>
      </c>
      <c r="O126" s="1" t="s">
        <v>22</v>
      </c>
    </row>
    <row r="127" spans="1:15" x14ac:dyDescent="0.3">
      <c r="A127" s="1" t="s">
        <v>642</v>
      </c>
      <c r="B127" s="2">
        <v>45844</v>
      </c>
      <c r="C127" s="1" t="s">
        <v>6666</v>
      </c>
      <c r="D127" s="1" t="s">
        <v>32</v>
      </c>
      <c r="E127">
        <v>2025</v>
      </c>
      <c r="F127" s="1" t="s">
        <v>643</v>
      </c>
      <c r="G127" s="1" t="s">
        <v>644</v>
      </c>
      <c r="H127" s="1" t="s">
        <v>645</v>
      </c>
      <c r="I127" s="1" t="s">
        <v>646</v>
      </c>
      <c r="J127" s="1" t="s">
        <v>51</v>
      </c>
      <c r="K127" s="3">
        <v>35.96</v>
      </c>
      <c r="L127">
        <v>1</v>
      </c>
      <c r="M127" s="3">
        <v>35.96</v>
      </c>
      <c r="N127" s="1" t="s">
        <v>29</v>
      </c>
      <c r="O127" s="1" t="s">
        <v>193</v>
      </c>
    </row>
    <row r="128" spans="1:15" x14ac:dyDescent="0.3">
      <c r="A128" s="1" t="s">
        <v>647</v>
      </c>
      <c r="B128" s="2">
        <v>45361</v>
      </c>
      <c r="C128" s="1" t="s">
        <v>6666</v>
      </c>
      <c r="D128" s="1" t="s">
        <v>15</v>
      </c>
      <c r="E128">
        <v>2024</v>
      </c>
      <c r="F128" s="1" t="s">
        <v>648</v>
      </c>
      <c r="G128" s="1" t="s">
        <v>649</v>
      </c>
      <c r="H128" s="1" t="s">
        <v>650</v>
      </c>
      <c r="I128" s="1" t="s">
        <v>651</v>
      </c>
      <c r="J128" s="1" t="s">
        <v>20</v>
      </c>
      <c r="K128" s="3">
        <v>38.729999999999997</v>
      </c>
      <c r="L128">
        <v>4</v>
      </c>
      <c r="M128" s="3">
        <v>154.91999999999999</v>
      </c>
      <c r="N128" s="1" t="s">
        <v>21</v>
      </c>
      <c r="O128" s="1" t="s">
        <v>37</v>
      </c>
    </row>
    <row r="129" spans="1:15" x14ac:dyDescent="0.3">
      <c r="A129" s="1" t="s">
        <v>652</v>
      </c>
      <c r="B129" s="2">
        <v>45456</v>
      </c>
      <c r="C129" s="1" t="s">
        <v>6672</v>
      </c>
      <c r="D129" s="1" t="s">
        <v>24</v>
      </c>
      <c r="E129">
        <v>2024</v>
      </c>
      <c r="F129" s="1" t="s">
        <v>653</v>
      </c>
      <c r="G129" s="1" t="s">
        <v>654</v>
      </c>
      <c r="H129" s="1" t="s">
        <v>655</v>
      </c>
      <c r="I129" s="1" t="s">
        <v>656</v>
      </c>
      <c r="J129" s="1" t="s">
        <v>20</v>
      </c>
      <c r="K129" s="3">
        <v>37.6</v>
      </c>
      <c r="L129">
        <v>1</v>
      </c>
      <c r="M129" s="3">
        <v>37.6</v>
      </c>
      <c r="N129" s="1" t="s">
        <v>88</v>
      </c>
      <c r="O129" s="1" t="s">
        <v>44</v>
      </c>
    </row>
    <row r="130" spans="1:15" x14ac:dyDescent="0.3">
      <c r="A130" s="1" t="s">
        <v>657</v>
      </c>
      <c r="B130" s="2">
        <v>45341</v>
      </c>
      <c r="C130" s="1" t="s">
        <v>6667</v>
      </c>
      <c r="D130" s="1" t="s">
        <v>39</v>
      </c>
      <c r="E130">
        <v>2024</v>
      </c>
      <c r="F130" s="1" t="s">
        <v>658</v>
      </c>
      <c r="G130" s="1" t="s">
        <v>659</v>
      </c>
      <c r="H130" s="1" t="s">
        <v>660</v>
      </c>
      <c r="I130" s="1" t="s">
        <v>661</v>
      </c>
      <c r="J130" s="1" t="s">
        <v>87</v>
      </c>
      <c r="K130" s="3">
        <v>41.39</v>
      </c>
      <c r="L130">
        <v>3</v>
      </c>
      <c r="M130" s="3">
        <v>124.17</v>
      </c>
      <c r="N130" s="1" t="s">
        <v>88</v>
      </c>
      <c r="O130" s="1" t="s">
        <v>30</v>
      </c>
    </row>
    <row r="131" spans="1:15" x14ac:dyDescent="0.3">
      <c r="A131" s="1" t="s">
        <v>662</v>
      </c>
      <c r="B131" s="2">
        <v>45471</v>
      </c>
      <c r="C131" s="1" t="s">
        <v>6668</v>
      </c>
      <c r="D131" s="1" t="s">
        <v>24</v>
      </c>
      <c r="E131">
        <v>2024</v>
      </c>
      <c r="F131" s="1" t="s">
        <v>583</v>
      </c>
      <c r="G131" s="1" t="s">
        <v>584</v>
      </c>
      <c r="H131" s="1" t="s">
        <v>663</v>
      </c>
      <c r="I131" s="1" t="s">
        <v>664</v>
      </c>
      <c r="J131" s="1" t="s">
        <v>87</v>
      </c>
      <c r="K131" s="3">
        <v>24.94</v>
      </c>
      <c r="L131">
        <v>5</v>
      </c>
      <c r="M131" s="3">
        <v>124.7</v>
      </c>
      <c r="N131" s="1" t="s">
        <v>88</v>
      </c>
      <c r="O131" s="1" t="s">
        <v>37</v>
      </c>
    </row>
    <row r="132" spans="1:15" x14ac:dyDescent="0.3">
      <c r="A132" s="1" t="s">
        <v>665</v>
      </c>
      <c r="B132" s="2">
        <v>45458</v>
      </c>
      <c r="C132" s="1" t="s">
        <v>6673</v>
      </c>
      <c r="D132" s="1" t="s">
        <v>24</v>
      </c>
      <c r="E132">
        <v>2024</v>
      </c>
      <c r="F132" s="1" t="s">
        <v>666</v>
      </c>
      <c r="G132" s="1" t="s">
        <v>667</v>
      </c>
      <c r="H132" s="1" t="s">
        <v>668</v>
      </c>
      <c r="I132" s="1" t="s">
        <v>669</v>
      </c>
      <c r="J132" s="1" t="s">
        <v>20</v>
      </c>
      <c r="K132" s="3">
        <v>39.06</v>
      </c>
      <c r="L132">
        <v>1</v>
      </c>
      <c r="M132" s="3">
        <v>39.06</v>
      </c>
      <c r="N132" s="1" t="s">
        <v>21</v>
      </c>
      <c r="O132" s="1" t="s">
        <v>95</v>
      </c>
    </row>
    <row r="133" spans="1:15" x14ac:dyDescent="0.3">
      <c r="A133" s="1" t="s">
        <v>670</v>
      </c>
      <c r="B133" s="2">
        <v>45049</v>
      </c>
      <c r="C133" s="1" t="s">
        <v>6670</v>
      </c>
      <c r="D133" s="1" t="s">
        <v>46</v>
      </c>
      <c r="E133">
        <v>2023</v>
      </c>
      <c r="F133" s="1" t="s">
        <v>671</v>
      </c>
      <c r="G133" s="1" t="s">
        <v>672</v>
      </c>
      <c r="H133" s="1" t="s">
        <v>673</v>
      </c>
      <c r="I133" s="1" t="s">
        <v>674</v>
      </c>
      <c r="J133" s="1" t="s">
        <v>87</v>
      </c>
      <c r="K133" s="3">
        <v>7.01</v>
      </c>
      <c r="L133">
        <v>4</v>
      </c>
      <c r="M133" s="3">
        <v>28.04</v>
      </c>
      <c r="N133" s="1" t="s">
        <v>29</v>
      </c>
      <c r="O133" s="1" t="s">
        <v>22</v>
      </c>
    </row>
    <row r="134" spans="1:15" x14ac:dyDescent="0.3">
      <c r="A134" s="1" t="s">
        <v>675</v>
      </c>
      <c r="B134" s="2">
        <v>45515</v>
      </c>
      <c r="C134" s="1" t="s">
        <v>6666</v>
      </c>
      <c r="D134" s="1" t="s">
        <v>90</v>
      </c>
      <c r="E134">
        <v>2024</v>
      </c>
      <c r="F134" s="1" t="s">
        <v>676</v>
      </c>
      <c r="G134" s="1" t="s">
        <v>677</v>
      </c>
      <c r="H134" s="1" t="s">
        <v>678</v>
      </c>
      <c r="I134" s="1" t="s">
        <v>679</v>
      </c>
      <c r="J134" s="1" t="s">
        <v>70</v>
      </c>
      <c r="K134" s="3">
        <v>31.1</v>
      </c>
      <c r="L134">
        <v>3</v>
      </c>
      <c r="M134" s="3">
        <v>93.3</v>
      </c>
      <c r="N134" s="1" t="s">
        <v>21</v>
      </c>
      <c r="O134" s="1" t="s">
        <v>80</v>
      </c>
    </row>
    <row r="135" spans="1:15" x14ac:dyDescent="0.3">
      <c r="A135" s="1" t="s">
        <v>680</v>
      </c>
      <c r="B135" s="2">
        <v>45057</v>
      </c>
      <c r="C135" s="1" t="s">
        <v>6672</v>
      </c>
      <c r="D135" s="1" t="s">
        <v>46</v>
      </c>
      <c r="E135">
        <v>2023</v>
      </c>
      <c r="F135" s="1" t="s">
        <v>681</v>
      </c>
      <c r="G135" s="1" t="s">
        <v>682</v>
      </c>
      <c r="H135" s="1" t="s">
        <v>683</v>
      </c>
      <c r="I135" s="1" t="s">
        <v>684</v>
      </c>
      <c r="J135" s="1" t="s">
        <v>70</v>
      </c>
      <c r="K135" s="3">
        <v>21.48</v>
      </c>
      <c r="L135">
        <v>1</v>
      </c>
      <c r="M135" s="3">
        <v>21.48</v>
      </c>
      <c r="N135" s="1" t="s">
        <v>29</v>
      </c>
      <c r="O135" s="1" t="s">
        <v>37</v>
      </c>
    </row>
    <row r="136" spans="1:15" x14ac:dyDescent="0.3">
      <c r="A136" s="1" t="s">
        <v>685</v>
      </c>
      <c r="B136" s="2">
        <v>45115</v>
      </c>
      <c r="C136" s="1" t="s">
        <v>6673</v>
      </c>
      <c r="D136" s="1" t="s">
        <v>32</v>
      </c>
      <c r="E136">
        <v>2023</v>
      </c>
      <c r="F136" s="1" t="s">
        <v>686</v>
      </c>
      <c r="G136" s="1" t="s">
        <v>687</v>
      </c>
      <c r="H136" s="1" t="s">
        <v>518</v>
      </c>
      <c r="I136" s="1" t="s">
        <v>688</v>
      </c>
      <c r="J136" s="1" t="s">
        <v>70</v>
      </c>
      <c r="K136" s="3">
        <v>29.11</v>
      </c>
      <c r="L136">
        <v>5</v>
      </c>
      <c r="M136" s="3">
        <v>145.55000000000001</v>
      </c>
      <c r="N136" s="1" t="s">
        <v>6669</v>
      </c>
      <c r="O136" s="1" t="s">
        <v>80</v>
      </c>
    </row>
    <row r="137" spans="1:15" x14ac:dyDescent="0.3">
      <c r="A137" s="1" t="s">
        <v>689</v>
      </c>
      <c r="B137" s="2">
        <v>45512</v>
      </c>
      <c r="C137" s="1" t="s">
        <v>6672</v>
      </c>
      <c r="D137" s="1" t="s">
        <v>90</v>
      </c>
      <c r="E137">
        <v>2024</v>
      </c>
      <c r="F137" s="1" t="s">
        <v>690</v>
      </c>
      <c r="G137" s="1" t="s">
        <v>691</v>
      </c>
      <c r="H137" s="1" t="s">
        <v>692</v>
      </c>
      <c r="I137" s="1" t="s">
        <v>693</v>
      </c>
      <c r="J137" s="1" t="s">
        <v>87</v>
      </c>
      <c r="K137" s="3">
        <v>16.3</v>
      </c>
      <c r="L137">
        <v>5</v>
      </c>
      <c r="M137" s="3">
        <v>81.5</v>
      </c>
      <c r="N137" s="1" t="s">
        <v>29</v>
      </c>
      <c r="O137" s="1" t="s">
        <v>193</v>
      </c>
    </row>
    <row r="138" spans="1:15" x14ac:dyDescent="0.3">
      <c r="A138" s="1" t="s">
        <v>694</v>
      </c>
      <c r="B138" s="2">
        <v>45113</v>
      </c>
      <c r="C138" s="1" t="s">
        <v>6672</v>
      </c>
      <c r="D138" s="1" t="s">
        <v>32</v>
      </c>
      <c r="E138">
        <v>2023</v>
      </c>
      <c r="F138" s="1" t="s">
        <v>695</v>
      </c>
      <c r="G138" s="1" t="s">
        <v>696</v>
      </c>
      <c r="H138" s="1" t="s">
        <v>697</v>
      </c>
      <c r="I138" s="1" t="s">
        <v>698</v>
      </c>
      <c r="J138" s="1" t="s">
        <v>51</v>
      </c>
      <c r="K138" s="3">
        <v>14.9</v>
      </c>
      <c r="L138">
        <v>3</v>
      </c>
      <c r="M138" s="3">
        <v>44.7</v>
      </c>
      <c r="N138" s="1" t="s">
        <v>88</v>
      </c>
      <c r="O138" s="1" t="s">
        <v>30</v>
      </c>
    </row>
    <row r="139" spans="1:15" x14ac:dyDescent="0.3">
      <c r="A139" s="1" t="s">
        <v>699</v>
      </c>
      <c r="B139" s="2">
        <v>45280</v>
      </c>
      <c r="C139" s="1" t="s">
        <v>6670</v>
      </c>
      <c r="D139" s="1" t="s">
        <v>107</v>
      </c>
      <c r="E139">
        <v>2023</v>
      </c>
      <c r="F139" s="1" t="s">
        <v>700</v>
      </c>
      <c r="G139" s="1" t="s">
        <v>701</v>
      </c>
      <c r="H139" s="1" t="s">
        <v>702</v>
      </c>
      <c r="I139" s="1" t="s">
        <v>703</v>
      </c>
      <c r="J139" s="1" t="s">
        <v>51</v>
      </c>
      <c r="K139" s="3">
        <v>10.98</v>
      </c>
      <c r="L139">
        <v>4</v>
      </c>
      <c r="M139" s="3">
        <v>43.92</v>
      </c>
      <c r="N139" s="1" t="s">
        <v>21</v>
      </c>
      <c r="O139" s="1" t="s">
        <v>30</v>
      </c>
    </row>
    <row r="140" spans="1:15" x14ac:dyDescent="0.3">
      <c r="A140" s="1" t="s">
        <v>704</v>
      </c>
      <c r="B140" s="2">
        <v>45228</v>
      </c>
      <c r="C140" s="1" t="s">
        <v>6666</v>
      </c>
      <c r="D140" s="1" t="s">
        <v>133</v>
      </c>
      <c r="E140">
        <v>2023</v>
      </c>
      <c r="F140" s="1" t="s">
        <v>705</v>
      </c>
      <c r="G140" s="1" t="s">
        <v>706</v>
      </c>
      <c r="H140" s="1" t="s">
        <v>707</v>
      </c>
      <c r="I140" s="1" t="s">
        <v>708</v>
      </c>
      <c r="J140" s="1" t="s">
        <v>51</v>
      </c>
      <c r="K140" s="3">
        <v>10.97</v>
      </c>
      <c r="L140">
        <v>1</v>
      </c>
      <c r="M140" s="3">
        <v>10.97</v>
      </c>
      <c r="N140" s="1" t="s">
        <v>29</v>
      </c>
      <c r="O140" s="1" t="s">
        <v>95</v>
      </c>
    </row>
    <row r="141" spans="1:15" x14ac:dyDescent="0.3">
      <c r="A141" s="1" t="s">
        <v>709</v>
      </c>
      <c r="B141" s="2">
        <v>45124</v>
      </c>
      <c r="C141" s="1" t="s">
        <v>6667</v>
      </c>
      <c r="D141" s="1" t="s">
        <v>32</v>
      </c>
      <c r="E141">
        <v>2023</v>
      </c>
      <c r="F141" s="1" t="s">
        <v>710</v>
      </c>
      <c r="G141" s="1" t="s">
        <v>711</v>
      </c>
      <c r="H141" s="1" t="s">
        <v>712</v>
      </c>
      <c r="I141" s="1" t="s">
        <v>713</v>
      </c>
      <c r="J141" s="1" t="s">
        <v>70</v>
      </c>
      <c r="K141" s="3">
        <v>44.12</v>
      </c>
      <c r="L141">
        <v>2</v>
      </c>
      <c r="M141" s="3">
        <v>88.24</v>
      </c>
      <c r="N141" s="1" t="s">
        <v>29</v>
      </c>
      <c r="O141" s="1" t="s">
        <v>30</v>
      </c>
    </row>
    <row r="142" spans="1:15" x14ac:dyDescent="0.3">
      <c r="A142" s="1" t="s">
        <v>714</v>
      </c>
      <c r="B142" s="2">
        <v>45144</v>
      </c>
      <c r="C142" s="1" t="s">
        <v>6666</v>
      </c>
      <c r="D142" s="1" t="s">
        <v>90</v>
      </c>
      <c r="E142">
        <v>2023</v>
      </c>
      <c r="F142" s="1" t="s">
        <v>715</v>
      </c>
      <c r="G142" s="1" t="s">
        <v>716</v>
      </c>
      <c r="H142" s="1" t="s">
        <v>717</v>
      </c>
      <c r="I142" s="1" t="s">
        <v>718</v>
      </c>
      <c r="J142" s="1" t="s">
        <v>87</v>
      </c>
      <c r="K142" s="3">
        <v>44.65</v>
      </c>
      <c r="L142">
        <v>1</v>
      </c>
      <c r="M142" s="3">
        <v>44.65</v>
      </c>
      <c r="N142" s="1" t="s">
        <v>29</v>
      </c>
      <c r="O142" s="1" t="s">
        <v>44</v>
      </c>
    </row>
    <row r="143" spans="1:15" x14ac:dyDescent="0.3">
      <c r="A143" s="1" t="s">
        <v>719</v>
      </c>
      <c r="B143" s="2">
        <v>45763</v>
      </c>
      <c r="C143" s="1" t="s">
        <v>6670</v>
      </c>
      <c r="D143" s="1" t="s">
        <v>82</v>
      </c>
      <c r="E143">
        <v>2025</v>
      </c>
      <c r="F143" s="1" t="s">
        <v>516</v>
      </c>
      <c r="G143" s="1" t="s">
        <v>517</v>
      </c>
      <c r="H143" s="1" t="s">
        <v>720</v>
      </c>
      <c r="I143" s="1" t="s">
        <v>721</v>
      </c>
      <c r="J143" s="1" t="s">
        <v>51</v>
      </c>
      <c r="K143" s="3">
        <v>15.59</v>
      </c>
      <c r="L143">
        <v>1</v>
      </c>
      <c r="M143" s="3">
        <v>15.59</v>
      </c>
      <c r="N143" s="1" t="s">
        <v>29</v>
      </c>
      <c r="O143" s="1" t="s">
        <v>37</v>
      </c>
    </row>
    <row r="144" spans="1:15" x14ac:dyDescent="0.3">
      <c r="A144" s="1" t="s">
        <v>722</v>
      </c>
      <c r="B144" s="2">
        <v>45290</v>
      </c>
      <c r="C144" s="1" t="s">
        <v>6673</v>
      </c>
      <c r="D144" s="1" t="s">
        <v>107</v>
      </c>
      <c r="E144">
        <v>2023</v>
      </c>
      <c r="F144" s="1" t="s">
        <v>723</v>
      </c>
      <c r="G144" s="1" t="s">
        <v>724</v>
      </c>
      <c r="H144" s="1" t="s">
        <v>725</v>
      </c>
      <c r="I144" s="1" t="s">
        <v>726</v>
      </c>
      <c r="J144" s="1" t="s">
        <v>70</v>
      </c>
      <c r="K144" s="3">
        <v>39.47</v>
      </c>
      <c r="L144">
        <v>3</v>
      </c>
      <c r="M144" s="3">
        <v>118.41</v>
      </c>
      <c r="N144" s="1" t="s">
        <v>6669</v>
      </c>
      <c r="O144" s="1" t="s">
        <v>44</v>
      </c>
    </row>
    <row r="145" spans="1:15" x14ac:dyDescent="0.3">
      <c r="A145" s="1" t="s">
        <v>727</v>
      </c>
      <c r="B145" s="2">
        <v>45868</v>
      </c>
      <c r="C145" s="1" t="s">
        <v>6670</v>
      </c>
      <c r="D145" s="1" t="s">
        <v>32</v>
      </c>
      <c r="E145">
        <v>2025</v>
      </c>
      <c r="F145" s="1" t="s">
        <v>728</v>
      </c>
      <c r="G145" s="1" t="s">
        <v>729</v>
      </c>
      <c r="H145" s="1" t="s">
        <v>730</v>
      </c>
      <c r="I145" s="1" t="s">
        <v>731</v>
      </c>
      <c r="J145" s="1" t="s">
        <v>20</v>
      </c>
      <c r="K145" s="3">
        <v>39.380000000000003</v>
      </c>
      <c r="L145">
        <v>4</v>
      </c>
      <c r="M145" s="3">
        <v>157.52000000000001</v>
      </c>
      <c r="N145" s="1" t="s">
        <v>21</v>
      </c>
      <c r="O145" s="1" t="s">
        <v>30</v>
      </c>
    </row>
    <row r="146" spans="1:15" x14ac:dyDescent="0.3">
      <c r="A146" s="1" t="s">
        <v>736</v>
      </c>
      <c r="B146" s="2">
        <v>45042</v>
      </c>
      <c r="C146" s="1" t="s">
        <v>6670</v>
      </c>
      <c r="D146" s="1" t="s">
        <v>82</v>
      </c>
      <c r="E146">
        <v>2023</v>
      </c>
      <c r="F146" s="1" t="s">
        <v>737</v>
      </c>
      <c r="G146" s="1" t="s">
        <v>738</v>
      </c>
      <c r="H146" s="1" t="s">
        <v>739</v>
      </c>
      <c r="I146" s="1" t="s">
        <v>740</v>
      </c>
      <c r="J146" s="1" t="s">
        <v>70</v>
      </c>
      <c r="K146" s="3">
        <v>36.19</v>
      </c>
      <c r="L146">
        <v>2</v>
      </c>
      <c r="M146" s="3">
        <v>72.38</v>
      </c>
      <c r="N146" s="1" t="s">
        <v>21</v>
      </c>
      <c r="O146" s="1" t="s">
        <v>37</v>
      </c>
    </row>
    <row r="147" spans="1:15" x14ac:dyDescent="0.3">
      <c r="A147" s="1" t="s">
        <v>741</v>
      </c>
      <c r="B147" s="2">
        <v>45007</v>
      </c>
      <c r="C147" s="1" t="s">
        <v>6670</v>
      </c>
      <c r="D147" s="1" t="s">
        <v>15</v>
      </c>
      <c r="E147">
        <v>2023</v>
      </c>
      <c r="F147" s="1" t="s">
        <v>742</v>
      </c>
      <c r="G147" s="1" t="s">
        <v>743</v>
      </c>
      <c r="H147" s="1" t="s">
        <v>310</v>
      </c>
      <c r="I147" s="1" t="s">
        <v>744</v>
      </c>
      <c r="J147" s="1" t="s">
        <v>51</v>
      </c>
      <c r="K147" s="3">
        <v>31.12</v>
      </c>
      <c r="L147">
        <v>3</v>
      </c>
      <c r="M147" s="3">
        <v>93.36</v>
      </c>
      <c r="N147" s="1" t="s">
        <v>21</v>
      </c>
      <c r="O147" s="1" t="s">
        <v>37</v>
      </c>
    </row>
    <row r="148" spans="1:15" x14ac:dyDescent="0.3">
      <c r="A148" s="1" t="s">
        <v>745</v>
      </c>
      <c r="B148" s="2">
        <v>45215</v>
      </c>
      <c r="C148" s="1" t="s">
        <v>6667</v>
      </c>
      <c r="D148" s="1" t="s">
        <v>133</v>
      </c>
      <c r="E148">
        <v>2023</v>
      </c>
      <c r="F148" s="1" t="s">
        <v>55</v>
      </c>
      <c r="G148" s="1" t="s">
        <v>746</v>
      </c>
      <c r="H148" s="1" t="s">
        <v>747</v>
      </c>
      <c r="I148" s="1" t="s">
        <v>748</v>
      </c>
      <c r="J148" s="1" t="s">
        <v>20</v>
      </c>
      <c r="K148" s="3">
        <v>10.26</v>
      </c>
      <c r="L148">
        <v>5</v>
      </c>
      <c r="M148" s="3">
        <v>51.3</v>
      </c>
      <c r="N148" s="1" t="s">
        <v>6669</v>
      </c>
      <c r="O148" s="1" t="s">
        <v>22</v>
      </c>
    </row>
    <row r="149" spans="1:15" x14ac:dyDescent="0.3">
      <c r="A149" s="1" t="s">
        <v>749</v>
      </c>
      <c r="B149" s="2">
        <v>45293</v>
      </c>
      <c r="C149" s="1" t="s">
        <v>6671</v>
      </c>
      <c r="D149" s="1" t="s">
        <v>210</v>
      </c>
      <c r="E149">
        <v>2024</v>
      </c>
      <c r="F149" s="1" t="s">
        <v>750</v>
      </c>
      <c r="G149" s="1" t="s">
        <v>751</v>
      </c>
      <c r="H149" s="1" t="s">
        <v>752</v>
      </c>
      <c r="I149" s="1" t="s">
        <v>753</v>
      </c>
      <c r="J149" s="1" t="s">
        <v>20</v>
      </c>
      <c r="K149" s="3">
        <v>7.32</v>
      </c>
      <c r="L149">
        <v>4</v>
      </c>
      <c r="M149" s="3">
        <v>29.28</v>
      </c>
      <c r="N149" s="1" t="s">
        <v>6669</v>
      </c>
      <c r="O149" s="1" t="s">
        <v>22</v>
      </c>
    </row>
    <row r="150" spans="1:15" x14ac:dyDescent="0.3">
      <c r="A150" s="1" t="s">
        <v>754</v>
      </c>
      <c r="B150" s="2">
        <v>45486</v>
      </c>
      <c r="C150" s="1" t="s">
        <v>6673</v>
      </c>
      <c r="D150" s="1" t="s">
        <v>32</v>
      </c>
      <c r="E150">
        <v>2024</v>
      </c>
      <c r="F150" s="1" t="s">
        <v>755</v>
      </c>
      <c r="G150" s="1" t="s">
        <v>756</v>
      </c>
      <c r="H150" s="1" t="s">
        <v>757</v>
      </c>
      <c r="I150" s="1" t="s">
        <v>758</v>
      </c>
      <c r="J150" s="1" t="s">
        <v>70</v>
      </c>
      <c r="K150" s="3">
        <v>6.83</v>
      </c>
      <c r="L150">
        <v>2</v>
      </c>
      <c r="M150" s="3">
        <v>13.66</v>
      </c>
      <c r="N150" s="1" t="s">
        <v>29</v>
      </c>
      <c r="O150" s="1" t="s">
        <v>193</v>
      </c>
    </row>
    <row r="151" spans="1:15" x14ac:dyDescent="0.3">
      <c r="A151" s="1" t="s">
        <v>759</v>
      </c>
      <c r="B151" s="2">
        <v>44875</v>
      </c>
      <c r="C151" s="1" t="s">
        <v>6672</v>
      </c>
      <c r="D151" s="1" t="s">
        <v>54</v>
      </c>
      <c r="E151">
        <v>2022</v>
      </c>
      <c r="F151" s="1" t="s">
        <v>760</v>
      </c>
      <c r="G151" s="1" t="s">
        <v>761</v>
      </c>
      <c r="H151" s="1" t="s">
        <v>762</v>
      </c>
      <c r="I151" s="1" t="s">
        <v>763</v>
      </c>
      <c r="J151" s="1" t="s">
        <v>87</v>
      </c>
      <c r="K151" s="3">
        <v>38.159999999999997</v>
      </c>
      <c r="L151">
        <v>5</v>
      </c>
      <c r="M151" s="3">
        <v>190.8</v>
      </c>
      <c r="N151" s="1" t="s">
        <v>6669</v>
      </c>
      <c r="O151" s="1" t="s">
        <v>37</v>
      </c>
    </row>
    <row r="152" spans="1:15" x14ac:dyDescent="0.3">
      <c r="A152" s="1" t="s">
        <v>764</v>
      </c>
      <c r="B152" s="2">
        <v>45117</v>
      </c>
      <c r="C152" s="1" t="s">
        <v>6667</v>
      </c>
      <c r="D152" s="1" t="s">
        <v>32</v>
      </c>
      <c r="E152">
        <v>2023</v>
      </c>
      <c r="F152" s="1" t="s">
        <v>765</v>
      </c>
      <c r="G152" s="1" t="s">
        <v>766</v>
      </c>
      <c r="H152" s="1" t="s">
        <v>767</v>
      </c>
      <c r="I152" s="1" t="s">
        <v>768</v>
      </c>
      <c r="J152" s="1" t="s">
        <v>51</v>
      </c>
      <c r="K152" s="3">
        <v>30.11</v>
      </c>
      <c r="L152">
        <v>1</v>
      </c>
      <c r="M152" s="3">
        <v>30.11</v>
      </c>
      <c r="N152" s="1" t="s">
        <v>6669</v>
      </c>
      <c r="O152" s="1" t="s">
        <v>30</v>
      </c>
    </row>
    <row r="153" spans="1:15" x14ac:dyDescent="0.3">
      <c r="A153" s="1" t="s">
        <v>769</v>
      </c>
      <c r="B153" s="2">
        <v>45884</v>
      </c>
      <c r="C153" s="1" t="s">
        <v>6668</v>
      </c>
      <c r="D153" s="1" t="s">
        <v>90</v>
      </c>
      <c r="E153">
        <v>2025</v>
      </c>
      <c r="F153" s="1" t="s">
        <v>770</v>
      </c>
      <c r="G153" s="1" t="s">
        <v>771</v>
      </c>
      <c r="H153" s="1" t="s">
        <v>772</v>
      </c>
      <c r="I153" s="1" t="s">
        <v>773</v>
      </c>
      <c r="J153" s="1" t="s">
        <v>87</v>
      </c>
      <c r="K153" s="3">
        <v>8.61</v>
      </c>
      <c r="L153">
        <v>1</v>
      </c>
      <c r="M153" s="3">
        <v>8.61</v>
      </c>
      <c r="N153" s="1" t="s">
        <v>21</v>
      </c>
      <c r="O153" s="1" t="s">
        <v>44</v>
      </c>
    </row>
    <row r="154" spans="1:15" x14ac:dyDescent="0.3">
      <c r="A154" s="1" t="s">
        <v>774</v>
      </c>
      <c r="B154" s="2">
        <v>45396</v>
      </c>
      <c r="C154" s="1" t="s">
        <v>6666</v>
      </c>
      <c r="D154" s="1" t="s">
        <v>82</v>
      </c>
      <c r="E154">
        <v>2024</v>
      </c>
      <c r="F154" s="1" t="s">
        <v>775</v>
      </c>
      <c r="G154" s="1" t="s">
        <v>776</v>
      </c>
      <c r="H154" s="1" t="s">
        <v>777</v>
      </c>
      <c r="I154" s="1" t="s">
        <v>778</v>
      </c>
      <c r="J154" s="1" t="s">
        <v>87</v>
      </c>
      <c r="K154" s="3">
        <v>45.79</v>
      </c>
      <c r="L154">
        <v>2</v>
      </c>
      <c r="M154" s="3">
        <v>91.58</v>
      </c>
      <c r="N154" s="1" t="s">
        <v>88</v>
      </c>
      <c r="O154" s="1" t="s">
        <v>52</v>
      </c>
    </row>
    <row r="155" spans="1:15" x14ac:dyDescent="0.3">
      <c r="A155" s="1" t="s">
        <v>779</v>
      </c>
      <c r="B155" s="2">
        <v>45010</v>
      </c>
      <c r="C155" s="1" t="s">
        <v>6673</v>
      </c>
      <c r="D155" s="1" t="s">
        <v>15</v>
      </c>
      <c r="E155">
        <v>2023</v>
      </c>
      <c r="F155" s="1" t="s">
        <v>780</v>
      </c>
      <c r="G155" s="1" t="s">
        <v>781</v>
      </c>
      <c r="H155" s="1" t="s">
        <v>782</v>
      </c>
      <c r="I155" s="1" t="s">
        <v>783</v>
      </c>
      <c r="J155" s="1" t="s">
        <v>20</v>
      </c>
      <c r="K155" s="3">
        <v>28.41</v>
      </c>
      <c r="L155">
        <v>1</v>
      </c>
      <c r="M155" s="3">
        <v>28.41</v>
      </c>
      <c r="N155" s="1" t="s">
        <v>6669</v>
      </c>
      <c r="O155" s="1" t="s">
        <v>30</v>
      </c>
    </row>
    <row r="156" spans="1:15" x14ac:dyDescent="0.3">
      <c r="A156" s="1" t="s">
        <v>784</v>
      </c>
      <c r="B156" s="2">
        <v>45600</v>
      </c>
      <c r="C156" s="1" t="s">
        <v>6667</v>
      </c>
      <c r="D156" s="1" t="s">
        <v>54</v>
      </c>
      <c r="E156">
        <v>2024</v>
      </c>
      <c r="F156" s="1" t="s">
        <v>524</v>
      </c>
      <c r="G156" s="1" t="s">
        <v>571</v>
      </c>
      <c r="H156" s="1" t="s">
        <v>785</v>
      </c>
      <c r="I156" s="1" t="s">
        <v>786</v>
      </c>
      <c r="J156" s="1" t="s">
        <v>51</v>
      </c>
      <c r="K156" s="3">
        <v>37.700000000000003</v>
      </c>
      <c r="L156">
        <v>4</v>
      </c>
      <c r="M156" s="3">
        <v>150.80000000000001</v>
      </c>
      <c r="N156" s="1" t="s">
        <v>6669</v>
      </c>
      <c r="O156" s="1" t="s">
        <v>193</v>
      </c>
    </row>
    <row r="157" spans="1:15" x14ac:dyDescent="0.3">
      <c r="A157" s="1" t="s">
        <v>787</v>
      </c>
      <c r="B157" s="2">
        <v>44999</v>
      </c>
      <c r="C157" s="1" t="s">
        <v>6671</v>
      </c>
      <c r="D157" s="1" t="s">
        <v>15</v>
      </c>
      <c r="E157">
        <v>2023</v>
      </c>
      <c r="F157" s="1" t="s">
        <v>788</v>
      </c>
      <c r="G157" s="1" t="s">
        <v>789</v>
      </c>
      <c r="H157" s="1" t="s">
        <v>99</v>
      </c>
      <c r="I157" s="1" t="s">
        <v>100</v>
      </c>
      <c r="J157" s="1" t="s">
        <v>51</v>
      </c>
      <c r="K157" s="3">
        <v>24.13</v>
      </c>
      <c r="L157">
        <v>5</v>
      </c>
      <c r="M157" s="3">
        <v>120.65</v>
      </c>
      <c r="N157" s="1" t="s">
        <v>29</v>
      </c>
      <c r="O157" s="1" t="s">
        <v>30</v>
      </c>
    </row>
    <row r="158" spans="1:15" x14ac:dyDescent="0.3">
      <c r="A158" s="1" t="s">
        <v>790</v>
      </c>
      <c r="B158" s="2">
        <v>45259</v>
      </c>
      <c r="C158" s="1" t="s">
        <v>6670</v>
      </c>
      <c r="D158" s="1" t="s">
        <v>54</v>
      </c>
      <c r="E158">
        <v>2023</v>
      </c>
      <c r="F158" s="1" t="s">
        <v>453</v>
      </c>
      <c r="G158" s="1" t="s">
        <v>454</v>
      </c>
      <c r="H158" s="1" t="s">
        <v>791</v>
      </c>
      <c r="I158" s="1" t="s">
        <v>792</v>
      </c>
      <c r="J158" s="1" t="s">
        <v>51</v>
      </c>
      <c r="K158" s="3">
        <v>38.479999999999997</v>
      </c>
      <c r="L158">
        <v>2</v>
      </c>
      <c r="M158" s="3">
        <v>76.959999999999994</v>
      </c>
      <c r="N158" s="1" t="s">
        <v>88</v>
      </c>
      <c r="O158" s="1" t="s">
        <v>30</v>
      </c>
    </row>
    <row r="159" spans="1:15" x14ac:dyDescent="0.3">
      <c r="A159" s="1" t="s">
        <v>793</v>
      </c>
      <c r="B159" s="2">
        <v>45687</v>
      </c>
      <c r="C159" s="1" t="s">
        <v>6672</v>
      </c>
      <c r="D159" s="1" t="s">
        <v>210</v>
      </c>
      <c r="E159">
        <v>2025</v>
      </c>
      <c r="F159" s="1" t="s">
        <v>794</v>
      </c>
      <c r="G159" s="1" t="s">
        <v>795</v>
      </c>
      <c r="H159" s="1" t="s">
        <v>796</v>
      </c>
      <c r="I159" s="1" t="s">
        <v>797</v>
      </c>
      <c r="J159" s="1" t="s">
        <v>20</v>
      </c>
      <c r="K159" s="3">
        <v>19.420000000000002</v>
      </c>
      <c r="L159">
        <v>2</v>
      </c>
      <c r="M159" s="3">
        <v>38.840000000000003</v>
      </c>
      <c r="N159" s="1" t="s">
        <v>21</v>
      </c>
      <c r="O159" s="1" t="s">
        <v>22</v>
      </c>
    </row>
    <row r="160" spans="1:15" x14ac:dyDescent="0.3">
      <c r="A160" s="1" t="s">
        <v>798</v>
      </c>
      <c r="B160" s="2">
        <v>44861</v>
      </c>
      <c r="C160" s="1" t="s">
        <v>6672</v>
      </c>
      <c r="D160" s="1" t="s">
        <v>133</v>
      </c>
      <c r="E160">
        <v>2022</v>
      </c>
      <c r="F160" s="1" t="s">
        <v>799</v>
      </c>
      <c r="G160" s="1" t="s">
        <v>800</v>
      </c>
      <c r="H160" s="1" t="s">
        <v>110</v>
      </c>
      <c r="I160" s="1" t="s">
        <v>111</v>
      </c>
      <c r="J160" s="1" t="s">
        <v>20</v>
      </c>
      <c r="K160" s="3">
        <v>48.54</v>
      </c>
      <c r="L160">
        <v>1</v>
      </c>
      <c r="M160" s="3">
        <v>48.54</v>
      </c>
      <c r="N160" s="1" t="s">
        <v>21</v>
      </c>
      <c r="O160" s="1" t="s">
        <v>37</v>
      </c>
    </row>
    <row r="161" spans="1:15" x14ac:dyDescent="0.3">
      <c r="A161" s="1" t="s">
        <v>801</v>
      </c>
      <c r="B161" s="2">
        <v>45268</v>
      </c>
      <c r="C161" s="1" t="s">
        <v>6668</v>
      </c>
      <c r="D161" s="1" t="s">
        <v>107</v>
      </c>
      <c r="E161">
        <v>2023</v>
      </c>
      <c r="F161" s="1" t="s">
        <v>802</v>
      </c>
      <c r="G161" s="1" t="s">
        <v>803</v>
      </c>
      <c r="H161" s="1" t="s">
        <v>292</v>
      </c>
      <c r="I161" s="1" t="s">
        <v>293</v>
      </c>
      <c r="J161" s="1" t="s">
        <v>70</v>
      </c>
      <c r="K161" s="3">
        <v>10.29</v>
      </c>
      <c r="L161">
        <v>4</v>
      </c>
      <c r="M161" s="3">
        <v>41.16</v>
      </c>
      <c r="N161" s="1" t="s">
        <v>6669</v>
      </c>
      <c r="O161" s="1" t="s">
        <v>30</v>
      </c>
    </row>
    <row r="162" spans="1:15" x14ac:dyDescent="0.3">
      <c r="A162" s="1" t="s">
        <v>804</v>
      </c>
      <c r="B162" s="2">
        <v>45334</v>
      </c>
      <c r="C162" s="1" t="s">
        <v>6667</v>
      </c>
      <c r="D162" s="1" t="s">
        <v>39</v>
      </c>
      <c r="E162">
        <v>2024</v>
      </c>
      <c r="F162" s="1" t="s">
        <v>118</v>
      </c>
      <c r="G162" s="1" t="s">
        <v>805</v>
      </c>
      <c r="H162" s="1" t="s">
        <v>806</v>
      </c>
      <c r="I162" s="1" t="s">
        <v>807</v>
      </c>
      <c r="J162" s="1" t="s">
        <v>20</v>
      </c>
      <c r="K162" s="3">
        <v>34.29</v>
      </c>
      <c r="L162">
        <v>1</v>
      </c>
      <c r="M162" s="3">
        <v>34.29</v>
      </c>
      <c r="N162" s="1" t="s">
        <v>21</v>
      </c>
      <c r="O162" s="1" t="s">
        <v>22</v>
      </c>
    </row>
    <row r="163" spans="1:15" x14ac:dyDescent="0.3">
      <c r="A163" s="1" t="s">
        <v>808</v>
      </c>
      <c r="B163" s="2">
        <v>44963</v>
      </c>
      <c r="C163" s="1" t="s">
        <v>6667</v>
      </c>
      <c r="D163" s="1" t="s">
        <v>39</v>
      </c>
      <c r="E163">
        <v>2023</v>
      </c>
      <c r="F163" s="1" t="s">
        <v>809</v>
      </c>
      <c r="G163" s="1" t="s">
        <v>810</v>
      </c>
      <c r="H163" s="1" t="s">
        <v>811</v>
      </c>
      <c r="I163" s="1" t="s">
        <v>812</v>
      </c>
      <c r="J163" s="1" t="s">
        <v>51</v>
      </c>
      <c r="K163" s="3">
        <v>5.88</v>
      </c>
      <c r="L163">
        <v>4</v>
      </c>
      <c r="M163" s="3">
        <v>23.52</v>
      </c>
      <c r="N163" s="1" t="s">
        <v>21</v>
      </c>
      <c r="O163" s="1" t="s">
        <v>80</v>
      </c>
    </row>
    <row r="164" spans="1:15" x14ac:dyDescent="0.3">
      <c r="A164" s="1" t="s">
        <v>813</v>
      </c>
      <c r="B164" s="2">
        <v>45701</v>
      </c>
      <c r="C164" s="1" t="s">
        <v>6672</v>
      </c>
      <c r="D164" s="1" t="s">
        <v>39</v>
      </c>
      <c r="E164">
        <v>2025</v>
      </c>
      <c r="F164" s="1" t="s">
        <v>814</v>
      </c>
      <c r="G164" s="1" t="s">
        <v>815</v>
      </c>
      <c r="H164" s="1" t="s">
        <v>816</v>
      </c>
      <c r="I164" s="1" t="s">
        <v>817</v>
      </c>
      <c r="J164" s="1" t="s">
        <v>70</v>
      </c>
      <c r="K164" s="3">
        <v>32.159999999999997</v>
      </c>
      <c r="L164">
        <v>2</v>
      </c>
      <c r="M164" s="3">
        <v>64.319999999999993</v>
      </c>
      <c r="N164" s="1" t="s">
        <v>6669</v>
      </c>
      <c r="O164" s="1" t="s">
        <v>37</v>
      </c>
    </row>
    <row r="165" spans="1:15" x14ac:dyDescent="0.3">
      <c r="A165" s="1" t="s">
        <v>818</v>
      </c>
      <c r="B165" s="2">
        <v>45352</v>
      </c>
      <c r="C165" s="1" t="s">
        <v>6668</v>
      </c>
      <c r="D165" s="1" t="s">
        <v>15</v>
      </c>
      <c r="E165">
        <v>2024</v>
      </c>
      <c r="F165" s="1" t="s">
        <v>819</v>
      </c>
      <c r="G165" s="1" t="s">
        <v>820</v>
      </c>
      <c r="H165" s="1" t="s">
        <v>821</v>
      </c>
      <c r="I165" s="1" t="s">
        <v>822</v>
      </c>
      <c r="J165" s="1" t="s">
        <v>70</v>
      </c>
      <c r="K165" s="3">
        <v>10.37</v>
      </c>
      <c r="L165">
        <v>5</v>
      </c>
      <c r="M165" s="3">
        <v>51.85</v>
      </c>
      <c r="N165" s="1" t="s">
        <v>6669</v>
      </c>
      <c r="O165" s="1" t="s">
        <v>44</v>
      </c>
    </row>
    <row r="166" spans="1:15" x14ac:dyDescent="0.3">
      <c r="A166" s="1" t="s">
        <v>823</v>
      </c>
      <c r="B166" s="2">
        <v>44960</v>
      </c>
      <c r="C166" s="1" t="s">
        <v>6668</v>
      </c>
      <c r="D166" s="1" t="s">
        <v>39</v>
      </c>
      <c r="E166">
        <v>2023</v>
      </c>
      <c r="F166" s="1" t="s">
        <v>824</v>
      </c>
      <c r="G166" s="1" t="s">
        <v>825</v>
      </c>
      <c r="H166" s="1" t="s">
        <v>826</v>
      </c>
      <c r="I166" s="1" t="s">
        <v>827</v>
      </c>
      <c r="J166" s="1" t="s">
        <v>70</v>
      </c>
      <c r="K166" s="3">
        <v>28.86</v>
      </c>
      <c r="L166">
        <v>4</v>
      </c>
      <c r="M166" s="3">
        <v>115.44</v>
      </c>
      <c r="N166" s="1" t="s">
        <v>21</v>
      </c>
      <c r="O166" s="1" t="s">
        <v>22</v>
      </c>
    </row>
    <row r="167" spans="1:15" x14ac:dyDescent="0.3">
      <c r="A167" s="1" t="s">
        <v>828</v>
      </c>
      <c r="B167" s="2">
        <v>45249</v>
      </c>
      <c r="C167" s="1" t="s">
        <v>6666</v>
      </c>
      <c r="D167" s="1" t="s">
        <v>54</v>
      </c>
      <c r="E167">
        <v>2023</v>
      </c>
      <c r="F167" s="1" t="s">
        <v>829</v>
      </c>
      <c r="G167" s="1" t="s">
        <v>830</v>
      </c>
      <c r="H167" s="1" t="s">
        <v>831</v>
      </c>
      <c r="I167" s="1" t="s">
        <v>832</v>
      </c>
      <c r="J167" s="1" t="s">
        <v>70</v>
      </c>
      <c r="K167" s="3">
        <v>39.619999999999997</v>
      </c>
      <c r="L167">
        <v>4</v>
      </c>
      <c r="M167" s="3">
        <v>158.47999999999999</v>
      </c>
      <c r="N167" s="1" t="s">
        <v>29</v>
      </c>
      <c r="O167" s="1" t="s">
        <v>80</v>
      </c>
    </row>
    <row r="168" spans="1:15" x14ac:dyDescent="0.3">
      <c r="A168" s="1" t="s">
        <v>833</v>
      </c>
      <c r="B168" s="2">
        <v>45047</v>
      </c>
      <c r="C168" s="1" t="s">
        <v>6667</v>
      </c>
      <c r="D168" s="1" t="s">
        <v>46</v>
      </c>
      <c r="E168">
        <v>2023</v>
      </c>
      <c r="F168" s="1" t="s">
        <v>834</v>
      </c>
      <c r="G168" s="1" t="s">
        <v>835</v>
      </c>
      <c r="H168" s="1" t="s">
        <v>836</v>
      </c>
      <c r="I168" s="1" t="s">
        <v>837</v>
      </c>
      <c r="J168" s="1" t="s">
        <v>20</v>
      </c>
      <c r="K168" s="3">
        <v>46.17</v>
      </c>
      <c r="L168">
        <v>4</v>
      </c>
      <c r="M168" s="3">
        <v>184.68</v>
      </c>
      <c r="N168" s="1" t="s">
        <v>21</v>
      </c>
      <c r="O168" s="1" t="s">
        <v>30</v>
      </c>
    </row>
    <row r="169" spans="1:15" x14ac:dyDescent="0.3">
      <c r="A169" s="1" t="s">
        <v>838</v>
      </c>
      <c r="B169" s="2">
        <v>45578</v>
      </c>
      <c r="C169" s="1" t="s">
        <v>6666</v>
      </c>
      <c r="D169" s="1" t="s">
        <v>133</v>
      </c>
      <c r="E169">
        <v>2024</v>
      </c>
      <c r="F169" s="1" t="s">
        <v>839</v>
      </c>
      <c r="G169" s="1" t="s">
        <v>840</v>
      </c>
      <c r="H169" s="1" t="s">
        <v>841</v>
      </c>
      <c r="I169" s="1" t="s">
        <v>842</v>
      </c>
      <c r="J169" s="1" t="s">
        <v>87</v>
      </c>
      <c r="K169" s="3">
        <v>33</v>
      </c>
      <c r="L169">
        <v>3</v>
      </c>
      <c r="M169" s="3">
        <v>99</v>
      </c>
      <c r="N169" s="1" t="s">
        <v>6669</v>
      </c>
      <c r="O169" s="1" t="s">
        <v>44</v>
      </c>
    </row>
    <row r="170" spans="1:15" x14ac:dyDescent="0.3">
      <c r="A170" s="1" t="s">
        <v>843</v>
      </c>
      <c r="B170" s="2">
        <v>45308</v>
      </c>
      <c r="C170" s="1" t="s">
        <v>6670</v>
      </c>
      <c r="D170" s="1" t="s">
        <v>210</v>
      </c>
      <c r="E170">
        <v>2024</v>
      </c>
      <c r="F170" s="1" t="s">
        <v>844</v>
      </c>
      <c r="G170" s="1" t="s">
        <v>845</v>
      </c>
      <c r="H170" s="1" t="s">
        <v>846</v>
      </c>
      <c r="I170" s="1" t="s">
        <v>847</v>
      </c>
      <c r="J170" s="1" t="s">
        <v>20</v>
      </c>
      <c r="K170" s="3">
        <v>43.54</v>
      </c>
      <c r="L170">
        <v>1</v>
      </c>
      <c r="M170" s="3">
        <v>43.54</v>
      </c>
      <c r="N170" s="1" t="s">
        <v>29</v>
      </c>
      <c r="O170" s="1" t="s">
        <v>193</v>
      </c>
    </row>
    <row r="171" spans="1:15" x14ac:dyDescent="0.3">
      <c r="A171" s="1" t="s">
        <v>848</v>
      </c>
      <c r="B171" s="2">
        <v>44928</v>
      </c>
      <c r="C171" s="1" t="s">
        <v>6667</v>
      </c>
      <c r="D171" s="1" t="s">
        <v>210</v>
      </c>
      <c r="E171">
        <v>2023</v>
      </c>
      <c r="F171" s="1" t="s">
        <v>849</v>
      </c>
      <c r="G171" s="1" t="s">
        <v>850</v>
      </c>
      <c r="H171" s="1" t="s">
        <v>851</v>
      </c>
      <c r="I171" s="1" t="s">
        <v>852</v>
      </c>
      <c r="J171" s="1" t="s">
        <v>87</v>
      </c>
      <c r="K171" s="3">
        <v>23.91</v>
      </c>
      <c r="L171">
        <v>4</v>
      </c>
      <c r="M171" s="3">
        <v>95.64</v>
      </c>
      <c r="N171" s="1" t="s">
        <v>6669</v>
      </c>
      <c r="O171" s="1" t="s">
        <v>80</v>
      </c>
    </row>
    <row r="172" spans="1:15" x14ac:dyDescent="0.3">
      <c r="A172" s="1" t="s">
        <v>853</v>
      </c>
      <c r="B172" s="2">
        <v>44901</v>
      </c>
      <c r="C172" s="1" t="s">
        <v>6671</v>
      </c>
      <c r="D172" s="1" t="s">
        <v>107</v>
      </c>
      <c r="E172">
        <v>2022</v>
      </c>
      <c r="F172" s="1" t="s">
        <v>854</v>
      </c>
      <c r="G172" s="1" t="s">
        <v>855</v>
      </c>
      <c r="H172" s="1" t="s">
        <v>856</v>
      </c>
      <c r="I172" s="1" t="s">
        <v>857</v>
      </c>
      <c r="J172" s="1" t="s">
        <v>51</v>
      </c>
      <c r="K172" s="3">
        <v>43.65</v>
      </c>
      <c r="L172">
        <v>1</v>
      </c>
      <c r="M172" s="3">
        <v>43.65</v>
      </c>
      <c r="N172" s="1" t="s">
        <v>21</v>
      </c>
      <c r="O172" s="1" t="s">
        <v>80</v>
      </c>
    </row>
    <row r="173" spans="1:15" x14ac:dyDescent="0.3">
      <c r="A173" s="1" t="s">
        <v>858</v>
      </c>
      <c r="B173" s="2">
        <v>45164</v>
      </c>
      <c r="C173" s="1" t="s">
        <v>6673</v>
      </c>
      <c r="D173" s="1" t="s">
        <v>90</v>
      </c>
      <c r="E173">
        <v>2023</v>
      </c>
      <c r="F173" s="1" t="s">
        <v>859</v>
      </c>
      <c r="G173" s="1" t="s">
        <v>860</v>
      </c>
      <c r="H173" s="1" t="s">
        <v>861</v>
      </c>
      <c r="I173" s="1" t="s">
        <v>862</v>
      </c>
      <c r="J173" s="1" t="s">
        <v>20</v>
      </c>
      <c r="K173" s="3">
        <v>15.11</v>
      </c>
      <c r="L173">
        <v>4</v>
      </c>
      <c r="M173" s="3">
        <v>60.44</v>
      </c>
      <c r="N173" s="1" t="s">
        <v>21</v>
      </c>
      <c r="O173" s="1" t="s">
        <v>37</v>
      </c>
    </row>
    <row r="174" spans="1:15" x14ac:dyDescent="0.3">
      <c r="A174" s="1" t="s">
        <v>863</v>
      </c>
      <c r="B174" s="2">
        <v>45193</v>
      </c>
      <c r="C174" s="1" t="s">
        <v>6666</v>
      </c>
      <c r="D174" s="1" t="s">
        <v>60</v>
      </c>
      <c r="E174">
        <v>2023</v>
      </c>
      <c r="F174" s="1" t="s">
        <v>322</v>
      </c>
      <c r="G174" s="1" t="s">
        <v>864</v>
      </c>
      <c r="H174" s="1" t="s">
        <v>865</v>
      </c>
      <c r="I174" s="1" t="s">
        <v>866</v>
      </c>
      <c r="J174" s="1" t="s">
        <v>20</v>
      </c>
      <c r="K174" s="3">
        <v>35.53</v>
      </c>
      <c r="L174">
        <v>1</v>
      </c>
      <c r="M174" s="3">
        <v>35.53</v>
      </c>
      <c r="N174" s="1" t="s">
        <v>6669</v>
      </c>
      <c r="O174" s="1" t="s">
        <v>80</v>
      </c>
    </row>
    <row r="175" spans="1:15" x14ac:dyDescent="0.3">
      <c r="A175" s="1" t="s">
        <v>867</v>
      </c>
      <c r="B175" s="2">
        <v>45055</v>
      </c>
      <c r="C175" s="1" t="s">
        <v>6671</v>
      </c>
      <c r="D175" s="1" t="s">
        <v>46</v>
      </c>
      <c r="E175">
        <v>2023</v>
      </c>
      <c r="F175" s="1" t="s">
        <v>868</v>
      </c>
      <c r="G175" s="1" t="s">
        <v>869</v>
      </c>
      <c r="H175" s="1" t="s">
        <v>870</v>
      </c>
      <c r="I175" s="1" t="s">
        <v>871</v>
      </c>
      <c r="J175" s="1" t="s">
        <v>87</v>
      </c>
      <c r="K175" s="3">
        <v>14.92</v>
      </c>
      <c r="L175">
        <v>4</v>
      </c>
      <c r="M175" s="3">
        <v>59.68</v>
      </c>
      <c r="N175" s="1" t="s">
        <v>29</v>
      </c>
      <c r="O175" s="1" t="s">
        <v>37</v>
      </c>
    </row>
    <row r="176" spans="1:15" x14ac:dyDescent="0.3">
      <c r="A176" s="1" t="s">
        <v>872</v>
      </c>
      <c r="B176" s="2">
        <v>45290</v>
      </c>
      <c r="C176" s="1" t="s">
        <v>6673</v>
      </c>
      <c r="D176" s="1" t="s">
        <v>107</v>
      </c>
      <c r="E176">
        <v>2023</v>
      </c>
      <c r="F176" s="1" t="s">
        <v>873</v>
      </c>
      <c r="G176" s="1" t="s">
        <v>874</v>
      </c>
      <c r="H176" s="1" t="s">
        <v>197</v>
      </c>
      <c r="I176" s="1" t="s">
        <v>875</v>
      </c>
      <c r="J176" s="1" t="s">
        <v>87</v>
      </c>
      <c r="K176" s="3">
        <v>45.02</v>
      </c>
      <c r="L176">
        <v>4</v>
      </c>
      <c r="M176" s="3">
        <v>180.08</v>
      </c>
      <c r="N176" s="1" t="s">
        <v>21</v>
      </c>
      <c r="O176" s="1" t="s">
        <v>22</v>
      </c>
    </row>
    <row r="177" spans="1:15" x14ac:dyDescent="0.3">
      <c r="A177" s="1" t="s">
        <v>876</v>
      </c>
      <c r="B177" s="2">
        <v>45251</v>
      </c>
      <c r="C177" s="1" t="s">
        <v>6671</v>
      </c>
      <c r="D177" s="1" t="s">
        <v>54</v>
      </c>
      <c r="E177">
        <v>2023</v>
      </c>
      <c r="F177" s="1" t="s">
        <v>235</v>
      </c>
      <c r="G177" s="1" t="s">
        <v>877</v>
      </c>
      <c r="H177" s="1" t="s">
        <v>878</v>
      </c>
      <c r="I177" s="1" t="s">
        <v>879</v>
      </c>
      <c r="J177" s="1" t="s">
        <v>51</v>
      </c>
      <c r="K177" s="3">
        <v>29.03</v>
      </c>
      <c r="L177">
        <v>4</v>
      </c>
      <c r="M177" s="3">
        <v>116.12</v>
      </c>
      <c r="N177" s="1" t="s">
        <v>21</v>
      </c>
      <c r="O177" s="1" t="s">
        <v>22</v>
      </c>
    </row>
    <row r="178" spans="1:15" x14ac:dyDescent="0.3">
      <c r="A178" s="1" t="s">
        <v>880</v>
      </c>
      <c r="B178" s="2">
        <v>45389</v>
      </c>
      <c r="C178" s="1" t="s">
        <v>6666</v>
      </c>
      <c r="D178" s="1" t="s">
        <v>82</v>
      </c>
      <c r="E178">
        <v>2024</v>
      </c>
      <c r="F178" s="1" t="s">
        <v>881</v>
      </c>
      <c r="G178" s="1" t="s">
        <v>882</v>
      </c>
      <c r="H178" s="1" t="s">
        <v>883</v>
      </c>
      <c r="I178" s="1" t="s">
        <v>884</v>
      </c>
      <c r="J178" s="1" t="s">
        <v>87</v>
      </c>
      <c r="K178" s="3">
        <v>16.43</v>
      </c>
      <c r="L178">
        <v>5</v>
      </c>
      <c r="M178" s="3">
        <v>82.15</v>
      </c>
      <c r="N178" s="1" t="s">
        <v>21</v>
      </c>
      <c r="O178" s="1" t="s">
        <v>95</v>
      </c>
    </row>
    <row r="179" spans="1:15" x14ac:dyDescent="0.3">
      <c r="A179" s="1" t="s">
        <v>885</v>
      </c>
      <c r="B179" s="2">
        <v>45390</v>
      </c>
      <c r="C179" s="1" t="s">
        <v>6667</v>
      </c>
      <c r="D179" s="1" t="s">
        <v>82</v>
      </c>
      <c r="E179">
        <v>2024</v>
      </c>
      <c r="F179" s="1" t="s">
        <v>819</v>
      </c>
      <c r="G179" s="1" t="s">
        <v>820</v>
      </c>
      <c r="H179" s="1" t="s">
        <v>886</v>
      </c>
      <c r="I179" s="1" t="s">
        <v>887</v>
      </c>
      <c r="J179" s="1" t="s">
        <v>51</v>
      </c>
      <c r="K179" s="3">
        <v>36.94</v>
      </c>
      <c r="L179">
        <v>5</v>
      </c>
      <c r="M179" s="3">
        <v>184.7</v>
      </c>
      <c r="N179" s="1" t="s">
        <v>88</v>
      </c>
      <c r="O179" s="1" t="s">
        <v>193</v>
      </c>
    </row>
    <row r="180" spans="1:15" x14ac:dyDescent="0.3">
      <c r="A180" s="1" t="s">
        <v>888</v>
      </c>
      <c r="B180" s="2">
        <v>45174</v>
      </c>
      <c r="C180" s="1" t="s">
        <v>6671</v>
      </c>
      <c r="D180" s="1" t="s">
        <v>60</v>
      </c>
      <c r="E180">
        <v>2023</v>
      </c>
      <c r="F180" s="1" t="s">
        <v>889</v>
      </c>
      <c r="G180" s="1" t="s">
        <v>890</v>
      </c>
      <c r="H180" s="1" t="s">
        <v>891</v>
      </c>
      <c r="I180" s="1" t="s">
        <v>892</v>
      </c>
      <c r="J180" s="1" t="s">
        <v>20</v>
      </c>
      <c r="K180" s="3">
        <v>8.9</v>
      </c>
      <c r="L180">
        <v>3</v>
      </c>
      <c r="M180" s="3">
        <v>26.7</v>
      </c>
      <c r="N180" s="1" t="s">
        <v>88</v>
      </c>
      <c r="O180" s="1" t="s">
        <v>52</v>
      </c>
    </row>
    <row r="181" spans="1:15" x14ac:dyDescent="0.3">
      <c r="A181" s="1" t="s">
        <v>893</v>
      </c>
      <c r="B181" s="2">
        <v>45177</v>
      </c>
      <c r="C181" s="1" t="s">
        <v>6668</v>
      </c>
      <c r="D181" s="1" t="s">
        <v>60</v>
      </c>
      <c r="E181">
        <v>2023</v>
      </c>
      <c r="F181" s="1" t="s">
        <v>894</v>
      </c>
      <c r="G181" s="1" t="s">
        <v>895</v>
      </c>
      <c r="H181" s="1" t="s">
        <v>896</v>
      </c>
      <c r="I181" s="1" t="s">
        <v>897</v>
      </c>
      <c r="J181" s="1" t="s">
        <v>70</v>
      </c>
      <c r="K181" s="3">
        <v>16.149999999999999</v>
      </c>
      <c r="L181">
        <v>3</v>
      </c>
      <c r="M181" s="3">
        <v>48.45</v>
      </c>
      <c r="N181" s="1" t="s">
        <v>29</v>
      </c>
      <c r="O181" s="1" t="s">
        <v>37</v>
      </c>
    </row>
    <row r="182" spans="1:15" x14ac:dyDescent="0.3">
      <c r="A182" s="1" t="s">
        <v>901</v>
      </c>
      <c r="B182" s="2">
        <v>45861</v>
      </c>
      <c r="C182" s="1" t="s">
        <v>6670</v>
      </c>
      <c r="D182" s="1" t="s">
        <v>32</v>
      </c>
      <c r="E182">
        <v>2025</v>
      </c>
      <c r="F182" s="1" t="s">
        <v>566</v>
      </c>
      <c r="G182" s="1" t="s">
        <v>567</v>
      </c>
      <c r="H182" s="1" t="s">
        <v>370</v>
      </c>
      <c r="I182" s="1" t="s">
        <v>902</v>
      </c>
      <c r="J182" s="1" t="s">
        <v>70</v>
      </c>
      <c r="K182" s="3">
        <v>17.079999999999998</v>
      </c>
      <c r="L182">
        <v>2</v>
      </c>
      <c r="M182" s="3">
        <v>34.159999999999997</v>
      </c>
      <c r="N182" s="1" t="s">
        <v>6669</v>
      </c>
      <c r="O182" s="1" t="s">
        <v>37</v>
      </c>
    </row>
    <row r="183" spans="1:15" x14ac:dyDescent="0.3">
      <c r="A183" s="1" t="s">
        <v>903</v>
      </c>
      <c r="B183" s="2">
        <v>44950</v>
      </c>
      <c r="C183" s="1" t="s">
        <v>6671</v>
      </c>
      <c r="D183" s="1" t="s">
        <v>210</v>
      </c>
      <c r="E183">
        <v>2023</v>
      </c>
      <c r="F183" s="1" t="s">
        <v>245</v>
      </c>
      <c r="G183" s="1" t="s">
        <v>904</v>
      </c>
      <c r="H183" s="1" t="s">
        <v>905</v>
      </c>
      <c r="I183" s="1" t="s">
        <v>906</v>
      </c>
      <c r="J183" s="1" t="s">
        <v>20</v>
      </c>
      <c r="K183" s="3">
        <v>34.25</v>
      </c>
      <c r="L183">
        <v>1</v>
      </c>
      <c r="M183" s="3">
        <v>34.25</v>
      </c>
      <c r="N183" s="1" t="s">
        <v>29</v>
      </c>
      <c r="O183" s="1" t="s">
        <v>22</v>
      </c>
    </row>
    <row r="184" spans="1:15" x14ac:dyDescent="0.3">
      <c r="A184" s="1" t="s">
        <v>907</v>
      </c>
      <c r="B184" s="2">
        <v>45017</v>
      </c>
      <c r="C184" s="1" t="s">
        <v>6673</v>
      </c>
      <c r="D184" s="1" t="s">
        <v>82</v>
      </c>
      <c r="E184">
        <v>2023</v>
      </c>
      <c r="F184" s="1" t="s">
        <v>908</v>
      </c>
      <c r="G184" s="1" t="s">
        <v>341</v>
      </c>
      <c r="H184" s="1" t="s">
        <v>909</v>
      </c>
      <c r="I184" s="1" t="s">
        <v>910</v>
      </c>
      <c r="J184" s="1" t="s">
        <v>20</v>
      </c>
      <c r="K184" s="3">
        <v>47.13</v>
      </c>
      <c r="L184">
        <v>2</v>
      </c>
      <c r="M184" s="3">
        <v>94.26</v>
      </c>
      <c r="N184" s="1" t="s">
        <v>21</v>
      </c>
      <c r="O184" s="1" t="s">
        <v>30</v>
      </c>
    </row>
    <row r="185" spans="1:15" x14ac:dyDescent="0.3">
      <c r="A185" s="1" t="s">
        <v>911</v>
      </c>
      <c r="B185" s="2">
        <v>45430</v>
      </c>
      <c r="C185" s="1" t="s">
        <v>6673</v>
      </c>
      <c r="D185" s="1" t="s">
        <v>46</v>
      </c>
      <c r="E185">
        <v>2024</v>
      </c>
      <c r="F185" s="1" t="s">
        <v>912</v>
      </c>
      <c r="G185" s="1" t="s">
        <v>913</v>
      </c>
      <c r="H185" s="1" t="s">
        <v>355</v>
      </c>
      <c r="I185" s="1" t="s">
        <v>914</v>
      </c>
      <c r="J185" s="1" t="s">
        <v>70</v>
      </c>
      <c r="K185" s="3">
        <v>56.83</v>
      </c>
      <c r="L185">
        <v>5</v>
      </c>
      <c r="M185" s="3">
        <v>284.14999999999998</v>
      </c>
      <c r="N185" s="1" t="s">
        <v>6669</v>
      </c>
      <c r="O185" s="1" t="s">
        <v>22</v>
      </c>
    </row>
    <row r="186" spans="1:15" x14ac:dyDescent="0.3">
      <c r="A186" s="1" t="s">
        <v>915</v>
      </c>
      <c r="B186" s="2">
        <v>45280</v>
      </c>
      <c r="C186" s="1" t="s">
        <v>6670</v>
      </c>
      <c r="D186" s="1" t="s">
        <v>107</v>
      </c>
      <c r="E186">
        <v>2023</v>
      </c>
      <c r="F186" s="1" t="s">
        <v>710</v>
      </c>
      <c r="G186" s="1" t="s">
        <v>711</v>
      </c>
      <c r="H186" s="1" t="s">
        <v>518</v>
      </c>
      <c r="I186" s="1" t="s">
        <v>916</v>
      </c>
      <c r="J186" s="1" t="s">
        <v>20</v>
      </c>
      <c r="K186" s="3">
        <v>27.86</v>
      </c>
      <c r="L186">
        <v>2</v>
      </c>
      <c r="M186" s="3">
        <v>55.72</v>
      </c>
      <c r="N186" s="1" t="s">
        <v>21</v>
      </c>
      <c r="O186" s="1" t="s">
        <v>37</v>
      </c>
    </row>
    <row r="187" spans="1:15" x14ac:dyDescent="0.3">
      <c r="A187" s="1" t="s">
        <v>917</v>
      </c>
      <c r="B187" s="2">
        <v>45287</v>
      </c>
      <c r="C187" s="1" t="s">
        <v>6670</v>
      </c>
      <c r="D187" s="1" t="s">
        <v>107</v>
      </c>
      <c r="E187">
        <v>2023</v>
      </c>
      <c r="F187" s="1" t="s">
        <v>918</v>
      </c>
      <c r="G187" s="1" t="s">
        <v>919</v>
      </c>
      <c r="H187" s="1" t="s">
        <v>161</v>
      </c>
      <c r="I187" s="1" t="s">
        <v>162</v>
      </c>
      <c r="J187" s="1" t="s">
        <v>51</v>
      </c>
      <c r="K187" s="3">
        <v>34.880000000000003</v>
      </c>
      <c r="L187">
        <v>1</v>
      </c>
      <c r="M187" s="3">
        <v>34.880000000000003</v>
      </c>
      <c r="N187" s="1" t="s">
        <v>6669</v>
      </c>
      <c r="O187" s="1" t="s">
        <v>80</v>
      </c>
    </row>
    <row r="188" spans="1:15" x14ac:dyDescent="0.3">
      <c r="A188" s="1" t="s">
        <v>920</v>
      </c>
      <c r="B188" s="2">
        <v>45033</v>
      </c>
      <c r="C188" s="1" t="s">
        <v>6667</v>
      </c>
      <c r="D188" s="1" t="s">
        <v>82</v>
      </c>
      <c r="E188">
        <v>2023</v>
      </c>
      <c r="F188" s="1" t="s">
        <v>921</v>
      </c>
      <c r="G188" s="1" t="s">
        <v>922</v>
      </c>
      <c r="H188" s="1" t="s">
        <v>923</v>
      </c>
      <c r="I188" s="1" t="s">
        <v>924</v>
      </c>
      <c r="J188" s="1" t="s">
        <v>51</v>
      </c>
      <c r="K188" s="3">
        <v>28.18</v>
      </c>
      <c r="L188">
        <v>5</v>
      </c>
      <c r="M188" s="3">
        <v>140.9</v>
      </c>
      <c r="N188" s="1" t="s">
        <v>29</v>
      </c>
      <c r="O188" s="1" t="s">
        <v>193</v>
      </c>
    </row>
    <row r="189" spans="1:15" x14ac:dyDescent="0.3">
      <c r="A189" s="1" t="s">
        <v>925</v>
      </c>
      <c r="B189" s="2">
        <v>45419</v>
      </c>
      <c r="C189" s="1" t="s">
        <v>6671</v>
      </c>
      <c r="D189" s="1" t="s">
        <v>46</v>
      </c>
      <c r="E189">
        <v>2024</v>
      </c>
      <c r="F189" s="1" t="s">
        <v>481</v>
      </c>
      <c r="G189" s="1" t="s">
        <v>926</v>
      </c>
      <c r="H189" s="1" t="s">
        <v>927</v>
      </c>
      <c r="I189" s="1" t="s">
        <v>928</v>
      </c>
      <c r="J189" s="1" t="s">
        <v>70</v>
      </c>
      <c r="K189" s="3">
        <v>5.8</v>
      </c>
      <c r="L189">
        <v>5</v>
      </c>
      <c r="M189" s="3">
        <v>29</v>
      </c>
      <c r="N189" s="1" t="s">
        <v>88</v>
      </c>
      <c r="O189" s="1" t="s">
        <v>37</v>
      </c>
    </row>
    <row r="190" spans="1:15" x14ac:dyDescent="0.3">
      <c r="A190" s="1" t="s">
        <v>929</v>
      </c>
      <c r="B190" s="2">
        <v>45575</v>
      </c>
      <c r="C190" s="1" t="s">
        <v>6672</v>
      </c>
      <c r="D190" s="1" t="s">
        <v>133</v>
      </c>
      <c r="E190">
        <v>2024</v>
      </c>
      <c r="F190" s="1" t="s">
        <v>930</v>
      </c>
      <c r="G190" s="1" t="s">
        <v>931</v>
      </c>
      <c r="H190" s="1" t="s">
        <v>932</v>
      </c>
      <c r="I190" s="1" t="s">
        <v>933</v>
      </c>
      <c r="J190" s="1" t="s">
        <v>70</v>
      </c>
      <c r="K190" s="3">
        <v>15.39</v>
      </c>
      <c r="L190">
        <v>2</v>
      </c>
      <c r="M190" s="3">
        <v>30.78</v>
      </c>
      <c r="N190" s="1" t="s">
        <v>6669</v>
      </c>
      <c r="O190" s="1" t="s">
        <v>30</v>
      </c>
    </row>
    <row r="191" spans="1:15" x14ac:dyDescent="0.3">
      <c r="A191" s="1" t="s">
        <v>934</v>
      </c>
      <c r="B191" s="2">
        <v>44933</v>
      </c>
      <c r="C191" s="1" t="s">
        <v>6673</v>
      </c>
      <c r="D191" s="1" t="s">
        <v>210</v>
      </c>
      <c r="E191">
        <v>2023</v>
      </c>
      <c r="F191" s="1" t="s">
        <v>529</v>
      </c>
      <c r="G191" s="1" t="s">
        <v>935</v>
      </c>
      <c r="H191" s="1" t="s">
        <v>936</v>
      </c>
      <c r="I191" s="1" t="s">
        <v>937</v>
      </c>
      <c r="J191" s="1" t="s">
        <v>87</v>
      </c>
      <c r="K191" s="3">
        <v>24.39</v>
      </c>
      <c r="L191">
        <v>2</v>
      </c>
      <c r="M191" s="3">
        <v>48.78</v>
      </c>
      <c r="N191" s="1" t="s">
        <v>6669</v>
      </c>
      <c r="O191" s="1" t="s">
        <v>193</v>
      </c>
    </row>
    <row r="192" spans="1:15" x14ac:dyDescent="0.3">
      <c r="A192" s="1" t="s">
        <v>938</v>
      </c>
      <c r="B192" s="2">
        <v>45080</v>
      </c>
      <c r="C192" s="1" t="s">
        <v>6673</v>
      </c>
      <c r="D192" s="1" t="s">
        <v>24</v>
      </c>
      <c r="E192">
        <v>2023</v>
      </c>
      <c r="F192" s="1" t="s">
        <v>939</v>
      </c>
      <c r="G192" s="1" t="s">
        <v>940</v>
      </c>
      <c r="H192" s="1" t="s">
        <v>941</v>
      </c>
      <c r="I192" s="1" t="s">
        <v>942</v>
      </c>
      <c r="J192" s="1" t="s">
        <v>20</v>
      </c>
      <c r="K192" s="3">
        <v>20.29</v>
      </c>
      <c r="L192">
        <v>1</v>
      </c>
      <c r="M192" s="3">
        <v>20.29</v>
      </c>
      <c r="N192" s="1" t="s">
        <v>88</v>
      </c>
      <c r="O192" s="1" t="s">
        <v>37</v>
      </c>
    </row>
    <row r="193" spans="1:15" x14ac:dyDescent="0.3">
      <c r="A193" s="1" t="s">
        <v>943</v>
      </c>
      <c r="B193" s="2">
        <v>45603</v>
      </c>
      <c r="C193" s="1" t="s">
        <v>6672</v>
      </c>
      <c r="D193" s="1" t="s">
        <v>54</v>
      </c>
      <c r="E193">
        <v>2024</v>
      </c>
      <c r="F193" s="1" t="s">
        <v>944</v>
      </c>
      <c r="G193" s="1" t="s">
        <v>945</v>
      </c>
      <c r="H193" s="1" t="s">
        <v>628</v>
      </c>
      <c r="I193" s="1" t="s">
        <v>629</v>
      </c>
      <c r="J193" s="1" t="s">
        <v>51</v>
      </c>
      <c r="K193" s="3">
        <v>35.6</v>
      </c>
      <c r="L193">
        <v>2</v>
      </c>
      <c r="M193" s="3">
        <v>71.2</v>
      </c>
      <c r="N193" s="1" t="s">
        <v>88</v>
      </c>
      <c r="O193" s="1" t="s">
        <v>52</v>
      </c>
    </row>
    <row r="194" spans="1:15" x14ac:dyDescent="0.3">
      <c r="A194" s="1" t="s">
        <v>946</v>
      </c>
      <c r="B194" s="2">
        <v>45502</v>
      </c>
      <c r="C194" s="1" t="s">
        <v>6667</v>
      </c>
      <c r="D194" s="1" t="s">
        <v>32</v>
      </c>
      <c r="E194">
        <v>2024</v>
      </c>
      <c r="F194" s="1" t="s">
        <v>839</v>
      </c>
      <c r="G194" s="1" t="s">
        <v>840</v>
      </c>
      <c r="H194" s="1" t="s">
        <v>947</v>
      </c>
      <c r="I194" s="1" t="s">
        <v>948</v>
      </c>
      <c r="J194" s="1" t="s">
        <v>70</v>
      </c>
      <c r="K194" s="3">
        <v>11.16</v>
      </c>
      <c r="L194">
        <v>1</v>
      </c>
      <c r="M194" s="3">
        <v>11.16</v>
      </c>
      <c r="N194" s="1" t="s">
        <v>21</v>
      </c>
      <c r="O194" s="1" t="s">
        <v>95</v>
      </c>
    </row>
    <row r="195" spans="1:15" x14ac:dyDescent="0.3">
      <c r="A195" s="1" t="s">
        <v>949</v>
      </c>
      <c r="B195" s="2">
        <v>45383</v>
      </c>
      <c r="C195" s="1" t="s">
        <v>6667</v>
      </c>
      <c r="D195" s="1" t="s">
        <v>82</v>
      </c>
      <c r="E195">
        <v>2024</v>
      </c>
      <c r="F195" s="1" t="s">
        <v>794</v>
      </c>
      <c r="G195" s="1" t="s">
        <v>795</v>
      </c>
      <c r="H195" s="1" t="s">
        <v>950</v>
      </c>
      <c r="I195" s="1" t="s">
        <v>951</v>
      </c>
      <c r="J195" s="1" t="s">
        <v>70</v>
      </c>
      <c r="K195" s="3">
        <v>12.01</v>
      </c>
      <c r="L195">
        <v>4</v>
      </c>
      <c r="M195" s="3">
        <v>48.04</v>
      </c>
      <c r="N195" s="1" t="s">
        <v>6669</v>
      </c>
      <c r="O195" s="1" t="s">
        <v>22</v>
      </c>
    </row>
    <row r="196" spans="1:15" x14ac:dyDescent="0.3">
      <c r="A196" s="1" t="s">
        <v>952</v>
      </c>
      <c r="B196" s="2">
        <v>45124</v>
      </c>
      <c r="C196" s="1" t="s">
        <v>6667</v>
      </c>
      <c r="D196" s="1" t="s">
        <v>32</v>
      </c>
      <c r="E196">
        <v>2023</v>
      </c>
      <c r="F196" s="1" t="s">
        <v>953</v>
      </c>
      <c r="G196" s="1" t="s">
        <v>954</v>
      </c>
      <c r="H196" s="1" t="s">
        <v>955</v>
      </c>
      <c r="I196" s="1" t="s">
        <v>956</v>
      </c>
      <c r="J196" s="1" t="s">
        <v>51</v>
      </c>
      <c r="K196" s="3">
        <v>5.79</v>
      </c>
      <c r="L196">
        <v>3</v>
      </c>
      <c r="M196" s="3">
        <v>17.37</v>
      </c>
      <c r="N196" s="1" t="s">
        <v>6669</v>
      </c>
      <c r="O196" s="1" t="s">
        <v>22</v>
      </c>
    </row>
    <row r="197" spans="1:15" x14ac:dyDescent="0.3">
      <c r="A197" s="1" t="s">
        <v>957</v>
      </c>
      <c r="B197" s="2">
        <v>45148</v>
      </c>
      <c r="C197" s="1" t="s">
        <v>6672</v>
      </c>
      <c r="D197" s="1" t="s">
        <v>90</v>
      </c>
      <c r="E197">
        <v>2023</v>
      </c>
      <c r="F197" s="1" t="s">
        <v>958</v>
      </c>
      <c r="G197" s="1" t="s">
        <v>959</v>
      </c>
      <c r="H197" s="1" t="s">
        <v>223</v>
      </c>
      <c r="I197" s="1" t="s">
        <v>224</v>
      </c>
      <c r="J197" s="1" t="s">
        <v>87</v>
      </c>
      <c r="K197" s="3">
        <v>34.049999999999997</v>
      </c>
      <c r="L197">
        <v>5</v>
      </c>
      <c r="M197" s="3">
        <v>170.25</v>
      </c>
      <c r="N197" s="1" t="s">
        <v>21</v>
      </c>
      <c r="O197" s="1" t="s">
        <v>37</v>
      </c>
    </row>
    <row r="198" spans="1:15" x14ac:dyDescent="0.3">
      <c r="A198" s="1" t="s">
        <v>960</v>
      </c>
      <c r="B198" s="2">
        <v>45010</v>
      </c>
      <c r="C198" s="1" t="s">
        <v>6673</v>
      </c>
      <c r="D198" s="1" t="s">
        <v>15</v>
      </c>
      <c r="E198">
        <v>2023</v>
      </c>
      <c r="F198" s="1" t="s">
        <v>961</v>
      </c>
      <c r="G198" s="1" t="s">
        <v>962</v>
      </c>
      <c r="H198" s="1" t="s">
        <v>487</v>
      </c>
      <c r="I198" s="1" t="s">
        <v>963</v>
      </c>
      <c r="J198" s="1" t="s">
        <v>87</v>
      </c>
      <c r="K198" s="3">
        <v>9.57</v>
      </c>
      <c r="L198">
        <v>1</v>
      </c>
      <c r="M198" s="3">
        <v>9.57</v>
      </c>
      <c r="N198" s="1" t="s">
        <v>88</v>
      </c>
      <c r="O198" s="1" t="s">
        <v>37</v>
      </c>
    </row>
    <row r="199" spans="1:15" x14ac:dyDescent="0.3">
      <c r="A199" s="1" t="s">
        <v>964</v>
      </c>
      <c r="B199" s="2">
        <v>45605</v>
      </c>
      <c r="C199" s="1" t="s">
        <v>6673</v>
      </c>
      <c r="D199" s="1" t="s">
        <v>54</v>
      </c>
      <c r="E199">
        <v>2024</v>
      </c>
      <c r="F199" s="1" t="s">
        <v>591</v>
      </c>
      <c r="G199" s="1" t="s">
        <v>592</v>
      </c>
      <c r="H199" s="1" t="s">
        <v>568</v>
      </c>
      <c r="I199" s="1" t="s">
        <v>965</v>
      </c>
      <c r="J199" s="1" t="s">
        <v>70</v>
      </c>
      <c r="K199" s="3">
        <v>35.43</v>
      </c>
      <c r="L199">
        <v>5</v>
      </c>
      <c r="M199" s="3">
        <v>177.15</v>
      </c>
      <c r="N199" s="1" t="s">
        <v>21</v>
      </c>
      <c r="O199" s="1" t="s">
        <v>37</v>
      </c>
    </row>
    <row r="200" spans="1:15" x14ac:dyDescent="0.3">
      <c r="A200" s="1" t="s">
        <v>966</v>
      </c>
      <c r="B200" s="2">
        <v>45531</v>
      </c>
      <c r="C200" s="1" t="s">
        <v>6671</v>
      </c>
      <c r="D200" s="1" t="s">
        <v>90</v>
      </c>
      <c r="E200">
        <v>2024</v>
      </c>
      <c r="F200" s="1" t="s">
        <v>967</v>
      </c>
      <c r="G200" s="1" t="s">
        <v>968</v>
      </c>
      <c r="H200" s="1" t="s">
        <v>969</v>
      </c>
      <c r="I200" s="1" t="s">
        <v>970</v>
      </c>
      <c r="J200" s="1" t="s">
        <v>70</v>
      </c>
      <c r="K200" s="3">
        <v>32.880000000000003</v>
      </c>
      <c r="L200">
        <v>2</v>
      </c>
      <c r="M200" s="3">
        <v>65.760000000000005</v>
      </c>
      <c r="N200" s="1" t="s">
        <v>88</v>
      </c>
      <c r="O200" s="1" t="s">
        <v>193</v>
      </c>
    </row>
    <row r="201" spans="1:15" x14ac:dyDescent="0.3">
      <c r="A201" s="1" t="s">
        <v>971</v>
      </c>
      <c r="B201" s="2">
        <v>45705</v>
      </c>
      <c r="C201" s="1" t="s">
        <v>6667</v>
      </c>
      <c r="D201" s="1" t="s">
        <v>39</v>
      </c>
      <c r="E201">
        <v>2025</v>
      </c>
      <c r="F201" s="1" t="s">
        <v>972</v>
      </c>
      <c r="G201" s="1" t="s">
        <v>973</v>
      </c>
      <c r="H201" s="1" t="s">
        <v>974</v>
      </c>
      <c r="I201" s="1" t="s">
        <v>975</v>
      </c>
      <c r="J201" s="1" t="s">
        <v>51</v>
      </c>
      <c r="K201" s="3">
        <v>19.38</v>
      </c>
      <c r="L201">
        <v>5</v>
      </c>
      <c r="M201" s="3">
        <v>96.9</v>
      </c>
      <c r="N201" s="1" t="s">
        <v>29</v>
      </c>
      <c r="O201" s="1" t="s">
        <v>44</v>
      </c>
    </row>
    <row r="202" spans="1:15" x14ac:dyDescent="0.3">
      <c r="A202" s="1" t="s">
        <v>976</v>
      </c>
      <c r="B202" s="2">
        <v>45476</v>
      </c>
      <c r="C202" s="1" t="s">
        <v>6670</v>
      </c>
      <c r="D202" s="1" t="s">
        <v>32</v>
      </c>
      <c r="E202">
        <v>2024</v>
      </c>
      <c r="F202" s="1" t="s">
        <v>977</v>
      </c>
      <c r="G202" s="1" t="s">
        <v>978</v>
      </c>
      <c r="H202" s="1" t="s">
        <v>979</v>
      </c>
      <c r="I202" s="1" t="s">
        <v>980</v>
      </c>
      <c r="J202" s="1" t="s">
        <v>20</v>
      </c>
      <c r="K202" s="3">
        <v>7.66</v>
      </c>
      <c r="L202">
        <v>2</v>
      </c>
      <c r="M202" s="3">
        <v>15.32</v>
      </c>
      <c r="N202" s="1" t="s">
        <v>21</v>
      </c>
      <c r="O202" s="1" t="s">
        <v>80</v>
      </c>
    </row>
    <row r="203" spans="1:15" x14ac:dyDescent="0.3">
      <c r="A203" s="1" t="s">
        <v>981</v>
      </c>
      <c r="B203" s="2">
        <v>45014</v>
      </c>
      <c r="C203" s="1" t="s">
        <v>6670</v>
      </c>
      <c r="D203" s="1" t="s">
        <v>15</v>
      </c>
      <c r="E203">
        <v>2023</v>
      </c>
      <c r="F203" s="1" t="s">
        <v>982</v>
      </c>
      <c r="G203" s="1" t="s">
        <v>983</v>
      </c>
      <c r="H203" s="1" t="s">
        <v>984</v>
      </c>
      <c r="I203" s="1" t="s">
        <v>985</v>
      </c>
      <c r="J203" s="1" t="s">
        <v>20</v>
      </c>
      <c r="K203" s="3">
        <v>41.95</v>
      </c>
      <c r="L203">
        <v>3</v>
      </c>
      <c r="M203" s="3">
        <v>125.85</v>
      </c>
      <c r="N203" s="1" t="s">
        <v>29</v>
      </c>
      <c r="O203" s="1" t="s">
        <v>52</v>
      </c>
    </row>
    <row r="204" spans="1:15" x14ac:dyDescent="0.3">
      <c r="A204" s="1" t="s">
        <v>986</v>
      </c>
      <c r="B204" s="2">
        <v>45163</v>
      </c>
      <c r="C204" s="1" t="s">
        <v>6668</v>
      </c>
      <c r="D204" s="1" t="s">
        <v>90</v>
      </c>
      <c r="E204">
        <v>2023</v>
      </c>
      <c r="F204" s="1" t="s">
        <v>987</v>
      </c>
      <c r="G204" s="1" t="s">
        <v>988</v>
      </c>
      <c r="H204" s="1" t="s">
        <v>989</v>
      </c>
      <c r="I204" s="1" t="s">
        <v>990</v>
      </c>
      <c r="J204" s="1" t="s">
        <v>70</v>
      </c>
      <c r="K204" s="3">
        <v>17.850000000000001</v>
      </c>
      <c r="L204">
        <v>2</v>
      </c>
      <c r="M204" s="3">
        <v>35.700000000000003</v>
      </c>
      <c r="N204" s="1" t="s">
        <v>29</v>
      </c>
      <c r="O204" s="1" t="s">
        <v>37</v>
      </c>
    </row>
    <row r="205" spans="1:15" x14ac:dyDescent="0.3">
      <c r="A205" s="1" t="s">
        <v>991</v>
      </c>
      <c r="B205" s="2">
        <v>45507</v>
      </c>
      <c r="C205" s="1" t="s">
        <v>6673</v>
      </c>
      <c r="D205" s="1" t="s">
        <v>90</v>
      </c>
      <c r="E205">
        <v>2024</v>
      </c>
      <c r="F205" s="1" t="s">
        <v>992</v>
      </c>
      <c r="G205" s="1" t="s">
        <v>993</v>
      </c>
      <c r="H205" s="1" t="s">
        <v>994</v>
      </c>
      <c r="I205" s="1" t="s">
        <v>995</v>
      </c>
      <c r="J205" s="1" t="s">
        <v>51</v>
      </c>
      <c r="K205" s="3">
        <v>12.31</v>
      </c>
      <c r="L205">
        <v>4</v>
      </c>
      <c r="M205" s="3">
        <v>49.24</v>
      </c>
      <c r="N205" s="1" t="s">
        <v>88</v>
      </c>
      <c r="O205" s="1" t="s">
        <v>52</v>
      </c>
    </row>
    <row r="206" spans="1:15" x14ac:dyDescent="0.3">
      <c r="A206" s="1" t="s">
        <v>996</v>
      </c>
      <c r="B206" s="2">
        <v>45273</v>
      </c>
      <c r="C206" s="1" t="s">
        <v>6670</v>
      </c>
      <c r="D206" s="1" t="s">
        <v>107</v>
      </c>
      <c r="E206">
        <v>2023</v>
      </c>
      <c r="F206" s="1" t="s">
        <v>997</v>
      </c>
      <c r="G206" s="1" t="s">
        <v>998</v>
      </c>
      <c r="H206" s="1" t="s">
        <v>999</v>
      </c>
      <c r="I206" s="1" t="s">
        <v>1000</v>
      </c>
      <c r="J206" s="1" t="s">
        <v>87</v>
      </c>
      <c r="K206" s="3">
        <v>34.409999999999997</v>
      </c>
      <c r="L206">
        <v>3</v>
      </c>
      <c r="M206" s="3">
        <v>103.23</v>
      </c>
      <c r="N206" s="1" t="s">
        <v>21</v>
      </c>
      <c r="O206" s="1" t="s">
        <v>52</v>
      </c>
    </row>
    <row r="207" spans="1:15" x14ac:dyDescent="0.3">
      <c r="A207" s="1" t="s">
        <v>1001</v>
      </c>
      <c r="B207" s="2">
        <v>45539</v>
      </c>
      <c r="C207" s="1" t="s">
        <v>6670</v>
      </c>
      <c r="D207" s="1" t="s">
        <v>60</v>
      </c>
      <c r="E207">
        <v>2024</v>
      </c>
      <c r="F207" s="1" t="s">
        <v>1002</v>
      </c>
      <c r="G207" s="1" t="s">
        <v>1003</v>
      </c>
      <c r="H207" s="1" t="s">
        <v>1004</v>
      </c>
      <c r="I207" s="1" t="s">
        <v>1005</v>
      </c>
      <c r="J207" s="1" t="s">
        <v>20</v>
      </c>
      <c r="K207" s="3">
        <v>29.6</v>
      </c>
      <c r="L207">
        <v>3</v>
      </c>
      <c r="M207" s="3">
        <v>88.8</v>
      </c>
      <c r="N207" s="1" t="s">
        <v>21</v>
      </c>
      <c r="O207" s="1" t="s">
        <v>37</v>
      </c>
    </row>
    <row r="208" spans="1:15" x14ac:dyDescent="0.3">
      <c r="A208" s="1" t="s">
        <v>1006</v>
      </c>
      <c r="B208" s="2">
        <v>45537</v>
      </c>
      <c r="C208" s="1" t="s">
        <v>6667</v>
      </c>
      <c r="D208" s="1" t="s">
        <v>60</v>
      </c>
      <c r="E208">
        <v>2024</v>
      </c>
      <c r="F208" s="1" t="s">
        <v>270</v>
      </c>
      <c r="G208" s="1" t="s">
        <v>271</v>
      </c>
      <c r="H208" s="1" t="s">
        <v>1007</v>
      </c>
      <c r="I208" s="1" t="s">
        <v>1008</v>
      </c>
      <c r="J208" s="1" t="s">
        <v>70</v>
      </c>
      <c r="K208" s="3">
        <v>33.61</v>
      </c>
      <c r="L208">
        <v>2</v>
      </c>
      <c r="M208" s="3">
        <v>67.22</v>
      </c>
      <c r="N208" s="1" t="s">
        <v>21</v>
      </c>
      <c r="O208" s="1" t="s">
        <v>80</v>
      </c>
    </row>
    <row r="209" spans="1:15" x14ac:dyDescent="0.3">
      <c r="A209" s="1" t="s">
        <v>1009</v>
      </c>
      <c r="B209" s="2">
        <v>45525</v>
      </c>
      <c r="C209" s="1" t="s">
        <v>6670</v>
      </c>
      <c r="D209" s="1" t="s">
        <v>90</v>
      </c>
      <c r="E209">
        <v>2024</v>
      </c>
      <c r="F209" s="1" t="s">
        <v>1010</v>
      </c>
      <c r="G209" s="1" t="s">
        <v>1011</v>
      </c>
      <c r="H209" s="1" t="s">
        <v>1012</v>
      </c>
      <c r="I209" s="1" t="s">
        <v>1013</v>
      </c>
      <c r="J209" s="1" t="s">
        <v>51</v>
      </c>
      <c r="K209" s="3">
        <v>40.99</v>
      </c>
      <c r="L209">
        <v>4</v>
      </c>
      <c r="M209" s="3">
        <v>163.96</v>
      </c>
      <c r="N209" s="1" t="s">
        <v>29</v>
      </c>
      <c r="O209" s="1" t="s">
        <v>22</v>
      </c>
    </row>
    <row r="210" spans="1:15" x14ac:dyDescent="0.3">
      <c r="A210" s="1" t="s">
        <v>1014</v>
      </c>
      <c r="B210" s="2">
        <v>45127</v>
      </c>
      <c r="C210" s="1" t="s">
        <v>6672</v>
      </c>
      <c r="D210" s="1" t="s">
        <v>32</v>
      </c>
      <c r="E210">
        <v>2023</v>
      </c>
      <c r="F210" s="1" t="s">
        <v>1015</v>
      </c>
      <c r="G210" s="1" t="s">
        <v>1016</v>
      </c>
      <c r="H210" s="1" t="s">
        <v>767</v>
      </c>
      <c r="I210" s="1" t="s">
        <v>1017</v>
      </c>
      <c r="J210" s="1" t="s">
        <v>51</v>
      </c>
      <c r="K210" s="3">
        <v>25</v>
      </c>
      <c r="L210">
        <v>1</v>
      </c>
      <c r="M210" s="3">
        <v>25</v>
      </c>
      <c r="N210" s="1" t="s">
        <v>21</v>
      </c>
      <c r="O210" s="1" t="s">
        <v>37</v>
      </c>
    </row>
    <row r="211" spans="1:15" x14ac:dyDescent="0.3">
      <c r="A211" s="1" t="s">
        <v>1018</v>
      </c>
      <c r="B211" s="2">
        <v>45787</v>
      </c>
      <c r="C211" s="1" t="s">
        <v>6673</v>
      </c>
      <c r="D211" s="1" t="s">
        <v>46</v>
      </c>
      <c r="E211">
        <v>2025</v>
      </c>
      <c r="F211" s="1" t="s">
        <v>1019</v>
      </c>
      <c r="G211" s="1" t="s">
        <v>1020</v>
      </c>
      <c r="H211" s="1" t="s">
        <v>1021</v>
      </c>
      <c r="I211" s="1" t="s">
        <v>1022</v>
      </c>
      <c r="J211" s="1" t="s">
        <v>70</v>
      </c>
      <c r="K211" s="3">
        <v>20.100000000000001</v>
      </c>
      <c r="L211">
        <v>4</v>
      </c>
      <c r="M211" s="3">
        <v>80.400000000000006</v>
      </c>
      <c r="N211" s="1" t="s">
        <v>29</v>
      </c>
      <c r="O211" s="1" t="s">
        <v>80</v>
      </c>
    </row>
    <row r="212" spans="1:15" x14ac:dyDescent="0.3">
      <c r="A212" s="1" t="s">
        <v>1023</v>
      </c>
      <c r="B212" s="2">
        <v>45632</v>
      </c>
      <c r="C212" s="1" t="s">
        <v>6668</v>
      </c>
      <c r="D212" s="1" t="s">
        <v>107</v>
      </c>
      <c r="E212">
        <v>2024</v>
      </c>
      <c r="F212" s="1" t="s">
        <v>245</v>
      </c>
      <c r="G212" s="1" t="s">
        <v>246</v>
      </c>
      <c r="H212" s="1" t="s">
        <v>1024</v>
      </c>
      <c r="I212" s="1" t="s">
        <v>1025</v>
      </c>
      <c r="J212" s="1" t="s">
        <v>87</v>
      </c>
      <c r="K212" s="3">
        <v>34.090000000000003</v>
      </c>
      <c r="L212">
        <v>1</v>
      </c>
      <c r="M212" s="3">
        <v>34.090000000000003</v>
      </c>
      <c r="N212" s="1" t="s">
        <v>6669</v>
      </c>
      <c r="O212" s="1" t="s">
        <v>52</v>
      </c>
    </row>
    <row r="213" spans="1:15" x14ac:dyDescent="0.3">
      <c r="A213" s="1" t="s">
        <v>1026</v>
      </c>
      <c r="B213" s="2">
        <v>45162</v>
      </c>
      <c r="C213" s="1" t="s">
        <v>6672</v>
      </c>
      <c r="D213" s="1" t="s">
        <v>90</v>
      </c>
      <c r="E213">
        <v>2023</v>
      </c>
      <c r="F213" s="1" t="s">
        <v>1027</v>
      </c>
      <c r="G213" s="1" t="s">
        <v>1028</v>
      </c>
      <c r="H213" s="1" t="s">
        <v>1029</v>
      </c>
      <c r="I213" s="1" t="s">
        <v>1030</v>
      </c>
      <c r="J213" s="1" t="s">
        <v>70</v>
      </c>
      <c r="K213" s="3">
        <v>35.82</v>
      </c>
      <c r="L213">
        <v>4</v>
      </c>
      <c r="M213" s="3">
        <v>143.28</v>
      </c>
      <c r="N213" s="1" t="s">
        <v>21</v>
      </c>
      <c r="O213" s="1" t="s">
        <v>80</v>
      </c>
    </row>
    <row r="214" spans="1:15" x14ac:dyDescent="0.3">
      <c r="A214" s="1" t="s">
        <v>1031</v>
      </c>
      <c r="B214" s="2">
        <v>45708</v>
      </c>
      <c r="C214" s="1" t="s">
        <v>6672</v>
      </c>
      <c r="D214" s="1" t="s">
        <v>39</v>
      </c>
      <c r="E214">
        <v>2025</v>
      </c>
      <c r="F214" s="1" t="s">
        <v>1032</v>
      </c>
      <c r="G214" s="1" t="s">
        <v>1033</v>
      </c>
      <c r="H214" s="1" t="s">
        <v>535</v>
      </c>
      <c r="I214" s="1" t="s">
        <v>550</v>
      </c>
      <c r="J214" s="1" t="s">
        <v>70</v>
      </c>
      <c r="K214" s="3">
        <v>16.39</v>
      </c>
      <c r="L214">
        <v>5</v>
      </c>
      <c r="M214" s="3">
        <v>81.95</v>
      </c>
      <c r="N214" s="1" t="s">
        <v>21</v>
      </c>
      <c r="O214" s="1" t="s">
        <v>37</v>
      </c>
    </row>
    <row r="215" spans="1:15" x14ac:dyDescent="0.3">
      <c r="A215" s="1" t="s">
        <v>1034</v>
      </c>
      <c r="B215" s="2">
        <v>45292</v>
      </c>
      <c r="C215" s="1" t="s">
        <v>6667</v>
      </c>
      <c r="D215" s="1" t="s">
        <v>210</v>
      </c>
      <c r="E215">
        <v>2024</v>
      </c>
      <c r="F215" s="1" t="s">
        <v>1035</v>
      </c>
      <c r="G215" s="1" t="s">
        <v>1036</v>
      </c>
      <c r="H215" s="1" t="s">
        <v>1037</v>
      </c>
      <c r="I215" s="1" t="s">
        <v>1038</v>
      </c>
      <c r="J215" s="1" t="s">
        <v>20</v>
      </c>
      <c r="K215" s="3">
        <v>5.23</v>
      </c>
      <c r="L215">
        <v>1</v>
      </c>
      <c r="M215" s="3">
        <v>5.23</v>
      </c>
      <c r="N215" s="1" t="s">
        <v>88</v>
      </c>
      <c r="O215" s="1" t="s">
        <v>37</v>
      </c>
    </row>
    <row r="216" spans="1:15" x14ac:dyDescent="0.3">
      <c r="A216" s="1" t="s">
        <v>1039</v>
      </c>
      <c r="B216" s="2">
        <v>45737</v>
      </c>
      <c r="C216" s="1" t="s">
        <v>6668</v>
      </c>
      <c r="D216" s="1" t="s">
        <v>15</v>
      </c>
      <c r="E216">
        <v>2025</v>
      </c>
      <c r="F216" s="1" t="s">
        <v>1040</v>
      </c>
      <c r="G216" s="1" t="s">
        <v>1041</v>
      </c>
      <c r="H216" s="1" t="s">
        <v>1007</v>
      </c>
      <c r="I216" s="1" t="s">
        <v>1008</v>
      </c>
      <c r="J216" s="1" t="s">
        <v>70</v>
      </c>
      <c r="K216" s="3">
        <v>27.44</v>
      </c>
      <c r="L216">
        <v>5</v>
      </c>
      <c r="M216" s="3">
        <v>137.19999999999999</v>
      </c>
      <c r="N216" s="1" t="s">
        <v>21</v>
      </c>
      <c r="O216" s="1" t="s">
        <v>37</v>
      </c>
    </row>
    <row r="217" spans="1:15" x14ac:dyDescent="0.3">
      <c r="A217" s="1" t="s">
        <v>1042</v>
      </c>
      <c r="B217" s="2">
        <v>45281</v>
      </c>
      <c r="C217" s="1" t="s">
        <v>6672</v>
      </c>
      <c r="D217" s="1" t="s">
        <v>107</v>
      </c>
      <c r="E217">
        <v>2023</v>
      </c>
      <c r="F217" s="1" t="s">
        <v>1043</v>
      </c>
      <c r="G217" s="1" t="s">
        <v>1044</v>
      </c>
      <c r="H217" s="1" t="s">
        <v>1045</v>
      </c>
      <c r="I217" s="1" t="s">
        <v>1046</v>
      </c>
      <c r="J217" s="1" t="s">
        <v>70</v>
      </c>
      <c r="K217" s="3">
        <v>32.520000000000003</v>
      </c>
      <c r="L217">
        <v>5</v>
      </c>
      <c r="M217" s="3">
        <v>162.6</v>
      </c>
      <c r="N217" s="1" t="s">
        <v>6669</v>
      </c>
      <c r="O217" s="1" t="s">
        <v>37</v>
      </c>
    </row>
    <row r="218" spans="1:15" x14ac:dyDescent="0.3">
      <c r="A218" s="1" t="s">
        <v>1047</v>
      </c>
      <c r="B218" s="2">
        <v>45336</v>
      </c>
      <c r="C218" s="1" t="s">
        <v>6670</v>
      </c>
      <c r="D218" s="1" t="s">
        <v>39</v>
      </c>
      <c r="E218">
        <v>2024</v>
      </c>
      <c r="F218" s="1" t="s">
        <v>1048</v>
      </c>
      <c r="G218" s="1" t="s">
        <v>1049</v>
      </c>
      <c r="H218" s="1" t="s">
        <v>1050</v>
      </c>
      <c r="I218" s="1" t="s">
        <v>1051</v>
      </c>
      <c r="J218" s="1" t="s">
        <v>70</v>
      </c>
      <c r="K218" s="3">
        <v>42.45</v>
      </c>
      <c r="L218">
        <v>4</v>
      </c>
      <c r="M218" s="3">
        <v>169.8</v>
      </c>
      <c r="N218" s="1" t="s">
        <v>21</v>
      </c>
      <c r="O218" s="1" t="s">
        <v>37</v>
      </c>
    </row>
    <row r="219" spans="1:15" x14ac:dyDescent="0.3">
      <c r="A219" s="1" t="s">
        <v>1052</v>
      </c>
      <c r="B219" s="2">
        <v>45392</v>
      </c>
      <c r="C219" s="1" t="s">
        <v>6670</v>
      </c>
      <c r="D219" s="1" t="s">
        <v>82</v>
      </c>
      <c r="E219">
        <v>2024</v>
      </c>
      <c r="F219" s="1" t="s">
        <v>1053</v>
      </c>
      <c r="G219" s="1" t="s">
        <v>1054</v>
      </c>
      <c r="H219" s="1" t="s">
        <v>1055</v>
      </c>
      <c r="I219" s="1" t="s">
        <v>1056</v>
      </c>
      <c r="J219" s="1" t="s">
        <v>20</v>
      </c>
      <c r="K219" s="3">
        <v>39.75</v>
      </c>
      <c r="L219">
        <v>4</v>
      </c>
      <c r="M219" s="3">
        <v>159</v>
      </c>
      <c r="N219" s="1" t="s">
        <v>29</v>
      </c>
      <c r="O219" s="1" t="s">
        <v>22</v>
      </c>
    </row>
    <row r="220" spans="1:15" x14ac:dyDescent="0.3">
      <c r="A220" s="1" t="s">
        <v>1057</v>
      </c>
      <c r="B220" s="2">
        <v>44826</v>
      </c>
      <c r="C220" s="1" t="s">
        <v>6672</v>
      </c>
      <c r="D220" s="1" t="s">
        <v>60</v>
      </c>
      <c r="E220">
        <v>2022</v>
      </c>
      <c r="F220" s="1" t="s">
        <v>1058</v>
      </c>
      <c r="G220" s="1" t="s">
        <v>1059</v>
      </c>
      <c r="H220" s="1" t="s">
        <v>1060</v>
      </c>
      <c r="I220" s="1" t="s">
        <v>1061</v>
      </c>
      <c r="J220" s="1" t="s">
        <v>70</v>
      </c>
      <c r="K220" s="3">
        <v>14.81</v>
      </c>
      <c r="L220">
        <v>3</v>
      </c>
      <c r="M220" s="3">
        <v>44.43</v>
      </c>
      <c r="N220" s="1" t="s">
        <v>29</v>
      </c>
      <c r="O220" s="1" t="s">
        <v>37</v>
      </c>
    </row>
    <row r="221" spans="1:15" x14ac:dyDescent="0.3">
      <c r="A221" s="1" t="s">
        <v>1062</v>
      </c>
      <c r="B221" s="2">
        <v>45033</v>
      </c>
      <c r="C221" s="1" t="s">
        <v>6667</v>
      </c>
      <c r="D221" s="1" t="s">
        <v>82</v>
      </c>
      <c r="E221">
        <v>2023</v>
      </c>
      <c r="F221" s="1" t="s">
        <v>1063</v>
      </c>
      <c r="G221" s="1" t="s">
        <v>1064</v>
      </c>
      <c r="H221" s="1" t="s">
        <v>568</v>
      </c>
      <c r="I221" s="1" t="s">
        <v>965</v>
      </c>
      <c r="J221" s="1" t="s">
        <v>70</v>
      </c>
      <c r="K221" s="3">
        <v>41.04</v>
      </c>
      <c r="L221">
        <v>2</v>
      </c>
      <c r="M221" s="3">
        <v>82.08</v>
      </c>
      <c r="N221" s="1" t="s">
        <v>6669</v>
      </c>
      <c r="O221" s="1" t="s">
        <v>44</v>
      </c>
    </row>
    <row r="222" spans="1:15" x14ac:dyDescent="0.3">
      <c r="A222" s="1" t="s">
        <v>1065</v>
      </c>
      <c r="B222" s="2">
        <v>44982</v>
      </c>
      <c r="C222" s="1" t="s">
        <v>6673</v>
      </c>
      <c r="D222" s="1" t="s">
        <v>39</v>
      </c>
      <c r="E222">
        <v>2023</v>
      </c>
      <c r="F222" s="1" t="s">
        <v>1066</v>
      </c>
      <c r="G222" s="1" t="s">
        <v>1067</v>
      </c>
      <c r="H222" s="1" t="s">
        <v>1068</v>
      </c>
      <c r="I222" s="1" t="s">
        <v>1069</v>
      </c>
      <c r="J222" s="1" t="s">
        <v>20</v>
      </c>
      <c r="K222" s="3">
        <v>30.98</v>
      </c>
      <c r="L222">
        <v>3</v>
      </c>
      <c r="M222" s="3">
        <v>92.94</v>
      </c>
      <c r="N222" s="1" t="s">
        <v>21</v>
      </c>
      <c r="O222" s="1" t="s">
        <v>30</v>
      </c>
    </row>
    <row r="223" spans="1:15" x14ac:dyDescent="0.3">
      <c r="A223" s="1" t="s">
        <v>1070</v>
      </c>
      <c r="B223" s="2">
        <v>45732</v>
      </c>
      <c r="C223" s="1" t="s">
        <v>6666</v>
      </c>
      <c r="D223" s="1" t="s">
        <v>15</v>
      </c>
      <c r="E223">
        <v>2025</v>
      </c>
      <c r="F223" s="1" t="s">
        <v>918</v>
      </c>
      <c r="G223" s="1" t="s">
        <v>919</v>
      </c>
      <c r="H223" s="1" t="s">
        <v>1071</v>
      </c>
      <c r="I223" s="1" t="s">
        <v>1072</v>
      </c>
      <c r="J223" s="1" t="s">
        <v>70</v>
      </c>
      <c r="K223" s="3">
        <v>46.2</v>
      </c>
      <c r="L223">
        <v>1</v>
      </c>
      <c r="M223" s="3">
        <v>46.2</v>
      </c>
      <c r="N223" s="1" t="s">
        <v>29</v>
      </c>
      <c r="O223" s="1" t="s">
        <v>44</v>
      </c>
    </row>
    <row r="224" spans="1:15" x14ac:dyDescent="0.3">
      <c r="A224" s="1" t="s">
        <v>1073</v>
      </c>
      <c r="B224" s="2">
        <v>45352</v>
      </c>
      <c r="C224" s="1" t="s">
        <v>6668</v>
      </c>
      <c r="D224" s="1" t="s">
        <v>15</v>
      </c>
      <c r="E224">
        <v>2024</v>
      </c>
      <c r="F224" s="1" t="s">
        <v>404</v>
      </c>
      <c r="G224" s="1" t="s">
        <v>1074</v>
      </c>
      <c r="H224" s="1" t="s">
        <v>1075</v>
      </c>
      <c r="I224" s="1" t="s">
        <v>1076</v>
      </c>
      <c r="J224" s="1" t="s">
        <v>20</v>
      </c>
      <c r="K224" s="3">
        <v>40.479999999999997</v>
      </c>
      <c r="L224">
        <v>3</v>
      </c>
      <c r="M224" s="3">
        <v>121.44</v>
      </c>
      <c r="N224" s="1" t="s">
        <v>21</v>
      </c>
      <c r="O224" s="1" t="s">
        <v>30</v>
      </c>
    </row>
    <row r="225" spans="1:15" x14ac:dyDescent="0.3">
      <c r="A225" s="1" t="s">
        <v>1077</v>
      </c>
      <c r="B225" s="2">
        <v>44821</v>
      </c>
      <c r="C225" s="1" t="s">
        <v>6673</v>
      </c>
      <c r="D225" s="1" t="s">
        <v>60</v>
      </c>
      <c r="E225">
        <v>2022</v>
      </c>
      <c r="F225" s="1" t="s">
        <v>1078</v>
      </c>
      <c r="G225" s="1" t="s">
        <v>1079</v>
      </c>
      <c r="H225" s="1" t="s">
        <v>1080</v>
      </c>
      <c r="I225" s="1" t="s">
        <v>1081</v>
      </c>
      <c r="J225" s="1" t="s">
        <v>70</v>
      </c>
      <c r="K225" s="3">
        <v>51.43</v>
      </c>
      <c r="L225">
        <v>1</v>
      </c>
      <c r="M225" s="3">
        <v>51.43</v>
      </c>
      <c r="N225" s="1" t="s">
        <v>29</v>
      </c>
      <c r="O225" s="1" t="s">
        <v>80</v>
      </c>
    </row>
    <row r="226" spans="1:15" x14ac:dyDescent="0.3">
      <c r="A226" s="1" t="s">
        <v>1082</v>
      </c>
      <c r="B226" s="2">
        <v>45307</v>
      </c>
      <c r="C226" s="1" t="s">
        <v>6671</v>
      </c>
      <c r="D226" s="1" t="s">
        <v>210</v>
      </c>
      <c r="E226">
        <v>2024</v>
      </c>
      <c r="F226" s="1" t="s">
        <v>1083</v>
      </c>
      <c r="G226" s="1" t="s">
        <v>1084</v>
      </c>
      <c r="H226" s="1" t="s">
        <v>1085</v>
      </c>
      <c r="I226" s="1" t="s">
        <v>1086</v>
      </c>
      <c r="J226" s="1" t="s">
        <v>70</v>
      </c>
      <c r="K226" s="3">
        <v>36.729999999999997</v>
      </c>
      <c r="L226">
        <v>1</v>
      </c>
      <c r="M226" s="3">
        <v>36.729999999999997</v>
      </c>
      <c r="N226" s="1" t="s">
        <v>21</v>
      </c>
      <c r="O226" s="1" t="s">
        <v>44</v>
      </c>
    </row>
    <row r="227" spans="1:15" x14ac:dyDescent="0.3">
      <c r="A227" s="1" t="s">
        <v>1087</v>
      </c>
      <c r="B227" s="2">
        <v>45038</v>
      </c>
      <c r="C227" s="1" t="s">
        <v>6673</v>
      </c>
      <c r="D227" s="1" t="s">
        <v>82</v>
      </c>
      <c r="E227">
        <v>2023</v>
      </c>
      <c r="F227" s="1" t="s">
        <v>438</v>
      </c>
      <c r="G227" s="1" t="s">
        <v>1088</v>
      </c>
      <c r="H227" s="1" t="s">
        <v>1089</v>
      </c>
      <c r="I227" s="1" t="s">
        <v>1090</v>
      </c>
      <c r="J227" s="1" t="s">
        <v>87</v>
      </c>
      <c r="K227" s="3">
        <v>37.270000000000003</v>
      </c>
      <c r="L227">
        <v>1</v>
      </c>
      <c r="M227" s="3">
        <v>37.270000000000003</v>
      </c>
      <c r="N227" s="1" t="s">
        <v>29</v>
      </c>
      <c r="O227" s="1" t="s">
        <v>37</v>
      </c>
    </row>
    <row r="228" spans="1:15" x14ac:dyDescent="0.3">
      <c r="A228" s="1" t="s">
        <v>1091</v>
      </c>
      <c r="B228" s="2">
        <v>45494</v>
      </c>
      <c r="C228" s="1" t="s">
        <v>6666</v>
      </c>
      <c r="D228" s="1" t="s">
        <v>32</v>
      </c>
      <c r="E228">
        <v>2024</v>
      </c>
      <c r="F228" s="1" t="s">
        <v>1092</v>
      </c>
      <c r="G228" s="1" t="s">
        <v>1093</v>
      </c>
      <c r="H228" s="1" t="s">
        <v>518</v>
      </c>
      <c r="I228" s="1" t="s">
        <v>519</v>
      </c>
      <c r="J228" s="1" t="s">
        <v>87</v>
      </c>
      <c r="K228" s="3">
        <v>26.38</v>
      </c>
      <c r="L228">
        <v>5</v>
      </c>
      <c r="M228" s="3">
        <v>131.9</v>
      </c>
      <c r="N228" s="1" t="s">
        <v>6669</v>
      </c>
      <c r="O228" s="1" t="s">
        <v>30</v>
      </c>
    </row>
    <row r="229" spans="1:15" x14ac:dyDescent="0.3">
      <c r="A229" s="1" t="s">
        <v>1094</v>
      </c>
      <c r="B229" s="2">
        <v>44928</v>
      </c>
      <c r="C229" s="1" t="s">
        <v>6667</v>
      </c>
      <c r="D229" s="1" t="s">
        <v>210</v>
      </c>
      <c r="E229">
        <v>2023</v>
      </c>
      <c r="F229" s="1" t="s">
        <v>1095</v>
      </c>
      <c r="G229" s="1" t="s">
        <v>1096</v>
      </c>
      <c r="H229" s="1" t="s">
        <v>841</v>
      </c>
      <c r="I229" s="1" t="s">
        <v>1097</v>
      </c>
      <c r="J229" s="1" t="s">
        <v>70</v>
      </c>
      <c r="K229" s="3">
        <v>35.15</v>
      </c>
      <c r="L229">
        <v>2</v>
      </c>
      <c r="M229" s="3">
        <v>70.3</v>
      </c>
      <c r="N229" s="1" t="s">
        <v>29</v>
      </c>
      <c r="O229" s="1" t="s">
        <v>37</v>
      </c>
    </row>
    <row r="230" spans="1:15" x14ac:dyDescent="0.3">
      <c r="A230" s="1" t="s">
        <v>1098</v>
      </c>
      <c r="B230" s="2">
        <v>44832</v>
      </c>
      <c r="C230" s="1" t="s">
        <v>6670</v>
      </c>
      <c r="D230" s="1" t="s">
        <v>60</v>
      </c>
      <c r="E230">
        <v>2022</v>
      </c>
      <c r="F230" s="1" t="s">
        <v>829</v>
      </c>
      <c r="G230" s="1" t="s">
        <v>1099</v>
      </c>
      <c r="H230" s="1" t="s">
        <v>1100</v>
      </c>
      <c r="I230" s="1" t="s">
        <v>1101</v>
      </c>
      <c r="J230" s="1" t="s">
        <v>70</v>
      </c>
      <c r="K230" s="3">
        <v>7.31</v>
      </c>
      <c r="L230">
        <v>4</v>
      </c>
      <c r="M230" s="3">
        <v>29.24</v>
      </c>
      <c r="N230" s="1" t="s">
        <v>21</v>
      </c>
      <c r="O230" s="1" t="s">
        <v>37</v>
      </c>
    </row>
    <row r="231" spans="1:15" x14ac:dyDescent="0.3">
      <c r="A231" s="1" t="s">
        <v>1102</v>
      </c>
      <c r="B231" s="2">
        <v>45403</v>
      </c>
      <c r="C231" s="1" t="s">
        <v>6666</v>
      </c>
      <c r="D231" s="1" t="s">
        <v>82</v>
      </c>
      <c r="E231">
        <v>2024</v>
      </c>
      <c r="F231" s="1" t="s">
        <v>1103</v>
      </c>
      <c r="G231" s="1" t="s">
        <v>1104</v>
      </c>
      <c r="H231" s="1" t="s">
        <v>435</v>
      </c>
      <c r="I231" s="1" t="s">
        <v>436</v>
      </c>
      <c r="J231" s="1" t="s">
        <v>51</v>
      </c>
      <c r="K231" s="3">
        <v>17.25</v>
      </c>
      <c r="L231">
        <v>4</v>
      </c>
      <c r="M231" s="3">
        <v>69</v>
      </c>
      <c r="N231" s="1" t="s">
        <v>29</v>
      </c>
      <c r="O231" s="1" t="s">
        <v>193</v>
      </c>
    </row>
    <row r="232" spans="1:15" x14ac:dyDescent="0.3">
      <c r="A232" s="1" t="s">
        <v>1105</v>
      </c>
      <c r="B232" s="2">
        <v>45828</v>
      </c>
      <c r="C232" s="1" t="s">
        <v>6668</v>
      </c>
      <c r="D232" s="1" t="s">
        <v>24</v>
      </c>
      <c r="E232">
        <v>2025</v>
      </c>
      <c r="F232" s="1" t="s">
        <v>1106</v>
      </c>
      <c r="G232" s="1" t="s">
        <v>1107</v>
      </c>
      <c r="H232" s="1" t="s">
        <v>1108</v>
      </c>
      <c r="I232" s="1" t="s">
        <v>1109</v>
      </c>
      <c r="J232" s="1" t="s">
        <v>70</v>
      </c>
      <c r="K232" s="3">
        <v>41.79</v>
      </c>
      <c r="L232">
        <v>3</v>
      </c>
      <c r="M232" s="3">
        <v>125.37</v>
      </c>
      <c r="N232" s="1" t="s">
        <v>6669</v>
      </c>
      <c r="O232" s="1" t="s">
        <v>30</v>
      </c>
    </row>
    <row r="233" spans="1:15" x14ac:dyDescent="0.3">
      <c r="A233" s="1" t="s">
        <v>1110</v>
      </c>
      <c r="B233" s="2">
        <v>45479</v>
      </c>
      <c r="C233" s="1" t="s">
        <v>6673</v>
      </c>
      <c r="D233" s="1" t="s">
        <v>32</v>
      </c>
      <c r="E233">
        <v>2024</v>
      </c>
      <c r="F233" s="1" t="s">
        <v>1111</v>
      </c>
      <c r="G233" s="1" t="s">
        <v>1112</v>
      </c>
      <c r="H233" s="1" t="s">
        <v>896</v>
      </c>
      <c r="I233" s="1" t="s">
        <v>897</v>
      </c>
      <c r="J233" s="1" t="s">
        <v>87</v>
      </c>
      <c r="K233" s="3">
        <v>13.63</v>
      </c>
      <c r="L233">
        <v>2</v>
      </c>
      <c r="M233" s="3">
        <v>27.26</v>
      </c>
      <c r="N233" s="1" t="s">
        <v>6669</v>
      </c>
      <c r="O233" s="1" t="s">
        <v>193</v>
      </c>
    </row>
    <row r="234" spans="1:15" x14ac:dyDescent="0.3">
      <c r="A234" s="1" t="s">
        <v>1113</v>
      </c>
      <c r="B234" s="2">
        <v>45084</v>
      </c>
      <c r="C234" s="1" t="s">
        <v>6670</v>
      </c>
      <c r="D234" s="1" t="s">
        <v>24</v>
      </c>
      <c r="E234">
        <v>2023</v>
      </c>
      <c r="F234" s="1" t="s">
        <v>1114</v>
      </c>
      <c r="G234" s="1" t="s">
        <v>1115</v>
      </c>
      <c r="H234" s="1" t="s">
        <v>554</v>
      </c>
      <c r="I234" s="1" t="s">
        <v>1116</v>
      </c>
      <c r="J234" s="1" t="s">
        <v>51</v>
      </c>
      <c r="K234" s="3">
        <v>57.3</v>
      </c>
      <c r="L234">
        <v>2</v>
      </c>
      <c r="M234" s="3">
        <v>114.6</v>
      </c>
      <c r="N234" s="1" t="s">
        <v>6669</v>
      </c>
      <c r="O234" s="1" t="s">
        <v>95</v>
      </c>
    </row>
    <row r="235" spans="1:15" x14ac:dyDescent="0.3">
      <c r="A235" s="1" t="s">
        <v>1117</v>
      </c>
      <c r="B235" s="2">
        <v>45064</v>
      </c>
      <c r="C235" s="1" t="s">
        <v>6672</v>
      </c>
      <c r="D235" s="1" t="s">
        <v>46</v>
      </c>
      <c r="E235">
        <v>2023</v>
      </c>
      <c r="F235" s="1" t="s">
        <v>819</v>
      </c>
      <c r="G235" s="1" t="s">
        <v>1118</v>
      </c>
      <c r="H235" s="1" t="s">
        <v>1037</v>
      </c>
      <c r="I235" s="1" t="s">
        <v>1038</v>
      </c>
      <c r="J235" s="1" t="s">
        <v>20</v>
      </c>
      <c r="K235" s="3">
        <v>5.47</v>
      </c>
      <c r="L235">
        <v>4</v>
      </c>
      <c r="M235" s="3">
        <v>21.88</v>
      </c>
      <c r="N235" s="1" t="s">
        <v>6669</v>
      </c>
      <c r="O235" s="1" t="s">
        <v>30</v>
      </c>
    </row>
    <row r="236" spans="1:15" x14ac:dyDescent="0.3">
      <c r="A236" s="1" t="s">
        <v>1119</v>
      </c>
      <c r="B236" s="2">
        <v>45435</v>
      </c>
      <c r="C236" s="1" t="s">
        <v>6672</v>
      </c>
      <c r="D236" s="1" t="s">
        <v>46</v>
      </c>
      <c r="E236">
        <v>2024</v>
      </c>
      <c r="F236" s="1" t="s">
        <v>1120</v>
      </c>
      <c r="G236" s="1" t="s">
        <v>1121</v>
      </c>
      <c r="H236" s="1" t="s">
        <v>535</v>
      </c>
      <c r="I236" s="1" t="s">
        <v>536</v>
      </c>
      <c r="J236" s="1" t="s">
        <v>70</v>
      </c>
      <c r="K236" s="3">
        <v>8.35</v>
      </c>
      <c r="L236">
        <v>2</v>
      </c>
      <c r="M236" s="3">
        <v>16.7</v>
      </c>
      <c r="N236" s="1" t="s">
        <v>6669</v>
      </c>
      <c r="O236" s="1" t="s">
        <v>37</v>
      </c>
    </row>
    <row r="237" spans="1:15" x14ac:dyDescent="0.3">
      <c r="A237" s="1" t="s">
        <v>1122</v>
      </c>
      <c r="B237" s="2">
        <v>45587</v>
      </c>
      <c r="C237" s="1" t="s">
        <v>6671</v>
      </c>
      <c r="D237" s="1" t="s">
        <v>133</v>
      </c>
      <c r="E237">
        <v>2024</v>
      </c>
      <c r="F237" s="1" t="s">
        <v>1123</v>
      </c>
      <c r="G237" s="1" t="s">
        <v>1124</v>
      </c>
      <c r="H237" s="1" t="s">
        <v>1125</v>
      </c>
      <c r="I237" s="1" t="s">
        <v>1126</v>
      </c>
      <c r="J237" s="1" t="s">
        <v>87</v>
      </c>
      <c r="K237" s="3">
        <v>5.59</v>
      </c>
      <c r="L237">
        <v>1</v>
      </c>
      <c r="M237" s="3">
        <v>5.59</v>
      </c>
      <c r="N237" s="1" t="s">
        <v>21</v>
      </c>
      <c r="O237" s="1" t="s">
        <v>44</v>
      </c>
    </row>
    <row r="238" spans="1:15" x14ac:dyDescent="0.3">
      <c r="A238" s="1" t="s">
        <v>1127</v>
      </c>
      <c r="B238" s="2">
        <v>45639</v>
      </c>
      <c r="C238" s="1" t="s">
        <v>6668</v>
      </c>
      <c r="D238" s="1" t="s">
        <v>107</v>
      </c>
      <c r="E238">
        <v>2024</v>
      </c>
      <c r="F238" s="1" t="s">
        <v>1128</v>
      </c>
      <c r="G238" s="1" t="s">
        <v>1129</v>
      </c>
      <c r="H238" s="1" t="s">
        <v>1130</v>
      </c>
      <c r="I238" s="1" t="s">
        <v>1131</v>
      </c>
      <c r="J238" s="1" t="s">
        <v>87</v>
      </c>
      <c r="K238" s="3">
        <v>6.53</v>
      </c>
      <c r="L238">
        <v>3</v>
      </c>
      <c r="M238" s="3">
        <v>19.59</v>
      </c>
      <c r="N238" s="1" t="s">
        <v>21</v>
      </c>
      <c r="O238" s="1" t="s">
        <v>193</v>
      </c>
    </row>
    <row r="239" spans="1:15" x14ac:dyDescent="0.3">
      <c r="A239" s="1" t="s">
        <v>1132</v>
      </c>
      <c r="B239" s="2">
        <v>45011</v>
      </c>
      <c r="C239" s="1" t="s">
        <v>6666</v>
      </c>
      <c r="D239" s="1" t="s">
        <v>15</v>
      </c>
      <c r="E239">
        <v>2023</v>
      </c>
      <c r="F239" s="1" t="s">
        <v>1133</v>
      </c>
      <c r="G239" s="1" t="s">
        <v>1134</v>
      </c>
      <c r="H239" s="1" t="s">
        <v>104</v>
      </c>
      <c r="I239" s="1" t="s">
        <v>1135</v>
      </c>
      <c r="J239" s="1" t="s">
        <v>20</v>
      </c>
      <c r="K239" s="3">
        <v>17.73</v>
      </c>
      <c r="L239">
        <v>5</v>
      </c>
      <c r="M239" s="3">
        <v>88.65</v>
      </c>
      <c r="N239" s="1" t="s">
        <v>21</v>
      </c>
      <c r="O239" s="1" t="s">
        <v>44</v>
      </c>
    </row>
    <row r="240" spans="1:15" x14ac:dyDescent="0.3">
      <c r="A240" s="1" t="s">
        <v>1136</v>
      </c>
      <c r="B240" s="2">
        <v>45893</v>
      </c>
      <c r="C240" s="1" t="s">
        <v>6666</v>
      </c>
      <c r="D240" s="1" t="s">
        <v>90</v>
      </c>
      <c r="E240">
        <v>2025</v>
      </c>
      <c r="F240" s="1" t="s">
        <v>305</v>
      </c>
      <c r="G240" s="1" t="s">
        <v>306</v>
      </c>
      <c r="H240" s="1" t="s">
        <v>181</v>
      </c>
      <c r="I240" s="1" t="s">
        <v>182</v>
      </c>
      <c r="J240" s="1" t="s">
        <v>70</v>
      </c>
      <c r="K240" s="3">
        <v>32.15</v>
      </c>
      <c r="L240">
        <v>2</v>
      </c>
      <c r="M240" s="3">
        <v>64.3</v>
      </c>
      <c r="N240" s="1" t="s">
        <v>6669</v>
      </c>
      <c r="O240" s="1" t="s">
        <v>37</v>
      </c>
    </row>
    <row r="241" spans="1:15" x14ac:dyDescent="0.3">
      <c r="A241" s="1" t="s">
        <v>1137</v>
      </c>
      <c r="B241" s="2">
        <v>45125</v>
      </c>
      <c r="C241" s="1" t="s">
        <v>6671</v>
      </c>
      <c r="D241" s="1" t="s">
        <v>32</v>
      </c>
      <c r="E241">
        <v>2023</v>
      </c>
      <c r="F241" s="1" t="s">
        <v>814</v>
      </c>
      <c r="G241" s="1" t="s">
        <v>1138</v>
      </c>
      <c r="H241" s="1" t="s">
        <v>252</v>
      </c>
      <c r="I241" s="1" t="s">
        <v>253</v>
      </c>
      <c r="J241" s="1" t="s">
        <v>51</v>
      </c>
      <c r="K241" s="3">
        <v>38.200000000000003</v>
      </c>
      <c r="L241">
        <v>4</v>
      </c>
      <c r="M241" s="3">
        <v>152.80000000000001</v>
      </c>
      <c r="N241" s="1" t="s">
        <v>29</v>
      </c>
      <c r="O241" s="1" t="s">
        <v>44</v>
      </c>
    </row>
    <row r="242" spans="1:15" x14ac:dyDescent="0.3">
      <c r="A242" s="1" t="s">
        <v>1139</v>
      </c>
      <c r="B242" s="2">
        <v>44818</v>
      </c>
      <c r="C242" s="1" t="s">
        <v>6670</v>
      </c>
      <c r="D242" s="1" t="s">
        <v>60</v>
      </c>
      <c r="E242">
        <v>2022</v>
      </c>
      <c r="F242" s="1" t="s">
        <v>606</v>
      </c>
      <c r="G242" s="1" t="s">
        <v>607</v>
      </c>
      <c r="H242" s="1" t="s">
        <v>1140</v>
      </c>
      <c r="I242" s="1" t="s">
        <v>1141</v>
      </c>
      <c r="J242" s="1" t="s">
        <v>51</v>
      </c>
      <c r="K242" s="3">
        <v>8.2200000000000006</v>
      </c>
      <c r="L242">
        <v>3</v>
      </c>
      <c r="M242" s="3">
        <v>24.66</v>
      </c>
      <c r="N242" s="1" t="s">
        <v>6669</v>
      </c>
      <c r="O242" s="1" t="s">
        <v>22</v>
      </c>
    </row>
    <row r="243" spans="1:15" x14ac:dyDescent="0.3">
      <c r="A243" s="1" t="s">
        <v>1142</v>
      </c>
      <c r="B243" s="2">
        <v>44890</v>
      </c>
      <c r="C243" s="1" t="s">
        <v>6668</v>
      </c>
      <c r="D243" s="1" t="s">
        <v>54</v>
      </c>
      <c r="E243">
        <v>2022</v>
      </c>
      <c r="F243" s="1" t="s">
        <v>1143</v>
      </c>
      <c r="G243" s="1" t="s">
        <v>1144</v>
      </c>
      <c r="H243" s="1" t="s">
        <v>739</v>
      </c>
      <c r="I243" s="1" t="s">
        <v>740</v>
      </c>
      <c r="J243" s="1" t="s">
        <v>20</v>
      </c>
      <c r="K243" s="3">
        <v>33.32</v>
      </c>
      <c r="L243">
        <v>3</v>
      </c>
      <c r="M243" s="3">
        <v>99.96</v>
      </c>
      <c r="N243" s="1" t="s">
        <v>6669</v>
      </c>
      <c r="O243" s="1" t="s">
        <v>44</v>
      </c>
    </row>
    <row r="244" spans="1:15" x14ac:dyDescent="0.3">
      <c r="A244" s="1" t="s">
        <v>1145</v>
      </c>
      <c r="B244" s="2">
        <v>45345</v>
      </c>
      <c r="C244" s="1" t="s">
        <v>6668</v>
      </c>
      <c r="D244" s="1" t="s">
        <v>39</v>
      </c>
      <c r="E244">
        <v>2024</v>
      </c>
      <c r="F244" s="1" t="s">
        <v>1146</v>
      </c>
      <c r="G244" s="1" t="s">
        <v>1147</v>
      </c>
      <c r="H244" s="1" t="s">
        <v>1148</v>
      </c>
      <c r="I244" s="1" t="s">
        <v>1149</v>
      </c>
      <c r="J244" s="1" t="s">
        <v>70</v>
      </c>
      <c r="K244" s="3">
        <v>21.52</v>
      </c>
      <c r="L244">
        <v>5</v>
      </c>
      <c r="M244" s="3">
        <v>107.6</v>
      </c>
      <c r="N244" s="1" t="s">
        <v>88</v>
      </c>
      <c r="O244" s="1" t="s">
        <v>52</v>
      </c>
    </row>
    <row r="245" spans="1:15" x14ac:dyDescent="0.3">
      <c r="A245" s="1" t="s">
        <v>1150</v>
      </c>
      <c r="B245" s="2">
        <v>45162</v>
      </c>
      <c r="C245" s="1" t="s">
        <v>6672</v>
      </c>
      <c r="D245" s="1" t="s">
        <v>90</v>
      </c>
      <c r="E245">
        <v>2023</v>
      </c>
      <c r="F245" s="1" t="s">
        <v>1095</v>
      </c>
      <c r="G245" s="1" t="s">
        <v>1151</v>
      </c>
      <c r="H245" s="1" t="s">
        <v>1152</v>
      </c>
      <c r="I245" s="1" t="s">
        <v>1153</v>
      </c>
      <c r="J245" s="1" t="s">
        <v>87</v>
      </c>
      <c r="K245" s="3">
        <v>36.409999999999997</v>
      </c>
      <c r="L245">
        <v>4</v>
      </c>
      <c r="M245" s="3">
        <v>145.63999999999999</v>
      </c>
      <c r="N245" s="1" t="s">
        <v>88</v>
      </c>
      <c r="O245" s="1" t="s">
        <v>30</v>
      </c>
    </row>
    <row r="246" spans="1:15" x14ac:dyDescent="0.3">
      <c r="A246" s="1" t="s">
        <v>1154</v>
      </c>
      <c r="B246" s="2">
        <v>45750</v>
      </c>
      <c r="C246" s="1" t="s">
        <v>6672</v>
      </c>
      <c r="D246" s="1" t="s">
        <v>82</v>
      </c>
      <c r="E246">
        <v>2025</v>
      </c>
      <c r="F246" s="1" t="s">
        <v>378</v>
      </c>
      <c r="G246" s="1" t="s">
        <v>379</v>
      </c>
      <c r="H246" s="1" t="s">
        <v>1155</v>
      </c>
      <c r="I246" s="1" t="s">
        <v>1156</v>
      </c>
      <c r="J246" s="1" t="s">
        <v>51</v>
      </c>
      <c r="K246" s="3">
        <v>20.09</v>
      </c>
      <c r="L246">
        <v>3</v>
      </c>
      <c r="M246" s="3">
        <v>60.27</v>
      </c>
      <c r="N246" s="1" t="s">
        <v>21</v>
      </c>
      <c r="O246" s="1" t="s">
        <v>37</v>
      </c>
    </row>
    <row r="247" spans="1:15" x14ac:dyDescent="0.3">
      <c r="A247" s="1" t="s">
        <v>1157</v>
      </c>
      <c r="B247" s="2">
        <v>45293</v>
      </c>
      <c r="C247" s="1" t="s">
        <v>6671</v>
      </c>
      <c r="D247" s="1" t="s">
        <v>210</v>
      </c>
      <c r="E247">
        <v>2024</v>
      </c>
      <c r="F247" s="1" t="s">
        <v>1114</v>
      </c>
      <c r="G247" s="1" t="s">
        <v>1115</v>
      </c>
      <c r="H247" s="1" t="s">
        <v>1158</v>
      </c>
      <c r="I247" s="1" t="s">
        <v>1159</v>
      </c>
      <c r="J247" s="1" t="s">
        <v>87</v>
      </c>
      <c r="K247" s="3">
        <v>20.94</v>
      </c>
      <c r="L247">
        <v>4</v>
      </c>
      <c r="M247" s="3">
        <v>83.76</v>
      </c>
      <c r="N247" s="1" t="s">
        <v>6669</v>
      </c>
      <c r="O247" s="1" t="s">
        <v>52</v>
      </c>
    </row>
    <row r="248" spans="1:15" x14ac:dyDescent="0.3">
      <c r="A248" s="1" t="s">
        <v>1160</v>
      </c>
      <c r="B248" s="2">
        <v>45045</v>
      </c>
      <c r="C248" s="1" t="s">
        <v>6673</v>
      </c>
      <c r="D248" s="1" t="s">
        <v>82</v>
      </c>
      <c r="E248">
        <v>2023</v>
      </c>
      <c r="F248" s="1" t="s">
        <v>839</v>
      </c>
      <c r="G248" s="1" t="s">
        <v>1161</v>
      </c>
      <c r="H248" s="1" t="s">
        <v>936</v>
      </c>
      <c r="I248" s="1" t="s">
        <v>937</v>
      </c>
      <c r="J248" s="1" t="s">
        <v>87</v>
      </c>
      <c r="K248" s="3">
        <v>23.32</v>
      </c>
      <c r="L248">
        <v>2</v>
      </c>
      <c r="M248" s="3">
        <v>46.64</v>
      </c>
      <c r="N248" s="1" t="s">
        <v>6669</v>
      </c>
      <c r="O248" s="1" t="s">
        <v>95</v>
      </c>
    </row>
    <row r="249" spans="1:15" x14ac:dyDescent="0.3">
      <c r="A249" s="1" t="s">
        <v>1162</v>
      </c>
      <c r="B249" s="2">
        <v>45639</v>
      </c>
      <c r="C249" s="1" t="s">
        <v>6668</v>
      </c>
      <c r="D249" s="1" t="s">
        <v>107</v>
      </c>
      <c r="E249">
        <v>2024</v>
      </c>
      <c r="F249" s="1" t="s">
        <v>1163</v>
      </c>
      <c r="G249" s="1" t="s">
        <v>1164</v>
      </c>
      <c r="H249" s="1" t="s">
        <v>1165</v>
      </c>
      <c r="I249" s="1" t="s">
        <v>1166</v>
      </c>
      <c r="J249" s="1" t="s">
        <v>20</v>
      </c>
      <c r="K249" s="3">
        <v>21.75</v>
      </c>
      <c r="L249">
        <v>1</v>
      </c>
      <c r="M249" s="3">
        <v>21.75</v>
      </c>
      <c r="N249" s="1" t="s">
        <v>6669</v>
      </c>
      <c r="O249" s="1" t="s">
        <v>22</v>
      </c>
    </row>
    <row r="250" spans="1:15" x14ac:dyDescent="0.3">
      <c r="A250" s="1" t="s">
        <v>1167</v>
      </c>
      <c r="B250" s="2">
        <v>45889</v>
      </c>
      <c r="C250" s="1" t="s">
        <v>6670</v>
      </c>
      <c r="D250" s="1" t="s">
        <v>90</v>
      </c>
      <c r="E250">
        <v>2025</v>
      </c>
      <c r="F250" s="1" t="s">
        <v>1168</v>
      </c>
      <c r="G250" s="1" t="s">
        <v>1169</v>
      </c>
      <c r="H250" s="1" t="s">
        <v>1007</v>
      </c>
      <c r="I250" s="1" t="s">
        <v>1170</v>
      </c>
      <c r="J250" s="1" t="s">
        <v>70</v>
      </c>
      <c r="K250" s="3">
        <v>31.92</v>
      </c>
      <c r="L250">
        <v>3</v>
      </c>
      <c r="M250" s="3">
        <v>95.76</v>
      </c>
      <c r="N250" s="1" t="s">
        <v>21</v>
      </c>
      <c r="O250" s="1" t="s">
        <v>22</v>
      </c>
    </row>
    <row r="251" spans="1:15" x14ac:dyDescent="0.3">
      <c r="A251" s="1" t="s">
        <v>1171</v>
      </c>
      <c r="B251" s="2">
        <v>45054</v>
      </c>
      <c r="C251" s="1" t="s">
        <v>6667</v>
      </c>
      <c r="D251" s="1" t="s">
        <v>46</v>
      </c>
      <c r="E251">
        <v>2023</v>
      </c>
      <c r="F251" s="1" t="s">
        <v>676</v>
      </c>
      <c r="G251" s="1" t="s">
        <v>677</v>
      </c>
      <c r="H251" s="1" t="s">
        <v>757</v>
      </c>
      <c r="I251" s="1" t="s">
        <v>1172</v>
      </c>
      <c r="J251" s="1" t="s">
        <v>20</v>
      </c>
      <c r="K251" s="3">
        <v>43.42</v>
      </c>
      <c r="L251">
        <v>4</v>
      </c>
      <c r="M251" s="3">
        <v>173.68</v>
      </c>
      <c r="N251" s="1" t="s">
        <v>6669</v>
      </c>
      <c r="O251" s="1" t="s">
        <v>193</v>
      </c>
    </row>
    <row r="252" spans="1:15" x14ac:dyDescent="0.3">
      <c r="A252" s="1" t="s">
        <v>1173</v>
      </c>
      <c r="B252" s="2">
        <v>45306</v>
      </c>
      <c r="C252" s="1" t="s">
        <v>6667</v>
      </c>
      <c r="D252" s="1" t="s">
        <v>210</v>
      </c>
      <c r="E252">
        <v>2024</v>
      </c>
      <c r="F252" s="1" t="s">
        <v>245</v>
      </c>
      <c r="G252" s="1" t="s">
        <v>246</v>
      </c>
      <c r="H252" s="1" t="s">
        <v>608</v>
      </c>
      <c r="I252" s="1" t="s">
        <v>1174</v>
      </c>
      <c r="J252" s="1" t="s">
        <v>20</v>
      </c>
      <c r="K252" s="3">
        <v>57.96</v>
      </c>
      <c r="L252">
        <v>4</v>
      </c>
      <c r="M252" s="3">
        <v>231.84</v>
      </c>
      <c r="N252" s="1" t="s">
        <v>21</v>
      </c>
      <c r="O252" s="1" t="s">
        <v>95</v>
      </c>
    </row>
    <row r="253" spans="1:15" x14ac:dyDescent="0.3">
      <c r="A253" s="1" t="s">
        <v>1175</v>
      </c>
      <c r="B253" s="2">
        <v>45032</v>
      </c>
      <c r="C253" s="1" t="s">
        <v>6666</v>
      </c>
      <c r="D253" s="1" t="s">
        <v>82</v>
      </c>
      <c r="E253">
        <v>2023</v>
      </c>
      <c r="F253" s="1" t="s">
        <v>1176</v>
      </c>
      <c r="G253" s="1" t="s">
        <v>1177</v>
      </c>
      <c r="H253" s="1" t="s">
        <v>513</v>
      </c>
      <c r="I253" s="1" t="s">
        <v>1178</v>
      </c>
      <c r="J253" s="1" t="s">
        <v>70</v>
      </c>
      <c r="K253" s="3">
        <v>5.34</v>
      </c>
      <c r="L253">
        <v>2</v>
      </c>
      <c r="M253" s="3">
        <v>10.68</v>
      </c>
      <c r="N253" s="1" t="s">
        <v>21</v>
      </c>
      <c r="O253" s="1" t="s">
        <v>95</v>
      </c>
    </row>
    <row r="254" spans="1:15" x14ac:dyDescent="0.3">
      <c r="A254" s="1" t="s">
        <v>1179</v>
      </c>
      <c r="B254" s="2">
        <v>45447</v>
      </c>
      <c r="C254" s="1" t="s">
        <v>6671</v>
      </c>
      <c r="D254" s="1" t="s">
        <v>24</v>
      </c>
      <c r="E254">
        <v>2024</v>
      </c>
      <c r="F254" s="1" t="s">
        <v>1180</v>
      </c>
      <c r="G254" s="1" t="s">
        <v>1181</v>
      </c>
      <c r="H254" s="1" t="s">
        <v>1152</v>
      </c>
      <c r="I254" s="1" t="s">
        <v>1182</v>
      </c>
      <c r="J254" s="1" t="s">
        <v>20</v>
      </c>
      <c r="K254" s="3">
        <v>15.84</v>
      </c>
      <c r="L254">
        <v>1</v>
      </c>
      <c r="M254" s="3">
        <v>15.84</v>
      </c>
      <c r="N254" s="1" t="s">
        <v>21</v>
      </c>
      <c r="O254" s="1" t="s">
        <v>22</v>
      </c>
    </row>
    <row r="255" spans="1:15" x14ac:dyDescent="0.3">
      <c r="A255" s="1" t="s">
        <v>1183</v>
      </c>
      <c r="B255" s="2">
        <v>45390</v>
      </c>
      <c r="C255" s="1" t="s">
        <v>6667</v>
      </c>
      <c r="D255" s="1" t="s">
        <v>82</v>
      </c>
      <c r="E255">
        <v>2024</v>
      </c>
      <c r="F255" s="1" t="s">
        <v>419</v>
      </c>
      <c r="G255" s="1" t="s">
        <v>420</v>
      </c>
      <c r="H255" s="1" t="s">
        <v>772</v>
      </c>
      <c r="I255" s="1" t="s">
        <v>773</v>
      </c>
      <c r="J255" s="1" t="s">
        <v>51</v>
      </c>
      <c r="K255" s="3">
        <v>11.14</v>
      </c>
      <c r="L255">
        <v>4</v>
      </c>
      <c r="M255" s="3">
        <v>44.56</v>
      </c>
      <c r="N255" s="1" t="s">
        <v>29</v>
      </c>
      <c r="O255" s="1" t="s">
        <v>22</v>
      </c>
    </row>
    <row r="256" spans="1:15" x14ac:dyDescent="0.3">
      <c r="A256" s="1" t="s">
        <v>1184</v>
      </c>
      <c r="B256" s="2">
        <v>45143</v>
      </c>
      <c r="C256" s="1" t="s">
        <v>6673</v>
      </c>
      <c r="D256" s="1" t="s">
        <v>90</v>
      </c>
      <c r="E256">
        <v>2023</v>
      </c>
      <c r="F256" s="1" t="s">
        <v>671</v>
      </c>
      <c r="G256" s="1" t="s">
        <v>672</v>
      </c>
      <c r="H256" s="1" t="s">
        <v>1185</v>
      </c>
      <c r="I256" s="1" t="s">
        <v>1186</v>
      </c>
      <c r="J256" s="1" t="s">
        <v>70</v>
      </c>
      <c r="K256" s="3">
        <v>18.48</v>
      </c>
      <c r="L256">
        <v>3</v>
      </c>
      <c r="M256" s="3">
        <v>55.44</v>
      </c>
      <c r="N256" s="1" t="s">
        <v>6669</v>
      </c>
      <c r="O256" s="1" t="s">
        <v>80</v>
      </c>
    </row>
    <row r="257" spans="1:15" x14ac:dyDescent="0.3">
      <c r="A257" s="1" t="s">
        <v>1187</v>
      </c>
      <c r="B257" s="2">
        <v>45017</v>
      </c>
      <c r="C257" s="1" t="s">
        <v>6673</v>
      </c>
      <c r="D257" s="1" t="s">
        <v>82</v>
      </c>
      <c r="E257">
        <v>2023</v>
      </c>
      <c r="F257" s="1" t="s">
        <v>1188</v>
      </c>
      <c r="G257" s="1" t="s">
        <v>1189</v>
      </c>
      <c r="H257" s="1" t="s">
        <v>1152</v>
      </c>
      <c r="I257" s="1" t="s">
        <v>1190</v>
      </c>
      <c r="J257" s="1" t="s">
        <v>20</v>
      </c>
      <c r="K257" s="3">
        <v>9.9600000000000009</v>
      </c>
      <c r="L257">
        <v>2</v>
      </c>
      <c r="M257" s="3">
        <v>19.920000000000002</v>
      </c>
      <c r="N257" s="1" t="s">
        <v>21</v>
      </c>
      <c r="O257" s="1" t="s">
        <v>22</v>
      </c>
    </row>
    <row r="258" spans="1:15" x14ac:dyDescent="0.3">
      <c r="A258" s="1" t="s">
        <v>1191</v>
      </c>
      <c r="B258" s="2">
        <v>45071</v>
      </c>
      <c r="C258" s="1" t="s">
        <v>6672</v>
      </c>
      <c r="D258" s="1" t="s">
        <v>46</v>
      </c>
      <c r="E258">
        <v>2023</v>
      </c>
      <c r="F258" s="1" t="s">
        <v>1192</v>
      </c>
      <c r="G258" s="1" t="s">
        <v>1193</v>
      </c>
      <c r="H258" s="1" t="s">
        <v>1194</v>
      </c>
      <c r="I258" s="1" t="s">
        <v>1195</v>
      </c>
      <c r="J258" s="1" t="s">
        <v>20</v>
      </c>
      <c r="K258" s="3">
        <v>14.77</v>
      </c>
      <c r="L258">
        <v>1</v>
      </c>
      <c r="M258" s="3">
        <v>14.77</v>
      </c>
      <c r="N258" s="1" t="s">
        <v>29</v>
      </c>
      <c r="O258" s="1" t="s">
        <v>30</v>
      </c>
    </row>
    <row r="259" spans="1:15" x14ac:dyDescent="0.3">
      <c r="A259" s="1" t="s">
        <v>1196</v>
      </c>
      <c r="B259" s="2">
        <v>45179</v>
      </c>
      <c r="C259" s="1" t="s">
        <v>6666</v>
      </c>
      <c r="D259" s="1" t="s">
        <v>60</v>
      </c>
      <c r="E259">
        <v>2023</v>
      </c>
      <c r="F259" s="1" t="s">
        <v>982</v>
      </c>
      <c r="G259" s="1" t="s">
        <v>983</v>
      </c>
      <c r="H259" s="1" t="s">
        <v>1197</v>
      </c>
      <c r="I259" s="1" t="s">
        <v>1198</v>
      </c>
      <c r="J259" s="1" t="s">
        <v>70</v>
      </c>
      <c r="K259" s="3">
        <v>55.82</v>
      </c>
      <c r="L259">
        <v>5</v>
      </c>
      <c r="M259" s="3">
        <v>279.10000000000002</v>
      </c>
      <c r="N259" s="1" t="s">
        <v>21</v>
      </c>
      <c r="O259" s="1" t="s">
        <v>37</v>
      </c>
    </row>
    <row r="260" spans="1:15" x14ac:dyDescent="0.3">
      <c r="A260" s="1" t="s">
        <v>1199</v>
      </c>
      <c r="B260" s="2">
        <v>44934</v>
      </c>
      <c r="C260" s="1" t="s">
        <v>6666</v>
      </c>
      <c r="D260" s="1" t="s">
        <v>210</v>
      </c>
      <c r="E260">
        <v>2023</v>
      </c>
      <c r="F260" s="1" t="s">
        <v>681</v>
      </c>
      <c r="G260" s="1" t="s">
        <v>682</v>
      </c>
      <c r="H260" s="1" t="s">
        <v>1200</v>
      </c>
      <c r="I260" s="1" t="s">
        <v>1201</v>
      </c>
      <c r="J260" s="1" t="s">
        <v>20</v>
      </c>
      <c r="K260" s="3">
        <v>16.399999999999999</v>
      </c>
      <c r="L260">
        <v>5</v>
      </c>
      <c r="M260" s="3">
        <v>82</v>
      </c>
      <c r="N260" s="1" t="s">
        <v>21</v>
      </c>
      <c r="O260" s="1" t="s">
        <v>37</v>
      </c>
    </row>
    <row r="261" spans="1:15" x14ac:dyDescent="0.3">
      <c r="A261" s="1" t="s">
        <v>1202</v>
      </c>
      <c r="B261" s="2">
        <v>44941</v>
      </c>
      <c r="C261" s="1" t="s">
        <v>6666</v>
      </c>
      <c r="D261" s="1" t="s">
        <v>210</v>
      </c>
      <c r="E261">
        <v>2023</v>
      </c>
      <c r="F261" s="1" t="s">
        <v>1203</v>
      </c>
      <c r="G261" s="1" t="s">
        <v>1204</v>
      </c>
      <c r="H261" s="1" t="s">
        <v>1205</v>
      </c>
      <c r="I261" s="1" t="s">
        <v>1206</v>
      </c>
      <c r="J261" s="1" t="s">
        <v>70</v>
      </c>
      <c r="K261" s="3">
        <v>22.39</v>
      </c>
      <c r="L261">
        <v>4</v>
      </c>
      <c r="M261" s="3">
        <v>89.56</v>
      </c>
      <c r="N261" s="1" t="s">
        <v>6669</v>
      </c>
      <c r="O261" s="1" t="s">
        <v>30</v>
      </c>
    </row>
    <row r="262" spans="1:15" x14ac:dyDescent="0.3">
      <c r="A262" s="1" t="s">
        <v>1207</v>
      </c>
      <c r="B262" s="2">
        <v>45580</v>
      </c>
      <c r="C262" s="1" t="s">
        <v>6671</v>
      </c>
      <c r="D262" s="1" t="s">
        <v>133</v>
      </c>
      <c r="E262">
        <v>2024</v>
      </c>
      <c r="F262" s="1" t="s">
        <v>1208</v>
      </c>
      <c r="G262" s="1" t="s">
        <v>1209</v>
      </c>
      <c r="H262" s="1" t="s">
        <v>1210</v>
      </c>
      <c r="I262" s="1" t="s">
        <v>1211</v>
      </c>
      <c r="J262" s="1" t="s">
        <v>51</v>
      </c>
      <c r="K262" s="3">
        <v>6.53</v>
      </c>
      <c r="L262">
        <v>2</v>
      </c>
      <c r="M262" s="3">
        <v>13.06</v>
      </c>
      <c r="N262" s="1" t="s">
        <v>21</v>
      </c>
      <c r="O262" s="1" t="s">
        <v>44</v>
      </c>
    </row>
    <row r="263" spans="1:15" x14ac:dyDescent="0.3">
      <c r="A263" s="1" t="s">
        <v>1212</v>
      </c>
      <c r="B263" s="2">
        <v>45431</v>
      </c>
      <c r="C263" s="1" t="s">
        <v>6666</v>
      </c>
      <c r="D263" s="1" t="s">
        <v>46</v>
      </c>
      <c r="E263">
        <v>2024</v>
      </c>
      <c r="F263" s="1" t="s">
        <v>636</v>
      </c>
      <c r="G263" s="1" t="s">
        <v>1213</v>
      </c>
      <c r="H263" s="1" t="s">
        <v>734</v>
      </c>
      <c r="I263" s="1" t="s">
        <v>735</v>
      </c>
      <c r="J263" s="1" t="s">
        <v>70</v>
      </c>
      <c r="K263" s="3">
        <v>10.7</v>
      </c>
      <c r="L263">
        <v>5</v>
      </c>
      <c r="M263" s="3">
        <v>53.5</v>
      </c>
      <c r="N263" s="1" t="s">
        <v>21</v>
      </c>
      <c r="O263" s="1" t="s">
        <v>22</v>
      </c>
    </row>
    <row r="264" spans="1:15" x14ac:dyDescent="0.3">
      <c r="A264" s="1" t="s">
        <v>1214</v>
      </c>
      <c r="B264" s="2">
        <v>45379</v>
      </c>
      <c r="C264" s="1" t="s">
        <v>6672</v>
      </c>
      <c r="D264" s="1" t="s">
        <v>15</v>
      </c>
      <c r="E264">
        <v>2024</v>
      </c>
      <c r="F264" s="1" t="s">
        <v>1215</v>
      </c>
      <c r="G264" s="1" t="s">
        <v>1216</v>
      </c>
      <c r="H264" s="1" t="s">
        <v>725</v>
      </c>
      <c r="I264" s="1" t="s">
        <v>1217</v>
      </c>
      <c r="J264" s="1" t="s">
        <v>20</v>
      </c>
      <c r="K264" s="3">
        <v>20.25</v>
      </c>
      <c r="L264">
        <v>4</v>
      </c>
      <c r="M264" s="3">
        <v>81</v>
      </c>
      <c r="N264" s="1" t="s">
        <v>29</v>
      </c>
      <c r="O264" s="1" t="s">
        <v>44</v>
      </c>
    </row>
    <row r="265" spans="1:15" x14ac:dyDescent="0.3">
      <c r="A265" s="1" t="s">
        <v>1218</v>
      </c>
      <c r="B265" s="2">
        <v>45678</v>
      </c>
      <c r="C265" s="1" t="s">
        <v>6671</v>
      </c>
      <c r="D265" s="1" t="s">
        <v>210</v>
      </c>
      <c r="E265">
        <v>2025</v>
      </c>
      <c r="F265" s="1" t="s">
        <v>961</v>
      </c>
      <c r="G265" s="1" t="s">
        <v>962</v>
      </c>
      <c r="H265" s="1" t="s">
        <v>1219</v>
      </c>
      <c r="I265" s="1" t="s">
        <v>1220</v>
      </c>
      <c r="J265" s="1" t="s">
        <v>70</v>
      </c>
      <c r="K265" s="3">
        <v>22.5</v>
      </c>
      <c r="L265">
        <v>4</v>
      </c>
      <c r="M265" s="3">
        <v>90</v>
      </c>
      <c r="N265" s="1" t="s">
        <v>29</v>
      </c>
      <c r="O265" s="1" t="s">
        <v>44</v>
      </c>
    </row>
    <row r="266" spans="1:15" x14ac:dyDescent="0.3">
      <c r="A266" s="1" t="s">
        <v>1221</v>
      </c>
      <c r="B266" s="2">
        <v>45538</v>
      </c>
      <c r="C266" s="1" t="s">
        <v>6671</v>
      </c>
      <c r="D266" s="1" t="s">
        <v>60</v>
      </c>
      <c r="E266">
        <v>2024</v>
      </c>
      <c r="F266" s="1" t="s">
        <v>1123</v>
      </c>
      <c r="G266" s="1" t="s">
        <v>1222</v>
      </c>
      <c r="H266" s="1" t="s">
        <v>831</v>
      </c>
      <c r="I266" s="1" t="s">
        <v>1223</v>
      </c>
      <c r="J266" s="1" t="s">
        <v>51</v>
      </c>
      <c r="K266" s="3">
        <v>17.829999999999998</v>
      </c>
      <c r="L266">
        <v>2</v>
      </c>
      <c r="M266" s="3">
        <v>35.659999999999997</v>
      </c>
      <c r="N266" s="1" t="s">
        <v>29</v>
      </c>
      <c r="O266" s="1" t="s">
        <v>37</v>
      </c>
    </row>
    <row r="267" spans="1:15" x14ac:dyDescent="0.3">
      <c r="A267" s="1" t="s">
        <v>1224</v>
      </c>
      <c r="B267" s="2">
        <v>45190</v>
      </c>
      <c r="C267" s="1" t="s">
        <v>6672</v>
      </c>
      <c r="D267" s="1" t="s">
        <v>60</v>
      </c>
      <c r="E267">
        <v>2023</v>
      </c>
      <c r="F267" s="1" t="s">
        <v>1225</v>
      </c>
      <c r="G267" s="1" t="s">
        <v>1226</v>
      </c>
      <c r="H267" s="1" t="s">
        <v>1227</v>
      </c>
      <c r="I267" s="1" t="s">
        <v>1228</v>
      </c>
      <c r="J267" s="1" t="s">
        <v>70</v>
      </c>
      <c r="K267" s="3">
        <v>36.36</v>
      </c>
      <c r="L267">
        <v>5</v>
      </c>
      <c r="M267" s="3">
        <v>181.8</v>
      </c>
      <c r="N267" s="1" t="s">
        <v>21</v>
      </c>
      <c r="O267" s="1" t="s">
        <v>193</v>
      </c>
    </row>
    <row r="268" spans="1:15" x14ac:dyDescent="0.3">
      <c r="A268" s="1" t="s">
        <v>1229</v>
      </c>
      <c r="B268" s="2">
        <v>45612</v>
      </c>
      <c r="C268" s="1" t="s">
        <v>6673</v>
      </c>
      <c r="D268" s="1" t="s">
        <v>54</v>
      </c>
      <c r="E268">
        <v>2024</v>
      </c>
      <c r="F268" s="1" t="s">
        <v>1230</v>
      </c>
      <c r="G268" s="1" t="s">
        <v>1231</v>
      </c>
      <c r="H268" s="1" t="s">
        <v>1232</v>
      </c>
      <c r="I268" s="1" t="s">
        <v>1233</v>
      </c>
      <c r="J268" s="1" t="s">
        <v>70</v>
      </c>
      <c r="K268" s="3">
        <v>41.25</v>
      </c>
      <c r="L268">
        <v>2</v>
      </c>
      <c r="M268" s="3">
        <v>82.5</v>
      </c>
      <c r="N268" s="1" t="s">
        <v>6669</v>
      </c>
      <c r="O268" s="1" t="s">
        <v>37</v>
      </c>
    </row>
    <row r="269" spans="1:15" x14ac:dyDescent="0.3">
      <c r="A269" s="1" t="s">
        <v>1234</v>
      </c>
      <c r="B269" s="2">
        <v>45560</v>
      </c>
      <c r="C269" s="1" t="s">
        <v>6670</v>
      </c>
      <c r="D269" s="1" t="s">
        <v>60</v>
      </c>
      <c r="E269">
        <v>2024</v>
      </c>
      <c r="F269" s="1" t="s">
        <v>1235</v>
      </c>
      <c r="G269" s="1" t="s">
        <v>1236</v>
      </c>
      <c r="H269" s="1" t="s">
        <v>678</v>
      </c>
      <c r="I269" s="1" t="s">
        <v>1237</v>
      </c>
      <c r="J269" s="1" t="s">
        <v>87</v>
      </c>
      <c r="K269" s="3">
        <v>16.45</v>
      </c>
      <c r="L269">
        <v>5</v>
      </c>
      <c r="M269" s="3">
        <v>82.25</v>
      </c>
      <c r="N269" s="1" t="s">
        <v>88</v>
      </c>
      <c r="O269" s="1" t="s">
        <v>44</v>
      </c>
    </row>
    <row r="270" spans="1:15" x14ac:dyDescent="0.3">
      <c r="A270" s="1" t="s">
        <v>1238</v>
      </c>
      <c r="B270" s="2">
        <v>45489</v>
      </c>
      <c r="C270" s="1" t="s">
        <v>6671</v>
      </c>
      <c r="D270" s="1" t="s">
        <v>32</v>
      </c>
      <c r="E270">
        <v>2024</v>
      </c>
      <c r="F270" s="1" t="s">
        <v>824</v>
      </c>
      <c r="G270" s="1" t="s">
        <v>1239</v>
      </c>
      <c r="H270" s="1" t="s">
        <v>633</v>
      </c>
      <c r="I270" s="1" t="s">
        <v>634</v>
      </c>
      <c r="J270" s="1" t="s">
        <v>51</v>
      </c>
      <c r="K270" s="3">
        <v>9.82</v>
      </c>
      <c r="L270">
        <v>2</v>
      </c>
      <c r="M270" s="3">
        <v>19.64</v>
      </c>
      <c r="N270" s="1" t="s">
        <v>21</v>
      </c>
      <c r="O270" s="1" t="s">
        <v>95</v>
      </c>
    </row>
    <row r="271" spans="1:15" x14ac:dyDescent="0.3">
      <c r="A271" s="1" t="s">
        <v>1240</v>
      </c>
      <c r="B271" s="2">
        <v>45289</v>
      </c>
      <c r="C271" s="1" t="s">
        <v>6668</v>
      </c>
      <c r="D271" s="1" t="s">
        <v>107</v>
      </c>
      <c r="E271">
        <v>2023</v>
      </c>
      <c r="F271" s="1" t="s">
        <v>1241</v>
      </c>
      <c r="G271" s="1" t="s">
        <v>1242</v>
      </c>
      <c r="H271" s="1" t="s">
        <v>1243</v>
      </c>
      <c r="I271" s="1" t="s">
        <v>1244</v>
      </c>
      <c r="J271" s="1" t="s">
        <v>20</v>
      </c>
      <c r="K271" s="3">
        <v>40.49</v>
      </c>
      <c r="L271">
        <v>4</v>
      </c>
      <c r="M271" s="3">
        <v>161.96</v>
      </c>
      <c r="N271" s="1" t="s">
        <v>29</v>
      </c>
      <c r="O271" s="1" t="s">
        <v>44</v>
      </c>
    </row>
    <row r="272" spans="1:15" x14ac:dyDescent="0.3">
      <c r="A272" s="1" t="s">
        <v>1245</v>
      </c>
      <c r="B272" s="2">
        <v>45203</v>
      </c>
      <c r="C272" s="1" t="s">
        <v>6670</v>
      </c>
      <c r="D272" s="1" t="s">
        <v>133</v>
      </c>
      <c r="E272">
        <v>2023</v>
      </c>
      <c r="F272" s="1" t="s">
        <v>894</v>
      </c>
      <c r="G272" s="1" t="s">
        <v>895</v>
      </c>
      <c r="H272" s="1" t="s">
        <v>1246</v>
      </c>
      <c r="I272" s="1" t="s">
        <v>1247</v>
      </c>
      <c r="J272" s="1" t="s">
        <v>70</v>
      </c>
      <c r="K272" s="3">
        <v>7.39</v>
      </c>
      <c r="L272">
        <v>3</v>
      </c>
      <c r="M272" s="3">
        <v>22.17</v>
      </c>
      <c r="N272" s="1" t="s">
        <v>6669</v>
      </c>
      <c r="O272" s="1" t="s">
        <v>44</v>
      </c>
    </row>
    <row r="273" spans="1:15" x14ac:dyDescent="0.3">
      <c r="A273" s="1" t="s">
        <v>1248</v>
      </c>
      <c r="B273" s="2">
        <v>45818</v>
      </c>
      <c r="C273" s="1" t="s">
        <v>6671</v>
      </c>
      <c r="D273" s="1" t="s">
        <v>24</v>
      </c>
      <c r="E273">
        <v>2025</v>
      </c>
      <c r="F273" s="1" t="s">
        <v>1249</v>
      </c>
      <c r="G273" s="1" t="s">
        <v>1250</v>
      </c>
      <c r="H273" s="1" t="s">
        <v>1251</v>
      </c>
      <c r="I273" s="1" t="s">
        <v>1252</v>
      </c>
      <c r="J273" s="1" t="s">
        <v>70</v>
      </c>
      <c r="K273" s="3">
        <v>38.729999999999997</v>
      </c>
      <c r="L273">
        <v>1</v>
      </c>
      <c r="M273" s="3">
        <v>38.729999999999997</v>
      </c>
      <c r="N273" s="1" t="s">
        <v>21</v>
      </c>
      <c r="O273" s="1" t="s">
        <v>44</v>
      </c>
    </row>
    <row r="274" spans="1:15" x14ac:dyDescent="0.3">
      <c r="A274" s="1" t="s">
        <v>1253</v>
      </c>
      <c r="B274" s="2">
        <v>44799</v>
      </c>
      <c r="C274" s="1" t="s">
        <v>6668</v>
      </c>
      <c r="D274" s="1" t="s">
        <v>90</v>
      </c>
      <c r="E274">
        <v>2022</v>
      </c>
      <c r="F274" s="1" t="s">
        <v>1254</v>
      </c>
      <c r="G274" s="1" t="s">
        <v>1255</v>
      </c>
      <c r="H274" s="1" t="s">
        <v>1256</v>
      </c>
      <c r="I274" s="1" t="s">
        <v>1257</v>
      </c>
      <c r="J274" s="1" t="s">
        <v>20</v>
      </c>
      <c r="K274" s="3">
        <v>15.71</v>
      </c>
      <c r="L274">
        <v>2</v>
      </c>
      <c r="M274" s="3">
        <v>31.42</v>
      </c>
      <c r="N274" s="1" t="s">
        <v>21</v>
      </c>
      <c r="O274" s="1" t="s">
        <v>22</v>
      </c>
    </row>
    <row r="275" spans="1:15" x14ac:dyDescent="0.3">
      <c r="A275" s="1" t="s">
        <v>1258</v>
      </c>
      <c r="B275" s="2">
        <v>45806</v>
      </c>
      <c r="C275" s="1" t="s">
        <v>6672</v>
      </c>
      <c r="D275" s="1" t="s">
        <v>46</v>
      </c>
      <c r="E275">
        <v>2025</v>
      </c>
      <c r="F275" s="1" t="s">
        <v>1259</v>
      </c>
      <c r="G275" s="1" t="s">
        <v>1260</v>
      </c>
      <c r="H275" s="1" t="s">
        <v>1261</v>
      </c>
      <c r="I275" s="1" t="s">
        <v>1262</v>
      </c>
      <c r="J275" s="1" t="s">
        <v>20</v>
      </c>
      <c r="K275" s="3">
        <v>28.27</v>
      </c>
      <c r="L275">
        <v>2</v>
      </c>
      <c r="M275" s="3">
        <v>56.54</v>
      </c>
      <c r="N275" s="1" t="s">
        <v>6669</v>
      </c>
      <c r="O275" s="1" t="s">
        <v>30</v>
      </c>
    </row>
    <row r="276" spans="1:15" x14ac:dyDescent="0.3">
      <c r="A276" s="1" t="s">
        <v>1263</v>
      </c>
      <c r="B276" s="2">
        <v>45654</v>
      </c>
      <c r="C276" s="1" t="s">
        <v>6673</v>
      </c>
      <c r="D276" s="1" t="s">
        <v>107</v>
      </c>
      <c r="E276">
        <v>2024</v>
      </c>
      <c r="F276" s="1" t="s">
        <v>1264</v>
      </c>
      <c r="G276" s="1" t="s">
        <v>1265</v>
      </c>
      <c r="H276" s="1" t="s">
        <v>99</v>
      </c>
      <c r="I276" s="1" t="s">
        <v>1266</v>
      </c>
      <c r="J276" s="1" t="s">
        <v>87</v>
      </c>
      <c r="K276" s="3">
        <v>40.81</v>
      </c>
      <c r="L276">
        <v>3</v>
      </c>
      <c r="M276" s="3">
        <v>122.43</v>
      </c>
      <c r="N276" s="1" t="s">
        <v>6669</v>
      </c>
      <c r="O276" s="1" t="s">
        <v>44</v>
      </c>
    </row>
    <row r="277" spans="1:15" x14ac:dyDescent="0.3">
      <c r="A277" s="1" t="s">
        <v>1267</v>
      </c>
      <c r="B277" s="2">
        <v>44936</v>
      </c>
      <c r="C277" s="1" t="s">
        <v>6671</v>
      </c>
      <c r="D277" s="1" t="s">
        <v>210</v>
      </c>
      <c r="E277">
        <v>2023</v>
      </c>
      <c r="F277" s="1" t="s">
        <v>270</v>
      </c>
      <c r="G277" s="1" t="s">
        <v>1268</v>
      </c>
      <c r="H277" s="1" t="s">
        <v>593</v>
      </c>
      <c r="I277" s="1" t="s">
        <v>1269</v>
      </c>
      <c r="J277" s="1" t="s">
        <v>70</v>
      </c>
      <c r="K277" s="3">
        <v>34.68</v>
      </c>
      <c r="L277">
        <v>5</v>
      </c>
      <c r="M277" s="3">
        <v>173.4</v>
      </c>
      <c r="N277" s="1" t="s">
        <v>21</v>
      </c>
      <c r="O277" s="1" t="s">
        <v>44</v>
      </c>
    </row>
    <row r="278" spans="1:15" x14ac:dyDescent="0.3">
      <c r="A278" s="1" t="s">
        <v>1270</v>
      </c>
      <c r="B278" s="2">
        <v>45206</v>
      </c>
      <c r="C278" s="1" t="s">
        <v>6673</v>
      </c>
      <c r="D278" s="1" t="s">
        <v>133</v>
      </c>
      <c r="E278">
        <v>2023</v>
      </c>
      <c r="F278" s="1" t="s">
        <v>1271</v>
      </c>
      <c r="G278" s="1" t="s">
        <v>1272</v>
      </c>
      <c r="H278" s="1" t="s">
        <v>572</v>
      </c>
      <c r="I278" s="1" t="s">
        <v>1273</v>
      </c>
      <c r="J278" s="1" t="s">
        <v>51</v>
      </c>
      <c r="K278" s="3">
        <v>38.44</v>
      </c>
      <c r="L278">
        <v>5</v>
      </c>
      <c r="M278" s="3">
        <v>192.2</v>
      </c>
      <c r="N278" s="1" t="s">
        <v>21</v>
      </c>
      <c r="O278" s="1" t="s">
        <v>37</v>
      </c>
    </row>
    <row r="279" spans="1:15" x14ac:dyDescent="0.3">
      <c r="A279" s="1" t="s">
        <v>1274</v>
      </c>
      <c r="B279" s="2">
        <v>45305</v>
      </c>
      <c r="C279" s="1" t="s">
        <v>6666</v>
      </c>
      <c r="D279" s="1" t="s">
        <v>210</v>
      </c>
      <c r="E279">
        <v>2024</v>
      </c>
      <c r="F279" s="1" t="s">
        <v>1275</v>
      </c>
      <c r="G279" s="1" t="s">
        <v>1276</v>
      </c>
      <c r="H279" s="1" t="s">
        <v>1277</v>
      </c>
      <c r="I279" s="1" t="s">
        <v>1278</v>
      </c>
      <c r="J279" s="1" t="s">
        <v>70</v>
      </c>
      <c r="K279" s="3">
        <v>19.170000000000002</v>
      </c>
      <c r="L279">
        <v>1</v>
      </c>
      <c r="M279" s="3">
        <v>19.170000000000002</v>
      </c>
      <c r="N279" s="1" t="s">
        <v>21</v>
      </c>
      <c r="O279" s="1" t="s">
        <v>80</v>
      </c>
    </row>
    <row r="280" spans="1:15" x14ac:dyDescent="0.3">
      <c r="A280" s="1" t="s">
        <v>1279</v>
      </c>
      <c r="B280" s="2">
        <v>45155</v>
      </c>
      <c r="C280" s="1" t="s">
        <v>6672</v>
      </c>
      <c r="D280" s="1" t="s">
        <v>90</v>
      </c>
      <c r="E280">
        <v>2023</v>
      </c>
      <c r="F280" s="1" t="s">
        <v>1280</v>
      </c>
      <c r="G280" s="1" t="s">
        <v>1281</v>
      </c>
      <c r="H280" s="1" t="s">
        <v>1282</v>
      </c>
      <c r="I280" s="1" t="s">
        <v>1283</v>
      </c>
      <c r="J280" s="1" t="s">
        <v>70</v>
      </c>
      <c r="K280" s="3">
        <v>6.08</v>
      </c>
      <c r="L280">
        <v>2</v>
      </c>
      <c r="M280" s="3">
        <v>12.16</v>
      </c>
      <c r="N280" s="1" t="s">
        <v>21</v>
      </c>
      <c r="O280" s="1" t="s">
        <v>37</v>
      </c>
    </row>
    <row r="281" spans="1:15" x14ac:dyDescent="0.3">
      <c r="A281" s="1" t="s">
        <v>1284</v>
      </c>
      <c r="B281" s="2">
        <v>45108</v>
      </c>
      <c r="C281" s="1" t="s">
        <v>6673</v>
      </c>
      <c r="D281" s="1" t="s">
        <v>32</v>
      </c>
      <c r="E281">
        <v>2023</v>
      </c>
      <c r="F281" s="1" t="s">
        <v>1285</v>
      </c>
      <c r="G281" s="1" t="s">
        <v>1286</v>
      </c>
      <c r="H281" s="1" t="s">
        <v>1287</v>
      </c>
      <c r="I281" s="1" t="s">
        <v>1288</v>
      </c>
      <c r="J281" s="1" t="s">
        <v>87</v>
      </c>
      <c r="K281" s="3">
        <v>12.53</v>
      </c>
      <c r="L281">
        <v>5</v>
      </c>
      <c r="M281" s="3">
        <v>62.65</v>
      </c>
      <c r="N281" s="1" t="s">
        <v>29</v>
      </c>
      <c r="O281" s="1" t="s">
        <v>30</v>
      </c>
    </row>
    <row r="282" spans="1:15" x14ac:dyDescent="0.3">
      <c r="A282" s="1" t="s">
        <v>1289</v>
      </c>
      <c r="B282" s="2">
        <v>45228</v>
      </c>
      <c r="C282" s="1" t="s">
        <v>6666</v>
      </c>
      <c r="D282" s="1" t="s">
        <v>133</v>
      </c>
      <c r="E282">
        <v>2023</v>
      </c>
      <c r="F282" s="1" t="s">
        <v>1290</v>
      </c>
      <c r="G282" s="1" t="s">
        <v>1291</v>
      </c>
      <c r="H282" s="1" t="s">
        <v>936</v>
      </c>
      <c r="I282" s="1" t="s">
        <v>1292</v>
      </c>
      <c r="J282" s="1" t="s">
        <v>87</v>
      </c>
      <c r="K282" s="3">
        <v>21.93</v>
      </c>
      <c r="L282">
        <v>5</v>
      </c>
      <c r="M282" s="3">
        <v>109.65</v>
      </c>
      <c r="N282" s="1" t="s">
        <v>88</v>
      </c>
      <c r="O282" s="1" t="s">
        <v>52</v>
      </c>
    </row>
    <row r="283" spans="1:15" x14ac:dyDescent="0.3">
      <c r="A283" s="1" t="s">
        <v>1293</v>
      </c>
      <c r="B283" s="2">
        <v>45346</v>
      </c>
      <c r="C283" s="1" t="s">
        <v>6673</v>
      </c>
      <c r="D283" s="1" t="s">
        <v>39</v>
      </c>
      <c r="E283">
        <v>2024</v>
      </c>
      <c r="F283" s="1" t="s">
        <v>1294</v>
      </c>
      <c r="G283" s="1" t="s">
        <v>1295</v>
      </c>
      <c r="H283" s="1" t="s">
        <v>1296</v>
      </c>
      <c r="I283" s="1" t="s">
        <v>1297</v>
      </c>
      <c r="J283" s="1" t="s">
        <v>51</v>
      </c>
      <c r="K283" s="3">
        <v>45.82</v>
      </c>
      <c r="L283">
        <v>2</v>
      </c>
      <c r="M283" s="3">
        <v>91.64</v>
      </c>
      <c r="N283" s="1" t="s">
        <v>88</v>
      </c>
      <c r="O283" s="1" t="s">
        <v>37</v>
      </c>
    </row>
    <row r="284" spans="1:15" x14ac:dyDescent="0.3">
      <c r="A284" s="1" t="s">
        <v>1298</v>
      </c>
      <c r="B284" s="2">
        <v>45592</v>
      </c>
      <c r="C284" s="1" t="s">
        <v>6666</v>
      </c>
      <c r="D284" s="1" t="s">
        <v>133</v>
      </c>
      <c r="E284">
        <v>2024</v>
      </c>
      <c r="F284" s="1" t="s">
        <v>1299</v>
      </c>
      <c r="G284" s="1" t="s">
        <v>1300</v>
      </c>
      <c r="H284" s="1" t="s">
        <v>1301</v>
      </c>
      <c r="I284" s="1" t="s">
        <v>1302</v>
      </c>
      <c r="J284" s="1" t="s">
        <v>20</v>
      </c>
      <c r="K284" s="3">
        <v>38.979999999999997</v>
      </c>
      <c r="L284">
        <v>5</v>
      </c>
      <c r="M284" s="3">
        <v>194.9</v>
      </c>
      <c r="N284" s="1" t="s">
        <v>21</v>
      </c>
      <c r="O284" s="1" t="s">
        <v>52</v>
      </c>
    </row>
    <row r="285" spans="1:15" x14ac:dyDescent="0.3">
      <c r="A285" s="1" t="s">
        <v>1303</v>
      </c>
      <c r="B285" s="2">
        <v>45414</v>
      </c>
      <c r="C285" s="1" t="s">
        <v>6672</v>
      </c>
      <c r="D285" s="1" t="s">
        <v>46</v>
      </c>
      <c r="E285">
        <v>2024</v>
      </c>
      <c r="F285" s="1" t="s">
        <v>1304</v>
      </c>
      <c r="G285" s="1" t="s">
        <v>1305</v>
      </c>
      <c r="H285" s="1" t="s">
        <v>1306</v>
      </c>
      <c r="I285" s="1" t="s">
        <v>1307</v>
      </c>
      <c r="J285" s="1" t="s">
        <v>51</v>
      </c>
      <c r="K285" s="3">
        <v>39.58</v>
      </c>
      <c r="L285">
        <v>1</v>
      </c>
      <c r="M285" s="3">
        <v>39.58</v>
      </c>
      <c r="N285" s="1" t="s">
        <v>88</v>
      </c>
      <c r="O285" s="1" t="s">
        <v>37</v>
      </c>
    </row>
    <row r="286" spans="1:15" x14ac:dyDescent="0.3">
      <c r="A286" s="1" t="s">
        <v>1308</v>
      </c>
      <c r="B286" s="2">
        <v>45164</v>
      </c>
      <c r="C286" s="1" t="s">
        <v>6673</v>
      </c>
      <c r="D286" s="1" t="s">
        <v>90</v>
      </c>
      <c r="E286">
        <v>2023</v>
      </c>
      <c r="F286" s="1" t="s">
        <v>118</v>
      </c>
      <c r="G286" s="1" t="s">
        <v>119</v>
      </c>
      <c r="H286" s="1" t="s">
        <v>1037</v>
      </c>
      <c r="I286" s="1" t="s">
        <v>1038</v>
      </c>
      <c r="J286" s="1" t="s">
        <v>70</v>
      </c>
      <c r="K286" s="3">
        <v>5.82</v>
      </c>
      <c r="L286">
        <v>1</v>
      </c>
      <c r="M286" s="3">
        <v>5.82</v>
      </c>
      <c r="N286" s="1" t="s">
        <v>29</v>
      </c>
      <c r="O286" s="1" t="s">
        <v>37</v>
      </c>
    </row>
    <row r="287" spans="1:15" x14ac:dyDescent="0.3">
      <c r="A287" s="1" t="s">
        <v>1309</v>
      </c>
      <c r="B287" s="2">
        <v>44961</v>
      </c>
      <c r="C287" s="1" t="s">
        <v>6673</v>
      </c>
      <c r="D287" s="1" t="s">
        <v>39</v>
      </c>
      <c r="E287">
        <v>2023</v>
      </c>
      <c r="F287" s="1" t="s">
        <v>1310</v>
      </c>
      <c r="G287" s="1" t="s">
        <v>1311</v>
      </c>
      <c r="H287" s="1" t="s">
        <v>310</v>
      </c>
      <c r="I287" s="1" t="s">
        <v>531</v>
      </c>
      <c r="J287" s="1" t="s">
        <v>20</v>
      </c>
      <c r="K287" s="3">
        <v>10.59</v>
      </c>
      <c r="L287">
        <v>5</v>
      </c>
      <c r="M287" s="3">
        <v>52.95</v>
      </c>
      <c r="N287" s="1" t="s">
        <v>6669</v>
      </c>
      <c r="O287" s="1" t="s">
        <v>22</v>
      </c>
    </row>
    <row r="288" spans="1:15" x14ac:dyDescent="0.3">
      <c r="A288" s="1" t="s">
        <v>1312</v>
      </c>
      <c r="B288" s="2">
        <v>45354</v>
      </c>
      <c r="C288" s="1" t="s">
        <v>6666</v>
      </c>
      <c r="D288" s="1" t="s">
        <v>15</v>
      </c>
      <c r="E288">
        <v>2024</v>
      </c>
      <c r="F288" s="1" t="s">
        <v>1313</v>
      </c>
      <c r="G288" s="1" t="s">
        <v>341</v>
      </c>
      <c r="H288" s="1" t="s">
        <v>1314</v>
      </c>
      <c r="I288" s="1" t="s">
        <v>1315</v>
      </c>
      <c r="J288" s="1" t="s">
        <v>20</v>
      </c>
      <c r="K288" s="3">
        <v>30.03</v>
      </c>
      <c r="L288">
        <v>4</v>
      </c>
      <c r="M288" s="3">
        <v>120.12</v>
      </c>
      <c r="N288" s="1" t="s">
        <v>21</v>
      </c>
      <c r="O288" s="1" t="s">
        <v>22</v>
      </c>
    </row>
    <row r="289" spans="1:15" x14ac:dyDescent="0.3">
      <c r="A289" s="1" t="s">
        <v>1316</v>
      </c>
      <c r="B289" s="2">
        <v>45090</v>
      </c>
      <c r="C289" s="1" t="s">
        <v>6671</v>
      </c>
      <c r="D289" s="1" t="s">
        <v>24</v>
      </c>
      <c r="E289">
        <v>2023</v>
      </c>
      <c r="F289" s="1" t="s">
        <v>1317</v>
      </c>
      <c r="G289" s="1" t="s">
        <v>1318</v>
      </c>
      <c r="H289" s="1" t="s">
        <v>1319</v>
      </c>
      <c r="I289" s="1" t="s">
        <v>1320</v>
      </c>
      <c r="J289" s="1" t="s">
        <v>70</v>
      </c>
      <c r="K289" s="3">
        <v>42.6</v>
      </c>
      <c r="L289">
        <v>4</v>
      </c>
      <c r="M289" s="3">
        <v>170.4</v>
      </c>
      <c r="N289" s="1" t="s">
        <v>6669</v>
      </c>
      <c r="O289" s="1" t="s">
        <v>22</v>
      </c>
    </row>
    <row r="290" spans="1:15" x14ac:dyDescent="0.3">
      <c r="A290" s="1" t="s">
        <v>1321</v>
      </c>
      <c r="B290" s="2">
        <v>44869</v>
      </c>
      <c r="C290" s="1" t="s">
        <v>6668</v>
      </c>
      <c r="D290" s="1" t="s">
        <v>54</v>
      </c>
      <c r="E290">
        <v>2022</v>
      </c>
      <c r="F290" s="1" t="s">
        <v>1322</v>
      </c>
      <c r="G290" s="1" t="s">
        <v>1323</v>
      </c>
      <c r="H290" s="1" t="s">
        <v>73</v>
      </c>
      <c r="I290" s="1" t="s">
        <v>1324</v>
      </c>
      <c r="J290" s="1" t="s">
        <v>70</v>
      </c>
      <c r="K290" s="3">
        <v>12.51</v>
      </c>
      <c r="L290">
        <v>4</v>
      </c>
      <c r="M290" s="3">
        <v>50.04</v>
      </c>
      <c r="N290" s="1" t="s">
        <v>6669</v>
      </c>
      <c r="O290" s="1" t="s">
        <v>22</v>
      </c>
    </row>
    <row r="291" spans="1:15" x14ac:dyDescent="0.3">
      <c r="A291" s="1" t="s">
        <v>1325</v>
      </c>
      <c r="B291" s="2">
        <v>45191</v>
      </c>
      <c r="C291" s="1" t="s">
        <v>6668</v>
      </c>
      <c r="D291" s="1" t="s">
        <v>60</v>
      </c>
      <c r="E291">
        <v>2023</v>
      </c>
      <c r="F291" s="1" t="s">
        <v>1326</v>
      </c>
      <c r="G291" s="1" t="s">
        <v>1327</v>
      </c>
      <c r="H291" s="1" t="s">
        <v>535</v>
      </c>
      <c r="I291" s="1" t="s">
        <v>536</v>
      </c>
      <c r="J291" s="1" t="s">
        <v>20</v>
      </c>
      <c r="K291" s="3">
        <v>6.61</v>
      </c>
      <c r="L291">
        <v>2</v>
      </c>
      <c r="M291" s="3">
        <v>13.22</v>
      </c>
      <c r="N291" s="1" t="s">
        <v>6669</v>
      </c>
      <c r="O291" s="1" t="s">
        <v>80</v>
      </c>
    </row>
    <row r="292" spans="1:15" x14ac:dyDescent="0.3">
      <c r="A292" s="1" t="s">
        <v>1328</v>
      </c>
      <c r="B292" s="2">
        <v>45726</v>
      </c>
      <c r="C292" s="1" t="s">
        <v>6667</v>
      </c>
      <c r="D292" s="1" t="s">
        <v>15</v>
      </c>
      <c r="E292">
        <v>2025</v>
      </c>
      <c r="F292" s="1" t="s">
        <v>742</v>
      </c>
      <c r="G292" s="1" t="s">
        <v>743</v>
      </c>
      <c r="H292" s="1" t="s">
        <v>120</v>
      </c>
      <c r="I292" s="1" t="s">
        <v>121</v>
      </c>
      <c r="J292" s="1" t="s">
        <v>70</v>
      </c>
      <c r="K292" s="3">
        <v>38.03</v>
      </c>
      <c r="L292">
        <v>3</v>
      </c>
      <c r="M292" s="3">
        <v>114.09</v>
      </c>
      <c r="N292" s="1" t="s">
        <v>29</v>
      </c>
      <c r="O292" s="1" t="s">
        <v>30</v>
      </c>
    </row>
    <row r="293" spans="1:15" x14ac:dyDescent="0.3">
      <c r="A293" s="1" t="s">
        <v>1329</v>
      </c>
      <c r="B293" s="2">
        <v>45285</v>
      </c>
      <c r="C293" s="1" t="s">
        <v>6667</v>
      </c>
      <c r="D293" s="1" t="s">
        <v>107</v>
      </c>
      <c r="E293">
        <v>2023</v>
      </c>
      <c r="F293" s="1" t="s">
        <v>195</v>
      </c>
      <c r="G293" s="1" t="s">
        <v>1330</v>
      </c>
      <c r="H293" s="1" t="s">
        <v>1331</v>
      </c>
      <c r="I293" s="1" t="s">
        <v>1332</v>
      </c>
      <c r="J293" s="1" t="s">
        <v>87</v>
      </c>
      <c r="K293" s="3">
        <v>23.99</v>
      </c>
      <c r="L293">
        <v>1</v>
      </c>
      <c r="M293" s="3">
        <v>23.99</v>
      </c>
      <c r="N293" s="1" t="s">
        <v>6669</v>
      </c>
      <c r="O293" s="1" t="s">
        <v>30</v>
      </c>
    </row>
    <row r="294" spans="1:15" x14ac:dyDescent="0.3">
      <c r="A294" s="1" t="s">
        <v>1336</v>
      </c>
      <c r="B294" s="2">
        <v>45395</v>
      </c>
      <c r="C294" s="1" t="s">
        <v>6673</v>
      </c>
      <c r="D294" s="1" t="s">
        <v>82</v>
      </c>
      <c r="E294">
        <v>2024</v>
      </c>
      <c r="F294" s="1" t="s">
        <v>849</v>
      </c>
      <c r="G294" s="1" t="s">
        <v>850</v>
      </c>
      <c r="H294" s="1" t="s">
        <v>1337</v>
      </c>
      <c r="I294" s="1" t="s">
        <v>1338</v>
      </c>
      <c r="J294" s="1" t="s">
        <v>70</v>
      </c>
      <c r="K294" s="3">
        <v>14.97</v>
      </c>
      <c r="L294">
        <v>4</v>
      </c>
      <c r="M294" s="3">
        <v>59.88</v>
      </c>
      <c r="N294" s="1" t="s">
        <v>21</v>
      </c>
      <c r="O294" s="1" t="s">
        <v>37</v>
      </c>
    </row>
    <row r="295" spans="1:15" x14ac:dyDescent="0.3">
      <c r="A295" s="1" t="s">
        <v>1339</v>
      </c>
      <c r="B295" s="2">
        <v>45444</v>
      </c>
      <c r="C295" s="1" t="s">
        <v>6673</v>
      </c>
      <c r="D295" s="1" t="s">
        <v>24</v>
      </c>
      <c r="E295">
        <v>2024</v>
      </c>
      <c r="F295" s="1" t="s">
        <v>1254</v>
      </c>
      <c r="G295" s="1" t="s">
        <v>1340</v>
      </c>
      <c r="H295" s="1" t="s">
        <v>796</v>
      </c>
      <c r="I295" s="1" t="s">
        <v>797</v>
      </c>
      <c r="J295" s="1" t="s">
        <v>87</v>
      </c>
      <c r="K295" s="3">
        <v>17.2</v>
      </c>
      <c r="L295">
        <v>5</v>
      </c>
      <c r="M295" s="3">
        <v>86</v>
      </c>
      <c r="N295" s="1" t="s">
        <v>29</v>
      </c>
      <c r="O295" s="1" t="s">
        <v>80</v>
      </c>
    </row>
    <row r="296" spans="1:15" x14ac:dyDescent="0.3">
      <c r="A296" s="1" t="s">
        <v>1341</v>
      </c>
      <c r="B296" s="2">
        <v>45547</v>
      </c>
      <c r="C296" s="1" t="s">
        <v>6672</v>
      </c>
      <c r="D296" s="1" t="s">
        <v>60</v>
      </c>
      <c r="E296">
        <v>2024</v>
      </c>
      <c r="F296" s="1" t="s">
        <v>308</v>
      </c>
      <c r="G296" s="1" t="s">
        <v>1342</v>
      </c>
      <c r="H296" s="1" t="s">
        <v>324</v>
      </c>
      <c r="I296" s="1" t="s">
        <v>325</v>
      </c>
      <c r="J296" s="1" t="s">
        <v>87</v>
      </c>
      <c r="K296" s="3">
        <v>30.31</v>
      </c>
      <c r="L296">
        <v>3</v>
      </c>
      <c r="M296" s="3">
        <v>90.93</v>
      </c>
      <c r="N296" s="1" t="s">
        <v>29</v>
      </c>
      <c r="O296" s="1" t="s">
        <v>52</v>
      </c>
    </row>
    <row r="297" spans="1:15" x14ac:dyDescent="0.3">
      <c r="A297" s="1" t="s">
        <v>1343</v>
      </c>
      <c r="B297" s="2">
        <v>44819</v>
      </c>
      <c r="C297" s="1" t="s">
        <v>6672</v>
      </c>
      <c r="D297" s="1" t="s">
        <v>60</v>
      </c>
      <c r="E297">
        <v>2022</v>
      </c>
      <c r="F297" s="1" t="s">
        <v>1344</v>
      </c>
      <c r="G297" s="1" t="s">
        <v>1345</v>
      </c>
      <c r="H297" s="1" t="s">
        <v>572</v>
      </c>
      <c r="I297" s="1" t="s">
        <v>1346</v>
      </c>
      <c r="J297" s="1" t="s">
        <v>70</v>
      </c>
      <c r="K297" s="3">
        <v>26.89</v>
      </c>
      <c r="L297">
        <v>4</v>
      </c>
      <c r="M297" s="3">
        <v>107.56</v>
      </c>
      <c r="N297" s="1" t="s">
        <v>6669</v>
      </c>
      <c r="O297" s="1" t="s">
        <v>95</v>
      </c>
    </row>
    <row r="298" spans="1:15" x14ac:dyDescent="0.3">
      <c r="A298" s="1" t="s">
        <v>1347</v>
      </c>
      <c r="B298" s="2">
        <v>45065</v>
      </c>
      <c r="C298" s="1" t="s">
        <v>6668</v>
      </c>
      <c r="D298" s="1" t="s">
        <v>46</v>
      </c>
      <c r="E298">
        <v>2023</v>
      </c>
      <c r="F298" s="1" t="s">
        <v>1249</v>
      </c>
      <c r="G298" s="1" t="s">
        <v>1348</v>
      </c>
      <c r="H298" s="1" t="s">
        <v>1089</v>
      </c>
      <c r="I298" s="1" t="s">
        <v>1090</v>
      </c>
      <c r="J298" s="1" t="s">
        <v>87</v>
      </c>
      <c r="K298" s="3">
        <v>36.89</v>
      </c>
      <c r="L298">
        <v>1</v>
      </c>
      <c r="M298" s="3">
        <v>36.89</v>
      </c>
      <c r="N298" s="1" t="s">
        <v>29</v>
      </c>
      <c r="O298" s="1" t="s">
        <v>52</v>
      </c>
    </row>
    <row r="299" spans="1:15" x14ac:dyDescent="0.3">
      <c r="A299" s="1" t="s">
        <v>1349</v>
      </c>
      <c r="B299" s="2">
        <v>45204</v>
      </c>
      <c r="C299" s="1" t="s">
        <v>6672</v>
      </c>
      <c r="D299" s="1" t="s">
        <v>133</v>
      </c>
      <c r="E299">
        <v>2023</v>
      </c>
      <c r="F299" s="1" t="s">
        <v>40</v>
      </c>
      <c r="G299" s="1" t="s">
        <v>41</v>
      </c>
      <c r="H299" s="1" t="s">
        <v>1350</v>
      </c>
      <c r="I299" s="1" t="s">
        <v>1351</v>
      </c>
      <c r="J299" s="1" t="s">
        <v>20</v>
      </c>
      <c r="K299" s="3">
        <v>28.94</v>
      </c>
      <c r="L299">
        <v>2</v>
      </c>
      <c r="M299" s="3">
        <v>57.88</v>
      </c>
      <c r="N299" s="1" t="s">
        <v>21</v>
      </c>
      <c r="O299" s="1" t="s">
        <v>22</v>
      </c>
    </row>
    <row r="300" spans="1:15" x14ac:dyDescent="0.3">
      <c r="A300" s="1" t="s">
        <v>1352</v>
      </c>
      <c r="B300" s="2">
        <v>45104</v>
      </c>
      <c r="C300" s="1" t="s">
        <v>6671</v>
      </c>
      <c r="D300" s="1" t="s">
        <v>24</v>
      </c>
      <c r="E300">
        <v>2023</v>
      </c>
      <c r="F300" s="1" t="s">
        <v>1353</v>
      </c>
      <c r="G300" s="1" t="s">
        <v>1354</v>
      </c>
      <c r="H300" s="1" t="s">
        <v>478</v>
      </c>
      <c r="I300" s="1" t="s">
        <v>1355</v>
      </c>
      <c r="J300" s="1" t="s">
        <v>70</v>
      </c>
      <c r="K300" s="3">
        <v>16.13</v>
      </c>
      <c r="L300">
        <v>5</v>
      </c>
      <c r="M300" s="3">
        <v>80.650000000000006</v>
      </c>
      <c r="N300" s="1" t="s">
        <v>21</v>
      </c>
      <c r="O300" s="1" t="s">
        <v>37</v>
      </c>
    </row>
    <row r="301" spans="1:15" x14ac:dyDescent="0.3">
      <c r="A301" s="1" t="s">
        <v>1356</v>
      </c>
      <c r="B301" s="2">
        <v>44976</v>
      </c>
      <c r="C301" s="1" t="s">
        <v>6666</v>
      </c>
      <c r="D301" s="1" t="s">
        <v>39</v>
      </c>
      <c r="E301">
        <v>2023</v>
      </c>
      <c r="F301" s="1" t="s">
        <v>40</v>
      </c>
      <c r="G301" s="1" t="s">
        <v>41</v>
      </c>
      <c r="H301" s="1" t="s">
        <v>1357</v>
      </c>
      <c r="I301" s="1" t="s">
        <v>1358</v>
      </c>
      <c r="J301" s="1" t="s">
        <v>70</v>
      </c>
      <c r="K301" s="3">
        <v>16.59</v>
      </c>
      <c r="L301">
        <v>5</v>
      </c>
      <c r="M301" s="3">
        <v>82.95</v>
      </c>
      <c r="N301" s="1" t="s">
        <v>6669</v>
      </c>
      <c r="O301" s="1" t="s">
        <v>95</v>
      </c>
    </row>
    <row r="302" spans="1:15" x14ac:dyDescent="0.3">
      <c r="A302" s="1" t="s">
        <v>1359</v>
      </c>
      <c r="B302" s="2">
        <v>45171</v>
      </c>
      <c r="C302" s="1" t="s">
        <v>6673</v>
      </c>
      <c r="D302" s="1" t="s">
        <v>60</v>
      </c>
      <c r="E302">
        <v>2023</v>
      </c>
      <c r="F302" s="1" t="s">
        <v>433</v>
      </c>
      <c r="G302" s="1" t="s">
        <v>1360</v>
      </c>
      <c r="H302" s="1" t="s">
        <v>1361</v>
      </c>
      <c r="I302" s="1" t="s">
        <v>1362</v>
      </c>
      <c r="J302" s="1" t="s">
        <v>87</v>
      </c>
      <c r="K302" s="3">
        <v>49.13</v>
      </c>
      <c r="L302">
        <v>2</v>
      </c>
      <c r="M302" s="3">
        <v>98.26</v>
      </c>
      <c r="N302" s="1" t="s">
        <v>21</v>
      </c>
      <c r="O302" s="1" t="s">
        <v>30</v>
      </c>
    </row>
    <row r="303" spans="1:15" x14ac:dyDescent="0.3">
      <c r="A303" s="1" t="s">
        <v>1363</v>
      </c>
      <c r="B303" s="2">
        <v>45112</v>
      </c>
      <c r="C303" s="1" t="s">
        <v>6670</v>
      </c>
      <c r="D303" s="1" t="s">
        <v>32</v>
      </c>
      <c r="E303">
        <v>2023</v>
      </c>
      <c r="F303" s="1" t="s">
        <v>511</v>
      </c>
      <c r="G303" s="1" t="s">
        <v>1364</v>
      </c>
      <c r="H303" s="1" t="s">
        <v>1365</v>
      </c>
      <c r="I303" s="1" t="s">
        <v>1366</v>
      </c>
      <c r="J303" s="1" t="s">
        <v>20</v>
      </c>
      <c r="K303" s="3">
        <v>18.510000000000002</v>
      </c>
      <c r="L303">
        <v>4</v>
      </c>
      <c r="M303" s="3">
        <v>74.040000000000006</v>
      </c>
      <c r="N303" s="1" t="s">
        <v>21</v>
      </c>
      <c r="O303" s="1" t="s">
        <v>30</v>
      </c>
    </row>
    <row r="304" spans="1:15" x14ac:dyDescent="0.3">
      <c r="A304" s="1" t="s">
        <v>1367</v>
      </c>
      <c r="B304" s="2">
        <v>44885</v>
      </c>
      <c r="C304" s="1" t="s">
        <v>6666</v>
      </c>
      <c r="D304" s="1" t="s">
        <v>54</v>
      </c>
      <c r="E304">
        <v>2022</v>
      </c>
      <c r="F304" s="1" t="s">
        <v>1368</v>
      </c>
      <c r="G304" s="1" t="s">
        <v>1369</v>
      </c>
      <c r="H304" s="1" t="s">
        <v>1370</v>
      </c>
      <c r="I304" s="1" t="s">
        <v>1371</v>
      </c>
      <c r="J304" s="1" t="s">
        <v>87</v>
      </c>
      <c r="K304" s="3">
        <v>12.97</v>
      </c>
      <c r="L304">
        <v>3</v>
      </c>
      <c r="M304" s="3">
        <v>38.909999999999997</v>
      </c>
      <c r="N304" s="1" t="s">
        <v>6669</v>
      </c>
      <c r="O304" s="1" t="s">
        <v>30</v>
      </c>
    </row>
    <row r="305" spans="1:15" x14ac:dyDescent="0.3">
      <c r="A305" s="1" t="s">
        <v>1372</v>
      </c>
      <c r="B305" s="2">
        <v>44891</v>
      </c>
      <c r="C305" s="1" t="s">
        <v>6673</v>
      </c>
      <c r="D305" s="1" t="s">
        <v>54</v>
      </c>
      <c r="E305">
        <v>2022</v>
      </c>
      <c r="F305" s="1" t="s">
        <v>149</v>
      </c>
      <c r="G305" s="1" t="s">
        <v>150</v>
      </c>
      <c r="H305" s="1" t="s">
        <v>1373</v>
      </c>
      <c r="I305" s="1" t="s">
        <v>1374</v>
      </c>
      <c r="J305" s="1" t="s">
        <v>51</v>
      </c>
      <c r="K305" s="3">
        <v>26.22</v>
      </c>
      <c r="L305">
        <v>5</v>
      </c>
      <c r="M305" s="3">
        <v>131.1</v>
      </c>
      <c r="N305" s="1" t="s">
        <v>6669</v>
      </c>
      <c r="O305" s="1" t="s">
        <v>193</v>
      </c>
    </row>
    <row r="306" spans="1:15" x14ac:dyDescent="0.3">
      <c r="A306" s="1" t="s">
        <v>1375</v>
      </c>
      <c r="B306" s="2">
        <v>45063</v>
      </c>
      <c r="C306" s="1" t="s">
        <v>6670</v>
      </c>
      <c r="D306" s="1" t="s">
        <v>46</v>
      </c>
      <c r="E306">
        <v>2023</v>
      </c>
      <c r="F306" s="1" t="s">
        <v>1376</v>
      </c>
      <c r="G306" s="1" t="s">
        <v>1377</v>
      </c>
      <c r="H306" s="1" t="s">
        <v>1378</v>
      </c>
      <c r="I306" s="1" t="s">
        <v>1379</v>
      </c>
      <c r="J306" s="1" t="s">
        <v>70</v>
      </c>
      <c r="K306" s="3">
        <v>21.59</v>
      </c>
      <c r="L306">
        <v>4</v>
      </c>
      <c r="M306" s="3">
        <v>86.36</v>
      </c>
      <c r="N306" s="1" t="s">
        <v>88</v>
      </c>
      <c r="O306" s="1" t="s">
        <v>44</v>
      </c>
    </row>
    <row r="307" spans="1:15" x14ac:dyDescent="0.3">
      <c r="A307" s="1" t="s">
        <v>1380</v>
      </c>
      <c r="B307" s="2">
        <v>45067</v>
      </c>
      <c r="C307" s="1" t="s">
        <v>6666</v>
      </c>
      <c r="D307" s="1" t="s">
        <v>46</v>
      </c>
      <c r="E307">
        <v>2023</v>
      </c>
      <c r="F307" s="1" t="s">
        <v>1249</v>
      </c>
      <c r="G307" s="1" t="s">
        <v>1250</v>
      </c>
      <c r="H307" s="1" t="s">
        <v>1381</v>
      </c>
      <c r="I307" s="1" t="s">
        <v>1382</v>
      </c>
      <c r="J307" s="1" t="s">
        <v>20</v>
      </c>
      <c r="K307" s="3">
        <v>26.33</v>
      </c>
      <c r="L307">
        <v>1</v>
      </c>
      <c r="M307" s="3">
        <v>26.33</v>
      </c>
      <c r="N307" s="1" t="s">
        <v>6669</v>
      </c>
      <c r="O307" s="1" t="s">
        <v>37</v>
      </c>
    </row>
    <row r="308" spans="1:15" x14ac:dyDescent="0.3">
      <c r="A308" s="1" t="s">
        <v>1383</v>
      </c>
      <c r="B308" s="2">
        <v>45581</v>
      </c>
      <c r="C308" s="1" t="s">
        <v>6670</v>
      </c>
      <c r="D308" s="1" t="s">
        <v>133</v>
      </c>
      <c r="E308">
        <v>2024</v>
      </c>
      <c r="F308" s="1" t="s">
        <v>1043</v>
      </c>
      <c r="G308" s="1" t="s">
        <v>1384</v>
      </c>
      <c r="H308" s="1" t="s">
        <v>1385</v>
      </c>
      <c r="I308" s="1" t="s">
        <v>1386</v>
      </c>
      <c r="J308" s="1" t="s">
        <v>87</v>
      </c>
      <c r="K308" s="3">
        <v>31.73</v>
      </c>
      <c r="L308">
        <v>2</v>
      </c>
      <c r="M308" s="3">
        <v>63.46</v>
      </c>
      <c r="N308" s="1" t="s">
        <v>29</v>
      </c>
      <c r="O308" s="1" t="s">
        <v>22</v>
      </c>
    </row>
    <row r="309" spans="1:15" x14ac:dyDescent="0.3">
      <c r="A309" s="1" t="s">
        <v>1387</v>
      </c>
      <c r="B309" s="2">
        <v>45585</v>
      </c>
      <c r="C309" s="1" t="s">
        <v>6666</v>
      </c>
      <c r="D309" s="1" t="s">
        <v>133</v>
      </c>
      <c r="E309">
        <v>2024</v>
      </c>
      <c r="F309" s="1" t="s">
        <v>1388</v>
      </c>
      <c r="G309" s="1" t="s">
        <v>1389</v>
      </c>
      <c r="H309" s="1" t="s">
        <v>1390</v>
      </c>
      <c r="I309" s="1" t="s">
        <v>1391</v>
      </c>
      <c r="J309" s="1" t="s">
        <v>87</v>
      </c>
      <c r="K309" s="3">
        <v>20.77</v>
      </c>
      <c r="L309">
        <v>5</v>
      </c>
      <c r="M309" s="3">
        <v>103.85</v>
      </c>
      <c r="N309" s="1" t="s">
        <v>29</v>
      </c>
      <c r="O309" s="1" t="s">
        <v>52</v>
      </c>
    </row>
    <row r="310" spans="1:15" x14ac:dyDescent="0.3">
      <c r="A310" s="1" t="s">
        <v>1392</v>
      </c>
      <c r="B310" s="2">
        <v>45574</v>
      </c>
      <c r="C310" s="1" t="s">
        <v>6670</v>
      </c>
      <c r="D310" s="1" t="s">
        <v>133</v>
      </c>
      <c r="E310">
        <v>2024</v>
      </c>
      <c r="F310" s="1" t="s">
        <v>695</v>
      </c>
      <c r="G310" s="1" t="s">
        <v>1393</v>
      </c>
      <c r="H310" s="1" t="s">
        <v>1394</v>
      </c>
      <c r="I310" s="1" t="s">
        <v>1395</v>
      </c>
      <c r="J310" s="1" t="s">
        <v>51</v>
      </c>
      <c r="K310" s="3">
        <v>8.19</v>
      </c>
      <c r="L310">
        <v>1</v>
      </c>
      <c r="M310" s="3">
        <v>8.19</v>
      </c>
      <c r="N310" s="1" t="s">
        <v>29</v>
      </c>
      <c r="O310" s="1" t="s">
        <v>95</v>
      </c>
    </row>
    <row r="311" spans="1:15" x14ac:dyDescent="0.3">
      <c r="A311" s="1" t="s">
        <v>1396</v>
      </c>
      <c r="B311" s="2">
        <v>44809</v>
      </c>
      <c r="C311" s="1" t="s">
        <v>6667</v>
      </c>
      <c r="D311" s="1" t="s">
        <v>60</v>
      </c>
      <c r="E311">
        <v>2022</v>
      </c>
      <c r="F311" s="1" t="s">
        <v>322</v>
      </c>
      <c r="G311" s="1" t="s">
        <v>1397</v>
      </c>
      <c r="H311" s="1" t="s">
        <v>1398</v>
      </c>
      <c r="I311" s="1" t="s">
        <v>1399</v>
      </c>
      <c r="J311" s="1" t="s">
        <v>87</v>
      </c>
      <c r="K311" s="3">
        <v>32.950000000000003</v>
      </c>
      <c r="L311">
        <v>3</v>
      </c>
      <c r="M311" s="3">
        <v>98.85</v>
      </c>
      <c r="N311" s="1" t="s">
        <v>21</v>
      </c>
      <c r="O311" s="1" t="s">
        <v>30</v>
      </c>
    </row>
    <row r="312" spans="1:15" x14ac:dyDescent="0.3">
      <c r="A312" s="1" t="s">
        <v>1400</v>
      </c>
      <c r="B312" s="2">
        <v>45106</v>
      </c>
      <c r="C312" s="1" t="s">
        <v>6672</v>
      </c>
      <c r="D312" s="1" t="s">
        <v>24</v>
      </c>
      <c r="E312">
        <v>2023</v>
      </c>
      <c r="F312" s="1" t="s">
        <v>700</v>
      </c>
      <c r="G312" s="1" t="s">
        <v>1401</v>
      </c>
      <c r="H312" s="1" t="s">
        <v>42</v>
      </c>
      <c r="I312" s="1" t="s">
        <v>1402</v>
      </c>
      <c r="J312" s="1" t="s">
        <v>51</v>
      </c>
      <c r="K312" s="3">
        <v>17.989999999999998</v>
      </c>
      <c r="L312">
        <v>4</v>
      </c>
      <c r="M312" s="3">
        <v>71.959999999999994</v>
      </c>
      <c r="N312" s="1" t="s">
        <v>88</v>
      </c>
      <c r="O312" s="1" t="s">
        <v>37</v>
      </c>
    </row>
    <row r="313" spans="1:15" x14ac:dyDescent="0.3">
      <c r="A313" s="1" t="s">
        <v>1403</v>
      </c>
      <c r="B313" s="2">
        <v>45003</v>
      </c>
      <c r="C313" s="1" t="s">
        <v>6673</v>
      </c>
      <c r="D313" s="1" t="s">
        <v>15</v>
      </c>
      <c r="E313">
        <v>2023</v>
      </c>
      <c r="F313" s="1" t="s">
        <v>1235</v>
      </c>
      <c r="G313" s="1" t="s">
        <v>1236</v>
      </c>
      <c r="H313" s="1" t="s">
        <v>1282</v>
      </c>
      <c r="I313" s="1" t="s">
        <v>1283</v>
      </c>
      <c r="J313" s="1" t="s">
        <v>20</v>
      </c>
      <c r="K313" s="3">
        <v>6.27</v>
      </c>
      <c r="L313">
        <v>5</v>
      </c>
      <c r="M313" s="3">
        <v>31.35</v>
      </c>
      <c r="N313" s="1" t="s">
        <v>21</v>
      </c>
      <c r="O313" s="1" t="s">
        <v>37</v>
      </c>
    </row>
    <row r="314" spans="1:15" x14ac:dyDescent="0.3">
      <c r="A314" s="1" t="s">
        <v>1404</v>
      </c>
      <c r="B314" s="2">
        <v>45212</v>
      </c>
      <c r="C314" s="1" t="s">
        <v>6668</v>
      </c>
      <c r="D314" s="1" t="s">
        <v>133</v>
      </c>
      <c r="E314">
        <v>2023</v>
      </c>
      <c r="F314" s="1" t="s">
        <v>1405</v>
      </c>
      <c r="G314" s="1" t="s">
        <v>1406</v>
      </c>
      <c r="H314" s="1" t="s">
        <v>104</v>
      </c>
      <c r="I314" s="1" t="s">
        <v>1135</v>
      </c>
      <c r="J314" s="1" t="s">
        <v>51</v>
      </c>
      <c r="K314" s="3">
        <v>19.8</v>
      </c>
      <c r="L314">
        <v>4</v>
      </c>
      <c r="M314" s="3">
        <v>79.2</v>
      </c>
      <c r="N314" s="1" t="s">
        <v>6669</v>
      </c>
      <c r="O314" s="1" t="s">
        <v>95</v>
      </c>
    </row>
    <row r="315" spans="1:15" x14ac:dyDescent="0.3">
      <c r="A315" s="1" t="s">
        <v>1407</v>
      </c>
      <c r="B315" s="2">
        <v>45075</v>
      </c>
      <c r="C315" s="1" t="s">
        <v>6667</v>
      </c>
      <c r="D315" s="1" t="s">
        <v>46</v>
      </c>
      <c r="E315">
        <v>2023</v>
      </c>
      <c r="F315" s="1" t="s">
        <v>1408</v>
      </c>
      <c r="G315" s="1" t="s">
        <v>1409</v>
      </c>
      <c r="H315" s="1" t="s">
        <v>1410</v>
      </c>
      <c r="I315" s="1" t="s">
        <v>1411</v>
      </c>
      <c r="J315" s="1" t="s">
        <v>20</v>
      </c>
      <c r="K315" s="3">
        <v>22.48</v>
      </c>
      <c r="L315">
        <v>5</v>
      </c>
      <c r="M315" s="3">
        <v>112.4</v>
      </c>
      <c r="N315" s="1" t="s">
        <v>6669</v>
      </c>
      <c r="O315" s="1" t="s">
        <v>37</v>
      </c>
    </row>
    <row r="316" spans="1:15" x14ac:dyDescent="0.3">
      <c r="A316" s="1" t="s">
        <v>1412</v>
      </c>
      <c r="B316" s="2">
        <v>44996</v>
      </c>
      <c r="C316" s="1" t="s">
        <v>6673</v>
      </c>
      <c r="D316" s="1" t="s">
        <v>15</v>
      </c>
      <c r="E316">
        <v>2023</v>
      </c>
      <c r="F316" s="1" t="s">
        <v>1413</v>
      </c>
      <c r="G316" s="1" t="s">
        <v>1414</v>
      </c>
      <c r="H316" s="1" t="s">
        <v>1415</v>
      </c>
      <c r="I316" s="1" t="s">
        <v>1416</v>
      </c>
      <c r="J316" s="1" t="s">
        <v>70</v>
      </c>
      <c r="K316" s="3">
        <v>16.09</v>
      </c>
      <c r="L316">
        <v>3</v>
      </c>
      <c r="M316" s="3">
        <v>48.27</v>
      </c>
      <c r="N316" s="1" t="s">
        <v>29</v>
      </c>
      <c r="O316" s="1" t="s">
        <v>30</v>
      </c>
    </row>
    <row r="317" spans="1:15" x14ac:dyDescent="0.3">
      <c r="A317" s="1" t="s">
        <v>1417</v>
      </c>
      <c r="B317" s="2">
        <v>45385</v>
      </c>
      <c r="C317" s="1" t="s">
        <v>6670</v>
      </c>
      <c r="D317" s="1" t="s">
        <v>82</v>
      </c>
      <c r="E317">
        <v>2024</v>
      </c>
      <c r="F317" s="1" t="s">
        <v>1418</v>
      </c>
      <c r="G317" s="1" t="s">
        <v>1419</v>
      </c>
      <c r="H317" s="1" t="s">
        <v>57</v>
      </c>
      <c r="I317" s="1" t="s">
        <v>1420</v>
      </c>
      <c r="J317" s="1" t="s">
        <v>20</v>
      </c>
      <c r="K317" s="3">
        <v>6.64</v>
      </c>
      <c r="L317">
        <v>2</v>
      </c>
      <c r="M317" s="3">
        <v>13.28</v>
      </c>
      <c r="N317" s="1" t="s">
        <v>88</v>
      </c>
      <c r="O317" s="1" t="s">
        <v>52</v>
      </c>
    </row>
    <row r="318" spans="1:15" x14ac:dyDescent="0.3">
      <c r="A318" s="1" t="s">
        <v>1421</v>
      </c>
      <c r="B318" s="2">
        <v>45366</v>
      </c>
      <c r="C318" s="1" t="s">
        <v>6668</v>
      </c>
      <c r="D318" s="1" t="s">
        <v>15</v>
      </c>
      <c r="E318">
        <v>2024</v>
      </c>
      <c r="F318" s="1" t="s">
        <v>1422</v>
      </c>
      <c r="G318" s="1" t="s">
        <v>1423</v>
      </c>
      <c r="H318" s="1" t="s">
        <v>63</v>
      </c>
      <c r="I318" s="1" t="s">
        <v>64</v>
      </c>
      <c r="J318" s="1" t="s">
        <v>51</v>
      </c>
      <c r="K318" s="3">
        <v>13.43</v>
      </c>
      <c r="L318">
        <v>5</v>
      </c>
      <c r="M318" s="3">
        <v>67.150000000000006</v>
      </c>
      <c r="N318" s="1" t="s">
        <v>6669</v>
      </c>
      <c r="O318" s="1" t="s">
        <v>30</v>
      </c>
    </row>
    <row r="319" spans="1:15" x14ac:dyDescent="0.3">
      <c r="A319" s="1" t="s">
        <v>1424</v>
      </c>
      <c r="B319" s="2">
        <v>45196</v>
      </c>
      <c r="C319" s="1" t="s">
        <v>6670</v>
      </c>
      <c r="D319" s="1" t="s">
        <v>60</v>
      </c>
      <c r="E319">
        <v>2023</v>
      </c>
      <c r="F319" s="1" t="s">
        <v>894</v>
      </c>
      <c r="G319" s="1" t="s">
        <v>895</v>
      </c>
      <c r="H319" s="1" t="s">
        <v>1425</v>
      </c>
      <c r="I319" s="1" t="s">
        <v>1426</v>
      </c>
      <c r="J319" s="1" t="s">
        <v>20</v>
      </c>
      <c r="K319" s="3">
        <v>7.01</v>
      </c>
      <c r="L319">
        <v>3</v>
      </c>
      <c r="M319" s="3">
        <v>21.03</v>
      </c>
      <c r="N319" s="1" t="s">
        <v>29</v>
      </c>
      <c r="O319" s="1" t="s">
        <v>52</v>
      </c>
    </row>
    <row r="320" spans="1:15" x14ac:dyDescent="0.3">
      <c r="A320" s="1" t="s">
        <v>1427</v>
      </c>
      <c r="B320" s="2">
        <v>45056</v>
      </c>
      <c r="C320" s="1" t="s">
        <v>6670</v>
      </c>
      <c r="D320" s="1" t="s">
        <v>46</v>
      </c>
      <c r="E320">
        <v>2023</v>
      </c>
      <c r="F320" s="1" t="s">
        <v>326</v>
      </c>
      <c r="G320" s="1" t="s">
        <v>327</v>
      </c>
      <c r="H320" s="1" t="s">
        <v>1428</v>
      </c>
      <c r="I320" s="1" t="s">
        <v>1429</v>
      </c>
      <c r="J320" s="1" t="s">
        <v>20</v>
      </c>
      <c r="K320" s="3">
        <v>26.35</v>
      </c>
      <c r="L320">
        <v>3</v>
      </c>
      <c r="M320" s="3">
        <v>79.05</v>
      </c>
      <c r="N320" s="1" t="s">
        <v>29</v>
      </c>
      <c r="O320" s="1" t="s">
        <v>44</v>
      </c>
    </row>
    <row r="321" spans="1:15" x14ac:dyDescent="0.3">
      <c r="A321" s="1" t="s">
        <v>1430</v>
      </c>
      <c r="B321" s="2">
        <v>45630</v>
      </c>
      <c r="C321" s="1" t="s">
        <v>6670</v>
      </c>
      <c r="D321" s="1" t="s">
        <v>107</v>
      </c>
      <c r="E321">
        <v>2024</v>
      </c>
      <c r="F321" s="1" t="s">
        <v>930</v>
      </c>
      <c r="G321" s="1" t="s">
        <v>931</v>
      </c>
      <c r="H321" s="1" t="s">
        <v>1431</v>
      </c>
      <c r="I321" s="1" t="s">
        <v>1432</v>
      </c>
      <c r="J321" s="1" t="s">
        <v>20</v>
      </c>
      <c r="K321" s="3">
        <v>27.7</v>
      </c>
      <c r="L321">
        <v>4</v>
      </c>
      <c r="M321" s="3">
        <v>110.8</v>
      </c>
      <c r="N321" s="1" t="s">
        <v>29</v>
      </c>
      <c r="O321" s="1" t="s">
        <v>37</v>
      </c>
    </row>
    <row r="322" spans="1:15" x14ac:dyDescent="0.3">
      <c r="A322" s="1" t="s">
        <v>1433</v>
      </c>
      <c r="B322" s="2">
        <v>45368</v>
      </c>
      <c r="C322" s="1" t="s">
        <v>6666</v>
      </c>
      <c r="D322" s="1" t="s">
        <v>15</v>
      </c>
      <c r="E322">
        <v>2024</v>
      </c>
      <c r="F322" s="1" t="s">
        <v>1434</v>
      </c>
      <c r="G322" s="1" t="s">
        <v>1435</v>
      </c>
      <c r="H322" s="1" t="s">
        <v>1436</v>
      </c>
      <c r="I322" s="1" t="s">
        <v>1437</v>
      </c>
      <c r="J322" s="1" t="s">
        <v>51</v>
      </c>
      <c r="K322" s="3">
        <v>28.83</v>
      </c>
      <c r="L322">
        <v>4</v>
      </c>
      <c r="M322" s="3">
        <v>115.32</v>
      </c>
      <c r="N322" s="1" t="s">
        <v>6669</v>
      </c>
      <c r="O322" s="1" t="s">
        <v>22</v>
      </c>
    </row>
    <row r="323" spans="1:15" x14ac:dyDescent="0.3">
      <c r="A323" s="1" t="s">
        <v>1438</v>
      </c>
      <c r="B323" s="2">
        <v>45679</v>
      </c>
      <c r="C323" s="1" t="s">
        <v>6670</v>
      </c>
      <c r="D323" s="1" t="s">
        <v>210</v>
      </c>
      <c r="E323">
        <v>2025</v>
      </c>
      <c r="F323" s="1" t="s">
        <v>1439</v>
      </c>
      <c r="G323" s="1" t="s">
        <v>1440</v>
      </c>
      <c r="H323" s="1" t="s">
        <v>811</v>
      </c>
      <c r="I323" s="1" t="s">
        <v>1441</v>
      </c>
      <c r="J323" s="1" t="s">
        <v>70</v>
      </c>
      <c r="K323" s="3">
        <v>31.65</v>
      </c>
      <c r="L323">
        <v>5</v>
      </c>
      <c r="M323" s="3">
        <v>158.25</v>
      </c>
      <c r="N323" s="1" t="s">
        <v>21</v>
      </c>
      <c r="O323" s="1" t="s">
        <v>22</v>
      </c>
    </row>
    <row r="324" spans="1:15" x14ac:dyDescent="0.3">
      <c r="A324" s="1" t="s">
        <v>1442</v>
      </c>
      <c r="B324" s="2">
        <v>45181</v>
      </c>
      <c r="C324" s="1" t="s">
        <v>6671</v>
      </c>
      <c r="D324" s="1" t="s">
        <v>60</v>
      </c>
      <c r="E324">
        <v>2023</v>
      </c>
      <c r="F324" s="1" t="s">
        <v>1443</v>
      </c>
      <c r="G324" s="1" t="s">
        <v>1444</v>
      </c>
      <c r="H324" s="1" t="s">
        <v>1200</v>
      </c>
      <c r="I324" s="1" t="s">
        <v>1445</v>
      </c>
      <c r="J324" s="1" t="s">
        <v>20</v>
      </c>
      <c r="K324" s="3">
        <v>38.6</v>
      </c>
      <c r="L324">
        <v>2</v>
      </c>
      <c r="M324" s="3">
        <v>77.2</v>
      </c>
      <c r="N324" s="1" t="s">
        <v>29</v>
      </c>
      <c r="O324" s="1" t="s">
        <v>22</v>
      </c>
    </row>
    <row r="325" spans="1:15" x14ac:dyDescent="0.3">
      <c r="A325" s="1" t="s">
        <v>1446</v>
      </c>
      <c r="B325" s="2">
        <v>45683</v>
      </c>
      <c r="C325" s="1" t="s">
        <v>6666</v>
      </c>
      <c r="D325" s="1" t="s">
        <v>210</v>
      </c>
      <c r="E325">
        <v>2025</v>
      </c>
      <c r="F325" s="1" t="s">
        <v>548</v>
      </c>
      <c r="G325" s="1" t="s">
        <v>549</v>
      </c>
      <c r="H325" s="1" t="s">
        <v>450</v>
      </c>
      <c r="I325" s="1" t="s">
        <v>1447</v>
      </c>
      <c r="J325" s="1" t="s">
        <v>20</v>
      </c>
      <c r="K325" s="3">
        <v>49.05</v>
      </c>
      <c r="L325">
        <v>1</v>
      </c>
      <c r="M325" s="3">
        <v>49.05</v>
      </c>
      <c r="N325" s="1" t="s">
        <v>29</v>
      </c>
      <c r="O325" s="1" t="s">
        <v>37</v>
      </c>
    </row>
    <row r="326" spans="1:15" x14ac:dyDescent="0.3">
      <c r="A326" s="1" t="s">
        <v>1448</v>
      </c>
      <c r="B326" s="2">
        <v>45866</v>
      </c>
      <c r="C326" s="1" t="s">
        <v>6667</v>
      </c>
      <c r="D326" s="1" t="s">
        <v>32</v>
      </c>
      <c r="E326">
        <v>2025</v>
      </c>
      <c r="F326" s="1" t="s">
        <v>1449</v>
      </c>
      <c r="G326" s="1" t="s">
        <v>1450</v>
      </c>
      <c r="H326" s="1" t="s">
        <v>628</v>
      </c>
      <c r="I326" s="1" t="s">
        <v>629</v>
      </c>
      <c r="J326" s="1" t="s">
        <v>51</v>
      </c>
      <c r="K326" s="3">
        <v>41.69</v>
      </c>
      <c r="L326">
        <v>4</v>
      </c>
      <c r="M326" s="3">
        <v>166.76</v>
      </c>
      <c r="N326" s="1" t="s">
        <v>21</v>
      </c>
      <c r="O326" s="1" t="s">
        <v>37</v>
      </c>
    </row>
    <row r="327" spans="1:15" x14ac:dyDescent="0.3">
      <c r="A327" s="1" t="s">
        <v>1451</v>
      </c>
      <c r="B327" s="2">
        <v>45068</v>
      </c>
      <c r="C327" s="1" t="s">
        <v>6667</v>
      </c>
      <c r="D327" s="1" t="s">
        <v>46</v>
      </c>
      <c r="E327">
        <v>2023</v>
      </c>
      <c r="F327" s="1" t="s">
        <v>1452</v>
      </c>
      <c r="G327" s="1" t="s">
        <v>1453</v>
      </c>
      <c r="H327" s="1" t="s">
        <v>1454</v>
      </c>
      <c r="I327" s="1" t="s">
        <v>1455</v>
      </c>
      <c r="J327" s="1" t="s">
        <v>20</v>
      </c>
      <c r="K327" s="3">
        <v>31.1</v>
      </c>
      <c r="L327">
        <v>2</v>
      </c>
      <c r="M327" s="3">
        <v>62.2</v>
      </c>
      <c r="N327" s="1" t="s">
        <v>21</v>
      </c>
      <c r="O327" s="1" t="s">
        <v>44</v>
      </c>
    </row>
    <row r="328" spans="1:15" x14ac:dyDescent="0.3">
      <c r="A328" s="1" t="s">
        <v>1456</v>
      </c>
      <c r="B328" s="2">
        <v>45152</v>
      </c>
      <c r="C328" s="1" t="s">
        <v>6667</v>
      </c>
      <c r="D328" s="1" t="s">
        <v>90</v>
      </c>
      <c r="E328">
        <v>2023</v>
      </c>
      <c r="F328" s="1" t="s">
        <v>91</v>
      </c>
      <c r="G328" s="1" t="s">
        <v>1457</v>
      </c>
      <c r="H328" s="1" t="s">
        <v>1301</v>
      </c>
      <c r="I328" s="1" t="s">
        <v>1458</v>
      </c>
      <c r="J328" s="1" t="s">
        <v>70</v>
      </c>
      <c r="K328" s="3">
        <v>20.350000000000001</v>
      </c>
      <c r="L328">
        <v>2</v>
      </c>
      <c r="M328" s="3">
        <v>40.700000000000003</v>
      </c>
      <c r="N328" s="1" t="s">
        <v>88</v>
      </c>
      <c r="O328" s="1" t="s">
        <v>52</v>
      </c>
    </row>
    <row r="329" spans="1:15" x14ac:dyDescent="0.3">
      <c r="A329" s="1" t="s">
        <v>1461</v>
      </c>
      <c r="B329" s="2">
        <v>44931</v>
      </c>
      <c r="C329" s="1" t="s">
        <v>6672</v>
      </c>
      <c r="D329" s="1" t="s">
        <v>210</v>
      </c>
      <c r="E329">
        <v>2023</v>
      </c>
      <c r="F329" s="1" t="s">
        <v>235</v>
      </c>
      <c r="G329" s="1" t="s">
        <v>877</v>
      </c>
      <c r="H329" s="1" t="s">
        <v>1462</v>
      </c>
      <c r="I329" s="1" t="s">
        <v>1463</v>
      </c>
      <c r="J329" s="1" t="s">
        <v>20</v>
      </c>
      <c r="K329" s="3">
        <v>45.94</v>
      </c>
      <c r="L329">
        <v>3</v>
      </c>
      <c r="M329" s="3">
        <v>137.82</v>
      </c>
      <c r="N329" s="1" t="s">
        <v>6669</v>
      </c>
      <c r="O329" s="1" t="s">
        <v>52</v>
      </c>
    </row>
    <row r="330" spans="1:15" x14ac:dyDescent="0.3">
      <c r="A330" s="1" t="s">
        <v>1464</v>
      </c>
      <c r="B330" s="2">
        <v>45283</v>
      </c>
      <c r="C330" s="1" t="s">
        <v>6673</v>
      </c>
      <c r="D330" s="1" t="s">
        <v>107</v>
      </c>
      <c r="E330">
        <v>2023</v>
      </c>
      <c r="F330" s="1" t="s">
        <v>1465</v>
      </c>
      <c r="G330" s="1" t="s">
        <v>1466</v>
      </c>
      <c r="H330" s="1" t="s">
        <v>932</v>
      </c>
      <c r="I330" s="1" t="s">
        <v>1467</v>
      </c>
      <c r="J330" s="1" t="s">
        <v>51</v>
      </c>
      <c r="K330" s="3">
        <v>13.54</v>
      </c>
      <c r="L330">
        <v>3</v>
      </c>
      <c r="M330" s="3">
        <v>40.619999999999997</v>
      </c>
      <c r="N330" s="1" t="s">
        <v>21</v>
      </c>
      <c r="O330" s="1" t="s">
        <v>44</v>
      </c>
    </row>
    <row r="331" spans="1:15" x14ac:dyDescent="0.3">
      <c r="A331" s="1" t="s">
        <v>1468</v>
      </c>
      <c r="B331" s="2">
        <v>45019</v>
      </c>
      <c r="C331" s="1" t="s">
        <v>6667</v>
      </c>
      <c r="D331" s="1" t="s">
        <v>82</v>
      </c>
      <c r="E331">
        <v>2023</v>
      </c>
      <c r="F331" s="1" t="s">
        <v>118</v>
      </c>
      <c r="G331" s="1" t="s">
        <v>805</v>
      </c>
      <c r="H331" s="1" t="s">
        <v>416</v>
      </c>
      <c r="I331" s="1" t="s">
        <v>1469</v>
      </c>
      <c r="J331" s="1" t="s">
        <v>87</v>
      </c>
      <c r="K331" s="3">
        <v>30.9</v>
      </c>
      <c r="L331">
        <v>3</v>
      </c>
      <c r="M331" s="3">
        <v>92.7</v>
      </c>
      <c r="N331" s="1" t="s">
        <v>88</v>
      </c>
      <c r="O331" s="1" t="s">
        <v>22</v>
      </c>
    </row>
    <row r="332" spans="1:15" x14ac:dyDescent="0.3">
      <c r="A332" s="1" t="s">
        <v>1470</v>
      </c>
      <c r="B332" s="2">
        <v>45029</v>
      </c>
      <c r="C332" s="1" t="s">
        <v>6672</v>
      </c>
      <c r="D332" s="1" t="s">
        <v>82</v>
      </c>
      <c r="E332">
        <v>2023</v>
      </c>
      <c r="F332" s="1" t="s">
        <v>1471</v>
      </c>
      <c r="G332" s="1" t="s">
        <v>1472</v>
      </c>
      <c r="H332" s="1" t="s">
        <v>1210</v>
      </c>
      <c r="I332" s="1" t="s">
        <v>1211</v>
      </c>
      <c r="J332" s="1" t="s">
        <v>70</v>
      </c>
      <c r="K332" s="3">
        <v>7.28</v>
      </c>
      <c r="L332">
        <v>3</v>
      </c>
      <c r="M332" s="3">
        <v>21.84</v>
      </c>
      <c r="N332" s="1" t="s">
        <v>88</v>
      </c>
      <c r="O332" s="1" t="s">
        <v>52</v>
      </c>
    </row>
    <row r="333" spans="1:15" x14ac:dyDescent="0.3">
      <c r="A333" s="1" t="s">
        <v>1473</v>
      </c>
      <c r="B333" s="2">
        <v>45680</v>
      </c>
      <c r="C333" s="1" t="s">
        <v>6672</v>
      </c>
      <c r="D333" s="1" t="s">
        <v>210</v>
      </c>
      <c r="E333">
        <v>2025</v>
      </c>
      <c r="F333" s="1" t="s">
        <v>1474</v>
      </c>
      <c r="G333" s="1" t="s">
        <v>1475</v>
      </c>
      <c r="H333" s="1" t="s">
        <v>678</v>
      </c>
      <c r="I333" s="1" t="s">
        <v>679</v>
      </c>
      <c r="J333" s="1" t="s">
        <v>20</v>
      </c>
      <c r="K333" s="3">
        <v>31.89</v>
      </c>
      <c r="L333">
        <v>1</v>
      </c>
      <c r="M333" s="3">
        <v>31.89</v>
      </c>
      <c r="N333" s="1" t="s">
        <v>21</v>
      </c>
      <c r="O333" s="1" t="s">
        <v>193</v>
      </c>
    </row>
    <row r="334" spans="1:15" x14ac:dyDescent="0.3">
      <c r="A334" s="1" t="s">
        <v>1476</v>
      </c>
      <c r="B334" s="2">
        <v>45718</v>
      </c>
      <c r="C334" s="1" t="s">
        <v>6666</v>
      </c>
      <c r="D334" s="1" t="s">
        <v>15</v>
      </c>
      <c r="E334">
        <v>2025</v>
      </c>
      <c r="F334" s="1" t="s">
        <v>1477</v>
      </c>
      <c r="G334" s="1" t="s">
        <v>1478</v>
      </c>
      <c r="H334" s="1" t="s">
        <v>1479</v>
      </c>
      <c r="I334" s="1" t="s">
        <v>1480</v>
      </c>
      <c r="J334" s="1" t="s">
        <v>87</v>
      </c>
      <c r="K334" s="3">
        <v>30.01</v>
      </c>
      <c r="L334">
        <v>1</v>
      </c>
      <c r="M334" s="3">
        <v>30.01</v>
      </c>
      <c r="N334" s="1" t="s">
        <v>29</v>
      </c>
      <c r="O334" s="1" t="s">
        <v>37</v>
      </c>
    </row>
    <row r="335" spans="1:15" x14ac:dyDescent="0.3">
      <c r="A335" s="1" t="s">
        <v>1481</v>
      </c>
      <c r="B335" s="2">
        <v>44816</v>
      </c>
      <c r="C335" s="1" t="s">
        <v>6667</v>
      </c>
      <c r="D335" s="1" t="s">
        <v>60</v>
      </c>
      <c r="E335">
        <v>2022</v>
      </c>
      <c r="F335" s="1" t="s">
        <v>1482</v>
      </c>
      <c r="G335" s="1" t="s">
        <v>1483</v>
      </c>
      <c r="H335" s="1" t="s">
        <v>1152</v>
      </c>
      <c r="I335" s="1" t="s">
        <v>1190</v>
      </c>
      <c r="J335" s="1" t="s">
        <v>70</v>
      </c>
      <c r="K335" s="3">
        <v>9.14</v>
      </c>
      <c r="L335">
        <v>5</v>
      </c>
      <c r="M335" s="3">
        <v>45.7</v>
      </c>
      <c r="N335" s="1" t="s">
        <v>21</v>
      </c>
      <c r="O335" s="1" t="s">
        <v>22</v>
      </c>
    </row>
    <row r="336" spans="1:15" x14ac:dyDescent="0.3">
      <c r="A336" s="1" t="s">
        <v>1484</v>
      </c>
      <c r="B336" s="2">
        <v>45140</v>
      </c>
      <c r="C336" s="1" t="s">
        <v>6670</v>
      </c>
      <c r="D336" s="1" t="s">
        <v>90</v>
      </c>
      <c r="E336">
        <v>2023</v>
      </c>
      <c r="F336" s="1" t="s">
        <v>1485</v>
      </c>
      <c r="G336" s="1" t="s">
        <v>1486</v>
      </c>
      <c r="H336" s="1" t="s">
        <v>1487</v>
      </c>
      <c r="I336" s="1" t="s">
        <v>1488</v>
      </c>
      <c r="J336" s="1" t="s">
        <v>20</v>
      </c>
      <c r="K336" s="3">
        <v>49.34</v>
      </c>
      <c r="L336">
        <v>3</v>
      </c>
      <c r="M336" s="3">
        <v>148.02000000000001</v>
      </c>
      <c r="N336" s="1" t="s">
        <v>88</v>
      </c>
      <c r="O336" s="1" t="s">
        <v>52</v>
      </c>
    </row>
    <row r="337" spans="1:15" x14ac:dyDescent="0.3">
      <c r="A337" s="1" t="s">
        <v>1489</v>
      </c>
      <c r="B337" s="2">
        <v>45310</v>
      </c>
      <c r="C337" s="1" t="s">
        <v>6668</v>
      </c>
      <c r="D337" s="1" t="s">
        <v>210</v>
      </c>
      <c r="E337">
        <v>2024</v>
      </c>
      <c r="F337" s="1" t="s">
        <v>1490</v>
      </c>
      <c r="G337" s="1" t="s">
        <v>1491</v>
      </c>
      <c r="H337" s="1" t="s">
        <v>796</v>
      </c>
      <c r="I337" s="1" t="s">
        <v>797</v>
      </c>
      <c r="J337" s="1" t="s">
        <v>20</v>
      </c>
      <c r="K337" s="3">
        <v>25.24</v>
      </c>
      <c r="L337">
        <v>1</v>
      </c>
      <c r="M337" s="3">
        <v>25.24</v>
      </c>
      <c r="N337" s="1" t="s">
        <v>21</v>
      </c>
      <c r="O337" s="1" t="s">
        <v>95</v>
      </c>
    </row>
    <row r="338" spans="1:15" x14ac:dyDescent="0.3">
      <c r="A338" s="1" t="s">
        <v>1492</v>
      </c>
      <c r="B338" s="2">
        <v>45401</v>
      </c>
      <c r="C338" s="1" t="s">
        <v>6668</v>
      </c>
      <c r="D338" s="1" t="s">
        <v>82</v>
      </c>
      <c r="E338">
        <v>2024</v>
      </c>
      <c r="F338" s="1" t="s">
        <v>1043</v>
      </c>
      <c r="G338" s="1" t="s">
        <v>1493</v>
      </c>
      <c r="H338" s="1" t="s">
        <v>936</v>
      </c>
      <c r="I338" s="1" t="s">
        <v>1292</v>
      </c>
      <c r="J338" s="1" t="s">
        <v>51</v>
      </c>
      <c r="K338" s="3">
        <v>25.46</v>
      </c>
      <c r="L338">
        <v>5</v>
      </c>
      <c r="M338" s="3">
        <v>127.3</v>
      </c>
      <c r="N338" s="1" t="s">
        <v>21</v>
      </c>
      <c r="O338" s="1" t="s">
        <v>44</v>
      </c>
    </row>
    <row r="339" spans="1:15" x14ac:dyDescent="0.3">
      <c r="A339" s="1" t="s">
        <v>1494</v>
      </c>
      <c r="B339" s="2">
        <v>45468</v>
      </c>
      <c r="C339" s="1" t="s">
        <v>6671</v>
      </c>
      <c r="D339" s="1" t="s">
        <v>24</v>
      </c>
      <c r="E339">
        <v>2024</v>
      </c>
      <c r="F339" s="1" t="s">
        <v>1495</v>
      </c>
      <c r="G339" s="1" t="s">
        <v>1496</v>
      </c>
      <c r="H339" s="1" t="s">
        <v>1497</v>
      </c>
      <c r="I339" s="1" t="s">
        <v>1498</v>
      </c>
      <c r="J339" s="1" t="s">
        <v>70</v>
      </c>
      <c r="K339" s="3">
        <v>40.130000000000003</v>
      </c>
      <c r="L339">
        <v>4</v>
      </c>
      <c r="M339" s="3">
        <v>160.52000000000001</v>
      </c>
      <c r="N339" s="1" t="s">
        <v>6669</v>
      </c>
      <c r="O339" s="1" t="s">
        <v>22</v>
      </c>
    </row>
    <row r="340" spans="1:15" x14ac:dyDescent="0.3">
      <c r="A340" s="1" t="s">
        <v>1499</v>
      </c>
      <c r="B340" s="2">
        <v>45082</v>
      </c>
      <c r="C340" s="1" t="s">
        <v>6667</v>
      </c>
      <c r="D340" s="1" t="s">
        <v>24</v>
      </c>
      <c r="E340">
        <v>2023</v>
      </c>
      <c r="F340" s="1" t="s">
        <v>1500</v>
      </c>
      <c r="G340" s="1" t="s">
        <v>1501</v>
      </c>
      <c r="H340" s="1" t="s">
        <v>35</v>
      </c>
      <c r="I340" s="1" t="s">
        <v>36</v>
      </c>
      <c r="J340" s="1" t="s">
        <v>20</v>
      </c>
      <c r="K340" s="3">
        <v>20.239999999999998</v>
      </c>
      <c r="L340">
        <v>4</v>
      </c>
      <c r="M340" s="3">
        <v>80.959999999999994</v>
      </c>
      <c r="N340" s="1" t="s">
        <v>21</v>
      </c>
      <c r="O340" s="1" t="s">
        <v>22</v>
      </c>
    </row>
    <row r="341" spans="1:15" x14ac:dyDescent="0.3">
      <c r="A341" s="1" t="s">
        <v>1502</v>
      </c>
      <c r="B341" s="2">
        <v>44799</v>
      </c>
      <c r="C341" s="1" t="s">
        <v>6668</v>
      </c>
      <c r="D341" s="1" t="s">
        <v>90</v>
      </c>
      <c r="E341">
        <v>2022</v>
      </c>
      <c r="F341" s="1" t="s">
        <v>1503</v>
      </c>
      <c r="G341" s="1" t="s">
        <v>1504</v>
      </c>
      <c r="H341" s="1" t="s">
        <v>1505</v>
      </c>
      <c r="I341" s="1" t="s">
        <v>1506</v>
      </c>
      <c r="J341" s="1" t="s">
        <v>70</v>
      </c>
      <c r="K341" s="3">
        <v>14.47</v>
      </c>
      <c r="L341">
        <v>3</v>
      </c>
      <c r="M341" s="3">
        <v>43.41</v>
      </c>
      <c r="N341" s="1" t="s">
        <v>6669</v>
      </c>
      <c r="O341" s="1" t="s">
        <v>37</v>
      </c>
    </row>
    <row r="342" spans="1:15" x14ac:dyDescent="0.3">
      <c r="A342" s="1" t="s">
        <v>1507</v>
      </c>
      <c r="B342" s="2">
        <v>45442</v>
      </c>
      <c r="C342" s="1" t="s">
        <v>6672</v>
      </c>
      <c r="D342" s="1" t="s">
        <v>46</v>
      </c>
      <c r="E342">
        <v>2024</v>
      </c>
      <c r="F342" s="1" t="s">
        <v>1508</v>
      </c>
      <c r="G342" s="1" t="s">
        <v>1509</v>
      </c>
      <c r="H342" s="1" t="s">
        <v>717</v>
      </c>
      <c r="I342" s="1" t="s">
        <v>718</v>
      </c>
      <c r="J342" s="1" t="s">
        <v>70</v>
      </c>
      <c r="K342" s="3">
        <v>39.85</v>
      </c>
      <c r="L342">
        <v>3</v>
      </c>
      <c r="M342" s="3">
        <v>119.55</v>
      </c>
      <c r="N342" s="1" t="s">
        <v>29</v>
      </c>
      <c r="O342" s="1" t="s">
        <v>37</v>
      </c>
    </row>
    <row r="343" spans="1:15" x14ac:dyDescent="0.3">
      <c r="A343" s="1" t="s">
        <v>1510</v>
      </c>
      <c r="B343" s="2">
        <v>45450</v>
      </c>
      <c r="C343" s="1" t="s">
        <v>6668</v>
      </c>
      <c r="D343" s="1" t="s">
        <v>24</v>
      </c>
      <c r="E343">
        <v>2024</v>
      </c>
      <c r="F343" s="1" t="s">
        <v>1511</v>
      </c>
      <c r="G343" s="1" t="s">
        <v>1512</v>
      </c>
      <c r="H343" s="1" t="s">
        <v>1513</v>
      </c>
      <c r="I343" s="1" t="s">
        <v>1514</v>
      </c>
      <c r="J343" s="1" t="s">
        <v>20</v>
      </c>
      <c r="K343" s="3">
        <v>31.13</v>
      </c>
      <c r="L343">
        <v>2</v>
      </c>
      <c r="M343" s="3">
        <v>62.26</v>
      </c>
      <c r="N343" s="1" t="s">
        <v>29</v>
      </c>
      <c r="O343" s="1" t="s">
        <v>37</v>
      </c>
    </row>
    <row r="344" spans="1:15" x14ac:dyDescent="0.3">
      <c r="A344" s="1" t="s">
        <v>1515</v>
      </c>
      <c r="B344" s="2">
        <v>45641</v>
      </c>
      <c r="C344" s="1" t="s">
        <v>6666</v>
      </c>
      <c r="D344" s="1" t="s">
        <v>107</v>
      </c>
      <c r="E344">
        <v>2024</v>
      </c>
      <c r="F344" s="1" t="s">
        <v>1516</v>
      </c>
      <c r="G344" s="1" t="s">
        <v>1517</v>
      </c>
      <c r="H344" s="1" t="s">
        <v>1518</v>
      </c>
      <c r="I344" s="1" t="s">
        <v>1519</v>
      </c>
      <c r="J344" s="1" t="s">
        <v>87</v>
      </c>
      <c r="K344" s="3">
        <v>33.07</v>
      </c>
      <c r="L344">
        <v>2</v>
      </c>
      <c r="M344" s="3">
        <v>66.14</v>
      </c>
      <c r="N344" s="1" t="s">
        <v>21</v>
      </c>
      <c r="O344" s="1" t="s">
        <v>37</v>
      </c>
    </row>
    <row r="345" spans="1:15" x14ac:dyDescent="0.3">
      <c r="A345" s="1" t="s">
        <v>1520</v>
      </c>
      <c r="B345" s="2">
        <v>45267</v>
      </c>
      <c r="C345" s="1" t="s">
        <v>6672</v>
      </c>
      <c r="D345" s="1" t="s">
        <v>107</v>
      </c>
      <c r="E345">
        <v>2023</v>
      </c>
      <c r="F345" s="1" t="s">
        <v>1521</v>
      </c>
      <c r="G345" s="1" t="s">
        <v>1522</v>
      </c>
      <c r="H345" s="1" t="s">
        <v>197</v>
      </c>
      <c r="I345" s="1" t="s">
        <v>198</v>
      </c>
      <c r="J345" s="1" t="s">
        <v>20</v>
      </c>
      <c r="K345" s="3">
        <v>7.47</v>
      </c>
      <c r="L345">
        <v>4</v>
      </c>
      <c r="M345" s="3">
        <v>29.88</v>
      </c>
      <c r="N345" s="1" t="s">
        <v>6669</v>
      </c>
      <c r="O345" s="1" t="s">
        <v>193</v>
      </c>
    </row>
    <row r="346" spans="1:15" x14ac:dyDescent="0.3">
      <c r="A346" s="1" t="s">
        <v>1523</v>
      </c>
      <c r="B346" s="2">
        <v>45482</v>
      </c>
      <c r="C346" s="1" t="s">
        <v>6671</v>
      </c>
      <c r="D346" s="1" t="s">
        <v>32</v>
      </c>
      <c r="E346">
        <v>2024</v>
      </c>
      <c r="F346" s="1" t="s">
        <v>1524</v>
      </c>
      <c r="G346" s="1" t="s">
        <v>1525</v>
      </c>
      <c r="H346" s="1" t="s">
        <v>1194</v>
      </c>
      <c r="I346" s="1" t="s">
        <v>1195</v>
      </c>
      <c r="J346" s="1" t="s">
        <v>70</v>
      </c>
      <c r="K346" s="3">
        <v>18.52</v>
      </c>
      <c r="L346">
        <v>1</v>
      </c>
      <c r="M346" s="3">
        <v>18.52</v>
      </c>
      <c r="N346" s="1" t="s">
        <v>21</v>
      </c>
      <c r="O346" s="1" t="s">
        <v>193</v>
      </c>
    </row>
    <row r="347" spans="1:15" x14ac:dyDescent="0.3">
      <c r="A347" s="1" t="s">
        <v>1526</v>
      </c>
      <c r="B347" s="2">
        <v>45452</v>
      </c>
      <c r="C347" s="1" t="s">
        <v>6666</v>
      </c>
      <c r="D347" s="1" t="s">
        <v>24</v>
      </c>
      <c r="E347">
        <v>2024</v>
      </c>
      <c r="F347" s="1" t="s">
        <v>1527</v>
      </c>
      <c r="G347" s="1" t="s">
        <v>1528</v>
      </c>
      <c r="H347" s="1" t="s">
        <v>974</v>
      </c>
      <c r="I347" s="1" t="s">
        <v>975</v>
      </c>
      <c r="J347" s="1" t="s">
        <v>20</v>
      </c>
      <c r="K347" s="3">
        <v>18.600000000000001</v>
      </c>
      <c r="L347">
        <v>1</v>
      </c>
      <c r="M347" s="3">
        <v>18.600000000000001</v>
      </c>
      <c r="N347" s="1" t="s">
        <v>29</v>
      </c>
      <c r="O347" s="1" t="s">
        <v>80</v>
      </c>
    </row>
    <row r="348" spans="1:15" x14ac:dyDescent="0.3">
      <c r="A348" s="1" t="s">
        <v>1531</v>
      </c>
      <c r="B348" s="2">
        <v>45081</v>
      </c>
      <c r="C348" s="1" t="s">
        <v>6666</v>
      </c>
      <c r="D348" s="1" t="s">
        <v>24</v>
      </c>
      <c r="E348">
        <v>2023</v>
      </c>
      <c r="F348" s="1" t="s">
        <v>97</v>
      </c>
      <c r="G348" s="1" t="s">
        <v>98</v>
      </c>
      <c r="H348" s="1" t="s">
        <v>176</v>
      </c>
      <c r="I348" s="1" t="s">
        <v>1532</v>
      </c>
      <c r="J348" s="1" t="s">
        <v>70</v>
      </c>
      <c r="K348" s="3">
        <v>44.8</v>
      </c>
      <c r="L348">
        <v>4</v>
      </c>
      <c r="M348" s="3">
        <v>179.2</v>
      </c>
      <c r="N348" s="1" t="s">
        <v>21</v>
      </c>
      <c r="O348" s="1" t="s">
        <v>193</v>
      </c>
    </row>
    <row r="349" spans="1:15" x14ac:dyDescent="0.3">
      <c r="A349" s="1" t="s">
        <v>1533</v>
      </c>
      <c r="B349" s="2">
        <v>45517</v>
      </c>
      <c r="C349" s="1" t="s">
        <v>6671</v>
      </c>
      <c r="D349" s="1" t="s">
        <v>90</v>
      </c>
      <c r="E349">
        <v>2024</v>
      </c>
      <c r="F349" s="1" t="s">
        <v>245</v>
      </c>
      <c r="G349" s="1" t="s">
        <v>1534</v>
      </c>
      <c r="H349" s="1" t="s">
        <v>1535</v>
      </c>
      <c r="I349" s="1" t="s">
        <v>1536</v>
      </c>
      <c r="J349" s="1" t="s">
        <v>51</v>
      </c>
      <c r="K349" s="3">
        <v>15.98</v>
      </c>
      <c r="L349">
        <v>1</v>
      </c>
      <c r="M349" s="3">
        <v>15.98</v>
      </c>
      <c r="N349" s="1" t="s">
        <v>21</v>
      </c>
      <c r="O349" s="1" t="s">
        <v>22</v>
      </c>
    </row>
    <row r="350" spans="1:15" x14ac:dyDescent="0.3">
      <c r="A350" s="1" t="s">
        <v>1537</v>
      </c>
      <c r="B350" s="2">
        <v>45278</v>
      </c>
      <c r="C350" s="1" t="s">
        <v>6667</v>
      </c>
      <c r="D350" s="1" t="s">
        <v>107</v>
      </c>
      <c r="E350">
        <v>2023</v>
      </c>
      <c r="F350" s="1" t="s">
        <v>270</v>
      </c>
      <c r="G350" s="1" t="s">
        <v>271</v>
      </c>
      <c r="H350" s="1" t="s">
        <v>1538</v>
      </c>
      <c r="I350" s="1" t="s">
        <v>1539</v>
      </c>
      <c r="J350" s="1" t="s">
        <v>87</v>
      </c>
      <c r="K350" s="3">
        <v>27.37</v>
      </c>
      <c r="L350">
        <v>2</v>
      </c>
      <c r="M350" s="3">
        <v>54.74</v>
      </c>
      <c r="N350" s="1" t="s">
        <v>21</v>
      </c>
      <c r="O350" s="1" t="s">
        <v>193</v>
      </c>
    </row>
    <row r="351" spans="1:15" x14ac:dyDescent="0.3">
      <c r="A351" s="1" t="s">
        <v>1540</v>
      </c>
      <c r="B351" s="2">
        <v>45166</v>
      </c>
      <c r="C351" s="1" t="s">
        <v>6667</v>
      </c>
      <c r="D351" s="1" t="s">
        <v>90</v>
      </c>
      <c r="E351">
        <v>2023</v>
      </c>
      <c r="F351" s="1" t="s">
        <v>216</v>
      </c>
      <c r="G351" s="1" t="s">
        <v>217</v>
      </c>
      <c r="H351" s="1" t="s">
        <v>1541</v>
      </c>
      <c r="I351" s="1" t="s">
        <v>1542</v>
      </c>
      <c r="J351" s="1" t="s">
        <v>51</v>
      </c>
      <c r="K351" s="3">
        <v>35.36</v>
      </c>
      <c r="L351">
        <v>4</v>
      </c>
      <c r="M351" s="3">
        <v>141.44</v>
      </c>
      <c r="N351" s="1" t="s">
        <v>29</v>
      </c>
      <c r="O351" s="1" t="s">
        <v>22</v>
      </c>
    </row>
    <row r="352" spans="1:15" x14ac:dyDescent="0.3">
      <c r="A352" s="1" t="s">
        <v>1543</v>
      </c>
      <c r="B352" s="2">
        <v>45022</v>
      </c>
      <c r="C352" s="1" t="s">
        <v>6672</v>
      </c>
      <c r="D352" s="1" t="s">
        <v>82</v>
      </c>
      <c r="E352">
        <v>2023</v>
      </c>
      <c r="F352" s="1" t="s">
        <v>1544</v>
      </c>
      <c r="G352" s="1" t="s">
        <v>1545</v>
      </c>
      <c r="H352" s="1" t="s">
        <v>1546</v>
      </c>
      <c r="I352" s="1" t="s">
        <v>1547</v>
      </c>
      <c r="J352" s="1" t="s">
        <v>70</v>
      </c>
      <c r="K352" s="3">
        <v>14.54</v>
      </c>
      <c r="L352">
        <v>1</v>
      </c>
      <c r="M352" s="3">
        <v>14.54</v>
      </c>
      <c r="N352" s="1" t="s">
        <v>6669</v>
      </c>
      <c r="O352" s="1" t="s">
        <v>22</v>
      </c>
    </row>
    <row r="353" spans="1:15" x14ac:dyDescent="0.3">
      <c r="A353" s="1" t="s">
        <v>1548</v>
      </c>
      <c r="B353" s="2">
        <v>45314</v>
      </c>
      <c r="C353" s="1" t="s">
        <v>6671</v>
      </c>
      <c r="D353" s="1" t="s">
        <v>210</v>
      </c>
      <c r="E353">
        <v>2024</v>
      </c>
      <c r="F353" s="1" t="s">
        <v>1549</v>
      </c>
      <c r="G353" s="1" t="s">
        <v>1550</v>
      </c>
      <c r="H353" s="1" t="s">
        <v>580</v>
      </c>
      <c r="I353" s="1" t="s">
        <v>581</v>
      </c>
      <c r="J353" s="1" t="s">
        <v>51</v>
      </c>
      <c r="K353" s="3">
        <v>7.92</v>
      </c>
      <c r="L353">
        <v>1</v>
      </c>
      <c r="M353" s="3">
        <v>7.92</v>
      </c>
      <c r="N353" s="1" t="s">
        <v>21</v>
      </c>
      <c r="O353" s="1" t="s">
        <v>193</v>
      </c>
    </row>
    <row r="354" spans="1:15" x14ac:dyDescent="0.3">
      <c r="A354" s="1" t="s">
        <v>1551</v>
      </c>
      <c r="B354" s="2">
        <v>45508</v>
      </c>
      <c r="C354" s="1" t="s">
        <v>6666</v>
      </c>
      <c r="D354" s="1" t="s">
        <v>90</v>
      </c>
      <c r="E354">
        <v>2024</v>
      </c>
      <c r="F354" s="1" t="s">
        <v>1490</v>
      </c>
      <c r="G354" s="1" t="s">
        <v>1491</v>
      </c>
      <c r="H354" s="1" t="s">
        <v>1552</v>
      </c>
      <c r="I354" s="1" t="s">
        <v>1553</v>
      </c>
      <c r="J354" s="1" t="s">
        <v>51</v>
      </c>
      <c r="K354" s="3">
        <v>15.69</v>
      </c>
      <c r="L354">
        <v>3</v>
      </c>
      <c r="M354" s="3">
        <v>47.07</v>
      </c>
      <c r="N354" s="1" t="s">
        <v>88</v>
      </c>
      <c r="O354" s="1" t="s">
        <v>52</v>
      </c>
    </row>
    <row r="355" spans="1:15" x14ac:dyDescent="0.3">
      <c r="A355" s="1" t="s">
        <v>1554</v>
      </c>
      <c r="B355" s="2">
        <v>45322</v>
      </c>
      <c r="C355" s="1" t="s">
        <v>6670</v>
      </c>
      <c r="D355" s="1" t="s">
        <v>210</v>
      </c>
      <c r="E355">
        <v>2024</v>
      </c>
      <c r="F355" s="1" t="s">
        <v>1555</v>
      </c>
      <c r="G355" s="1" t="s">
        <v>1556</v>
      </c>
      <c r="H355" s="1" t="s">
        <v>1557</v>
      </c>
      <c r="I355" s="1" t="s">
        <v>1558</v>
      </c>
      <c r="J355" s="1" t="s">
        <v>20</v>
      </c>
      <c r="K355" s="3">
        <v>32.78</v>
      </c>
      <c r="L355">
        <v>5</v>
      </c>
      <c r="M355" s="3">
        <v>163.9</v>
      </c>
      <c r="N355" s="1" t="s">
        <v>29</v>
      </c>
      <c r="O355" s="1" t="s">
        <v>22</v>
      </c>
    </row>
    <row r="356" spans="1:15" x14ac:dyDescent="0.3">
      <c r="A356" s="1" t="s">
        <v>1559</v>
      </c>
      <c r="B356" s="2">
        <v>45849</v>
      </c>
      <c r="C356" s="1" t="s">
        <v>6668</v>
      </c>
      <c r="D356" s="1" t="s">
        <v>32</v>
      </c>
      <c r="E356">
        <v>2025</v>
      </c>
      <c r="F356" s="1" t="s">
        <v>1560</v>
      </c>
      <c r="G356" s="1" t="s">
        <v>1561</v>
      </c>
      <c r="H356" s="1" t="s">
        <v>287</v>
      </c>
      <c r="I356" s="1" t="s">
        <v>1562</v>
      </c>
      <c r="J356" s="1" t="s">
        <v>70</v>
      </c>
      <c r="K356" s="3">
        <v>8.5399999999999991</v>
      </c>
      <c r="L356">
        <v>1</v>
      </c>
      <c r="M356" s="3">
        <v>8.5399999999999991</v>
      </c>
      <c r="N356" s="1" t="s">
        <v>6669</v>
      </c>
      <c r="O356" s="1" t="s">
        <v>30</v>
      </c>
    </row>
    <row r="357" spans="1:15" x14ac:dyDescent="0.3">
      <c r="A357" s="1" t="s">
        <v>1563</v>
      </c>
      <c r="B357" s="2">
        <v>45103</v>
      </c>
      <c r="C357" s="1" t="s">
        <v>6667</v>
      </c>
      <c r="D357" s="1" t="s">
        <v>24</v>
      </c>
      <c r="E357">
        <v>2023</v>
      </c>
      <c r="F357" s="1" t="s">
        <v>1564</v>
      </c>
      <c r="G357" s="1" t="s">
        <v>1565</v>
      </c>
      <c r="H357" s="1" t="s">
        <v>1566</v>
      </c>
      <c r="I357" s="1" t="s">
        <v>1567</v>
      </c>
      <c r="J357" s="1" t="s">
        <v>20</v>
      </c>
      <c r="K357" s="3">
        <v>11</v>
      </c>
      <c r="L357">
        <v>4</v>
      </c>
      <c r="M357" s="3">
        <v>44</v>
      </c>
      <c r="N357" s="1" t="s">
        <v>6669</v>
      </c>
      <c r="O357" s="1" t="s">
        <v>193</v>
      </c>
    </row>
    <row r="358" spans="1:15" x14ac:dyDescent="0.3">
      <c r="A358" s="1" t="s">
        <v>1568</v>
      </c>
      <c r="B358" s="2">
        <v>44904</v>
      </c>
      <c r="C358" s="1" t="s">
        <v>6668</v>
      </c>
      <c r="D358" s="1" t="s">
        <v>107</v>
      </c>
      <c r="E358">
        <v>2022</v>
      </c>
      <c r="F358" s="1" t="s">
        <v>1569</v>
      </c>
      <c r="G358" s="1" t="s">
        <v>1570</v>
      </c>
      <c r="H358" s="1" t="s">
        <v>1571</v>
      </c>
      <c r="I358" s="1" t="s">
        <v>1572</v>
      </c>
      <c r="J358" s="1" t="s">
        <v>51</v>
      </c>
      <c r="K358" s="3">
        <v>26.47</v>
      </c>
      <c r="L358">
        <v>2</v>
      </c>
      <c r="M358" s="3">
        <v>52.94</v>
      </c>
      <c r="N358" s="1" t="s">
        <v>6669</v>
      </c>
      <c r="O358" s="1" t="s">
        <v>30</v>
      </c>
    </row>
    <row r="359" spans="1:15" x14ac:dyDescent="0.3">
      <c r="A359" s="1" t="s">
        <v>1573</v>
      </c>
      <c r="B359" s="2">
        <v>45345</v>
      </c>
      <c r="C359" s="1" t="s">
        <v>6668</v>
      </c>
      <c r="D359" s="1" t="s">
        <v>39</v>
      </c>
      <c r="E359">
        <v>2024</v>
      </c>
      <c r="F359" s="1" t="s">
        <v>205</v>
      </c>
      <c r="G359" s="1" t="s">
        <v>1574</v>
      </c>
      <c r="H359" s="1" t="s">
        <v>1219</v>
      </c>
      <c r="I359" s="1" t="s">
        <v>1220</v>
      </c>
      <c r="J359" s="1" t="s">
        <v>70</v>
      </c>
      <c r="K359" s="3">
        <v>20.2</v>
      </c>
      <c r="L359">
        <v>4</v>
      </c>
      <c r="M359" s="3">
        <v>80.8</v>
      </c>
      <c r="N359" s="1" t="s">
        <v>21</v>
      </c>
      <c r="O359" s="1" t="s">
        <v>37</v>
      </c>
    </row>
    <row r="360" spans="1:15" x14ac:dyDescent="0.3">
      <c r="A360" s="1" t="s">
        <v>1575</v>
      </c>
      <c r="B360" s="2">
        <v>45649</v>
      </c>
      <c r="C360" s="1" t="s">
        <v>6667</v>
      </c>
      <c r="D360" s="1" t="s">
        <v>107</v>
      </c>
      <c r="E360">
        <v>2024</v>
      </c>
      <c r="F360" s="1" t="s">
        <v>1235</v>
      </c>
      <c r="G360" s="1" t="s">
        <v>1576</v>
      </c>
      <c r="H360" s="1" t="s">
        <v>282</v>
      </c>
      <c r="I360" s="1" t="s">
        <v>1577</v>
      </c>
      <c r="J360" s="1" t="s">
        <v>87</v>
      </c>
      <c r="K360" s="3">
        <v>25.59</v>
      </c>
      <c r="L360">
        <v>1</v>
      </c>
      <c r="M360" s="3">
        <v>25.59</v>
      </c>
      <c r="N360" s="1" t="s">
        <v>21</v>
      </c>
      <c r="O360" s="1" t="s">
        <v>193</v>
      </c>
    </row>
    <row r="361" spans="1:15" x14ac:dyDescent="0.3">
      <c r="A361" s="1" t="s">
        <v>1578</v>
      </c>
      <c r="B361" s="2">
        <v>45155</v>
      </c>
      <c r="C361" s="1" t="s">
        <v>6672</v>
      </c>
      <c r="D361" s="1" t="s">
        <v>90</v>
      </c>
      <c r="E361">
        <v>2023</v>
      </c>
      <c r="F361" s="1" t="s">
        <v>799</v>
      </c>
      <c r="G361" s="1" t="s">
        <v>1579</v>
      </c>
      <c r="H361" s="1" t="s">
        <v>1580</v>
      </c>
      <c r="I361" s="1" t="s">
        <v>1581</v>
      </c>
      <c r="J361" s="1" t="s">
        <v>20</v>
      </c>
      <c r="K361" s="3">
        <v>32.86</v>
      </c>
      <c r="L361">
        <v>3</v>
      </c>
      <c r="M361" s="3">
        <v>98.58</v>
      </c>
      <c r="N361" s="1" t="s">
        <v>6669</v>
      </c>
      <c r="O361" s="1" t="s">
        <v>44</v>
      </c>
    </row>
    <row r="362" spans="1:15" x14ac:dyDescent="0.3">
      <c r="A362" s="1" t="s">
        <v>1582</v>
      </c>
      <c r="B362" s="2">
        <v>44981</v>
      </c>
      <c r="C362" s="1" t="s">
        <v>6668</v>
      </c>
      <c r="D362" s="1" t="s">
        <v>39</v>
      </c>
      <c r="E362">
        <v>2023</v>
      </c>
      <c r="F362" s="1" t="s">
        <v>1583</v>
      </c>
      <c r="G362" s="1" t="s">
        <v>1584</v>
      </c>
      <c r="H362" s="1" t="s">
        <v>782</v>
      </c>
      <c r="I362" s="1" t="s">
        <v>783</v>
      </c>
      <c r="J362" s="1" t="s">
        <v>51</v>
      </c>
      <c r="K362" s="3">
        <v>28.84</v>
      </c>
      <c r="L362">
        <v>2</v>
      </c>
      <c r="M362" s="3">
        <v>57.68</v>
      </c>
      <c r="N362" s="1" t="s">
        <v>29</v>
      </c>
      <c r="O362" s="1" t="s">
        <v>193</v>
      </c>
    </row>
    <row r="363" spans="1:15" x14ac:dyDescent="0.3">
      <c r="A363" s="1" t="s">
        <v>1585</v>
      </c>
      <c r="B363" s="2">
        <v>45470</v>
      </c>
      <c r="C363" s="1" t="s">
        <v>6672</v>
      </c>
      <c r="D363" s="1" t="s">
        <v>24</v>
      </c>
      <c r="E363">
        <v>2024</v>
      </c>
      <c r="F363" s="1" t="s">
        <v>839</v>
      </c>
      <c r="G363" s="1" t="s">
        <v>840</v>
      </c>
      <c r="H363" s="1" t="s">
        <v>955</v>
      </c>
      <c r="I363" s="1" t="s">
        <v>1586</v>
      </c>
      <c r="J363" s="1" t="s">
        <v>20</v>
      </c>
      <c r="K363" s="3">
        <v>32.57</v>
      </c>
      <c r="L363">
        <v>1</v>
      </c>
      <c r="M363" s="3">
        <v>32.57</v>
      </c>
      <c r="N363" s="1" t="s">
        <v>29</v>
      </c>
      <c r="O363" s="1" t="s">
        <v>95</v>
      </c>
    </row>
    <row r="364" spans="1:15" x14ac:dyDescent="0.3">
      <c r="A364" s="1" t="s">
        <v>1587</v>
      </c>
      <c r="B364" s="2">
        <v>45378</v>
      </c>
      <c r="C364" s="1" t="s">
        <v>6670</v>
      </c>
      <c r="D364" s="1" t="s">
        <v>15</v>
      </c>
      <c r="E364">
        <v>2024</v>
      </c>
      <c r="F364" s="1" t="s">
        <v>1588</v>
      </c>
      <c r="G364" s="1" t="s">
        <v>1589</v>
      </c>
      <c r="H364" s="1" t="s">
        <v>1590</v>
      </c>
      <c r="I364" s="1" t="s">
        <v>1591</v>
      </c>
      <c r="J364" s="1" t="s">
        <v>20</v>
      </c>
      <c r="K364" s="3">
        <v>24.68</v>
      </c>
      <c r="L364">
        <v>4</v>
      </c>
      <c r="M364" s="3">
        <v>98.72</v>
      </c>
      <c r="N364" s="1" t="s">
        <v>6669</v>
      </c>
      <c r="O364" s="1" t="s">
        <v>22</v>
      </c>
    </row>
    <row r="365" spans="1:15" x14ac:dyDescent="0.3">
      <c r="A365" s="1" t="s">
        <v>1592</v>
      </c>
      <c r="B365" s="2">
        <v>45601</v>
      </c>
      <c r="C365" s="1" t="s">
        <v>6671</v>
      </c>
      <c r="D365" s="1" t="s">
        <v>54</v>
      </c>
      <c r="E365">
        <v>2024</v>
      </c>
      <c r="F365" s="1" t="s">
        <v>1593</v>
      </c>
      <c r="G365" s="1" t="s">
        <v>1594</v>
      </c>
      <c r="H365" s="1" t="s">
        <v>1243</v>
      </c>
      <c r="I365" s="1" t="s">
        <v>1244</v>
      </c>
      <c r="J365" s="1" t="s">
        <v>70</v>
      </c>
      <c r="K365" s="3">
        <v>44.88</v>
      </c>
      <c r="L365">
        <v>5</v>
      </c>
      <c r="M365" s="3">
        <v>224.4</v>
      </c>
      <c r="N365" s="1" t="s">
        <v>6669</v>
      </c>
      <c r="O365" s="1" t="s">
        <v>22</v>
      </c>
    </row>
    <row r="366" spans="1:15" x14ac:dyDescent="0.3">
      <c r="A366" s="1" t="s">
        <v>1595</v>
      </c>
      <c r="B366" s="2">
        <v>44942</v>
      </c>
      <c r="C366" s="1" t="s">
        <v>6667</v>
      </c>
      <c r="D366" s="1" t="s">
        <v>210</v>
      </c>
      <c r="E366">
        <v>2023</v>
      </c>
      <c r="F366" s="1" t="s">
        <v>1596</v>
      </c>
      <c r="G366" s="1" t="s">
        <v>1597</v>
      </c>
      <c r="H366" s="1" t="s">
        <v>559</v>
      </c>
      <c r="I366" s="1" t="s">
        <v>1598</v>
      </c>
      <c r="J366" s="1" t="s">
        <v>87</v>
      </c>
      <c r="K366" s="3">
        <v>39.25</v>
      </c>
      <c r="L366">
        <v>1</v>
      </c>
      <c r="M366" s="3">
        <v>39.25</v>
      </c>
      <c r="N366" s="1" t="s">
        <v>88</v>
      </c>
      <c r="O366" s="1" t="s">
        <v>30</v>
      </c>
    </row>
    <row r="367" spans="1:15" x14ac:dyDescent="0.3">
      <c r="A367" s="1" t="s">
        <v>1599</v>
      </c>
      <c r="B367" s="2">
        <v>45435</v>
      </c>
      <c r="C367" s="1" t="s">
        <v>6672</v>
      </c>
      <c r="D367" s="1" t="s">
        <v>46</v>
      </c>
      <c r="E367">
        <v>2024</v>
      </c>
      <c r="F367" s="1" t="s">
        <v>1600</v>
      </c>
      <c r="G367" s="1" t="s">
        <v>1601</v>
      </c>
      <c r="H367" s="1" t="s">
        <v>1602</v>
      </c>
      <c r="I367" s="1" t="s">
        <v>1603</v>
      </c>
      <c r="J367" s="1" t="s">
        <v>20</v>
      </c>
      <c r="K367" s="3">
        <v>22.92</v>
      </c>
      <c r="L367">
        <v>5</v>
      </c>
      <c r="M367" s="3">
        <v>114.6</v>
      </c>
      <c r="N367" s="1" t="s">
        <v>21</v>
      </c>
      <c r="O367" s="1" t="s">
        <v>80</v>
      </c>
    </row>
    <row r="368" spans="1:15" x14ac:dyDescent="0.3">
      <c r="A368" s="1" t="s">
        <v>1604</v>
      </c>
      <c r="B368" s="2">
        <v>44949</v>
      </c>
      <c r="C368" s="1" t="s">
        <v>6667</v>
      </c>
      <c r="D368" s="1" t="s">
        <v>210</v>
      </c>
      <c r="E368">
        <v>2023</v>
      </c>
      <c r="F368" s="1" t="s">
        <v>295</v>
      </c>
      <c r="G368" s="1" t="s">
        <v>1605</v>
      </c>
      <c r="H368" s="1" t="s">
        <v>1606</v>
      </c>
      <c r="I368" s="1" t="s">
        <v>1607</v>
      </c>
      <c r="J368" s="1" t="s">
        <v>20</v>
      </c>
      <c r="K368" s="3">
        <v>46.5</v>
      </c>
      <c r="L368">
        <v>1</v>
      </c>
      <c r="M368" s="3">
        <v>46.5</v>
      </c>
      <c r="N368" s="1" t="s">
        <v>88</v>
      </c>
      <c r="O368" s="1" t="s">
        <v>52</v>
      </c>
    </row>
    <row r="369" spans="1:15" x14ac:dyDescent="0.3">
      <c r="A369" s="1" t="s">
        <v>1608</v>
      </c>
      <c r="B369" s="2">
        <v>45135</v>
      </c>
      <c r="C369" s="1" t="s">
        <v>6668</v>
      </c>
      <c r="D369" s="1" t="s">
        <v>32</v>
      </c>
      <c r="E369">
        <v>2023</v>
      </c>
      <c r="F369" s="1" t="s">
        <v>881</v>
      </c>
      <c r="G369" s="1" t="s">
        <v>882</v>
      </c>
      <c r="H369" s="1" t="s">
        <v>1609</v>
      </c>
      <c r="I369" s="1" t="s">
        <v>1610</v>
      </c>
      <c r="J369" s="1" t="s">
        <v>87</v>
      </c>
      <c r="K369" s="3">
        <v>41.87</v>
      </c>
      <c r="L369">
        <v>4</v>
      </c>
      <c r="M369" s="3">
        <v>167.48</v>
      </c>
      <c r="N369" s="1" t="s">
        <v>29</v>
      </c>
      <c r="O369" s="1" t="s">
        <v>22</v>
      </c>
    </row>
    <row r="370" spans="1:15" x14ac:dyDescent="0.3">
      <c r="A370" s="1" t="s">
        <v>1611</v>
      </c>
      <c r="B370" s="2">
        <v>44890</v>
      </c>
      <c r="C370" s="1" t="s">
        <v>6668</v>
      </c>
      <c r="D370" s="1" t="s">
        <v>54</v>
      </c>
      <c r="E370">
        <v>2022</v>
      </c>
      <c r="F370" s="1" t="s">
        <v>1043</v>
      </c>
      <c r="G370" s="1" t="s">
        <v>1612</v>
      </c>
      <c r="H370" s="1" t="s">
        <v>1613</v>
      </c>
      <c r="I370" s="1" t="s">
        <v>1614</v>
      </c>
      <c r="J370" s="1" t="s">
        <v>70</v>
      </c>
      <c r="K370" s="3">
        <v>40.76</v>
      </c>
      <c r="L370">
        <v>1</v>
      </c>
      <c r="M370" s="3">
        <v>40.76</v>
      </c>
      <c r="N370" s="1" t="s">
        <v>6669</v>
      </c>
      <c r="O370" s="1" t="s">
        <v>37</v>
      </c>
    </row>
    <row r="371" spans="1:15" x14ac:dyDescent="0.3">
      <c r="A371" s="1" t="s">
        <v>1615</v>
      </c>
      <c r="B371" s="2">
        <v>45417</v>
      </c>
      <c r="C371" s="1" t="s">
        <v>6666</v>
      </c>
      <c r="D371" s="1" t="s">
        <v>46</v>
      </c>
      <c r="E371">
        <v>2024</v>
      </c>
      <c r="F371" s="1" t="s">
        <v>1616</v>
      </c>
      <c r="G371" s="1" t="s">
        <v>1617</v>
      </c>
      <c r="H371" s="1" t="s">
        <v>1618</v>
      </c>
      <c r="I371" s="1" t="s">
        <v>1619</v>
      </c>
      <c r="J371" s="1" t="s">
        <v>51</v>
      </c>
      <c r="K371" s="3">
        <v>28.94</v>
      </c>
      <c r="L371">
        <v>2</v>
      </c>
      <c r="M371" s="3">
        <v>57.88</v>
      </c>
      <c r="N371" s="1" t="s">
        <v>29</v>
      </c>
      <c r="O371" s="1" t="s">
        <v>37</v>
      </c>
    </row>
    <row r="372" spans="1:15" x14ac:dyDescent="0.3">
      <c r="A372" s="1" t="s">
        <v>1620</v>
      </c>
      <c r="B372" s="2">
        <v>45579</v>
      </c>
      <c r="C372" s="1" t="s">
        <v>6667</v>
      </c>
      <c r="D372" s="1" t="s">
        <v>133</v>
      </c>
      <c r="E372">
        <v>2024</v>
      </c>
      <c r="F372" s="1" t="s">
        <v>1621</v>
      </c>
      <c r="G372" s="1" t="s">
        <v>1622</v>
      </c>
      <c r="H372" s="1" t="s">
        <v>247</v>
      </c>
      <c r="I372" s="1" t="s">
        <v>248</v>
      </c>
      <c r="J372" s="1" t="s">
        <v>87</v>
      </c>
      <c r="K372" s="3">
        <v>11.47</v>
      </c>
      <c r="L372">
        <v>3</v>
      </c>
      <c r="M372" s="3">
        <v>34.409999999999997</v>
      </c>
      <c r="N372" s="1" t="s">
        <v>21</v>
      </c>
      <c r="O372" s="1" t="s">
        <v>80</v>
      </c>
    </row>
    <row r="373" spans="1:15" x14ac:dyDescent="0.3">
      <c r="A373" s="1" t="s">
        <v>1623</v>
      </c>
      <c r="B373" s="2">
        <v>45249</v>
      </c>
      <c r="C373" s="1" t="s">
        <v>6666</v>
      </c>
      <c r="D373" s="1" t="s">
        <v>54</v>
      </c>
      <c r="E373">
        <v>2023</v>
      </c>
      <c r="F373" s="1" t="s">
        <v>1624</v>
      </c>
      <c r="G373" s="1" t="s">
        <v>1625</v>
      </c>
      <c r="H373" s="1" t="s">
        <v>697</v>
      </c>
      <c r="I373" s="1" t="s">
        <v>1626</v>
      </c>
      <c r="J373" s="1" t="s">
        <v>70</v>
      </c>
      <c r="K373" s="3">
        <v>44.26</v>
      </c>
      <c r="L373">
        <v>4</v>
      </c>
      <c r="M373" s="3">
        <v>177.04</v>
      </c>
      <c r="N373" s="1" t="s">
        <v>29</v>
      </c>
      <c r="O373" s="1" t="s">
        <v>22</v>
      </c>
    </row>
    <row r="374" spans="1:15" x14ac:dyDescent="0.3">
      <c r="A374" s="1" t="s">
        <v>1627</v>
      </c>
      <c r="B374" s="2">
        <v>45034</v>
      </c>
      <c r="C374" s="1" t="s">
        <v>6671</v>
      </c>
      <c r="D374" s="1" t="s">
        <v>82</v>
      </c>
      <c r="E374">
        <v>2023</v>
      </c>
      <c r="F374" s="1" t="s">
        <v>490</v>
      </c>
      <c r="G374" s="1" t="s">
        <v>491</v>
      </c>
      <c r="H374" s="1" t="s">
        <v>1060</v>
      </c>
      <c r="I374" s="1" t="s">
        <v>1061</v>
      </c>
      <c r="J374" s="1" t="s">
        <v>87</v>
      </c>
      <c r="K374" s="3">
        <v>12.62</v>
      </c>
      <c r="L374">
        <v>4</v>
      </c>
      <c r="M374" s="3">
        <v>50.48</v>
      </c>
      <c r="N374" s="1" t="s">
        <v>6669</v>
      </c>
      <c r="O374" s="1" t="s">
        <v>52</v>
      </c>
    </row>
    <row r="375" spans="1:15" x14ac:dyDescent="0.3">
      <c r="A375" s="1" t="s">
        <v>1628</v>
      </c>
      <c r="B375" s="2">
        <v>45550</v>
      </c>
      <c r="C375" s="1" t="s">
        <v>6666</v>
      </c>
      <c r="D375" s="1" t="s">
        <v>60</v>
      </c>
      <c r="E375">
        <v>2024</v>
      </c>
      <c r="F375" s="1" t="s">
        <v>737</v>
      </c>
      <c r="G375" s="1" t="s">
        <v>1629</v>
      </c>
      <c r="H375" s="1" t="s">
        <v>1630</v>
      </c>
      <c r="I375" s="1" t="s">
        <v>1631</v>
      </c>
      <c r="J375" s="1" t="s">
        <v>51</v>
      </c>
      <c r="K375" s="3">
        <v>28.38</v>
      </c>
      <c r="L375">
        <v>5</v>
      </c>
      <c r="M375" s="3">
        <v>141.9</v>
      </c>
      <c r="N375" s="1" t="s">
        <v>21</v>
      </c>
      <c r="O375" s="1" t="s">
        <v>80</v>
      </c>
    </row>
    <row r="376" spans="1:15" x14ac:dyDescent="0.3">
      <c r="A376" s="1" t="s">
        <v>1632</v>
      </c>
      <c r="B376" s="2">
        <v>45529</v>
      </c>
      <c r="C376" s="1" t="s">
        <v>6666</v>
      </c>
      <c r="D376" s="1" t="s">
        <v>90</v>
      </c>
      <c r="E376">
        <v>2024</v>
      </c>
      <c r="F376" s="1" t="s">
        <v>1633</v>
      </c>
      <c r="G376" s="1" t="s">
        <v>1634</v>
      </c>
      <c r="H376" s="1" t="s">
        <v>1007</v>
      </c>
      <c r="I376" s="1" t="s">
        <v>1635</v>
      </c>
      <c r="J376" s="1" t="s">
        <v>70</v>
      </c>
      <c r="K376" s="3">
        <v>19.690000000000001</v>
      </c>
      <c r="L376">
        <v>4</v>
      </c>
      <c r="M376" s="3">
        <v>78.760000000000005</v>
      </c>
      <c r="N376" s="1" t="s">
        <v>29</v>
      </c>
      <c r="O376" s="1" t="s">
        <v>37</v>
      </c>
    </row>
    <row r="377" spans="1:15" x14ac:dyDescent="0.3">
      <c r="A377" s="1" t="s">
        <v>1636</v>
      </c>
      <c r="B377" s="2">
        <v>45810</v>
      </c>
      <c r="C377" s="1" t="s">
        <v>6667</v>
      </c>
      <c r="D377" s="1" t="s">
        <v>24</v>
      </c>
      <c r="E377">
        <v>2025</v>
      </c>
      <c r="F377" s="1" t="s">
        <v>1637</v>
      </c>
      <c r="G377" s="1" t="s">
        <v>1638</v>
      </c>
      <c r="H377" s="1" t="s">
        <v>1639</v>
      </c>
      <c r="I377" s="1" t="s">
        <v>1640</v>
      </c>
      <c r="J377" s="1" t="s">
        <v>70</v>
      </c>
      <c r="K377" s="3">
        <v>20.5</v>
      </c>
      <c r="L377">
        <v>3</v>
      </c>
      <c r="M377" s="3">
        <v>61.5</v>
      </c>
      <c r="N377" s="1" t="s">
        <v>21</v>
      </c>
      <c r="O377" s="1" t="s">
        <v>193</v>
      </c>
    </row>
    <row r="378" spans="1:15" x14ac:dyDescent="0.3">
      <c r="A378" s="1" t="s">
        <v>1641</v>
      </c>
      <c r="B378" s="2">
        <v>45008</v>
      </c>
      <c r="C378" s="1" t="s">
        <v>6672</v>
      </c>
      <c r="D378" s="1" t="s">
        <v>15</v>
      </c>
      <c r="E378">
        <v>2023</v>
      </c>
      <c r="F378" s="1" t="s">
        <v>1642</v>
      </c>
      <c r="G378" s="1" t="s">
        <v>1643</v>
      </c>
      <c r="H378" s="1" t="s">
        <v>950</v>
      </c>
      <c r="I378" s="1" t="s">
        <v>1644</v>
      </c>
      <c r="J378" s="1" t="s">
        <v>51</v>
      </c>
      <c r="K378" s="3">
        <v>49.41</v>
      </c>
      <c r="L378">
        <v>3</v>
      </c>
      <c r="M378" s="3">
        <v>148.22999999999999</v>
      </c>
      <c r="N378" s="1" t="s">
        <v>6669</v>
      </c>
      <c r="O378" s="1" t="s">
        <v>30</v>
      </c>
    </row>
    <row r="379" spans="1:15" x14ac:dyDescent="0.3">
      <c r="A379" s="1" t="s">
        <v>1645</v>
      </c>
      <c r="B379" s="2">
        <v>45172</v>
      </c>
      <c r="C379" s="1" t="s">
        <v>6666</v>
      </c>
      <c r="D379" s="1" t="s">
        <v>60</v>
      </c>
      <c r="E379">
        <v>2023</v>
      </c>
      <c r="F379" s="1" t="s">
        <v>1053</v>
      </c>
      <c r="G379" s="1" t="s">
        <v>1054</v>
      </c>
      <c r="H379" s="1" t="s">
        <v>1646</v>
      </c>
      <c r="I379" s="1" t="s">
        <v>1647</v>
      </c>
      <c r="J379" s="1" t="s">
        <v>70</v>
      </c>
      <c r="K379" s="3">
        <v>26.3</v>
      </c>
      <c r="L379">
        <v>5</v>
      </c>
      <c r="M379" s="3">
        <v>131.5</v>
      </c>
      <c r="N379" s="1" t="s">
        <v>6669</v>
      </c>
      <c r="O379" s="1" t="s">
        <v>22</v>
      </c>
    </row>
    <row r="380" spans="1:15" x14ac:dyDescent="0.3">
      <c r="A380" s="1" t="s">
        <v>1648</v>
      </c>
      <c r="B380" s="2">
        <v>45415</v>
      </c>
      <c r="C380" s="1" t="s">
        <v>6668</v>
      </c>
      <c r="D380" s="1" t="s">
        <v>46</v>
      </c>
      <c r="E380">
        <v>2024</v>
      </c>
      <c r="F380" s="1" t="s">
        <v>1649</v>
      </c>
      <c r="G380" s="1" t="s">
        <v>1650</v>
      </c>
      <c r="H380" s="1" t="s">
        <v>1651</v>
      </c>
      <c r="I380" s="1" t="s">
        <v>1652</v>
      </c>
      <c r="J380" s="1" t="s">
        <v>20</v>
      </c>
      <c r="K380" s="3">
        <v>46.81</v>
      </c>
      <c r="L380">
        <v>3</v>
      </c>
      <c r="M380" s="3">
        <v>140.43</v>
      </c>
      <c r="N380" s="1" t="s">
        <v>29</v>
      </c>
      <c r="O380" s="1" t="s">
        <v>37</v>
      </c>
    </row>
    <row r="381" spans="1:15" x14ac:dyDescent="0.3">
      <c r="A381" s="1" t="s">
        <v>1653</v>
      </c>
      <c r="B381" s="2">
        <v>45121</v>
      </c>
      <c r="C381" s="1" t="s">
        <v>6668</v>
      </c>
      <c r="D381" s="1" t="s">
        <v>32</v>
      </c>
      <c r="E381">
        <v>2023</v>
      </c>
      <c r="F381" s="1" t="s">
        <v>760</v>
      </c>
      <c r="G381" s="1" t="s">
        <v>761</v>
      </c>
      <c r="H381" s="1" t="s">
        <v>1654</v>
      </c>
      <c r="I381" s="1" t="s">
        <v>1655</v>
      </c>
      <c r="J381" s="1" t="s">
        <v>70</v>
      </c>
      <c r="K381" s="3">
        <v>32.65</v>
      </c>
      <c r="L381">
        <v>1</v>
      </c>
      <c r="M381" s="3">
        <v>32.65</v>
      </c>
      <c r="N381" s="1" t="s">
        <v>88</v>
      </c>
      <c r="O381" s="1" t="s">
        <v>193</v>
      </c>
    </row>
    <row r="382" spans="1:15" x14ac:dyDescent="0.3">
      <c r="A382" s="1" t="s">
        <v>1656</v>
      </c>
      <c r="B382" s="2">
        <v>45495</v>
      </c>
      <c r="C382" s="1" t="s">
        <v>6667</v>
      </c>
      <c r="D382" s="1" t="s">
        <v>32</v>
      </c>
      <c r="E382">
        <v>2024</v>
      </c>
      <c r="F382" s="1" t="s">
        <v>1657</v>
      </c>
      <c r="G382" s="1" t="s">
        <v>1658</v>
      </c>
      <c r="H382" s="1" t="s">
        <v>518</v>
      </c>
      <c r="I382" s="1" t="s">
        <v>916</v>
      </c>
      <c r="J382" s="1" t="s">
        <v>70</v>
      </c>
      <c r="K382" s="3">
        <v>29.02</v>
      </c>
      <c r="L382">
        <v>4</v>
      </c>
      <c r="M382" s="3">
        <v>116.08</v>
      </c>
      <c r="N382" s="1" t="s">
        <v>21</v>
      </c>
      <c r="O382" s="1" t="s">
        <v>22</v>
      </c>
    </row>
    <row r="383" spans="1:15" x14ac:dyDescent="0.3">
      <c r="A383" s="1" t="s">
        <v>1659</v>
      </c>
      <c r="B383" s="2">
        <v>45540</v>
      </c>
      <c r="C383" s="1" t="s">
        <v>6672</v>
      </c>
      <c r="D383" s="1" t="s">
        <v>60</v>
      </c>
      <c r="E383">
        <v>2024</v>
      </c>
      <c r="F383" s="1" t="s">
        <v>788</v>
      </c>
      <c r="G383" s="1" t="s">
        <v>1660</v>
      </c>
      <c r="H383" s="1" t="s">
        <v>1661</v>
      </c>
      <c r="I383" s="1" t="s">
        <v>1662</v>
      </c>
      <c r="J383" s="1" t="s">
        <v>70</v>
      </c>
      <c r="K383" s="3">
        <v>24.23</v>
      </c>
      <c r="L383">
        <v>1</v>
      </c>
      <c r="M383" s="3">
        <v>24.23</v>
      </c>
      <c r="N383" s="1" t="s">
        <v>6669</v>
      </c>
      <c r="O383" s="1" t="s">
        <v>22</v>
      </c>
    </row>
    <row r="384" spans="1:15" x14ac:dyDescent="0.3">
      <c r="A384" s="1" t="s">
        <v>1663</v>
      </c>
      <c r="B384" s="2">
        <v>45576</v>
      </c>
      <c r="C384" s="1" t="s">
        <v>6668</v>
      </c>
      <c r="D384" s="1" t="s">
        <v>133</v>
      </c>
      <c r="E384">
        <v>2024</v>
      </c>
      <c r="F384" s="1" t="s">
        <v>1560</v>
      </c>
      <c r="G384" s="1" t="s">
        <v>1664</v>
      </c>
      <c r="H384" s="1" t="s">
        <v>1665</v>
      </c>
      <c r="I384" s="1" t="s">
        <v>1666</v>
      </c>
      <c r="J384" s="1" t="s">
        <v>87</v>
      </c>
      <c r="K384" s="3">
        <v>16.8</v>
      </c>
      <c r="L384">
        <v>2</v>
      </c>
      <c r="M384" s="3">
        <v>33.6</v>
      </c>
      <c r="N384" s="1" t="s">
        <v>88</v>
      </c>
      <c r="O384" s="1" t="s">
        <v>30</v>
      </c>
    </row>
    <row r="385" spans="1:15" x14ac:dyDescent="0.3">
      <c r="A385" s="1" t="s">
        <v>1667</v>
      </c>
      <c r="B385" s="2">
        <v>45417</v>
      </c>
      <c r="C385" s="1" t="s">
        <v>6666</v>
      </c>
      <c r="D385" s="1" t="s">
        <v>46</v>
      </c>
      <c r="E385">
        <v>2024</v>
      </c>
      <c r="F385" s="1" t="s">
        <v>1668</v>
      </c>
      <c r="G385" s="1" t="s">
        <v>1669</v>
      </c>
      <c r="H385" s="1" t="s">
        <v>1075</v>
      </c>
      <c r="I385" s="1" t="s">
        <v>1076</v>
      </c>
      <c r="J385" s="1" t="s">
        <v>87</v>
      </c>
      <c r="K385" s="3">
        <v>43.77</v>
      </c>
      <c r="L385">
        <v>3</v>
      </c>
      <c r="M385" s="3">
        <v>131.31</v>
      </c>
      <c r="N385" s="1" t="s">
        <v>29</v>
      </c>
      <c r="O385" s="1" t="s">
        <v>37</v>
      </c>
    </row>
    <row r="386" spans="1:15" x14ac:dyDescent="0.3">
      <c r="A386" s="1" t="s">
        <v>1670</v>
      </c>
      <c r="B386" s="2">
        <v>45786</v>
      </c>
      <c r="C386" s="1" t="s">
        <v>6668</v>
      </c>
      <c r="D386" s="1" t="s">
        <v>46</v>
      </c>
      <c r="E386">
        <v>2025</v>
      </c>
      <c r="F386" s="1" t="s">
        <v>1671</v>
      </c>
      <c r="G386" s="1" t="s">
        <v>1672</v>
      </c>
      <c r="H386" s="1" t="s">
        <v>1673</v>
      </c>
      <c r="I386" s="1" t="s">
        <v>1674</v>
      </c>
      <c r="J386" s="1" t="s">
        <v>70</v>
      </c>
      <c r="K386" s="3">
        <v>50.96</v>
      </c>
      <c r="L386">
        <v>1</v>
      </c>
      <c r="M386" s="3">
        <v>50.96</v>
      </c>
      <c r="N386" s="1" t="s">
        <v>6669</v>
      </c>
      <c r="O386" s="1" t="s">
        <v>30</v>
      </c>
    </row>
    <row r="387" spans="1:15" x14ac:dyDescent="0.3">
      <c r="A387" s="1" t="s">
        <v>1675</v>
      </c>
      <c r="B387" s="2">
        <v>45065</v>
      </c>
      <c r="C387" s="1" t="s">
        <v>6668</v>
      </c>
      <c r="D387" s="1" t="s">
        <v>46</v>
      </c>
      <c r="E387">
        <v>2023</v>
      </c>
      <c r="F387" s="1" t="s">
        <v>930</v>
      </c>
      <c r="G387" s="1" t="s">
        <v>1676</v>
      </c>
      <c r="H387" s="1" t="s">
        <v>1677</v>
      </c>
      <c r="I387" s="1" t="s">
        <v>1678</v>
      </c>
      <c r="J387" s="1" t="s">
        <v>51</v>
      </c>
      <c r="K387" s="3">
        <v>29.63</v>
      </c>
      <c r="L387">
        <v>5</v>
      </c>
      <c r="M387" s="3">
        <v>148.15</v>
      </c>
      <c r="N387" s="1" t="s">
        <v>6669</v>
      </c>
      <c r="O387" s="1" t="s">
        <v>37</v>
      </c>
    </row>
    <row r="388" spans="1:15" x14ac:dyDescent="0.3">
      <c r="A388" s="1" t="s">
        <v>1679</v>
      </c>
      <c r="B388" s="2">
        <v>45263</v>
      </c>
      <c r="C388" s="1" t="s">
        <v>6666</v>
      </c>
      <c r="D388" s="1" t="s">
        <v>107</v>
      </c>
      <c r="E388">
        <v>2023</v>
      </c>
      <c r="F388" s="1" t="s">
        <v>1680</v>
      </c>
      <c r="G388" s="1" t="s">
        <v>1681</v>
      </c>
      <c r="H388" s="1" t="s">
        <v>725</v>
      </c>
      <c r="I388" s="1" t="s">
        <v>726</v>
      </c>
      <c r="J388" s="1" t="s">
        <v>70</v>
      </c>
      <c r="K388" s="3">
        <v>44.85</v>
      </c>
      <c r="L388">
        <v>2</v>
      </c>
      <c r="M388" s="3">
        <v>89.7</v>
      </c>
      <c r="N388" s="1" t="s">
        <v>21</v>
      </c>
      <c r="O388" s="1" t="s">
        <v>95</v>
      </c>
    </row>
    <row r="389" spans="1:15" x14ac:dyDescent="0.3">
      <c r="A389" s="1" t="s">
        <v>1682</v>
      </c>
      <c r="B389" s="2">
        <v>45523</v>
      </c>
      <c r="C389" s="1" t="s">
        <v>6667</v>
      </c>
      <c r="D389" s="1" t="s">
        <v>90</v>
      </c>
      <c r="E389">
        <v>2024</v>
      </c>
      <c r="F389" s="1" t="s">
        <v>1683</v>
      </c>
      <c r="G389" s="1" t="s">
        <v>1684</v>
      </c>
      <c r="H389" s="1" t="s">
        <v>1685</v>
      </c>
      <c r="I389" s="1" t="s">
        <v>1686</v>
      </c>
      <c r="J389" s="1" t="s">
        <v>70</v>
      </c>
      <c r="K389" s="3">
        <v>18.3</v>
      </c>
      <c r="L389">
        <v>5</v>
      </c>
      <c r="M389" s="3">
        <v>91.5</v>
      </c>
      <c r="N389" s="1" t="s">
        <v>88</v>
      </c>
      <c r="O389" s="1" t="s">
        <v>30</v>
      </c>
    </row>
    <row r="390" spans="1:15" x14ac:dyDescent="0.3">
      <c r="A390" s="1" t="s">
        <v>1687</v>
      </c>
      <c r="B390" s="2">
        <v>45662</v>
      </c>
      <c r="C390" s="1" t="s">
        <v>6666</v>
      </c>
      <c r="D390" s="1" t="s">
        <v>210</v>
      </c>
      <c r="E390">
        <v>2025</v>
      </c>
      <c r="F390" s="1" t="s">
        <v>1688</v>
      </c>
      <c r="G390" s="1" t="s">
        <v>1689</v>
      </c>
      <c r="H390" s="1" t="s">
        <v>613</v>
      </c>
      <c r="I390" s="1" t="s">
        <v>614</v>
      </c>
      <c r="J390" s="1" t="s">
        <v>70</v>
      </c>
      <c r="K390" s="3">
        <v>34.72</v>
      </c>
      <c r="L390">
        <v>5</v>
      </c>
      <c r="M390" s="3">
        <v>173.6</v>
      </c>
      <c r="N390" s="1" t="s">
        <v>6669</v>
      </c>
      <c r="O390" s="1" t="s">
        <v>37</v>
      </c>
    </row>
    <row r="391" spans="1:15" x14ac:dyDescent="0.3">
      <c r="A391" s="1" t="s">
        <v>1690</v>
      </c>
      <c r="B391" s="2">
        <v>45466</v>
      </c>
      <c r="C391" s="1" t="s">
        <v>6666</v>
      </c>
      <c r="D391" s="1" t="s">
        <v>24</v>
      </c>
      <c r="E391">
        <v>2024</v>
      </c>
      <c r="F391" s="1" t="s">
        <v>1691</v>
      </c>
      <c r="G391" s="1" t="s">
        <v>1692</v>
      </c>
      <c r="H391" s="1" t="s">
        <v>161</v>
      </c>
      <c r="I391" s="1" t="s">
        <v>1693</v>
      </c>
      <c r="J391" s="1" t="s">
        <v>20</v>
      </c>
      <c r="K391" s="3">
        <v>21.58</v>
      </c>
      <c r="L391">
        <v>3</v>
      </c>
      <c r="M391" s="3">
        <v>64.739999999999995</v>
      </c>
      <c r="N391" s="1" t="s">
        <v>21</v>
      </c>
      <c r="O391" s="1" t="s">
        <v>80</v>
      </c>
    </row>
    <row r="392" spans="1:15" x14ac:dyDescent="0.3">
      <c r="A392" s="1" t="s">
        <v>1694</v>
      </c>
      <c r="B392" s="2">
        <v>44972</v>
      </c>
      <c r="C392" s="1" t="s">
        <v>6670</v>
      </c>
      <c r="D392" s="1" t="s">
        <v>39</v>
      </c>
      <c r="E392">
        <v>2023</v>
      </c>
      <c r="F392" s="1" t="s">
        <v>260</v>
      </c>
      <c r="G392" s="1" t="s">
        <v>261</v>
      </c>
      <c r="H392" s="1" t="s">
        <v>1205</v>
      </c>
      <c r="I392" s="1" t="s">
        <v>1206</v>
      </c>
      <c r="J392" s="1" t="s">
        <v>20</v>
      </c>
      <c r="K392" s="3">
        <v>20.05</v>
      </c>
      <c r="L392">
        <v>5</v>
      </c>
      <c r="M392" s="3">
        <v>100.25</v>
      </c>
      <c r="N392" s="1" t="s">
        <v>29</v>
      </c>
      <c r="O392" s="1" t="s">
        <v>193</v>
      </c>
    </row>
    <row r="393" spans="1:15" x14ac:dyDescent="0.3">
      <c r="A393" s="1" t="s">
        <v>1695</v>
      </c>
      <c r="B393" s="2">
        <v>45330</v>
      </c>
      <c r="C393" s="1" t="s">
        <v>6672</v>
      </c>
      <c r="D393" s="1" t="s">
        <v>39</v>
      </c>
      <c r="E393">
        <v>2024</v>
      </c>
      <c r="F393" s="1" t="s">
        <v>686</v>
      </c>
      <c r="G393" s="1" t="s">
        <v>1696</v>
      </c>
      <c r="H393" s="1" t="s">
        <v>1337</v>
      </c>
      <c r="I393" s="1" t="s">
        <v>1338</v>
      </c>
      <c r="J393" s="1" t="s">
        <v>70</v>
      </c>
      <c r="K393" s="3">
        <v>14.48</v>
      </c>
      <c r="L393">
        <v>2</v>
      </c>
      <c r="M393" s="3">
        <v>28.96</v>
      </c>
      <c r="N393" s="1" t="s">
        <v>21</v>
      </c>
      <c r="O393" s="1" t="s">
        <v>22</v>
      </c>
    </row>
    <row r="394" spans="1:15" x14ac:dyDescent="0.3">
      <c r="A394" s="1" t="s">
        <v>1697</v>
      </c>
      <c r="B394" s="2">
        <v>45537</v>
      </c>
      <c r="C394" s="1" t="s">
        <v>6667</v>
      </c>
      <c r="D394" s="1" t="s">
        <v>60</v>
      </c>
      <c r="E394">
        <v>2024</v>
      </c>
      <c r="F394" s="1" t="s">
        <v>1569</v>
      </c>
      <c r="G394" s="1" t="s">
        <v>1698</v>
      </c>
      <c r="H394" s="1" t="s">
        <v>202</v>
      </c>
      <c r="I394" s="1" t="s">
        <v>203</v>
      </c>
      <c r="J394" s="1" t="s">
        <v>20</v>
      </c>
      <c r="K394" s="3">
        <v>14.34</v>
      </c>
      <c r="L394">
        <v>4</v>
      </c>
      <c r="M394" s="3">
        <v>57.36</v>
      </c>
      <c r="N394" s="1" t="s">
        <v>21</v>
      </c>
      <c r="O394" s="1" t="s">
        <v>37</v>
      </c>
    </row>
    <row r="395" spans="1:15" x14ac:dyDescent="0.3">
      <c r="A395" s="1" t="s">
        <v>1699</v>
      </c>
      <c r="B395" s="2">
        <v>45278</v>
      </c>
      <c r="C395" s="1" t="s">
        <v>6667</v>
      </c>
      <c r="D395" s="1" t="s">
        <v>107</v>
      </c>
      <c r="E395">
        <v>2023</v>
      </c>
      <c r="F395" s="1" t="s">
        <v>1700</v>
      </c>
      <c r="G395" s="1" t="s">
        <v>1701</v>
      </c>
      <c r="H395" s="1" t="s">
        <v>1702</v>
      </c>
      <c r="I395" s="1" t="s">
        <v>1703</v>
      </c>
      <c r="J395" s="1" t="s">
        <v>87</v>
      </c>
      <c r="K395" s="3">
        <v>36.15</v>
      </c>
      <c r="L395">
        <v>2</v>
      </c>
      <c r="M395" s="3">
        <v>72.3</v>
      </c>
      <c r="N395" s="1" t="s">
        <v>21</v>
      </c>
      <c r="O395" s="1" t="s">
        <v>44</v>
      </c>
    </row>
    <row r="396" spans="1:15" x14ac:dyDescent="0.3">
      <c r="A396" s="1" t="s">
        <v>1704</v>
      </c>
      <c r="B396" s="2">
        <v>45513</v>
      </c>
      <c r="C396" s="1" t="s">
        <v>6668</v>
      </c>
      <c r="D396" s="1" t="s">
        <v>90</v>
      </c>
      <c r="E396">
        <v>2024</v>
      </c>
      <c r="F396" s="1" t="s">
        <v>1705</v>
      </c>
      <c r="G396" s="1" t="s">
        <v>1706</v>
      </c>
      <c r="H396" s="1" t="s">
        <v>1707</v>
      </c>
      <c r="I396" s="1" t="s">
        <v>1708</v>
      </c>
      <c r="J396" s="1" t="s">
        <v>70</v>
      </c>
      <c r="K396" s="3">
        <v>30.36</v>
      </c>
      <c r="L396">
        <v>3</v>
      </c>
      <c r="M396" s="3">
        <v>91.08</v>
      </c>
      <c r="N396" s="1" t="s">
        <v>21</v>
      </c>
      <c r="O396" s="1" t="s">
        <v>22</v>
      </c>
    </row>
    <row r="397" spans="1:15" x14ac:dyDescent="0.3">
      <c r="A397" s="1" t="s">
        <v>1709</v>
      </c>
      <c r="B397" s="2">
        <v>45738</v>
      </c>
      <c r="C397" s="1" t="s">
        <v>6673</v>
      </c>
      <c r="D397" s="1" t="s">
        <v>15</v>
      </c>
      <c r="E397">
        <v>2025</v>
      </c>
      <c r="F397" s="1" t="s">
        <v>1249</v>
      </c>
      <c r="G397" s="1" t="s">
        <v>1710</v>
      </c>
      <c r="H397" s="1" t="s">
        <v>984</v>
      </c>
      <c r="I397" s="1" t="s">
        <v>1711</v>
      </c>
      <c r="J397" s="1" t="s">
        <v>20</v>
      </c>
      <c r="K397" s="3">
        <v>19.07</v>
      </c>
      <c r="L397">
        <v>3</v>
      </c>
      <c r="M397" s="3">
        <v>57.21</v>
      </c>
      <c r="N397" s="1" t="s">
        <v>29</v>
      </c>
      <c r="O397" s="1" t="s">
        <v>37</v>
      </c>
    </row>
    <row r="398" spans="1:15" x14ac:dyDescent="0.3">
      <c r="A398" s="1" t="s">
        <v>1712</v>
      </c>
      <c r="B398" s="2">
        <v>45486</v>
      </c>
      <c r="C398" s="1" t="s">
        <v>6673</v>
      </c>
      <c r="D398" s="1" t="s">
        <v>32</v>
      </c>
      <c r="E398">
        <v>2024</v>
      </c>
      <c r="F398" s="1" t="s">
        <v>358</v>
      </c>
      <c r="G398" s="1" t="s">
        <v>359</v>
      </c>
      <c r="H398" s="1" t="s">
        <v>1713</v>
      </c>
      <c r="I398" s="1" t="s">
        <v>1714</v>
      </c>
      <c r="J398" s="1" t="s">
        <v>87</v>
      </c>
      <c r="K398" s="3">
        <v>20.34</v>
      </c>
      <c r="L398">
        <v>1</v>
      </c>
      <c r="M398" s="3">
        <v>20.34</v>
      </c>
      <c r="N398" s="1" t="s">
        <v>29</v>
      </c>
      <c r="O398" s="1" t="s">
        <v>22</v>
      </c>
    </row>
    <row r="399" spans="1:15" x14ac:dyDescent="0.3">
      <c r="A399" s="1" t="s">
        <v>1715</v>
      </c>
      <c r="B399" s="2">
        <v>45820</v>
      </c>
      <c r="C399" s="1" t="s">
        <v>6672</v>
      </c>
      <c r="D399" s="1" t="s">
        <v>24</v>
      </c>
      <c r="E399">
        <v>2025</v>
      </c>
      <c r="F399" s="1" t="s">
        <v>1163</v>
      </c>
      <c r="G399" s="1" t="s">
        <v>1164</v>
      </c>
      <c r="H399" s="1" t="s">
        <v>411</v>
      </c>
      <c r="I399" s="1" t="s">
        <v>412</v>
      </c>
      <c r="J399" s="1" t="s">
        <v>51</v>
      </c>
      <c r="K399" s="3">
        <v>34.06</v>
      </c>
      <c r="L399">
        <v>5</v>
      </c>
      <c r="M399" s="3">
        <v>170.3</v>
      </c>
      <c r="N399" s="1" t="s">
        <v>21</v>
      </c>
      <c r="O399" s="1" t="s">
        <v>37</v>
      </c>
    </row>
    <row r="400" spans="1:15" x14ac:dyDescent="0.3">
      <c r="A400" s="1" t="s">
        <v>1716</v>
      </c>
      <c r="B400" s="2">
        <v>45297</v>
      </c>
      <c r="C400" s="1" t="s">
        <v>6673</v>
      </c>
      <c r="D400" s="1" t="s">
        <v>210</v>
      </c>
      <c r="E400">
        <v>2024</v>
      </c>
      <c r="F400" s="1" t="s">
        <v>575</v>
      </c>
      <c r="G400" s="1" t="s">
        <v>576</v>
      </c>
      <c r="H400" s="1" t="s">
        <v>905</v>
      </c>
      <c r="I400" s="1" t="s">
        <v>1717</v>
      </c>
      <c r="J400" s="1" t="s">
        <v>51</v>
      </c>
      <c r="K400" s="3">
        <v>13.55</v>
      </c>
      <c r="L400">
        <v>2</v>
      </c>
      <c r="M400" s="3">
        <v>27.1</v>
      </c>
      <c r="N400" s="1" t="s">
        <v>29</v>
      </c>
      <c r="O400" s="1" t="s">
        <v>22</v>
      </c>
    </row>
    <row r="401" spans="1:15" x14ac:dyDescent="0.3">
      <c r="A401" s="1" t="s">
        <v>1718</v>
      </c>
      <c r="B401" s="2">
        <v>44829</v>
      </c>
      <c r="C401" s="1" t="s">
        <v>6666</v>
      </c>
      <c r="D401" s="1" t="s">
        <v>60</v>
      </c>
      <c r="E401">
        <v>2022</v>
      </c>
      <c r="F401" s="1" t="s">
        <v>1719</v>
      </c>
      <c r="G401" s="1" t="s">
        <v>1720</v>
      </c>
      <c r="H401" s="1" t="s">
        <v>878</v>
      </c>
      <c r="I401" s="1" t="s">
        <v>1721</v>
      </c>
      <c r="J401" s="1" t="s">
        <v>20</v>
      </c>
      <c r="K401" s="3">
        <v>6.74</v>
      </c>
      <c r="L401">
        <v>5</v>
      </c>
      <c r="M401" s="3">
        <v>33.700000000000003</v>
      </c>
      <c r="N401" s="1" t="s">
        <v>21</v>
      </c>
      <c r="O401" s="1" t="s">
        <v>95</v>
      </c>
    </row>
    <row r="402" spans="1:15" x14ac:dyDescent="0.3">
      <c r="A402" s="1" t="s">
        <v>1722</v>
      </c>
      <c r="B402" s="2">
        <v>45167</v>
      </c>
      <c r="C402" s="1" t="s">
        <v>6671</v>
      </c>
      <c r="D402" s="1" t="s">
        <v>90</v>
      </c>
      <c r="E402">
        <v>2023</v>
      </c>
      <c r="F402" s="1" t="s">
        <v>1249</v>
      </c>
      <c r="G402" s="1" t="s">
        <v>1723</v>
      </c>
      <c r="H402" s="1" t="s">
        <v>171</v>
      </c>
      <c r="I402" s="1" t="s">
        <v>1724</v>
      </c>
      <c r="J402" s="1" t="s">
        <v>51</v>
      </c>
      <c r="K402" s="3">
        <v>7.17</v>
      </c>
      <c r="L402">
        <v>4</v>
      </c>
      <c r="M402" s="3">
        <v>28.68</v>
      </c>
      <c r="N402" s="1" t="s">
        <v>21</v>
      </c>
      <c r="O402" s="1" t="s">
        <v>193</v>
      </c>
    </row>
    <row r="403" spans="1:15" x14ac:dyDescent="0.3">
      <c r="A403" s="1" t="s">
        <v>1725</v>
      </c>
      <c r="B403" s="2">
        <v>45074</v>
      </c>
      <c r="C403" s="1" t="s">
        <v>6666</v>
      </c>
      <c r="D403" s="1" t="s">
        <v>46</v>
      </c>
      <c r="E403">
        <v>2023</v>
      </c>
      <c r="F403" s="1" t="s">
        <v>1726</v>
      </c>
      <c r="G403" s="1" t="s">
        <v>1727</v>
      </c>
      <c r="H403" s="1" t="s">
        <v>1462</v>
      </c>
      <c r="I403" s="1" t="s">
        <v>1728</v>
      </c>
      <c r="J403" s="1" t="s">
        <v>20</v>
      </c>
      <c r="K403" s="3">
        <v>33.17</v>
      </c>
      <c r="L403">
        <v>3</v>
      </c>
      <c r="M403" s="3">
        <v>99.51</v>
      </c>
      <c r="N403" s="1" t="s">
        <v>6669</v>
      </c>
      <c r="O403" s="1" t="s">
        <v>193</v>
      </c>
    </row>
    <row r="404" spans="1:15" x14ac:dyDescent="0.3">
      <c r="A404" s="1" t="s">
        <v>1729</v>
      </c>
      <c r="B404" s="2">
        <v>45326</v>
      </c>
      <c r="C404" s="1" t="s">
        <v>6666</v>
      </c>
      <c r="D404" s="1" t="s">
        <v>39</v>
      </c>
      <c r="E404">
        <v>2024</v>
      </c>
      <c r="F404" s="1" t="s">
        <v>61</v>
      </c>
      <c r="G404" s="1" t="s">
        <v>62</v>
      </c>
      <c r="H404" s="1" t="s">
        <v>1730</v>
      </c>
      <c r="I404" s="1" t="s">
        <v>1731</v>
      </c>
      <c r="J404" s="1" t="s">
        <v>70</v>
      </c>
      <c r="K404" s="3">
        <v>44.42</v>
      </c>
      <c r="L404">
        <v>4</v>
      </c>
      <c r="M404" s="3">
        <v>177.68</v>
      </c>
      <c r="N404" s="1" t="s">
        <v>6669</v>
      </c>
      <c r="O404" s="1" t="s">
        <v>30</v>
      </c>
    </row>
    <row r="405" spans="1:15" x14ac:dyDescent="0.3">
      <c r="A405" s="1" t="s">
        <v>1732</v>
      </c>
      <c r="B405" s="2">
        <v>45107</v>
      </c>
      <c r="C405" s="1" t="s">
        <v>6668</v>
      </c>
      <c r="D405" s="1" t="s">
        <v>24</v>
      </c>
      <c r="E405">
        <v>2023</v>
      </c>
      <c r="F405" s="1" t="s">
        <v>1733</v>
      </c>
      <c r="G405" s="1" t="s">
        <v>1734</v>
      </c>
      <c r="H405" s="1" t="s">
        <v>1735</v>
      </c>
      <c r="I405" s="1" t="s">
        <v>1736</v>
      </c>
      <c r="J405" s="1" t="s">
        <v>20</v>
      </c>
      <c r="K405" s="3">
        <v>45.63</v>
      </c>
      <c r="L405">
        <v>2</v>
      </c>
      <c r="M405" s="3">
        <v>91.26</v>
      </c>
      <c r="N405" s="1" t="s">
        <v>21</v>
      </c>
      <c r="O405" s="1" t="s">
        <v>37</v>
      </c>
    </row>
    <row r="406" spans="1:15" x14ac:dyDescent="0.3">
      <c r="A406" s="1" t="s">
        <v>1737</v>
      </c>
      <c r="B406" s="2">
        <v>44968</v>
      </c>
      <c r="C406" s="1" t="s">
        <v>6673</v>
      </c>
      <c r="D406" s="1" t="s">
        <v>39</v>
      </c>
      <c r="E406">
        <v>2023</v>
      </c>
      <c r="F406" s="1" t="s">
        <v>1738</v>
      </c>
      <c r="G406" s="1" t="s">
        <v>1739</v>
      </c>
      <c r="H406" s="1" t="s">
        <v>1602</v>
      </c>
      <c r="I406" s="1" t="s">
        <v>1740</v>
      </c>
      <c r="J406" s="1" t="s">
        <v>51</v>
      </c>
      <c r="K406" s="3">
        <v>27.16</v>
      </c>
      <c r="L406">
        <v>3</v>
      </c>
      <c r="M406" s="3">
        <v>81.48</v>
      </c>
      <c r="N406" s="1" t="s">
        <v>29</v>
      </c>
      <c r="O406" s="1" t="s">
        <v>52</v>
      </c>
    </row>
    <row r="407" spans="1:15" x14ac:dyDescent="0.3">
      <c r="A407" s="1" t="s">
        <v>1741</v>
      </c>
      <c r="B407" s="2">
        <v>45391</v>
      </c>
      <c r="C407" s="1" t="s">
        <v>6671</v>
      </c>
      <c r="D407" s="1" t="s">
        <v>82</v>
      </c>
      <c r="E407">
        <v>2024</v>
      </c>
      <c r="F407" s="1" t="s">
        <v>1742</v>
      </c>
      <c r="G407" s="1" t="s">
        <v>1743</v>
      </c>
      <c r="H407" s="1" t="s">
        <v>588</v>
      </c>
      <c r="I407" s="1" t="s">
        <v>1744</v>
      </c>
      <c r="J407" s="1" t="s">
        <v>87</v>
      </c>
      <c r="K407" s="3">
        <v>36.26</v>
      </c>
      <c r="L407">
        <v>5</v>
      </c>
      <c r="M407" s="3">
        <v>181.3</v>
      </c>
      <c r="N407" s="1" t="s">
        <v>88</v>
      </c>
      <c r="O407" s="1" t="s">
        <v>44</v>
      </c>
    </row>
    <row r="408" spans="1:15" x14ac:dyDescent="0.3">
      <c r="A408" s="1" t="s">
        <v>1745</v>
      </c>
      <c r="B408" s="2">
        <v>45004</v>
      </c>
      <c r="C408" s="1" t="s">
        <v>6666</v>
      </c>
      <c r="D408" s="1" t="s">
        <v>15</v>
      </c>
      <c r="E408">
        <v>2023</v>
      </c>
      <c r="F408" s="1" t="s">
        <v>1746</v>
      </c>
      <c r="G408" s="1" t="s">
        <v>1747</v>
      </c>
      <c r="H408" s="1" t="s">
        <v>1748</v>
      </c>
      <c r="I408" s="1" t="s">
        <v>1749</v>
      </c>
      <c r="J408" s="1" t="s">
        <v>20</v>
      </c>
      <c r="K408" s="3">
        <v>49.75</v>
      </c>
      <c r="L408">
        <v>3</v>
      </c>
      <c r="M408" s="3">
        <v>149.25</v>
      </c>
      <c r="N408" s="1" t="s">
        <v>6669</v>
      </c>
      <c r="O408" s="1" t="s">
        <v>30</v>
      </c>
    </row>
    <row r="409" spans="1:15" x14ac:dyDescent="0.3">
      <c r="A409" s="1" t="s">
        <v>1750</v>
      </c>
      <c r="B409" s="2">
        <v>45094</v>
      </c>
      <c r="C409" s="1" t="s">
        <v>6673</v>
      </c>
      <c r="D409" s="1" t="s">
        <v>24</v>
      </c>
      <c r="E409">
        <v>2023</v>
      </c>
      <c r="F409" s="1" t="s">
        <v>1751</v>
      </c>
      <c r="G409" s="1" t="s">
        <v>1752</v>
      </c>
      <c r="H409" s="1" t="s">
        <v>1246</v>
      </c>
      <c r="I409" s="1" t="s">
        <v>1753</v>
      </c>
      <c r="J409" s="1" t="s">
        <v>70</v>
      </c>
      <c r="K409" s="3">
        <v>35.409999999999997</v>
      </c>
      <c r="L409">
        <v>3</v>
      </c>
      <c r="M409" s="3">
        <v>106.23</v>
      </c>
      <c r="N409" s="1" t="s">
        <v>6669</v>
      </c>
      <c r="O409" s="1" t="s">
        <v>37</v>
      </c>
    </row>
    <row r="410" spans="1:15" x14ac:dyDescent="0.3">
      <c r="A410" s="1" t="s">
        <v>1754</v>
      </c>
      <c r="B410" s="2">
        <v>45490</v>
      </c>
      <c r="C410" s="1" t="s">
        <v>6670</v>
      </c>
      <c r="D410" s="1" t="s">
        <v>32</v>
      </c>
      <c r="E410">
        <v>2024</v>
      </c>
      <c r="F410" s="1" t="s">
        <v>211</v>
      </c>
      <c r="G410" s="1" t="s">
        <v>212</v>
      </c>
      <c r="H410" s="1" t="s">
        <v>1755</v>
      </c>
      <c r="I410" s="1" t="s">
        <v>1756</v>
      </c>
      <c r="J410" s="1" t="s">
        <v>20</v>
      </c>
      <c r="K410" s="3">
        <v>5.01</v>
      </c>
      <c r="L410">
        <v>4</v>
      </c>
      <c r="M410" s="3">
        <v>20.04</v>
      </c>
      <c r="N410" s="1" t="s">
        <v>6669</v>
      </c>
      <c r="O410" s="1" t="s">
        <v>37</v>
      </c>
    </row>
    <row r="411" spans="1:15" x14ac:dyDescent="0.3">
      <c r="A411" s="1" t="s">
        <v>1757</v>
      </c>
      <c r="B411" s="2">
        <v>45313</v>
      </c>
      <c r="C411" s="1" t="s">
        <v>6667</v>
      </c>
      <c r="D411" s="1" t="s">
        <v>210</v>
      </c>
      <c r="E411">
        <v>2024</v>
      </c>
      <c r="F411" s="1" t="s">
        <v>1633</v>
      </c>
      <c r="G411" s="1" t="s">
        <v>1634</v>
      </c>
      <c r="H411" s="1" t="s">
        <v>1755</v>
      </c>
      <c r="I411" s="1" t="s">
        <v>1756</v>
      </c>
      <c r="J411" s="1" t="s">
        <v>70</v>
      </c>
      <c r="K411" s="3">
        <v>5.83</v>
      </c>
      <c r="L411">
        <v>4</v>
      </c>
      <c r="M411" s="3">
        <v>23.32</v>
      </c>
      <c r="N411" s="1" t="s">
        <v>6669</v>
      </c>
      <c r="O411" s="1" t="s">
        <v>37</v>
      </c>
    </row>
    <row r="412" spans="1:15" x14ac:dyDescent="0.3">
      <c r="A412" s="1" t="s">
        <v>1758</v>
      </c>
      <c r="B412" s="2">
        <v>45457</v>
      </c>
      <c r="C412" s="1" t="s">
        <v>6668</v>
      </c>
      <c r="D412" s="1" t="s">
        <v>24</v>
      </c>
      <c r="E412">
        <v>2024</v>
      </c>
      <c r="F412" s="1" t="s">
        <v>1304</v>
      </c>
      <c r="G412" s="1" t="s">
        <v>1759</v>
      </c>
      <c r="H412" s="1" t="s">
        <v>603</v>
      </c>
      <c r="I412" s="1" t="s">
        <v>1760</v>
      </c>
      <c r="J412" s="1" t="s">
        <v>51</v>
      </c>
      <c r="K412" s="3">
        <v>49.96</v>
      </c>
      <c r="L412">
        <v>4</v>
      </c>
      <c r="M412" s="3">
        <v>199.84</v>
      </c>
      <c r="N412" s="1" t="s">
        <v>21</v>
      </c>
      <c r="O412" s="1" t="s">
        <v>52</v>
      </c>
    </row>
    <row r="413" spans="1:15" x14ac:dyDescent="0.3">
      <c r="A413" s="1" t="s">
        <v>1761</v>
      </c>
      <c r="B413" s="2">
        <v>45227</v>
      </c>
      <c r="C413" s="1" t="s">
        <v>6673</v>
      </c>
      <c r="D413" s="1" t="s">
        <v>133</v>
      </c>
      <c r="E413">
        <v>2023</v>
      </c>
      <c r="F413" s="1" t="s">
        <v>1043</v>
      </c>
      <c r="G413" s="1" t="s">
        <v>1493</v>
      </c>
      <c r="H413" s="1" t="s">
        <v>1762</v>
      </c>
      <c r="I413" s="1" t="s">
        <v>1763</v>
      </c>
      <c r="J413" s="1" t="s">
        <v>70</v>
      </c>
      <c r="K413" s="3">
        <v>4.09</v>
      </c>
      <c r="L413">
        <v>4</v>
      </c>
      <c r="M413" s="3">
        <v>16.36</v>
      </c>
      <c r="N413" s="1" t="s">
        <v>21</v>
      </c>
      <c r="O413" s="1" t="s">
        <v>193</v>
      </c>
    </row>
    <row r="414" spans="1:15" x14ac:dyDescent="0.3">
      <c r="A414" s="1" t="s">
        <v>1764</v>
      </c>
      <c r="B414" s="2">
        <v>45524</v>
      </c>
      <c r="C414" s="1" t="s">
        <v>6671</v>
      </c>
      <c r="D414" s="1" t="s">
        <v>90</v>
      </c>
      <c r="E414">
        <v>2024</v>
      </c>
      <c r="F414" s="1" t="s">
        <v>715</v>
      </c>
      <c r="G414" s="1" t="s">
        <v>716</v>
      </c>
      <c r="H414" s="1" t="s">
        <v>1765</v>
      </c>
      <c r="I414" s="1" t="s">
        <v>1766</v>
      </c>
      <c r="J414" s="1" t="s">
        <v>20</v>
      </c>
      <c r="K414" s="3">
        <v>16.04</v>
      </c>
      <c r="L414">
        <v>4</v>
      </c>
      <c r="M414" s="3">
        <v>64.16</v>
      </c>
      <c r="N414" s="1" t="s">
        <v>88</v>
      </c>
      <c r="O414" s="1" t="s">
        <v>44</v>
      </c>
    </row>
    <row r="415" spans="1:15" x14ac:dyDescent="0.3">
      <c r="A415" s="1" t="s">
        <v>1767</v>
      </c>
      <c r="B415" s="2">
        <v>45446</v>
      </c>
      <c r="C415" s="1" t="s">
        <v>6667</v>
      </c>
      <c r="D415" s="1" t="s">
        <v>24</v>
      </c>
      <c r="E415">
        <v>2024</v>
      </c>
      <c r="F415" s="1" t="s">
        <v>476</v>
      </c>
      <c r="G415" s="1" t="s">
        <v>1768</v>
      </c>
      <c r="H415" s="1" t="s">
        <v>613</v>
      </c>
      <c r="I415" s="1" t="s">
        <v>614</v>
      </c>
      <c r="J415" s="1" t="s">
        <v>70</v>
      </c>
      <c r="K415" s="3">
        <v>36.450000000000003</v>
      </c>
      <c r="L415">
        <v>1</v>
      </c>
      <c r="M415" s="3">
        <v>36.450000000000003</v>
      </c>
      <c r="N415" s="1" t="s">
        <v>21</v>
      </c>
      <c r="O415" s="1" t="s">
        <v>37</v>
      </c>
    </row>
    <row r="416" spans="1:15" x14ac:dyDescent="0.3">
      <c r="A416" s="1" t="s">
        <v>1769</v>
      </c>
      <c r="B416" s="2">
        <v>45113</v>
      </c>
      <c r="C416" s="1" t="s">
        <v>6672</v>
      </c>
      <c r="D416" s="1" t="s">
        <v>32</v>
      </c>
      <c r="E416">
        <v>2023</v>
      </c>
      <c r="F416" s="1" t="s">
        <v>1770</v>
      </c>
      <c r="G416" s="1" t="s">
        <v>1771</v>
      </c>
      <c r="H416" s="1" t="s">
        <v>1365</v>
      </c>
      <c r="I416" s="1" t="s">
        <v>1366</v>
      </c>
      <c r="J416" s="1" t="s">
        <v>51</v>
      </c>
      <c r="K416" s="3">
        <v>18.25</v>
      </c>
      <c r="L416">
        <v>1</v>
      </c>
      <c r="M416" s="3">
        <v>18.25</v>
      </c>
      <c r="N416" s="1" t="s">
        <v>29</v>
      </c>
      <c r="O416" s="1" t="s">
        <v>52</v>
      </c>
    </row>
    <row r="417" spans="1:15" x14ac:dyDescent="0.3">
      <c r="A417" s="1" t="s">
        <v>1772</v>
      </c>
      <c r="B417" s="2">
        <v>45888</v>
      </c>
      <c r="C417" s="1" t="s">
        <v>6671</v>
      </c>
      <c r="D417" s="1" t="s">
        <v>90</v>
      </c>
      <c r="E417">
        <v>2025</v>
      </c>
      <c r="F417" s="1" t="s">
        <v>1066</v>
      </c>
      <c r="G417" s="1" t="s">
        <v>1773</v>
      </c>
      <c r="H417" s="1" t="s">
        <v>213</v>
      </c>
      <c r="I417" s="1" t="s">
        <v>1774</v>
      </c>
      <c r="J417" s="1" t="s">
        <v>87</v>
      </c>
      <c r="K417" s="3">
        <v>22.21</v>
      </c>
      <c r="L417">
        <v>5</v>
      </c>
      <c r="M417" s="3">
        <v>111.05</v>
      </c>
      <c r="N417" s="1" t="s">
        <v>21</v>
      </c>
      <c r="O417" s="1" t="s">
        <v>22</v>
      </c>
    </row>
    <row r="418" spans="1:15" x14ac:dyDescent="0.3">
      <c r="A418" s="1" t="s">
        <v>1775</v>
      </c>
      <c r="B418" s="2">
        <v>45177</v>
      </c>
      <c r="C418" s="1" t="s">
        <v>6668</v>
      </c>
      <c r="D418" s="1" t="s">
        <v>60</v>
      </c>
      <c r="E418">
        <v>2023</v>
      </c>
      <c r="F418" s="1" t="s">
        <v>616</v>
      </c>
      <c r="G418" s="1" t="s">
        <v>617</v>
      </c>
      <c r="H418" s="1" t="s">
        <v>191</v>
      </c>
      <c r="I418" s="1" t="s">
        <v>192</v>
      </c>
      <c r="J418" s="1" t="s">
        <v>51</v>
      </c>
      <c r="K418" s="3">
        <v>5.89</v>
      </c>
      <c r="L418">
        <v>2</v>
      </c>
      <c r="M418" s="3">
        <v>11.78</v>
      </c>
      <c r="N418" s="1" t="s">
        <v>88</v>
      </c>
      <c r="O418" s="1" t="s">
        <v>52</v>
      </c>
    </row>
    <row r="419" spans="1:15" x14ac:dyDescent="0.3">
      <c r="A419" s="1" t="s">
        <v>1776</v>
      </c>
      <c r="B419" s="2">
        <v>45056</v>
      </c>
      <c r="C419" s="1" t="s">
        <v>6670</v>
      </c>
      <c r="D419" s="1" t="s">
        <v>46</v>
      </c>
      <c r="E419">
        <v>2023</v>
      </c>
      <c r="F419" s="1" t="s">
        <v>1777</v>
      </c>
      <c r="G419" s="1" t="s">
        <v>1778</v>
      </c>
      <c r="H419" s="1" t="s">
        <v>559</v>
      </c>
      <c r="I419" s="1" t="s">
        <v>1779</v>
      </c>
      <c r="J419" s="1" t="s">
        <v>87</v>
      </c>
      <c r="K419" s="3">
        <v>39.119999999999997</v>
      </c>
      <c r="L419">
        <v>3</v>
      </c>
      <c r="M419" s="3">
        <v>117.36</v>
      </c>
      <c r="N419" s="1" t="s">
        <v>21</v>
      </c>
      <c r="O419" s="1" t="s">
        <v>44</v>
      </c>
    </row>
    <row r="420" spans="1:15" x14ac:dyDescent="0.3">
      <c r="A420" s="1" t="s">
        <v>1780</v>
      </c>
      <c r="B420" s="2">
        <v>45177</v>
      </c>
      <c r="C420" s="1" t="s">
        <v>6668</v>
      </c>
      <c r="D420" s="1" t="s">
        <v>60</v>
      </c>
      <c r="E420">
        <v>2023</v>
      </c>
      <c r="F420" s="1" t="s">
        <v>313</v>
      </c>
      <c r="G420" s="1" t="s">
        <v>1781</v>
      </c>
      <c r="H420" s="1" t="s">
        <v>1782</v>
      </c>
      <c r="I420" s="1" t="s">
        <v>1783</v>
      </c>
      <c r="J420" s="1" t="s">
        <v>87</v>
      </c>
      <c r="K420" s="3">
        <v>11.12</v>
      </c>
      <c r="L420">
        <v>3</v>
      </c>
      <c r="M420" s="3">
        <v>33.36</v>
      </c>
      <c r="N420" s="1" t="s">
        <v>29</v>
      </c>
      <c r="O420" s="1" t="s">
        <v>22</v>
      </c>
    </row>
    <row r="421" spans="1:15" x14ac:dyDescent="0.3">
      <c r="A421" s="1" t="s">
        <v>1784</v>
      </c>
      <c r="B421" s="2">
        <v>45087</v>
      </c>
      <c r="C421" s="1" t="s">
        <v>6673</v>
      </c>
      <c r="D421" s="1" t="s">
        <v>24</v>
      </c>
      <c r="E421">
        <v>2023</v>
      </c>
      <c r="F421" s="1" t="s">
        <v>1785</v>
      </c>
      <c r="G421" s="1" t="s">
        <v>1786</v>
      </c>
      <c r="H421" s="1" t="s">
        <v>1787</v>
      </c>
      <c r="I421" s="1" t="s">
        <v>1788</v>
      </c>
      <c r="J421" s="1" t="s">
        <v>51</v>
      </c>
      <c r="K421" s="3">
        <v>47.1</v>
      </c>
      <c r="L421">
        <v>1</v>
      </c>
      <c r="M421" s="3">
        <v>47.1</v>
      </c>
      <c r="N421" s="1" t="s">
        <v>29</v>
      </c>
      <c r="O421" s="1" t="s">
        <v>30</v>
      </c>
    </row>
    <row r="422" spans="1:15" x14ac:dyDescent="0.3">
      <c r="A422" s="1" t="s">
        <v>1789</v>
      </c>
      <c r="B422" s="2">
        <v>45186</v>
      </c>
      <c r="C422" s="1" t="s">
        <v>6666</v>
      </c>
      <c r="D422" s="1" t="s">
        <v>60</v>
      </c>
      <c r="E422">
        <v>2023</v>
      </c>
      <c r="F422" s="1" t="s">
        <v>438</v>
      </c>
      <c r="G422" s="1" t="s">
        <v>1790</v>
      </c>
      <c r="H422" s="1" t="s">
        <v>762</v>
      </c>
      <c r="I422" s="1" t="s">
        <v>763</v>
      </c>
      <c r="J422" s="1" t="s">
        <v>70</v>
      </c>
      <c r="K422" s="3">
        <v>34.71</v>
      </c>
      <c r="L422">
        <v>1</v>
      </c>
      <c r="M422" s="3">
        <v>34.71</v>
      </c>
      <c r="N422" s="1" t="s">
        <v>21</v>
      </c>
      <c r="O422" s="1" t="s">
        <v>30</v>
      </c>
    </row>
    <row r="423" spans="1:15" x14ac:dyDescent="0.3">
      <c r="A423" s="1" t="s">
        <v>1791</v>
      </c>
      <c r="B423" s="2">
        <v>44929</v>
      </c>
      <c r="C423" s="1" t="s">
        <v>6671</v>
      </c>
      <c r="D423" s="1" t="s">
        <v>210</v>
      </c>
      <c r="E423">
        <v>2023</v>
      </c>
      <c r="F423" s="1" t="s">
        <v>1452</v>
      </c>
      <c r="G423" s="1" t="s">
        <v>1453</v>
      </c>
      <c r="H423" s="1" t="s">
        <v>660</v>
      </c>
      <c r="I423" s="1" t="s">
        <v>661</v>
      </c>
      <c r="J423" s="1" t="s">
        <v>20</v>
      </c>
      <c r="K423" s="3">
        <v>33.97</v>
      </c>
      <c r="L423">
        <v>3</v>
      </c>
      <c r="M423" s="3">
        <v>101.91</v>
      </c>
      <c r="N423" s="1" t="s">
        <v>6669</v>
      </c>
      <c r="O423" s="1" t="s">
        <v>193</v>
      </c>
    </row>
    <row r="424" spans="1:15" x14ac:dyDescent="0.3">
      <c r="A424" s="1" t="s">
        <v>1792</v>
      </c>
      <c r="B424" s="2">
        <v>45424</v>
      </c>
      <c r="C424" s="1" t="s">
        <v>6666</v>
      </c>
      <c r="D424" s="1" t="s">
        <v>46</v>
      </c>
      <c r="E424">
        <v>2024</v>
      </c>
      <c r="F424" s="1" t="s">
        <v>1793</v>
      </c>
      <c r="G424" s="1" t="s">
        <v>1794</v>
      </c>
      <c r="H424" s="1" t="s">
        <v>1795</v>
      </c>
      <c r="I424" s="1" t="s">
        <v>1796</v>
      </c>
      <c r="J424" s="1" t="s">
        <v>70</v>
      </c>
      <c r="K424" s="3">
        <v>14.52</v>
      </c>
      <c r="L424">
        <v>2</v>
      </c>
      <c r="M424" s="3">
        <v>29.04</v>
      </c>
      <c r="N424" s="1" t="s">
        <v>21</v>
      </c>
      <c r="O424" s="1" t="s">
        <v>30</v>
      </c>
    </row>
    <row r="425" spans="1:15" x14ac:dyDescent="0.3">
      <c r="A425" s="1" t="s">
        <v>1797</v>
      </c>
      <c r="B425" s="2">
        <v>45313</v>
      </c>
      <c r="C425" s="1" t="s">
        <v>6667</v>
      </c>
      <c r="D425" s="1" t="s">
        <v>210</v>
      </c>
      <c r="E425">
        <v>2024</v>
      </c>
      <c r="F425" s="1" t="s">
        <v>16</v>
      </c>
      <c r="G425" s="1" t="s">
        <v>17</v>
      </c>
      <c r="H425" s="1" t="s">
        <v>1798</v>
      </c>
      <c r="I425" s="1" t="s">
        <v>1799</v>
      </c>
      <c r="J425" s="1" t="s">
        <v>70</v>
      </c>
      <c r="K425" s="3">
        <v>26.46</v>
      </c>
      <c r="L425">
        <v>1</v>
      </c>
      <c r="M425" s="3">
        <v>26.46</v>
      </c>
      <c r="N425" s="1" t="s">
        <v>21</v>
      </c>
      <c r="O425" s="1" t="s">
        <v>193</v>
      </c>
    </row>
    <row r="426" spans="1:15" x14ac:dyDescent="0.3">
      <c r="A426" s="1" t="s">
        <v>1800</v>
      </c>
      <c r="B426" s="2">
        <v>45252</v>
      </c>
      <c r="C426" s="1" t="s">
        <v>6670</v>
      </c>
      <c r="D426" s="1" t="s">
        <v>54</v>
      </c>
      <c r="E426">
        <v>2023</v>
      </c>
      <c r="F426" s="1" t="s">
        <v>849</v>
      </c>
      <c r="G426" s="1" t="s">
        <v>850</v>
      </c>
      <c r="H426" s="1" t="s">
        <v>468</v>
      </c>
      <c r="I426" s="1" t="s">
        <v>1801</v>
      </c>
      <c r="J426" s="1" t="s">
        <v>20</v>
      </c>
      <c r="K426" s="3">
        <v>12.98</v>
      </c>
      <c r="L426">
        <v>3</v>
      </c>
      <c r="M426" s="3">
        <v>38.94</v>
      </c>
      <c r="N426" s="1" t="s">
        <v>21</v>
      </c>
      <c r="O426" s="1" t="s">
        <v>193</v>
      </c>
    </row>
    <row r="427" spans="1:15" x14ac:dyDescent="0.3">
      <c r="A427" s="1" t="s">
        <v>1802</v>
      </c>
      <c r="B427" s="2">
        <v>45195</v>
      </c>
      <c r="C427" s="1" t="s">
        <v>6671</v>
      </c>
      <c r="D427" s="1" t="s">
        <v>60</v>
      </c>
      <c r="E427">
        <v>2023</v>
      </c>
      <c r="F427" s="1" t="s">
        <v>1524</v>
      </c>
      <c r="G427" s="1" t="s">
        <v>1525</v>
      </c>
      <c r="H427" s="1" t="s">
        <v>1306</v>
      </c>
      <c r="I427" s="1" t="s">
        <v>1307</v>
      </c>
      <c r="J427" s="1" t="s">
        <v>20</v>
      </c>
      <c r="K427" s="3">
        <v>38.81</v>
      </c>
      <c r="L427">
        <v>3</v>
      </c>
      <c r="M427" s="3">
        <v>116.43</v>
      </c>
      <c r="N427" s="1" t="s">
        <v>21</v>
      </c>
      <c r="O427" s="1" t="s">
        <v>80</v>
      </c>
    </row>
    <row r="428" spans="1:15" x14ac:dyDescent="0.3">
      <c r="A428" s="1" t="s">
        <v>1803</v>
      </c>
      <c r="B428" s="2">
        <v>45122</v>
      </c>
      <c r="C428" s="1" t="s">
        <v>6673</v>
      </c>
      <c r="D428" s="1" t="s">
        <v>32</v>
      </c>
      <c r="E428">
        <v>2023</v>
      </c>
      <c r="F428" s="1" t="s">
        <v>1804</v>
      </c>
      <c r="G428" s="1" t="s">
        <v>1805</v>
      </c>
      <c r="H428" s="1" t="s">
        <v>1806</v>
      </c>
      <c r="I428" s="1" t="s">
        <v>1807</v>
      </c>
      <c r="J428" s="1" t="s">
        <v>20</v>
      </c>
      <c r="K428" s="3">
        <v>13.02</v>
      </c>
      <c r="L428">
        <v>4</v>
      </c>
      <c r="M428" s="3">
        <v>52.08</v>
      </c>
      <c r="N428" s="1" t="s">
        <v>6669</v>
      </c>
      <c r="O428" s="1" t="s">
        <v>22</v>
      </c>
    </row>
    <row r="429" spans="1:15" x14ac:dyDescent="0.3">
      <c r="A429" s="1" t="s">
        <v>1808</v>
      </c>
      <c r="B429" s="2">
        <v>45703</v>
      </c>
      <c r="C429" s="1" t="s">
        <v>6673</v>
      </c>
      <c r="D429" s="1" t="s">
        <v>39</v>
      </c>
      <c r="E429">
        <v>2025</v>
      </c>
      <c r="F429" s="1" t="s">
        <v>275</v>
      </c>
      <c r="G429" s="1" t="s">
        <v>276</v>
      </c>
      <c r="H429" s="1" t="s">
        <v>1155</v>
      </c>
      <c r="I429" s="1" t="s">
        <v>1809</v>
      </c>
      <c r="J429" s="1" t="s">
        <v>20</v>
      </c>
      <c r="K429" s="3">
        <v>40.159999999999997</v>
      </c>
      <c r="L429">
        <v>2</v>
      </c>
      <c r="M429" s="3">
        <v>80.319999999999993</v>
      </c>
      <c r="N429" s="1" t="s">
        <v>21</v>
      </c>
      <c r="O429" s="1" t="s">
        <v>44</v>
      </c>
    </row>
    <row r="430" spans="1:15" x14ac:dyDescent="0.3">
      <c r="A430" s="1" t="s">
        <v>1810</v>
      </c>
      <c r="B430" s="2">
        <v>45609</v>
      </c>
      <c r="C430" s="1" t="s">
        <v>6670</v>
      </c>
      <c r="D430" s="1" t="s">
        <v>54</v>
      </c>
      <c r="E430">
        <v>2024</v>
      </c>
      <c r="F430" s="1" t="s">
        <v>335</v>
      </c>
      <c r="G430" s="1" t="s">
        <v>1811</v>
      </c>
      <c r="H430" s="1" t="s">
        <v>1812</v>
      </c>
      <c r="I430" s="1" t="s">
        <v>1813</v>
      </c>
      <c r="J430" s="1" t="s">
        <v>70</v>
      </c>
      <c r="K430" s="3">
        <v>39.58</v>
      </c>
      <c r="L430">
        <v>5</v>
      </c>
      <c r="M430" s="3">
        <v>197.9</v>
      </c>
      <c r="N430" s="1" t="s">
        <v>29</v>
      </c>
      <c r="O430" s="1" t="s">
        <v>37</v>
      </c>
    </row>
    <row r="431" spans="1:15" x14ac:dyDescent="0.3">
      <c r="A431" s="1" t="s">
        <v>1814</v>
      </c>
      <c r="B431" s="2">
        <v>45449</v>
      </c>
      <c r="C431" s="1" t="s">
        <v>6672</v>
      </c>
      <c r="D431" s="1" t="s">
        <v>24</v>
      </c>
      <c r="E431">
        <v>2024</v>
      </c>
      <c r="F431" s="1" t="s">
        <v>1815</v>
      </c>
      <c r="G431" s="1" t="s">
        <v>1816</v>
      </c>
      <c r="H431" s="1" t="s">
        <v>393</v>
      </c>
      <c r="I431" s="1" t="s">
        <v>394</v>
      </c>
      <c r="J431" s="1" t="s">
        <v>20</v>
      </c>
      <c r="K431" s="3">
        <v>37.75</v>
      </c>
      <c r="L431">
        <v>5</v>
      </c>
      <c r="M431" s="3">
        <v>188.75</v>
      </c>
      <c r="N431" s="1" t="s">
        <v>6669</v>
      </c>
      <c r="O431" s="1" t="s">
        <v>193</v>
      </c>
    </row>
    <row r="432" spans="1:15" x14ac:dyDescent="0.3">
      <c r="A432" s="1" t="s">
        <v>1817</v>
      </c>
      <c r="B432" s="2">
        <v>44997</v>
      </c>
      <c r="C432" s="1" t="s">
        <v>6666</v>
      </c>
      <c r="D432" s="1" t="s">
        <v>15</v>
      </c>
      <c r="E432">
        <v>2023</v>
      </c>
      <c r="F432" s="1" t="s">
        <v>1271</v>
      </c>
      <c r="G432" s="1" t="s">
        <v>1272</v>
      </c>
      <c r="H432" s="1" t="s">
        <v>197</v>
      </c>
      <c r="I432" s="1" t="s">
        <v>198</v>
      </c>
      <c r="J432" s="1" t="s">
        <v>20</v>
      </c>
      <c r="K432" s="3">
        <v>8.52</v>
      </c>
      <c r="L432">
        <v>4</v>
      </c>
      <c r="M432" s="3">
        <v>34.08</v>
      </c>
      <c r="N432" s="1" t="s">
        <v>21</v>
      </c>
      <c r="O432" s="1" t="s">
        <v>22</v>
      </c>
    </row>
    <row r="433" spans="1:15" x14ac:dyDescent="0.3">
      <c r="A433" s="1" t="s">
        <v>1818</v>
      </c>
      <c r="B433" s="2">
        <v>45319</v>
      </c>
      <c r="C433" s="1" t="s">
        <v>6666</v>
      </c>
      <c r="D433" s="1" t="s">
        <v>210</v>
      </c>
      <c r="E433">
        <v>2024</v>
      </c>
      <c r="F433" s="1" t="s">
        <v>1819</v>
      </c>
      <c r="G433" s="1" t="s">
        <v>1820</v>
      </c>
      <c r="H433" s="1" t="s">
        <v>1821</v>
      </c>
      <c r="I433" s="1" t="s">
        <v>1822</v>
      </c>
      <c r="J433" s="1" t="s">
        <v>20</v>
      </c>
      <c r="K433" s="3">
        <v>25.61</v>
      </c>
      <c r="L433">
        <v>1</v>
      </c>
      <c r="M433" s="3">
        <v>25.61</v>
      </c>
      <c r="N433" s="1" t="s">
        <v>29</v>
      </c>
      <c r="O433" s="1" t="s">
        <v>22</v>
      </c>
    </row>
    <row r="434" spans="1:15" x14ac:dyDescent="0.3">
      <c r="A434" s="1" t="s">
        <v>1823</v>
      </c>
      <c r="B434" s="2">
        <v>45878</v>
      </c>
      <c r="C434" s="1" t="s">
        <v>6673</v>
      </c>
      <c r="D434" s="1" t="s">
        <v>90</v>
      </c>
      <c r="E434">
        <v>2025</v>
      </c>
      <c r="F434" s="1" t="s">
        <v>414</v>
      </c>
      <c r="G434" s="1" t="s">
        <v>1824</v>
      </c>
      <c r="H434" s="1" t="s">
        <v>1825</v>
      </c>
      <c r="I434" s="1" t="s">
        <v>1826</v>
      </c>
      <c r="J434" s="1" t="s">
        <v>51</v>
      </c>
      <c r="K434" s="3">
        <v>38.76</v>
      </c>
      <c r="L434">
        <v>1</v>
      </c>
      <c r="M434" s="3">
        <v>38.76</v>
      </c>
      <c r="N434" s="1" t="s">
        <v>29</v>
      </c>
      <c r="O434" s="1" t="s">
        <v>95</v>
      </c>
    </row>
    <row r="435" spans="1:15" x14ac:dyDescent="0.3">
      <c r="A435" s="1" t="s">
        <v>1827</v>
      </c>
      <c r="B435" s="2">
        <v>45298</v>
      </c>
      <c r="C435" s="1" t="s">
        <v>6666</v>
      </c>
      <c r="D435" s="1" t="s">
        <v>210</v>
      </c>
      <c r="E435">
        <v>2024</v>
      </c>
      <c r="F435" s="1" t="s">
        <v>476</v>
      </c>
      <c r="G435" s="1" t="s">
        <v>477</v>
      </c>
      <c r="H435" s="1" t="s">
        <v>1155</v>
      </c>
      <c r="I435" s="1" t="s">
        <v>1828</v>
      </c>
      <c r="J435" s="1" t="s">
        <v>20</v>
      </c>
      <c r="K435" s="3">
        <v>40.26</v>
      </c>
      <c r="L435">
        <v>2</v>
      </c>
      <c r="M435" s="3">
        <v>80.52</v>
      </c>
      <c r="N435" s="1" t="s">
        <v>6669</v>
      </c>
      <c r="O435" s="1" t="s">
        <v>22</v>
      </c>
    </row>
    <row r="436" spans="1:15" x14ac:dyDescent="0.3">
      <c r="A436" s="1" t="s">
        <v>1829</v>
      </c>
      <c r="B436" s="2">
        <v>44959</v>
      </c>
      <c r="C436" s="1" t="s">
        <v>6672</v>
      </c>
      <c r="D436" s="1" t="s">
        <v>39</v>
      </c>
      <c r="E436">
        <v>2023</v>
      </c>
      <c r="F436" s="1" t="s">
        <v>1830</v>
      </c>
      <c r="G436" s="1" t="s">
        <v>1831</v>
      </c>
      <c r="H436" s="1" t="s">
        <v>1832</v>
      </c>
      <c r="I436" s="1" t="s">
        <v>1833</v>
      </c>
      <c r="J436" s="1" t="s">
        <v>20</v>
      </c>
      <c r="K436" s="3">
        <v>25.97</v>
      </c>
      <c r="L436">
        <v>4</v>
      </c>
      <c r="M436" s="3">
        <v>103.88</v>
      </c>
      <c r="N436" s="1" t="s">
        <v>6669</v>
      </c>
      <c r="O436" s="1" t="s">
        <v>30</v>
      </c>
    </row>
    <row r="437" spans="1:15" x14ac:dyDescent="0.3">
      <c r="A437" s="1" t="s">
        <v>1834</v>
      </c>
      <c r="B437" s="2">
        <v>45321</v>
      </c>
      <c r="C437" s="1" t="s">
        <v>6671</v>
      </c>
      <c r="D437" s="1" t="s">
        <v>210</v>
      </c>
      <c r="E437">
        <v>2024</v>
      </c>
      <c r="F437" s="1" t="s">
        <v>340</v>
      </c>
      <c r="G437" s="1" t="s">
        <v>341</v>
      </c>
      <c r="H437" s="1" t="s">
        <v>73</v>
      </c>
      <c r="I437" s="1" t="s">
        <v>74</v>
      </c>
      <c r="J437" s="1" t="s">
        <v>87</v>
      </c>
      <c r="K437" s="3">
        <v>21.69</v>
      </c>
      <c r="L437">
        <v>3</v>
      </c>
      <c r="M437" s="3">
        <v>65.069999999999993</v>
      </c>
      <c r="N437" s="1" t="s">
        <v>21</v>
      </c>
      <c r="O437" s="1" t="s">
        <v>22</v>
      </c>
    </row>
    <row r="438" spans="1:15" x14ac:dyDescent="0.3">
      <c r="A438" s="1" t="s">
        <v>1835</v>
      </c>
      <c r="B438" s="2">
        <v>45377</v>
      </c>
      <c r="C438" s="1" t="s">
        <v>6671</v>
      </c>
      <c r="D438" s="1" t="s">
        <v>15</v>
      </c>
      <c r="E438">
        <v>2024</v>
      </c>
      <c r="F438" s="1" t="s">
        <v>1836</v>
      </c>
      <c r="G438" s="1" t="s">
        <v>1837</v>
      </c>
      <c r="H438" s="1" t="s">
        <v>752</v>
      </c>
      <c r="I438" s="1" t="s">
        <v>1838</v>
      </c>
      <c r="J438" s="1" t="s">
        <v>87</v>
      </c>
      <c r="K438" s="3">
        <v>24.5</v>
      </c>
      <c r="L438">
        <v>4</v>
      </c>
      <c r="M438" s="3">
        <v>98</v>
      </c>
      <c r="N438" s="1" t="s">
        <v>21</v>
      </c>
      <c r="O438" s="1" t="s">
        <v>193</v>
      </c>
    </row>
    <row r="439" spans="1:15" x14ac:dyDescent="0.3">
      <c r="A439" s="1" t="s">
        <v>1839</v>
      </c>
      <c r="B439" s="2">
        <v>45365</v>
      </c>
      <c r="C439" s="1" t="s">
        <v>6672</v>
      </c>
      <c r="D439" s="1" t="s">
        <v>15</v>
      </c>
      <c r="E439">
        <v>2024</v>
      </c>
      <c r="F439" s="1" t="s">
        <v>1840</v>
      </c>
      <c r="G439" s="1" t="s">
        <v>1841</v>
      </c>
      <c r="H439" s="1" t="s">
        <v>554</v>
      </c>
      <c r="I439" s="1" t="s">
        <v>1116</v>
      </c>
      <c r="J439" s="1" t="s">
        <v>70</v>
      </c>
      <c r="K439" s="3">
        <v>47</v>
      </c>
      <c r="L439">
        <v>4</v>
      </c>
      <c r="M439" s="3">
        <v>188</v>
      </c>
      <c r="N439" s="1" t="s">
        <v>21</v>
      </c>
      <c r="O439" s="1" t="s">
        <v>95</v>
      </c>
    </row>
    <row r="440" spans="1:15" x14ac:dyDescent="0.3">
      <c r="A440" s="1" t="s">
        <v>1842</v>
      </c>
      <c r="B440" s="2">
        <v>45593</v>
      </c>
      <c r="C440" s="1" t="s">
        <v>6667</v>
      </c>
      <c r="D440" s="1" t="s">
        <v>133</v>
      </c>
      <c r="E440">
        <v>2024</v>
      </c>
      <c r="F440" s="1" t="s">
        <v>636</v>
      </c>
      <c r="G440" s="1" t="s">
        <v>637</v>
      </c>
      <c r="H440" s="1" t="s">
        <v>1843</v>
      </c>
      <c r="I440" s="1" t="s">
        <v>1844</v>
      </c>
      <c r="J440" s="1" t="s">
        <v>20</v>
      </c>
      <c r="K440" s="3">
        <v>39.22</v>
      </c>
      <c r="L440">
        <v>2</v>
      </c>
      <c r="M440" s="3">
        <v>78.44</v>
      </c>
      <c r="N440" s="1" t="s">
        <v>21</v>
      </c>
      <c r="O440" s="1" t="s">
        <v>22</v>
      </c>
    </row>
    <row r="441" spans="1:15" x14ac:dyDescent="0.3">
      <c r="A441" s="1" t="s">
        <v>1845</v>
      </c>
      <c r="B441" s="2">
        <v>44963</v>
      </c>
      <c r="C441" s="1" t="s">
        <v>6667</v>
      </c>
      <c r="D441" s="1" t="s">
        <v>39</v>
      </c>
      <c r="E441">
        <v>2023</v>
      </c>
      <c r="F441" s="1" t="s">
        <v>1846</v>
      </c>
      <c r="G441" s="1" t="s">
        <v>1847</v>
      </c>
      <c r="H441" s="1" t="s">
        <v>1848</v>
      </c>
      <c r="I441" s="1" t="s">
        <v>1849</v>
      </c>
      <c r="J441" s="1" t="s">
        <v>70</v>
      </c>
      <c r="K441" s="3">
        <v>13.71</v>
      </c>
      <c r="L441">
        <v>2</v>
      </c>
      <c r="M441" s="3">
        <v>27.42</v>
      </c>
      <c r="N441" s="1" t="s">
        <v>6669</v>
      </c>
      <c r="O441" s="1" t="s">
        <v>30</v>
      </c>
    </row>
    <row r="442" spans="1:15" x14ac:dyDescent="0.3">
      <c r="A442" s="1" t="s">
        <v>1850</v>
      </c>
      <c r="B442" s="2">
        <v>45382</v>
      </c>
      <c r="C442" s="1" t="s">
        <v>6666</v>
      </c>
      <c r="D442" s="1" t="s">
        <v>15</v>
      </c>
      <c r="E442">
        <v>2024</v>
      </c>
      <c r="F442" s="1" t="s">
        <v>326</v>
      </c>
      <c r="G442" s="1" t="s">
        <v>1851</v>
      </c>
      <c r="H442" s="1" t="s">
        <v>1219</v>
      </c>
      <c r="I442" s="1" t="s">
        <v>1220</v>
      </c>
      <c r="J442" s="1" t="s">
        <v>20</v>
      </c>
      <c r="K442" s="3">
        <v>20.43</v>
      </c>
      <c r="L442">
        <v>2</v>
      </c>
      <c r="M442" s="3">
        <v>40.86</v>
      </c>
      <c r="N442" s="1" t="s">
        <v>88</v>
      </c>
      <c r="O442" s="1" t="s">
        <v>193</v>
      </c>
    </row>
    <row r="443" spans="1:15" x14ac:dyDescent="0.3">
      <c r="A443" s="1" t="s">
        <v>1852</v>
      </c>
      <c r="B443" s="2">
        <v>45579</v>
      </c>
      <c r="C443" s="1" t="s">
        <v>6667</v>
      </c>
      <c r="D443" s="1" t="s">
        <v>133</v>
      </c>
      <c r="E443">
        <v>2024</v>
      </c>
      <c r="F443" s="1" t="s">
        <v>1133</v>
      </c>
      <c r="G443" s="1" t="s">
        <v>1134</v>
      </c>
      <c r="H443" s="1" t="s">
        <v>398</v>
      </c>
      <c r="I443" s="1" t="s">
        <v>399</v>
      </c>
      <c r="J443" s="1" t="s">
        <v>70</v>
      </c>
      <c r="K443" s="3">
        <v>25.49</v>
      </c>
      <c r="L443">
        <v>4</v>
      </c>
      <c r="M443" s="3">
        <v>101.96</v>
      </c>
      <c r="N443" s="1" t="s">
        <v>6669</v>
      </c>
      <c r="O443" s="1" t="s">
        <v>30</v>
      </c>
    </row>
    <row r="444" spans="1:15" x14ac:dyDescent="0.3">
      <c r="A444" s="1" t="s">
        <v>1853</v>
      </c>
      <c r="B444" s="2">
        <v>45532</v>
      </c>
      <c r="C444" s="1" t="s">
        <v>6670</v>
      </c>
      <c r="D444" s="1" t="s">
        <v>90</v>
      </c>
      <c r="E444">
        <v>2024</v>
      </c>
      <c r="F444" s="1" t="s">
        <v>1621</v>
      </c>
      <c r="G444" s="1" t="s">
        <v>1622</v>
      </c>
      <c r="H444" s="1" t="s">
        <v>375</v>
      </c>
      <c r="I444" s="1" t="s">
        <v>1854</v>
      </c>
      <c r="J444" s="1" t="s">
        <v>87</v>
      </c>
      <c r="K444" s="3">
        <v>11.76</v>
      </c>
      <c r="L444">
        <v>1</v>
      </c>
      <c r="M444" s="3">
        <v>11.76</v>
      </c>
      <c r="N444" s="1" t="s">
        <v>88</v>
      </c>
      <c r="O444" s="1" t="s">
        <v>44</v>
      </c>
    </row>
    <row r="445" spans="1:15" x14ac:dyDescent="0.3">
      <c r="A445" s="1" t="s">
        <v>1855</v>
      </c>
      <c r="B445" s="2">
        <v>45826</v>
      </c>
      <c r="C445" s="1" t="s">
        <v>6670</v>
      </c>
      <c r="D445" s="1" t="s">
        <v>24</v>
      </c>
      <c r="E445">
        <v>2025</v>
      </c>
      <c r="F445" s="1" t="s">
        <v>1408</v>
      </c>
      <c r="G445" s="1" t="s">
        <v>1409</v>
      </c>
      <c r="H445" s="1" t="s">
        <v>1856</v>
      </c>
      <c r="I445" s="1" t="s">
        <v>1857</v>
      </c>
      <c r="J445" s="1" t="s">
        <v>87</v>
      </c>
      <c r="K445" s="3">
        <v>10.1</v>
      </c>
      <c r="L445">
        <v>4</v>
      </c>
      <c r="M445" s="3">
        <v>40.4</v>
      </c>
      <c r="N445" s="1" t="s">
        <v>21</v>
      </c>
      <c r="O445" s="1" t="s">
        <v>44</v>
      </c>
    </row>
    <row r="446" spans="1:15" x14ac:dyDescent="0.3">
      <c r="A446" s="1" t="s">
        <v>1858</v>
      </c>
      <c r="B446" s="2">
        <v>45201</v>
      </c>
      <c r="C446" s="1" t="s">
        <v>6667</v>
      </c>
      <c r="D446" s="1" t="s">
        <v>133</v>
      </c>
      <c r="E446">
        <v>2023</v>
      </c>
      <c r="F446" s="1" t="s">
        <v>33</v>
      </c>
      <c r="G446" s="1" t="s">
        <v>34</v>
      </c>
      <c r="H446" s="1" t="s">
        <v>1859</v>
      </c>
      <c r="I446" s="1" t="s">
        <v>1860</v>
      </c>
      <c r="J446" s="1" t="s">
        <v>51</v>
      </c>
      <c r="K446" s="3">
        <v>47.28</v>
      </c>
      <c r="L446">
        <v>2</v>
      </c>
      <c r="M446" s="3">
        <v>94.56</v>
      </c>
      <c r="N446" s="1" t="s">
        <v>6669</v>
      </c>
      <c r="O446" s="1" t="s">
        <v>30</v>
      </c>
    </row>
    <row r="447" spans="1:15" x14ac:dyDescent="0.3">
      <c r="A447" s="1" t="s">
        <v>1861</v>
      </c>
      <c r="B447" s="2">
        <v>44966</v>
      </c>
      <c r="C447" s="1" t="s">
        <v>6672</v>
      </c>
      <c r="D447" s="1" t="s">
        <v>39</v>
      </c>
      <c r="E447">
        <v>2023</v>
      </c>
      <c r="F447" s="1" t="s">
        <v>631</v>
      </c>
      <c r="G447" s="1" t="s">
        <v>632</v>
      </c>
      <c r="H447" s="1" t="s">
        <v>1862</v>
      </c>
      <c r="I447" s="1" t="s">
        <v>1863</v>
      </c>
      <c r="J447" s="1" t="s">
        <v>51</v>
      </c>
      <c r="K447" s="3">
        <v>47.6</v>
      </c>
      <c r="L447">
        <v>5</v>
      </c>
      <c r="M447" s="3">
        <v>238</v>
      </c>
      <c r="N447" s="1" t="s">
        <v>29</v>
      </c>
      <c r="O447" s="1" t="s">
        <v>80</v>
      </c>
    </row>
    <row r="448" spans="1:15" x14ac:dyDescent="0.3">
      <c r="A448" s="1" t="s">
        <v>1864</v>
      </c>
      <c r="B448" s="2">
        <v>45068</v>
      </c>
      <c r="C448" s="1" t="s">
        <v>6667</v>
      </c>
      <c r="D448" s="1" t="s">
        <v>46</v>
      </c>
      <c r="E448">
        <v>2023</v>
      </c>
      <c r="F448" s="1" t="s">
        <v>1304</v>
      </c>
      <c r="G448" s="1" t="s">
        <v>1865</v>
      </c>
      <c r="H448" s="1" t="s">
        <v>1866</v>
      </c>
      <c r="I448" s="1" t="s">
        <v>1867</v>
      </c>
      <c r="J448" s="1" t="s">
        <v>51</v>
      </c>
      <c r="K448" s="3">
        <v>45.59</v>
      </c>
      <c r="L448">
        <v>4</v>
      </c>
      <c r="M448" s="3">
        <v>182.36</v>
      </c>
      <c r="N448" s="1" t="s">
        <v>29</v>
      </c>
      <c r="O448" s="1" t="s">
        <v>30</v>
      </c>
    </row>
    <row r="449" spans="1:15" x14ac:dyDescent="0.3">
      <c r="A449" s="1" t="s">
        <v>1868</v>
      </c>
      <c r="B449" s="2">
        <v>44972</v>
      </c>
      <c r="C449" s="1" t="s">
        <v>6670</v>
      </c>
      <c r="D449" s="1" t="s">
        <v>39</v>
      </c>
      <c r="E449">
        <v>2023</v>
      </c>
      <c r="F449" s="1" t="s">
        <v>829</v>
      </c>
      <c r="G449" s="1" t="s">
        <v>1869</v>
      </c>
      <c r="H449" s="1" t="s">
        <v>1185</v>
      </c>
      <c r="I449" s="1" t="s">
        <v>1870</v>
      </c>
      <c r="J449" s="1" t="s">
        <v>20</v>
      </c>
      <c r="K449" s="3">
        <v>9.89</v>
      </c>
      <c r="L449">
        <v>1</v>
      </c>
      <c r="M449" s="3">
        <v>9.89</v>
      </c>
      <c r="N449" s="1" t="s">
        <v>6669</v>
      </c>
      <c r="O449" s="1" t="s">
        <v>22</v>
      </c>
    </row>
    <row r="450" spans="1:15" x14ac:dyDescent="0.3">
      <c r="A450" s="1" t="s">
        <v>1871</v>
      </c>
      <c r="B450" s="2">
        <v>45033</v>
      </c>
      <c r="C450" s="1" t="s">
        <v>6667</v>
      </c>
      <c r="D450" s="1" t="s">
        <v>82</v>
      </c>
      <c r="E450">
        <v>2023</v>
      </c>
      <c r="F450" s="1" t="s">
        <v>578</v>
      </c>
      <c r="G450" s="1" t="s">
        <v>1872</v>
      </c>
      <c r="H450" s="1" t="s">
        <v>568</v>
      </c>
      <c r="I450" s="1" t="s">
        <v>1873</v>
      </c>
      <c r="J450" s="1" t="s">
        <v>87</v>
      </c>
      <c r="K450" s="3">
        <v>46.51</v>
      </c>
      <c r="L450">
        <v>5</v>
      </c>
      <c r="M450" s="3">
        <v>232.55</v>
      </c>
      <c r="N450" s="1" t="s">
        <v>88</v>
      </c>
      <c r="O450" s="1" t="s">
        <v>37</v>
      </c>
    </row>
    <row r="451" spans="1:15" x14ac:dyDescent="0.3">
      <c r="A451" s="1" t="s">
        <v>1874</v>
      </c>
      <c r="B451" s="2">
        <v>45582</v>
      </c>
      <c r="C451" s="1" t="s">
        <v>6672</v>
      </c>
      <c r="D451" s="1" t="s">
        <v>133</v>
      </c>
      <c r="E451">
        <v>2024</v>
      </c>
      <c r="F451" s="1" t="s">
        <v>1503</v>
      </c>
      <c r="G451" s="1" t="s">
        <v>1875</v>
      </c>
      <c r="H451" s="1" t="s">
        <v>856</v>
      </c>
      <c r="I451" s="1" t="s">
        <v>857</v>
      </c>
      <c r="J451" s="1" t="s">
        <v>70</v>
      </c>
      <c r="K451" s="3">
        <v>46.71</v>
      </c>
      <c r="L451">
        <v>4</v>
      </c>
      <c r="M451" s="3">
        <v>186.84</v>
      </c>
      <c r="N451" s="1" t="s">
        <v>21</v>
      </c>
      <c r="O451" s="1" t="s">
        <v>37</v>
      </c>
    </row>
    <row r="452" spans="1:15" x14ac:dyDescent="0.3">
      <c r="A452" s="1" t="s">
        <v>1876</v>
      </c>
      <c r="B452" s="2">
        <v>45269</v>
      </c>
      <c r="C452" s="1" t="s">
        <v>6673</v>
      </c>
      <c r="D452" s="1" t="s">
        <v>107</v>
      </c>
      <c r="E452">
        <v>2023</v>
      </c>
      <c r="F452" s="1" t="s">
        <v>1877</v>
      </c>
      <c r="G452" s="1" t="s">
        <v>1878</v>
      </c>
      <c r="H452" s="1" t="s">
        <v>1879</v>
      </c>
      <c r="I452" s="1" t="s">
        <v>1880</v>
      </c>
      <c r="J452" s="1" t="s">
        <v>87</v>
      </c>
      <c r="K452" s="3">
        <v>21.4</v>
      </c>
      <c r="L452">
        <v>1</v>
      </c>
      <c r="M452" s="3">
        <v>21.4</v>
      </c>
      <c r="N452" s="1" t="s">
        <v>29</v>
      </c>
      <c r="O452" s="1" t="s">
        <v>80</v>
      </c>
    </row>
    <row r="453" spans="1:15" x14ac:dyDescent="0.3">
      <c r="A453" s="1" t="s">
        <v>1881</v>
      </c>
      <c r="B453" s="2">
        <v>45088</v>
      </c>
      <c r="C453" s="1" t="s">
        <v>6666</v>
      </c>
      <c r="D453" s="1" t="s">
        <v>24</v>
      </c>
      <c r="E453">
        <v>2023</v>
      </c>
      <c r="F453" s="1" t="s">
        <v>1465</v>
      </c>
      <c r="G453" s="1" t="s">
        <v>1882</v>
      </c>
      <c r="H453" s="1" t="s">
        <v>1825</v>
      </c>
      <c r="I453" s="1" t="s">
        <v>1826</v>
      </c>
      <c r="J453" s="1" t="s">
        <v>87</v>
      </c>
      <c r="K453" s="3">
        <v>47.62</v>
      </c>
      <c r="L453">
        <v>2</v>
      </c>
      <c r="M453" s="3">
        <v>95.24</v>
      </c>
      <c r="N453" s="1" t="s">
        <v>29</v>
      </c>
      <c r="O453" s="1" t="s">
        <v>44</v>
      </c>
    </row>
    <row r="454" spans="1:15" x14ac:dyDescent="0.3">
      <c r="A454" s="1" t="s">
        <v>1883</v>
      </c>
      <c r="B454" s="2">
        <v>44943</v>
      </c>
      <c r="C454" s="1" t="s">
        <v>6671</v>
      </c>
      <c r="D454" s="1" t="s">
        <v>210</v>
      </c>
      <c r="E454">
        <v>2023</v>
      </c>
      <c r="F454" s="1" t="s">
        <v>1884</v>
      </c>
      <c r="G454" s="1" t="s">
        <v>1885</v>
      </c>
      <c r="H454" s="1" t="s">
        <v>1886</v>
      </c>
      <c r="I454" s="1" t="s">
        <v>1887</v>
      </c>
      <c r="J454" s="1" t="s">
        <v>51</v>
      </c>
      <c r="K454" s="3">
        <v>8.84</v>
      </c>
      <c r="L454">
        <v>1</v>
      </c>
      <c r="M454" s="3">
        <v>8.84</v>
      </c>
      <c r="N454" s="1" t="s">
        <v>21</v>
      </c>
      <c r="O454" s="1" t="s">
        <v>52</v>
      </c>
    </row>
    <row r="455" spans="1:15" x14ac:dyDescent="0.3">
      <c r="A455" s="1" t="s">
        <v>1888</v>
      </c>
      <c r="B455" s="2">
        <v>44966</v>
      </c>
      <c r="C455" s="1" t="s">
        <v>6672</v>
      </c>
      <c r="D455" s="1" t="s">
        <v>39</v>
      </c>
      <c r="E455">
        <v>2023</v>
      </c>
      <c r="F455" s="1" t="s">
        <v>419</v>
      </c>
      <c r="G455" s="1" t="s">
        <v>1889</v>
      </c>
      <c r="H455" s="1" t="s">
        <v>1890</v>
      </c>
      <c r="I455" s="1" t="s">
        <v>1891</v>
      </c>
      <c r="J455" s="1" t="s">
        <v>70</v>
      </c>
      <c r="K455" s="3">
        <v>25.58</v>
      </c>
      <c r="L455">
        <v>5</v>
      </c>
      <c r="M455" s="3">
        <v>127.9</v>
      </c>
      <c r="N455" s="1" t="s">
        <v>29</v>
      </c>
      <c r="O455" s="1" t="s">
        <v>30</v>
      </c>
    </row>
    <row r="456" spans="1:15" x14ac:dyDescent="0.3">
      <c r="A456" s="1" t="s">
        <v>1892</v>
      </c>
      <c r="B456" s="2">
        <v>45082</v>
      </c>
      <c r="C456" s="1" t="s">
        <v>6667</v>
      </c>
      <c r="D456" s="1" t="s">
        <v>24</v>
      </c>
      <c r="E456">
        <v>2023</v>
      </c>
      <c r="F456" s="1" t="s">
        <v>939</v>
      </c>
      <c r="G456" s="1" t="s">
        <v>1893</v>
      </c>
      <c r="H456" s="1" t="s">
        <v>1894</v>
      </c>
      <c r="I456" s="1" t="s">
        <v>1895</v>
      </c>
      <c r="J456" s="1" t="s">
        <v>20</v>
      </c>
      <c r="K456" s="3">
        <v>17.82</v>
      </c>
      <c r="L456">
        <v>2</v>
      </c>
      <c r="M456" s="3">
        <v>35.64</v>
      </c>
      <c r="N456" s="1" t="s">
        <v>88</v>
      </c>
      <c r="O456" s="1" t="s">
        <v>44</v>
      </c>
    </row>
    <row r="457" spans="1:15" x14ac:dyDescent="0.3">
      <c r="A457" s="1" t="s">
        <v>1896</v>
      </c>
      <c r="B457" s="2">
        <v>45845</v>
      </c>
      <c r="C457" s="1" t="s">
        <v>6667</v>
      </c>
      <c r="D457" s="1" t="s">
        <v>32</v>
      </c>
      <c r="E457">
        <v>2025</v>
      </c>
      <c r="F457" s="1" t="s">
        <v>1897</v>
      </c>
      <c r="G457" s="1" t="s">
        <v>1898</v>
      </c>
      <c r="H457" s="1" t="s">
        <v>1899</v>
      </c>
      <c r="I457" s="1" t="s">
        <v>1900</v>
      </c>
      <c r="J457" s="1" t="s">
        <v>70</v>
      </c>
      <c r="K457" s="3">
        <v>19.11</v>
      </c>
      <c r="L457">
        <v>3</v>
      </c>
      <c r="M457" s="3">
        <v>57.33</v>
      </c>
      <c r="N457" s="1" t="s">
        <v>21</v>
      </c>
      <c r="O457" s="1" t="s">
        <v>22</v>
      </c>
    </row>
    <row r="458" spans="1:15" x14ac:dyDescent="0.3">
      <c r="A458" s="1" t="s">
        <v>1901</v>
      </c>
      <c r="B458" s="2">
        <v>45230</v>
      </c>
      <c r="C458" s="1" t="s">
        <v>6671</v>
      </c>
      <c r="D458" s="1" t="s">
        <v>133</v>
      </c>
      <c r="E458">
        <v>2023</v>
      </c>
      <c r="F458" s="1" t="s">
        <v>1902</v>
      </c>
      <c r="G458" s="1" t="s">
        <v>1903</v>
      </c>
      <c r="H458" s="1" t="s">
        <v>1024</v>
      </c>
      <c r="I458" s="1" t="s">
        <v>1904</v>
      </c>
      <c r="J458" s="1" t="s">
        <v>20</v>
      </c>
      <c r="K458" s="3">
        <v>20.29</v>
      </c>
      <c r="L458">
        <v>4</v>
      </c>
      <c r="M458" s="3">
        <v>81.16</v>
      </c>
      <c r="N458" s="1" t="s">
        <v>29</v>
      </c>
      <c r="O458" s="1" t="s">
        <v>80</v>
      </c>
    </row>
    <row r="459" spans="1:15" x14ac:dyDescent="0.3">
      <c r="A459" s="1" t="s">
        <v>1905</v>
      </c>
      <c r="B459" s="2">
        <v>44869</v>
      </c>
      <c r="C459" s="1" t="s">
        <v>6668</v>
      </c>
      <c r="D459" s="1" t="s">
        <v>54</v>
      </c>
      <c r="E459">
        <v>2022</v>
      </c>
      <c r="F459" s="1" t="s">
        <v>1906</v>
      </c>
      <c r="G459" s="1" t="s">
        <v>1907</v>
      </c>
      <c r="H459" s="1" t="s">
        <v>1908</v>
      </c>
      <c r="I459" s="1" t="s">
        <v>1909</v>
      </c>
      <c r="J459" s="1" t="s">
        <v>70</v>
      </c>
      <c r="K459" s="3">
        <v>51.5</v>
      </c>
      <c r="L459">
        <v>5</v>
      </c>
      <c r="M459" s="3">
        <v>257.5</v>
      </c>
      <c r="N459" s="1" t="s">
        <v>6669</v>
      </c>
      <c r="O459" s="1" t="s">
        <v>37</v>
      </c>
    </row>
    <row r="460" spans="1:15" x14ac:dyDescent="0.3">
      <c r="A460" s="1" t="s">
        <v>1910</v>
      </c>
      <c r="B460" s="2">
        <v>44941</v>
      </c>
      <c r="C460" s="1" t="s">
        <v>6666</v>
      </c>
      <c r="D460" s="1" t="s">
        <v>210</v>
      </c>
      <c r="E460">
        <v>2023</v>
      </c>
      <c r="F460" s="1" t="s">
        <v>275</v>
      </c>
      <c r="G460" s="1" t="s">
        <v>276</v>
      </c>
      <c r="H460" s="1" t="s">
        <v>1911</v>
      </c>
      <c r="I460" s="1" t="s">
        <v>1912</v>
      </c>
      <c r="J460" s="1" t="s">
        <v>70</v>
      </c>
      <c r="K460" s="3">
        <v>34.590000000000003</v>
      </c>
      <c r="L460">
        <v>1</v>
      </c>
      <c r="M460" s="3">
        <v>34.590000000000003</v>
      </c>
      <c r="N460" s="1" t="s">
        <v>6669</v>
      </c>
      <c r="O460" s="1" t="s">
        <v>22</v>
      </c>
    </row>
    <row r="461" spans="1:15" x14ac:dyDescent="0.3">
      <c r="A461" s="1" t="s">
        <v>1913</v>
      </c>
      <c r="B461" s="2">
        <v>45804</v>
      </c>
      <c r="C461" s="1" t="s">
        <v>6671</v>
      </c>
      <c r="D461" s="1" t="s">
        <v>46</v>
      </c>
      <c r="E461">
        <v>2025</v>
      </c>
      <c r="F461" s="1" t="s">
        <v>1914</v>
      </c>
      <c r="G461" s="1" t="s">
        <v>1915</v>
      </c>
      <c r="H461" s="1" t="s">
        <v>554</v>
      </c>
      <c r="I461" s="1" t="s">
        <v>1116</v>
      </c>
      <c r="J461" s="1" t="s">
        <v>20</v>
      </c>
      <c r="K461" s="3">
        <v>38.299999999999997</v>
      </c>
      <c r="L461">
        <v>4</v>
      </c>
      <c r="M461" s="3">
        <v>153.19999999999999</v>
      </c>
      <c r="N461" s="1" t="s">
        <v>21</v>
      </c>
      <c r="O461" s="1" t="s">
        <v>37</v>
      </c>
    </row>
    <row r="462" spans="1:15" x14ac:dyDescent="0.3">
      <c r="A462" s="1" t="s">
        <v>1916</v>
      </c>
      <c r="B462" s="2">
        <v>45706</v>
      </c>
      <c r="C462" s="1" t="s">
        <v>6671</v>
      </c>
      <c r="D462" s="1" t="s">
        <v>39</v>
      </c>
      <c r="E462">
        <v>2025</v>
      </c>
      <c r="F462" s="1" t="s">
        <v>1917</v>
      </c>
      <c r="G462" s="1" t="s">
        <v>1918</v>
      </c>
      <c r="H462" s="1" t="s">
        <v>1919</v>
      </c>
      <c r="I462" s="1" t="s">
        <v>1920</v>
      </c>
      <c r="J462" s="1" t="s">
        <v>20</v>
      </c>
      <c r="K462" s="3">
        <v>32.06</v>
      </c>
      <c r="L462">
        <v>2</v>
      </c>
      <c r="M462" s="3">
        <v>64.12</v>
      </c>
      <c r="N462" s="1" t="s">
        <v>6669</v>
      </c>
      <c r="O462" s="1" t="s">
        <v>22</v>
      </c>
    </row>
    <row r="463" spans="1:15" x14ac:dyDescent="0.3">
      <c r="A463" s="1" t="s">
        <v>1921</v>
      </c>
      <c r="B463" s="2">
        <v>45463</v>
      </c>
      <c r="C463" s="1" t="s">
        <v>6672</v>
      </c>
      <c r="D463" s="1" t="s">
        <v>24</v>
      </c>
      <c r="E463">
        <v>2024</v>
      </c>
      <c r="F463" s="1" t="s">
        <v>285</v>
      </c>
      <c r="G463" s="1" t="s">
        <v>1922</v>
      </c>
      <c r="H463" s="1" t="s">
        <v>262</v>
      </c>
      <c r="I463" s="1" t="s">
        <v>263</v>
      </c>
      <c r="J463" s="1" t="s">
        <v>70</v>
      </c>
      <c r="K463" s="3">
        <v>41.83</v>
      </c>
      <c r="L463">
        <v>2</v>
      </c>
      <c r="M463" s="3">
        <v>83.66</v>
      </c>
      <c r="N463" s="1" t="s">
        <v>21</v>
      </c>
      <c r="O463" s="1" t="s">
        <v>37</v>
      </c>
    </row>
    <row r="464" spans="1:15" x14ac:dyDescent="0.3">
      <c r="A464" s="1" t="s">
        <v>1923</v>
      </c>
      <c r="B464" s="2">
        <v>44886</v>
      </c>
      <c r="C464" s="1" t="s">
        <v>6667</v>
      </c>
      <c r="D464" s="1" t="s">
        <v>54</v>
      </c>
      <c r="E464">
        <v>2022</v>
      </c>
      <c r="F464" s="1" t="s">
        <v>1035</v>
      </c>
      <c r="G464" s="1" t="s">
        <v>1924</v>
      </c>
      <c r="H464" s="1" t="s">
        <v>430</v>
      </c>
      <c r="I464" s="1" t="s">
        <v>1925</v>
      </c>
      <c r="J464" s="1" t="s">
        <v>70</v>
      </c>
      <c r="K464" s="3">
        <v>22.81</v>
      </c>
      <c r="L464">
        <v>1</v>
      </c>
      <c r="M464" s="3">
        <v>22.81</v>
      </c>
      <c r="N464" s="1" t="s">
        <v>21</v>
      </c>
      <c r="O464" s="1" t="s">
        <v>95</v>
      </c>
    </row>
    <row r="465" spans="1:15" x14ac:dyDescent="0.3">
      <c r="A465" s="1" t="s">
        <v>1926</v>
      </c>
      <c r="B465" s="2">
        <v>45451</v>
      </c>
      <c r="C465" s="1" t="s">
        <v>6673</v>
      </c>
      <c r="D465" s="1" t="s">
        <v>24</v>
      </c>
      <c r="E465">
        <v>2024</v>
      </c>
      <c r="F465" s="1" t="s">
        <v>732</v>
      </c>
      <c r="G465" s="1" t="s">
        <v>1927</v>
      </c>
      <c r="H465" s="1" t="s">
        <v>375</v>
      </c>
      <c r="I465" s="1" t="s">
        <v>1928</v>
      </c>
      <c r="J465" s="1" t="s">
        <v>70</v>
      </c>
      <c r="K465" s="3">
        <v>44.02</v>
      </c>
      <c r="L465">
        <v>4</v>
      </c>
      <c r="M465" s="3">
        <v>176.08</v>
      </c>
      <c r="N465" s="1" t="s">
        <v>21</v>
      </c>
      <c r="O465" s="1" t="s">
        <v>193</v>
      </c>
    </row>
    <row r="466" spans="1:15" x14ac:dyDescent="0.3">
      <c r="A466" s="1" t="s">
        <v>1929</v>
      </c>
      <c r="B466" s="2">
        <v>44903</v>
      </c>
      <c r="C466" s="1" t="s">
        <v>6672</v>
      </c>
      <c r="D466" s="1" t="s">
        <v>107</v>
      </c>
      <c r="E466">
        <v>2022</v>
      </c>
      <c r="F466" s="1" t="s">
        <v>972</v>
      </c>
      <c r="G466" s="1" t="s">
        <v>1930</v>
      </c>
      <c r="H466" s="1" t="s">
        <v>1812</v>
      </c>
      <c r="I466" s="1" t="s">
        <v>1813</v>
      </c>
      <c r="J466" s="1" t="s">
        <v>70</v>
      </c>
      <c r="K466" s="3">
        <v>51.84</v>
      </c>
      <c r="L466">
        <v>1</v>
      </c>
      <c r="M466" s="3">
        <v>51.84</v>
      </c>
      <c r="N466" s="1" t="s">
        <v>21</v>
      </c>
      <c r="O466" s="1" t="s">
        <v>37</v>
      </c>
    </row>
    <row r="467" spans="1:15" x14ac:dyDescent="0.3">
      <c r="A467" s="1" t="s">
        <v>1931</v>
      </c>
      <c r="B467" s="2">
        <v>45528</v>
      </c>
      <c r="C467" s="1" t="s">
        <v>6673</v>
      </c>
      <c r="D467" s="1" t="s">
        <v>90</v>
      </c>
      <c r="E467">
        <v>2024</v>
      </c>
      <c r="F467" s="1" t="s">
        <v>1932</v>
      </c>
      <c r="G467" s="1" t="s">
        <v>1933</v>
      </c>
      <c r="H467" s="1" t="s">
        <v>1934</v>
      </c>
      <c r="I467" s="1" t="s">
        <v>1935</v>
      </c>
      <c r="J467" s="1" t="s">
        <v>51</v>
      </c>
      <c r="K467" s="3">
        <v>34.020000000000003</v>
      </c>
      <c r="L467">
        <v>5</v>
      </c>
      <c r="M467" s="3">
        <v>170.1</v>
      </c>
      <c r="N467" s="1" t="s">
        <v>88</v>
      </c>
      <c r="O467" s="1" t="s">
        <v>44</v>
      </c>
    </row>
    <row r="468" spans="1:15" x14ac:dyDescent="0.3">
      <c r="A468" s="1" t="s">
        <v>1936</v>
      </c>
      <c r="B468" s="2">
        <v>45169</v>
      </c>
      <c r="C468" s="1" t="s">
        <v>6672</v>
      </c>
      <c r="D468" s="1" t="s">
        <v>90</v>
      </c>
      <c r="E468">
        <v>2023</v>
      </c>
      <c r="F468" s="1" t="s">
        <v>1937</v>
      </c>
      <c r="G468" s="1" t="s">
        <v>1938</v>
      </c>
      <c r="H468" s="1" t="s">
        <v>1939</v>
      </c>
      <c r="I468" s="1" t="s">
        <v>1940</v>
      </c>
      <c r="J468" s="1" t="s">
        <v>70</v>
      </c>
      <c r="K468" s="3">
        <v>18.010000000000002</v>
      </c>
      <c r="L468">
        <v>3</v>
      </c>
      <c r="M468" s="3">
        <v>54.03</v>
      </c>
      <c r="N468" s="1" t="s">
        <v>21</v>
      </c>
      <c r="O468" s="1" t="s">
        <v>52</v>
      </c>
    </row>
    <row r="469" spans="1:15" x14ac:dyDescent="0.3">
      <c r="A469" s="1" t="s">
        <v>1941</v>
      </c>
      <c r="B469" s="2">
        <v>44997</v>
      </c>
      <c r="C469" s="1" t="s">
        <v>6666</v>
      </c>
      <c r="D469" s="1" t="s">
        <v>15</v>
      </c>
      <c r="E469">
        <v>2023</v>
      </c>
      <c r="F469" s="1" t="s">
        <v>1942</v>
      </c>
      <c r="G469" s="1" t="s">
        <v>1943</v>
      </c>
      <c r="H469" s="1" t="s">
        <v>1944</v>
      </c>
      <c r="I469" s="1" t="s">
        <v>1945</v>
      </c>
      <c r="J469" s="1" t="s">
        <v>51</v>
      </c>
      <c r="K469" s="3">
        <v>5.56</v>
      </c>
      <c r="L469">
        <v>1</v>
      </c>
      <c r="M469" s="3">
        <v>5.56</v>
      </c>
      <c r="N469" s="1" t="s">
        <v>88</v>
      </c>
      <c r="O469" s="1" t="s">
        <v>44</v>
      </c>
    </row>
    <row r="470" spans="1:15" x14ac:dyDescent="0.3">
      <c r="A470" s="1" t="s">
        <v>1946</v>
      </c>
      <c r="B470" s="2">
        <v>45096</v>
      </c>
      <c r="C470" s="1" t="s">
        <v>6667</v>
      </c>
      <c r="D470" s="1" t="s">
        <v>24</v>
      </c>
      <c r="E470">
        <v>2023</v>
      </c>
      <c r="F470" s="1" t="s">
        <v>1914</v>
      </c>
      <c r="G470" s="1" t="s">
        <v>1947</v>
      </c>
      <c r="H470" s="1" t="s">
        <v>1948</v>
      </c>
      <c r="I470" s="1" t="s">
        <v>1949</v>
      </c>
      <c r="J470" s="1" t="s">
        <v>20</v>
      </c>
      <c r="K470" s="3">
        <v>49.72</v>
      </c>
      <c r="L470">
        <v>2</v>
      </c>
      <c r="M470" s="3">
        <v>99.44</v>
      </c>
      <c r="N470" s="1" t="s">
        <v>29</v>
      </c>
      <c r="O470" s="1" t="s">
        <v>44</v>
      </c>
    </row>
    <row r="471" spans="1:15" x14ac:dyDescent="0.3">
      <c r="A471" s="1" t="s">
        <v>1950</v>
      </c>
      <c r="B471" s="2">
        <v>45366</v>
      </c>
      <c r="C471" s="1" t="s">
        <v>6668</v>
      </c>
      <c r="D471" s="1" t="s">
        <v>15</v>
      </c>
      <c r="E471">
        <v>2024</v>
      </c>
      <c r="F471" s="1" t="s">
        <v>1951</v>
      </c>
      <c r="G471" s="1" t="s">
        <v>1952</v>
      </c>
      <c r="H471" s="1" t="s">
        <v>1953</v>
      </c>
      <c r="I471" s="1" t="s">
        <v>1954</v>
      </c>
      <c r="J471" s="1" t="s">
        <v>20</v>
      </c>
      <c r="K471" s="3">
        <v>45.35</v>
      </c>
      <c r="L471">
        <v>1</v>
      </c>
      <c r="M471" s="3">
        <v>45.35</v>
      </c>
      <c r="N471" s="1" t="s">
        <v>21</v>
      </c>
      <c r="O471" s="1" t="s">
        <v>44</v>
      </c>
    </row>
    <row r="472" spans="1:15" x14ac:dyDescent="0.3">
      <c r="A472" s="1" t="s">
        <v>1955</v>
      </c>
      <c r="B472" s="2">
        <v>44943</v>
      </c>
      <c r="C472" s="1" t="s">
        <v>6671</v>
      </c>
      <c r="D472" s="1" t="s">
        <v>210</v>
      </c>
      <c r="E472">
        <v>2023</v>
      </c>
      <c r="F472" s="1" t="s">
        <v>1249</v>
      </c>
      <c r="G472" s="1" t="s">
        <v>1250</v>
      </c>
      <c r="H472" s="1" t="s">
        <v>257</v>
      </c>
      <c r="I472" s="1" t="s">
        <v>258</v>
      </c>
      <c r="J472" s="1" t="s">
        <v>20</v>
      </c>
      <c r="K472" s="3">
        <v>17.96</v>
      </c>
      <c r="L472">
        <v>3</v>
      </c>
      <c r="M472" s="3">
        <v>53.88</v>
      </c>
      <c r="N472" s="1" t="s">
        <v>6669</v>
      </c>
      <c r="O472" s="1" t="s">
        <v>44</v>
      </c>
    </row>
    <row r="473" spans="1:15" x14ac:dyDescent="0.3">
      <c r="A473" s="1" t="s">
        <v>1956</v>
      </c>
      <c r="B473" s="2">
        <v>45416</v>
      </c>
      <c r="C473" s="1" t="s">
        <v>6673</v>
      </c>
      <c r="D473" s="1" t="s">
        <v>46</v>
      </c>
      <c r="E473">
        <v>2024</v>
      </c>
      <c r="F473" s="1" t="s">
        <v>1957</v>
      </c>
      <c r="G473" s="1" t="s">
        <v>1958</v>
      </c>
      <c r="H473" s="1" t="s">
        <v>1959</v>
      </c>
      <c r="I473" s="1" t="s">
        <v>1960</v>
      </c>
      <c r="J473" s="1" t="s">
        <v>70</v>
      </c>
      <c r="K473" s="3">
        <v>13.74</v>
      </c>
      <c r="L473">
        <v>1</v>
      </c>
      <c r="M473" s="3">
        <v>13.74</v>
      </c>
      <c r="N473" s="1" t="s">
        <v>29</v>
      </c>
      <c r="O473" s="1" t="s">
        <v>22</v>
      </c>
    </row>
    <row r="474" spans="1:15" x14ac:dyDescent="0.3">
      <c r="A474" s="1" t="s">
        <v>1961</v>
      </c>
      <c r="B474" s="2">
        <v>45399</v>
      </c>
      <c r="C474" s="1" t="s">
        <v>6670</v>
      </c>
      <c r="D474" s="1" t="s">
        <v>82</v>
      </c>
      <c r="E474">
        <v>2024</v>
      </c>
      <c r="F474" s="1" t="s">
        <v>552</v>
      </c>
      <c r="G474" s="1" t="s">
        <v>553</v>
      </c>
      <c r="H474" s="1" t="s">
        <v>545</v>
      </c>
      <c r="I474" s="1" t="s">
        <v>1962</v>
      </c>
      <c r="J474" s="1" t="s">
        <v>70</v>
      </c>
      <c r="K474" s="3">
        <v>17.059999999999999</v>
      </c>
      <c r="L474">
        <v>2</v>
      </c>
      <c r="M474" s="3">
        <v>34.119999999999997</v>
      </c>
      <c r="N474" s="1" t="s">
        <v>21</v>
      </c>
      <c r="O474" s="1" t="s">
        <v>52</v>
      </c>
    </row>
    <row r="475" spans="1:15" x14ac:dyDescent="0.3">
      <c r="A475" s="1" t="s">
        <v>1963</v>
      </c>
      <c r="B475" s="2">
        <v>45841</v>
      </c>
      <c r="C475" s="1" t="s">
        <v>6672</v>
      </c>
      <c r="D475" s="1" t="s">
        <v>32</v>
      </c>
      <c r="E475">
        <v>2025</v>
      </c>
      <c r="F475" s="1" t="s">
        <v>636</v>
      </c>
      <c r="G475" s="1" t="s">
        <v>637</v>
      </c>
      <c r="H475" s="1" t="s">
        <v>1425</v>
      </c>
      <c r="I475" s="1" t="s">
        <v>1964</v>
      </c>
      <c r="J475" s="1" t="s">
        <v>70</v>
      </c>
      <c r="K475" s="3">
        <v>45.11</v>
      </c>
      <c r="L475">
        <v>5</v>
      </c>
      <c r="M475" s="3">
        <v>225.55</v>
      </c>
      <c r="N475" s="1" t="s">
        <v>6669</v>
      </c>
      <c r="O475" s="1" t="s">
        <v>193</v>
      </c>
    </row>
    <row r="476" spans="1:15" x14ac:dyDescent="0.3">
      <c r="A476" s="1" t="s">
        <v>1965</v>
      </c>
      <c r="B476" s="2">
        <v>45626</v>
      </c>
      <c r="C476" s="1" t="s">
        <v>6673</v>
      </c>
      <c r="D476" s="1" t="s">
        <v>54</v>
      </c>
      <c r="E476">
        <v>2024</v>
      </c>
      <c r="F476" s="1" t="s">
        <v>1966</v>
      </c>
      <c r="G476" s="1" t="s">
        <v>1967</v>
      </c>
      <c r="H476" s="1" t="s">
        <v>1968</v>
      </c>
      <c r="I476" s="1" t="s">
        <v>1969</v>
      </c>
      <c r="J476" s="1" t="s">
        <v>70</v>
      </c>
      <c r="K476" s="3">
        <v>25.67</v>
      </c>
      <c r="L476">
        <v>4</v>
      </c>
      <c r="M476" s="3">
        <v>102.68</v>
      </c>
      <c r="N476" s="1" t="s">
        <v>88</v>
      </c>
      <c r="O476" s="1" t="s">
        <v>22</v>
      </c>
    </row>
    <row r="477" spans="1:15" x14ac:dyDescent="0.3">
      <c r="A477" s="1" t="s">
        <v>1970</v>
      </c>
      <c r="B477" s="2">
        <v>45709</v>
      </c>
      <c r="C477" s="1" t="s">
        <v>6668</v>
      </c>
      <c r="D477" s="1" t="s">
        <v>39</v>
      </c>
      <c r="E477">
        <v>2025</v>
      </c>
      <c r="F477" s="1" t="s">
        <v>1971</v>
      </c>
      <c r="G477" s="1" t="s">
        <v>1972</v>
      </c>
      <c r="H477" s="1" t="s">
        <v>257</v>
      </c>
      <c r="I477" s="1" t="s">
        <v>258</v>
      </c>
      <c r="J477" s="1" t="s">
        <v>87</v>
      </c>
      <c r="K477" s="3">
        <v>15.3</v>
      </c>
      <c r="L477">
        <v>3</v>
      </c>
      <c r="M477" s="3">
        <v>45.9</v>
      </c>
      <c r="N477" s="1" t="s">
        <v>6669</v>
      </c>
      <c r="O477" s="1" t="s">
        <v>22</v>
      </c>
    </row>
    <row r="478" spans="1:15" x14ac:dyDescent="0.3">
      <c r="A478" s="1" t="s">
        <v>1973</v>
      </c>
      <c r="B478" s="2">
        <v>44892</v>
      </c>
      <c r="C478" s="1" t="s">
        <v>6666</v>
      </c>
      <c r="D478" s="1" t="s">
        <v>54</v>
      </c>
      <c r="E478">
        <v>2022</v>
      </c>
      <c r="F478" s="1" t="s">
        <v>972</v>
      </c>
      <c r="G478" s="1" t="s">
        <v>1930</v>
      </c>
      <c r="H478" s="1" t="s">
        <v>1974</v>
      </c>
      <c r="I478" s="1" t="s">
        <v>1975</v>
      </c>
      <c r="J478" s="1" t="s">
        <v>70</v>
      </c>
      <c r="K478" s="3">
        <v>31.16</v>
      </c>
      <c r="L478">
        <v>1</v>
      </c>
      <c r="M478" s="3">
        <v>31.16</v>
      </c>
      <c r="N478" s="1" t="s">
        <v>21</v>
      </c>
      <c r="O478" s="1" t="s">
        <v>37</v>
      </c>
    </row>
    <row r="479" spans="1:15" x14ac:dyDescent="0.3">
      <c r="A479" s="1" t="s">
        <v>1976</v>
      </c>
      <c r="B479" s="2">
        <v>45460</v>
      </c>
      <c r="C479" s="1" t="s">
        <v>6667</v>
      </c>
      <c r="D479" s="1" t="s">
        <v>24</v>
      </c>
      <c r="E479">
        <v>2024</v>
      </c>
      <c r="F479" s="1" t="s">
        <v>1215</v>
      </c>
      <c r="G479" s="1" t="s">
        <v>1977</v>
      </c>
      <c r="H479" s="1" t="s">
        <v>1978</v>
      </c>
      <c r="I479" s="1" t="s">
        <v>1979</v>
      </c>
      <c r="J479" s="1" t="s">
        <v>20</v>
      </c>
      <c r="K479" s="3">
        <v>11.72</v>
      </c>
      <c r="L479">
        <v>3</v>
      </c>
      <c r="M479" s="3">
        <v>35.159999999999997</v>
      </c>
      <c r="N479" s="1" t="s">
        <v>6669</v>
      </c>
      <c r="O479" s="1" t="s">
        <v>193</v>
      </c>
    </row>
    <row r="480" spans="1:15" x14ac:dyDescent="0.3">
      <c r="A480" s="1" t="s">
        <v>1980</v>
      </c>
      <c r="B480" s="2">
        <v>45245</v>
      </c>
      <c r="C480" s="1" t="s">
        <v>6670</v>
      </c>
      <c r="D480" s="1" t="s">
        <v>54</v>
      </c>
      <c r="E480">
        <v>2023</v>
      </c>
      <c r="F480" s="1" t="s">
        <v>1254</v>
      </c>
      <c r="G480" s="1" t="s">
        <v>1340</v>
      </c>
      <c r="H480" s="1" t="s">
        <v>1981</v>
      </c>
      <c r="I480" s="1" t="s">
        <v>1982</v>
      </c>
      <c r="J480" s="1" t="s">
        <v>20</v>
      </c>
      <c r="K480" s="3">
        <v>15.45</v>
      </c>
      <c r="L480">
        <v>4</v>
      </c>
      <c r="M480" s="3">
        <v>61.8</v>
      </c>
      <c r="N480" s="1" t="s">
        <v>88</v>
      </c>
      <c r="O480" s="1" t="s">
        <v>22</v>
      </c>
    </row>
    <row r="481" spans="1:15" x14ac:dyDescent="0.3">
      <c r="A481" s="1" t="s">
        <v>1984</v>
      </c>
      <c r="B481" s="2">
        <v>44832</v>
      </c>
      <c r="C481" s="1" t="s">
        <v>6670</v>
      </c>
      <c r="D481" s="1" t="s">
        <v>60</v>
      </c>
      <c r="E481">
        <v>2022</v>
      </c>
      <c r="F481" s="1" t="s">
        <v>1019</v>
      </c>
      <c r="G481" s="1" t="s">
        <v>1985</v>
      </c>
      <c r="H481" s="1" t="s">
        <v>1986</v>
      </c>
      <c r="I481" s="1" t="s">
        <v>1987</v>
      </c>
      <c r="J481" s="1" t="s">
        <v>87</v>
      </c>
      <c r="K481" s="3">
        <v>25.72</v>
      </c>
      <c r="L481">
        <v>3</v>
      </c>
      <c r="M481" s="3">
        <v>77.16</v>
      </c>
      <c r="N481" s="1" t="s">
        <v>21</v>
      </c>
      <c r="O481" s="1" t="s">
        <v>37</v>
      </c>
    </row>
    <row r="482" spans="1:15" x14ac:dyDescent="0.3">
      <c r="A482" s="1" t="s">
        <v>1988</v>
      </c>
      <c r="B482" s="2">
        <v>45263</v>
      </c>
      <c r="C482" s="1" t="s">
        <v>6666</v>
      </c>
      <c r="D482" s="1" t="s">
        <v>107</v>
      </c>
      <c r="E482">
        <v>2023</v>
      </c>
      <c r="F482" s="1" t="s">
        <v>728</v>
      </c>
      <c r="G482" s="1" t="s">
        <v>1989</v>
      </c>
      <c r="H482" s="1" t="s">
        <v>1990</v>
      </c>
      <c r="I482" s="1" t="s">
        <v>1991</v>
      </c>
      <c r="J482" s="1" t="s">
        <v>70</v>
      </c>
      <c r="K482" s="3">
        <v>5.83</v>
      </c>
      <c r="L482">
        <v>1</v>
      </c>
      <c r="M482" s="3">
        <v>5.83</v>
      </c>
      <c r="N482" s="1" t="s">
        <v>29</v>
      </c>
      <c r="O482" s="1" t="s">
        <v>30</v>
      </c>
    </row>
    <row r="483" spans="1:15" x14ac:dyDescent="0.3">
      <c r="A483" s="1" t="s">
        <v>1992</v>
      </c>
      <c r="B483" s="2">
        <v>44811</v>
      </c>
      <c r="C483" s="1" t="s">
        <v>6670</v>
      </c>
      <c r="D483" s="1" t="s">
        <v>60</v>
      </c>
      <c r="E483">
        <v>2022</v>
      </c>
      <c r="F483" s="1" t="s">
        <v>1993</v>
      </c>
      <c r="G483" s="1" t="s">
        <v>1994</v>
      </c>
      <c r="H483" s="1" t="s">
        <v>608</v>
      </c>
      <c r="I483" s="1" t="s">
        <v>1174</v>
      </c>
      <c r="J483" s="1" t="s">
        <v>70</v>
      </c>
      <c r="K483" s="3">
        <v>56.48</v>
      </c>
      <c r="L483">
        <v>1</v>
      </c>
      <c r="M483" s="3">
        <v>56.48</v>
      </c>
      <c r="N483" s="1" t="s">
        <v>21</v>
      </c>
      <c r="O483" s="1" t="s">
        <v>193</v>
      </c>
    </row>
    <row r="484" spans="1:15" x14ac:dyDescent="0.3">
      <c r="A484" s="1" t="s">
        <v>1995</v>
      </c>
      <c r="B484" s="2">
        <v>45433</v>
      </c>
      <c r="C484" s="1" t="s">
        <v>6671</v>
      </c>
      <c r="D484" s="1" t="s">
        <v>46</v>
      </c>
      <c r="E484">
        <v>2024</v>
      </c>
      <c r="F484" s="1" t="s">
        <v>1133</v>
      </c>
      <c r="G484" s="1" t="s">
        <v>1134</v>
      </c>
      <c r="H484" s="1" t="s">
        <v>1454</v>
      </c>
      <c r="I484" s="1" t="s">
        <v>1455</v>
      </c>
      <c r="J484" s="1" t="s">
        <v>87</v>
      </c>
      <c r="K484" s="3">
        <v>37.22</v>
      </c>
      <c r="L484">
        <v>3</v>
      </c>
      <c r="M484" s="3">
        <v>111.66</v>
      </c>
      <c r="N484" s="1" t="s">
        <v>21</v>
      </c>
      <c r="O484" s="1" t="s">
        <v>37</v>
      </c>
    </row>
    <row r="485" spans="1:15" x14ac:dyDescent="0.3">
      <c r="A485" s="1" t="s">
        <v>1996</v>
      </c>
      <c r="B485" s="2">
        <v>45575</v>
      </c>
      <c r="C485" s="1" t="s">
        <v>6672</v>
      </c>
      <c r="D485" s="1" t="s">
        <v>133</v>
      </c>
      <c r="E485">
        <v>2024</v>
      </c>
      <c r="F485" s="1" t="s">
        <v>686</v>
      </c>
      <c r="G485" s="1" t="s">
        <v>687</v>
      </c>
      <c r="H485" s="1" t="s">
        <v>416</v>
      </c>
      <c r="I485" s="1" t="s">
        <v>417</v>
      </c>
      <c r="J485" s="1" t="s">
        <v>87</v>
      </c>
      <c r="K485" s="3">
        <v>47.09</v>
      </c>
      <c r="L485">
        <v>2</v>
      </c>
      <c r="M485" s="3">
        <v>94.18</v>
      </c>
      <c r="N485" s="1" t="s">
        <v>6669</v>
      </c>
      <c r="O485" s="1" t="s">
        <v>44</v>
      </c>
    </row>
    <row r="486" spans="1:15" x14ac:dyDescent="0.3">
      <c r="A486" s="1" t="s">
        <v>1997</v>
      </c>
      <c r="B486" s="2">
        <v>45070</v>
      </c>
      <c r="C486" s="1" t="s">
        <v>6670</v>
      </c>
      <c r="D486" s="1" t="s">
        <v>46</v>
      </c>
      <c r="E486">
        <v>2023</v>
      </c>
      <c r="F486" s="1" t="s">
        <v>1998</v>
      </c>
      <c r="G486" s="1" t="s">
        <v>1999</v>
      </c>
      <c r="H486" s="1" t="s">
        <v>1899</v>
      </c>
      <c r="I486" s="1" t="s">
        <v>2000</v>
      </c>
      <c r="J486" s="1" t="s">
        <v>20</v>
      </c>
      <c r="K486" s="3">
        <v>30.83</v>
      </c>
      <c r="L486">
        <v>5</v>
      </c>
      <c r="M486" s="3">
        <v>154.15</v>
      </c>
      <c r="N486" s="1" t="s">
        <v>21</v>
      </c>
      <c r="O486" s="1" t="s">
        <v>95</v>
      </c>
    </row>
    <row r="487" spans="1:15" x14ac:dyDescent="0.3">
      <c r="A487" s="1" t="s">
        <v>2001</v>
      </c>
      <c r="B487" s="2">
        <v>44815</v>
      </c>
      <c r="C487" s="1" t="s">
        <v>6666</v>
      </c>
      <c r="D487" s="1" t="s">
        <v>60</v>
      </c>
      <c r="E487">
        <v>2022</v>
      </c>
      <c r="F487" s="1" t="s">
        <v>1133</v>
      </c>
      <c r="G487" s="1" t="s">
        <v>2002</v>
      </c>
      <c r="H487" s="1" t="s">
        <v>2003</v>
      </c>
      <c r="I487" s="1" t="s">
        <v>2004</v>
      </c>
      <c r="J487" s="1" t="s">
        <v>70</v>
      </c>
      <c r="K487" s="3">
        <v>38.97</v>
      </c>
      <c r="L487">
        <v>2</v>
      </c>
      <c r="M487" s="3">
        <v>77.94</v>
      </c>
      <c r="N487" s="1" t="s">
        <v>21</v>
      </c>
      <c r="O487" s="1" t="s">
        <v>37</v>
      </c>
    </row>
    <row r="488" spans="1:15" x14ac:dyDescent="0.3">
      <c r="A488" s="1" t="s">
        <v>2005</v>
      </c>
      <c r="B488" s="2">
        <v>45283</v>
      </c>
      <c r="C488" s="1" t="s">
        <v>6673</v>
      </c>
      <c r="D488" s="1" t="s">
        <v>107</v>
      </c>
      <c r="E488">
        <v>2023</v>
      </c>
      <c r="F488" s="1" t="s">
        <v>2006</v>
      </c>
      <c r="G488" s="1" t="s">
        <v>2007</v>
      </c>
      <c r="H488" s="1" t="s">
        <v>384</v>
      </c>
      <c r="I488" s="1" t="s">
        <v>2008</v>
      </c>
      <c r="J488" s="1" t="s">
        <v>51</v>
      </c>
      <c r="K488" s="3">
        <v>38.06</v>
      </c>
      <c r="L488">
        <v>1</v>
      </c>
      <c r="M488" s="3">
        <v>38.06</v>
      </c>
      <c r="N488" s="1" t="s">
        <v>88</v>
      </c>
      <c r="O488" s="1" t="s">
        <v>37</v>
      </c>
    </row>
    <row r="489" spans="1:15" x14ac:dyDescent="0.3">
      <c r="A489" s="1" t="s">
        <v>2009</v>
      </c>
      <c r="B489" s="2">
        <v>45546</v>
      </c>
      <c r="C489" s="1" t="s">
        <v>6670</v>
      </c>
      <c r="D489" s="1" t="s">
        <v>60</v>
      </c>
      <c r="E489">
        <v>2024</v>
      </c>
      <c r="F489" s="1" t="s">
        <v>1527</v>
      </c>
      <c r="G489" s="1" t="s">
        <v>2010</v>
      </c>
      <c r="H489" s="1" t="s">
        <v>2011</v>
      </c>
      <c r="I489" s="1" t="s">
        <v>2012</v>
      </c>
      <c r="J489" s="1" t="s">
        <v>20</v>
      </c>
      <c r="K489" s="3">
        <v>31.35</v>
      </c>
      <c r="L489">
        <v>3</v>
      </c>
      <c r="M489" s="3">
        <v>94.05</v>
      </c>
      <c r="N489" s="1" t="s">
        <v>6669</v>
      </c>
      <c r="O489" s="1" t="s">
        <v>44</v>
      </c>
    </row>
    <row r="490" spans="1:15" x14ac:dyDescent="0.3">
      <c r="A490" s="1" t="s">
        <v>2013</v>
      </c>
      <c r="B490" s="2">
        <v>44887</v>
      </c>
      <c r="C490" s="1" t="s">
        <v>6671</v>
      </c>
      <c r="D490" s="1" t="s">
        <v>54</v>
      </c>
      <c r="E490">
        <v>2022</v>
      </c>
      <c r="F490" s="1" t="s">
        <v>2014</v>
      </c>
      <c r="G490" s="1" t="s">
        <v>2015</v>
      </c>
      <c r="H490" s="1" t="s">
        <v>1130</v>
      </c>
      <c r="I490" s="1" t="s">
        <v>1131</v>
      </c>
      <c r="J490" s="1" t="s">
        <v>51</v>
      </c>
      <c r="K490" s="3">
        <v>6.83</v>
      </c>
      <c r="L490">
        <v>5</v>
      </c>
      <c r="M490" s="3">
        <v>34.15</v>
      </c>
      <c r="N490" s="1" t="s">
        <v>6669</v>
      </c>
      <c r="O490" s="1" t="s">
        <v>37</v>
      </c>
    </row>
    <row r="491" spans="1:15" x14ac:dyDescent="0.3">
      <c r="A491" s="1" t="s">
        <v>2016</v>
      </c>
      <c r="B491" s="2">
        <v>45142</v>
      </c>
      <c r="C491" s="1" t="s">
        <v>6668</v>
      </c>
      <c r="D491" s="1" t="s">
        <v>90</v>
      </c>
      <c r="E491">
        <v>2023</v>
      </c>
      <c r="F491" s="1" t="s">
        <v>2017</v>
      </c>
      <c r="G491" s="1" t="s">
        <v>2018</v>
      </c>
      <c r="H491" s="1" t="s">
        <v>2019</v>
      </c>
      <c r="I491" s="1" t="s">
        <v>2020</v>
      </c>
      <c r="J491" s="1" t="s">
        <v>51</v>
      </c>
      <c r="K491" s="3">
        <v>17</v>
      </c>
      <c r="L491">
        <v>5</v>
      </c>
      <c r="M491" s="3">
        <v>85</v>
      </c>
      <c r="N491" s="1" t="s">
        <v>6669</v>
      </c>
      <c r="O491" s="1" t="s">
        <v>193</v>
      </c>
    </row>
    <row r="492" spans="1:15" x14ac:dyDescent="0.3">
      <c r="A492" s="1" t="s">
        <v>2021</v>
      </c>
      <c r="B492" s="2">
        <v>45220</v>
      </c>
      <c r="C492" s="1" t="s">
        <v>6673</v>
      </c>
      <c r="D492" s="1" t="s">
        <v>133</v>
      </c>
      <c r="E492">
        <v>2023</v>
      </c>
      <c r="F492" s="1" t="s">
        <v>2022</v>
      </c>
      <c r="G492" s="1" t="s">
        <v>2023</v>
      </c>
      <c r="H492" s="1" t="s">
        <v>161</v>
      </c>
      <c r="I492" s="1" t="s">
        <v>1693</v>
      </c>
      <c r="J492" s="1" t="s">
        <v>70</v>
      </c>
      <c r="K492" s="3">
        <v>25.69</v>
      </c>
      <c r="L492">
        <v>5</v>
      </c>
      <c r="M492" s="3">
        <v>128.44999999999999</v>
      </c>
      <c r="N492" s="1" t="s">
        <v>6669</v>
      </c>
      <c r="O492" s="1" t="s">
        <v>44</v>
      </c>
    </row>
    <row r="493" spans="1:15" x14ac:dyDescent="0.3">
      <c r="A493" s="1" t="s">
        <v>2024</v>
      </c>
      <c r="B493" s="2">
        <v>44836</v>
      </c>
      <c r="C493" s="1" t="s">
        <v>6666</v>
      </c>
      <c r="D493" s="1" t="s">
        <v>133</v>
      </c>
      <c r="E493">
        <v>2022</v>
      </c>
      <c r="F493" s="1" t="s">
        <v>799</v>
      </c>
      <c r="G493" s="1" t="s">
        <v>800</v>
      </c>
      <c r="H493" s="1" t="s">
        <v>2025</v>
      </c>
      <c r="I493" s="1" t="s">
        <v>2026</v>
      </c>
      <c r="J493" s="1" t="s">
        <v>51</v>
      </c>
      <c r="K493" s="3">
        <v>47.61</v>
      </c>
      <c r="L493">
        <v>4</v>
      </c>
      <c r="M493" s="3">
        <v>190.44</v>
      </c>
      <c r="N493" s="1" t="s">
        <v>21</v>
      </c>
      <c r="O493" s="1" t="s">
        <v>37</v>
      </c>
    </row>
    <row r="494" spans="1:15" x14ac:dyDescent="0.3">
      <c r="A494" s="1" t="s">
        <v>2027</v>
      </c>
      <c r="B494" s="2">
        <v>45375</v>
      </c>
      <c r="C494" s="1" t="s">
        <v>6666</v>
      </c>
      <c r="D494" s="1" t="s">
        <v>15</v>
      </c>
      <c r="E494">
        <v>2024</v>
      </c>
      <c r="F494" s="1" t="s">
        <v>2028</v>
      </c>
      <c r="G494" s="1" t="s">
        <v>2029</v>
      </c>
      <c r="H494" s="1" t="s">
        <v>267</v>
      </c>
      <c r="I494" s="1" t="s">
        <v>268</v>
      </c>
      <c r="J494" s="1" t="s">
        <v>87</v>
      </c>
      <c r="K494" s="3">
        <v>8.7799999999999994</v>
      </c>
      <c r="L494">
        <v>2</v>
      </c>
      <c r="M494" s="3">
        <v>17.559999999999999</v>
      </c>
      <c r="N494" s="1" t="s">
        <v>6669</v>
      </c>
      <c r="O494" s="1" t="s">
        <v>37</v>
      </c>
    </row>
    <row r="495" spans="1:15" x14ac:dyDescent="0.3">
      <c r="A495" s="1" t="s">
        <v>2030</v>
      </c>
      <c r="B495" s="2">
        <v>45042</v>
      </c>
      <c r="C495" s="1" t="s">
        <v>6670</v>
      </c>
      <c r="D495" s="1" t="s">
        <v>82</v>
      </c>
      <c r="E495">
        <v>2023</v>
      </c>
      <c r="F495" s="1" t="s">
        <v>1846</v>
      </c>
      <c r="G495" s="1" t="s">
        <v>2031</v>
      </c>
      <c r="H495" s="1" t="s">
        <v>2032</v>
      </c>
      <c r="I495" s="1" t="s">
        <v>2033</v>
      </c>
      <c r="J495" s="1" t="s">
        <v>51</v>
      </c>
      <c r="K495" s="3">
        <v>42.54</v>
      </c>
      <c r="L495">
        <v>3</v>
      </c>
      <c r="M495" s="3">
        <v>127.62</v>
      </c>
      <c r="N495" s="1" t="s">
        <v>29</v>
      </c>
      <c r="O495" s="1" t="s">
        <v>52</v>
      </c>
    </row>
    <row r="496" spans="1:15" x14ac:dyDescent="0.3">
      <c r="A496" s="1" t="s">
        <v>2034</v>
      </c>
      <c r="B496" s="2">
        <v>45259</v>
      </c>
      <c r="C496" s="1" t="s">
        <v>6670</v>
      </c>
      <c r="D496" s="1" t="s">
        <v>54</v>
      </c>
      <c r="E496">
        <v>2023</v>
      </c>
      <c r="F496" s="1" t="s">
        <v>2035</v>
      </c>
      <c r="G496" s="1" t="s">
        <v>2036</v>
      </c>
      <c r="H496" s="1" t="s">
        <v>2037</v>
      </c>
      <c r="I496" s="1" t="s">
        <v>2038</v>
      </c>
      <c r="J496" s="1" t="s">
        <v>70</v>
      </c>
      <c r="K496" s="3">
        <v>32.65</v>
      </c>
      <c r="L496">
        <v>3</v>
      </c>
      <c r="M496" s="3">
        <v>97.95</v>
      </c>
      <c r="N496" s="1" t="s">
        <v>88</v>
      </c>
      <c r="O496" s="1" t="s">
        <v>52</v>
      </c>
    </row>
    <row r="497" spans="1:15" x14ac:dyDescent="0.3">
      <c r="A497" s="1" t="s">
        <v>2039</v>
      </c>
      <c r="B497" s="2">
        <v>45213</v>
      </c>
      <c r="C497" s="1" t="s">
        <v>6673</v>
      </c>
      <c r="D497" s="1" t="s">
        <v>133</v>
      </c>
      <c r="E497">
        <v>2023</v>
      </c>
      <c r="F497" s="1" t="s">
        <v>305</v>
      </c>
      <c r="G497" s="1" t="s">
        <v>2040</v>
      </c>
      <c r="H497" s="1" t="s">
        <v>806</v>
      </c>
      <c r="I497" s="1" t="s">
        <v>807</v>
      </c>
      <c r="J497" s="1" t="s">
        <v>70</v>
      </c>
      <c r="K497" s="3">
        <v>40.61</v>
      </c>
      <c r="L497">
        <v>1</v>
      </c>
      <c r="M497" s="3">
        <v>40.61</v>
      </c>
      <c r="N497" s="1" t="s">
        <v>88</v>
      </c>
      <c r="O497" s="1" t="s">
        <v>30</v>
      </c>
    </row>
    <row r="498" spans="1:15" x14ac:dyDescent="0.3">
      <c r="A498" s="1" t="s">
        <v>2041</v>
      </c>
      <c r="B498" s="2">
        <v>45295</v>
      </c>
      <c r="C498" s="1" t="s">
        <v>6672</v>
      </c>
      <c r="D498" s="1" t="s">
        <v>210</v>
      </c>
      <c r="E498">
        <v>2024</v>
      </c>
      <c r="F498" s="1" t="s">
        <v>2042</v>
      </c>
      <c r="G498" s="1" t="s">
        <v>2043</v>
      </c>
      <c r="H498" s="1" t="s">
        <v>1045</v>
      </c>
      <c r="I498" s="1" t="s">
        <v>1046</v>
      </c>
      <c r="J498" s="1" t="s">
        <v>20</v>
      </c>
      <c r="K498" s="3">
        <v>37.21</v>
      </c>
      <c r="L498">
        <v>5</v>
      </c>
      <c r="M498" s="3">
        <v>186.05</v>
      </c>
      <c r="N498" s="1" t="s">
        <v>29</v>
      </c>
      <c r="O498" s="1" t="s">
        <v>193</v>
      </c>
    </row>
    <row r="499" spans="1:15" x14ac:dyDescent="0.3">
      <c r="A499" s="1" t="s">
        <v>2044</v>
      </c>
      <c r="B499" s="2">
        <v>45844</v>
      </c>
      <c r="C499" s="1" t="s">
        <v>6666</v>
      </c>
      <c r="D499" s="1" t="s">
        <v>32</v>
      </c>
      <c r="E499">
        <v>2025</v>
      </c>
      <c r="F499" s="1" t="s">
        <v>2045</v>
      </c>
      <c r="G499" s="1" t="s">
        <v>2046</v>
      </c>
      <c r="H499" s="1" t="s">
        <v>450</v>
      </c>
      <c r="I499" s="1" t="s">
        <v>1447</v>
      </c>
      <c r="J499" s="1" t="s">
        <v>51</v>
      </c>
      <c r="K499" s="3">
        <v>50.58</v>
      </c>
      <c r="L499">
        <v>5</v>
      </c>
      <c r="M499" s="3">
        <v>252.9</v>
      </c>
      <c r="N499" s="1" t="s">
        <v>6669</v>
      </c>
      <c r="O499" s="1" t="s">
        <v>22</v>
      </c>
    </row>
    <row r="500" spans="1:15" x14ac:dyDescent="0.3">
      <c r="A500" s="1" t="s">
        <v>2047</v>
      </c>
      <c r="B500" s="2">
        <v>45091</v>
      </c>
      <c r="C500" s="1" t="s">
        <v>6670</v>
      </c>
      <c r="D500" s="1" t="s">
        <v>24</v>
      </c>
      <c r="E500">
        <v>2023</v>
      </c>
      <c r="F500" s="1" t="s">
        <v>755</v>
      </c>
      <c r="G500" s="1" t="s">
        <v>756</v>
      </c>
      <c r="H500" s="1" t="s">
        <v>2048</v>
      </c>
      <c r="I500" s="1" t="s">
        <v>2049</v>
      </c>
      <c r="J500" s="1" t="s">
        <v>70</v>
      </c>
      <c r="K500" s="3">
        <v>39.75</v>
      </c>
      <c r="L500">
        <v>2</v>
      </c>
      <c r="M500" s="3">
        <v>79.5</v>
      </c>
      <c r="N500" s="1" t="s">
        <v>6669</v>
      </c>
      <c r="O500" s="1" t="s">
        <v>22</v>
      </c>
    </row>
    <row r="501" spans="1:15" x14ac:dyDescent="0.3">
      <c r="A501" s="1" t="s">
        <v>2050</v>
      </c>
      <c r="B501" s="2">
        <v>45251</v>
      </c>
      <c r="C501" s="1" t="s">
        <v>6671</v>
      </c>
      <c r="D501" s="1" t="s">
        <v>54</v>
      </c>
      <c r="E501">
        <v>2023</v>
      </c>
      <c r="F501" s="1" t="s">
        <v>2051</v>
      </c>
      <c r="G501" s="1" t="s">
        <v>2052</v>
      </c>
      <c r="H501" s="1" t="s">
        <v>2053</v>
      </c>
      <c r="I501" s="1" t="s">
        <v>2054</v>
      </c>
      <c r="J501" s="1" t="s">
        <v>20</v>
      </c>
      <c r="K501" s="3">
        <v>49.18</v>
      </c>
      <c r="L501">
        <v>4</v>
      </c>
      <c r="M501" s="3">
        <v>196.72</v>
      </c>
      <c r="N501" s="1" t="s">
        <v>29</v>
      </c>
      <c r="O501" s="1" t="s">
        <v>52</v>
      </c>
    </row>
    <row r="502" spans="1:15" x14ac:dyDescent="0.3">
      <c r="A502" s="1" t="s">
        <v>2055</v>
      </c>
      <c r="B502" s="2">
        <v>45009</v>
      </c>
      <c r="C502" s="1" t="s">
        <v>6668</v>
      </c>
      <c r="D502" s="1" t="s">
        <v>15</v>
      </c>
      <c r="E502">
        <v>2023</v>
      </c>
      <c r="F502" s="1" t="s">
        <v>1168</v>
      </c>
      <c r="G502" s="1" t="s">
        <v>2056</v>
      </c>
      <c r="H502" s="1" t="s">
        <v>1194</v>
      </c>
      <c r="I502" s="1" t="s">
        <v>1195</v>
      </c>
      <c r="J502" s="1" t="s">
        <v>87</v>
      </c>
      <c r="K502" s="3">
        <v>17.850000000000001</v>
      </c>
      <c r="L502">
        <v>5</v>
      </c>
      <c r="M502" s="3">
        <v>89.25</v>
      </c>
      <c r="N502" s="1" t="s">
        <v>21</v>
      </c>
      <c r="O502" s="1" t="s">
        <v>52</v>
      </c>
    </row>
    <row r="503" spans="1:15" x14ac:dyDescent="0.3">
      <c r="A503" s="1" t="s">
        <v>2057</v>
      </c>
      <c r="B503" s="2">
        <v>45699</v>
      </c>
      <c r="C503" s="1" t="s">
        <v>6671</v>
      </c>
      <c r="D503" s="1" t="s">
        <v>39</v>
      </c>
      <c r="E503">
        <v>2025</v>
      </c>
      <c r="F503" s="1" t="s">
        <v>992</v>
      </c>
      <c r="G503" s="1" t="s">
        <v>2058</v>
      </c>
      <c r="H503" s="1" t="s">
        <v>1580</v>
      </c>
      <c r="I503" s="1" t="s">
        <v>1581</v>
      </c>
      <c r="J503" s="1" t="s">
        <v>51</v>
      </c>
      <c r="K503" s="3">
        <v>33.03</v>
      </c>
      <c r="L503">
        <v>2</v>
      </c>
      <c r="M503" s="3">
        <v>66.06</v>
      </c>
      <c r="N503" s="1" t="s">
        <v>29</v>
      </c>
      <c r="O503" s="1" t="s">
        <v>95</v>
      </c>
    </row>
    <row r="504" spans="1:15" x14ac:dyDescent="0.3">
      <c r="A504" s="1" t="s">
        <v>2059</v>
      </c>
      <c r="B504" s="2">
        <v>44953</v>
      </c>
      <c r="C504" s="1" t="s">
        <v>6668</v>
      </c>
      <c r="D504" s="1" t="s">
        <v>210</v>
      </c>
      <c r="E504">
        <v>2023</v>
      </c>
      <c r="F504" s="1" t="s">
        <v>548</v>
      </c>
      <c r="G504" s="1" t="s">
        <v>549</v>
      </c>
      <c r="H504" s="1" t="s">
        <v>1661</v>
      </c>
      <c r="I504" s="1" t="s">
        <v>2060</v>
      </c>
      <c r="J504" s="1" t="s">
        <v>20</v>
      </c>
      <c r="K504" s="3">
        <v>41.89</v>
      </c>
      <c r="L504">
        <v>2</v>
      </c>
      <c r="M504" s="3">
        <v>83.78</v>
      </c>
      <c r="N504" s="1" t="s">
        <v>21</v>
      </c>
      <c r="O504" s="1" t="s">
        <v>44</v>
      </c>
    </row>
    <row r="505" spans="1:15" x14ac:dyDescent="0.3">
      <c r="A505" s="1" t="s">
        <v>2061</v>
      </c>
      <c r="B505" s="2">
        <v>45407</v>
      </c>
      <c r="C505" s="1" t="s">
        <v>6672</v>
      </c>
      <c r="D505" s="1" t="s">
        <v>82</v>
      </c>
      <c r="E505">
        <v>2024</v>
      </c>
      <c r="F505" s="1" t="s">
        <v>1368</v>
      </c>
      <c r="G505" s="1" t="s">
        <v>1369</v>
      </c>
      <c r="H505" s="1" t="s">
        <v>2062</v>
      </c>
      <c r="I505" s="1" t="s">
        <v>2063</v>
      </c>
      <c r="J505" s="1" t="s">
        <v>70</v>
      </c>
      <c r="K505" s="3">
        <v>24.26</v>
      </c>
      <c r="L505">
        <v>4</v>
      </c>
      <c r="M505" s="3">
        <v>97.04</v>
      </c>
      <c r="N505" s="1" t="s">
        <v>88</v>
      </c>
      <c r="O505" s="1" t="s">
        <v>44</v>
      </c>
    </row>
    <row r="506" spans="1:15" x14ac:dyDescent="0.3">
      <c r="A506" s="1" t="s">
        <v>2064</v>
      </c>
      <c r="B506" s="2">
        <v>45575</v>
      </c>
      <c r="C506" s="1" t="s">
        <v>6672</v>
      </c>
      <c r="D506" s="1" t="s">
        <v>133</v>
      </c>
      <c r="E506">
        <v>2024</v>
      </c>
      <c r="F506" s="1" t="s">
        <v>2014</v>
      </c>
      <c r="G506" s="1" t="s">
        <v>2015</v>
      </c>
      <c r="H506" s="1" t="s">
        <v>2065</v>
      </c>
      <c r="I506" s="1" t="s">
        <v>2066</v>
      </c>
      <c r="J506" s="1" t="s">
        <v>51</v>
      </c>
      <c r="K506" s="3">
        <v>33.909999999999997</v>
      </c>
      <c r="L506">
        <v>3</v>
      </c>
      <c r="M506" s="3">
        <v>101.73</v>
      </c>
      <c r="N506" s="1" t="s">
        <v>21</v>
      </c>
      <c r="O506" s="1" t="s">
        <v>22</v>
      </c>
    </row>
    <row r="507" spans="1:15" x14ac:dyDescent="0.3">
      <c r="A507" s="1" t="s">
        <v>2067</v>
      </c>
      <c r="B507" s="2">
        <v>45541</v>
      </c>
      <c r="C507" s="1" t="s">
        <v>6668</v>
      </c>
      <c r="D507" s="1" t="s">
        <v>60</v>
      </c>
      <c r="E507">
        <v>2024</v>
      </c>
      <c r="F507" s="1" t="s">
        <v>1516</v>
      </c>
      <c r="G507" s="1" t="s">
        <v>2068</v>
      </c>
      <c r="H507" s="1" t="s">
        <v>1425</v>
      </c>
      <c r="I507" s="1" t="s">
        <v>1964</v>
      </c>
      <c r="J507" s="1" t="s">
        <v>51</v>
      </c>
      <c r="K507" s="3">
        <v>38.68</v>
      </c>
      <c r="L507">
        <v>3</v>
      </c>
      <c r="M507" s="3">
        <v>116.04</v>
      </c>
      <c r="N507" s="1" t="s">
        <v>88</v>
      </c>
      <c r="O507" s="1" t="s">
        <v>44</v>
      </c>
    </row>
    <row r="508" spans="1:15" x14ac:dyDescent="0.3">
      <c r="A508" s="1" t="s">
        <v>2069</v>
      </c>
      <c r="B508" s="2">
        <v>45573</v>
      </c>
      <c r="C508" s="1" t="s">
        <v>6671</v>
      </c>
      <c r="D508" s="1" t="s">
        <v>133</v>
      </c>
      <c r="E508">
        <v>2024</v>
      </c>
      <c r="F508" s="1" t="s">
        <v>1027</v>
      </c>
      <c r="G508" s="1" t="s">
        <v>1028</v>
      </c>
      <c r="H508" s="1" t="s">
        <v>2070</v>
      </c>
      <c r="I508" s="1" t="s">
        <v>2071</v>
      </c>
      <c r="J508" s="1" t="s">
        <v>70</v>
      </c>
      <c r="K508" s="3">
        <v>21.34</v>
      </c>
      <c r="L508">
        <v>4</v>
      </c>
      <c r="M508" s="3">
        <v>85.36</v>
      </c>
      <c r="N508" s="1" t="s">
        <v>6669</v>
      </c>
      <c r="O508" s="1" t="s">
        <v>22</v>
      </c>
    </row>
    <row r="509" spans="1:15" x14ac:dyDescent="0.3">
      <c r="A509" s="1" t="s">
        <v>2072</v>
      </c>
      <c r="B509" s="2">
        <v>44985</v>
      </c>
      <c r="C509" s="1" t="s">
        <v>6671</v>
      </c>
      <c r="D509" s="1" t="s">
        <v>39</v>
      </c>
      <c r="E509">
        <v>2023</v>
      </c>
      <c r="F509" s="1" t="s">
        <v>2014</v>
      </c>
      <c r="G509" s="1" t="s">
        <v>2073</v>
      </c>
      <c r="H509" s="1" t="s">
        <v>2074</v>
      </c>
      <c r="I509" s="1" t="s">
        <v>2075</v>
      </c>
      <c r="J509" s="1" t="s">
        <v>20</v>
      </c>
      <c r="K509" s="3">
        <v>18.059999999999999</v>
      </c>
      <c r="L509">
        <v>2</v>
      </c>
      <c r="M509" s="3">
        <v>36.119999999999997</v>
      </c>
      <c r="N509" s="1" t="s">
        <v>6669</v>
      </c>
      <c r="O509" s="1" t="s">
        <v>193</v>
      </c>
    </row>
    <row r="510" spans="1:15" x14ac:dyDescent="0.3">
      <c r="A510" s="1" t="s">
        <v>2076</v>
      </c>
      <c r="B510" s="2">
        <v>45188</v>
      </c>
      <c r="C510" s="1" t="s">
        <v>6671</v>
      </c>
      <c r="D510" s="1" t="s">
        <v>60</v>
      </c>
      <c r="E510">
        <v>2023</v>
      </c>
      <c r="F510" s="1" t="s">
        <v>2077</v>
      </c>
      <c r="G510" s="1" t="s">
        <v>2078</v>
      </c>
      <c r="H510" s="1" t="s">
        <v>2079</v>
      </c>
      <c r="I510" s="1" t="s">
        <v>2080</v>
      </c>
      <c r="J510" s="1" t="s">
        <v>87</v>
      </c>
      <c r="K510" s="3">
        <v>25.64</v>
      </c>
      <c r="L510">
        <v>4</v>
      </c>
      <c r="M510" s="3">
        <v>102.56</v>
      </c>
      <c r="N510" s="1" t="s">
        <v>21</v>
      </c>
      <c r="O510" s="1" t="s">
        <v>30</v>
      </c>
    </row>
    <row r="511" spans="1:15" x14ac:dyDescent="0.3">
      <c r="A511" s="1" t="s">
        <v>2081</v>
      </c>
      <c r="B511" s="2">
        <v>45249</v>
      </c>
      <c r="C511" s="1" t="s">
        <v>6666</v>
      </c>
      <c r="D511" s="1" t="s">
        <v>54</v>
      </c>
      <c r="E511">
        <v>2023</v>
      </c>
      <c r="F511" s="1" t="s">
        <v>2082</v>
      </c>
      <c r="G511" s="1" t="s">
        <v>2083</v>
      </c>
      <c r="H511" s="1" t="s">
        <v>2084</v>
      </c>
      <c r="I511" s="1" t="s">
        <v>2085</v>
      </c>
      <c r="J511" s="1" t="s">
        <v>20</v>
      </c>
      <c r="K511" s="3">
        <v>15.19</v>
      </c>
      <c r="L511">
        <v>5</v>
      </c>
      <c r="M511" s="3">
        <v>75.95</v>
      </c>
      <c r="N511" s="1" t="s">
        <v>21</v>
      </c>
      <c r="O511" s="1" t="s">
        <v>193</v>
      </c>
    </row>
    <row r="512" spans="1:15" x14ac:dyDescent="0.3">
      <c r="A512" s="1" t="s">
        <v>2086</v>
      </c>
      <c r="B512" s="2">
        <v>44803</v>
      </c>
      <c r="C512" s="1" t="s">
        <v>6671</v>
      </c>
      <c r="D512" s="1" t="s">
        <v>90</v>
      </c>
      <c r="E512">
        <v>2022</v>
      </c>
      <c r="F512" s="1" t="s">
        <v>1043</v>
      </c>
      <c r="G512" s="1" t="s">
        <v>1384</v>
      </c>
      <c r="H512" s="1" t="s">
        <v>1243</v>
      </c>
      <c r="I512" s="1" t="s">
        <v>2087</v>
      </c>
      <c r="J512" s="1" t="s">
        <v>20</v>
      </c>
      <c r="K512" s="3">
        <v>33.07</v>
      </c>
      <c r="L512">
        <v>3</v>
      </c>
      <c r="M512" s="3">
        <v>99.21</v>
      </c>
      <c r="N512" s="1" t="s">
        <v>21</v>
      </c>
      <c r="O512" s="1" t="s">
        <v>37</v>
      </c>
    </row>
    <row r="513" spans="1:15" x14ac:dyDescent="0.3">
      <c r="A513" s="1" t="s">
        <v>2088</v>
      </c>
      <c r="B513" s="2">
        <v>45774</v>
      </c>
      <c r="C513" s="1" t="s">
        <v>6666</v>
      </c>
      <c r="D513" s="1" t="s">
        <v>82</v>
      </c>
      <c r="E513">
        <v>2025</v>
      </c>
      <c r="F513" s="1" t="s">
        <v>2089</v>
      </c>
      <c r="G513" s="1" t="s">
        <v>2090</v>
      </c>
      <c r="H513" s="1" t="s">
        <v>663</v>
      </c>
      <c r="I513" s="1" t="s">
        <v>2091</v>
      </c>
      <c r="J513" s="1" t="s">
        <v>20</v>
      </c>
      <c r="K513" s="3">
        <v>41.17</v>
      </c>
      <c r="L513">
        <v>5</v>
      </c>
      <c r="M513" s="3">
        <v>205.85</v>
      </c>
      <c r="N513" s="1" t="s">
        <v>21</v>
      </c>
      <c r="O513" s="1" t="s">
        <v>30</v>
      </c>
    </row>
    <row r="514" spans="1:15" x14ac:dyDescent="0.3">
      <c r="A514" s="1" t="s">
        <v>2092</v>
      </c>
      <c r="B514" s="2">
        <v>45477</v>
      </c>
      <c r="C514" s="1" t="s">
        <v>6672</v>
      </c>
      <c r="D514" s="1" t="s">
        <v>32</v>
      </c>
      <c r="E514">
        <v>2024</v>
      </c>
      <c r="F514" s="1" t="s">
        <v>1474</v>
      </c>
      <c r="G514" s="1" t="s">
        <v>1475</v>
      </c>
      <c r="H514" s="1" t="s">
        <v>2093</v>
      </c>
      <c r="I514" s="1" t="s">
        <v>2094</v>
      </c>
      <c r="J514" s="1" t="s">
        <v>70</v>
      </c>
      <c r="K514" s="3">
        <v>6.82</v>
      </c>
      <c r="L514">
        <v>1</v>
      </c>
      <c r="M514" s="3">
        <v>6.82</v>
      </c>
      <c r="N514" s="1" t="s">
        <v>21</v>
      </c>
      <c r="O514" s="1" t="s">
        <v>37</v>
      </c>
    </row>
    <row r="515" spans="1:15" x14ac:dyDescent="0.3">
      <c r="A515" s="1" t="s">
        <v>2095</v>
      </c>
      <c r="B515" s="2">
        <v>45010</v>
      </c>
      <c r="C515" s="1" t="s">
        <v>6673</v>
      </c>
      <c r="D515" s="1" t="s">
        <v>15</v>
      </c>
      <c r="E515">
        <v>2023</v>
      </c>
      <c r="F515" s="1" t="s">
        <v>666</v>
      </c>
      <c r="G515" s="1" t="s">
        <v>667</v>
      </c>
      <c r="H515" s="1" t="s">
        <v>2096</v>
      </c>
      <c r="I515" s="1" t="s">
        <v>2097</v>
      </c>
      <c r="J515" s="1" t="s">
        <v>20</v>
      </c>
      <c r="K515" s="3">
        <v>14.71</v>
      </c>
      <c r="L515">
        <v>3</v>
      </c>
      <c r="M515" s="3">
        <v>44.13</v>
      </c>
      <c r="N515" s="1" t="s">
        <v>21</v>
      </c>
      <c r="O515" s="1" t="s">
        <v>193</v>
      </c>
    </row>
    <row r="516" spans="1:15" x14ac:dyDescent="0.3">
      <c r="A516" s="1" t="s">
        <v>2098</v>
      </c>
      <c r="B516" s="2">
        <v>45363</v>
      </c>
      <c r="C516" s="1" t="s">
        <v>6671</v>
      </c>
      <c r="D516" s="1" t="s">
        <v>15</v>
      </c>
      <c r="E516">
        <v>2024</v>
      </c>
      <c r="F516" s="1" t="s">
        <v>2099</v>
      </c>
      <c r="G516" s="1" t="s">
        <v>2100</v>
      </c>
      <c r="H516" s="1" t="s">
        <v>2101</v>
      </c>
      <c r="I516" s="1" t="s">
        <v>2102</v>
      </c>
      <c r="J516" s="1" t="s">
        <v>87</v>
      </c>
      <c r="K516" s="3">
        <v>29.93</v>
      </c>
      <c r="L516">
        <v>5</v>
      </c>
      <c r="M516" s="3">
        <v>149.65</v>
      </c>
      <c r="N516" s="1" t="s">
        <v>21</v>
      </c>
      <c r="O516" s="1" t="s">
        <v>193</v>
      </c>
    </row>
    <row r="517" spans="1:15" x14ac:dyDescent="0.3">
      <c r="A517" s="1" t="s">
        <v>2103</v>
      </c>
      <c r="B517" s="2">
        <v>45426</v>
      </c>
      <c r="C517" s="1" t="s">
        <v>6671</v>
      </c>
      <c r="D517" s="1" t="s">
        <v>46</v>
      </c>
      <c r="E517">
        <v>2024</v>
      </c>
      <c r="F517" s="1" t="s">
        <v>2104</v>
      </c>
      <c r="G517" s="1" t="s">
        <v>2105</v>
      </c>
      <c r="H517" s="1" t="s">
        <v>2106</v>
      </c>
      <c r="I517" s="1" t="s">
        <v>2107</v>
      </c>
      <c r="J517" s="1" t="s">
        <v>87</v>
      </c>
      <c r="K517" s="3">
        <v>9.2200000000000006</v>
      </c>
      <c r="L517">
        <v>4</v>
      </c>
      <c r="M517" s="3">
        <v>36.880000000000003</v>
      </c>
      <c r="N517" s="1" t="s">
        <v>29</v>
      </c>
      <c r="O517" s="1" t="s">
        <v>193</v>
      </c>
    </row>
    <row r="518" spans="1:15" x14ac:dyDescent="0.3">
      <c r="A518" s="1" t="s">
        <v>2108</v>
      </c>
      <c r="B518" s="2">
        <v>45194</v>
      </c>
      <c r="C518" s="1" t="s">
        <v>6667</v>
      </c>
      <c r="D518" s="1" t="s">
        <v>60</v>
      </c>
      <c r="E518">
        <v>2023</v>
      </c>
      <c r="F518" s="1" t="s">
        <v>1733</v>
      </c>
      <c r="G518" s="1" t="s">
        <v>2109</v>
      </c>
      <c r="H518" s="1" t="s">
        <v>2110</v>
      </c>
      <c r="I518" s="1" t="s">
        <v>2111</v>
      </c>
      <c r="J518" s="1" t="s">
        <v>70</v>
      </c>
      <c r="K518" s="3">
        <v>32.85</v>
      </c>
      <c r="L518">
        <v>3</v>
      </c>
      <c r="M518" s="3">
        <v>98.55</v>
      </c>
      <c r="N518" s="1" t="s">
        <v>88</v>
      </c>
      <c r="O518" s="1" t="s">
        <v>193</v>
      </c>
    </row>
    <row r="519" spans="1:15" x14ac:dyDescent="0.3">
      <c r="A519" s="1" t="s">
        <v>2112</v>
      </c>
      <c r="B519" s="2">
        <v>45759</v>
      </c>
      <c r="C519" s="1" t="s">
        <v>6673</v>
      </c>
      <c r="D519" s="1" t="s">
        <v>82</v>
      </c>
      <c r="E519">
        <v>2025</v>
      </c>
      <c r="F519" s="1" t="s">
        <v>2113</v>
      </c>
      <c r="G519" s="1" t="s">
        <v>2114</v>
      </c>
      <c r="H519" s="1" t="s">
        <v>2115</v>
      </c>
      <c r="I519" s="1" t="s">
        <v>2116</v>
      </c>
      <c r="J519" s="1" t="s">
        <v>20</v>
      </c>
      <c r="K519" s="3">
        <v>24.02</v>
      </c>
      <c r="L519">
        <v>1</v>
      </c>
      <c r="M519" s="3">
        <v>24.02</v>
      </c>
      <c r="N519" s="1" t="s">
        <v>6669</v>
      </c>
      <c r="O519" s="1" t="s">
        <v>193</v>
      </c>
    </row>
    <row r="520" spans="1:15" x14ac:dyDescent="0.3">
      <c r="A520" s="1" t="s">
        <v>2117</v>
      </c>
      <c r="B520" s="2">
        <v>45644</v>
      </c>
      <c r="C520" s="1" t="s">
        <v>6670</v>
      </c>
      <c r="D520" s="1" t="s">
        <v>107</v>
      </c>
      <c r="E520">
        <v>2024</v>
      </c>
      <c r="F520" s="1" t="s">
        <v>401</v>
      </c>
      <c r="G520" s="1" t="s">
        <v>2118</v>
      </c>
      <c r="H520" s="1" t="s">
        <v>1948</v>
      </c>
      <c r="I520" s="1" t="s">
        <v>2119</v>
      </c>
      <c r="J520" s="1" t="s">
        <v>51</v>
      </c>
      <c r="K520" s="3">
        <v>33.659999999999997</v>
      </c>
      <c r="L520">
        <v>4</v>
      </c>
      <c r="M520" s="3">
        <v>134.63999999999999</v>
      </c>
      <c r="N520" s="1" t="s">
        <v>21</v>
      </c>
      <c r="O520" s="1" t="s">
        <v>37</v>
      </c>
    </row>
    <row r="521" spans="1:15" x14ac:dyDescent="0.3">
      <c r="A521" s="1" t="s">
        <v>2122</v>
      </c>
      <c r="B521" s="2">
        <v>45574</v>
      </c>
      <c r="C521" s="1" t="s">
        <v>6670</v>
      </c>
      <c r="D521" s="1" t="s">
        <v>133</v>
      </c>
      <c r="E521">
        <v>2024</v>
      </c>
      <c r="F521" s="1" t="s">
        <v>2123</v>
      </c>
      <c r="G521" s="1" t="s">
        <v>2124</v>
      </c>
      <c r="H521" s="1" t="s">
        <v>2125</v>
      </c>
      <c r="I521" s="1" t="s">
        <v>2126</v>
      </c>
      <c r="J521" s="1" t="s">
        <v>51</v>
      </c>
      <c r="K521" s="3">
        <v>40.56</v>
      </c>
      <c r="L521">
        <v>4</v>
      </c>
      <c r="M521" s="3">
        <v>162.24</v>
      </c>
      <c r="N521" s="1" t="s">
        <v>88</v>
      </c>
      <c r="O521" s="1" t="s">
        <v>30</v>
      </c>
    </row>
    <row r="522" spans="1:15" x14ac:dyDescent="0.3">
      <c r="A522" s="1" t="s">
        <v>2127</v>
      </c>
      <c r="B522" s="2">
        <v>45270</v>
      </c>
      <c r="C522" s="1" t="s">
        <v>6666</v>
      </c>
      <c r="D522" s="1" t="s">
        <v>107</v>
      </c>
      <c r="E522">
        <v>2023</v>
      </c>
      <c r="F522" s="1" t="s">
        <v>1019</v>
      </c>
      <c r="G522" s="1" t="s">
        <v>1985</v>
      </c>
      <c r="H522" s="1" t="s">
        <v>846</v>
      </c>
      <c r="I522" s="1" t="s">
        <v>847</v>
      </c>
      <c r="J522" s="1" t="s">
        <v>20</v>
      </c>
      <c r="K522" s="3">
        <v>49.99</v>
      </c>
      <c r="L522">
        <v>1</v>
      </c>
      <c r="M522" s="3">
        <v>49.99</v>
      </c>
      <c r="N522" s="1" t="s">
        <v>29</v>
      </c>
      <c r="O522" s="1" t="s">
        <v>30</v>
      </c>
    </row>
    <row r="523" spans="1:15" x14ac:dyDescent="0.3">
      <c r="A523" s="1" t="s">
        <v>2131</v>
      </c>
      <c r="B523" s="2">
        <v>45535</v>
      </c>
      <c r="C523" s="1" t="s">
        <v>6673</v>
      </c>
      <c r="D523" s="1" t="s">
        <v>90</v>
      </c>
      <c r="E523">
        <v>2024</v>
      </c>
      <c r="F523" s="1" t="s">
        <v>358</v>
      </c>
      <c r="G523" s="1" t="s">
        <v>2132</v>
      </c>
      <c r="H523" s="1" t="s">
        <v>2133</v>
      </c>
      <c r="I523" s="1" t="s">
        <v>2134</v>
      </c>
      <c r="J523" s="1" t="s">
        <v>51</v>
      </c>
      <c r="K523" s="3">
        <v>37.61</v>
      </c>
      <c r="L523">
        <v>3</v>
      </c>
      <c r="M523" s="3">
        <v>112.83</v>
      </c>
      <c r="N523" s="1" t="s">
        <v>6669</v>
      </c>
      <c r="O523" s="1" t="s">
        <v>52</v>
      </c>
    </row>
    <row r="524" spans="1:15" x14ac:dyDescent="0.3">
      <c r="A524" s="1" t="s">
        <v>2135</v>
      </c>
      <c r="B524" s="2">
        <v>44981</v>
      </c>
      <c r="C524" s="1" t="s">
        <v>6668</v>
      </c>
      <c r="D524" s="1" t="s">
        <v>39</v>
      </c>
      <c r="E524">
        <v>2023</v>
      </c>
      <c r="F524" s="1" t="s">
        <v>2136</v>
      </c>
      <c r="G524" s="1" t="s">
        <v>2137</v>
      </c>
      <c r="H524" s="1" t="s">
        <v>936</v>
      </c>
      <c r="I524" s="1" t="s">
        <v>2138</v>
      </c>
      <c r="J524" s="1" t="s">
        <v>20</v>
      </c>
      <c r="K524" s="3">
        <v>23.71</v>
      </c>
      <c r="L524">
        <v>3</v>
      </c>
      <c r="M524" s="3">
        <v>71.13</v>
      </c>
      <c r="N524" s="1" t="s">
        <v>21</v>
      </c>
      <c r="O524" s="1" t="s">
        <v>44</v>
      </c>
    </row>
    <row r="525" spans="1:15" x14ac:dyDescent="0.3">
      <c r="A525" s="1" t="s">
        <v>2139</v>
      </c>
      <c r="B525" s="2">
        <v>44964</v>
      </c>
      <c r="C525" s="1" t="s">
        <v>6671</v>
      </c>
      <c r="D525" s="1" t="s">
        <v>39</v>
      </c>
      <c r="E525">
        <v>2023</v>
      </c>
      <c r="F525" s="1" t="s">
        <v>2140</v>
      </c>
      <c r="G525" s="1" t="s">
        <v>2141</v>
      </c>
      <c r="H525" s="1" t="s">
        <v>360</v>
      </c>
      <c r="I525" s="1" t="s">
        <v>361</v>
      </c>
      <c r="J525" s="1" t="s">
        <v>51</v>
      </c>
      <c r="K525" s="3">
        <v>25.3</v>
      </c>
      <c r="L525">
        <v>2</v>
      </c>
      <c r="M525" s="3">
        <v>50.6</v>
      </c>
      <c r="N525" s="1" t="s">
        <v>21</v>
      </c>
      <c r="O525" s="1" t="s">
        <v>80</v>
      </c>
    </row>
    <row r="526" spans="1:15" x14ac:dyDescent="0.3">
      <c r="A526" s="1" t="s">
        <v>2142</v>
      </c>
      <c r="B526" s="2">
        <v>44947</v>
      </c>
      <c r="C526" s="1" t="s">
        <v>6673</v>
      </c>
      <c r="D526" s="1" t="s">
        <v>210</v>
      </c>
      <c r="E526">
        <v>2023</v>
      </c>
      <c r="F526" s="1" t="s">
        <v>2143</v>
      </c>
      <c r="G526" s="1" t="s">
        <v>2144</v>
      </c>
      <c r="H526" s="1" t="s">
        <v>389</v>
      </c>
      <c r="I526" s="1" t="s">
        <v>390</v>
      </c>
      <c r="J526" s="1" t="s">
        <v>87</v>
      </c>
      <c r="K526" s="3">
        <v>39.04</v>
      </c>
      <c r="L526">
        <v>4</v>
      </c>
      <c r="M526" s="3">
        <v>156.16</v>
      </c>
      <c r="N526" s="1" t="s">
        <v>29</v>
      </c>
      <c r="O526" s="1" t="s">
        <v>193</v>
      </c>
    </row>
    <row r="527" spans="1:15" x14ac:dyDescent="0.3">
      <c r="A527" s="1" t="s">
        <v>2145</v>
      </c>
      <c r="B527" s="2">
        <v>45765</v>
      </c>
      <c r="C527" s="1" t="s">
        <v>6668</v>
      </c>
      <c r="D527" s="1" t="s">
        <v>82</v>
      </c>
      <c r="E527">
        <v>2025</v>
      </c>
      <c r="F527" s="1" t="s">
        <v>2146</v>
      </c>
      <c r="G527" s="1" t="s">
        <v>2147</v>
      </c>
      <c r="H527" s="1" t="s">
        <v>57</v>
      </c>
      <c r="I527" s="1" t="s">
        <v>58</v>
      </c>
      <c r="J527" s="1" t="s">
        <v>20</v>
      </c>
      <c r="K527" s="3">
        <v>15.26</v>
      </c>
      <c r="L527">
        <v>3</v>
      </c>
      <c r="M527" s="3">
        <v>45.78</v>
      </c>
      <c r="N527" s="1" t="s">
        <v>6669</v>
      </c>
      <c r="O527" s="1" t="s">
        <v>37</v>
      </c>
    </row>
    <row r="528" spans="1:15" x14ac:dyDescent="0.3">
      <c r="A528" s="1" t="s">
        <v>2148</v>
      </c>
      <c r="B528" s="2">
        <v>44996</v>
      </c>
      <c r="C528" s="1" t="s">
        <v>6673</v>
      </c>
      <c r="D528" s="1" t="s">
        <v>15</v>
      </c>
      <c r="E528">
        <v>2023</v>
      </c>
      <c r="F528" s="1" t="s">
        <v>2149</v>
      </c>
      <c r="G528" s="1" t="s">
        <v>2150</v>
      </c>
      <c r="H528" s="1" t="s">
        <v>2151</v>
      </c>
      <c r="I528" s="1" t="s">
        <v>2152</v>
      </c>
      <c r="J528" s="1" t="s">
        <v>70</v>
      </c>
      <c r="K528" s="3">
        <v>33.119999999999997</v>
      </c>
      <c r="L528">
        <v>4</v>
      </c>
      <c r="M528" s="3">
        <v>132.47999999999999</v>
      </c>
      <c r="N528" s="1" t="s">
        <v>6669</v>
      </c>
      <c r="O528" s="1" t="s">
        <v>80</v>
      </c>
    </row>
    <row r="529" spans="1:15" x14ac:dyDescent="0.3">
      <c r="A529" s="1" t="s">
        <v>2153</v>
      </c>
      <c r="B529" s="2">
        <v>45236</v>
      </c>
      <c r="C529" s="1" t="s">
        <v>6667</v>
      </c>
      <c r="D529" s="1" t="s">
        <v>54</v>
      </c>
      <c r="E529">
        <v>2023</v>
      </c>
      <c r="F529" s="1" t="s">
        <v>2154</v>
      </c>
      <c r="G529" s="1" t="s">
        <v>2155</v>
      </c>
      <c r="H529" s="1" t="s">
        <v>2156</v>
      </c>
      <c r="I529" s="1" t="s">
        <v>2157</v>
      </c>
      <c r="J529" s="1" t="s">
        <v>70</v>
      </c>
      <c r="K529" s="3">
        <v>28.77</v>
      </c>
      <c r="L529">
        <v>4</v>
      </c>
      <c r="M529" s="3">
        <v>115.08</v>
      </c>
      <c r="N529" s="1" t="s">
        <v>21</v>
      </c>
      <c r="O529" s="1" t="s">
        <v>44</v>
      </c>
    </row>
    <row r="530" spans="1:15" x14ac:dyDescent="0.3">
      <c r="A530" s="1" t="s">
        <v>2158</v>
      </c>
      <c r="B530" s="2">
        <v>45040</v>
      </c>
      <c r="C530" s="1" t="s">
        <v>6667</v>
      </c>
      <c r="D530" s="1" t="s">
        <v>82</v>
      </c>
      <c r="E530">
        <v>2023</v>
      </c>
      <c r="F530" s="1" t="s">
        <v>533</v>
      </c>
      <c r="G530" s="1" t="s">
        <v>534</v>
      </c>
      <c r="H530" s="1" t="s">
        <v>360</v>
      </c>
      <c r="I530" s="1" t="s">
        <v>361</v>
      </c>
      <c r="J530" s="1" t="s">
        <v>20</v>
      </c>
      <c r="K530" s="3">
        <v>20.3</v>
      </c>
      <c r="L530">
        <v>3</v>
      </c>
      <c r="M530" s="3">
        <v>60.9</v>
      </c>
      <c r="N530" s="1" t="s">
        <v>6669</v>
      </c>
      <c r="O530" s="1" t="s">
        <v>95</v>
      </c>
    </row>
    <row r="531" spans="1:15" x14ac:dyDescent="0.3">
      <c r="A531" s="1" t="s">
        <v>2159</v>
      </c>
      <c r="B531" s="2">
        <v>45207</v>
      </c>
      <c r="C531" s="1" t="s">
        <v>6666</v>
      </c>
      <c r="D531" s="1" t="s">
        <v>133</v>
      </c>
      <c r="E531">
        <v>2023</v>
      </c>
      <c r="F531" s="1" t="s">
        <v>1106</v>
      </c>
      <c r="G531" s="1" t="s">
        <v>2160</v>
      </c>
      <c r="H531" s="1" t="s">
        <v>2161</v>
      </c>
      <c r="I531" s="1" t="s">
        <v>2162</v>
      </c>
      <c r="J531" s="1" t="s">
        <v>70</v>
      </c>
      <c r="K531" s="3">
        <v>29.65</v>
      </c>
      <c r="L531">
        <v>2</v>
      </c>
      <c r="M531" s="3">
        <v>59.3</v>
      </c>
      <c r="N531" s="1" t="s">
        <v>29</v>
      </c>
      <c r="O531" s="1" t="s">
        <v>37</v>
      </c>
    </row>
    <row r="532" spans="1:15" x14ac:dyDescent="0.3">
      <c r="A532" s="1" t="s">
        <v>2163</v>
      </c>
      <c r="B532" s="2">
        <v>45323</v>
      </c>
      <c r="C532" s="1" t="s">
        <v>6672</v>
      </c>
      <c r="D532" s="1" t="s">
        <v>39</v>
      </c>
      <c r="E532">
        <v>2024</v>
      </c>
      <c r="F532" s="1" t="s">
        <v>2164</v>
      </c>
      <c r="G532" s="1" t="s">
        <v>2165</v>
      </c>
      <c r="H532" s="1" t="s">
        <v>2166</v>
      </c>
      <c r="I532" s="1" t="s">
        <v>2167</v>
      </c>
      <c r="J532" s="1" t="s">
        <v>70</v>
      </c>
      <c r="K532" s="3">
        <v>42.94</v>
      </c>
      <c r="L532">
        <v>5</v>
      </c>
      <c r="M532" s="3">
        <v>214.7</v>
      </c>
      <c r="N532" s="1" t="s">
        <v>21</v>
      </c>
      <c r="O532" s="1" t="s">
        <v>193</v>
      </c>
    </row>
    <row r="533" spans="1:15" x14ac:dyDescent="0.3">
      <c r="A533" s="1" t="s">
        <v>2168</v>
      </c>
      <c r="B533" s="2">
        <v>45386</v>
      </c>
      <c r="C533" s="1" t="s">
        <v>6672</v>
      </c>
      <c r="D533" s="1" t="s">
        <v>82</v>
      </c>
      <c r="E533">
        <v>2024</v>
      </c>
      <c r="F533" s="1" t="s">
        <v>2169</v>
      </c>
      <c r="G533" s="1" t="s">
        <v>2170</v>
      </c>
      <c r="H533" s="1" t="s">
        <v>2171</v>
      </c>
      <c r="I533" s="1" t="s">
        <v>2172</v>
      </c>
      <c r="J533" s="1" t="s">
        <v>51</v>
      </c>
      <c r="K533" s="3">
        <v>17.03</v>
      </c>
      <c r="L533">
        <v>2</v>
      </c>
      <c r="M533" s="3">
        <v>34.06</v>
      </c>
      <c r="N533" s="1" t="s">
        <v>6669</v>
      </c>
      <c r="O533" s="1" t="s">
        <v>30</v>
      </c>
    </row>
    <row r="534" spans="1:15" x14ac:dyDescent="0.3">
      <c r="A534" s="1" t="s">
        <v>2173</v>
      </c>
      <c r="B534" s="2">
        <v>45264</v>
      </c>
      <c r="C534" s="1" t="s">
        <v>6667</v>
      </c>
      <c r="D534" s="1" t="s">
        <v>107</v>
      </c>
      <c r="E534">
        <v>2023</v>
      </c>
      <c r="F534" s="1" t="s">
        <v>76</v>
      </c>
      <c r="G534" s="1" t="s">
        <v>77</v>
      </c>
      <c r="H534" s="1" t="s">
        <v>2174</v>
      </c>
      <c r="I534" s="1" t="s">
        <v>2175</v>
      </c>
      <c r="J534" s="1" t="s">
        <v>20</v>
      </c>
      <c r="K534" s="3">
        <v>42.03</v>
      </c>
      <c r="L534">
        <v>2</v>
      </c>
      <c r="M534" s="3">
        <v>84.06</v>
      </c>
      <c r="N534" s="1" t="s">
        <v>88</v>
      </c>
      <c r="O534" s="1" t="s">
        <v>30</v>
      </c>
    </row>
    <row r="535" spans="1:15" x14ac:dyDescent="0.3">
      <c r="A535" s="1" t="s">
        <v>2176</v>
      </c>
      <c r="B535" s="2">
        <v>45024</v>
      </c>
      <c r="C535" s="1" t="s">
        <v>6673</v>
      </c>
      <c r="D535" s="1" t="s">
        <v>82</v>
      </c>
      <c r="E535">
        <v>2023</v>
      </c>
      <c r="F535" s="1" t="s">
        <v>1951</v>
      </c>
      <c r="G535" s="1" t="s">
        <v>1952</v>
      </c>
      <c r="H535" s="1" t="s">
        <v>2177</v>
      </c>
      <c r="I535" s="1" t="s">
        <v>2178</v>
      </c>
      <c r="J535" s="1" t="s">
        <v>20</v>
      </c>
      <c r="K535" s="3">
        <v>15.88</v>
      </c>
      <c r="L535">
        <v>3</v>
      </c>
      <c r="M535" s="3">
        <v>47.64</v>
      </c>
      <c r="N535" s="1" t="s">
        <v>6669</v>
      </c>
      <c r="O535" s="1" t="s">
        <v>80</v>
      </c>
    </row>
    <row r="536" spans="1:15" x14ac:dyDescent="0.3">
      <c r="A536" s="1" t="s">
        <v>2179</v>
      </c>
      <c r="B536" s="2">
        <v>45230</v>
      </c>
      <c r="C536" s="1" t="s">
        <v>6671</v>
      </c>
      <c r="D536" s="1" t="s">
        <v>133</v>
      </c>
      <c r="E536">
        <v>2023</v>
      </c>
      <c r="F536" s="1" t="s">
        <v>2180</v>
      </c>
      <c r="G536" s="1" t="s">
        <v>2181</v>
      </c>
      <c r="H536" s="1" t="s">
        <v>2182</v>
      </c>
      <c r="I536" s="1" t="s">
        <v>2183</v>
      </c>
      <c r="J536" s="1" t="s">
        <v>87</v>
      </c>
      <c r="K536" s="3">
        <v>29.6</v>
      </c>
      <c r="L536">
        <v>2</v>
      </c>
      <c r="M536" s="3">
        <v>59.2</v>
      </c>
      <c r="N536" s="1" t="s">
        <v>29</v>
      </c>
      <c r="O536" s="1" t="s">
        <v>22</v>
      </c>
    </row>
    <row r="537" spans="1:15" x14ac:dyDescent="0.3">
      <c r="A537" s="1" t="s">
        <v>2184</v>
      </c>
      <c r="B537" s="2">
        <v>45586</v>
      </c>
      <c r="C537" s="1" t="s">
        <v>6667</v>
      </c>
      <c r="D537" s="1" t="s">
        <v>133</v>
      </c>
      <c r="E537">
        <v>2024</v>
      </c>
      <c r="F537" s="1" t="s">
        <v>631</v>
      </c>
      <c r="G537" s="1" t="s">
        <v>632</v>
      </c>
      <c r="H537" s="1" t="s">
        <v>2185</v>
      </c>
      <c r="I537" s="1" t="s">
        <v>2186</v>
      </c>
      <c r="J537" s="1" t="s">
        <v>20</v>
      </c>
      <c r="K537" s="3">
        <v>13.15</v>
      </c>
      <c r="L537">
        <v>3</v>
      </c>
      <c r="M537" s="3">
        <v>39.450000000000003</v>
      </c>
      <c r="N537" s="1" t="s">
        <v>6669</v>
      </c>
      <c r="O537" s="1" t="s">
        <v>52</v>
      </c>
    </row>
    <row r="538" spans="1:15" x14ac:dyDescent="0.3">
      <c r="A538" s="1" t="s">
        <v>2187</v>
      </c>
      <c r="B538" s="2">
        <v>44995</v>
      </c>
      <c r="C538" s="1" t="s">
        <v>6668</v>
      </c>
      <c r="D538" s="1" t="s">
        <v>15</v>
      </c>
      <c r="E538">
        <v>2023</v>
      </c>
      <c r="F538" s="1" t="s">
        <v>205</v>
      </c>
      <c r="G538" s="1" t="s">
        <v>2188</v>
      </c>
      <c r="H538" s="1" t="s">
        <v>2189</v>
      </c>
      <c r="I538" s="1" t="s">
        <v>2190</v>
      </c>
      <c r="J538" s="1" t="s">
        <v>70</v>
      </c>
      <c r="K538" s="3">
        <v>48.38</v>
      </c>
      <c r="L538">
        <v>1</v>
      </c>
      <c r="M538" s="3">
        <v>48.38</v>
      </c>
      <c r="N538" s="1" t="s">
        <v>29</v>
      </c>
      <c r="O538" s="1" t="s">
        <v>37</v>
      </c>
    </row>
    <row r="539" spans="1:15" x14ac:dyDescent="0.3">
      <c r="A539" s="1" t="s">
        <v>2191</v>
      </c>
      <c r="B539" s="2">
        <v>45004</v>
      </c>
      <c r="C539" s="1" t="s">
        <v>6666</v>
      </c>
      <c r="D539" s="1" t="s">
        <v>15</v>
      </c>
      <c r="E539">
        <v>2023</v>
      </c>
      <c r="F539" s="1" t="s">
        <v>2192</v>
      </c>
      <c r="G539" s="1" t="s">
        <v>2193</v>
      </c>
      <c r="H539" s="1" t="s">
        <v>2003</v>
      </c>
      <c r="I539" s="1" t="s">
        <v>2194</v>
      </c>
      <c r="J539" s="1" t="s">
        <v>51</v>
      </c>
      <c r="K539" s="3">
        <v>40.96</v>
      </c>
      <c r="L539">
        <v>5</v>
      </c>
      <c r="M539" s="3">
        <v>204.8</v>
      </c>
      <c r="N539" s="1" t="s">
        <v>88</v>
      </c>
      <c r="O539" s="1" t="s">
        <v>22</v>
      </c>
    </row>
    <row r="540" spans="1:15" x14ac:dyDescent="0.3">
      <c r="A540" s="1" t="s">
        <v>2195</v>
      </c>
      <c r="B540" s="2">
        <v>45869</v>
      </c>
      <c r="C540" s="1" t="s">
        <v>6672</v>
      </c>
      <c r="D540" s="1" t="s">
        <v>32</v>
      </c>
      <c r="E540">
        <v>2025</v>
      </c>
      <c r="F540" s="1" t="s">
        <v>2196</v>
      </c>
      <c r="G540" s="1" t="s">
        <v>2197</v>
      </c>
      <c r="H540" s="1" t="s">
        <v>811</v>
      </c>
      <c r="I540" s="1" t="s">
        <v>1441</v>
      </c>
      <c r="J540" s="1" t="s">
        <v>51</v>
      </c>
      <c r="K540" s="3">
        <v>25.95</v>
      </c>
      <c r="L540">
        <v>3</v>
      </c>
      <c r="M540" s="3">
        <v>77.849999999999994</v>
      </c>
      <c r="N540" s="1" t="s">
        <v>29</v>
      </c>
      <c r="O540" s="1" t="s">
        <v>22</v>
      </c>
    </row>
    <row r="541" spans="1:15" x14ac:dyDescent="0.3">
      <c r="A541" s="1" t="s">
        <v>2198</v>
      </c>
      <c r="B541" s="2">
        <v>45569</v>
      </c>
      <c r="C541" s="1" t="s">
        <v>6668</v>
      </c>
      <c r="D541" s="1" t="s">
        <v>133</v>
      </c>
      <c r="E541">
        <v>2024</v>
      </c>
      <c r="F541" s="1" t="s">
        <v>2199</v>
      </c>
      <c r="G541" s="1" t="s">
        <v>2200</v>
      </c>
      <c r="H541" s="1" t="s">
        <v>1007</v>
      </c>
      <c r="I541" s="1" t="s">
        <v>1635</v>
      </c>
      <c r="J541" s="1" t="s">
        <v>20</v>
      </c>
      <c r="K541" s="3">
        <v>20.260000000000002</v>
      </c>
      <c r="L541">
        <v>1</v>
      </c>
      <c r="M541" s="3">
        <v>20.260000000000002</v>
      </c>
      <c r="N541" s="1" t="s">
        <v>21</v>
      </c>
      <c r="O541" s="1" t="s">
        <v>22</v>
      </c>
    </row>
    <row r="542" spans="1:15" x14ac:dyDescent="0.3">
      <c r="A542" s="1" t="s">
        <v>2201</v>
      </c>
      <c r="B542" s="2">
        <v>45626</v>
      </c>
      <c r="C542" s="1" t="s">
        <v>6673</v>
      </c>
      <c r="D542" s="1" t="s">
        <v>54</v>
      </c>
      <c r="E542">
        <v>2024</v>
      </c>
      <c r="F542" s="1" t="s">
        <v>295</v>
      </c>
      <c r="G542" s="1" t="s">
        <v>296</v>
      </c>
      <c r="H542" s="1" t="s">
        <v>2202</v>
      </c>
      <c r="I542" s="1" t="s">
        <v>2203</v>
      </c>
      <c r="J542" s="1" t="s">
        <v>20</v>
      </c>
      <c r="K542" s="3">
        <v>26.23</v>
      </c>
      <c r="L542">
        <v>1</v>
      </c>
      <c r="M542" s="3">
        <v>26.23</v>
      </c>
      <c r="N542" s="1" t="s">
        <v>29</v>
      </c>
      <c r="O542" s="1" t="s">
        <v>30</v>
      </c>
    </row>
    <row r="543" spans="1:15" x14ac:dyDescent="0.3">
      <c r="A543" s="1" t="s">
        <v>2204</v>
      </c>
      <c r="B543" s="2">
        <v>44921</v>
      </c>
      <c r="C543" s="1" t="s">
        <v>6667</v>
      </c>
      <c r="D543" s="1" t="s">
        <v>107</v>
      </c>
      <c r="E543">
        <v>2022</v>
      </c>
      <c r="F543" s="1" t="s">
        <v>260</v>
      </c>
      <c r="G543" s="1" t="s">
        <v>261</v>
      </c>
      <c r="H543" s="1" t="s">
        <v>213</v>
      </c>
      <c r="I543" s="1" t="s">
        <v>1774</v>
      </c>
      <c r="J543" s="1" t="s">
        <v>70</v>
      </c>
      <c r="K543" s="3">
        <v>20.58</v>
      </c>
      <c r="L543">
        <v>4</v>
      </c>
      <c r="M543" s="3">
        <v>82.32</v>
      </c>
      <c r="N543" s="1" t="s">
        <v>21</v>
      </c>
      <c r="O543" s="1" t="s">
        <v>37</v>
      </c>
    </row>
    <row r="544" spans="1:15" x14ac:dyDescent="0.3">
      <c r="A544" s="1" t="s">
        <v>2205</v>
      </c>
      <c r="B544" s="2">
        <v>45688</v>
      </c>
      <c r="C544" s="1" t="s">
        <v>6668</v>
      </c>
      <c r="D544" s="1" t="s">
        <v>210</v>
      </c>
      <c r="E544">
        <v>2025</v>
      </c>
      <c r="F544" s="1" t="s">
        <v>2206</v>
      </c>
      <c r="G544" s="1" t="s">
        <v>2207</v>
      </c>
      <c r="H544" s="1" t="s">
        <v>2208</v>
      </c>
      <c r="I544" s="1" t="s">
        <v>2209</v>
      </c>
      <c r="J544" s="1" t="s">
        <v>70</v>
      </c>
      <c r="K544" s="3">
        <v>34.14</v>
      </c>
      <c r="L544">
        <v>5</v>
      </c>
      <c r="M544" s="3">
        <v>170.7</v>
      </c>
      <c r="N544" s="1" t="s">
        <v>6669</v>
      </c>
      <c r="O544" s="1" t="s">
        <v>37</v>
      </c>
    </row>
    <row r="545" spans="1:15" x14ac:dyDescent="0.3">
      <c r="A545" s="1" t="s">
        <v>2210</v>
      </c>
      <c r="B545" s="2">
        <v>45790</v>
      </c>
      <c r="C545" s="1" t="s">
        <v>6671</v>
      </c>
      <c r="D545" s="1" t="s">
        <v>46</v>
      </c>
      <c r="E545">
        <v>2025</v>
      </c>
      <c r="F545" s="1" t="s">
        <v>195</v>
      </c>
      <c r="G545" s="1" t="s">
        <v>1330</v>
      </c>
      <c r="H545" s="1" t="s">
        <v>979</v>
      </c>
      <c r="I545" s="1" t="s">
        <v>980</v>
      </c>
      <c r="J545" s="1" t="s">
        <v>87</v>
      </c>
      <c r="K545" s="3">
        <v>8.48</v>
      </c>
      <c r="L545">
        <v>2</v>
      </c>
      <c r="M545" s="3">
        <v>16.96</v>
      </c>
      <c r="N545" s="1" t="s">
        <v>21</v>
      </c>
      <c r="O545" s="1" t="s">
        <v>80</v>
      </c>
    </row>
    <row r="546" spans="1:15" x14ac:dyDescent="0.3">
      <c r="A546" s="1" t="s">
        <v>2211</v>
      </c>
      <c r="B546" s="2">
        <v>45599</v>
      </c>
      <c r="C546" s="1" t="s">
        <v>6666</v>
      </c>
      <c r="D546" s="1" t="s">
        <v>54</v>
      </c>
      <c r="E546">
        <v>2024</v>
      </c>
      <c r="F546" s="1" t="s">
        <v>1846</v>
      </c>
      <c r="G546" s="1" t="s">
        <v>2212</v>
      </c>
      <c r="H546" s="1" t="s">
        <v>2213</v>
      </c>
      <c r="I546" s="1" t="s">
        <v>2214</v>
      </c>
      <c r="J546" s="1" t="s">
        <v>51</v>
      </c>
      <c r="K546" s="3">
        <v>28.46</v>
      </c>
      <c r="L546">
        <v>5</v>
      </c>
      <c r="M546" s="3">
        <v>142.30000000000001</v>
      </c>
      <c r="N546" s="1" t="s">
        <v>88</v>
      </c>
      <c r="O546" s="1" t="s">
        <v>30</v>
      </c>
    </row>
    <row r="547" spans="1:15" x14ac:dyDescent="0.3">
      <c r="A547" s="1" t="s">
        <v>2215</v>
      </c>
      <c r="B547" s="2">
        <v>44812</v>
      </c>
      <c r="C547" s="1" t="s">
        <v>6672</v>
      </c>
      <c r="D547" s="1" t="s">
        <v>60</v>
      </c>
      <c r="E547">
        <v>2022</v>
      </c>
      <c r="F547" s="1" t="s">
        <v>2216</v>
      </c>
      <c r="G547" s="1" t="s">
        <v>2217</v>
      </c>
      <c r="H547" s="1" t="s">
        <v>851</v>
      </c>
      <c r="I547" s="1" t="s">
        <v>2218</v>
      </c>
      <c r="J547" s="1" t="s">
        <v>87</v>
      </c>
      <c r="K547" s="3">
        <v>51.21</v>
      </c>
      <c r="L547">
        <v>3</v>
      </c>
      <c r="M547" s="3">
        <v>153.63</v>
      </c>
      <c r="N547" s="1" t="s">
        <v>6669</v>
      </c>
      <c r="O547" s="1" t="s">
        <v>30</v>
      </c>
    </row>
    <row r="548" spans="1:15" x14ac:dyDescent="0.3">
      <c r="A548" s="1" t="s">
        <v>2219</v>
      </c>
      <c r="B548" s="2">
        <v>45072</v>
      </c>
      <c r="C548" s="1" t="s">
        <v>6668</v>
      </c>
      <c r="D548" s="1" t="s">
        <v>46</v>
      </c>
      <c r="E548">
        <v>2023</v>
      </c>
      <c r="F548" s="1" t="s">
        <v>2220</v>
      </c>
      <c r="G548" s="1" t="s">
        <v>2221</v>
      </c>
      <c r="H548" s="1" t="s">
        <v>355</v>
      </c>
      <c r="I548" s="1" t="s">
        <v>914</v>
      </c>
      <c r="J548" s="1" t="s">
        <v>20</v>
      </c>
      <c r="K548" s="3">
        <v>48.35</v>
      </c>
      <c r="L548">
        <v>3</v>
      </c>
      <c r="M548" s="3">
        <v>145.05000000000001</v>
      </c>
      <c r="N548" s="1" t="s">
        <v>21</v>
      </c>
      <c r="O548" s="1" t="s">
        <v>52</v>
      </c>
    </row>
    <row r="549" spans="1:15" x14ac:dyDescent="0.3">
      <c r="A549" s="1" t="s">
        <v>2222</v>
      </c>
      <c r="B549" s="2">
        <v>44884</v>
      </c>
      <c r="C549" s="1" t="s">
        <v>6673</v>
      </c>
      <c r="D549" s="1" t="s">
        <v>54</v>
      </c>
      <c r="E549">
        <v>2022</v>
      </c>
      <c r="F549" s="1" t="s">
        <v>788</v>
      </c>
      <c r="G549" s="1" t="s">
        <v>2223</v>
      </c>
      <c r="H549" s="1" t="s">
        <v>2224</v>
      </c>
      <c r="I549" s="1" t="s">
        <v>2225</v>
      </c>
      <c r="J549" s="1" t="s">
        <v>70</v>
      </c>
      <c r="K549" s="3">
        <v>42.75</v>
      </c>
      <c r="L549">
        <v>1</v>
      </c>
      <c r="M549" s="3">
        <v>42.75</v>
      </c>
      <c r="N549" s="1" t="s">
        <v>21</v>
      </c>
      <c r="O549" s="1" t="s">
        <v>37</v>
      </c>
    </row>
    <row r="550" spans="1:15" x14ac:dyDescent="0.3">
      <c r="A550" s="1" t="s">
        <v>2226</v>
      </c>
      <c r="B550" s="2">
        <v>45459</v>
      </c>
      <c r="C550" s="1" t="s">
        <v>6666</v>
      </c>
      <c r="D550" s="1" t="s">
        <v>24</v>
      </c>
      <c r="E550">
        <v>2024</v>
      </c>
      <c r="F550" s="1" t="s">
        <v>2227</v>
      </c>
      <c r="G550" s="1" t="s">
        <v>2228</v>
      </c>
      <c r="H550" s="1" t="s">
        <v>2229</v>
      </c>
      <c r="I550" s="1" t="s">
        <v>2230</v>
      </c>
      <c r="J550" s="1" t="s">
        <v>20</v>
      </c>
      <c r="K550" s="3">
        <v>57.33</v>
      </c>
      <c r="L550">
        <v>4</v>
      </c>
      <c r="M550" s="3">
        <v>229.32</v>
      </c>
      <c r="N550" s="1" t="s">
        <v>6669</v>
      </c>
      <c r="O550" s="1" t="s">
        <v>22</v>
      </c>
    </row>
    <row r="551" spans="1:15" x14ac:dyDescent="0.3">
      <c r="A551" s="1" t="s">
        <v>2231</v>
      </c>
      <c r="B551" s="2">
        <v>45860</v>
      </c>
      <c r="C551" s="1" t="s">
        <v>6671</v>
      </c>
      <c r="D551" s="1" t="s">
        <v>32</v>
      </c>
      <c r="E551">
        <v>2025</v>
      </c>
      <c r="F551" s="1" t="s">
        <v>433</v>
      </c>
      <c r="G551" s="1" t="s">
        <v>1360</v>
      </c>
      <c r="H551" s="1" t="s">
        <v>623</v>
      </c>
      <c r="I551" s="1" t="s">
        <v>2232</v>
      </c>
      <c r="J551" s="1" t="s">
        <v>87</v>
      </c>
      <c r="K551" s="3">
        <v>10.130000000000001</v>
      </c>
      <c r="L551">
        <v>2</v>
      </c>
      <c r="M551" s="3">
        <v>20.260000000000002</v>
      </c>
      <c r="N551" s="1" t="s">
        <v>21</v>
      </c>
      <c r="O551" s="1" t="s">
        <v>95</v>
      </c>
    </row>
    <row r="552" spans="1:15" x14ac:dyDescent="0.3">
      <c r="A552" s="1" t="s">
        <v>2233</v>
      </c>
      <c r="B552" s="2">
        <v>45677</v>
      </c>
      <c r="C552" s="1" t="s">
        <v>6667</v>
      </c>
      <c r="D552" s="1" t="s">
        <v>210</v>
      </c>
      <c r="E552">
        <v>2025</v>
      </c>
      <c r="F552" s="1" t="s">
        <v>55</v>
      </c>
      <c r="G552" s="1" t="s">
        <v>746</v>
      </c>
      <c r="H552" s="1" t="s">
        <v>2234</v>
      </c>
      <c r="I552" s="1" t="s">
        <v>2235</v>
      </c>
      <c r="J552" s="1" t="s">
        <v>20</v>
      </c>
      <c r="K552" s="3">
        <v>11.91</v>
      </c>
      <c r="L552">
        <v>3</v>
      </c>
      <c r="M552" s="3">
        <v>35.729999999999997</v>
      </c>
      <c r="N552" s="1" t="s">
        <v>6669</v>
      </c>
      <c r="O552" s="1" t="s">
        <v>37</v>
      </c>
    </row>
    <row r="553" spans="1:15" x14ac:dyDescent="0.3">
      <c r="A553" s="1" t="s">
        <v>2236</v>
      </c>
      <c r="B553" s="2">
        <v>45690</v>
      </c>
      <c r="C553" s="1" t="s">
        <v>6666</v>
      </c>
      <c r="D553" s="1" t="s">
        <v>39</v>
      </c>
      <c r="E553">
        <v>2025</v>
      </c>
      <c r="F553" s="1" t="s">
        <v>1146</v>
      </c>
      <c r="G553" s="1" t="s">
        <v>1147</v>
      </c>
      <c r="H553" s="1" t="s">
        <v>2110</v>
      </c>
      <c r="I553" s="1" t="s">
        <v>2111</v>
      </c>
      <c r="J553" s="1" t="s">
        <v>20</v>
      </c>
      <c r="K553" s="3">
        <v>34.31</v>
      </c>
      <c r="L553">
        <v>5</v>
      </c>
      <c r="M553" s="3">
        <v>171.55</v>
      </c>
      <c r="N553" s="1" t="s">
        <v>21</v>
      </c>
      <c r="O553" s="1" t="s">
        <v>22</v>
      </c>
    </row>
    <row r="554" spans="1:15" x14ac:dyDescent="0.3">
      <c r="A554" s="1" t="s">
        <v>2237</v>
      </c>
      <c r="B554" s="2">
        <v>45355</v>
      </c>
      <c r="C554" s="1" t="s">
        <v>6667</v>
      </c>
      <c r="D554" s="1" t="s">
        <v>15</v>
      </c>
      <c r="E554">
        <v>2024</v>
      </c>
      <c r="F554" s="1" t="s">
        <v>118</v>
      </c>
      <c r="G554" s="1" t="s">
        <v>2238</v>
      </c>
      <c r="H554" s="1" t="s">
        <v>2239</v>
      </c>
      <c r="I554" s="1" t="s">
        <v>2240</v>
      </c>
      <c r="J554" s="1" t="s">
        <v>20</v>
      </c>
      <c r="K554" s="3">
        <v>25.09</v>
      </c>
      <c r="L554">
        <v>4</v>
      </c>
      <c r="M554" s="3">
        <v>100.36</v>
      </c>
      <c r="N554" s="1" t="s">
        <v>29</v>
      </c>
      <c r="O554" s="1" t="s">
        <v>52</v>
      </c>
    </row>
    <row r="555" spans="1:15" x14ac:dyDescent="0.3">
      <c r="A555" s="1" t="s">
        <v>2241</v>
      </c>
      <c r="B555" s="2">
        <v>45533</v>
      </c>
      <c r="C555" s="1" t="s">
        <v>6672</v>
      </c>
      <c r="D555" s="1" t="s">
        <v>90</v>
      </c>
      <c r="E555">
        <v>2024</v>
      </c>
      <c r="F555" s="1" t="s">
        <v>1422</v>
      </c>
      <c r="G555" s="1" t="s">
        <v>2242</v>
      </c>
      <c r="H555" s="1" t="s">
        <v>777</v>
      </c>
      <c r="I555" s="1" t="s">
        <v>2243</v>
      </c>
      <c r="J555" s="1" t="s">
        <v>70</v>
      </c>
      <c r="K555" s="3">
        <v>34.86</v>
      </c>
      <c r="L555">
        <v>4</v>
      </c>
      <c r="M555" s="3">
        <v>139.44</v>
      </c>
      <c r="N555" s="1" t="s">
        <v>21</v>
      </c>
      <c r="O555" s="1" t="s">
        <v>44</v>
      </c>
    </row>
    <row r="556" spans="1:15" x14ac:dyDescent="0.3">
      <c r="A556" s="1" t="s">
        <v>2244</v>
      </c>
      <c r="B556" s="2">
        <v>45387</v>
      </c>
      <c r="C556" s="1" t="s">
        <v>6668</v>
      </c>
      <c r="D556" s="1" t="s">
        <v>82</v>
      </c>
      <c r="E556">
        <v>2024</v>
      </c>
      <c r="F556" s="1" t="s">
        <v>47</v>
      </c>
      <c r="G556" s="1" t="s">
        <v>2245</v>
      </c>
      <c r="H556" s="1" t="s">
        <v>2246</v>
      </c>
      <c r="I556" s="1" t="s">
        <v>2247</v>
      </c>
      <c r="J556" s="1" t="s">
        <v>20</v>
      </c>
      <c r="K556" s="3">
        <v>8.4499999999999993</v>
      </c>
      <c r="L556">
        <v>4</v>
      </c>
      <c r="M556" s="3">
        <v>33.799999999999997</v>
      </c>
      <c r="N556" s="1" t="s">
        <v>21</v>
      </c>
      <c r="O556" s="1" t="s">
        <v>37</v>
      </c>
    </row>
    <row r="557" spans="1:15" x14ac:dyDescent="0.3">
      <c r="A557" s="1" t="s">
        <v>2248</v>
      </c>
      <c r="B557" s="2">
        <v>45243</v>
      </c>
      <c r="C557" s="1" t="s">
        <v>6667</v>
      </c>
      <c r="D557" s="1" t="s">
        <v>54</v>
      </c>
      <c r="E557">
        <v>2023</v>
      </c>
      <c r="F557" s="1" t="s">
        <v>511</v>
      </c>
      <c r="G557" s="1" t="s">
        <v>1364</v>
      </c>
      <c r="H557" s="1" t="s">
        <v>2249</v>
      </c>
      <c r="I557" s="1" t="s">
        <v>2250</v>
      </c>
      <c r="J557" s="1" t="s">
        <v>87</v>
      </c>
      <c r="K557" s="3">
        <v>39.69</v>
      </c>
      <c r="L557">
        <v>2</v>
      </c>
      <c r="M557" s="3">
        <v>79.38</v>
      </c>
      <c r="N557" s="1" t="s">
        <v>21</v>
      </c>
      <c r="O557" s="1" t="s">
        <v>22</v>
      </c>
    </row>
    <row r="558" spans="1:15" x14ac:dyDescent="0.3">
      <c r="A558" s="1" t="s">
        <v>2251</v>
      </c>
      <c r="B558" s="2">
        <v>45539</v>
      </c>
      <c r="C558" s="1" t="s">
        <v>6670</v>
      </c>
      <c r="D558" s="1" t="s">
        <v>60</v>
      </c>
      <c r="E558">
        <v>2024</v>
      </c>
      <c r="F558" s="1" t="s">
        <v>829</v>
      </c>
      <c r="G558" s="1" t="s">
        <v>1869</v>
      </c>
      <c r="H558" s="1" t="s">
        <v>2252</v>
      </c>
      <c r="I558" s="1" t="s">
        <v>2253</v>
      </c>
      <c r="J558" s="1" t="s">
        <v>20</v>
      </c>
      <c r="K558" s="3">
        <v>21.17</v>
      </c>
      <c r="L558">
        <v>1</v>
      </c>
      <c r="M558" s="3">
        <v>21.17</v>
      </c>
      <c r="N558" s="1" t="s">
        <v>6669</v>
      </c>
      <c r="O558" s="1" t="s">
        <v>95</v>
      </c>
    </row>
    <row r="559" spans="1:15" x14ac:dyDescent="0.3">
      <c r="A559" s="1" t="s">
        <v>2254</v>
      </c>
      <c r="B559" s="2">
        <v>45684</v>
      </c>
      <c r="C559" s="1" t="s">
        <v>6667</v>
      </c>
      <c r="D559" s="1" t="s">
        <v>210</v>
      </c>
      <c r="E559">
        <v>2025</v>
      </c>
      <c r="F559" s="1" t="s">
        <v>358</v>
      </c>
      <c r="G559" s="1" t="s">
        <v>359</v>
      </c>
      <c r="H559" s="1" t="s">
        <v>1661</v>
      </c>
      <c r="I559" s="1" t="s">
        <v>2255</v>
      </c>
      <c r="J559" s="1" t="s">
        <v>70</v>
      </c>
      <c r="K559" s="3">
        <v>40.4</v>
      </c>
      <c r="L559">
        <v>2</v>
      </c>
      <c r="M559" s="3">
        <v>80.8</v>
      </c>
      <c r="N559" s="1" t="s">
        <v>21</v>
      </c>
      <c r="O559" s="1" t="s">
        <v>37</v>
      </c>
    </row>
    <row r="560" spans="1:15" x14ac:dyDescent="0.3">
      <c r="A560" s="1" t="s">
        <v>2256</v>
      </c>
      <c r="B560" s="2">
        <v>45332</v>
      </c>
      <c r="C560" s="1" t="s">
        <v>6673</v>
      </c>
      <c r="D560" s="1" t="s">
        <v>39</v>
      </c>
      <c r="E560">
        <v>2024</v>
      </c>
      <c r="F560" s="1" t="s">
        <v>700</v>
      </c>
      <c r="G560" s="1" t="s">
        <v>701</v>
      </c>
      <c r="H560" s="1" t="s">
        <v>2115</v>
      </c>
      <c r="I560" s="1" t="s">
        <v>2257</v>
      </c>
      <c r="J560" s="1" t="s">
        <v>51</v>
      </c>
      <c r="K560" s="3">
        <v>40.03</v>
      </c>
      <c r="L560">
        <v>3</v>
      </c>
      <c r="M560" s="3">
        <v>120.09</v>
      </c>
      <c r="N560" s="1" t="s">
        <v>88</v>
      </c>
      <c r="O560" s="1" t="s">
        <v>37</v>
      </c>
    </row>
    <row r="561" spans="1:15" x14ac:dyDescent="0.3">
      <c r="A561" s="1" t="s">
        <v>2258</v>
      </c>
      <c r="B561" s="2">
        <v>45189</v>
      </c>
      <c r="C561" s="1" t="s">
        <v>6670</v>
      </c>
      <c r="D561" s="1" t="s">
        <v>60</v>
      </c>
      <c r="E561">
        <v>2023</v>
      </c>
      <c r="F561" s="1" t="s">
        <v>2259</v>
      </c>
      <c r="G561" s="1" t="s">
        <v>2260</v>
      </c>
      <c r="H561" s="1" t="s">
        <v>508</v>
      </c>
      <c r="I561" s="1" t="s">
        <v>2261</v>
      </c>
      <c r="J561" s="1" t="s">
        <v>20</v>
      </c>
      <c r="K561" s="3">
        <v>8.31</v>
      </c>
      <c r="L561">
        <v>3</v>
      </c>
      <c r="M561" s="3">
        <v>24.93</v>
      </c>
      <c r="N561" s="1" t="s">
        <v>21</v>
      </c>
      <c r="O561" s="1" t="s">
        <v>95</v>
      </c>
    </row>
    <row r="562" spans="1:15" x14ac:dyDescent="0.3">
      <c r="A562" s="1" t="s">
        <v>2262</v>
      </c>
      <c r="B562" s="2">
        <v>45345</v>
      </c>
      <c r="C562" s="1" t="s">
        <v>6668</v>
      </c>
      <c r="D562" s="1" t="s">
        <v>39</v>
      </c>
      <c r="E562">
        <v>2024</v>
      </c>
      <c r="F562" s="1" t="s">
        <v>1932</v>
      </c>
      <c r="G562" s="1" t="s">
        <v>2263</v>
      </c>
      <c r="H562" s="1" t="s">
        <v>1365</v>
      </c>
      <c r="I562" s="1" t="s">
        <v>2264</v>
      </c>
      <c r="J562" s="1" t="s">
        <v>20</v>
      </c>
      <c r="K562" s="3">
        <v>48.64</v>
      </c>
      <c r="L562">
        <v>3</v>
      </c>
      <c r="M562" s="3">
        <v>145.91999999999999</v>
      </c>
      <c r="N562" s="1" t="s">
        <v>21</v>
      </c>
      <c r="O562" s="1" t="s">
        <v>80</v>
      </c>
    </row>
    <row r="563" spans="1:15" x14ac:dyDescent="0.3">
      <c r="A563" s="1" t="s">
        <v>2265</v>
      </c>
      <c r="B563" s="2">
        <v>45107</v>
      </c>
      <c r="C563" s="1" t="s">
        <v>6668</v>
      </c>
      <c r="D563" s="1" t="s">
        <v>24</v>
      </c>
      <c r="E563">
        <v>2023</v>
      </c>
      <c r="F563" s="1" t="s">
        <v>2266</v>
      </c>
      <c r="G563" s="1" t="s">
        <v>2267</v>
      </c>
      <c r="H563" s="1" t="s">
        <v>2268</v>
      </c>
      <c r="I563" s="1" t="s">
        <v>2269</v>
      </c>
      <c r="J563" s="1" t="s">
        <v>70</v>
      </c>
      <c r="K563" s="3">
        <v>45.83</v>
      </c>
      <c r="L563">
        <v>4</v>
      </c>
      <c r="M563" s="3">
        <v>183.32</v>
      </c>
      <c r="N563" s="1" t="s">
        <v>6669</v>
      </c>
      <c r="O563" s="1" t="s">
        <v>44</v>
      </c>
    </row>
    <row r="564" spans="1:15" x14ac:dyDescent="0.3">
      <c r="A564" s="1" t="s">
        <v>2270</v>
      </c>
      <c r="B564" s="2">
        <v>45620</v>
      </c>
      <c r="C564" s="1" t="s">
        <v>6666</v>
      </c>
      <c r="D564" s="1" t="s">
        <v>54</v>
      </c>
      <c r="E564">
        <v>2024</v>
      </c>
      <c r="F564" s="1" t="s">
        <v>1906</v>
      </c>
      <c r="G564" s="1" t="s">
        <v>2271</v>
      </c>
      <c r="H564" s="1" t="s">
        <v>2272</v>
      </c>
      <c r="I564" s="1" t="s">
        <v>2273</v>
      </c>
      <c r="J564" s="1" t="s">
        <v>20</v>
      </c>
      <c r="K564" s="3">
        <v>27.6</v>
      </c>
      <c r="L564">
        <v>3</v>
      </c>
      <c r="M564" s="3">
        <v>82.8</v>
      </c>
      <c r="N564" s="1" t="s">
        <v>6669</v>
      </c>
      <c r="O564" s="1" t="s">
        <v>37</v>
      </c>
    </row>
    <row r="565" spans="1:15" x14ac:dyDescent="0.3">
      <c r="A565" s="1" t="s">
        <v>2274</v>
      </c>
      <c r="B565" s="2">
        <v>45536</v>
      </c>
      <c r="C565" s="1" t="s">
        <v>6666</v>
      </c>
      <c r="D565" s="1" t="s">
        <v>60</v>
      </c>
      <c r="E565">
        <v>2024</v>
      </c>
      <c r="F565" s="1" t="s">
        <v>481</v>
      </c>
      <c r="G565" s="1" t="s">
        <v>2275</v>
      </c>
      <c r="H565" s="1" t="s">
        <v>1856</v>
      </c>
      <c r="I565" s="1" t="s">
        <v>2276</v>
      </c>
      <c r="J565" s="1" t="s">
        <v>20</v>
      </c>
      <c r="K565" s="3">
        <v>25.18</v>
      </c>
      <c r="L565">
        <v>4</v>
      </c>
      <c r="M565" s="3">
        <v>100.72</v>
      </c>
      <c r="N565" s="1" t="s">
        <v>6669</v>
      </c>
      <c r="O565" s="1" t="s">
        <v>193</v>
      </c>
    </row>
    <row r="566" spans="1:15" x14ac:dyDescent="0.3">
      <c r="A566" s="1" t="s">
        <v>2280</v>
      </c>
      <c r="B566" s="2">
        <v>44915</v>
      </c>
      <c r="C566" s="1" t="s">
        <v>6671</v>
      </c>
      <c r="D566" s="1" t="s">
        <v>107</v>
      </c>
      <c r="E566">
        <v>2022</v>
      </c>
      <c r="F566" s="1" t="s">
        <v>2281</v>
      </c>
      <c r="G566" s="1" t="s">
        <v>2282</v>
      </c>
      <c r="H566" s="1" t="s">
        <v>947</v>
      </c>
      <c r="I566" s="1" t="s">
        <v>2283</v>
      </c>
      <c r="J566" s="1" t="s">
        <v>51</v>
      </c>
      <c r="K566" s="3">
        <v>53.62</v>
      </c>
      <c r="L566">
        <v>1</v>
      </c>
      <c r="M566" s="3">
        <v>53.62</v>
      </c>
      <c r="N566" s="1" t="s">
        <v>21</v>
      </c>
      <c r="O566" s="1" t="s">
        <v>22</v>
      </c>
    </row>
    <row r="567" spans="1:15" x14ac:dyDescent="0.3">
      <c r="A567" s="1" t="s">
        <v>2284</v>
      </c>
      <c r="B567" s="2">
        <v>45232</v>
      </c>
      <c r="C567" s="1" t="s">
        <v>6672</v>
      </c>
      <c r="D567" s="1" t="s">
        <v>54</v>
      </c>
      <c r="E567">
        <v>2023</v>
      </c>
      <c r="F567" s="1" t="s">
        <v>2285</v>
      </c>
      <c r="G567" s="1" t="s">
        <v>2286</v>
      </c>
      <c r="H567" s="1" t="s">
        <v>2287</v>
      </c>
      <c r="I567" s="1" t="s">
        <v>2288</v>
      </c>
      <c r="J567" s="1" t="s">
        <v>70</v>
      </c>
      <c r="K567" s="3">
        <v>55.1</v>
      </c>
      <c r="L567">
        <v>3</v>
      </c>
      <c r="M567" s="3">
        <v>165.3</v>
      </c>
      <c r="N567" s="1" t="s">
        <v>29</v>
      </c>
      <c r="O567" s="1" t="s">
        <v>44</v>
      </c>
    </row>
    <row r="568" spans="1:15" x14ac:dyDescent="0.3">
      <c r="A568" s="1" t="s">
        <v>2289</v>
      </c>
      <c r="B568" s="2">
        <v>44880</v>
      </c>
      <c r="C568" s="1" t="s">
        <v>6671</v>
      </c>
      <c r="D568" s="1" t="s">
        <v>54</v>
      </c>
      <c r="E568">
        <v>2022</v>
      </c>
      <c r="F568" s="1" t="s">
        <v>200</v>
      </c>
      <c r="G568" s="1" t="s">
        <v>201</v>
      </c>
      <c r="H568" s="1" t="s">
        <v>2290</v>
      </c>
      <c r="I568" s="1" t="s">
        <v>2291</v>
      </c>
      <c r="J568" s="1" t="s">
        <v>20</v>
      </c>
      <c r="K568" s="3">
        <v>20.46</v>
      </c>
      <c r="L568">
        <v>2</v>
      </c>
      <c r="M568" s="3">
        <v>40.92</v>
      </c>
      <c r="N568" s="1" t="s">
        <v>21</v>
      </c>
      <c r="O568" s="1" t="s">
        <v>80</v>
      </c>
    </row>
    <row r="569" spans="1:15" x14ac:dyDescent="0.3">
      <c r="A569" s="1" t="s">
        <v>2292</v>
      </c>
      <c r="B569" s="2">
        <v>45188</v>
      </c>
      <c r="C569" s="1" t="s">
        <v>6671</v>
      </c>
      <c r="D569" s="1" t="s">
        <v>60</v>
      </c>
      <c r="E569">
        <v>2023</v>
      </c>
      <c r="F569" s="1" t="s">
        <v>552</v>
      </c>
      <c r="G569" s="1" t="s">
        <v>2293</v>
      </c>
      <c r="H569" s="1" t="s">
        <v>197</v>
      </c>
      <c r="I569" s="1" t="s">
        <v>875</v>
      </c>
      <c r="J569" s="1" t="s">
        <v>70</v>
      </c>
      <c r="K569" s="3">
        <v>32.24</v>
      </c>
      <c r="L569">
        <v>4</v>
      </c>
      <c r="M569" s="3">
        <v>128.96</v>
      </c>
      <c r="N569" s="1" t="s">
        <v>6669</v>
      </c>
      <c r="O569" s="1" t="s">
        <v>22</v>
      </c>
    </row>
    <row r="570" spans="1:15" x14ac:dyDescent="0.3">
      <c r="A570" s="1" t="s">
        <v>2294</v>
      </c>
      <c r="B570" s="2">
        <v>45789</v>
      </c>
      <c r="C570" s="1" t="s">
        <v>6667</v>
      </c>
      <c r="D570" s="1" t="s">
        <v>46</v>
      </c>
      <c r="E570">
        <v>2025</v>
      </c>
      <c r="F570" s="1" t="s">
        <v>2295</v>
      </c>
      <c r="G570" s="1" t="s">
        <v>2296</v>
      </c>
      <c r="H570" s="1" t="s">
        <v>416</v>
      </c>
      <c r="I570" s="1" t="s">
        <v>2297</v>
      </c>
      <c r="J570" s="1" t="s">
        <v>20</v>
      </c>
      <c r="K570" s="3">
        <v>22.42</v>
      </c>
      <c r="L570">
        <v>1</v>
      </c>
      <c r="M570" s="3">
        <v>22.42</v>
      </c>
      <c r="N570" s="1" t="s">
        <v>6669</v>
      </c>
      <c r="O570" s="1" t="s">
        <v>37</v>
      </c>
    </row>
    <row r="571" spans="1:15" x14ac:dyDescent="0.3">
      <c r="A571" s="1" t="s">
        <v>2298</v>
      </c>
      <c r="B571" s="2">
        <v>45598</v>
      </c>
      <c r="C571" s="1" t="s">
        <v>6673</v>
      </c>
      <c r="D571" s="1" t="s">
        <v>54</v>
      </c>
      <c r="E571">
        <v>2024</v>
      </c>
      <c r="F571" s="1" t="s">
        <v>666</v>
      </c>
      <c r="G571" s="1" t="s">
        <v>667</v>
      </c>
      <c r="H571" s="1" t="s">
        <v>979</v>
      </c>
      <c r="I571" s="1" t="s">
        <v>2299</v>
      </c>
      <c r="J571" s="1" t="s">
        <v>20</v>
      </c>
      <c r="K571" s="3">
        <v>32.159999999999997</v>
      </c>
      <c r="L571">
        <v>5</v>
      </c>
      <c r="M571" s="3">
        <v>160.80000000000001</v>
      </c>
      <c r="N571" s="1" t="s">
        <v>6669</v>
      </c>
      <c r="O571" s="1" t="s">
        <v>80</v>
      </c>
    </row>
    <row r="572" spans="1:15" x14ac:dyDescent="0.3">
      <c r="A572" s="1" t="s">
        <v>2300</v>
      </c>
      <c r="B572" s="2">
        <v>44981</v>
      </c>
      <c r="C572" s="1" t="s">
        <v>6668</v>
      </c>
      <c r="D572" s="1" t="s">
        <v>39</v>
      </c>
      <c r="E572">
        <v>2023</v>
      </c>
      <c r="F572" s="1" t="s">
        <v>2301</v>
      </c>
      <c r="G572" s="1" t="s">
        <v>2302</v>
      </c>
      <c r="H572" s="1" t="s">
        <v>1462</v>
      </c>
      <c r="I572" s="1" t="s">
        <v>2303</v>
      </c>
      <c r="J572" s="1" t="s">
        <v>20</v>
      </c>
      <c r="K572" s="3">
        <v>8.77</v>
      </c>
      <c r="L572">
        <v>5</v>
      </c>
      <c r="M572" s="3">
        <v>43.85</v>
      </c>
      <c r="N572" s="1" t="s">
        <v>6669</v>
      </c>
      <c r="O572" s="1" t="s">
        <v>193</v>
      </c>
    </row>
    <row r="573" spans="1:15" x14ac:dyDescent="0.3">
      <c r="A573" s="1" t="s">
        <v>2304</v>
      </c>
      <c r="B573" s="2">
        <v>44953</v>
      </c>
      <c r="C573" s="1" t="s">
        <v>6668</v>
      </c>
      <c r="D573" s="1" t="s">
        <v>210</v>
      </c>
      <c r="E573">
        <v>2023</v>
      </c>
      <c r="F573" s="1" t="s">
        <v>705</v>
      </c>
      <c r="G573" s="1" t="s">
        <v>706</v>
      </c>
      <c r="H573" s="1" t="s">
        <v>633</v>
      </c>
      <c r="I573" s="1" t="s">
        <v>2305</v>
      </c>
      <c r="J573" s="1" t="s">
        <v>87</v>
      </c>
      <c r="K573" s="3">
        <v>19.68</v>
      </c>
      <c r="L573">
        <v>5</v>
      </c>
      <c r="M573" s="3">
        <v>98.4</v>
      </c>
      <c r="N573" s="1" t="s">
        <v>6669</v>
      </c>
      <c r="O573" s="1" t="s">
        <v>193</v>
      </c>
    </row>
    <row r="574" spans="1:15" x14ac:dyDescent="0.3">
      <c r="A574" s="1" t="s">
        <v>2306</v>
      </c>
      <c r="B574" s="2">
        <v>45541</v>
      </c>
      <c r="C574" s="1" t="s">
        <v>6668</v>
      </c>
      <c r="D574" s="1" t="s">
        <v>60</v>
      </c>
      <c r="E574">
        <v>2024</v>
      </c>
      <c r="F574" s="1" t="s">
        <v>2307</v>
      </c>
      <c r="G574" s="1" t="s">
        <v>2308</v>
      </c>
      <c r="H574" s="1" t="s">
        <v>2309</v>
      </c>
      <c r="I574" s="1" t="s">
        <v>2310</v>
      </c>
      <c r="J574" s="1" t="s">
        <v>20</v>
      </c>
      <c r="K574" s="3">
        <v>46.61</v>
      </c>
      <c r="L574">
        <v>3</v>
      </c>
      <c r="M574" s="3">
        <v>139.83000000000001</v>
      </c>
      <c r="N574" s="1" t="s">
        <v>29</v>
      </c>
      <c r="O574" s="1" t="s">
        <v>37</v>
      </c>
    </row>
    <row r="575" spans="1:15" x14ac:dyDescent="0.3">
      <c r="A575" s="1" t="s">
        <v>2311</v>
      </c>
      <c r="B575" s="2">
        <v>45164</v>
      </c>
      <c r="C575" s="1" t="s">
        <v>6673</v>
      </c>
      <c r="D575" s="1" t="s">
        <v>90</v>
      </c>
      <c r="E575">
        <v>2023</v>
      </c>
      <c r="F575" s="1" t="s">
        <v>1683</v>
      </c>
      <c r="G575" s="1" t="s">
        <v>1684</v>
      </c>
      <c r="H575" s="1" t="s">
        <v>2312</v>
      </c>
      <c r="I575" s="1" t="s">
        <v>2313</v>
      </c>
      <c r="J575" s="1" t="s">
        <v>70</v>
      </c>
      <c r="K575" s="3">
        <v>24.11</v>
      </c>
      <c r="L575">
        <v>3</v>
      </c>
      <c r="M575" s="3">
        <v>72.33</v>
      </c>
      <c r="N575" s="1" t="s">
        <v>21</v>
      </c>
      <c r="O575" s="1" t="s">
        <v>22</v>
      </c>
    </row>
    <row r="576" spans="1:15" x14ac:dyDescent="0.3">
      <c r="A576" s="1" t="s">
        <v>2314</v>
      </c>
      <c r="B576" s="2">
        <v>45132</v>
      </c>
      <c r="C576" s="1" t="s">
        <v>6671</v>
      </c>
      <c r="D576" s="1" t="s">
        <v>32</v>
      </c>
      <c r="E576">
        <v>2023</v>
      </c>
      <c r="F576" s="1" t="s">
        <v>918</v>
      </c>
      <c r="G576" s="1" t="s">
        <v>919</v>
      </c>
      <c r="H576" s="1" t="s">
        <v>663</v>
      </c>
      <c r="I576" s="1" t="s">
        <v>2315</v>
      </c>
      <c r="J576" s="1" t="s">
        <v>70</v>
      </c>
      <c r="K576" s="3">
        <v>7.96</v>
      </c>
      <c r="L576">
        <v>5</v>
      </c>
      <c r="M576" s="3">
        <v>39.799999999999997</v>
      </c>
      <c r="N576" s="1" t="s">
        <v>29</v>
      </c>
      <c r="O576" s="1" t="s">
        <v>52</v>
      </c>
    </row>
    <row r="577" spans="1:15" x14ac:dyDescent="0.3">
      <c r="A577" s="1" t="s">
        <v>2316</v>
      </c>
      <c r="B577" s="2">
        <v>45024</v>
      </c>
      <c r="C577" s="1" t="s">
        <v>6673</v>
      </c>
      <c r="D577" s="1" t="s">
        <v>82</v>
      </c>
      <c r="E577">
        <v>2023</v>
      </c>
      <c r="F577" s="1" t="s">
        <v>2317</v>
      </c>
      <c r="G577" s="1" t="s">
        <v>2318</v>
      </c>
      <c r="H577" s="1" t="s">
        <v>2319</v>
      </c>
      <c r="I577" s="1" t="s">
        <v>2320</v>
      </c>
      <c r="J577" s="1" t="s">
        <v>51</v>
      </c>
      <c r="K577" s="3">
        <v>30.62</v>
      </c>
      <c r="L577">
        <v>3</v>
      </c>
      <c r="M577" s="3">
        <v>91.86</v>
      </c>
      <c r="N577" s="1" t="s">
        <v>21</v>
      </c>
      <c r="O577" s="1" t="s">
        <v>95</v>
      </c>
    </row>
    <row r="578" spans="1:15" x14ac:dyDescent="0.3">
      <c r="A578" s="1" t="s">
        <v>2321</v>
      </c>
      <c r="B578" s="2">
        <v>45114</v>
      </c>
      <c r="C578" s="1" t="s">
        <v>6668</v>
      </c>
      <c r="D578" s="1" t="s">
        <v>32</v>
      </c>
      <c r="E578">
        <v>2023</v>
      </c>
      <c r="F578" s="1" t="s">
        <v>1203</v>
      </c>
      <c r="G578" s="1" t="s">
        <v>1204</v>
      </c>
      <c r="H578" s="1" t="s">
        <v>1012</v>
      </c>
      <c r="I578" s="1" t="s">
        <v>2322</v>
      </c>
      <c r="J578" s="1" t="s">
        <v>70</v>
      </c>
      <c r="K578" s="3">
        <v>11.54</v>
      </c>
      <c r="L578">
        <v>3</v>
      </c>
      <c r="M578" s="3">
        <v>34.619999999999997</v>
      </c>
      <c r="N578" s="1" t="s">
        <v>88</v>
      </c>
      <c r="O578" s="1" t="s">
        <v>30</v>
      </c>
    </row>
    <row r="579" spans="1:15" x14ac:dyDescent="0.3">
      <c r="A579" s="1" t="s">
        <v>2323</v>
      </c>
      <c r="B579" s="2">
        <v>45150</v>
      </c>
      <c r="C579" s="1" t="s">
        <v>6673</v>
      </c>
      <c r="D579" s="1" t="s">
        <v>90</v>
      </c>
      <c r="E579">
        <v>2023</v>
      </c>
      <c r="F579" s="1" t="s">
        <v>404</v>
      </c>
      <c r="G579" s="1" t="s">
        <v>1074</v>
      </c>
      <c r="H579" s="1" t="s">
        <v>2324</v>
      </c>
      <c r="I579" s="1" t="s">
        <v>2325</v>
      </c>
      <c r="J579" s="1" t="s">
        <v>70</v>
      </c>
      <c r="K579" s="3">
        <v>13.7</v>
      </c>
      <c r="L579">
        <v>3</v>
      </c>
      <c r="M579" s="3">
        <v>41.1</v>
      </c>
      <c r="N579" s="1" t="s">
        <v>21</v>
      </c>
      <c r="O579" s="1" t="s">
        <v>44</v>
      </c>
    </row>
    <row r="580" spans="1:15" x14ac:dyDescent="0.3">
      <c r="A580" s="1" t="s">
        <v>2326</v>
      </c>
      <c r="B580" s="2">
        <v>45670</v>
      </c>
      <c r="C580" s="1" t="s">
        <v>6667</v>
      </c>
      <c r="D580" s="1" t="s">
        <v>210</v>
      </c>
      <c r="E580">
        <v>2025</v>
      </c>
      <c r="F580" s="1" t="s">
        <v>2327</v>
      </c>
      <c r="G580" s="1" t="s">
        <v>2328</v>
      </c>
      <c r="H580" s="1" t="s">
        <v>1806</v>
      </c>
      <c r="I580" s="1" t="s">
        <v>1807</v>
      </c>
      <c r="J580" s="1" t="s">
        <v>87</v>
      </c>
      <c r="K580" s="3">
        <v>11.89</v>
      </c>
      <c r="L580">
        <v>4</v>
      </c>
      <c r="M580" s="3">
        <v>47.56</v>
      </c>
      <c r="N580" s="1" t="s">
        <v>21</v>
      </c>
      <c r="O580" s="1" t="s">
        <v>37</v>
      </c>
    </row>
    <row r="581" spans="1:15" x14ac:dyDescent="0.3">
      <c r="A581" s="1" t="s">
        <v>2329</v>
      </c>
      <c r="B581" s="2">
        <v>45515</v>
      </c>
      <c r="C581" s="1" t="s">
        <v>6666</v>
      </c>
      <c r="D581" s="1" t="s">
        <v>90</v>
      </c>
      <c r="E581">
        <v>2024</v>
      </c>
      <c r="F581" s="1" t="s">
        <v>2330</v>
      </c>
      <c r="G581" s="1" t="s">
        <v>2331</v>
      </c>
      <c r="H581" s="1" t="s">
        <v>2319</v>
      </c>
      <c r="I581" s="1" t="s">
        <v>2332</v>
      </c>
      <c r="J581" s="1" t="s">
        <v>20</v>
      </c>
      <c r="K581" s="3">
        <v>44.57</v>
      </c>
      <c r="L581">
        <v>1</v>
      </c>
      <c r="M581" s="3">
        <v>44.57</v>
      </c>
      <c r="N581" s="1" t="s">
        <v>21</v>
      </c>
      <c r="O581" s="1" t="s">
        <v>80</v>
      </c>
    </row>
    <row r="582" spans="1:15" x14ac:dyDescent="0.3">
      <c r="A582" s="1" t="s">
        <v>2333</v>
      </c>
      <c r="B582" s="2">
        <v>45050</v>
      </c>
      <c r="C582" s="1" t="s">
        <v>6672</v>
      </c>
      <c r="D582" s="1" t="s">
        <v>46</v>
      </c>
      <c r="E582">
        <v>2023</v>
      </c>
      <c r="F582" s="1" t="s">
        <v>557</v>
      </c>
      <c r="G582" s="1" t="s">
        <v>558</v>
      </c>
      <c r="H582" s="1" t="s">
        <v>2334</v>
      </c>
      <c r="I582" s="1" t="s">
        <v>2335</v>
      </c>
      <c r="J582" s="1" t="s">
        <v>87</v>
      </c>
      <c r="K582" s="3">
        <v>49.75</v>
      </c>
      <c r="L582">
        <v>3</v>
      </c>
      <c r="M582" s="3">
        <v>149.25</v>
      </c>
      <c r="N582" s="1" t="s">
        <v>6669</v>
      </c>
      <c r="O582" s="1" t="s">
        <v>37</v>
      </c>
    </row>
    <row r="583" spans="1:15" x14ac:dyDescent="0.3">
      <c r="A583" s="1" t="s">
        <v>2336</v>
      </c>
      <c r="B583" s="2">
        <v>44987</v>
      </c>
      <c r="C583" s="1" t="s">
        <v>6672</v>
      </c>
      <c r="D583" s="1" t="s">
        <v>15</v>
      </c>
      <c r="E583">
        <v>2023</v>
      </c>
      <c r="F583" s="1" t="s">
        <v>2337</v>
      </c>
      <c r="G583" s="1" t="s">
        <v>2338</v>
      </c>
      <c r="H583" s="1" t="s">
        <v>1974</v>
      </c>
      <c r="I583" s="1" t="s">
        <v>2339</v>
      </c>
      <c r="J583" s="1" t="s">
        <v>70</v>
      </c>
      <c r="K583" s="3">
        <v>14.2</v>
      </c>
      <c r="L583">
        <v>5</v>
      </c>
      <c r="M583" s="3">
        <v>71</v>
      </c>
      <c r="N583" s="1" t="s">
        <v>88</v>
      </c>
      <c r="O583" s="1" t="s">
        <v>193</v>
      </c>
    </row>
    <row r="584" spans="1:15" x14ac:dyDescent="0.3">
      <c r="A584" s="1" t="s">
        <v>2340</v>
      </c>
      <c r="B584" s="2">
        <v>45491</v>
      </c>
      <c r="C584" s="1" t="s">
        <v>6672</v>
      </c>
      <c r="D584" s="1" t="s">
        <v>32</v>
      </c>
      <c r="E584">
        <v>2024</v>
      </c>
      <c r="F584" s="1" t="s">
        <v>1123</v>
      </c>
      <c r="G584" s="1" t="s">
        <v>1222</v>
      </c>
      <c r="H584" s="1" t="s">
        <v>1497</v>
      </c>
      <c r="I584" s="1" t="s">
        <v>2341</v>
      </c>
      <c r="J584" s="1" t="s">
        <v>20</v>
      </c>
      <c r="K584" s="3">
        <v>33.01</v>
      </c>
      <c r="L584">
        <v>4</v>
      </c>
      <c r="M584" s="3">
        <v>132.04</v>
      </c>
      <c r="N584" s="1" t="s">
        <v>21</v>
      </c>
      <c r="O584" s="1" t="s">
        <v>22</v>
      </c>
    </row>
    <row r="585" spans="1:15" x14ac:dyDescent="0.3">
      <c r="A585" s="1" t="s">
        <v>2342</v>
      </c>
      <c r="B585" s="2">
        <v>45382</v>
      </c>
      <c r="C585" s="1" t="s">
        <v>6666</v>
      </c>
      <c r="D585" s="1" t="s">
        <v>15</v>
      </c>
      <c r="E585">
        <v>2024</v>
      </c>
      <c r="F585" s="1" t="s">
        <v>216</v>
      </c>
      <c r="G585" s="1" t="s">
        <v>217</v>
      </c>
      <c r="H585" s="1" t="s">
        <v>1080</v>
      </c>
      <c r="I585" s="1" t="s">
        <v>2343</v>
      </c>
      <c r="J585" s="1" t="s">
        <v>20</v>
      </c>
      <c r="K585" s="3">
        <v>48.03</v>
      </c>
      <c r="L585">
        <v>3</v>
      </c>
      <c r="M585" s="3">
        <v>144.09</v>
      </c>
      <c r="N585" s="1" t="s">
        <v>21</v>
      </c>
      <c r="O585" s="1" t="s">
        <v>37</v>
      </c>
    </row>
    <row r="586" spans="1:15" x14ac:dyDescent="0.3">
      <c r="A586" s="1" t="s">
        <v>2344</v>
      </c>
      <c r="B586" s="2">
        <v>45069</v>
      </c>
      <c r="C586" s="1" t="s">
        <v>6671</v>
      </c>
      <c r="D586" s="1" t="s">
        <v>46</v>
      </c>
      <c r="E586">
        <v>2023</v>
      </c>
      <c r="F586" s="1" t="s">
        <v>2345</v>
      </c>
      <c r="G586" s="1" t="s">
        <v>2346</v>
      </c>
      <c r="H586" s="1" t="s">
        <v>831</v>
      </c>
      <c r="I586" s="1" t="s">
        <v>832</v>
      </c>
      <c r="J586" s="1" t="s">
        <v>20</v>
      </c>
      <c r="K586" s="3">
        <v>35.57</v>
      </c>
      <c r="L586">
        <v>4</v>
      </c>
      <c r="M586" s="3">
        <v>142.28</v>
      </c>
      <c r="N586" s="1" t="s">
        <v>6669</v>
      </c>
      <c r="O586" s="1" t="s">
        <v>22</v>
      </c>
    </row>
    <row r="587" spans="1:15" x14ac:dyDescent="0.3">
      <c r="A587" s="1" t="s">
        <v>2347</v>
      </c>
      <c r="B587" s="2">
        <v>44855</v>
      </c>
      <c r="C587" s="1" t="s">
        <v>6668</v>
      </c>
      <c r="D587" s="1" t="s">
        <v>133</v>
      </c>
      <c r="E587">
        <v>2022</v>
      </c>
      <c r="F587" s="1" t="s">
        <v>1043</v>
      </c>
      <c r="G587" s="1" t="s">
        <v>2348</v>
      </c>
      <c r="H587" s="1" t="s">
        <v>2349</v>
      </c>
      <c r="I587" s="1" t="s">
        <v>2350</v>
      </c>
      <c r="J587" s="1" t="s">
        <v>20</v>
      </c>
      <c r="K587" s="3">
        <v>58.45</v>
      </c>
      <c r="L587">
        <v>4</v>
      </c>
      <c r="M587" s="3">
        <v>233.8</v>
      </c>
      <c r="N587" s="1" t="s">
        <v>21</v>
      </c>
      <c r="O587" s="1" t="s">
        <v>193</v>
      </c>
    </row>
    <row r="588" spans="1:15" x14ac:dyDescent="0.3">
      <c r="A588" s="1" t="s">
        <v>2351</v>
      </c>
      <c r="B588" s="2">
        <v>45003</v>
      </c>
      <c r="C588" s="1" t="s">
        <v>6673</v>
      </c>
      <c r="D588" s="1" t="s">
        <v>15</v>
      </c>
      <c r="E588">
        <v>2023</v>
      </c>
      <c r="F588" s="1" t="s">
        <v>1596</v>
      </c>
      <c r="G588" s="1" t="s">
        <v>1597</v>
      </c>
      <c r="H588" s="1" t="s">
        <v>645</v>
      </c>
      <c r="I588" s="1" t="s">
        <v>646</v>
      </c>
      <c r="J588" s="1" t="s">
        <v>70</v>
      </c>
      <c r="K588" s="3">
        <v>32.380000000000003</v>
      </c>
      <c r="L588">
        <v>4</v>
      </c>
      <c r="M588" s="3">
        <v>129.52000000000001</v>
      </c>
      <c r="N588" s="1" t="s">
        <v>6669</v>
      </c>
      <c r="O588" s="1" t="s">
        <v>22</v>
      </c>
    </row>
    <row r="589" spans="1:15" x14ac:dyDescent="0.3">
      <c r="A589" s="1" t="s">
        <v>2352</v>
      </c>
      <c r="B589" s="2">
        <v>45013</v>
      </c>
      <c r="C589" s="1" t="s">
        <v>6671</v>
      </c>
      <c r="D589" s="1" t="s">
        <v>15</v>
      </c>
      <c r="E589">
        <v>2023</v>
      </c>
      <c r="F589" s="1" t="s">
        <v>2353</v>
      </c>
      <c r="G589" s="1" t="s">
        <v>2354</v>
      </c>
      <c r="H589" s="1" t="s">
        <v>811</v>
      </c>
      <c r="I589" s="1" t="s">
        <v>1441</v>
      </c>
      <c r="J589" s="1" t="s">
        <v>20</v>
      </c>
      <c r="K589" s="3">
        <v>27.91</v>
      </c>
      <c r="L589">
        <v>3</v>
      </c>
      <c r="M589" s="3">
        <v>83.73</v>
      </c>
      <c r="N589" s="1" t="s">
        <v>21</v>
      </c>
      <c r="O589" s="1" t="s">
        <v>30</v>
      </c>
    </row>
    <row r="590" spans="1:15" x14ac:dyDescent="0.3">
      <c r="A590" s="1" t="s">
        <v>2355</v>
      </c>
      <c r="B590" s="2">
        <v>45241</v>
      </c>
      <c r="C590" s="1" t="s">
        <v>6673</v>
      </c>
      <c r="D590" s="1" t="s">
        <v>54</v>
      </c>
      <c r="E590">
        <v>2023</v>
      </c>
      <c r="F590" s="1" t="s">
        <v>2077</v>
      </c>
      <c r="G590" s="1" t="s">
        <v>2078</v>
      </c>
      <c r="H590" s="1" t="s">
        <v>2356</v>
      </c>
      <c r="I590" s="1" t="s">
        <v>2357</v>
      </c>
      <c r="J590" s="1" t="s">
        <v>70</v>
      </c>
      <c r="K590" s="3">
        <v>23.34</v>
      </c>
      <c r="L590">
        <v>1</v>
      </c>
      <c r="M590" s="3">
        <v>23.34</v>
      </c>
      <c r="N590" s="1" t="s">
        <v>21</v>
      </c>
      <c r="O590" s="1" t="s">
        <v>52</v>
      </c>
    </row>
    <row r="591" spans="1:15" x14ac:dyDescent="0.3">
      <c r="A591" s="1" t="s">
        <v>2358</v>
      </c>
      <c r="B591" s="2">
        <v>45636</v>
      </c>
      <c r="C591" s="1" t="s">
        <v>6671</v>
      </c>
      <c r="D591" s="1" t="s">
        <v>107</v>
      </c>
      <c r="E591">
        <v>2024</v>
      </c>
      <c r="F591" s="1" t="s">
        <v>387</v>
      </c>
      <c r="G591" s="1" t="s">
        <v>388</v>
      </c>
      <c r="H591" s="1" t="s">
        <v>2359</v>
      </c>
      <c r="I591" s="1" t="s">
        <v>2360</v>
      </c>
      <c r="J591" s="1" t="s">
        <v>87</v>
      </c>
      <c r="K591" s="3">
        <v>24.49</v>
      </c>
      <c r="L591">
        <v>3</v>
      </c>
      <c r="M591" s="3">
        <v>73.47</v>
      </c>
      <c r="N591" s="1" t="s">
        <v>88</v>
      </c>
      <c r="O591" s="1" t="s">
        <v>193</v>
      </c>
    </row>
    <row r="592" spans="1:15" x14ac:dyDescent="0.3">
      <c r="A592" s="1" t="s">
        <v>2361</v>
      </c>
      <c r="B592" s="2">
        <v>45441</v>
      </c>
      <c r="C592" s="1" t="s">
        <v>6670</v>
      </c>
      <c r="D592" s="1" t="s">
        <v>46</v>
      </c>
      <c r="E592">
        <v>2024</v>
      </c>
      <c r="F592" s="1" t="s">
        <v>1449</v>
      </c>
      <c r="G592" s="1" t="s">
        <v>2362</v>
      </c>
      <c r="H592" s="1" t="s">
        <v>27</v>
      </c>
      <c r="I592" s="1" t="s">
        <v>28</v>
      </c>
      <c r="J592" s="1" t="s">
        <v>51</v>
      </c>
      <c r="K592" s="3">
        <v>28.29</v>
      </c>
      <c r="L592">
        <v>3</v>
      </c>
      <c r="M592" s="3">
        <v>84.87</v>
      </c>
      <c r="N592" s="1" t="s">
        <v>6669</v>
      </c>
      <c r="O592" s="1" t="s">
        <v>22</v>
      </c>
    </row>
    <row r="593" spans="1:15" x14ac:dyDescent="0.3">
      <c r="A593" s="1" t="s">
        <v>2363</v>
      </c>
      <c r="B593" s="2">
        <v>45874</v>
      </c>
      <c r="C593" s="1" t="s">
        <v>6671</v>
      </c>
      <c r="D593" s="1" t="s">
        <v>90</v>
      </c>
      <c r="E593">
        <v>2025</v>
      </c>
      <c r="F593" s="1" t="s">
        <v>1344</v>
      </c>
      <c r="G593" s="1" t="s">
        <v>1345</v>
      </c>
      <c r="H593" s="1" t="s">
        <v>572</v>
      </c>
      <c r="I593" s="1" t="s">
        <v>1346</v>
      </c>
      <c r="J593" s="1" t="s">
        <v>70</v>
      </c>
      <c r="K593" s="3">
        <v>29.87</v>
      </c>
      <c r="L593">
        <v>5</v>
      </c>
      <c r="M593" s="3">
        <v>149.35</v>
      </c>
      <c r="N593" s="1" t="s">
        <v>21</v>
      </c>
      <c r="O593" s="1" t="s">
        <v>30</v>
      </c>
    </row>
    <row r="594" spans="1:15" x14ac:dyDescent="0.3">
      <c r="A594" s="1" t="s">
        <v>2364</v>
      </c>
      <c r="B594" s="2">
        <v>45483</v>
      </c>
      <c r="C594" s="1" t="s">
        <v>6670</v>
      </c>
      <c r="D594" s="1" t="s">
        <v>32</v>
      </c>
      <c r="E594">
        <v>2024</v>
      </c>
      <c r="F594" s="1" t="s">
        <v>195</v>
      </c>
      <c r="G594" s="1" t="s">
        <v>196</v>
      </c>
      <c r="H594" s="1" t="s">
        <v>2365</v>
      </c>
      <c r="I594" s="1" t="s">
        <v>2366</v>
      </c>
      <c r="J594" s="1" t="s">
        <v>20</v>
      </c>
      <c r="K594" s="3">
        <v>45.89</v>
      </c>
      <c r="L594">
        <v>4</v>
      </c>
      <c r="M594" s="3">
        <v>183.56</v>
      </c>
      <c r="N594" s="1" t="s">
        <v>88</v>
      </c>
      <c r="O594" s="1" t="s">
        <v>30</v>
      </c>
    </row>
    <row r="595" spans="1:15" x14ac:dyDescent="0.3">
      <c r="A595" s="1" t="s">
        <v>2367</v>
      </c>
      <c r="B595" s="2">
        <v>45595</v>
      </c>
      <c r="C595" s="1" t="s">
        <v>6670</v>
      </c>
      <c r="D595" s="1" t="s">
        <v>133</v>
      </c>
      <c r="E595">
        <v>2024</v>
      </c>
      <c r="F595" s="1" t="s">
        <v>2368</v>
      </c>
      <c r="G595" s="1" t="s">
        <v>2369</v>
      </c>
      <c r="H595" s="1" t="s">
        <v>223</v>
      </c>
      <c r="I595" s="1" t="s">
        <v>2370</v>
      </c>
      <c r="J595" s="1" t="s">
        <v>70</v>
      </c>
      <c r="K595" s="3">
        <v>5.49</v>
      </c>
      <c r="L595">
        <v>3</v>
      </c>
      <c r="M595" s="3">
        <v>16.47</v>
      </c>
      <c r="N595" s="1" t="s">
        <v>21</v>
      </c>
      <c r="O595" s="1" t="s">
        <v>22</v>
      </c>
    </row>
    <row r="596" spans="1:15" x14ac:dyDescent="0.3">
      <c r="A596" s="1" t="s">
        <v>2371</v>
      </c>
      <c r="B596" s="2">
        <v>45063</v>
      </c>
      <c r="C596" s="1" t="s">
        <v>6670</v>
      </c>
      <c r="D596" s="1" t="s">
        <v>46</v>
      </c>
      <c r="E596">
        <v>2023</v>
      </c>
      <c r="F596" s="1" t="s">
        <v>2372</v>
      </c>
      <c r="G596" s="1" t="s">
        <v>2373</v>
      </c>
      <c r="H596" s="1" t="s">
        <v>2374</v>
      </c>
      <c r="I596" s="1" t="s">
        <v>2375</v>
      </c>
      <c r="J596" s="1" t="s">
        <v>20</v>
      </c>
      <c r="K596" s="3">
        <v>5.89</v>
      </c>
      <c r="L596">
        <v>5</v>
      </c>
      <c r="M596" s="3">
        <v>29.45</v>
      </c>
      <c r="N596" s="1" t="s">
        <v>21</v>
      </c>
      <c r="O596" s="1" t="s">
        <v>30</v>
      </c>
    </row>
    <row r="597" spans="1:15" x14ac:dyDescent="0.3">
      <c r="A597" s="1" t="s">
        <v>2376</v>
      </c>
      <c r="B597" s="2">
        <v>44851</v>
      </c>
      <c r="C597" s="1" t="s">
        <v>6667</v>
      </c>
      <c r="D597" s="1" t="s">
        <v>133</v>
      </c>
      <c r="E597">
        <v>2022</v>
      </c>
      <c r="F597" s="1" t="s">
        <v>2285</v>
      </c>
      <c r="G597" s="1" t="s">
        <v>2286</v>
      </c>
      <c r="H597" s="1" t="s">
        <v>1879</v>
      </c>
      <c r="I597" s="1" t="s">
        <v>1880</v>
      </c>
      <c r="J597" s="1" t="s">
        <v>70</v>
      </c>
      <c r="K597" s="3">
        <v>22.13</v>
      </c>
      <c r="L597">
        <v>4</v>
      </c>
      <c r="M597" s="3">
        <v>88.52</v>
      </c>
      <c r="N597" s="1" t="s">
        <v>6669</v>
      </c>
      <c r="O597" s="1" t="s">
        <v>37</v>
      </c>
    </row>
    <row r="598" spans="1:15" x14ac:dyDescent="0.3">
      <c r="A598" s="1" t="s">
        <v>2377</v>
      </c>
      <c r="B598" s="2">
        <v>45061</v>
      </c>
      <c r="C598" s="1" t="s">
        <v>6667</v>
      </c>
      <c r="D598" s="1" t="s">
        <v>46</v>
      </c>
      <c r="E598">
        <v>2023</v>
      </c>
      <c r="F598" s="1" t="s">
        <v>1477</v>
      </c>
      <c r="G598" s="1" t="s">
        <v>1478</v>
      </c>
      <c r="H598" s="1" t="s">
        <v>707</v>
      </c>
      <c r="I598" s="1" t="s">
        <v>2378</v>
      </c>
      <c r="J598" s="1" t="s">
        <v>87</v>
      </c>
      <c r="K598" s="3">
        <v>41.59</v>
      </c>
      <c r="L598">
        <v>3</v>
      </c>
      <c r="M598" s="3">
        <v>124.77</v>
      </c>
      <c r="N598" s="1" t="s">
        <v>88</v>
      </c>
      <c r="O598" s="1" t="s">
        <v>193</v>
      </c>
    </row>
    <row r="599" spans="1:15" x14ac:dyDescent="0.3">
      <c r="A599" s="1" t="s">
        <v>2379</v>
      </c>
      <c r="B599" s="2">
        <v>44859</v>
      </c>
      <c r="C599" s="1" t="s">
        <v>6671</v>
      </c>
      <c r="D599" s="1" t="s">
        <v>133</v>
      </c>
      <c r="E599">
        <v>2022</v>
      </c>
      <c r="F599" s="1" t="s">
        <v>2380</v>
      </c>
      <c r="G599" s="1" t="s">
        <v>2381</v>
      </c>
      <c r="H599" s="1" t="s">
        <v>2382</v>
      </c>
      <c r="I599" s="1" t="s">
        <v>2383</v>
      </c>
      <c r="J599" s="1" t="s">
        <v>20</v>
      </c>
      <c r="K599" s="3">
        <v>40.659999999999997</v>
      </c>
      <c r="L599">
        <v>5</v>
      </c>
      <c r="M599" s="3">
        <v>203.3</v>
      </c>
      <c r="N599" s="1" t="s">
        <v>29</v>
      </c>
      <c r="O599" s="1" t="s">
        <v>37</v>
      </c>
    </row>
    <row r="600" spans="1:15" x14ac:dyDescent="0.3">
      <c r="A600" s="1" t="s">
        <v>2384</v>
      </c>
      <c r="B600" s="2">
        <v>45560</v>
      </c>
      <c r="C600" s="1" t="s">
        <v>6670</v>
      </c>
      <c r="D600" s="1" t="s">
        <v>60</v>
      </c>
      <c r="E600">
        <v>2024</v>
      </c>
      <c r="F600" s="1" t="s">
        <v>2317</v>
      </c>
      <c r="G600" s="1" t="s">
        <v>2385</v>
      </c>
      <c r="H600" s="1" t="s">
        <v>2182</v>
      </c>
      <c r="I600" s="1" t="s">
        <v>2183</v>
      </c>
      <c r="J600" s="1" t="s">
        <v>20</v>
      </c>
      <c r="K600" s="3">
        <v>25.52</v>
      </c>
      <c r="L600">
        <v>5</v>
      </c>
      <c r="M600" s="3">
        <v>127.6</v>
      </c>
      <c r="N600" s="1" t="s">
        <v>88</v>
      </c>
      <c r="O600" s="1" t="s">
        <v>193</v>
      </c>
    </row>
    <row r="601" spans="1:15" x14ac:dyDescent="0.3">
      <c r="A601" s="1" t="s">
        <v>2386</v>
      </c>
      <c r="B601" s="2">
        <v>45272</v>
      </c>
      <c r="C601" s="1" t="s">
        <v>6671</v>
      </c>
      <c r="D601" s="1" t="s">
        <v>107</v>
      </c>
      <c r="E601">
        <v>2023</v>
      </c>
      <c r="F601" s="1" t="s">
        <v>2387</v>
      </c>
      <c r="G601" s="1" t="s">
        <v>2388</v>
      </c>
      <c r="H601" s="1" t="s">
        <v>2234</v>
      </c>
      <c r="I601" s="1" t="s">
        <v>2235</v>
      </c>
      <c r="J601" s="1" t="s">
        <v>87</v>
      </c>
      <c r="K601" s="3">
        <v>10.01</v>
      </c>
      <c r="L601">
        <v>2</v>
      </c>
      <c r="M601" s="3">
        <v>20.02</v>
      </c>
      <c r="N601" s="1" t="s">
        <v>29</v>
      </c>
      <c r="O601" s="1" t="s">
        <v>44</v>
      </c>
    </row>
    <row r="602" spans="1:15" x14ac:dyDescent="0.3">
      <c r="A602" s="1" t="s">
        <v>2389</v>
      </c>
      <c r="B602" s="2">
        <v>45058</v>
      </c>
      <c r="C602" s="1" t="s">
        <v>6668</v>
      </c>
      <c r="D602" s="1" t="s">
        <v>46</v>
      </c>
      <c r="E602">
        <v>2023</v>
      </c>
      <c r="F602" s="1" t="s">
        <v>1596</v>
      </c>
      <c r="G602" s="1" t="s">
        <v>2390</v>
      </c>
      <c r="H602" s="1" t="s">
        <v>455</v>
      </c>
      <c r="I602" s="1" t="s">
        <v>456</v>
      </c>
      <c r="J602" s="1" t="s">
        <v>51</v>
      </c>
      <c r="K602" s="3">
        <v>44.56</v>
      </c>
      <c r="L602">
        <v>3</v>
      </c>
      <c r="M602" s="3">
        <v>133.68</v>
      </c>
      <c r="N602" s="1" t="s">
        <v>6669</v>
      </c>
      <c r="O602" s="1" t="s">
        <v>30</v>
      </c>
    </row>
    <row r="603" spans="1:15" x14ac:dyDescent="0.3">
      <c r="A603" s="1" t="s">
        <v>2391</v>
      </c>
      <c r="B603" s="2">
        <v>44990</v>
      </c>
      <c r="C603" s="1" t="s">
        <v>6666</v>
      </c>
      <c r="D603" s="1" t="s">
        <v>15</v>
      </c>
      <c r="E603">
        <v>2023</v>
      </c>
      <c r="F603" s="1" t="s">
        <v>1477</v>
      </c>
      <c r="G603" s="1" t="s">
        <v>2392</v>
      </c>
      <c r="H603" s="1" t="s">
        <v>2393</v>
      </c>
      <c r="I603" s="1" t="s">
        <v>2394</v>
      </c>
      <c r="J603" s="1" t="s">
        <v>70</v>
      </c>
      <c r="K603" s="3">
        <v>41.73</v>
      </c>
      <c r="L603">
        <v>3</v>
      </c>
      <c r="M603" s="3">
        <v>125.19</v>
      </c>
      <c r="N603" s="1" t="s">
        <v>6669</v>
      </c>
      <c r="O603" s="1" t="s">
        <v>95</v>
      </c>
    </row>
    <row r="604" spans="1:15" x14ac:dyDescent="0.3">
      <c r="A604" s="1" t="s">
        <v>2395</v>
      </c>
      <c r="B604" s="2">
        <v>44886</v>
      </c>
      <c r="C604" s="1" t="s">
        <v>6667</v>
      </c>
      <c r="D604" s="1" t="s">
        <v>54</v>
      </c>
      <c r="E604">
        <v>2022</v>
      </c>
      <c r="F604" s="1" t="s">
        <v>521</v>
      </c>
      <c r="G604" s="1" t="s">
        <v>522</v>
      </c>
      <c r="H604" s="1" t="s">
        <v>2396</v>
      </c>
      <c r="I604" s="1" t="s">
        <v>2397</v>
      </c>
      <c r="J604" s="1" t="s">
        <v>20</v>
      </c>
      <c r="K604" s="3">
        <v>18.91</v>
      </c>
      <c r="L604">
        <v>1</v>
      </c>
      <c r="M604" s="3">
        <v>18.91</v>
      </c>
      <c r="N604" s="1" t="s">
        <v>29</v>
      </c>
      <c r="O604" s="1" t="s">
        <v>44</v>
      </c>
    </row>
    <row r="605" spans="1:15" x14ac:dyDescent="0.3">
      <c r="A605" s="1" t="s">
        <v>2398</v>
      </c>
      <c r="B605" s="2">
        <v>45590</v>
      </c>
      <c r="C605" s="1" t="s">
        <v>6668</v>
      </c>
      <c r="D605" s="1" t="s">
        <v>133</v>
      </c>
      <c r="E605">
        <v>2024</v>
      </c>
      <c r="F605" s="1" t="s">
        <v>2399</v>
      </c>
      <c r="G605" s="1" t="s">
        <v>2400</v>
      </c>
      <c r="H605" s="1" t="s">
        <v>1060</v>
      </c>
      <c r="I605" s="1" t="s">
        <v>1061</v>
      </c>
      <c r="J605" s="1" t="s">
        <v>87</v>
      </c>
      <c r="K605" s="3">
        <v>13.87</v>
      </c>
      <c r="L605">
        <v>3</v>
      </c>
      <c r="M605" s="3">
        <v>41.61</v>
      </c>
      <c r="N605" s="1" t="s">
        <v>29</v>
      </c>
      <c r="O605" s="1" t="s">
        <v>44</v>
      </c>
    </row>
    <row r="606" spans="1:15" x14ac:dyDescent="0.3">
      <c r="A606" s="1" t="s">
        <v>2401</v>
      </c>
      <c r="B606" s="2">
        <v>45235</v>
      </c>
      <c r="C606" s="1" t="s">
        <v>6666</v>
      </c>
      <c r="D606" s="1" t="s">
        <v>54</v>
      </c>
      <c r="E606">
        <v>2023</v>
      </c>
      <c r="F606" s="1" t="s">
        <v>1418</v>
      </c>
      <c r="G606" s="1" t="s">
        <v>2402</v>
      </c>
      <c r="H606" s="1" t="s">
        <v>2403</v>
      </c>
      <c r="I606" s="1" t="s">
        <v>2404</v>
      </c>
      <c r="J606" s="1" t="s">
        <v>70</v>
      </c>
      <c r="K606" s="3">
        <v>17.190000000000001</v>
      </c>
      <c r="L606">
        <v>1</v>
      </c>
      <c r="M606" s="3">
        <v>17.190000000000001</v>
      </c>
      <c r="N606" s="1" t="s">
        <v>21</v>
      </c>
      <c r="O606" s="1" t="s">
        <v>37</v>
      </c>
    </row>
    <row r="607" spans="1:15" x14ac:dyDescent="0.3">
      <c r="A607" s="1" t="s">
        <v>2405</v>
      </c>
      <c r="B607" s="2">
        <v>45079</v>
      </c>
      <c r="C607" s="1" t="s">
        <v>6668</v>
      </c>
      <c r="D607" s="1" t="s">
        <v>24</v>
      </c>
      <c r="E607">
        <v>2023</v>
      </c>
      <c r="F607" s="1" t="s">
        <v>2406</v>
      </c>
      <c r="G607" s="1" t="s">
        <v>2407</v>
      </c>
      <c r="H607" s="1" t="s">
        <v>2359</v>
      </c>
      <c r="I607" s="1" t="s">
        <v>2408</v>
      </c>
      <c r="J607" s="1" t="s">
        <v>87</v>
      </c>
      <c r="K607" s="3">
        <v>19.97</v>
      </c>
      <c r="L607">
        <v>3</v>
      </c>
      <c r="M607" s="3">
        <v>59.91</v>
      </c>
      <c r="N607" s="1" t="s">
        <v>88</v>
      </c>
      <c r="O607" s="1" t="s">
        <v>37</v>
      </c>
    </row>
    <row r="608" spans="1:15" x14ac:dyDescent="0.3">
      <c r="A608" s="1" t="s">
        <v>2409</v>
      </c>
      <c r="B608" s="2">
        <v>45100</v>
      </c>
      <c r="C608" s="1" t="s">
        <v>6668</v>
      </c>
      <c r="D608" s="1" t="s">
        <v>24</v>
      </c>
      <c r="E608">
        <v>2023</v>
      </c>
      <c r="F608" s="1" t="s">
        <v>2330</v>
      </c>
      <c r="G608" s="1" t="s">
        <v>2410</v>
      </c>
      <c r="H608" s="1" t="s">
        <v>2411</v>
      </c>
      <c r="I608" s="1" t="s">
        <v>2412</v>
      </c>
      <c r="J608" s="1" t="s">
        <v>87</v>
      </c>
      <c r="K608" s="3">
        <v>38.5</v>
      </c>
      <c r="L608">
        <v>4</v>
      </c>
      <c r="M608" s="3">
        <v>154</v>
      </c>
      <c r="N608" s="1" t="s">
        <v>6669</v>
      </c>
      <c r="O608" s="1" t="s">
        <v>22</v>
      </c>
    </row>
    <row r="609" spans="1:15" x14ac:dyDescent="0.3">
      <c r="A609" s="1" t="s">
        <v>2413</v>
      </c>
      <c r="B609" s="2">
        <v>45568</v>
      </c>
      <c r="C609" s="1" t="s">
        <v>6672</v>
      </c>
      <c r="D609" s="1" t="s">
        <v>133</v>
      </c>
      <c r="E609">
        <v>2024</v>
      </c>
      <c r="F609" s="1" t="s">
        <v>676</v>
      </c>
      <c r="G609" s="1" t="s">
        <v>2414</v>
      </c>
      <c r="H609" s="1" t="s">
        <v>2415</v>
      </c>
      <c r="I609" s="1" t="s">
        <v>2416</v>
      </c>
      <c r="J609" s="1" t="s">
        <v>70</v>
      </c>
      <c r="K609" s="3">
        <v>42.49</v>
      </c>
      <c r="L609">
        <v>1</v>
      </c>
      <c r="M609" s="3">
        <v>42.49</v>
      </c>
      <c r="N609" s="1" t="s">
        <v>6669</v>
      </c>
      <c r="O609" s="1" t="s">
        <v>37</v>
      </c>
    </row>
    <row r="610" spans="1:15" x14ac:dyDescent="0.3">
      <c r="A610" s="1" t="s">
        <v>2417</v>
      </c>
      <c r="B610" s="2">
        <v>45499</v>
      </c>
      <c r="C610" s="1" t="s">
        <v>6668</v>
      </c>
      <c r="D610" s="1" t="s">
        <v>32</v>
      </c>
      <c r="E610">
        <v>2024</v>
      </c>
      <c r="F610" s="1" t="s">
        <v>533</v>
      </c>
      <c r="G610" s="1" t="s">
        <v>534</v>
      </c>
      <c r="H610" s="1" t="s">
        <v>811</v>
      </c>
      <c r="I610" s="1" t="s">
        <v>1441</v>
      </c>
      <c r="J610" s="1" t="s">
        <v>20</v>
      </c>
      <c r="K610" s="3">
        <v>30.81</v>
      </c>
      <c r="L610">
        <v>5</v>
      </c>
      <c r="M610" s="3">
        <v>154.05000000000001</v>
      </c>
      <c r="N610" s="1" t="s">
        <v>21</v>
      </c>
      <c r="O610" s="1" t="s">
        <v>44</v>
      </c>
    </row>
    <row r="611" spans="1:15" x14ac:dyDescent="0.3">
      <c r="A611" s="1" t="s">
        <v>2418</v>
      </c>
      <c r="B611" s="2">
        <v>45171</v>
      </c>
      <c r="C611" s="1" t="s">
        <v>6673</v>
      </c>
      <c r="D611" s="1" t="s">
        <v>60</v>
      </c>
      <c r="E611">
        <v>2023</v>
      </c>
      <c r="F611" s="1" t="s">
        <v>511</v>
      </c>
      <c r="G611" s="1" t="s">
        <v>512</v>
      </c>
      <c r="H611" s="1" t="s">
        <v>2419</v>
      </c>
      <c r="I611" s="1" t="s">
        <v>2420</v>
      </c>
      <c r="J611" s="1" t="s">
        <v>70</v>
      </c>
      <c r="K611" s="3">
        <v>31.71</v>
      </c>
      <c r="L611">
        <v>4</v>
      </c>
      <c r="M611" s="3">
        <v>126.84</v>
      </c>
      <c r="N611" s="1" t="s">
        <v>21</v>
      </c>
      <c r="O611" s="1" t="s">
        <v>44</v>
      </c>
    </row>
    <row r="612" spans="1:15" x14ac:dyDescent="0.3">
      <c r="A612" s="1" t="s">
        <v>2421</v>
      </c>
      <c r="B612" s="2">
        <v>45591</v>
      </c>
      <c r="C612" s="1" t="s">
        <v>6673</v>
      </c>
      <c r="D612" s="1" t="s">
        <v>133</v>
      </c>
      <c r="E612">
        <v>2024</v>
      </c>
      <c r="F612" s="1" t="s">
        <v>2422</v>
      </c>
      <c r="G612" s="1" t="s">
        <v>2423</v>
      </c>
      <c r="H612" s="1" t="s">
        <v>2424</v>
      </c>
      <c r="I612" s="1" t="s">
        <v>2425</v>
      </c>
      <c r="J612" s="1" t="s">
        <v>20</v>
      </c>
      <c r="K612" s="3">
        <v>15.34</v>
      </c>
      <c r="L612">
        <v>2</v>
      </c>
      <c r="M612" s="3">
        <v>30.68</v>
      </c>
      <c r="N612" s="1" t="s">
        <v>21</v>
      </c>
      <c r="O612" s="1" t="s">
        <v>80</v>
      </c>
    </row>
    <row r="613" spans="1:15" x14ac:dyDescent="0.3">
      <c r="A613" s="1" t="s">
        <v>2426</v>
      </c>
      <c r="B613" s="2">
        <v>44941</v>
      </c>
      <c r="C613" s="1" t="s">
        <v>6666</v>
      </c>
      <c r="D613" s="1" t="s">
        <v>210</v>
      </c>
      <c r="E613">
        <v>2023</v>
      </c>
      <c r="F613" s="1" t="s">
        <v>235</v>
      </c>
      <c r="G613" s="1" t="s">
        <v>2427</v>
      </c>
      <c r="H613" s="1" t="s">
        <v>2428</v>
      </c>
      <c r="I613" s="1" t="s">
        <v>2429</v>
      </c>
      <c r="J613" s="1" t="s">
        <v>70</v>
      </c>
      <c r="K613" s="3">
        <v>22.51</v>
      </c>
      <c r="L613">
        <v>2</v>
      </c>
      <c r="M613" s="3">
        <v>45.02</v>
      </c>
      <c r="N613" s="1" t="s">
        <v>29</v>
      </c>
      <c r="O613" s="1" t="s">
        <v>44</v>
      </c>
    </row>
    <row r="614" spans="1:15" x14ac:dyDescent="0.3">
      <c r="A614" s="1" t="s">
        <v>2430</v>
      </c>
      <c r="B614" s="2">
        <v>44951</v>
      </c>
      <c r="C614" s="1" t="s">
        <v>6670</v>
      </c>
      <c r="D614" s="1" t="s">
        <v>210</v>
      </c>
      <c r="E614">
        <v>2023</v>
      </c>
      <c r="F614" s="1" t="s">
        <v>118</v>
      </c>
      <c r="G614" s="1" t="s">
        <v>2431</v>
      </c>
      <c r="H614" s="1" t="s">
        <v>598</v>
      </c>
      <c r="I614" s="1" t="s">
        <v>2432</v>
      </c>
      <c r="J614" s="1" t="s">
        <v>70</v>
      </c>
      <c r="K614" s="3">
        <v>48.83</v>
      </c>
      <c r="L614">
        <v>2</v>
      </c>
      <c r="M614" s="3">
        <v>97.66</v>
      </c>
      <c r="N614" s="1" t="s">
        <v>21</v>
      </c>
      <c r="O614" s="1" t="s">
        <v>37</v>
      </c>
    </row>
    <row r="615" spans="1:15" x14ac:dyDescent="0.3">
      <c r="A615" s="1" t="s">
        <v>2433</v>
      </c>
      <c r="B615" s="2">
        <v>45541</v>
      </c>
      <c r="C615" s="1" t="s">
        <v>6668</v>
      </c>
      <c r="D615" s="1" t="s">
        <v>60</v>
      </c>
      <c r="E615">
        <v>2024</v>
      </c>
      <c r="F615" s="1" t="s">
        <v>1993</v>
      </c>
      <c r="G615" s="1" t="s">
        <v>2434</v>
      </c>
      <c r="H615" s="1" t="s">
        <v>2189</v>
      </c>
      <c r="I615" s="1" t="s">
        <v>2190</v>
      </c>
      <c r="J615" s="1" t="s">
        <v>20</v>
      </c>
      <c r="K615" s="3">
        <v>43.61</v>
      </c>
      <c r="L615">
        <v>5</v>
      </c>
      <c r="M615" s="3">
        <v>218.05</v>
      </c>
      <c r="N615" s="1" t="s">
        <v>6669</v>
      </c>
      <c r="O615" s="1" t="s">
        <v>193</v>
      </c>
    </row>
    <row r="616" spans="1:15" x14ac:dyDescent="0.3">
      <c r="A616" s="1" t="s">
        <v>2435</v>
      </c>
      <c r="B616" s="2">
        <v>45057</v>
      </c>
      <c r="C616" s="1" t="s">
        <v>6672</v>
      </c>
      <c r="D616" s="1" t="s">
        <v>46</v>
      </c>
      <c r="E616">
        <v>2023</v>
      </c>
      <c r="F616" s="1" t="s">
        <v>1449</v>
      </c>
      <c r="G616" s="1" t="s">
        <v>2436</v>
      </c>
      <c r="H616" s="1" t="s">
        <v>430</v>
      </c>
      <c r="I616" s="1" t="s">
        <v>1925</v>
      </c>
      <c r="J616" s="1" t="s">
        <v>20</v>
      </c>
      <c r="K616" s="3">
        <v>23.43</v>
      </c>
      <c r="L616">
        <v>1</v>
      </c>
      <c r="M616" s="3">
        <v>23.43</v>
      </c>
      <c r="N616" s="1" t="s">
        <v>6669</v>
      </c>
      <c r="O616" s="1" t="s">
        <v>95</v>
      </c>
    </row>
    <row r="617" spans="1:15" x14ac:dyDescent="0.3">
      <c r="A617" s="1" t="s">
        <v>2437</v>
      </c>
      <c r="B617" s="2">
        <v>45512</v>
      </c>
      <c r="C617" s="1" t="s">
        <v>6672</v>
      </c>
      <c r="D617" s="1" t="s">
        <v>90</v>
      </c>
      <c r="E617">
        <v>2024</v>
      </c>
      <c r="F617" s="1" t="s">
        <v>1192</v>
      </c>
      <c r="G617" s="1" t="s">
        <v>1193</v>
      </c>
      <c r="H617" s="1" t="s">
        <v>2438</v>
      </c>
      <c r="I617" s="1" t="s">
        <v>2439</v>
      </c>
      <c r="J617" s="1" t="s">
        <v>70</v>
      </c>
      <c r="K617" s="3">
        <v>8.5500000000000007</v>
      </c>
      <c r="L617">
        <v>1</v>
      </c>
      <c r="M617" s="3">
        <v>8.5500000000000007</v>
      </c>
      <c r="N617" s="1" t="s">
        <v>21</v>
      </c>
      <c r="O617" s="1" t="s">
        <v>22</v>
      </c>
    </row>
    <row r="618" spans="1:15" x14ac:dyDescent="0.3">
      <c r="A618" s="1" t="s">
        <v>2440</v>
      </c>
      <c r="B618" s="2">
        <v>45843</v>
      </c>
      <c r="C618" s="1" t="s">
        <v>6673</v>
      </c>
      <c r="D618" s="1" t="s">
        <v>32</v>
      </c>
      <c r="E618">
        <v>2025</v>
      </c>
      <c r="F618" s="1" t="s">
        <v>235</v>
      </c>
      <c r="G618" s="1" t="s">
        <v>236</v>
      </c>
      <c r="H618" s="1" t="s">
        <v>720</v>
      </c>
      <c r="I618" s="1" t="s">
        <v>721</v>
      </c>
      <c r="J618" s="1" t="s">
        <v>20</v>
      </c>
      <c r="K618" s="3">
        <v>14.86</v>
      </c>
      <c r="L618">
        <v>3</v>
      </c>
      <c r="M618" s="3">
        <v>44.58</v>
      </c>
      <c r="N618" s="1" t="s">
        <v>6669</v>
      </c>
      <c r="O618" s="1" t="s">
        <v>30</v>
      </c>
    </row>
    <row r="619" spans="1:15" x14ac:dyDescent="0.3">
      <c r="A619" s="1" t="s">
        <v>2441</v>
      </c>
      <c r="B619" s="2">
        <v>44925</v>
      </c>
      <c r="C619" s="1" t="s">
        <v>6668</v>
      </c>
      <c r="D619" s="1" t="s">
        <v>107</v>
      </c>
      <c r="E619">
        <v>2022</v>
      </c>
      <c r="F619" s="1" t="s">
        <v>2089</v>
      </c>
      <c r="G619" s="1" t="s">
        <v>2090</v>
      </c>
      <c r="H619" s="1" t="s">
        <v>1613</v>
      </c>
      <c r="I619" s="1" t="s">
        <v>2442</v>
      </c>
      <c r="J619" s="1" t="s">
        <v>70</v>
      </c>
      <c r="K619" s="3">
        <v>11.67</v>
      </c>
      <c r="L619">
        <v>5</v>
      </c>
      <c r="M619" s="3">
        <v>58.35</v>
      </c>
      <c r="N619" s="1" t="s">
        <v>21</v>
      </c>
      <c r="O619" s="1" t="s">
        <v>193</v>
      </c>
    </row>
    <row r="620" spans="1:15" x14ac:dyDescent="0.3">
      <c r="A620" s="1" t="s">
        <v>2443</v>
      </c>
      <c r="B620" s="2">
        <v>44882</v>
      </c>
      <c r="C620" s="1" t="s">
        <v>6672</v>
      </c>
      <c r="D620" s="1" t="s">
        <v>54</v>
      </c>
      <c r="E620">
        <v>2022</v>
      </c>
      <c r="F620" s="1" t="s">
        <v>2149</v>
      </c>
      <c r="G620" s="1" t="s">
        <v>2444</v>
      </c>
      <c r="H620" s="1" t="s">
        <v>104</v>
      </c>
      <c r="I620" s="1" t="s">
        <v>2445</v>
      </c>
      <c r="J620" s="1" t="s">
        <v>20</v>
      </c>
      <c r="K620" s="3">
        <v>11.16</v>
      </c>
      <c r="L620">
        <v>5</v>
      </c>
      <c r="M620" s="3">
        <v>55.8</v>
      </c>
      <c r="N620" s="1" t="s">
        <v>21</v>
      </c>
      <c r="O620" s="1" t="s">
        <v>37</v>
      </c>
    </row>
    <row r="621" spans="1:15" x14ac:dyDescent="0.3">
      <c r="A621" s="1" t="s">
        <v>2446</v>
      </c>
      <c r="B621" s="2">
        <v>45418</v>
      </c>
      <c r="C621" s="1" t="s">
        <v>6667</v>
      </c>
      <c r="D621" s="1" t="s">
        <v>46</v>
      </c>
      <c r="E621">
        <v>2024</v>
      </c>
      <c r="F621" s="1" t="s">
        <v>2447</v>
      </c>
      <c r="G621" s="1" t="s">
        <v>2448</v>
      </c>
      <c r="H621" s="1" t="s">
        <v>2449</v>
      </c>
      <c r="I621" s="1" t="s">
        <v>2450</v>
      </c>
      <c r="J621" s="1" t="s">
        <v>70</v>
      </c>
      <c r="K621" s="3">
        <v>41.16</v>
      </c>
      <c r="L621">
        <v>1</v>
      </c>
      <c r="M621" s="3">
        <v>41.16</v>
      </c>
      <c r="N621" s="1" t="s">
        <v>6669</v>
      </c>
      <c r="O621" s="1" t="s">
        <v>30</v>
      </c>
    </row>
    <row r="622" spans="1:15" x14ac:dyDescent="0.3">
      <c r="A622" s="1" t="s">
        <v>2451</v>
      </c>
      <c r="B622" s="2">
        <v>45849</v>
      </c>
      <c r="C622" s="1" t="s">
        <v>6668</v>
      </c>
      <c r="D622" s="1" t="s">
        <v>32</v>
      </c>
      <c r="E622">
        <v>2025</v>
      </c>
      <c r="F622" s="1" t="s">
        <v>1742</v>
      </c>
      <c r="G622" s="1" t="s">
        <v>2452</v>
      </c>
      <c r="H622" s="1" t="s">
        <v>2048</v>
      </c>
      <c r="I622" s="1" t="s">
        <v>2453</v>
      </c>
      <c r="J622" s="1" t="s">
        <v>20</v>
      </c>
      <c r="K622" s="3">
        <v>23.42</v>
      </c>
      <c r="L622">
        <v>2</v>
      </c>
      <c r="M622" s="3">
        <v>46.84</v>
      </c>
      <c r="N622" s="1" t="s">
        <v>6669</v>
      </c>
      <c r="O622" s="1" t="s">
        <v>44</v>
      </c>
    </row>
    <row r="623" spans="1:15" x14ac:dyDescent="0.3">
      <c r="A623" s="1" t="s">
        <v>2454</v>
      </c>
      <c r="B623" s="2">
        <v>45159</v>
      </c>
      <c r="C623" s="1" t="s">
        <v>6667</v>
      </c>
      <c r="D623" s="1" t="s">
        <v>90</v>
      </c>
      <c r="E623">
        <v>2023</v>
      </c>
      <c r="F623" s="1" t="s">
        <v>2455</v>
      </c>
      <c r="G623" s="1" t="s">
        <v>2456</v>
      </c>
      <c r="H623" s="1" t="s">
        <v>1246</v>
      </c>
      <c r="I623" s="1" t="s">
        <v>1753</v>
      </c>
      <c r="J623" s="1" t="s">
        <v>87</v>
      </c>
      <c r="K623" s="3">
        <v>30.73</v>
      </c>
      <c r="L623">
        <v>4</v>
      </c>
      <c r="M623" s="3">
        <v>122.92</v>
      </c>
      <c r="N623" s="1" t="s">
        <v>88</v>
      </c>
      <c r="O623" s="1" t="s">
        <v>30</v>
      </c>
    </row>
    <row r="624" spans="1:15" x14ac:dyDescent="0.3">
      <c r="A624" s="1" t="s">
        <v>2457</v>
      </c>
      <c r="B624" s="2">
        <v>44977</v>
      </c>
      <c r="C624" s="1" t="s">
        <v>6667</v>
      </c>
      <c r="D624" s="1" t="s">
        <v>39</v>
      </c>
      <c r="E624">
        <v>2023</v>
      </c>
      <c r="F624" s="1" t="s">
        <v>2458</v>
      </c>
      <c r="G624" s="1" t="s">
        <v>2459</v>
      </c>
      <c r="H624" s="1" t="s">
        <v>416</v>
      </c>
      <c r="I624" s="1" t="s">
        <v>1469</v>
      </c>
      <c r="J624" s="1" t="s">
        <v>70</v>
      </c>
      <c r="K624" s="3">
        <v>28</v>
      </c>
      <c r="L624">
        <v>1</v>
      </c>
      <c r="M624" s="3">
        <v>28</v>
      </c>
      <c r="N624" s="1" t="s">
        <v>21</v>
      </c>
      <c r="O624" s="1" t="s">
        <v>37</v>
      </c>
    </row>
    <row r="625" spans="1:15" x14ac:dyDescent="0.3">
      <c r="A625" s="1" t="s">
        <v>2460</v>
      </c>
      <c r="B625" s="2">
        <v>45273</v>
      </c>
      <c r="C625" s="1" t="s">
        <v>6670</v>
      </c>
      <c r="D625" s="1" t="s">
        <v>107</v>
      </c>
      <c r="E625">
        <v>2023</v>
      </c>
      <c r="F625" s="1" t="s">
        <v>16</v>
      </c>
      <c r="G625" s="1" t="s">
        <v>2114</v>
      </c>
      <c r="H625" s="1" t="s">
        <v>1538</v>
      </c>
      <c r="I625" s="1" t="s">
        <v>2461</v>
      </c>
      <c r="J625" s="1" t="s">
        <v>70</v>
      </c>
      <c r="K625" s="3">
        <v>49.98</v>
      </c>
      <c r="L625">
        <v>1</v>
      </c>
      <c r="M625" s="3">
        <v>49.98</v>
      </c>
      <c r="N625" s="1" t="s">
        <v>29</v>
      </c>
      <c r="O625" s="1" t="s">
        <v>80</v>
      </c>
    </row>
    <row r="626" spans="1:15" x14ac:dyDescent="0.3">
      <c r="A626" s="1" t="s">
        <v>2462</v>
      </c>
      <c r="B626" s="2">
        <v>45086</v>
      </c>
      <c r="C626" s="1" t="s">
        <v>6668</v>
      </c>
      <c r="D626" s="1" t="s">
        <v>24</v>
      </c>
      <c r="E626">
        <v>2023</v>
      </c>
      <c r="F626" s="1" t="s">
        <v>2463</v>
      </c>
      <c r="G626" s="1" t="s">
        <v>2464</v>
      </c>
      <c r="H626" s="1" t="s">
        <v>678</v>
      </c>
      <c r="I626" s="1" t="s">
        <v>679</v>
      </c>
      <c r="J626" s="1" t="s">
        <v>70</v>
      </c>
      <c r="K626" s="3">
        <v>28.55</v>
      </c>
      <c r="L626">
        <v>4</v>
      </c>
      <c r="M626" s="3">
        <v>114.2</v>
      </c>
      <c r="N626" s="1" t="s">
        <v>29</v>
      </c>
      <c r="O626" s="1" t="s">
        <v>44</v>
      </c>
    </row>
    <row r="627" spans="1:15" x14ac:dyDescent="0.3">
      <c r="A627" s="1" t="s">
        <v>2465</v>
      </c>
      <c r="B627" s="2">
        <v>44971</v>
      </c>
      <c r="C627" s="1" t="s">
        <v>6671</v>
      </c>
      <c r="D627" s="1" t="s">
        <v>39</v>
      </c>
      <c r="E627">
        <v>2023</v>
      </c>
      <c r="F627" s="1" t="s">
        <v>1422</v>
      </c>
      <c r="G627" s="1" t="s">
        <v>2466</v>
      </c>
      <c r="H627" s="1" t="s">
        <v>1651</v>
      </c>
      <c r="I627" s="1" t="s">
        <v>1652</v>
      </c>
      <c r="J627" s="1" t="s">
        <v>70</v>
      </c>
      <c r="K627" s="3">
        <v>54.07</v>
      </c>
      <c r="L627">
        <v>2</v>
      </c>
      <c r="M627" s="3">
        <v>108.14</v>
      </c>
      <c r="N627" s="1" t="s">
        <v>21</v>
      </c>
      <c r="O627" s="1" t="s">
        <v>44</v>
      </c>
    </row>
    <row r="628" spans="1:15" x14ac:dyDescent="0.3">
      <c r="A628" s="1" t="s">
        <v>2467</v>
      </c>
      <c r="B628" s="2">
        <v>45038</v>
      </c>
      <c r="C628" s="1" t="s">
        <v>6673</v>
      </c>
      <c r="D628" s="1" t="s">
        <v>82</v>
      </c>
      <c r="E628">
        <v>2023</v>
      </c>
      <c r="F628" s="1" t="s">
        <v>231</v>
      </c>
      <c r="G628" s="1" t="s">
        <v>2468</v>
      </c>
      <c r="H628" s="1" t="s">
        <v>1730</v>
      </c>
      <c r="I628" s="1" t="s">
        <v>1731</v>
      </c>
      <c r="J628" s="1" t="s">
        <v>51</v>
      </c>
      <c r="K628" s="3">
        <v>36.79</v>
      </c>
      <c r="L628">
        <v>2</v>
      </c>
      <c r="M628" s="3">
        <v>73.58</v>
      </c>
      <c r="N628" s="1" t="s">
        <v>29</v>
      </c>
      <c r="O628" s="1" t="s">
        <v>37</v>
      </c>
    </row>
    <row r="629" spans="1:15" x14ac:dyDescent="0.3">
      <c r="A629" s="1" t="s">
        <v>2469</v>
      </c>
      <c r="B629" s="2">
        <v>45099</v>
      </c>
      <c r="C629" s="1" t="s">
        <v>6672</v>
      </c>
      <c r="D629" s="1" t="s">
        <v>24</v>
      </c>
      <c r="E629">
        <v>2023</v>
      </c>
      <c r="F629" s="1" t="s">
        <v>424</v>
      </c>
      <c r="G629" s="1" t="s">
        <v>425</v>
      </c>
      <c r="H629" s="1" t="s">
        <v>2470</v>
      </c>
      <c r="I629" s="1" t="s">
        <v>2471</v>
      </c>
      <c r="J629" s="1" t="s">
        <v>70</v>
      </c>
      <c r="K629" s="3">
        <v>20.81</v>
      </c>
      <c r="L629">
        <v>3</v>
      </c>
      <c r="M629" s="3">
        <v>62.43</v>
      </c>
      <c r="N629" s="1" t="s">
        <v>29</v>
      </c>
      <c r="O629" s="1" t="s">
        <v>37</v>
      </c>
    </row>
    <row r="630" spans="1:15" x14ac:dyDescent="0.3">
      <c r="A630" s="1" t="s">
        <v>2472</v>
      </c>
      <c r="B630" s="2">
        <v>45838</v>
      </c>
      <c r="C630" s="1" t="s">
        <v>6667</v>
      </c>
      <c r="D630" s="1" t="s">
        <v>24</v>
      </c>
      <c r="E630">
        <v>2025</v>
      </c>
      <c r="F630" s="1" t="s">
        <v>2473</v>
      </c>
      <c r="G630" s="1" t="s">
        <v>2474</v>
      </c>
      <c r="H630" s="1" t="s">
        <v>63</v>
      </c>
      <c r="I630" s="1" t="s">
        <v>2475</v>
      </c>
      <c r="J630" s="1" t="s">
        <v>51</v>
      </c>
      <c r="K630" s="3">
        <v>6.36</v>
      </c>
      <c r="L630">
        <v>5</v>
      </c>
      <c r="M630" s="3">
        <v>31.8</v>
      </c>
      <c r="N630" s="1" t="s">
        <v>21</v>
      </c>
      <c r="O630" s="1" t="s">
        <v>95</v>
      </c>
    </row>
    <row r="631" spans="1:15" x14ac:dyDescent="0.3">
      <c r="A631" s="1" t="s">
        <v>2476</v>
      </c>
      <c r="B631" s="2">
        <v>44824</v>
      </c>
      <c r="C631" s="1" t="s">
        <v>6671</v>
      </c>
      <c r="D631" s="1" t="s">
        <v>60</v>
      </c>
      <c r="E631">
        <v>2022</v>
      </c>
      <c r="F631" s="1" t="s">
        <v>2477</v>
      </c>
      <c r="G631" s="1" t="s">
        <v>2478</v>
      </c>
      <c r="H631" s="1" t="s">
        <v>1518</v>
      </c>
      <c r="I631" s="1" t="s">
        <v>1519</v>
      </c>
      <c r="J631" s="1" t="s">
        <v>70</v>
      </c>
      <c r="K631" s="3">
        <v>24.94</v>
      </c>
      <c r="L631">
        <v>2</v>
      </c>
      <c r="M631" s="3">
        <v>49.88</v>
      </c>
      <c r="N631" s="1" t="s">
        <v>29</v>
      </c>
      <c r="O631" s="1" t="s">
        <v>80</v>
      </c>
    </row>
    <row r="632" spans="1:15" x14ac:dyDescent="0.3">
      <c r="A632" s="1" t="s">
        <v>2479</v>
      </c>
      <c r="B632" s="2">
        <v>45564</v>
      </c>
      <c r="C632" s="1" t="s">
        <v>6666</v>
      </c>
      <c r="D632" s="1" t="s">
        <v>60</v>
      </c>
      <c r="E632">
        <v>2024</v>
      </c>
      <c r="F632" s="1" t="s">
        <v>322</v>
      </c>
      <c r="G632" s="1" t="s">
        <v>864</v>
      </c>
      <c r="H632" s="1" t="s">
        <v>559</v>
      </c>
      <c r="I632" s="1" t="s">
        <v>560</v>
      </c>
      <c r="J632" s="1" t="s">
        <v>20</v>
      </c>
      <c r="K632" s="3">
        <v>41.26</v>
      </c>
      <c r="L632">
        <v>3</v>
      </c>
      <c r="M632" s="3">
        <v>123.78</v>
      </c>
      <c r="N632" s="1" t="s">
        <v>21</v>
      </c>
      <c r="O632" s="1" t="s">
        <v>22</v>
      </c>
    </row>
    <row r="633" spans="1:15" x14ac:dyDescent="0.3">
      <c r="A633" s="1" t="s">
        <v>2480</v>
      </c>
      <c r="B633" s="2">
        <v>45842</v>
      </c>
      <c r="C633" s="1" t="s">
        <v>6668</v>
      </c>
      <c r="D633" s="1" t="s">
        <v>32</v>
      </c>
      <c r="E633">
        <v>2025</v>
      </c>
      <c r="F633" s="1" t="s">
        <v>1569</v>
      </c>
      <c r="G633" s="1" t="s">
        <v>1698</v>
      </c>
      <c r="H633" s="1" t="s">
        <v>821</v>
      </c>
      <c r="I633" s="1" t="s">
        <v>822</v>
      </c>
      <c r="J633" s="1" t="s">
        <v>70</v>
      </c>
      <c r="K633" s="3">
        <v>9.56</v>
      </c>
      <c r="L633">
        <v>4</v>
      </c>
      <c r="M633" s="3">
        <v>38.24</v>
      </c>
      <c r="N633" s="1" t="s">
        <v>21</v>
      </c>
      <c r="O633" s="1" t="s">
        <v>193</v>
      </c>
    </row>
    <row r="634" spans="1:15" x14ac:dyDescent="0.3">
      <c r="A634" s="1" t="s">
        <v>2481</v>
      </c>
      <c r="B634" s="2">
        <v>45122</v>
      </c>
      <c r="C634" s="1" t="s">
        <v>6673</v>
      </c>
      <c r="D634" s="1" t="s">
        <v>32</v>
      </c>
      <c r="E634">
        <v>2023</v>
      </c>
      <c r="F634" s="1" t="s">
        <v>2482</v>
      </c>
      <c r="G634" s="1" t="s">
        <v>2483</v>
      </c>
      <c r="H634" s="1" t="s">
        <v>1939</v>
      </c>
      <c r="I634" s="1" t="s">
        <v>2484</v>
      </c>
      <c r="J634" s="1" t="s">
        <v>51</v>
      </c>
      <c r="K634" s="3">
        <v>48.17</v>
      </c>
      <c r="L634">
        <v>2</v>
      </c>
      <c r="M634" s="3">
        <v>96.34</v>
      </c>
      <c r="N634" s="1" t="s">
        <v>29</v>
      </c>
      <c r="O634" s="1" t="s">
        <v>52</v>
      </c>
    </row>
    <row r="635" spans="1:15" x14ac:dyDescent="0.3">
      <c r="A635" s="1" t="s">
        <v>2485</v>
      </c>
      <c r="B635" s="2">
        <v>45173</v>
      </c>
      <c r="C635" s="1" t="s">
        <v>6667</v>
      </c>
      <c r="D635" s="1" t="s">
        <v>60</v>
      </c>
      <c r="E635">
        <v>2023</v>
      </c>
      <c r="F635" s="1" t="s">
        <v>601</v>
      </c>
      <c r="G635" s="1" t="s">
        <v>602</v>
      </c>
      <c r="H635" s="1" t="s">
        <v>1194</v>
      </c>
      <c r="I635" s="1" t="s">
        <v>1195</v>
      </c>
      <c r="J635" s="1" t="s">
        <v>20</v>
      </c>
      <c r="K635" s="3">
        <v>18.440000000000001</v>
      </c>
      <c r="L635">
        <v>4</v>
      </c>
      <c r="M635" s="3">
        <v>73.760000000000005</v>
      </c>
      <c r="N635" s="1" t="s">
        <v>29</v>
      </c>
      <c r="O635" s="1" t="s">
        <v>37</v>
      </c>
    </row>
    <row r="636" spans="1:15" x14ac:dyDescent="0.3">
      <c r="A636" s="1" t="s">
        <v>2486</v>
      </c>
      <c r="B636" s="2">
        <v>45026</v>
      </c>
      <c r="C636" s="1" t="s">
        <v>6667</v>
      </c>
      <c r="D636" s="1" t="s">
        <v>82</v>
      </c>
      <c r="E636">
        <v>2023</v>
      </c>
      <c r="F636" s="1" t="s">
        <v>396</v>
      </c>
      <c r="G636" s="1" t="s">
        <v>2487</v>
      </c>
      <c r="H636" s="1" t="s">
        <v>2488</v>
      </c>
      <c r="I636" s="1" t="s">
        <v>2489</v>
      </c>
      <c r="J636" s="1" t="s">
        <v>51</v>
      </c>
      <c r="K636" s="3">
        <v>21.82</v>
      </c>
      <c r="L636">
        <v>1</v>
      </c>
      <c r="M636" s="3">
        <v>21.82</v>
      </c>
      <c r="N636" s="1" t="s">
        <v>29</v>
      </c>
      <c r="O636" s="1" t="s">
        <v>37</v>
      </c>
    </row>
    <row r="637" spans="1:15" x14ac:dyDescent="0.3">
      <c r="A637" s="1" t="s">
        <v>2490</v>
      </c>
      <c r="B637" s="2">
        <v>45572</v>
      </c>
      <c r="C637" s="1" t="s">
        <v>6667</v>
      </c>
      <c r="D637" s="1" t="s">
        <v>133</v>
      </c>
      <c r="E637">
        <v>2024</v>
      </c>
      <c r="F637" s="1" t="s">
        <v>2491</v>
      </c>
      <c r="G637" s="1" t="s">
        <v>2492</v>
      </c>
      <c r="H637" s="1" t="s">
        <v>2493</v>
      </c>
      <c r="I637" s="1" t="s">
        <v>2494</v>
      </c>
      <c r="J637" s="1" t="s">
        <v>51</v>
      </c>
      <c r="K637" s="3">
        <v>35.17</v>
      </c>
      <c r="L637">
        <v>4</v>
      </c>
      <c r="M637" s="3">
        <v>140.68</v>
      </c>
      <c r="N637" s="1" t="s">
        <v>21</v>
      </c>
      <c r="O637" s="1" t="s">
        <v>44</v>
      </c>
    </row>
    <row r="638" spans="1:15" x14ac:dyDescent="0.3">
      <c r="A638" s="1" t="s">
        <v>2495</v>
      </c>
      <c r="B638" s="2">
        <v>44965</v>
      </c>
      <c r="C638" s="1" t="s">
        <v>6670</v>
      </c>
      <c r="D638" s="1" t="s">
        <v>39</v>
      </c>
      <c r="E638">
        <v>2023</v>
      </c>
      <c r="F638" s="1" t="s">
        <v>396</v>
      </c>
      <c r="G638" s="1" t="s">
        <v>397</v>
      </c>
      <c r="H638" s="1" t="s">
        <v>213</v>
      </c>
      <c r="I638" s="1" t="s">
        <v>214</v>
      </c>
      <c r="J638" s="1" t="s">
        <v>70</v>
      </c>
      <c r="K638" s="3">
        <v>16.02</v>
      </c>
      <c r="L638">
        <v>4</v>
      </c>
      <c r="M638" s="3">
        <v>64.08</v>
      </c>
      <c r="N638" s="1" t="s">
        <v>6669</v>
      </c>
      <c r="O638" s="1" t="s">
        <v>37</v>
      </c>
    </row>
    <row r="639" spans="1:15" x14ac:dyDescent="0.3">
      <c r="A639" s="1" t="s">
        <v>2496</v>
      </c>
      <c r="B639" s="2">
        <v>45122</v>
      </c>
      <c r="C639" s="1" t="s">
        <v>6673</v>
      </c>
      <c r="D639" s="1" t="s">
        <v>32</v>
      </c>
      <c r="E639">
        <v>2023</v>
      </c>
      <c r="F639" s="1" t="s">
        <v>1123</v>
      </c>
      <c r="G639" s="1" t="s">
        <v>1222</v>
      </c>
      <c r="H639" s="1" t="s">
        <v>2497</v>
      </c>
      <c r="I639" s="1" t="s">
        <v>2498</v>
      </c>
      <c r="J639" s="1" t="s">
        <v>20</v>
      </c>
      <c r="K639" s="3">
        <v>31.23</v>
      </c>
      <c r="L639">
        <v>2</v>
      </c>
      <c r="M639" s="3">
        <v>62.46</v>
      </c>
      <c r="N639" s="1" t="s">
        <v>6669</v>
      </c>
      <c r="O639" s="1" t="s">
        <v>80</v>
      </c>
    </row>
    <row r="640" spans="1:15" x14ac:dyDescent="0.3">
      <c r="A640" s="1" t="s">
        <v>2499</v>
      </c>
      <c r="B640" s="2">
        <v>45634</v>
      </c>
      <c r="C640" s="1" t="s">
        <v>6666</v>
      </c>
      <c r="D640" s="1" t="s">
        <v>107</v>
      </c>
      <c r="E640">
        <v>2024</v>
      </c>
      <c r="F640" s="1" t="s">
        <v>1344</v>
      </c>
      <c r="G640" s="1" t="s">
        <v>1345</v>
      </c>
      <c r="H640" s="1" t="s">
        <v>2500</v>
      </c>
      <c r="I640" s="1" t="s">
        <v>2501</v>
      </c>
      <c r="J640" s="1" t="s">
        <v>70</v>
      </c>
      <c r="K640" s="3">
        <v>39.549999999999997</v>
      </c>
      <c r="L640">
        <v>4</v>
      </c>
      <c r="M640" s="3">
        <v>158.19999999999999</v>
      </c>
      <c r="N640" s="1" t="s">
        <v>6669</v>
      </c>
      <c r="O640" s="1" t="s">
        <v>30</v>
      </c>
    </row>
    <row r="641" spans="1:15" x14ac:dyDescent="0.3">
      <c r="A641" s="1" t="s">
        <v>2502</v>
      </c>
      <c r="B641" s="2">
        <v>45262</v>
      </c>
      <c r="C641" s="1" t="s">
        <v>6673</v>
      </c>
      <c r="D641" s="1" t="s">
        <v>107</v>
      </c>
      <c r="E641">
        <v>2023</v>
      </c>
      <c r="F641" s="1" t="s">
        <v>1304</v>
      </c>
      <c r="G641" s="1" t="s">
        <v>1759</v>
      </c>
      <c r="H641" s="1" t="s">
        <v>78</v>
      </c>
      <c r="I641" s="1" t="s">
        <v>79</v>
      </c>
      <c r="J641" s="1" t="s">
        <v>70</v>
      </c>
      <c r="K641" s="3">
        <v>42.91</v>
      </c>
      <c r="L641">
        <v>4</v>
      </c>
      <c r="M641" s="3">
        <v>171.64</v>
      </c>
      <c r="N641" s="1" t="s">
        <v>6669</v>
      </c>
      <c r="O641" s="1" t="s">
        <v>37</v>
      </c>
    </row>
    <row r="642" spans="1:15" x14ac:dyDescent="0.3">
      <c r="A642" s="1" t="s">
        <v>2503</v>
      </c>
      <c r="B642" s="2">
        <v>45241</v>
      </c>
      <c r="C642" s="1" t="s">
        <v>6673</v>
      </c>
      <c r="D642" s="1" t="s">
        <v>54</v>
      </c>
      <c r="E642">
        <v>2023</v>
      </c>
      <c r="F642" s="1" t="s">
        <v>2028</v>
      </c>
      <c r="G642" s="1" t="s">
        <v>180</v>
      </c>
      <c r="H642" s="1" t="s">
        <v>2504</v>
      </c>
      <c r="I642" s="1" t="s">
        <v>2505</v>
      </c>
      <c r="J642" s="1" t="s">
        <v>70</v>
      </c>
      <c r="K642" s="3">
        <v>24.22</v>
      </c>
      <c r="L642">
        <v>3</v>
      </c>
      <c r="M642" s="3">
        <v>72.66</v>
      </c>
      <c r="N642" s="1" t="s">
        <v>6669</v>
      </c>
      <c r="O642" s="1" t="s">
        <v>52</v>
      </c>
    </row>
    <row r="643" spans="1:15" x14ac:dyDescent="0.3">
      <c r="A643" s="1" t="s">
        <v>2506</v>
      </c>
      <c r="B643" s="2">
        <v>45112</v>
      </c>
      <c r="C643" s="1" t="s">
        <v>6670</v>
      </c>
      <c r="D643" s="1" t="s">
        <v>32</v>
      </c>
      <c r="E643">
        <v>2023</v>
      </c>
      <c r="F643" s="1" t="s">
        <v>2507</v>
      </c>
      <c r="G643" s="1" t="s">
        <v>2508</v>
      </c>
      <c r="H643" s="1" t="s">
        <v>2509</v>
      </c>
      <c r="I643" s="1" t="s">
        <v>2510</v>
      </c>
      <c r="J643" s="1" t="s">
        <v>87</v>
      </c>
      <c r="K643" s="3">
        <v>30.77</v>
      </c>
      <c r="L643">
        <v>1</v>
      </c>
      <c r="M643" s="3">
        <v>30.77</v>
      </c>
      <c r="N643" s="1" t="s">
        <v>21</v>
      </c>
      <c r="O643" s="1" t="s">
        <v>30</v>
      </c>
    </row>
    <row r="644" spans="1:15" x14ac:dyDescent="0.3">
      <c r="A644" s="1" t="s">
        <v>2511</v>
      </c>
      <c r="B644" s="2">
        <v>44947</v>
      </c>
      <c r="C644" s="1" t="s">
        <v>6673</v>
      </c>
      <c r="D644" s="1" t="s">
        <v>210</v>
      </c>
      <c r="E644">
        <v>2023</v>
      </c>
      <c r="F644" s="1" t="s">
        <v>419</v>
      </c>
      <c r="G644" s="1" t="s">
        <v>2512</v>
      </c>
      <c r="H644" s="1" t="s">
        <v>1566</v>
      </c>
      <c r="I644" s="1" t="s">
        <v>2513</v>
      </c>
      <c r="J644" s="1" t="s">
        <v>87</v>
      </c>
      <c r="K644" s="3">
        <v>41.51</v>
      </c>
      <c r="L644">
        <v>4</v>
      </c>
      <c r="M644" s="3">
        <v>166.04</v>
      </c>
      <c r="N644" s="1" t="s">
        <v>21</v>
      </c>
      <c r="O644" s="1" t="s">
        <v>44</v>
      </c>
    </row>
    <row r="645" spans="1:15" x14ac:dyDescent="0.3">
      <c r="A645" s="1" t="s">
        <v>2514</v>
      </c>
      <c r="B645" s="2">
        <v>45096</v>
      </c>
      <c r="C645" s="1" t="s">
        <v>6667</v>
      </c>
      <c r="D645" s="1" t="s">
        <v>24</v>
      </c>
      <c r="E645">
        <v>2023</v>
      </c>
      <c r="F645" s="1" t="s">
        <v>2515</v>
      </c>
      <c r="G645" s="1" t="s">
        <v>2516</v>
      </c>
      <c r="H645" s="1" t="s">
        <v>2517</v>
      </c>
      <c r="I645" s="1" t="s">
        <v>2518</v>
      </c>
      <c r="J645" s="1" t="s">
        <v>20</v>
      </c>
      <c r="K645" s="3">
        <v>45.25</v>
      </c>
      <c r="L645">
        <v>3</v>
      </c>
      <c r="M645" s="3">
        <v>135.75</v>
      </c>
      <c r="N645" s="1" t="s">
        <v>88</v>
      </c>
      <c r="O645" s="1" t="s">
        <v>30</v>
      </c>
    </row>
    <row r="646" spans="1:15" x14ac:dyDescent="0.3">
      <c r="A646" s="1" t="s">
        <v>2519</v>
      </c>
      <c r="B646" s="2">
        <v>45152</v>
      </c>
      <c r="C646" s="1" t="s">
        <v>6667</v>
      </c>
      <c r="D646" s="1" t="s">
        <v>90</v>
      </c>
      <c r="E646">
        <v>2023</v>
      </c>
      <c r="F646" s="1" t="s">
        <v>732</v>
      </c>
      <c r="G646" s="1" t="s">
        <v>2520</v>
      </c>
      <c r="H646" s="1" t="s">
        <v>2521</v>
      </c>
      <c r="I646" s="1" t="s">
        <v>2522</v>
      </c>
      <c r="J646" s="1" t="s">
        <v>20</v>
      </c>
      <c r="K646" s="3">
        <v>17.97</v>
      </c>
      <c r="L646">
        <v>5</v>
      </c>
      <c r="M646" s="3">
        <v>89.85</v>
      </c>
      <c r="N646" s="1" t="s">
        <v>6669</v>
      </c>
      <c r="O646" s="1" t="s">
        <v>193</v>
      </c>
    </row>
    <row r="647" spans="1:15" x14ac:dyDescent="0.3">
      <c r="A647" s="1" t="s">
        <v>2523</v>
      </c>
      <c r="B647" s="2">
        <v>44843</v>
      </c>
      <c r="C647" s="1" t="s">
        <v>6666</v>
      </c>
      <c r="D647" s="1" t="s">
        <v>133</v>
      </c>
      <c r="E647">
        <v>2022</v>
      </c>
      <c r="F647" s="1" t="s">
        <v>1063</v>
      </c>
      <c r="G647" s="1" t="s">
        <v>2524</v>
      </c>
      <c r="H647" s="1" t="s">
        <v>886</v>
      </c>
      <c r="I647" s="1" t="s">
        <v>2525</v>
      </c>
      <c r="J647" s="1" t="s">
        <v>70</v>
      </c>
      <c r="K647" s="3">
        <v>35.9</v>
      </c>
      <c r="L647">
        <v>5</v>
      </c>
      <c r="M647" s="3">
        <v>179.5</v>
      </c>
      <c r="N647" s="1" t="s">
        <v>21</v>
      </c>
      <c r="O647" s="1" t="s">
        <v>22</v>
      </c>
    </row>
    <row r="648" spans="1:15" x14ac:dyDescent="0.3">
      <c r="A648" s="1" t="s">
        <v>2526</v>
      </c>
      <c r="B648" s="2">
        <v>45245</v>
      </c>
      <c r="C648" s="1" t="s">
        <v>6670</v>
      </c>
      <c r="D648" s="1" t="s">
        <v>54</v>
      </c>
      <c r="E648">
        <v>2023</v>
      </c>
      <c r="F648" s="1" t="s">
        <v>169</v>
      </c>
      <c r="G648" s="1" t="s">
        <v>507</v>
      </c>
      <c r="H648" s="1" t="s">
        <v>2527</v>
      </c>
      <c r="I648" s="1" t="s">
        <v>2528</v>
      </c>
      <c r="J648" s="1" t="s">
        <v>20</v>
      </c>
      <c r="K648" s="3">
        <v>17.579999999999998</v>
      </c>
      <c r="L648">
        <v>1</v>
      </c>
      <c r="M648" s="3">
        <v>17.579999999999998</v>
      </c>
      <c r="N648" s="1" t="s">
        <v>21</v>
      </c>
      <c r="O648" s="1" t="s">
        <v>37</v>
      </c>
    </row>
    <row r="649" spans="1:15" x14ac:dyDescent="0.3">
      <c r="A649" s="1" t="s">
        <v>2529</v>
      </c>
      <c r="B649" s="2">
        <v>45090</v>
      </c>
      <c r="C649" s="1" t="s">
        <v>6671</v>
      </c>
      <c r="D649" s="1" t="s">
        <v>24</v>
      </c>
      <c r="E649">
        <v>2023</v>
      </c>
      <c r="F649" s="1" t="s">
        <v>1095</v>
      </c>
      <c r="G649" s="1" t="s">
        <v>1151</v>
      </c>
      <c r="H649" s="1" t="s">
        <v>1713</v>
      </c>
      <c r="I649" s="1" t="s">
        <v>1714</v>
      </c>
      <c r="J649" s="1" t="s">
        <v>70</v>
      </c>
      <c r="K649" s="3">
        <v>24.83</v>
      </c>
      <c r="L649">
        <v>1</v>
      </c>
      <c r="M649" s="3">
        <v>24.83</v>
      </c>
      <c r="N649" s="1" t="s">
        <v>21</v>
      </c>
      <c r="O649" s="1" t="s">
        <v>22</v>
      </c>
    </row>
    <row r="650" spans="1:15" x14ac:dyDescent="0.3">
      <c r="A650" s="1" t="s">
        <v>2530</v>
      </c>
      <c r="B650" s="2">
        <v>44923</v>
      </c>
      <c r="C650" s="1" t="s">
        <v>6670</v>
      </c>
      <c r="D650" s="1" t="s">
        <v>107</v>
      </c>
      <c r="E650">
        <v>2022</v>
      </c>
      <c r="F650" s="1" t="s">
        <v>1942</v>
      </c>
      <c r="G650" s="1" t="s">
        <v>1943</v>
      </c>
      <c r="H650" s="1" t="s">
        <v>891</v>
      </c>
      <c r="I650" s="1" t="s">
        <v>2531</v>
      </c>
      <c r="J650" s="1" t="s">
        <v>20</v>
      </c>
      <c r="K650" s="3">
        <v>14.57</v>
      </c>
      <c r="L650">
        <v>5</v>
      </c>
      <c r="M650" s="3">
        <v>72.849999999999994</v>
      </c>
      <c r="N650" s="1" t="s">
        <v>29</v>
      </c>
      <c r="O650" s="1" t="s">
        <v>80</v>
      </c>
    </row>
    <row r="651" spans="1:15" x14ac:dyDescent="0.3">
      <c r="A651" s="1" t="s">
        <v>2532</v>
      </c>
      <c r="B651" s="2">
        <v>45042</v>
      </c>
      <c r="C651" s="1" t="s">
        <v>6670</v>
      </c>
      <c r="D651" s="1" t="s">
        <v>82</v>
      </c>
      <c r="E651">
        <v>2023</v>
      </c>
      <c r="F651" s="1" t="s">
        <v>2533</v>
      </c>
      <c r="G651" s="1" t="s">
        <v>2534</v>
      </c>
      <c r="H651" s="1" t="s">
        <v>2535</v>
      </c>
      <c r="I651" s="1" t="s">
        <v>2536</v>
      </c>
      <c r="J651" s="1" t="s">
        <v>70</v>
      </c>
      <c r="K651" s="3">
        <v>22.32</v>
      </c>
      <c r="L651">
        <v>4</v>
      </c>
      <c r="M651" s="3">
        <v>89.28</v>
      </c>
      <c r="N651" s="1" t="s">
        <v>6669</v>
      </c>
      <c r="O651" s="1" t="s">
        <v>22</v>
      </c>
    </row>
    <row r="652" spans="1:15" x14ac:dyDescent="0.3">
      <c r="A652" s="1" t="s">
        <v>2537</v>
      </c>
      <c r="B652" s="2">
        <v>45431</v>
      </c>
      <c r="C652" s="1" t="s">
        <v>6666</v>
      </c>
      <c r="D652" s="1" t="s">
        <v>46</v>
      </c>
      <c r="E652">
        <v>2024</v>
      </c>
      <c r="F652" s="1" t="s">
        <v>2491</v>
      </c>
      <c r="G652" s="1" t="s">
        <v>2538</v>
      </c>
      <c r="H652" s="1" t="s">
        <v>2539</v>
      </c>
      <c r="I652" s="1" t="s">
        <v>2540</v>
      </c>
      <c r="J652" s="1" t="s">
        <v>20</v>
      </c>
      <c r="K652" s="3">
        <v>48.35</v>
      </c>
      <c r="L652">
        <v>4</v>
      </c>
      <c r="M652" s="3">
        <v>193.4</v>
      </c>
      <c r="N652" s="1" t="s">
        <v>88</v>
      </c>
      <c r="O652" s="1" t="s">
        <v>193</v>
      </c>
    </row>
    <row r="653" spans="1:15" x14ac:dyDescent="0.3">
      <c r="A653" s="1" t="s">
        <v>2541</v>
      </c>
      <c r="B653" s="2">
        <v>45329</v>
      </c>
      <c r="C653" s="1" t="s">
        <v>6670</v>
      </c>
      <c r="D653" s="1" t="s">
        <v>39</v>
      </c>
      <c r="E653">
        <v>2024</v>
      </c>
      <c r="F653" s="1" t="s">
        <v>2542</v>
      </c>
      <c r="G653" s="1" t="s">
        <v>2543</v>
      </c>
      <c r="H653" s="1" t="s">
        <v>421</v>
      </c>
      <c r="I653" s="1" t="s">
        <v>422</v>
      </c>
      <c r="J653" s="1" t="s">
        <v>70</v>
      </c>
      <c r="K653" s="3">
        <v>11.6</v>
      </c>
      <c r="L653">
        <v>2</v>
      </c>
      <c r="M653" s="3">
        <v>23.2</v>
      </c>
      <c r="N653" s="1" t="s">
        <v>21</v>
      </c>
      <c r="O653" s="1" t="s">
        <v>80</v>
      </c>
    </row>
    <row r="654" spans="1:15" x14ac:dyDescent="0.3">
      <c r="A654" s="1" t="s">
        <v>2544</v>
      </c>
      <c r="B654" s="2">
        <v>44811</v>
      </c>
      <c r="C654" s="1" t="s">
        <v>6670</v>
      </c>
      <c r="D654" s="1" t="s">
        <v>60</v>
      </c>
      <c r="E654">
        <v>2022</v>
      </c>
      <c r="F654" s="1" t="s">
        <v>1408</v>
      </c>
      <c r="G654" s="1" t="s">
        <v>1409</v>
      </c>
      <c r="H654" s="1" t="s">
        <v>191</v>
      </c>
      <c r="I654" s="1" t="s">
        <v>2545</v>
      </c>
      <c r="J654" s="1" t="s">
        <v>51</v>
      </c>
      <c r="K654" s="3">
        <v>41.01</v>
      </c>
      <c r="L654">
        <v>4</v>
      </c>
      <c r="M654" s="3">
        <v>164.04</v>
      </c>
      <c r="N654" s="1" t="s">
        <v>21</v>
      </c>
      <c r="O654" s="1" t="s">
        <v>44</v>
      </c>
    </row>
    <row r="655" spans="1:15" x14ac:dyDescent="0.3">
      <c r="A655" s="1" t="s">
        <v>2546</v>
      </c>
      <c r="B655" s="2">
        <v>44976</v>
      </c>
      <c r="C655" s="1" t="s">
        <v>6666</v>
      </c>
      <c r="D655" s="1" t="s">
        <v>39</v>
      </c>
      <c r="E655">
        <v>2023</v>
      </c>
      <c r="F655" s="1" t="s">
        <v>992</v>
      </c>
      <c r="G655" s="1" t="s">
        <v>993</v>
      </c>
      <c r="H655" s="1" t="s">
        <v>2356</v>
      </c>
      <c r="I655" s="1" t="s">
        <v>2547</v>
      </c>
      <c r="J655" s="1" t="s">
        <v>51</v>
      </c>
      <c r="K655" s="3">
        <v>23.66</v>
      </c>
      <c r="L655">
        <v>1</v>
      </c>
      <c r="M655" s="3">
        <v>23.66</v>
      </c>
      <c r="N655" s="1" t="s">
        <v>21</v>
      </c>
      <c r="O655" s="1" t="s">
        <v>193</v>
      </c>
    </row>
    <row r="656" spans="1:15" x14ac:dyDescent="0.3">
      <c r="A656" s="1" t="s">
        <v>2548</v>
      </c>
      <c r="B656" s="2">
        <v>45302</v>
      </c>
      <c r="C656" s="1" t="s">
        <v>6672</v>
      </c>
      <c r="D656" s="1" t="s">
        <v>210</v>
      </c>
      <c r="E656">
        <v>2024</v>
      </c>
      <c r="F656" s="1" t="s">
        <v>2549</v>
      </c>
      <c r="G656" s="1" t="s">
        <v>2550</v>
      </c>
      <c r="H656" s="1" t="s">
        <v>2551</v>
      </c>
      <c r="I656" s="1" t="s">
        <v>2552</v>
      </c>
      <c r="J656" s="1" t="s">
        <v>51</v>
      </c>
      <c r="K656" s="3">
        <v>13.88</v>
      </c>
      <c r="L656">
        <v>3</v>
      </c>
      <c r="M656" s="3">
        <v>41.64</v>
      </c>
      <c r="N656" s="1" t="s">
        <v>29</v>
      </c>
      <c r="O656" s="1" t="s">
        <v>30</v>
      </c>
    </row>
    <row r="657" spans="1:15" x14ac:dyDescent="0.3">
      <c r="A657" s="1" t="s">
        <v>2553</v>
      </c>
      <c r="B657" s="2">
        <v>44927</v>
      </c>
      <c r="C657" s="1" t="s">
        <v>6666</v>
      </c>
      <c r="D657" s="1" t="s">
        <v>210</v>
      </c>
      <c r="E657">
        <v>2023</v>
      </c>
      <c r="F657" s="1" t="s">
        <v>2554</v>
      </c>
      <c r="G657" s="1" t="s">
        <v>2555</v>
      </c>
      <c r="H657" s="1" t="s">
        <v>1859</v>
      </c>
      <c r="I657" s="1" t="s">
        <v>1860</v>
      </c>
      <c r="J657" s="1" t="s">
        <v>70</v>
      </c>
      <c r="K657" s="3">
        <v>43.25</v>
      </c>
      <c r="L657">
        <v>1</v>
      </c>
      <c r="M657" s="3">
        <v>43.25</v>
      </c>
      <c r="N657" s="1" t="s">
        <v>21</v>
      </c>
      <c r="O657" s="1" t="s">
        <v>37</v>
      </c>
    </row>
    <row r="658" spans="1:15" x14ac:dyDescent="0.3">
      <c r="A658" s="1" t="s">
        <v>2556</v>
      </c>
      <c r="B658" s="2">
        <v>44798</v>
      </c>
      <c r="C658" s="1" t="s">
        <v>6672</v>
      </c>
      <c r="D658" s="1" t="s">
        <v>90</v>
      </c>
      <c r="E658">
        <v>2022</v>
      </c>
      <c r="F658" s="1" t="s">
        <v>1230</v>
      </c>
      <c r="G658" s="1" t="s">
        <v>1231</v>
      </c>
      <c r="H658" s="1" t="s">
        <v>445</v>
      </c>
      <c r="I658" s="1" t="s">
        <v>446</v>
      </c>
      <c r="J658" s="1" t="s">
        <v>87</v>
      </c>
      <c r="K658" s="3">
        <v>42.33</v>
      </c>
      <c r="L658">
        <v>3</v>
      </c>
      <c r="M658" s="3">
        <v>126.99</v>
      </c>
      <c r="N658" s="1" t="s">
        <v>6669</v>
      </c>
      <c r="O658" s="1" t="s">
        <v>44</v>
      </c>
    </row>
    <row r="659" spans="1:15" x14ac:dyDescent="0.3">
      <c r="A659" s="1" t="s">
        <v>2557</v>
      </c>
      <c r="B659" s="2">
        <v>45138</v>
      </c>
      <c r="C659" s="1" t="s">
        <v>6667</v>
      </c>
      <c r="D659" s="1" t="s">
        <v>32</v>
      </c>
      <c r="E659">
        <v>2023</v>
      </c>
      <c r="F659" s="1" t="s">
        <v>308</v>
      </c>
      <c r="G659" s="1" t="s">
        <v>1342</v>
      </c>
      <c r="H659" s="1" t="s">
        <v>355</v>
      </c>
      <c r="I659" s="1" t="s">
        <v>2558</v>
      </c>
      <c r="J659" s="1" t="s">
        <v>51</v>
      </c>
      <c r="K659" s="3">
        <v>30.84</v>
      </c>
      <c r="L659">
        <v>2</v>
      </c>
      <c r="M659" s="3">
        <v>61.68</v>
      </c>
      <c r="N659" s="1" t="s">
        <v>21</v>
      </c>
      <c r="O659" s="1" t="s">
        <v>193</v>
      </c>
    </row>
    <row r="660" spans="1:15" x14ac:dyDescent="0.3">
      <c r="A660" s="1" t="s">
        <v>2559</v>
      </c>
      <c r="B660" s="2">
        <v>45517</v>
      </c>
      <c r="C660" s="1" t="s">
        <v>6671</v>
      </c>
      <c r="D660" s="1" t="s">
        <v>90</v>
      </c>
      <c r="E660">
        <v>2024</v>
      </c>
      <c r="F660" s="1" t="s">
        <v>921</v>
      </c>
      <c r="G660" s="1" t="s">
        <v>2560</v>
      </c>
      <c r="H660" s="1" t="s">
        <v>2561</v>
      </c>
      <c r="I660" s="1" t="s">
        <v>2562</v>
      </c>
      <c r="J660" s="1" t="s">
        <v>87</v>
      </c>
      <c r="K660" s="3">
        <v>9.64</v>
      </c>
      <c r="L660">
        <v>3</v>
      </c>
      <c r="M660" s="3">
        <v>28.92</v>
      </c>
      <c r="N660" s="1" t="s">
        <v>6669</v>
      </c>
      <c r="O660" s="1" t="s">
        <v>193</v>
      </c>
    </row>
    <row r="661" spans="1:15" x14ac:dyDescent="0.3">
      <c r="A661" s="1" t="s">
        <v>2563</v>
      </c>
      <c r="B661" s="2">
        <v>45091</v>
      </c>
      <c r="C661" s="1" t="s">
        <v>6670</v>
      </c>
      <c r="D661" s="1" t="s">
        <v>24</v>
      </c>
      <c r="E661">
        <v>2023</v>
      </c>
      <c r="F661" s="1" t="s">
        <v>2146</v>
      </c>
      <c r="G661" s="1" t="s">
        <v>2564</v>
      </c>
      <c r="H661" s="1" t="s">
        <v>1590</v>
      </c>
      <c r="I661" s="1" t="s">
        <v>1591</v>
      </c>
      <c r="J661" s="1" t="s">
        <v>70</v>
      </c>
      <c r="K661" s="3">
        <v>25.85</v>
      </c>
      <c r="L661">
        <v>1</v>
      </c>
      <c r="M661" s="3">
        <v>25.85</v>
      </c>
      <c r="N661" s="1" t="s">
        <v>21</v>
      </c>
      <c r="O661" s="1" t="s">
        <v>193</v>
      </c>
    </row>
    <row r="662" spans="1:15" x14ac:dyDescent="0.3">
      <c r="A662" s="1" t="s">
        <v>2565</v>
      </c>
      <c r="B662" s="2">
        <v>44839</v>
      </c>
      <c r="C662" s="1" t="s">
        <v>6670</v>
      </c>
      <c r="D662" s="1" t="s">
        <v>133</v>
      </c>
      <c r="E662">
        <v>2022</v>
      </c>
      <c r="F662" s="1" t="s">
        <v>2089</v>
      </c>
      <c r="G662" s="1" t="s">
        <v>2090</v>
      </c>
      <c r="H662" s="1" t="s">
        <v>2566</v>
      </c>
      <c r="I662" s="1" t="s">
        <v>2567</v>
      </c>
      <c r="J662" s="1" t="s">
        <v>20</v>
      </c>
      <c r="K662" s="3">
        <v>8.17</v>
      </c>
      <c r="L662">
        <v>1</v>
      </c>
      <c r="M662" s="3">
        <v>8.17</v>
      </c>
      <c r="N662" s="1" t="s">
        <v>21</v>
      </c>
      <c r="O662" s="1" t="s">
        <v>22</v>
      </c>
    </row>
    <row r="663" spans="1:15" x14ac:dyDescent="0.3">
      <c r="A663" s="1" t="s">
        <v>2568</v>
      </c>
      <c r="B663" s="2">
        <v>45580</v>
      </c>
      <c r="C663" s="1" t="s">
        <v>6671</v>
      </c>
      <c r="D663" s="1" t="s">
        <v>133</v>
      </c>
      <c r="E663">
        <v>2024</v>
      </c>
      <c r="F663" s="1" t="s">
        <v>992</v>
      </c>
      <c r="G663" s="1" t="s">
        <v>2569</v>
      </c>
      <c r="H663" s="1" t="s">
        <v>851</v>
      </c>
      <c r="I663" s="1" t="s">
        <v>852</v>
      </c>
      <c r="J663" s="1" t="s">
        <v>51</v>
      </c>
      <c r="K663" s="3">
        <v>22.08</v>
      </c>
      <c r="L663">
        <v>2</v>
      </c>
      <c r="M663" s="3">
        <v>44.16</v>
      </c>
      <c r="N663" s="1" t="s">
        <v>29</v>
      </c>
      <c r="O663" s="1" t="s">
        <v>52</v>
      </c>
    </row>
    <row r="664" spans="1:15" x14ac:dyDescent="0.3">
      <c r="A664" s="1" t="s">
        <v>2570</v>
      </c>
      <c r="B664" s="2">
        <v>45411</v>
      </c>
      <c r="C664" s="1" t="s">
        <v>6667</v>
      </c>
      <c r="D664" s="1" t="s">
        <v>82</v>
      </c>
      <c r="E664">
        <v>2024</v>
      </c>
      <c r="F664" s="1" t="s">
        <v>2571</v>
      </c>
      <c r="G664" s="1" t="s">
        <v>2572</v>
      </c>
      <c r="H664" s="1" t="s">
        <v>2174</v>
      </c>
      <c r="I664" s="1" t="s">
        <v>2573</v>
      </c>
      <c r="J664" s="1" t="s">
        <v>51</v>
      </c>
      <c r="K664" s="3">
        <v>33.22</v>
      </c>
      <c r="L664">
        <v>5</v>
      </c>
      <c r="M664" s="3">
        <v>166.1</v>
      </c>
      <c r="N664" s="1" t="s">
        <v>29</v>
      </c>
      <c r="O664" s="1" t="s">
        <v>30</v>
      </c>
    </row>
    <row r="665" spans="1:15" x14ac:dyDescent="0.3">
      <c r="A665" s="1" t="s">
        <v>2574</v>
      </c>
      <c r="B665" s="2">
        <v>45516</v>
      </c>
      <c r="C665" s="1" t="s">
        <v>6667</v>
      </c>
      <c r="D665" s="1" t="s">
        <v>90</v>
      </c>
      <c r="E665">
        <v>2024</v>
      </c>
      <c r="F665" s="1" t="s">
        <v>1405</v>
      </c>
      <c r="G665" s="1" t="s">
        <v>1406</v>
      </c>
      <c r="H665" s="1" t="s">
        <v>2575</v>
      </c>
      <c r="I665" s="1" t="s">
        <v>2576</v>
      </c>
      <c r="J665" s="1" t="s">
        <v>51</v>
      </c>
      <c r="K665" s="3">
        <v>22.33</v>
      </c>
      <c r="L665">
        <v>1</v>
      </c>
      <c r="M665" s="3">
        <v>22.33</v>
      </c>
      <c r="N665" s="1" t="s">
        <v>88</v>
      </c>
      <c r="O665" s="1" t="s">
        <v>44</v>
      </c>
    </row>
    <row r="666" spans="1:15" x14ac:dyDescent="0.3">
      <c r="A666" s="1" t="s">
        <v>2577</v>
      </c>
      <c r="B666" s="2">
        <v>45608</v>
      </c>
      <c r="C666" s="1" t="s">
        <v>6671</v>
      </c>
      <c r="D666" s="1" t="s">
        <v>54</v>
      </c>
      <c r="E666">
        <v>2024</v>
      </c>
      <c r="F666" s="1" t="s">
        <v>794</v>
      </c>
      <c r="G666" s="1" t="s">
        <v>2578</v>
      </c>
      <c r="H666" s="1" t="s">
        <v>2579</v>
      </c>
      <c r="I666" s="1" t="s">
        <v>2580</v>
      </c>
      <c r="J666" s="1" t="s">
        <v>20</v>
      </c>
      <c r="K666" s="3">
        <v>12.25</v>
      </c>
      <c r="L666">
        <v>2</v>
      </c>
      <c r="M666" s="3">
        <v>24.5</v>
      </c>
      <c r="N666" s="1" t="s">
        <v>6669</v>
      </c>
      <c r="O666" s="1" t="s">
        <v>22</v>
      </c>
    </row>
    <row r="667" spans="1:15" x14ac:dyDescent="0.3">
      <c r="A667" s="1" t="s">
        <v>2581</v>
      </c>
      <c r="B667" s="2">
        <v>45211</v>
      </c>
      <c r="C667" s="1" t="s">
        <v>6672</v>
      </c>
      <c r="D667" s="1" t="s">
        <v>133</v>
      </c>
      <c r="E667">
        <v>2023</v>
      </c>
      <c r="F667" s="1" t="s">
        <v>275</v>
      </c>
      <c r="G667" s="1" t="s">
        <v>2582</v>
      </c>
      <c r="H667" s="1" t="s">
        <v>2583</v>
      </c>
      <c r="I667" s="1" t="s">
        <v>2584</v>
      </c>
      <c r="J667" s="1" t="s">
        <v>70</v>
      </c>
      <c r="K667" s="3">
        <v>43.11</v>
      </c>
      <c r="L667">
        <v>2</v>
      </c>
      <c r="M667" s="3">
        <v>86.22</v>
      </c>
      <c r="N667" s="1" t="s">
        <v>88</v>
      </c>
      <c r="O667" s="1" t="s">
        <v>52</v>
      </c>
    </row>
    <row r="668" spans="1:15" x14ac:dyDescent="0.3">
      <c r="A668" s="1" t="s">
        <v>2585</v>
      </c>
      <c r="B668" s="2">
        <v>45361</v>
      </c>
      <c r="C668" s="1" t="s">
        <v>6666</v>
      </c>
      <c r="D668" s="1" t="s">
        <v>15</v>
      </c>
      <c r="E668">
        <v>2024</v>
      </c>
      <c r="F668" s="1" t="s">
        <v>1128</v>
      </c>
      <c r="G668" s="1" t="s">
        <v>2586</v>
      </c>
      <c r="H668" s="1" t="s">
        <v>650</v>
      </c>
      <c r="I668" s="1" t="s">
        <v>651</v>
      </c>
      <c r="J668" s="1" t="s">
        <v>87</v>
      </c>
      <c r="K668" s="3">
        <v>46.7</v>
      </c>
      <c r="L668">
        <v>3</v>
      </c>
      <c r="M668" s="3">
        <v>140.1</v>
      </c>
      <c r="N668" s="1" t="s">
        <v>6669</v>
      </c>
      <c r="O668" s="1" t="s">
        <v>22</v>
      </c>
    </row>
    <row r="669" spans="1:15" x14ac:dyDescent="0.3">
      <c r="A669" s="1" t="s">
        <v>2587</v>
      </c>
      <c r="B669" s="2">
        <v>45522</v>
      </c>
      <c r="C669" s="1" t="s">
        <v>6666</v>
      </c>
      <c r="D669" s="1" t="s">
        <v>90</v>
      </c>
      <c r="E669">
        <v>2024</v>
      </c>
      <c r="F669" s="1" t="s">
        <v>2588</v>
      </c>
      <c r="G669" s="1" t="s">
        <v>2589</v>
      </c>
      <c r="H669" s="1" t="s">
        <v>2590</v>
      </c>
      <c r="I669" s="1" t="s">
        <v>2591</v>
      </c>
      <c r="J669" s="1" t="s">
        <v>20</v>
      </c>
      <c r="K669" s="3">
        <v>10.42</v>
      </c>
      <c r="L669">
        <v>1</v>
      </c>
      <c r="M669" s="3">
        <v>10.42</v>
      </c>
      <c r="N669" s="1" t="s">
        <v>21</v>
      </c>
      <c r="O669" s="1" t="s">
        <v>30</v>
      </c>
    </row>
    <row r="670" spans="1:15" x14ac:dyDescent="0.3">
      <c r="A670" s="1" t="s">
        <v>2592</v>
      </c>
      <c r="B670" s="2">
        <v>45208</v>
      </c>
      <c r="C670" s="1" t="s">
        <v>6667</v>
      </c>
      <c r="D670" s="1" t="s">
        <v>133</v>
      </c>
      <c r="E670">
        <v>2023</v>
      </c>
      <c r="F670" s="1" t="s">
        <v>2593</v>
      </c>
      <c r="G670" s="1" t="s">
        <v>2594</v>
      </c>
      <c r="H670" s="1" t="s">
        <v>2595</v>
      </c>
      <c r="I670" s="1" t="s">
        <v>2596</v>
      </c>
      <c r="J670" s="1" t="s">
        <v>20</v>
      </c>
      <c r="K670" s="3">
        <v>21.44</v>
      </c>
      <c r="L670">
        <v>4</v>
      </c>
      <c r="M670" s="3">
        <v>85.76</v>
      </c>
      <c r="N670" s="1" t="s">
        <v>21</v>
      </c>
      <c r="O670" s="1" t="s">
        <v>37</v>
      </c>
    </row>
    <row r="671" spans="1:15" x14ac:dyDescent="0.3">
      <c r="A671" s="1" t="s">
        <v>2597</v>
      </c>
      <c r="B671" s="2">
        <v>45893</v>
      </c>
      <c r="C671" s="1" t="s">
        <v>6666</v>
      </c>
      <c r="D671" s="1" t="s">
        <v>90</v>
      </c>
      <c r="E671">
        <v>2025</v>
      </c>
      <c r="F671" s="1" t="s">
        <v>1459</v>
      </c>
      <c r="G671" s="1" t="s">
        <v>1460</v>
      </c>
      <c r="H671" s="1" t="s">
        <v>2224</v>
      </c>
      <c r="I671" s="1" t="s">
        <v>2225</v>
      </c>
      <c r="J671" s="1" t="s">
        <v>70</v>
      </c>
      <c r="K671" s="3">
        <v>33.99</v>
      </c>
      <c r="L671">
        <v>2</v>
      </c>
      <c r="M671" s="3">
        <v>67.98</v>
      </c>
      <c r="N671" s="1" t="s">
        <v>29</v>
      </c>
      <c r="O671" s="1" t="s">
        <v>22</v>
      </c>
    </row>
    <row r="672" spans="1:15" x14ac:dyDescent="0.3">
      <c r="A672" s="1" t="s">
        <v>2598</v>
      </c>
      <c r="B672" s="2">
        <v>44924</v>
      </c>
      <c r="C672" s="1" t="s">
        <v>6672</v>
      </c>
      <c r="D672" s="1" t="s">
        <v>107</v>
      </c>
      <c r="E672">
        <v>2022</v>
      </c>
      <c r="F672" s="1" t="s">
        <v>1733</v>
      </c>
      <c r="G672" s="1" t="s">
        <v>2109</v>
      </c>
      <c r="H672" s="1" t="s">
        <v>678</v>
      </c>
      <c r="I672" s="1" t="s">
        <v>2599</v>
      </c>
      <c r="J672" s="1" t="s">
        <v>70</v>
      </c>
      <c r="K672" s="3">
        <v>9.3699999999999992</v>
      </c>
      <c r="L672">
        <v>4</v>
      </c>
      <c r="M672" s="3">
        <v>37.479999999999997</v>
      </c>
      <c r="N672" s="1" t="s">
        <v>21</v>
      </c>
      <c r="O672" s="1" t="s">
        <v>22</v>
      </c>
    </row>
    <row r="673" spans="1:15" x14ac:dyDescent="0.3">
      <c r="A673" s="1" t="s">
        <v>2600</v>
      </c>
      <c r="B673" s="2">
        <v>45578</v>
      </c>
      <c r="C673" s="1" t="s">
        <v>6666</v>
      </c>
      <c r="D673" s="1" t="s">
        <v>133</v>
      </c>
      <c r="E673">
        <v>2024</v>
      </c>
      <c r="F673" s="1" t="s">
        <v>676</v>
      </c>
      <c r="G673" s="1" t="s">
        <v>677</v>
      </c>
      <c r="H673" s="1" t="s">
        <v>1282</v>
      </c>
      <c r="I673" s="1" t="s">
        <v>2601</v>
      </c>
      <c r="J673" s="1" t="s">
        <v>51</v>
      </c>
      <c r="K673" s="3">
        <v>19.29</v>
      </c>
      <c r="L673">
        <v>1</v>
      </c>
      <c r="M673" s="3">
        <v>19.29</v>
      </c>
      <c r="N673" s="1" t="s">
        <v>29</v>
      </c>
      <c r="O673" s="1" t="s">
        <v>52</v>
      </c>
    </row>
    <row r="674" spans="1:15" x14ac:dyDescent="0.3">
      <c r="A674" s="1" t="s">
        <v>2602</v>
      </c>
      <c r="B674" s="2">
        <v>45273</v>
      </c>
      <c r="C674" s="1" t="s">
        <v>6670</v>
      </c>
      <c r="D674" s="1" t="s">
        <v>107</v>
      </c>
      <c r="E674">
        <v>2023</v>
      </c>
      <c r="F674" s="1" t="s">
        <v>1120</v>
      </c>
      <c r="G674" s="1" t="s">
        <v>1121</v>
      </c>
      <c r="H674" s="1" t="s">
        <v>2424</v>
      </c>
      <c r="I674" s="1" t="s">
        <v>2425</v>
      </c>
      <c r="J674" s="1" t="s">
        <v>87</v>
      </c>
      <c r="K674" s="3">
        <v>16.399999999999999</v>
      </c>
      <c r="L674">
        <v>3</v>
      </c>
      <c r="M674" s="3">
        <v>49.2</v>
      </c>
      <c r="N674" s="1" t="s">
        <v>6669</v>
      </c>
      <c r="O674" s="1" t="s">
        <v>37</v>
      </c>
    </row>
    <row r="675" spans="1:15" x14ac:dyDescent="0.3">
      <c r="A675" s="1" t="s">
        <v>2603</v>
      </c>
      <c r="B675" s="2">
        <v>44832</v>
      </c>
      <c r="C675" s="1" t="s">
        <v>6670</v>
      </c>
      <c r="D675" s="1" t="s">
        <v>60</v>
      </c>
      <c r="E675">
        <v>2022</v>
      </c>
      <c r="F675" s="1" t="s">
        <v>1993</v>
      </c>
      <c r="G675" s="1" t="s">
        <v>2434</v>
      </c>
      <c r="H675" s="1" t="s">
        <v>2604</v>
      </c>
      <c r="I675" s="1" t="s">
        <v>2605</v>
      </c>
      <c r="J675" s="1" t="s">
        <v>70</v>
      </c>
      <c r="K675" s="3">
        <v>55.4</v>
      </c>
      <c r="L675">
        <v>2</v>
      </c>
      <c r="M675" s="3">
        <v>110.8</v>
      </c>
      <c r="N675" s="1" t="s">
        <v>21</v>
      </c>
      <c r="O675" s="1" t="s">
        <v>80</v>
      </c>
    </row>
    <row r="676" spans="1:15" x14ac:dyDescent="0.3">
      <c r="A676" s="1" t="s">
        <v>2606</v>
      </c>
      <c r="B676" s="2">
        <v>45380</v>
      </c>
      <c r="C676" s="1" t="s">
        <v>6668</v>
      </c>
      <c r="D676" s="1" t="s">
        <v>15</v>
      </c>
      <c r="E676">
        <v>2024</v>
      </c>
      <c r="F676" s="1" t="s">
        <v>1106</v>
      </c>
      <c r="G676" s="1" t="s">
        <v>2607</v>
      </c>
      <c r="H676" s="1" t="s">
        <v>85</v>
      </c>
      <c r="I676" s="1" t="s">
        <v>86</v>
      </c>
      <c r="J676" s="1" t="s">
        <v>70</v>
      </c>
      <c r="K676" s="3">
        <v>28.66</v>
      </c>
      <c r="L676">
        <v>5</v>
      </c>
      <c r="M676" s="3">
        <v>143.30000000000001</v>
      </c>
      <c r="N676" s="1" t="s">
        <v>29</v>
      </c>
      <c r="O676" s="1" t="s">
        <v>95</v>
      </c>
    </row>
    <row r="677" spans="1:15" x14ac:dyDescent="0.3">
      <c r="A677" s="1" t="s">
        <v>2608</v>
      </c>
      <c r="B677" s="2">
        <v>45326</v>
      </c>
      <c r="C677" s="1" t="s">
        <v>6666</v>
      </c>
      <c r="D677" s="1" t="s">
        <v>39</v>
      </c>
      <c r="E677">
        <v>2024</v>
      </c>
      <c r="F677" s="1" t="s">
        <v>1906</v>
      </c>
      <c r="G677" s="1" t="s">
        <v>2609</v>
      </c>
      <c r="H677" s="1" t="s">
        <v>68</v>
      </c>
      <c r="I677" s="1" t="s">
        <v>2610</v>
      </c>
      <c r="J677" s="1" t="s">
        <v>20</v>
      </c>
      <c r="K677" s="3">
        <v>49.21</v>
      </c>
      <c r="L677">
        <v>1</v>
      </c>
      <c r="M677" s="3">
        <v>49.21</v>
      </c>
      <c r="N677" s="1" t="s">
        <v>21</v>
      </c>
      <c r="O677" s="1" t="s">
        <v>95</v>
      </c>
    </row>
    <row r="678" spans="1:15" x14ac:dyDescent="0.3">
      <c r="A678" s="1" t="s">
        <v>2611</v>
      </c>
      <c r="B678" s="2">
        <v>45329</v>
      </c>
      <c r="C678" s="1" t="s">
        <v>6670</v>
      </c>
      <c r="D678" s="1" t="s">
        <v>39</v>
      </c>
      <c r="E678">
        <v>2024</v>
      </c>
      <c r="F678" s="1" t="s">
        <v>2612</v>
      </c>
      <c r="G678" s="1" t="s">
        <v>2613</v>
      </c>
      <c r="H678" s="1" t="s">
        <v>1155</v>
      </c>
      <c r="I678" s="1" t="s">
        <v>1828</v>
      </c>
      <c r="J678" s="1" t="s">
        <v>51</v>
      </c>
      <c r="K678" s="3">
        <v>42.21</v>
      </c>
      <c r="L678">
        <v>5</v>
      </c>
      <c r="M678" s="3">
        <v>211.05</v>
      </c>
      <c r="N678" s="1" t="s">
        <v>88</v>
      </c>
      <c r="O678" s="1" t="s">
        <v>44</v>
      </c>
    </row>
    <row r="679" spans="1:15" x14ac:dyDescent="0.3">
      <c r="A679" s="1" t="s">
        <v>2614</v>
      </c>
      <c r="B679" s="2">
        <v>45420</v>
      </c>
      <c r="C679" s="1" t="s">
        <v>6670</v>
      </c>
      <c r="D679" s="1" t="s">
        <v>46</v>
      </c>
      <c r="E679">
        <v>2024</v>
      </c>
      <c r="F679" s="1" t="s">
        <v>2615</v>
      </c>
      <c r="G679" s="1" t="s">
        <v>2616</v>
      </c>
      <c r="H679" s="1" t="s">
        <v>936</v>
      </c>
      <c r="I679" s="1" t="s">
        <v>1292</v>
      </c>
      <c r="J679" s="1" t="s">
        <v>20</v>
      </c>
      <c r="K679" s="3">
        <v>20.75</v>
      </c>
      <c r="L679">
        <v>3</v>
      </c>
      <c r="M679" s="3">
        <v>62.25</v>
      </c>
      <c r="N679" s="1" t="s">
        <v>21</v>
      </c>
      <c r="O679" s="1" t="s">
        <v>37</v>
      </c>
    </row>
    <row r="680" spans="1:15" x14ac:dyDescent="0.3">
      <c r="A680" s="1" t="s">
        <v>2617</v>
      </c>
      <c r="B680" s="2">
        <v>44981</v>
      </c>
      <c r="C680" s="1" t="s">
        <v>6668</v>
      </c>
      <c r="D680" s="1" t="s">
        <v>39</v>
      </c>
      <c r="E680">
        <v>2023</v>
      </c>
      <c r="F680" s="1" t="s">
        <v>1815</v>
      </c>
      <c r="G680" s="1" t="s">
        <v>1816</v>
      </c>
      <c r="H680" s="1" t="s">
        <v>2618</v>
      </c>
      <c r="I680" s="1" t="s">
        <v>2619</v>
      </c>
      <c r="J680" s="1" t="s">
        <v>70</v>
      </c>
      <c r="K680" s="3">
        <v>28.16</v>
      </c>
      <c r="L680">
        <v>3</v>
      </c>
      <c r="M680" s="3">
        <v>84.48</v>
      </c>
      <c r="N680" s="1" t="s">
        <v>88</v>
      </c>
      <c r="O680" s="1" t="s">
        <v>52</v>
      </c>
    </row>
    <row r="681" spans="1:15" x14ac:dyDescent="0.3">
      <c r="A681" s="1" t="s">
        <v>2620</v>
      </c>
      <c r="B681" s="2">
        <v>45150</v>
      </c>
      <c r="C681" s="1" t="s">
        <v>6673</v>
      </c>
      <c r="D681" s="1" t="s">
        <v>90</v>
      </c>
      <c r="E681">
        <v>2023</v>
      </c>
      <c r="F681" s="1" t="s">
        <v>463</v>
      </c>
      <c r="G681" s="1" t="s">
        <v>2621</v>
      </c>
      <c r="H681" s="1" t="s">
        <v>1856</v>
      </c>
      <c r="I681" s="1" t="s">
        <v>2276</v>
      </c>
      <c r="J681" s="1" t="s">
        <v>51</v>
      </c>
      <c r="K681" s="3">
        <v>22.78</v>
      </c>
      <c r="L681">
        <v>5</v>
      </c>
      <c r="M681" s="3">
        <v>113.9</v>
      </c>
      <c r="N681" s="1" t="s">
        <v>21</v>
      </c>
      <c r="O681" s="1" t="s">
        <v>44</v>
      </c>
    </row>
    <row r="682" spans="1:15" x14ac:dyDescent="0.3">
      <c r="A682" s="1" t="s">
        <v>2622</v>
      </c>
      <c r="B682" s="2">
        <v>45201</v>
      </c>
      <c r="C682" s="1" t="s">
        <v>6667</v>
      </c>
      <c r="D682" s="1" t="s">
        <v>133</v>
      </c>
      <c r="E682">
        <v>2023</v>
      </c>
      <c r="F682" s="1" t="s">
        <v>1120</v>
      </c>
      <c r="G682" s="1" t="s">
        <v>2623</v>
      </c>
      <c r="H682" s="1" t="s">
        <v>99</v>
      </c>
      <c r="I682" s="1" t="s">
        <v>100</v>
      </c>
      <c r="J682" s="1" t="s">
        <v>20</v>
      </c>
      <c r="K682" s="3">
        <v>26.74</v>
      </c>
      <c r="L682">
        <v>2</v>
      </c>
      <c r="M682" s="3">
        <v>53.48</v>
      </c>
      <c r="N682" s="1" t="s">
        <v>21</v>
      </c>
      <c r="O682" s="1" t="s">
        <v>44</v>
      </c>
    </row>
    <row r="683" spans="1:15" x14ac:dyDescent="0.3">
      <c r="A683" s="1" t="s">
        <v>2624</v>
      </c>
      <c r="B683" s="2">
        <v>44851</v>
      </c>
      <c r="C683" s="1" t="s">
        <v>6667</v>
      </c>
      <c r="D683" s="1" t="s">
        <v>133</v>
      </c>
      <c r="E683">
        <v>2022</v>
      </c>
      <c r="F683" s="1" t="s">
        <v>2625</v>
      </c>
      <c r="G683" s="1" t="s">
        <v>2626</v>
      </c>
      <c r="H683" s="1" t="s">
        <v>2627</v>
      </c>
      <c r="I683" s="1" t="s">
        <v>2628</v>
      </c>
      <c r="J683" s="1" t="s">
        <v>87</v>
      </c>
      <c r="K683" s="3">
        <v>33.22</v>
      </c>
      <c r="L683">
        <v>2</v>
      </c>
      <c r="M683" s="3">
        <v>66.44</v>
      </c>
      <c r="N683" s="1" t="s">
        <v>29</v>
      </c>
      <c r="O683" s="1" t="s">
        <v>22</v>
      </c>
    </row>
    <row r="684" spans="1:15" x14ac:dyDescent="0.3">
      <c r="A684" s="1" t="s">
        <v>2629</v>
      </c>
      <c r="B684" s="2">
        <v>45108</v>
      </c>
      <c r="C684" s="1" t="s">
        <v>6673</v>
      </c>
      <c r="D684" s="1" t="s">
        <v>32</v>
      </c>
      <c r="E684">
        <v>2023</v>
      </c>
      <c r="F684" s="1" t="s">
        <v>1596</v>
      </c>
      <c r="G684" s="1" t="s">
        <v>2630</v>
      </c>
      <c r="H684" s="1" t="s">
        <v>540</v>
      </c>
      <c r="I684" s="1" t="s">
        <v>2631</v>
      </c>
      <c r="J684" s="1" t="s">
        <v>70</v>
      </c>
      <c r="K684" s="3">
        <v>42.37</v>
      </c>
      <c r="L684">
        <v>5</v>
      </c>
      <c r="M684" s="3">
        <v>211.85</v>
      </c>
      <c r="N684" s="1" t="s">
        <v>21</v>
      </c>
      <c r="O684" s="1" t="s">
        <v>80</v>
      </c>
    </row>
    <row r="685" spans="1:15" x14ac:dyDescent="0.3">
      <c r="A685" s="1" t="s">
        <v>2632</v>
      </c>
      <c r="B685" s="2">
        <v>45327</v>
      </c>
      <c r="C685" s="1" t="s">
        <v>6667</v>
      </c>
      <c r="D685" s="1" t="s">
        <v>39</v>
      </c>
      <c r="E685">
        <v>2024</v>
      </c>
      <c r="F685" s="1" t="s">
        <v>1058</v>
      </c>
      <c r="G685" s="1" t="s">
        <v>1059</v>
      </c>
      <c r="H685" s="1" t="s">
        <v>370</v>
      </c>
      <c r="I685" s="1" t="s">
        <v>380</v>
      </c>
      <c r="J685" s="1" t="s">
        <v>87</v>
      </c>
      <c r="K685" s="3">
        <v>36</v>
      </c>
      <c r="L685">
        <v>5</v>
      </c>
      <c r="M685" s="3">
        <v>180</v>
      </c>
      <c r="N685" s="1" t="s">
        <v>88</v>
      </c>
      <c r="O685" s="1" t="s">
        <v>52</v>
      </c>
    </row>
    <row r="686" spans="1:15" x14ac:dyDescent="0.3">
      <c r="A686" s="1" t="s">
        <v>2633</v>
      </c>
      <c r="B686" s="2">
        <v>45425</v>
      </c>
      <c r="C686" s="1" t="s">
        <v>6667</v>
      </c>
      <c r="D686" s="1" t="s">
        <v>46</v>
      </c>
      <c r="E686">
        <v>2024</v>
      </c>
      <c r="F686" s="1" t="s">
        <v>1993</v>
      </c>
      <c r="G686" s="1" t="s">
        <v>2434</v>
      </c>
      <c r="H686" s="1" t="s">
        <v>197</v>
      </c>
      <c r="I686" s="1" t="s">
        <v>2634</v>
      </c>
      <c r="J686" s="1" t="s">
        <v>20</v>
      </c>
      <c r="K686" s="3">
        <v>12.6</v>
      </c>
      <c r="L686">
        <v>5</v>
      </c>
      <c r="M686" s="3">
        <v>63</v>
      </c>
      <c r="N686" s="1" t="s">
        <v>6669</v>
      </c>
      <c r="O686" s="1" t="s">
        <v>44</v>
      </c>
    </row>
    <row r="687" spans="1:15" x14ac:dyDescent="0.3">
      <c r="A687" s="1" t="s">
        <v>2635</v>
      </c>
      <c r="B687" s="2">
        <v>45235</v>
      </c>
      <c r="C687" s="1" t="s">
        <v>6666</v>
      </c>
      <c r="D687" s="1" t="s">
        <v>54</v>
      </c>
      <c r="E687">
        <v>2023</v>
      </c>
      <c r="F687" s="1" t="s">
        <v>653</v>
      </c>
      <c r="G687" s="1" t="s">
        <v>654</v>
      </c>
      <c r="H687" s="1" t="s">
        <v>115</v>
      </c>
      <c r="I687" s="1" t="s">
        <v>116</v>
      </c>
      <c r="J687" s="1" t="s">
        <v>51</v>
      </c>
      <c r="K687" s="3">
        <v>38.57</v>
      </c>
      <c r="L687">
        <v>4</v>
      </c>
      <c r="M687" s="3">
        <v>154.28</v>
      </c>
      <c r="N687" s="1" t="s">
        <v>21</v>
      </c>
      <c r="O687" s="1" t="s">
        <v>37</v>
      </c>
    </row>
    <row r="688" spans="1:15" x14ac:dyDescent="0.3">
      <c r="A688" s="1" t="s">
        <v>2636</v>
      </c>
      <c r="B688" s="2">
        <v>45421</v>
      </c>
      <c r="C688" s="1" t="s">
        <v>6672</v>
      </c>
      <c r="D688" s="1" t="s">
        <v>46</v>
      </c>
      <c r="E688">
        <v>2024</v>
      </c>
      <c r="F688" s="1" t="s">
        <v>2637</v>
      </c>
      <c r="G688" s="1" t="s">
        <v>2638</v>
      </c>
      <c r="H688" s="1" t="s">
        <v>2639</v>
      </c>
      <c r="I688" s="1" t="s">
        <v>2640</v>
      </c>
      <c r="J688" s="1" t="s">
        <v>87</v>
      </c>
      <c r="K688" s="3">
        <v>16.09</v>
      </c>
      <c r="L688">
        <v>2</v>
      </c>
      <c r="M688" s="3">
        <v>32.18</v>
      </c>
      <c r="N688" s="1" t="s">
        <v>6669</v>
      </c>
      <c r="O688" s="1" t="s">
        <v>22</v>
      </c>
    </row>
    <row r="689" spans="1:15" x14ac:dyDescent="0.3">
      <c r="A689" s="1" t="s">
        <v>2641</v>
      </c>
      <c r="B689" s="2">
        <v>45558</v>
      </c>
      <c r="C689" s="1" t="s">
        <v>6667</v>
      </c>
      <c r="D689" s="1" t="s">
        <v>60</v>
      </c>
      <c r="E689">
        <v>2024</v>
      </c>
      <c r="F689" s="1" t="s">
        <v>1053</v>
      </c>
      <c r="G689" s="1" t="s">
        <v>2642</v>
      </c>
      <c r="H689" s="1" t="s">
        <v>1497</v>
      </c>
      <c r="I689" s="1" t="s">
        <v>2341</v>
      </c>
      <c r="J689" s="1" t="s">
        <v>20</v>
      </c>
      <c r="K689" s="3">
        <v>44.01</v>
      </c>
      <c r="L689">
        <v>1</v>
      </c>
      <c r="M689" s="3">
        <v>44.01</v>
      </c>
      <c r="N689" s="1" t="s">
        <v>21</v>
      </c>
      <c r="O689" s="1" t="s">
        <v>37</v>
      </c>
    </row>
    <row r="690" spans="1:15" x14ac:dyDescent="0.3">
      <c r="A690" s="1" t="s">
        <v>2643</v>
      </c>
      <c r="B690" s="2">
        <v>45221</v>
      </c>
      <c r="C690" s="1" t="s">
        <v>6666</v>
      </c>
      <c r="D690" s="1" t="s">
        <v>133</v>
      </c>
      <c r="E690">
        <v>2023</v>
      </c>
      <c r="F690" s="1" t="s">
        <v>2644</v>
      </c>
      <c r="G690" s="1" t="s">
        <v>2645</v>
      </c>
      <c r="H690" s="1" t="s">
        <v>941</v>
      </c>
      <c r="I690" s="1" t="s">
        <v>942</v>
      </c>
      <c r="J690" s="1" t="s">
        <v>20</v>
      </c>
      <c r="K690" s="3">
        <v>23.64</v>
      </c>
      <c r="L690">
        <v>1</v>
      </c>
      <c r="M690" s="3">
        <v>23.64</v>
      </c>
      <c r="N690" s="1" t="s">
        <v>6669</v>
      </c>
      <c r="O690" s="1" t="s">
        <v>193</v>
      </c>
    </row>
    <row r="691" spans="1:15" x14ac:dyDescent="0.3">
      <c r="A691" s="1" t="s">
        <v>2646</v>
      </c>
      <c r="B691" s="2">
        <v>45406</v>
      </c>
      <c r="C691" s="1" t="s">
        <v>6670</v>
      </c>
      <c r="D691" s="1" t="s">
        <v>82</v>
      </c>
      <c r="E691">
        <v>2024</v>
      </c>
      <c r="F691" s="1" t="s">
        <v>1027</v>
      </c>
      <c r="G691" s="1" t="s">
        <v>1028</v>
      </c>
      <c r="H691" s="1" t="s">
        <v>2424</v>
      </c>
      <c r="I691" s="1" t="s">
        <v>2647</v>
      </c>
      <c r="J691" s="1" t="s">
        <v>51</v>
      </c>
      <c r="K691" s="3">
        <v>30.25</v>
      </c>
      <c r="L691">
        <v>4</v>
      </c>
      <c r="M691" s="3">
        <v>121</v>
      </c>
      <c r="N691" s="1" t="s">
        <v>21</v>
      </c>
      <c r="O691" s="1" t="s">
        <v>193</v>
      </c>
    </row>
    <row r="692" spans="1:15" x14ac:dyDescent="0.3">
      <c r="A692" s="1" t="s">
        <v>2648</v>
      </c>
      <c r="B692" s="2">
        <v>45133</v>
      </c>
      <c r="C692" s="1" t="s">
        <v>6670</v>
      </c>
      <c r="D692" s="1" t="s">
        <v>32</v>
      </c>
      <c r="E692">
        <v>2023</v>
      </c>
      <c r="F692" s="1" t="s">
        <v>2089</v>
      </c>
      <c r="G692" s="1" t="s">
        <v>2649</v>
      </c>
      <c r="H692" s="1" t="s">
        <v>2650</v>
      </c>
      <c r="I692" s="1" t="s">
        <v>2651</v>
      </c>
      <c r="J692" s="1" t="s">
        <v>20</v>
      </c>
      <c r="K692" s="3">
        <v>14.13</v>
      </c>
      <c r="L692">
        <v>1</v>
      </c>
      <c r="M692" s="3">
        <v>14.13</v>
      </c>
      <c r="N692" s="1" t="s">
        <v>21</v>
      </c>
      <c r="O692" s="1" t="s">
        <v>37</v>
      </c>
    </row>
    <row r="693" spans="1:15" x14ac:dyDescent="0.3">
      <c r="A693" s="1" t="s">
        <v>2652</v>
      </c>
      <c r="B693" s="2">
        <v>45199</v>
      </c>
      <c r="C693" s="1" t="s">
        <v>6673</v>
      </c>
      <c r="D693" s="1" t="s">
        <v>60</v>
      </c>
      <c r="E693">
        <v>2023</v>
      </c>
      <c r="F693" s="1" t="s">
        <v>2653</v>
      </c>
      <c r="G693" s="1" t="s">
        <v>2654</v>
      </c>
      <c r="H693" s="1" t="s">
        <v>1158</v>
      </c>
      <c r="I693" s="1" t="s">
        <v>2655</v>
      </c>
      <c r="J693" s="1" t="s">
        <v>20</v>
      </c>
      <c r="K693" s="3">
        <v>32.69</v>
      </c>
      <c r="L693">
        <v>4</v>
      </c>
      <c r="M693" s="3">
        <v>130.76</v>
      </c>
      <c r="N693" s="1" t="s">
        <v>88</v>
      </c>
      <c r="O693" s="1" t="s">
        <v>30</v>
      </c>
    </row>
    <row r="694" spans="1:15" x14ac:dyDescent="0.3">
      <c r="A694" s="1" t="s">
        <v>2656</v>
      </c>
      <c r="B694" s="2">
        <v>45076</v>
      </c>
      <c r="C694" s="1" t="s">
        <v>6671</v>
      </c>
      <c r="D694" s="1" t="s">
        <v>46</v>
      </c>
      <c r="E694">
        <v>2023</v>
      </c>
      <c r="F694" s="1" t="s">
        <v>2143</v>
      </c>
      <c r="G694" s="1" t="s">
        <v>2657</v>
      </c>
      <c r="H694" s="1" t="s">
        <v>2658</v>
      </c>
      <c r="I694" s="1" t="s">
        <v>2659</v>
      </c>
      <c r="J694" s="1" t="s">
        <v>87</v>
      </c>
      <c r="K694" s="3">
        <v>6.24</v>
      </c>
      <c r="L694">
        <v>3</v>
      </c>
      <c r="M694" s="3">
        <v>18.72</v>
      </c>
      <c r="N694" s="1" t="s">
        <v>21</v>
      </c>
      <c r="O694" s="1" t="s">
        <v>193</v>
      </c>
    </row>
    <row r="695" spans="1:15" x14ac:dyDescent="0.3">
      <c r="A695" s="1" t="s">
        <v>2660</v>
      </c>
      <c r="B695" s="2">
        <v>45652</v>
      </c>
      <c r="C695" s="1" t="s">
        <v>6672</v>
      </c>
      <c r="D695" s="1" t="s">
        <v>107</v>
      </c>
      <c r="E695">
        <v>2024</v>
      </c>
      <c r="F695" s="1" t="s">
        <v>2661</v>
      </c>
      <c r="G695" s="1" t="s">
        <v>2662</v>
      </c>
      <c r="H695" s="1" t="s">
        <v>1370</v>
      </c>
      <c r="I695" s="1" t="s">
        <v>1371</v>
      </c>
      <c r="J695" s="1" t="s">
        <v>87</v>
      </c>
      <c r="K695" s="3">
        <v>18.829999999999998</v>
      </c>
      <c r="L695">
        <v>3</v>
      </c>
      <c r="M695" s="3">
        <v>56.49</v>
      </c>
      <c r="N695" s="1" t="s">
        <v>21</v>
      </c>
      <c r="O695" s="1" t="s">
        <v>37</v>
      </c>
    </row>
    <row r="696" spans="1:15" x14ac:dyDescent="0.3">
      <c r="A696" s="1" t="s">
        <v>2663</v>
      </c>
      <c r="B696" s="2">
        <v>45564</v>
      </c>
      <c r="C696" s="1" t="s">
        <v>6666</v>
      </c>
      <c r="D696" s="1" t="s">
        <v>60</v>
      </c>
      <c r="E696">
        <v>2024</v>
      </c>
      <c r="F696" s="1" t="s">
        <v>1452</v>
      </c>
      <c r="G696" s="1" t="s">
        <v>2664</v>
      </c>
      <c r="H696" s="1" t="s">
        <v>785</v>
      </c>
      <c r="I696" s="1" t="s">
        <v>2665</v>
      </c>
      <c r="J696" s="1" t="s">
        <v>51</v>
      </c>
      <c r="K696" s="3">
        <v>32.020000000000003</v>
      </c>
      <c r="L696">
        <v>2</v>
      </c>
      <c r="M696" s="3">
        <v>64.040000000000006</v>
      </c>
      <c r="N696" s="1" t="s">
        <v>6669</v>
      </c>
      <c r="O696" s="1" t="s">
        <v>52</v>
      </c>
    </row>
    <row r="697" spans="1:15" x14ac:dyDescent="0.3">
      <c r="A697" s="1" t="s">
        <v>2666</v>
      </c>
      <c r="B697" s="2">
        <v>45359</v>
      </c>
      <c r="C697" s="1" t="s">
        <v>6668</v>
      </c>
      <c r="D697" s="1" t="s">
        <v>15</v>
      </c>
      <c r="E697">
        <v>2024</v>
      </c>
      <c r="F697" s="1" t="s">
        <v>1906</v>
      </c>
      <c r="G697" s="1" t="s">
        <v>2667</v>
      </c>
      <c r="H697" s="1" t="s">
        <v>540</v>
      </c>
      <c r="I697" s="1" t="s">
        <v>541</v>
      </c>
      <c r="J697" s="1" t="s">
        <v>51</v>
      </c>
      <c r="K697" s="3">
        <v>33.89</v>
      </c>
      <c r="L697">
        <v>5</v>
      </c>
      <c r="M697" s="3">
        <v>169.45</v>
      </c>
      <c r="N697" s="1" t="s">
        <v>6669</v>
      </c>
      <c r="O697" s="1" t="s">
        <v>44</v>
      </c>
    </row>
    <row r="698" spans="1:15" x14ac:dyDescent="0.3">
      <c r="A698" s="1" t="s">
        <v>2668</v>
      </c>
      <c r="B698" s="2">
        <v>45847</v>
      </c>
      <c r="C698" s="1" t="s">
        <v>6670</v>
      </c>
      <c r="D698" s="1" t="s">
        <v>32</v>
      </c>
      <c r="E698">
        <v>2025</v>
      </c>
      <c r="F698" s="1" t="s">
        <v>1368</v>
      </c>
      <c r="G698" s="1" t="s">
        <v>1369</v>
      </c>
      <c r="H698" s="1" t="s">
        <v>57</v>
      </c>
      <c r="I698" s="1" t="s">
        <v>2669</v>
      </c>
      <c r="J698" s="1" t="s">
        <v>20</v>
      </c>
      <c r="K698" s="3">
        <v>43.49</v>
      </c>
      <c r="L698">
        <v>4</v>
      </c>
      <c r="M698" s="3">
        <v>173.96</v>
      </c>
      <c r="N698" s="1" t="s">
        <v>6669</v>
      </c>
      <c r="O698" s="1" t="s">
        <v>37</v>
      </c>
    </row>
    <row r="699" spans="1:15" x14ac:dyDescent="0.3">
      <c r="A699" s="1" t="s">
        <v>2670</v>
      </c>
      <c r="B699" s="2">
        <v>45416</v>
      </c>
      <c r="C699" s="1" t="s">
        <v>6673</v>
      </c>
      <c r="D699" s="1" t="s">
        <v>46</v>
      </c>
      <c r="E699">
        <v>2024</v>
      </c>
      <c r="F699" s="1" t="s">
        <v>2671</v>
      </c>
      <c r="G699" s="1" t="s">
        <v>2672</v>
      </c>
      <c r="H699" s="1" t="s">
        <v>683</v>
      </c>
      <c r="I699" s="1" t="s">
        <v>2673</v>
      </c>
      <c r="J699" s="1" t="s">
        <v>87</v>
      </c>
      <c r="K699" s="3">
        <v>22.08</v>
      </c>
      <c r="L699">
        <v>4</v>
      </c>
      <c r="M699" s="3">
        <v>88.32</v>
      </c>
      <c r="N699" s="1" t="s">
        <v>6669</v>
      </c>
      <c r="O699" s="1" t="s">
        <v>193</v>
      </c>
    </row>
    <row r="700" spans="1:15" x14ac:dyDescent="0.3">
      <c r="A700" s="1" t="s">
        <v>2674</v>
      </c>
      <c r="B700" s="2">
        <v>45439</v>
      </c>
      <c r="C700" s="1" t="s">
        <v>6667</v>
      </c>
      <c r="D700" s="1" t="s">
        <v>46</v>
      </c>
      <c r="E700">
        <v>2024</v>
      </c>
      <c r="F700" s="1" t="s">
        <v>305</v>
      </c>
      <c r="G700" s="1" t="s">
        <v>306</v>
      </c>
      <c r="H700" s="1" t="s">
        <v>1385</v>
      </c>
      <c r="I700" s="1" t="s">
        <v>1386</v>
      </c>
      <c r="J700" s="1" t="s">
        <v>20</v>
      </c>
      <c r="K700" s="3">
        <v>31.2</v>
      </c>
      <c r="L700">
        <v>4</v>
      </c>
      <c r="M700" s="3">
        <v>124.8</v>
      </c>
      <c r="N700" s="1" t="s">
        <v>6669</v>
      </c>
      <c r="O700" s="1" t="s">
        <v>22</v>
      </c>
    </row>
    <row r="701" spans="1:15" x14ac:dyDescent="0.3">
      <c r="A701" s="1" t="s">
        <v>2675</v>
      </c>
      <c r="B701" s="2">
        <v>45579</v>
      </c>
      <c r="C701" s="1" t="s">
        <v>6667</v>
      </c>
      <c r="D701" s="1" t="s">
        <v>133</v>
      </c>
      <c r="E701">
        <v>2024</v>
      </c>
      <c r="F701" s="1" t="s">
        <v>2014</v>
      </c>
      <c r="G701" s="1" t="s">
        <v>2015</v>
      </c>
      <c r="H701" s="1" t="s">
        <v>277</v>
      </c>
      <c r="I701" s="1" t="s">
        <v>278</v>
      </c>
      <c r="J701" s="1" t="s">
        <v>70</v>
      </c>
      <c r="K701" s="3">
        <v>16.45</v>
      </c>
      <c r="L701">
        <v>5</v>
      </c>
      <c r="M701" s="3">
        <v>82.25</v>
      </c>
      <c r="N701" s="1" t="s">
        <v>21</v>
      </c>
      <c r="O701" s="1" t="s">
        <v>22</v>
      </c>
    </row>
    <row r="702" spans="1:15" x14ac:dyDescent="0.3">
      <c r="A702" s="1" t="s">
        <v>2676</v>
      </c>
      <c r="B702" s="2">
        <v>45080</v>
      </c>
      <c r="C702" s="1" t="s">
        <v>6673</v>
      </c>
      <c r="D702" s="1" t="s">
        <v>24</v>
      </c>
      <c r="E702">
        <v>2023</v>
      </c>
      <c r="F702" s="1" t="s">
        <v>524</v>
      </c>
      <c r="G702" s="1" t="s">
        <v>571</v>
      </c>
      <c r="H702" s="1" t="s">
        <v>936</v>
      </c>
      <c r="I702" s="1" t="s">
        <v>937</v>
      </c>
      <c r="J702" s="1" t="s">
        <v>20</v>
      </c>
      <c r="K702" s="3">
        <v>26.14</v>
      </c>
      <c r="L702">
        <v>5</v>
      </c>
      <c r="M702" s="3">
        <v>130.69999999999999</v>
      </c>
      <c r="N702" s="1" t="s">
        <v>21</v>
      </c>
      <c r="O702" s="1" t="s">
        <v>80</v>
      </c>
    </row>
    <row r="703" spans="1:15" x14ac:dyDescent="0.3">
      <c r="A703" s="1" t="s">
        <v>2677</v>
      </c>
      <c r="B703" s="2">
        <v>45701</v>
      </c>
      <c r="C703" s="1" t="s">
        <v>6672</v>
      </c>
      <c r="D703" s="1" t="s">
        <v>39</v>
      </c>
      <c r="E703">
        <v>2025</v>
      </c>
      <c r="F703" s="1" t="s">
        <v>666</v>
      </c>
      <c r="G703" s="1" t="s">
        <v>667</v>
      </c>
      <c r="H703" s="1" t="s">
        <v>2678</v>
      </c>
      <c r="I703" s="1" t="s">
        <v>2679</v>
      </c>
      <c r="J703" s="1" t="s">
        <v>51</v>
      </c>
      <c r="K703" s="3">
        <v>43.57</v>
      </c>
      <c r="L703">
        <v>5</v>
      </c>
      <c r="M703" s="3">
        <v>217.85</v>
      </c>
      <c r="N703" s="1" t="s">
        <v>6669</v>
      </c>
      <c r="O703" s="1" t="s">
        <v>44</v>
      </c>
    </row>
    <row r="704" spans="1:15" x14ac:dyDescent="0.3">
      <c r="A704" s="1" t="s">
        <v>2680</v>
      </c>
      <c r="B704" s="2">
        <v>45647</v>
      </c>
      <c r="C704" s="1" t="s">
        <v>6673</v>
      </c>
      <c r="D704" s="1" t="s">
        <v>107</v>
      </c>
      <c r="E704">
        <v>2024</v>
      </c>
      <c r="F704" s="1" t="s">
        <v>2681</v>
      </c>
      <c r="G704" s="1" t="s">
        <v>2682</v>
      </c>
      <c r="H704" s="1" t="s">
        <v>1862</v>
      </c>
      <c r="I704" s="1" t="s">
        <v>1863</v>
      </c>
      <c r="J704" s="1" t="s">
        <v>70</v>
      </c>
      <c r="K704" s="3">
        <v>49.58</v>
      </c>
      <c r="L704">
        <v>3</v>
      </c>
      <c r="M704" s="3">
        <v>148.74</v>
      </c>
      <c r="N704" s="1" t="s">
        <v>6669</v>
      </c>
      <c r="O704" s="1" t="s">
        <v>95</v>
      </c>
    </row>
    <row r="705" spans="1:15" x14ac:dyDescent="0.3">
      <c r="A705" s="1" t="s">
        <v>2683</v>
      </c>
      <c r="B705" s="2">
        <v>44957</v>
      </c>
      <c r="C705" s="1" t="s">
        <v>6671</v>
      </c>
      <c r="D705" s="1" t="s">
        <v>210</v>
      </c>
      <c r="E705">
        <v>2023</v>
      </c>
      <c r="F705" s="1" t="s">
        <v>2154</v>
      </c>
      <c r="G705" s="1" t="s">
        <v>2684</v>
      </c>
      <c r="H705" s="1" t="s">
        <v>2685</v>
      </c>
      <c r="I705" s="1" t="s">
        <v>2686</v>
      </c>
      <c r="J705" s="1" t="s">
        <v>20</v>
      </c>
      <c r="K705" s="3">
        <v>39.21</v>
      </c>
      <c r="L705">
        <v>2</v>
      </c>
      <c r="M705" s="3">
        <v>78.42</v>
      </c>
      <c r="N705" s="1" t="s">
        <v>21</v>
      </c>
      <c r="O705" s="1" t="s">
        <v>193</v>
      </c>
    </row>
    <row r="706" spans="1:15" x14ac:dyDescent="0.3">
      <c r="A706" s="1" t="s">
        <v>2687</v>
      </c>
      <c r="B706" s="2">
        <v>45329</v>
      </c>
      <c r="C706" s="1" t="s">
        <v>6670</v>
      </c>
      <c r="D706" s="1" t="s">
        <v>39</v>
      </c>
      <c r="E706">
        <v>2024</v>
      </c>
      <c r="F706" s="1" t="s">
        <v>2688</v>
      </c>
      <c r="G706" s="1" t="s">
        <v>2689</v>
      </c>
      <c r="H706" s="1" t="s">
        <v>2690</v>
      </c>
      <c r="I706" s="1" t="s">
        <v>2691</v>
      </c>
      <c r="J706" s="1" t="s">
        <v>20</v>
      </c>
      <c r="K706" s="3">
        <v>36.909999999999997</v>
      </c>
      <c r="L706">
        <v>1</v>
      </c>
      <c r="M706" s="3">
        <v>36.909999999999997</v>
      </c>
      <c r="N706" s="1" t="s">
        <v>29</v>
      </c>
      <c r="O706" s="1" t="s">
        <v>30</v>
      </c>
    </row>
    <row r="707" spans="1:15" x14ac:dyDescent="0.3">
      <c r="A707" s="1" t="s">
        <v>2692</v>
      </c>
      <c r="B707" s="2">
        <v>45408</v>
      </c>
      <c r="C707" s="1" t="s">
        <v>6668</v>
      </c>
      <c r="D707" s="1" t="s">
        <v>82</v>
      </c>
      <c r="E707">
        <v>2024</v>
      </c>
      <c r="F707" s="1" t="s">
        <v>1176</v>
      </c>
      <c r="G707" s="1" t="s">
        <v>1177</v>
      </c>
      <c r="H707" s="1" t="s">
        <v>1398</v>
      </c>
      <c r="I707" s="1" t="s">
        <v>1399</v>
      </c>
      <c r="J707" s="1" t="s">
        <v>87</v>
      </c>
      <c r="K707" s="3">
        <v>44.18</v>
      </c>
      <c r="L707">
        <v>1</v>
      </c>
      <c r="M707" s="3">
        <v>44.18</v>
      </c>
      <c r="N707" s="1" t="s">
        <v>21</v>
      </c>
      <c r="O707" s="1" t="s">
        <v>37</v>
      </c>
    </row>
    <row r="708" spans="1:15" x14ac:dyDescent="0.3">
      <c r="A708" s="1" t="s">
        <v>2693</v>
      </c>
      <c r="B708" s="2">
        <v>45086</v>
      </c>
      <c r="C708" s="1" t="s">
        <v>6668</v>
      </c>
      <c r="D708" s="1" t="s">
        <v>24</v>
      </c>
      <c r="E708">
        <v>2023</v>
      </c>
      <c r="F708" s="1" t="s">
        <v>174</v>
      </c>
      <c r="G708" s="1" t="s">
        <v>2694</v>
      </c>
      <c r="H708" s="1" t="s">
        <v>821</v>
      </c>
      <c r="I708" s="1" t="s">
        <v>2695</v>
      </c>
      <c r="J708" s="1" t="s">
        <v>20</v>
      </c>
      <c r="K708" s="3">
        <v>16.84</v>
      </c>
      <c r="L708">
        <v>3</v>
      </c>
      <c r="M708" s="3">
        <v>50.52</v>
      </c>
      <c r="N708" s="1" t="s">
        <v>29</v>
      </c>
      <c r="O708" s="1" t="s">
        <v>22</v>
      </c>
    </row>
    <row r="709" spans="1:15" x14ac:dyDescent="0.3">
      <c r="A709" s="1" t="s">
        <v>2696</v>
      </c>
      <c r="B709" s="2">
        <v>45309</v>
      </c>
      <c r="C709" s="1" t="s">
        <v>6672</v>
      </c>
      <c r="D709" s="1" t="s">
        <v>210</v>
      </c>
      <c r="E709">
        <v>2024</v>
      </c>
      <c r="F709" s="1" t="s">
        <v>200</v>
      </c>
      <c r="G709" s="1" t="s">
        <v>201</v>
      </c>
      <c r="H709" s="1" t="s">
        <v>2697</v>
      </c>
      <c r="I709" s="1" t="s">
        <v>2698</v>
      </c>
      <c r="J709" s="1" t="s">
        <v>51</v>
      </c>
      <c r="K709" s="3">
        <v>45.33</v>
      </c>
      <c r="L709">
        <v>5</v>
      </c>
      <c r="M709" s="3">
        <v>226.65</v>
      </c>
      <c r="N709" s="1" t="s">
        <v>6669</v>
      </c>
      <c r="O709" s="1" t="s">
        <v>193</v>
      </c>
    </row>
    <row r="710" spans="1:15" x14ac:dyDescent="0.3">
      <c r="A710" s="1" t="s">
        <v>2699</v>
      </c>
      <c r="B710" s="2">
        <v>45293</v>
      </c>
      <c r="C710" s="1" t="s">
        <v>6671</v>
      </c>
      <c r="D710" s="1" t="s">
        <v>210</v>
      </c>
      <c r="E710">
        <v>2024</v>
      </c>
      <c r="F710" s="1" t="s">
        <v>2406</v>
      </c>
      <c r="G710" s="1" t="s">
        <v>2700</v>
      </c>
      <c r="H710" s="1" t="s">
        <v>2701</v>
      </c>
      <c r="I710" s="1" t="s">
        <v>2702</v>
      </c>
      <c r="J710" s="1" t="s">
        <v>70</v>
      </c>
      <c r="K710" s="3">
        <v>39.97</v>
      </c>
      <c r="L710">
        <v>1</v>
      </c>
      <c r="M710" s="3">
        <v>39.97</v>
      </c>
      <c r="N710" s="1" t="s">
        <v>29</v>
      </c>
      <c r="O710" s="1" t="s">
        <v>30</v>
      </c>
    </row>
    <row r="711" spans="1:15" x14ac:dyDescent="0.3">
      <c r="A711" s="1" t="s">
        <v>2703</v>
      </c>
      <c r="B711" s="2">
        <v>45480</v>
      </c>
      <c r="C711" s="1" t="s">
        <v>6666</v>
      </c>
      <c r="D711" s="1" t="s">
        <v>32</v>
      </c>
      <c r="E711">
        <v>2024</v>
      </c>
      <c r="F711" s="1" t="s">
        <v>1477</v>
      </c>
      <c r="G711" s="1" t="s">
        <v>2392</v>
      </c>
      <c r="H711" s="1" t="s">
        <v>1194</v>
      </c>
      <c r="I711" s="1" t="s">
        <v>2704</v>
      </c>
      <c r="J711" s="1" t="s">
        <v>70</v>
      </c>
      <c r="K711" s="3">
        <v>52.64</v>
      </c>
      <c r="L711">
        <v>3</v>
      </c>
      <c r="M711" s="3">
        <v>157.91999999999999</v>
      </c>
      <c r="N711" s="1" t="s">
        <v>21</v>
      </c>
      <c r="O711" s="1" t="s">
        <v>95</v>
      </c>
    </row>
    <row r="712" spans="1:15" x14ac:dyDescent="0.3">
      <c r="A712" s="1" t="s">
        <v>2705</v>
      </c>
      <c r="B712" s="2">
        <v>45584</v>
      </c>
      <c r="C712" s="1" t="s">
        <v>6673</v>
      </c>
      <c r="D712" s="1" t="s">
        <v>133</v>
      </c>
      <c r="E712">
        <v>2024</v>
      </c>
      <c r="F712" s="1" t="s">
        <v>2199</v>
      </c>
      <c r="G712" s="1" t="s">
        <v>2706</v>
      </c>
      <c r="H712" s="1" t="s">
        <v>2707</v>
      </c>
      <c r="I712" s="1" t="s">
        <v>2708</v>
      </c>
      <c r="J712" s="1" t="s">
        <v>70</v>
      </c>
      <c r="K712" s="3">
        <v>44.91</v>
      </c>
      <c r="L712">
        <v>2</v>
      </c>
      <c r="M712" s="3">
        <v>89.82</v>
      </c>
      <c r="N712" s="1" t="s">
        <v>29</v>
      </c>
      <c r="O712" s="1" t="s">
        <v>30</v>
      </c>
    </row>
    <row r="713" spans="1:15" x14ac:dyDescent="0.3">
      <c r="A713" s="1" t="s">
        <v>2709</v>
      </c>
      <c r="B713" s="2">
        <v>45102</v>
      </c>
      <c r="C713" s="1" t="s">
        <v>6666</v>
      </c>
      <c r="D713" s="1" t="s">
        <v>24</v>
      </c>
      <c r="E713">
        <v>2023</v>
      </c>
      <c r="F713" s="1" t="s">
        <v>2710</v>
      </c>
      <c r="G713" s="1" t="s">
        <v>2711</v>
      </c>
      <c r="H713" s="1" t="s">
        <v>2174</v>
      </c>
      <c r="I713" s="1" t="s">
        <v>2712</v>
      </c>
      <c r="J713" s="1" t="s">
        <v>20</v>
      </c>
      <c r="K713" s="3">
        <v>11.01</v>
      </c>
      <c r="L713">
        <v>2</v>
      </c>
      <c r="M713" s="3">
        <v>22.02</v>
      </c>
      <c r="N713" s="1" t="s">
        <v>6669</v>
      </c>
      <c r="O713" s="1" t="s">
        <v>37</v>
      </c>
    </row>
    <row r="714" spans="1:15" x14ac:dyDescent="0.3">
      <c r="A714" s="1" t="s">
        <v>2713</v>
      </c>
      <c r="B714" s="2">
        <v>45057</v>
      </c>
      <c r="C714" s="1" t="s">
        <v>6672</v>
      </c>
      <c r="D714" s="1" t="s">
        <v>46</v>
      </c>
      <c r="E714">
        <v>2023</v>
      </c>
      <c r="F714" s="1" t="s">
        <v>1422</v>
      </c>
      <c r="G714" s="1" t="s">
        <v>2466</v>
      </c>
      <c r="H714" s="1" t="s">
        <v>166</v>
      </c>
      <c r="I714" s="1" t="s">
        <v>2714</v>
      </c>
      <c r="J714" s="1" t="s">
        <v>87</v>
      </c>
      <c r="K714" s="3">
        <v>47.97</v>
      </c>
      <c r="L714">
        <v>3</v>
      </c>
      <c r="M714" s="3">
        <v>143.91</v>
      </c>
      <c r="N714" s="1" t="s">
        <v>21</v>
      </c>
      <c r="O714" s="1" t="s">
        <v>37</v>
      </c>
    </row>
    <row r="715" spans="1:15" x14ac:dyDescent="0.3">
      <c r="A715" s="1" t="s">
        <v>2715</v>
      </c>
      <c r="B715" s="2">
        <v>45590</v>
      </c>
      <c r="C715" s="1" t="s">
        <v>6668</v>
      </c>
      <c r="D715" s="1" t="s">
        <v>133</v>
      </c>
      <c r="E715">
        <v>2024</v>
      </c>
      <c r="F715" s="1" t="s">
        <v>55</v>
      </c>
      <c r="G715" s="1" t="s">
        <v>746</v>
      </c>
      <c r="H715" s="1" t="s">
        <v>1479</v>
      </c>
      <c r="I715" s="1" t="s">
        <v>1480</v>
      </c>
      <c r="J715" s="1" t="s">
        <v>70</v>
      </c>
      <c r="K715" s="3">
        <v>33.93</v>
      </c>
      <c r="L715">
        <v>2</v>
      </c>
      <c r="M715" s="3">
        <v>67.86</v>
      </c>
      <c r="N715" s="1" t="s">
        <v>29</v>
      </c>
      <c r="O715" s="1" t="s">
        <v>37</v>
      </c>
    </row>
    <row r="716" spans="1:15" x14ac:dyDescent="0.3">
      <c r="A716" s="1" t="s">
        <v>2716</v>
      </c>
      <c r="B716" s="2">
        <v>45380</v>
      </c>
      <c r="C716" s="1" t="s">
        <v>6668</v>
      </c>
      <c r="D716" s="1" t="s">
        <v>15</v>
      </c>
      <c r="E716">
        <v>2024</v>
      </c>
      <c r="F716" s="1" t="s">
        <v>2717</v>
      </c>
      <c r="G716" s="1" t="s">
        <v>2718</v>
      </c>
      <c r="H716" s="1" t="s">
        <v>141</v>
      </c>
      <c r="I716" s="1" t="s">
        <v>142</v>
      </c>
      <c r="J716" s="1" t="s">
        <v>70</v>
      </c>
      <c r="K716" s="3">
        <v>44.82</v>
      </c>
      <c r="L716">
        <v>5</v>
      </c>
      <c r="M716" s="3">
        <v>224.1</v>
      </c>
      <c r="N716" s="1" t="s">
        <v>21</v>
      </c>
      <c r="O716" s="1" t="s">
        <v>37</v>
      </c>
    </row>
    <row r="717" spans="1:15" x14ac:dyDescent="0.3">
      <c r="A717" s="1" t="s">
        <v>2719</v>
      </c>
      <c r="B717" s="2">
        <v>45100</v>
      </c>
      <c r="C717" s="1" t="s">
        <v>6668</v>
      </c>
      <c r="D717" s="1" t="s">
        <v>24</v>
      </c>
      <c r="E717">
        <v>2023</v>
      </c>
      <c r="F717" s="1" t="s">
        <v>2285</v>
      </c>
      <c r="G717" s="1" t="s">
        <v>2720</v>
      </c>
      <c r="H717" s="1" t="s">
        <v>35</v>
      </c>
      <c r="I717" s="1" t="s">
        <v>2721</v>
      </c>
      <c r="J717" s="1" t="s">
        <v>70</v>
      </c>
      <c r="K717" s="3">
        <v>16.23</v>
      </c>
      <c r="L717">
        <v>1</v>
      </c>
      <c r="M717" s="3">
        <v>16.23</v>
      </c>
      <c r="N717" s="1" t="s">
        <v>88</v>
      </c>
      <c r="O717" s="1" t="s">
        <v>52</v>
      </c>
    </row>
    <row r="718" spans="1:15" x14ac:dyDescent="0.3">
      <c r="A718" s="1" t="s">
        <v>2722</v>
      </c>
      <c r="B718" s="2">
        <v>45348</v>
      </c>
      <c r="C718" s="1" t="s">
        <v>6667</v>
      </c>
      <c r="D718" s="1" t="s">
        <v>39</v>
      </c>
      <c r="E718">
        <v>2024</v>
      </c>
      <c r="F718" s="1" t="s">
        <v>521</v>
      </c>
      <c r="G718" s="1" t="s">
        <v>522</v>
      </c>
      <c r="H718" s="1" t="s">
        <v>826</v>
      </c>
      <c r="I718" s="1" t="s">
        <v>827</v>
      </c>
      <c r="J718" s="1" t="s">
        <v>87</v>
      </c>
      <c r="K718" s="3">
        <v>28.29</v>
      </c>
      <c r="L718">
        <v>5</v>
      </c>
      <c r="M718" s="3">
        <v>141.44999999999999</v>
      </c>
      <c r="N718" s="1" t="s">
        <v>6669</v>
      </c>
      <c r="O718" s="1" t="s">
        <v>37</v>
      </c>
    </row>
    <row r="719" spans="1:15" x14ac:dyDescent="0.3">
      <c r="A719" s="1" t="s">
        <v>2723</v>
      </c>
      <c r="B719" s="2">
        <v>45187</v>
      </c>
      <c r="C719" s="1" t="s">
        <v>6667</v>
      </c>
      <c r="D719" s="1" t="s">
        <v>60</v>
      </c>
      <c r="E719">
        <v>2023</v>
      </c>
      <c r="F719" s="1" t="s">
        <v>2399</v>
      </c>
      <c r="G719" s="1" t="s">
        <v>2724</v>
      </c>
      <c r="H719" s="1" t="s">
        <v>2130</v>
      </c>
      <c r="I719" s="1" t="s">
        <v>2725</v>
      </c>
      <c r="J719" s="1" t="s">
        <v>20</v>
      </c>
      <c r="K719" s="3">
        <v>19.52</v>
      </c>
      <c r="L719">
        <v>4</v>
      </c>
      <c r="M719" s="3">
        <v>78.08</v>
      </c>
      <c r="N719" s="1" t="s">
        <v>21</v>
      </c>
      <c r="O719" s="1" t="s">
        <v>44</v>
      </c>
    </row>
    <row r="720" spans="1:15" x14ac:dyDescent="0.3">
      <c r="A720" s="1" t="s">
        <v>2726</v>
      </c>
      <c r="B720" s="2">
        <v>44832</v>
      </c>
      <c r="C720" s="1" t="s">
        <v>6670</v>
      </c>
      <c r="D720" s="1" t="s">
        <v>60</v>
      </c>
      <c r="E720">
        <v>2022</v>
      </c>
      <c r="F720" s="1" t="s">
        <v>322</v>
      </c>
      <c r="G720" s="1" t="s">
        <v>323</v>
      </c>
      <c r="H720" s="1" t="s">
        <v>697</v>
      </c>
      <c r="I720" s="1" t="s">
        <v>1626</v>
      </c>
      <c r="J720" s="1" t="s">
        <v>70</v>
      </c>
      <c r="K720" s="3">
        <v>44.7</v>
      </c>
      <c r="L720">
        <v>3</v>
      </c>
      <c r="M720" s="3">
        <v>134.1</v>
      </c>
      <c r="N720" s="1" t="s">
        <v>6669</v>
      </c>
      <c r="O720" s="1" t="s">
        <v>30</v>
      </c>
    </row>
    <row r="721" spans="1:15" x14ac:dyDescent="0.3">
      <c r="A721" s="1" t="s">
        <v>2727</v>
      </c>
      <c r="B721" s="2">
        <v>44808</v>
      </c>
      <c r="C721" s="1" t="s">
        <v>6666</v>
      </c>
      <c r="D721" s="1" t="s">
        <v>60</v>
      </c>
      <c r="E721">
        <v>2022</v>
      </c>
      <c r="F721" s="1" t="s">
        <v>1942</v>
      </c>
      <c r="G721" s="1" t="s">
        <v>2728</v>
      </c>
      <c r="H721" s="1" t="s">
        <v>1856</v>
      </c>
      <c r="I721" s="1" t="s">
        <v>1857</v>
      </c>
      <c r="J721" s="1" t="s">
        <v>70</v>
      </c>
      <c r="K721" s="3">
        <v>9.16</v>
      </c>
      <c r="L721">
        <v>5</v>
      </c>
      <c r="M721" s="3">
        <v>45.8</v>
      </c>
      <c r="N721" s="1" t="s">
        <v>21</v>
      </c>
      <c r="O721" s="1" t="s">
        <v>37</v>
      </c>
    </row>
    <row r="722" spans="1:15" x14ac:dyDescent="0.3">
      <c r="A722" s="1" t="s">
        <v>2729</v>
      </c>
      <c r="B722" s="2">
        <v>45228</v>
      </c>
      <c r="C722" s="1" t="s">
        <v>6666</v>
      </c>
      <c r="D722" s="1" t="s">
        <v>133</v>
      </c>
      <c r="E722">
        <v>2023</v>
      </c>
      <c r="F722" s="1" t="s">
        <v>1133</v>
      </c>
      <c r="G722" s="1" t="s">
        <v>2002</v>
      </c>
      <c r="H722" s="1" t="s">
        <v>2730</v>
      </c>
      <c r="I722" s="1" t="s">
        <v>2731</v>
      </c>
      <c r="J722" s="1" t="s">
        <v>70</v>
      </c>
      <c r="K722" s="3">
        <v>52.15</v>
      </c>
      <c r="L722">
        <v>4</v>
      </c>
      <c r="M722" s="3">
        <v>208.6</v>
      </c>
      <c r="N722" s="1" t="s">
        <v>6669</v>
      </c>
      <c r="O722" s="1" t="s">
        <v>95</v>
      </c>
    </row>
    <row r="723" spans="1:15" x14ac:dyDescent="0.3">
      <c r="A723" s="1" t="s">
        <v>2732</v>
      </c>
      <c r="B723" s="2">
        <v>44924</v>
      </c>
      <c r="C723" s="1" t="s">
        <v>6672</v>
      </c>
      <c r="D723" s="1" t="s">
        <v>107</v>
      </c>
      <c r="E723">
        <v>2022</v>
      </c>
      <c r="F723" s="1" t="s">
        <v>1304</v>
      </c>
      <c r="G723" s="1" t="s">
        <v>1759</v>
      </c>
      <c r="H723" s="1" t="s">
        <v>2268</v>
      </c>
      <c r="I723" s="1" t="s">
        <v>2269</v>
      </c>
      <c r="J723" s="1" t="s">
        <v>70</v>
      </c>
      <c r="K723" s="3">
        <v>38.840000000000003</v>
      </c>
      <c r="L723">
        <v>5</v>
      </c>
      <c r="M723" s="3">
        <v>194.2</v>
      </c>
      <c r="N723" s="1" t="s">
        <v>21</v>
      </c>
      <c r="O723" s="1" t="s">
        <v>30</v>
      </c>
    </row>
    <row r="724" spans="1:15" x14ac:dyDescent="0.3">
      <c r="A724" s="1" t="s">
        <v>2733</v>
      </c>
      <c r="B724" s="2">
        <v>45270</v>
      </c>
      <c r="C724" s="1" t="s">
        <v>6666</v>
      </c>
      <c r="D724" s="1" t="s">
        <v>107</v>
      </c>
      <c r="E724">
        <v>2023</v>
      </c>
      <c r="F724" s="1" t="s">
        <v>788</v>
      </c>
      <c r="G724" s="1" t="s">
        <v>2223</v>
      </c>
      <c r="H724" s="1" t="s">
        <v>2734</v>
      </c>
      <c r="I724" s="1" t="s">
        <v>2735</v>
      </c>
      <c r="J724" s="1" t="s">
        <v>87</v>
      </c>
      <c r="K724" s="3">
        <v>41.1</v>
      </c>
      <c r="L724">
        <v>2</v>
      </c>
      <c r="M724" s="3">
        <v>82.2</v>
      </c>
      <c r="N724" s="1" t="s">
        <v>88</v>
      </c>
      <c r="O724" s="1" t="s">
        <v>37</v>
      </c>
    </row>
    <row r="725" spans="1:15" x14ac:dyDescent="0.3">
      <c r="A725" s="1" t="s">
        <v>2736</v>
      </c>
      <c r="B725" s="2">
        <v>45803</v>
      </c>
      <c r="C725" s="1" t="s">
        <v>6667</v>
      </c>
      <c r="D725" s="1" t="s">
        <v>46</v>
      </c>
      <c r="E725">
        <v>2025</v>
      </c>
      <c r="F725" s="1" t="s">
        <v>2406</v>
      </c>
      <c r="G725" s="1" t="s">
        <v>2737</v>
      </c>
      <c r="H725" s="1" t="s">
        <v>608</v>
      </c>
      <c r="I725" s="1" t="s">
        <v>609</v>
      </c>
      <c r="J725" s="1" t="s">
        <v>70</v>
      </c>
      <c r="K725" s="3">
        <v>30.98</v>
      </c>
      <c r="L725">
        <v>3</v>
      </c>
      <c r="M725" s="3">
        <v>92.94</v>
      </c>
      <c r="N725" s="1" t="s">
        <v>29</v>
      </c>
      <c r="O725" s="1" t="s">
        <v>22</v>
      </c>
    </row>
    <row r="726" spans="1:15" x14ac:dyDescent="0.3">
      <c r="A726" s="1" t="s">
        <v>2738</v>
      </c>
      <c r="B726" s="2">
        <v>45649</v>
      </c>
      <c r="C726" s="1" t="s">
        <v>6667</v>
      </c>
      <c r="D726" s="1" t="s">
        <v>107</v>
      </c>
      <c r="E726">
        <v>2024</v>
      </c>
      <c r="F726" s="1" t="s">
        <v>317</v>
      </c>
      <c r="G726" s="1" t="s">
        <v>318</v>
      </c>
      <c r="H726" s="1" t="s">
        <v>2324</v>
      </c>
      <c r="I726" s="1" t="s">
        <v>2325</v>
      </c>
      <c r="J726" s="1" t="s">
        <v>20</v>
      </c>
      <c r="K726" s="3">
        <v>16.170000000000002</v>
      </c>
      <c r="L726">
        <v>1</v>
      </c>
      <c r="M726" s="3">
        <v>16.170000000000002</v>
      </c>
      <c r="N726" s="1" t="s">
        <v>21</v>
      </c>
      <c r="O726" s="1" t="s">
        <v>37</v>
      </c>
    </row>
    <row r="727" spans="1:15" x14ac:dyDescent="0.3">
      <c r="A727" s="1" t="s">
        <v>2739</v>
      </c>
      <c r="B727" s="2">
        <v>45102</v>
      </c>
      <c r="C727" s="1" t="s">
        <v>6666</v>
      </c>
      <c r="D727" s="1" t="s">
        <v>24</v>
      </c>
      <c r="E727">
        <v>2023</v>
      </c>
      <c r="F727" s="1" t="s">
        <v>611</v>
      </c>
      <c r="G727" s="1" t="s">
        <v>2740</v>
      </c>
      <c r="H727" s="1" t="s">
        <v>2319</v>
      </c>
      <c r="I727" s="1" t="s">
        <v>2320</v>
      </c>
      <c r="J727" s="1" t="s">
        <v>70</v>
      </c>
      <c r="K727" s="3">
        <v>27.08</v>
      </c>
      <c r="L727">
        <v>5</v>
      </c>
      <c r="M727" s="3">
        <v>135.4</v>
      </c>
      <c r="N727" s="1" t="s">
        <v>88</v>
      </c>
      <c r="O727" s="1" t="s">
        <v>37</v>
      </c>
    </row>
    <row r="728" spans="1:15" x14ac:dyDescent="0.3">
      <c r="A728" s="1" t="s">
        <v>2741</v>
      </c>
      <c r="B728" s="2">
        <v>44883</v>
      </c>
      <c r="C728" s="1" t="s">
        <v>6668</v>
      </c>
      <c r="D728" s="1" t="s">
        <v>54</v>
      </c>
      <c r="E728">
        <v>2022</v>
      </c>
      <c r="F728" s="1" t="s">
        <v>814</v>
      </c>
      <c r="G728" s="1" t="s">
        <v>815</v>
      </c>
      <c r="H728" s="1" t="s">
        <v>2742</v>
      </c>
      <c r="I728" s="1" t="s">
        <v>2743</v>
      </c>
      <c r="J728" s="1" t="s">
        <v>70</v>
      </c>
      <c r="K728" s="3">
        <v>33.450000000000003</v>
      </c>
      <c r="L728">
        <v>1</v>
      </c>
      <c r="M728" s="3">
        <v>33.450000000000003</v>
      </c>
      <c r="N728" s="1" t="s">
        <v>21</v>
      </c>
      <c r="O728" s="1" t="s">
        <v>193</v>
      </c>
    </row>
    <row r="729" spans="1:15" x14ac:dyDescent="0.3">
      <c r="A729" s="1" t="s">
        <v>2744</v>
      </c>
      <c r="B729" s="2">
        <v>45242</v>
      </c>
      <c r="C729" s="1" t="s">
        <v>6666</v>
      </c>
      <c r="D729" s="1" t="s">
        <v>54</v>
      </c>
      <c r="E729">
        <v>2023</v>
      </c>
      <c r="F729" s="1" t="s">
        <v>2745</v>
      </c>
      <c r="G729" s="1" t="s">
        <v>682</v>
      </c>
      <c r="H729" s="1" t="s">
        <v>1953</v>
      </c>
      <c r="I729" s="1" t="s">
        <v>2746</v>
      </c>
      <c r="J729" s="1" t="s">
        <v>51</v>
      </c>
      <c r="K729" s="3">
        <v>44.83</v>
      </c>
      <c r="L729">
        <v>4</v>
      </c>
      <c r="M729" s="3">
        <v>179.32</v>
      </c>
      <c r="N729" s="1" t="s">
        <v>21</v>
      </c>
      <c r="O729" s="1" t="s">
        <v>44</v>
      </c>
    </row>
    <row r="730" spans="1:15" x14ac:dyDescent="0.3">
      <c r="A730" s="1" t="s">
        <v>2747</v>
      </c>
      <c r="B730" s="2">
        <v>45177</v>
      </c>
      <c r="C730" s="1" t="s">
        <v>6668</v>
      </c>
      <c r="D730" s="1" t="s">
        <v>60</v>
      </c>
      <c r="E730">
        <v>2023</v>
      </c>
      <c r="F730" s="1" t="s">
        <v>2206</v>
      </c>
      <c r="G730" s="1" t="s">
        <v>2748</v>
      </c>
      <c r="H730" s="1" t="s">
        <v>1390</v>
      </c>
      <c r="I730" s="1" t="s">
        <v>2749</v>
      </c>
      <c r="J730" s="1" t="s">
        <v>51</v>
      </c>
      <c r="K730" s="3">
        <v>42.92</v>
      </c>
      <c r="L730">
        <v>3</v>
      </c>
      <c r="M730" s="3">
        <v>128.76</v>
      </c>
      <c r="N730" s="1" t="s">
        <v>88</v>
      </c>
      <c r="O730" s="1" t="s">
        <v>52</v>
      </c>
    </row>
    <row r="731" spans="1:15" x14ac:dyDescent="0.3">
      <c r="A731" s="1" t="s">
        <v>2750</v>
      </c>
      <c r="B731" s="2">
        <v>45354</v>
      </c>
      <c r="C731" s="1" t="s">
        <v>6666</v>
      </c>
      <c r="D731" s="1" t="s">
        <v>15</v>
      </c>
      <c r="E731">
        <v>2024</v>
      </c>
      <c r="F731" s="1" t="s">
        <v>1180</v>
      </c>
      <c r="G731" s="1" t="s">
        <v>1181</v>
      </c>
      <c r="H731" s="1" t="s">
        <v>267</v>
      </c>
      <c r="I731" s="1" t="s">
        <v>268</v>
      </c>
      <c r="J731" s="1" t="s">
        <v>20</v>
      </c>
      <c r="K731" s="3">
        <v>10.58</v>
      </c>
      <c r="L731">
        <v>4</v>
      </c>
      <c r="M731" s="3">
        <v>42.32</v>
      </c>
      <c r="N731" s="1" t="s">
        <v>21</v>
      </c>
      <c r="O731" s="1" t="s">
        <v>44</v>
      </c>
    </row>
    <row r="732" spans="1:15" x14ac:dyDescent="0.3">
      <c r="A732" s="1" t="s">
        <v>2751</v>
      </c>
      <c r="B732" s="2">
        <v>45436</v>
      </c>
      <c r="C732" s="1" t="s">
        <v>6668</v>
      </c>
      <c r="D732" s="1" t="s">
        <v>46</v>
      </c>
      <c r="E732">
        <v>2024</v>
      </c>
      <c r="F732" s="1" t="s">
        <v>2752</v>
      </c>
      <c r="G732" s="1" t="s">
        <v>2753</v>
      </c>
      <c r="H732" s="1" t="s">
        <v>2754</v>
      </c>
      <c r="I732" s="1" t="s">
        <v>2755</v>
      </c>
      <c r="J732" s="1" t="s">
        <v>20</v>
      </c>
      <c r="K732" s="3">
        <v>15.59</v>
      </c>
      <c r="L732">
        <v>1</v>
      </c>
      <c r="M732" s="3">
        <v>15.59</v>
      </c>
      <c r="N732" s="1" t="s">
        <v>88</v>
      </c>
      <c r="O732" s="1" t="s">
        <v>193</v>
      </c>
    </row>
    <row r="733" spans="1:15" x14ac:dyDescent="0.3">
      <c r="A733" s="1" t="s">
        <v>2756</v>
      </c>
      <c r="B733" s="2">
        <v>45119</v>
      </c>
      <c r="C733" s="1" t="s">
        <v>6670</v>
      </c>
      <c r="D733" s="1" t="s">
        <v>32</v>
      </c>
      <c r="E733">
        <v>2023</v>
      </c>
      <c r="F733" s="1" t="s">
        <v>2372</v>
      </c>
      <c r="G733" s="1" t="s">
        <v>2373</v>
      </c>
      <c r="H733" s="1" t="s">
        <v>1762</v>
      </c>
      <c r="I733" s="1" t="s">
        <v>2757</v>
      </c>
      <c r="J733" s="1" t="s">
        <v>87</v>
      </c>
      <c r="K733" s="3">
        <v>23.24</v>
      </c>
      <c r="L733">
        <v>3</v>
      </c>
      <c r="M733" s="3">
        <v>69.72</v>
      </c>
      <c r="N733" s="1" t="s">
        <v>21</v>
      </c>
      <c r="O733" s="1" t="s">
        <v>193</v>
      </c>
    </row>
    <row r="734" spans="1:15" x14ac:dyDescent="0.3">
      <c r="A734" s="1" t="s">
        <v>2758</v>
      </c>
      <c r="B734" s="2">
        <v>45218</v>
      </c>
      <c r="C734" s="1" t="s">
        <v>6672</v>
      </c>
      <c r="D734" s="1" t="s">
        <v>133</v>
      </c>
      <c r="E734">
        <v>2023</v>
      </c>
      <c r="F734" s="1" t="s">
        <v>1616</v>
      </c>
      <c r="G734" s="1" t="s">
        <v>2759</v>
      </c>
      <c r="H734" s="1" t="s">
        <v>18</v>
      </c>
      <c r="I734" s="1" t="s">
        <v>19</v>
      </c>
      <c r="J734" s="1" t="s">
        <v>20</v>
      </c>
      <c r="K734" s="3">
        <v>6.7</v>
      </c>
      <c r="L734">
        <v>3</v>
      </c>
      <c r="M734" s="3">
        <v>20.100000000000001</v>
      </c>
      <c r="N734" s="1" t="s">
        <v>6669</v>
      </c>
      <c r="O734" s="1" t="s">
        <v>30</v>
      </c>
    </row>
    <row r="735" spans="1:15" x14ac:dyDescent="0.3">
      <c r="A735" s="1" t="s">
        <v>2760</v>
      </c>
      <c r="B735" s="2">
        <v>45640</v>
      </c>
      <c r="C735" s="1" t="s">
        <v>6673</v>
      </c>
      <c r="D735" s="1" t="s">
        <v>107</v>
      </c>
      <c r="E735">
        <v>2024</v>
      </c>
      <c r="F735" s="1" t="s">
        <v>2761</v>
      </c>
      <c r="G735" s="1" t="s">
        <v>2762</v>
      </c>
      <c r="H735" s="1" t="s">
        <v>2763</v>
      </c>
      <c r="I735" s="1" t="s">
        <v>2764</v>
      </c>
      <c r="J735" s="1" t="s">
        <v>20</v>
      </c>
      <c r="K735" s="3">
        <v>14.52</v>
      </c>
      <c r="L735">
        <v>4</v>
      </c>
      <c r="M735" s="3">
        <v>58.08</v>
      </c>
      <c r="N735" s="1" t="s">
        <v>21</v>
      </c>
      <c r="O735" s="1" t="s">
        <v>37</v>
      </c>
    </row>
    <row r="736" spans="1:15" x14ac:dyDescent="0.3">
      <c r="A736" s="1" t="s">
        <v>2765</v>
      </c>
      <c r="B736" s="2">
        <v>45197</v>
      </c>
      <c r="C736" s="1" t="s">
        <v>6672</v>
      </c>
      <c r="D736" s="1" t="s">
        <v>60</v>
      </c>
      <c r="E736">
        <v>2023</v>
      </c>
      <c r="F736" s="1" t="s">
        <v>1668</v>
      </c>
      <c r="G736" s="1" t="s">
        <v>1669</v>
      </c>
      <c r="H736" s="1" t="s">
        <v>2766</v>
      </c>
      <c r="I736" s="1" t="s">
        <v>2767</v>
      </c>
      <c r="J736" s="1" t="s">
        <v>87</v>
      </c>
      <c r="K736" s="3">
        <v>22.01</v>
      </c>
      <c r="L736">
        <v>5</v>
      </c>
      <c r="M736" s="3">
        <v>110.05</v>
      </c>
      <c r="N736" s="1" t="s">
        <v>6669</v>
      </c>
      <c r="O736" s="1" t="s">
        <v>95</v>
      </c>
    </row>
    <row r="737" spans="1:15" x14ac:dyDescent="0.3">
      <c r="A737" s="1" t="s">
        <v>2768</v>
      </c>
      <c r="B737" s="2">
        <v>45572</v>
      </c>
      <c r="C737" s="1" t="s">
        <v>6667</v>
      </c>
      <c r="D737" s="1" t="s">
        <v>133</v>
      </c>
      <c r="E737">
        <v>2024</v>
      </c>
      <c r="F737" s="1" t="s">
        <v>1637</v>
      </c>
      <c r="G737" s="1" t="s">
        <v>1638</v>
      </c>
      <c r="H737" s="1" t="s">
        <v>2497</v>
      </c>
      <c r="I737" s="1" t="s">
        <v>2769</v>
      </c>
      <c r="J737" s="1" t="s">
        <v>87</v>
      </c>
      <c r="K737" s="3">
        <v>40.03</v>
      </c>
      <c r="L737">
        <v>2</v>
      </c>
      <c r="M737" s="3">
        <v>80.06</v>
      </c>
      <c r="N737" s="1" t="s">
        <v>88</v>
      </c>
      <c r="O737" s="1" t="s">
        <v>44</v>
      </c>
    </row>
    <row r="738" spans="1:15" x14ac:dyDescent="0.3">
      <c r="A738" s="1" t="s">
        <v>2770</v>
      </c>
      <c r="B738" s="2">
        <v>45402</v>
      </c>
      <c r="C738" s="1" t="s">
        <v>6673</v>
      </c>
      <c r="D738" s="1" t="s">
        <v>82</v>
      </c>
      <c r="E738">
        <v>2024</v>
      </c>
      <c r="F738" s="1" t="s">
        <v>1439</v>
      </c>
      <c r="G738" s="1" t="s">
        <v>1440</v>
      </c>
      <c r="H738" s="1" t="s">
        <v>2771</v>
      </c>
      <c r="I738" s="1" t="s">
        <v>2772</v>
      </c>
      <c r="J738" s="1" t="s">
        <v>20</v>
      </c>
      <c r="K738" s="3">
        <v>10.18</v>
      </c>
      <c r="L738">
        <v>3</v>
      </c>
      <c r="M738" s="3">
        <v>30.54</v>
      </c>
      <c r="N738" s="1" t="s">
        <v>6669</v>
      </c>
      <c r="O738" s="1" t="s">
        <v>44</v>
      </c>
    </row>
    <row r="739" spans="1:15" x14ac:dyDescent="0.3">
      <c r="A739" s="1" t="s">
        <v>2773</v>
      </c>
      <c r="B739" s="2">
        <v>45451</v>
      </c>
      <c r="C739" s="1" t="s">
        <v>6673</v>
      </c>
      <c r="D739" s="1" t="s">
        <v>24</v>
      </c>
      <c r="E739">
        <v>2024</v>
      </c>
      <c r="F739" s="1" t="s">
        <v>2774</v>
      </c>
      <c r="G739" s="1" t="s">
        <v>2775</v>
      </c>
      <c r="H739" s="1" t="s">
        <v>905</v>
      </c>
      <c r="I739" s="1" t="s">
        <v>1717</v>
      </c>
      <c r="J739" s="1" t="s">
        <v>70</v>
      </c>
      <c r="K739" s="3">
        <v>13.17</v>
      </c>
      <c r="L739">
        <v>1</v>
      </c>
      <c r="M739" s="3">
        <v>13.17</v>
      </c>
      <c r="N739" s="1" t="s">
        <v>21</v>
      </c>
      <c r="O739" s="1" t="s">
        <v>37</v>
      </c>
    </row>
    <row r="740" spans="1:15" x14ac:dyDescent="0.3">
      <c r="A740" s="1" t="s">
        <v>2776</v>
      </c>
      <c r="B740" s="2">
        <v>45461</v>
      </c>
      <c r="C740" s="1" t="s">
        <v>6671</v>
      </c>
      <c r="D740" s="1" t="s">
        <v>24</v>
      </c>
      <c r="E740">
        <v>2024</v>
      </c>
      <c r="F740" s="1" t="s">
        <v>921</v>
      </c>
      <c r="G740" s="1" t="s">
        <v>2777</v>
      </c>
      <c r="H740" s="1" t="s">
        <v>1152</v>
      </c>
      <c r="I740" s="1" t="s">
        <v>1190</v>
      </c>
      <c r="J740" s="1" t="s">
        <v>20</v>
      </c>
      <c r="K740" s="3">
        <v>9.99</v>
      </c>
      <c r="L740">
        <v>2</v>
      </c>
      <c r="M740" s="3">
        <v>19.98</v>
      </c>
      <c r="N740" s="1" t="s">
        <v>29</v>
      </c>
      <c r="O740" s="1" t="s">
        <v>193</v>
      </c>
    </row>
    <row r="741" spans="1:15" x14ac:dyDescent="0.3">
      <c r="A741" s="1" t="s">
        <v>2778</v>
      </c>
      <c r="B741" s="2">
        <v>45591</v>
      </c>
      <c r="C741" s="1" t="s">
        <v>6673</v>
      </c>
      <c r="D741" s="1" t="s">
        <v>133</v>
      </c>
      <c r="E741">
        <v>2024</v>
      </c>
      <c r="F741" s="1" t="s">
        <v>1235</v>
      </c>
      <c r="G741" s="1" t="s">
        <v>1576</v>
      </c>
      <c r="H741" s="1" t="s">
        <v>2779</v>
      </c>
      <c r="I741" s="1" t="s">
        <v>2780</v>
      </c>
      <c r="J741" s="1" t="s">
        <v>70</v>
      </c>
      <c r="K741" s="3">
        <v>34.409999999999997</v>
      </c>
      <c r="L741">
        <v>5</v>
      </c>
      <c r="M741" s="3">
        <v>172.05</v>
      </c>
      <c r="N741" s="1" t="s">
        <v>21</v>
      </c>
      <c r="O741" s="1" t="s">
        <v>30</v>
      </c>
    </row>
    <row r="742" spans="1:15" x14ac:dyDescent="0.3">
      <c r="A742" s="1" t="s">
        <v>2781</v>
      </c>
      <c r="B742" s="2">
        <v>45303</v>
      </c>
      <c r="C742" s="1" t="s">
        <v>6668</v>
      </c>
      <c r="D742" s="1" t="s">
        <v>210</v>
      </c>
      <c r="E742">
        <v>2024</v>
      </c>
      <c r="F742" s="1" t="s">
        <v>2782</v>
      </c>
      <c r="G742" s="1" t="s">
        <v>2783</v>
      </c>
      <c r="H742" s="1" t="s">
        <v>176</v>
      </c>
      <c r="I742" s="1" t="s">
        <v>177</v>
      </c>
      <c r="J742" s="1" t="s">
        <v>51</v>
      </c>
      <c r="K742" s="3">
        <v>20.34</v>
      </c>
      <c r="L742">
        <v>3</v>
      </c>
      <c r="M742" s="3">
        <v>61.02</v>
      </c>
      <c r="N742" s="1" t="s">
        <v>6669</v>
      </c>
      <c r="O742" s="1" t="s">
        <v>22</v>
      </c>
    </row>
    <row r="743" spans="1:15" x14ac:dyDescent="0.3">
      <c r="A743" s="1" t="s">
        <v>2784</v>
      </c>
      <c r="B743" s="2">
        <v>44984</v>
      </c>
      <c r="C743" s="1" t="s">
        <v>6667</v>
      </c>
      <c r="D743" s="1" t="s">
        <v>39</v>
      </c>
      <c r="E743">
        <v>2023</v>
      </c>
      <c r="F743" s="1" t="s">
        <v>1688</v>
      </c>
      <c r="G743" s="1" t="s">
        <v>2785</v>
      </c>
      <c r="H743" s="1" t="s">
        <v>2707</v>
      </c>
      <c r="I743" s="1" t="s">
        <v>2708</v>
      </c>
      <c r="J743" s="1" t="s">
        <v>51</v>
      </c>
      <c r="K743" s="3">
        <v>48.23</v>
      </c>
      <c r="L743">
        <v>4</v>
      </c>
      <c r="M743" s="3">
        <v>192.92</v>
      </c>
      <c r="N743" s="1" t="s">
        <v>6669</v>
      </c>
      <c r="O743" s="1" t="s">
        <v>30</v>
      </c>
    </row>
    <row r="744" spans="1:15" x14ac:dyDescent="0.3">
      <c r="A744" s="1" t="s">
        <v>2786</v>
      </c>
      <c r="B744" s="2">
        <v>45376</v>
      </c>
      <c r="C744" s="1" t="s">
        <v>6667</v>
      </c>
      <c r="D744" s="1" t="s">
        <v>15</v>
      </c>
      <c r="E744">
        <v>2024</v>
      </c>
      <c r="F744" s="1" t="s">
        <v>1633</v>
      </c>
      <c r="G744" s="1" t="s">
        <v>1634</v>
      </c>
      <c r="H744" s="1" t="s">
        <v>2787</v>
      </c>
      <c r="I744" s="1" t="s">
        <v>2788</v>
      </c>
      <c r="J744" s="1" t="s">
        <v>20</v>
      </c>
      <c r="K744" s="3">
        <v>17.91</v>
      </c>
      <c r="L744">
        <v>2</v>
      </c>
      <c r="M744" s="3">
        <v>35.82</v>
      </c>
      <c r="N744" s="1" t="s">
        <v>21</v>
      </c>
      <c r="O744" s="1" t="s">
        <v>37</v>
      </c>
    </row>
    <row r="745" spans="1:15" x14ac:dyDescent="0.3">
      <c r="A745" s="1" t="s">
        <v>2789</v>
      </c>
      <c r="B745" s="2">
        <v>45851</v>
      </c>
      <c r="C745" s="1" t="s">
        <v>6666</v>
      </c>
      <c r="D745" s="1" t="s">
        <v>32</v>
      </c>
      <c r="E745">
        <v>2025</v>
      </c>
      <c r="F745" s="1" t="s">
        <v>2790</v>
      </c>
      <c r="G745" s="1" t="s">
        <v>2791</v>
      </c>
      <c r="H745" s="1" t="s">
        <v>2792</v>
      </c>
      <c r="I745" s="1" t="s">
        <v>2793</v>
      </c>
      <c r="J745" s="1" t="s">
        <v>20</v>
      </c>
      <c r="K745" s="3">
        <v>16.23</v>
      </c>
      <c r="L745">
        <v>5</v>
      </c>
      <c r="M745" s="3">
        <v>81.150000000000006</v>
      </c>
      <c r="N745" s="1" t="s">
        <v>6669</v>
      </c>
      <c r="O745" s="1" t="s">
        <v>95</v>
      </c>
    </row>
    <row r="746" spans="1:15" x14ac:dyDescent="0.3">
      <c r="A746" s="1" t="s">
        <v>2794</v>
      </c>
      <c r="B746" s="2">
        <v>45442</v>
      </c>
      <c r="C746" s="1" t="s">
        <v>6672</v>
      </c>
      <c r="D746" s="1" t="s">
        <v>46</v>
      </c>
      <c r="E746">
        <v>2024</v>
      </c>
      <c r="F746" s="1" t="s">
        <v>300</v>
      </c>
      <c r="G746" s="1" t="s">
        <v>2795</v>
      </c>
      <c r="H746" s="1" t="s">
        <v>2796</v>
      </c>
      <c r="I746" s="1" t="s">
        <v>2797</v>
      </c>
      <c r="J746" s="1" t="s">
        <v>70</v>
      </c>
      <c r="K746" s="3">
        <v>24.79</v>
      </c>
      <c r="L746">
        <v>4</v>
      </c>
      <c r="M746" s="3">
        <v>99.16</v>
      </c>
      <c r="N746" s="1" t="s">
        <v>6669</v>
      </c>
      <c r="O746" s="1" t="s">
        <v>30</v>
      </c>
    </row>
    <row r="747" spans="1:15" x14ac:dyDescent="0.3">
      <c r="A747" s="1" t="s">
        <v>2798</v>
      </c>
      <c r="B747" s="2">
        <v>45327</v>
      </c>
      <c r="C747" s="1" t="s">
        <v>6667</v>
      </c>
      <c r="D747" s="1" t="s">
        <v>39</v>
      </c>
      <c r="E747">
        <v>2024</v>
      </c>
      <c r="F747" s="1" t="s">
        <v>2799</v>
      </c>
      <c r="G747" s="1" t="s">
        <v>2800</v>
      </c>
      <c r="H747" s="1" t="s">
        <v>668</v>
      </c>
      <c r="I747" s="1" t="s">
        <v>2801</v>
      </c>
      <c r="J747" s="1" t="s">
        <v>87</v>
      </c>
      <c r="K747" s="3">
        <v>38.64</v>
      </c>
      <c r="L747">
        <v>1</v>
      </c>
      <c r="M747" s="3">
        <v>38.64</v>
      </c>
      <c r="N747" s="1" t="s">
        <v>21</v>
      </c>
      <c r="O747" s="1" t="s">
        <v>22</v>
      </c>
    </row>
    <row r="748" spans="1:15" x14ac:dyDescent="0.3">
      <c r="A748" s="1" t="s">
        <v>2802</v>
      </c>
      <c r="B748" s="2">
        <v>45854</v>
      </c>
      <c r="C748" s="1" t="s">
        <v>6670</v>
      </c>
      <c r="D748" s="1" t="s">
        <v>32</v>
      </c>
      <c r="E748">
        <v>2025</v>
      </c>
      <c r="F748" s="1" t="s">
        <v>2761</v>
      </c>
      <c r="G748" s="1" t="s">
        <v>2803</v>
      </c>
      <c r="H748" s="1" t="s">
        <v>1618</v>
      </c>
      <c r="I748" s="1" t="s">
        <v>1619</v>
      </c>
      <c r="J748" s="1" t="s">
        <v>20</v>
      </c>
      <c r="K748" s="3">
        <v>23.65</v>
      </c>
      <c r="L748">
        <v>5</v>
      </c>
      <c r="M748" s="3">
        <v>118.25</v>
      </c>
      <c r="N748" s="1" t="s">
        <v>21</v>
      </c>
      <c r="O748" s="1" t="s">
        <v>22</v>
      </c>
    </row>
    <row r="749" spans="1:15" x14ac:dyDescent="0.3">
      <c r="A749" s="1" t="s">
        <v>2804</v>
      </c>
      <c r="B749" s="2">
        <v>45375</v>
      </c>
      <c r="C749" s="1" t="s">
        <v>6666</v>
      </c>
      <c r="D749" s="1" t="s">
        <v>15</v>
      </c>
      <c r="E749">
        <v>2024</v>
      </c>
      <c r="F749" s="1" t="s">
        <v>2805</v>
      </c>
      <c r="G749" s="1" t="s">
        <v>2806</v>
      </c>
      <c r="H749" s="1" t="s">
        <v>2807</v>
      </c>
      <c r="I749" s="1" t="s">
        <v>2808</v>
      </c>
      <c r="J749" s="1" t="s">
        <v>20</v>
      </c>
      <c r="K749" s="3">
        <v>37.799999999999997</v>
      </c>
      <c r="L749">
        <v>3</v>
      </c>
      <c r="M749" s="3">
        <v>113.4</v>
      </c>
      <c r="N749" s="1" t="s">
        <v>6669</v>
      </c>
      <c r="O749" s="1" t="s">
        <v>52</v>
      </c>
    </row>
    <row r="750" spans="1:15" x14ac:dyDescent="0.3">
      <c r="A750" s="1" t="s">
        <v>2809</v>
      </c>
      <c r="B750" s="2">
        <v>44834</v>
      </c>
      <c r="C750" s="1" t="s">
        <v>6668</v>
      </c>
      <c r="D750" s="1" t="s">
        <v>60</v>
      </c>
      <c r="E750">
        <v>2022</v>
      </c>
      <c r="F750" s="1" t="s">
        <v>443</v>
      </c>
      <c r="G750" s="1" t="s">
        <v>444</v>
      </c>
      <c r="H750" s="1" t="s">
        <v>2810</v>
      </c>
      <c r="I750" s="1" t="s">
        <v>2811</v>
      </c>
      <c r="J750" s="1" t="s">
        <v>87</v>
      </c>
      <c r="K750" s="3">
        <v>20.98</v>
      </c>
      <c r="L750">
        <v>1</v>
      </c>
      <c r="M750" s="3">
        <v>20.98</v>
      </c>
      <c r="N750" s="1" t="s">
        <v>21</v>
      </c>
      <c r="O750" s="1" t="s">
        <v>80</v>
      </c>
    </row>
    <row r="751" spans="1:15" x14ac:dyDescent="0.3">
      <c r="A751" s="1" t="s">
        <v>2812</v>
      </c>
      <c r="B751" s="2">
        <v>45794</v>
      </c>
      <c r="C751" s="1" t="s">
        <v>6673</v>
      </c>
      <c r="D751" s="1" t="s">
        <v>46</v>
      </c>
      <c r="E751">
        <v>2025</v>
      </c>
      <c r="F751" s="1" t="s">
        <v>2813</v>
      </c>
      <c r="G751" s="1" t="s">
        <v>2814</v>
      </c>
      <c r="H751" s="1" t="s">
        <v>2815</v>
      </c>
      <c r="I751" s="1" t="s">
        <v>2816</v>
      </c>
      <c r="J751" s="1" t="s">
        <v>20</v>
      </c>
      <c r="K751" s="3">
        <v>26.7</v>
      </c>
      <c r="L751">
        <v>4</v>
      </c>
      <c r="M751" s="3">
        <v>106.8</v>
      </c>
      <c r="N751" s="1" t="s">
        <v>21</v>
      </c>
      <c r="O751" s="1" t="s">
        <v>37</v>
      </c>
    </row>
    <row r="752" spans="1:15" x14ac:dyDescent="0.3">
      <c r="A752" s="1" t="s">
        <v>2818</v>
      </c>
      <c r="B752" s="2">
        <v>45664</v>
      </c>
      <c r="C752" s="1" t="s">
        <v>6671</v>
      </c>
      <c r="D752" s="1" t="s">
        <v>210</v>
      </c>
      <c r="E752">
        <v>2025</v>
      </c>
      <c r="F752" s="1" t="s">
        <v>1993</v>
      </c>
      <c r="G752" s="1" t="s">
        <v>2819</v>
      </c>
      <c r="H752" s="1" t="s">
        <v>2110</v>
      </c>
      <c r="I752" s="1" t="s">
        <v>2111</v>
      </c>
      <c r="J752" s="1" t="s">
        <v>87</v>
      </c>
      <c r="K752" s="3">
        <v>27.5</v>
      </c>
      <c r="L752">
        <v>5</v>
      </c>
      <c r="M752" s="3">
        <v>137.5</v>
      </c>
      <c r="N752" s="1" t="s">
        <v>6669</v>
      </c>
      <c r="O752" s="1" t="s">
        <v>22</v>
      </c>
    </row>
    <row r="753" spans="1:15" x14ac:dyDescent="0.3">
      <c r="A753" s="1" t="s">
        <v>2820</v>
      </c>
      <c r="B753" s="2">
        <v>45066</v>
      </c>
      <c r="C753" s="1" t="s">
        <v>6673</v>
      </c>
      <c r="D753" s="1" t="s">
        <v>46</v>
      </c>
      <c r="E753">
        <v>2023</v>
      </c>
      <c r="F753" s="1" t="s">
        <v>211</v>
      </c>
      <c r="G753" s="1" t="s">
        <v>212</v>
      </c>
      <c r="H753" s="1" t="s">
        <v>707</v>
      </c>
      <c r="I753" s="1" t="s">
        <v>708</v>
      </c>
      <c r="J753" s="1" t="s">
        <v>20</v>
      </c>
      <c r="K753" s="3">
        <v>12.1</v>
      </c>
      <c r="L753">
        <v>2</v>
      </c>
      <c r="M753" s="3">
        <v>24.2</v>
      </c>
      <c r="N753" s="1" t="s">
        <v>21</v>
      </c>
      <c r="O753" s="1" t="s">
        <v>80</v>
      </c>
    </row>
    <row r="754" spans="1:15" x14ac:dyDescent="0.3">
      <c r="A754" s="1" t="s">
        <v>2821</v>
      </c>
      <c r="B754" s="2">
        <v>45360</v>
      </c>
      <c r="C754" s="1" t="s">
        <v>6673</v>
      </c>
      <c r="D754" s="1" t="s">
        <v>15</v>
      </c>
      <c r="E754">
        <v>2024</v>
      </c>
      <c r="F754" s="1" t="s">
        <v>2822</v>
      </c>
      <c r="G754" s="1" t="s">
        <v>2823</v>
      </c>
      <c r="H754" s="1" t="s">
        <v>297</v>
      </c>
      <c r="I754" s="1" t="s">
        <v>298</v>
      </c>
      <c r="J754" s="1" t="s">
        <v>70</v>
      </c>
      <c r="K754" s="3">
        <v>34.880000000000003</v>
      </c>
      <c r="L754">
        <v>3</v>
      </c>
      <c r="M754" s="3">
        <v>104.64</v>
      </c>
      <c r="N754" s="1" t="s">
        <v>21</v>
      </c>
      <c r="O754" s="1" t="s">
        <v>80</v>
      </c>
    </row>
    <row r="755" spans="1:15" x14ac:dyDescent="0.3">
      <c r="A755" s="1" t="s">
        <v>2824</v>
      </c>
      <c r="B755" s="2">
        <v>45520</v>
      </c>
      <c r="C755" s="1" t="s">
        <v>6668</v>
      </c>
      <c r="D755" s="1" t="s">
        <v>90</v>
      </c>
      <c r="E755">
        <v>2024</v>
      </c>
      <c r="F755" s="1" t="s">
        <v>2825</v>
      </c>
      <c r="G755" s="1" t="s">
        <v>2826</v>
      </c>
      <c r="H755" s="1" t="s">
        <v>878</v>
      </c>
      <c r="I755" s="1" t="s">
        <v>1721</v>
      </c>
      <c r="J755" s="1" t="s">
        <v>70</v>
      </c>
      <c r="K755" s="3">
        <v>5.99</v>
      </c>
      <c r="L755">
        <v>1</v>
      </c>
      <c r="M755" s="3">
        <v>5.99</v>
      </c>
      <c r="N755" s="1" t="s">
        <v>88</v>
      </c>
      <c r="O755" s="1" t="s">
        <v>30</v>
      </c>
    </row>
    <row r="756" spans="1:15" x14ac:dyDescent="0.3">
      <c r="A756" s="1" t="s">
        <v>2827</v>
      </c>
      <c r="B756" s="2">
        <v>45467</v>
      </c>
      <c r="C756" s="1" t="s">
        <v>6667</v>
      </c>
      <c r="D756" s="1" t="s">
        <v>24</v>
      </c>
      <c r="E756">
        <v>2024</v>
      </c>
      <c r="F756" s="1" t="s">
        <v>2828</v>
      </c>
      <c r="G756" s="1" t="s">
        <v>2829</v>
      </c>
      <c r="H756" s="1" t="s">
        <v>2830</v>
      </c>
      <c r="I756" s="1" t="s">
        <v>2831</v>
      </c>
      <c r="J756" s="1" t="s">
        <v>70</v>
      </c>
      <c r="K756" s="3">
        <v>43.23</v>
      </c>
      <c r="L756">
        <v>4</v>
      </c>
      <c r="M756" s="3">
        <v>172.92</v>
      </c>
      <c r="N756" s="1" t="s">
        <v>21</v>
      </c>
      <c r="O756" s="1" t="s">
        <v>22</v>
      </c>
    </row>
    <row r="757" spans="1:15" x14ac:dyDescent="0.3">
      <c r="A757" s="1" t="s">
        <v>2832</v>
      </c>
      <c r="B757" s="2">
        <v>44949</v>
      </c>
      <c r="C757" s="1" t="s">
        <v>6667</v>
      </c>
      <c r="D757" s="1" t="s">
        <v>210</v>
      </c>
      <c r="E757">
        <v>2023</v>
      </c>
      <c r="F757" s="1" t="s">
        <v>2833</v>
      </c>
      <c r="G757" s="1" t="s">
        <v>2834</v>
      </c>
      <c r="H757" s="1" t="s">
        <v>2835</v>
      </c>
      <c r="I757" s="1" t="s">
        <v>2836</v>
      </c>
      <c r="J757" s="1" t="s">
        <v>51</v>
      </c>
      <c r="K757" s="3">
        <v>9.0500000000000007</v>
      </c>
      <c r="L757">
        <v>2</v>
      </c>
      <c r="M757" s="3">
        <v>18.100000000000001</v>
      </c>
      <c r="N757" s="1" t="s">
        <v>21</v>
      </c>
      <c r="O757" s="1" t="s">
        <v>52</v>
      </c>
    </row>
    <row r="758" spans="1:15" x14ac:dyDescent="0.3">
      <c r="A758" s="1" t="s">
        <v>2837</v>
      </c>
      <c r="B758" s="2">
        <v>44936</v>
      </c>
      <c r="C758" s="1" t="s">
        <v>6671</v>
      </c>
      <c r="D758" s="1" t="s">
        <v>210</v>
      </c>
      <c r="E758">
        <v>2023</v>
      </c>
      <c r="F758" s="1" t="s">
        <v>2838</v>
      </c>
      <c r="G758" s="1" t="s">
        <v>2839</v>
      </c>
      <c r="H758" s="1" t="s">
        <v>1334</v>
      </c>
      <c r="I758" s="1" t="s">
        <v>1335</v>
      </c>
      <c r="J758" s="1" t="s">
        <v>87</v>
      </c>
      <c r="K758" s="3">
        <v>4.3499999999999996</v>
      </c>
      <c r="L758">
        <v>5</v>
      </c>
      <c r="M758" s="3">
        <v>21.75</v>
      </c>
      <c r="N758" s="1" t="s">
        <v>21</v>
      </c>
      <c r="O758" s="1" t="s">
        <v>37</v>
      </c>
    </row>
    <row r="759" spans="1:15" x14ac:dyDescent="0.3">
      <c r="A759" s="1" t="s">
        <v>2840</v>
      </c>
      <c r="B759" s="2">
        <v>45719</v>
      </c>
      <c r="C759" s="1" t="s">
        <v>6667</v>
      </c>
      <c r="D759" s="1" t="s">
        <v>15</v>
      </c>
      <c r="E759">
        <v>2025</v>
      </c>
      <c r="F759" s="1" t="s">
        <v>305</v>
      </c>
      <c r="G759" s="1" t="s">
        <v>2841</v>
      </c>
      <c r="H759" s="1" t="s">
        <v>2707</v>
      </c>
      <c r="I759" s="1" t="s">
        <v>2708</v>
      </c>
      <c r="J759" s="1" t="s">
        <v>20</v>
      </c>
      <c r="K759" s="3">
        <v>48.71</v>
      </c>
      <c r="L759">
        <v>5</v>
      </c>
      <c r="M759" s="3">
        <v>243.55</v>
      </c>
      <c r="N759" s="1" t="s">
        <v>21</v>
      </c>
      <c r="O759" s="1" t="s">
        <v>37</v>
      </c>
    </row>
    <row r="760" spans="1:15" x14ac:dyDescent="0.3">
      <c r="A760" s="1" t="s">
        <v>2842</v>
      </c>
      <c r="B760" s="2">
        <v>45047</v>
      </c>
      <c r="C760" s="1" t="s">
        <v>6667</v>
      </c>
      <c r="D760" s="1" t="s">
        <v>46</v>
      </c>
      <c r="E760">
        <v>2023</v>
      </c>
      <c r="F760" s="1" t="s">
        <v>1058</v>
      </c>
      <c r="G760" s="1" t="s">
        <v>2843</v>
      </c>
      <c r="H760" s="1" t="s">
        <v>2844</v>
      </c>
      <c r="I760" s="1" t="s">
        <v>2845</v>
      </c>
      <c r="J760" s="1" t="s">
        <v>87</v>
      </c>
      <c r="K760" s="3">
        <v>38.36</v>
      </c>
      <c r="L760">
        <v>4</v>
      </c>
      <c r="M760" s="3">
        <v>153.44</v>
      </c>
      <c r="N760" s="1" t="s">
        <v>6669</v>
      </c>
      <c r="O760" s="1" t="s">
        <v>37</v>
      </c>
    </row>
    <row r="761" spans="1:15" x14ac:dyDescent="0.3">
      <c r="A761" s="1" t="s">
        <v>2846</v>
      </c>
      <c r="B761" s="2">
        <v>45031</v>
      </c>
      <c r="C761" s="1" t="s">
        <v>6673</v>
      </c>
      <c r="D761" s="1" t="s">
        <v>82</v>
      </c>
      <c r="E761">
        <v>2023</v>
      </c>
      <c r="F761" s="1" t="s">
        <v>2035</v>
      </c>
      <c r="G761" s="1" t="s">
        <v>2036</v>
      </c>
      <c r="H761" s="1" t="s">
        <v>2830</v>
      </c>
      <c r="I761" s="1" t="s">
        <v>2831</v>
      </c>
      <c r="J761" s="1" t="s">
        <v>70</v>
      </c>
      <c r="K761" s="3">
        <v>53.05</v>
      </c>
      <c r="L761">
        <v>4</v>
      </c>
      <c r="M761" s="3">
        <v>212.2</v>
      </c>
      <c r="N761" s="1" t="s">
        <v>21</v>
      </c>
      <c r="O761" s="1" t="s">
        <v>30</v>
      </c>
    </row>
    <row r="762" spans="1:15" x14ac:dyDescent="0.3">
      <c r="A762" s="1" t="s">
        <v>2847</v>
      </c>
      <c r="B762" s="2">
        <v>44976</v>
      </c>
      <c r="C762" s="1" t="s">
        <v>6666</v>
      </c>
      <c r="D762" s="1" t="s">
        <v>39</v>
      </c>
      <c r="E762">
        <v>2023</v>
      </c>
      <c r="F762" s="1" t="s">
        <v>2848</v>
      </c>
      <c r="G762" s="1" t="s">
        <v>2849</v>
      </c>
      <c r="H762" s="1" t="s">
        <v>2796</v>
      </c>
      <c r="I762" s="1" t="s">
        <v>2797</v>
      </c>
      <c r="J762" s="1" t="s">
        <v>20</v>
      </c>
      <c r="K762" s="3">
        <v>30.67</v>
      </c>
      <c r="L762">
        <v>4</v>
      </c>
      <c r="M762" s="3">
        <v>122.68</v>
      </c>
      <c r="N762" s="1" t="s">
        <v>21</v>
      </c>
      <c r="O762" s="1" t="s">
        <v>22</v>
      </c>
    </row>
    <row r="763" spans="1:15" x14ac:dyDescent="0.3">
      <c r="A763" s="1" t="s">
        <v>2850</v>
      </c>
      <c r="B763" s="2">
        <v>45180</v>
      </c>
      <c r="C763" s="1" t="s">
        <v>6667</v>
      </c>
      <c r="D763" s="1" t="s">
        <v>60</v>
      </c>
      <c r="E763">
        <v>2023</v>
      </c>
      <c r="F763" s="1" t="s">
        <v>921</v>
      </c>
      <c r="G763" s="1" t="s">
        <v>2851</v>
      </c>
      <c r="H763" s="1" t="s">
        <v>1165</v>
      </c>
      <c r="I763" s="1" t="s">
        <v>2852</v>
      </c>
      <c r="J763" s="1" t="s">
        <v>51</v>
      </c>
      <c r="K763" s="3">
        <v>33.78</v>
      </c>
      <c r="L763">
        <v>1</v>
      </c>
      <c r="M763" s="3">
        <v>33.78</v>
      </c>
      <c r="N763" s="1" t="s">
        <v>21</v>
      </c>
      <c r="O763" s="1" t="s">
        <v>95</v>
      </c>
    </row>
    <row r="764" spans="1:15" x14ac:dyDescent="0.3">
      <c r="A764" s="1" t="s">
        <v>2853</v>
      </c>
      <c r="B764" s="2">
        <v>44871</v>
      </c>
      <c r="C764" s="1" t="s">
        <v>6666</v>
      </c>
      <c r="D764" s="1" t="s">
        <v>54</v>
      </c>
      <c r="E764">
        <v>2022</v>
      </c>
      <c r="F764" s="1" t="s">
        <v>636</v>
      </c>
      <c r="G764" s="1" t="s">
        <v>637</v>
      </c>
      <c r="H764" s="1" t="s">
        <v>310</v>
      </c>
      <c r="I764" s="1" t="s">
        <v>311</v>
      </c>
      <c r="J764" s="1" t="s">
        <v>70</v>
      </c>
      <c r="K764" s="3">
        <v>41.61</v>
      </c>
      <c r="L764">
        <v>3</v>
      </c>
      <c r="M764" s="3">
        <v>124.83</v>
      </c>
      <c r="N764" s="1" t="s">
        <v>21</v>
      </c>
      <c r="O764" s="1" t="s">
        <v>30</v>
      </c>
    </row>
    <row r="765" spans="1:15" x14ac:dyDescent="0.3">
      <c r="A765" s="1" t="s">
        <v>2854</v>
      </c>
      <c r="B765" s="2">
        <v>45693</v>
      </c>
      <c r="C765" s="1" t="s">
        <v>6670</v>
      </c>
      <c r="D765" s="1" t="s">
        <v>39</v>
      </c>
      <c r="E765">
        <v>2025</v>
      </c>
      <c r="F765" s="1" t="s">
        <v>2855</v>
      </c>
      <c r="G765" s="1" t="s">
        <v>2856</v>
      </c>
      <c r="H765" s="1" t="s">
        <v>540</v>
      </c>
      <c r="I765" s="1" t="s">
        <v>2857</v>
      </c>
      <c r="J765" s="1" t="s">
        <v>20</v>
      </c>
      <c r="K765" s="3">
        <v>47.02</v>
      </c>
      <c r="L765">
        <v>5</v>
      </c>
      <c r="M765" s="3">
        <v>235.1</v>
      </c>
      <c r="N765" s="1" t="s">
        <v>6669</v>
      </c>
      <c r="O765" s="1" t="s">
        <v>80</v>
      </c>
    </row>
    <row r="766" spans="1:15" x14ac:dyDescent="0.3">
      <c r="A766" s="1" t="s">
        <v>2858</v>
      </c>
      <c r="B766" s="2">
        <v>44821</v>
      </c>
      <c r="C766" s="1" t="s">
        <v>6673</v>
      </c>
      <c r="D766" s="1" t="s">
        <v>60</v>
      </c>
      <c r="E766">
        <v>2022</v>
      </c>
      <c r="F766" s="1" t="s">
        <v>1002</v>
      </c>
      <c r="G766" s="1" t="s">
        <v>2859</v>
      </c>
      <c r="H766" s="1" t="s">
        <v>1646</v>
      </c>
      <c r="I766" s="1" t="s">
        <v>1647</v>
      </c>
      <c r="J766" s="1" t="s">
        <v>20</v>
      </c>
      <c r="K766" s="3">
        <v>39.340000000000003</v>
      </c>
      <c r="L766">
        <v>5</v>
      </c>
      <c r="M766" s="3">
        <v>196.7</v>
      </c>
      <c r="N766" s="1" t="s">
        <v>29</v>
      </c>
      <c r="O766" s="1" t="s">
        <v>30</v>
      </c>
    </row>
    <row r="767" spans="1:15" x14ac:dyDescent="0.3">
      <c r="A767" s="1" t="s">
        <v>2860</v>
      </c>
      <c r="B767" s="2">
        <v>45619</v>
      </c>
      <c r="C767" s="1" t="s">
        <v>6673</v>
      </c>
      <c r="D767" s="1" t="s">
        <v>54</v>
      </c>
      <c r="E767">
        <v>2024</v>
      </c>
      <c r="F767" s="1" t="s">
        <v>1549</v>
      </c>
      <c r="G767" s="1" t="s">
        <v>2861</v>
      </c>
      <c r="H767" s="1" t="s">
        <v>2862</v>
      </c>
      <c r="I767" s="1" t="s">
        <v>2863</v>
      </c>
      <c r="J767" s="1" t="s">
        <v>51</v>
      </c>
      <c r="K767" s="3">
        <v>23.59</v>
      </c>
      <c r="L767">
        <v>3</v>
      </c>
      <c r="M767" s="3">
        <v>70.77</v>
      </c>
      <c r="N767" s="1" t="s">
        <v>21</v>
      </c>
      <c r="O767" s="1" t="s">
        <v>44</v>
      </c>
    </row>
    <row r="768" spans="1:15" x14ac:dyDescent="0.3">
      <c r="A768" s="1" t="s">
        <v>2864</v>
      </c>
      <c r="B768" s="2">
        <v>45227</v>
      </c>
      <c r="C768" s="1" t="s">
        <v>6673</v>
      </c>
      <c r="D768" s="1" t="s">
        <v>133</v>
      </c>
      <c r="E768">
        <v>2023</v>
      </c>
      <c r="F768" s="1" t="s">
        <v>1564</v>
      </c>
      <c r="G768" s="1" t="s">
        <v>2865</v>
      </c>
      <c r="H768" s="1" t="s">
        <v>1361</v>
      </c>
      <c r="I768" s="1" t="s">
        <v>1362</v>
      </c>
      <c r="J768" s="1" t="s">
        <v>87</v>
      </c>
      <c r="K768" s="3">
        <v>56.95</v>
      </c>
      <c r="L768">
        <v>3</v>
      </c>
      <c r="M768" s="3">
        <v>170.85</v>
      </c>
      <c r="N768" s="1" t="s">
        <v>21</v>
      </c>
      <c r="O768" s="1" t="s">
        <v>193</v>
      </c>
    </row>
    <row r="769" spans="1:15" x14ac:dyDescent="0.3">
      <c r="A769" s="1" t="s">
        <v>2866</v>
      </c>
      <c r="B769" s="2">
        <v>45402</v>
      </c>
      <c r="C769" s="1" t="s">
        <v>6673</v>
      </c>
      <c r="D769" s="1" t="s">
        <v>82</v>
      </c>
      <c r="E769">
        <v>2024</v>
      </c>
      <c r="F769" s="1" t="s">
        <v>2353</v>
      </c>
      <c r="G769" s="1" t="s">
        <v>2354</v>
      </c>
      <c r="H769" s="1" t="s">
        <v>2517</v>
      </c>
      <c r="I769" s="1" t="s">
        <v>2867</v>
      </c>
      <c r="J769" s="1" t="s">
        <v>70</v>
      </c>
      <c r="K769" s="3">
        <v>34.35</v>
      </c>
      <c r="L769">
        <v>1</v>
      </c>
      <c r="M769" s="3">
        <v>34.35</v>
      </c>
      <c r="N769" s="1" t="s">
        <v>6669</v>
      </c>
      <c r="O769" s="1" t="s">
        <v>44</v>
      </c>
    </row>
    <row r="770" spans="1:15" x14ac:dyDescent="0.3">
      <c r="A770" s="1" t="s">
        <v>2868</v>
      </c>
      <c r="B770" s="2">
        <v>45221</v>
      </c>
      <c r="C770" s="1" t="s">
        <v>6666</v>
      </c>
      <c r="D770" s="1" t="s">
        <v>133</v>
      </c>
      <c r="E770">
        <v>2023</v>
      </c>
      <c r="F770" s="1" t="s">
        <v>666</v>
      </c>
      <c r="G770" s="1" t="s">
        <v>667</v>
      </c>
      <c r="H770" s="1" t="s">
        <v>568</v>
      </c>
      <c r="I770" s="1" t="s">
        <v>965</v>
      </c>
      <c r="J770" s="1" t="s">
        <v>87</v>
      </c>
      <c r="K770" s="3">
        <v>48.96</v>
      </c>
      <c r="L770">
        <v>2</v>
      </c>
      <c r="M770" s="3">
        <v>97.92</v>
      </c>
      <c r="N770" s="1" t="s">
        <v>6669</v>
      </c>
      <c r="O770" s="1" t="s">
        <v>193</v>
      </c>
    </row>
    <row r="771" spans="1:15" x14ac:dyDescent="0.3">
      <c r="A771" s="1" t="s">
        <v>2869</v>
      </c>
      <c r="B771" s="2">
        <v>45890</v>
      </c>
      <c r="C771" s="1" t="s">
        <v>6672</v>
      </c>
      <c r="D771" s="1" t="s">
        <v>90</v>
      </c>
      <c r="E771">
        <v>2025</v>
      </c>
      <c r="F771" s="1" t="s">
        <v>2870</v>
      </c>
      <c r="G771" s="1" t="s">
        <v>2871</v>
      </c>
      <c r="H771" s="1" t="s">
        <v>2872</v>
      </c>
      <c r="I771" s="1" t="s">
        <v>2873</v>
      </c>
      <c r="J771" s="1" t="s">
        <v>20</v>
      </c>
      <c r="K771" s="3">
        <v>20.079999999999998</v>
      </c>
      <c r="L771">
        <v>2</v>
      </c>
      <c r="M771" s="3">
        <v>40.159999999999997</v>
      </c>
      <c r="N771" s="1" t="s">
        <v>21</v>
      </c>
      <c r="O771" s="1" t="s">
        <v>37</v>
      </c>
    </row>
    <row r="772" spans="1:15" x14ac:dyDescent="0.3">
      <c r="A772" s="1" t="s">
        <v>2874</v>
      </c>
      <c r="B772" s="2">
        <v>45591</v>
      </c>
      <c r="C772" s="1" t="s">
        <v>6673</v>
      </c>
      <c r="D772" s="1" t="s">
        <v>133</v>
      </c>
      <c r="E772">
        <v>2024</v>
      </c>
      <c r="F772" s="1" t="s">
        <v>2875</v>
      </c>
      <c r="G772" s="1" t="s">
        <v>2876</v>
      </c>
      <c r="H772" s="1" t="s">
        <v>2877</v>
      </c>
      <c r="I772" s="1" t="s">
        <v>2878</v>
      </c>
      <c r="J772" s="1" t="s">
        <v>51</v>
      </c>
      <c r="K772" s="3">
        <v>24.05</v>
      </c>
      <c r="L772">
        <v>5</v>
      </c>
      <c r="M772" s="3">
        <v>120.25</v>
      </c>
      <c r="N772" s="1" t="s">
        <v>88</v>
      </c>
      <c r="O772" s="1" t="s">
        <v>44</v>
      </c>
    </row>
    <row r="773" spans="1:15" x14ac:dyDescent="0.3">
      <c r="A773" s="1" t="s">
        <v>2879</v>
      </c>
      <c r="B773" s="2">
        <v>44962</v>
      </c>
      <c r="C773" s="1" t="s">
        <v>6666</v>
      </c>
      <c r="D773" s="1" t="s">
        <v>39</v>
      </c>
      <c r="E773">
        <v>2023</v>
      </c>
      <c r="F773" s="1" t="s">
        <v>2406</v>
      </c>
      <c r="G773" s="1" t="s">
        <v>2407</v>
      </c>
      <c r="H773" s="1" t="s">
        <v>1934</v>
      </c>
      <c r="I773" s="1" t="s">
        <v>1935</v>
      </c>
      <c r="J773" s="1" t="s">
        <v>20</v>
      </c>
      <c r="K773" s="3">
        <v>40.770000000000003</v>
      </c>
      <c r="L773">
        <v>4</v>
      </c>
      <c r="M773" s="3">
        <v>163.08000000000001</v>
      </c>
      <c r="N773" s="1" t="s">
        <v>21</v>
      </c>
      <c r="O773" s="1" t="s">
        <v>37</v>
      </c>
    </row>
    <row r="774" spans="1:15" x14ac:dyDescent="0.3">
      <c r="A774" s="1" t="s">
        <v>2880</v>
      </c>
      <c r="B774" s="2">
        <v>44947</v>
      </c>
      <c r="C774" s="1" t="s">
        <v>6673</v>
      </c>
      <c r="D774" s="1" t="s">
        <v>210</v>
      </c>
      <c r="E774">
        <v>2023</v>
      </c>
      <c r="F774" s="1" t="s">
        <v>290</v>
      </c>
      <c r="G774" s="1" t="s">
        <v>291</v>
      </c>
      <c r="H774" s="1" t="s">
        <v>2881</v>
      </c>
      <c r="I774" s="1" t="s">
        <v>2882</v>
      </c>
      <c r="J774" s="1" t="s">
        <v>70</v>
      </c>
      <c r="K774" s="3">
        <v>15.14</v>
      </c>
      <c r="L774">
        <v>1</v>
      </c>
      <c r="M774" s="3">
        <v>15.14</v>
      </c>
      <c r="N774" s="1" t="s">
        <v>88</v>
      </c>
      <c r="O774" s="1" t="s">
        <v>52</v>
      </c>
    </row>
    <row r="775" spans="1:15" x14ac:dyDescent="0.3">
      <c r="A775" s="1" t="s">
        <v>2883</v>
      </c>
      <c r="B775" s="2">
        <v>45501</v>
      </c>
      <c r="C775" s="1" t="s">
        <v>6666</v>
      </c>
      <c r="D775" s="1" t="s">
        <v>32</v>
      </c>
      <c r="E775">
        <v>2024</v>
      </c>
      <c r="F775" s="1" t="s">
        <v>2884</v>
      </c>
      <c r="G775" s="1" t="s">
        <v>2885</v>
      </c>
      <c r="H775" s="1" t="s">
        <v>2886</v>
      </c>
      <c r="I775" s="1" t="s">
        <v>2887</v>
      </c>
      <c r="J775" s="1" t="s">
        <v>87</v>
      </c>
      <c r="K775" s="3">
        <v>14.96</v>
      </c>
      <c r="L775">
        <v>4</v>
      </c>
      <c r="M775" s="3">
        <v>59.84</v>
      </c>
      <c r="N775" s="1" t="s">
        <v>21</v>
      </c>
      <c r="O775" s="1" t="s">
        <v>22</v>
      </c>
    </row>
    <row r="776" spans="1:15" x14ac:dyDescent="0.3">
      <c r="A776" s="1" t="s">
        <v>2888</v>
      </c>
      <c r="B776" s="2">
        <v>45399</v>
      </c>
      <c r="C776" s="1" t="s">
        <v>6670</v>
      </c>
      <c r="D776" s="1" t="s">
        <v>82</v>
      </c>
      <c r="E776">
        <v>2024</v>
      </c>
      <c r="F776" s="1" t="s">
        <v>1804</v>
      </c>
      <c r="G776" s="1" t="s">
        <v>1805</v>
      </c>
      <c r="H776" s="1" t="s">
        <v>2889</v>
      </c>
      <c r="I776" s="1" t="s">
        <v>2890</v>
      </c>
      <c r="J776" s="1" t="s">
        <v>20</v>
      </c>
      <c r="K776" s="3">
        <v>19.059999999999999</v>
      </c>
      <c r="L776">
        <v>4</v>
      </c>
      <c r="M776" s="3">
        <v>76.239999999999995</v>
      </c>
      <c r="N776" s="1" t="s">
        <v>21</v>
      </c>
      <c r="O776" s="1" t="s">
        <v>30</v>
      </c>
    </row>
    <row r="777" spans="1:15" x14ac:dyDescent="0.3">
      <c r="A777" s="1" t="s">
        <v>2891</v>
      </c>
      <c r="B777" s="2">
        <v>44848</v>
      </c>
      <c r="C777" s="1" t="s">
        <v>6668</v>
      </c>
      <c r="D777" s="1" t="s">
        <v>133</v>
      </c>
      <c r="E777">
        <v>2022</v>
      </c>
      <c r="F777" s="1" t="s">
        <v>881</v>
      </c>
      <c r="G777" s="1" t="s">
        <v>882</v>
      </c>
      <c r="H777" s="1" t="s">
        <v>923</v>
      </c>
      <c r="I777" s="1" t="s">
        <v>924</v>
      </c>
      <c r="J777" s="1" t="s">
        <v>20</v>
      </c>
      <c r="K777" s="3">
        <v>23.97</v>
      </c>
      <c r="L777">
        <v>4</v>
      </c>
      <c r="M777" s="3">
        <v>95.88</v>
      </c>
      <c r="N777" s="1" t="s">
        <v>21</v>
      </c>
      <c r="O777" s="1" t="s">
        <v>193</v>
      </c>
    </row>
    <row r="778" spans="1:15" x14ac:dyDescent="0.3">
      <c r="A778" s="1" t="s">
        <v>2892</v>
      </c>
      <c r="B778" s="2">
        <v>45614</v>
      </c>
      <c r="C778" s="1" t="s">
        <v>6667</v>
      </c>
      <c r="D778" s="1" t="s">
        <v>54</v>
      </c>
      <c r="E778">
        <v>2024</v>
      </c>
      <c r="F778" s="1" t="s">
        <v>819</v>
      </c>
      <c r="G778" s="1" t="s">
        <v>1118</v>
      </c>
      <c r="H778" s="1" t="s">
        <v>2893</v>
      </c>
      <c r="I778" s="1" t="s">
        <v>2894</v>
      </c>
      <c r="J778" s="1" t="s">
        <v>51</v>
      </c>
      <c r="K778" s="3">
        <v>49.82</v>
      </c>
      <c r="L778">
        <v>4</v>
      </c>
      <c r="M778" s="3">
        <v>199.28</v>
      </c>
      <c r="N778" s="1" t="s">
        <v>29</v>
      </c>
      <c r="O778" s="1" t="s">
        <v>44</v>
      </c>
    </row>
    <row r="779" spans="1:15" x14ac:dyDescent="0.3">
      <c r="A779" s="1" t="s">
        <v>2895</v>
      </c>
      <c r="B779" s="2">
        <v>45078</v>
      </c>
      <c r="C779" s="1" t="s">
        <v>6672</v>
      </c>
      <c r="D779" s="1" t="s">
        <v>24</v>
      </c>
      <c r="E779">
        <v>2023</v>
      </c>
      <c r="F779" s="1" t="s">
        <v>918</v>
      </c>
      <c r="G779" s="1" t="s">
        <v>919</v>
      </c>
      <c r="H779" s="1" t="s">
        <v>332</v>
      </c>
      <c r="I779" s="1" t="s">
        <v>333</v>
      </c>
      <c r="J779" s="1" t="s">
        <v>70</v>
      </c>
      <c r="K779" s="3">
        <v>38.49</v>
      </c>
      <c r="L779">
        <v>4</v>
      </c>
      <c r="M779" s="3">
        <v>153.96</v>
      </c>
      <c r="N779" s="1" t="s">
        <v>6669</v>
      </c>
      <c r="O779" s="1" t="s">
        <v>37</v>
      </c>
    </row>
    <row r="780" spans="1:15" x14ac:dyDescent="0.3">
      <c r="A780" s="1" t="s">
        <v>2896</v>
      </c>
      <c r="B780" s="2">
        <v>44968</v>
      </c>
      <c r="C780" s="1" t="s">
        <v>6673</v>
      </c>
      <c r="D780" s="1" t="s">
        <v>39</v>
      </c>
      <c r="E780">
        <v>2023</v>
      </c>
      <c r="F780" s="1" t="s">
        <v>1621</v>
      </c>
      <c r="G780" s="1" t="s">
        <v>1622</v>
      </c>
      <c r="H780" s="1" t="s">
        <v>2106</v>
      </c>
      <c r="I780" s="1" t="s">
        <v>2897</v>
      </c>
      <c r="J780" s="1" t="s">
        <v>70</v>
      </c>
      <c r="K780" s="3">
        <v>9.41</v>
      </c>
      <c r="L780">
        <v>4</v>
      </c>
      <c r="M780" s="3">
        <v>37.64</v>
      </c>
      <c r="N780" s="1" t="s">
        <v>6669</v>
      </c>
      <c r="O780" s="1" t="s">
        <v>95</v>
      </c>
    </row>
    <row r="781" spans="1:15" x14ac:dyDescent="0.3">
      <c r="A781" s="1" t="s">
        <v>2898</v>
      </c>
      <c r="B781" s="2">
        <v>45661</v>
      </c>
      <c r="C781" s="1" t="s">
        <v>6673</v>
      </c>
      <c r="D781" s="1" t="s">
        <v>210</v>
      </c>
      <c r="E781">
        <v>2025</v>
      </c>
      <c r="F781" s="1" t="s">
        <v>499</v>
      </c>
      <c r="G781" s="1" t="s">
        <v>500</v>
      </c>
      <c r="H781" s="1" t="s">
        <v>161</v>
      </c>
      <c r="I781" s="1" t="s">
        <v>162</v>
      </c>
      <c r="J781" s="1" t="s">
        <v>51</v>
      </c>
      <c r="K781" s="3">
        <v>35.549999999999997</v>
      </c>
      <c r="L781">
        <v>3</v>
      </c>
      <c r="M781" s="3">
        <v>106.65</v>
      </c>
      <c r="N781" s="1" t="s">
        <v>21</v>
      </c>
      <c r="O781" s="1" t="s">
        <v>22</v>
      </c>
    </row>
    <row r="782" spans="1:15" x14ac:dyDescent="0.3">
      <c r="A782" s="1" t="s">
        <v>2899</v>
      </c>
      <c r="B782" s="2">
        <v>45726</v>
      </c>
      <c r="C782" s="1" t="s">
        <v>6667</v>
      </c>
      <c r="D782" s="1" t="s">
        <v>15</v>
      </c>
      <c r="E782">
        <v>2025</v>
      </c>
      <c r="F782" s="1" t="s">
        <v>2206</v>
      </c>
      <c r="G782" s="1" t="s">
        <v>2748</v>
      </c>
      <c r="H782" s="1" t="s">
        <v>2900</v>
      </c>
      <c r="I782" s="1" t="s">
        <v>2901</v>
      </c>
      <c r="J782" s="1" t="s">
        <v>87</v>
      </c>
      <c r="K782" s="3">
        <v>24.56</v>
      </c>
      <c r="L782">
        <v>2</v>
      </c>
      <c r="M782" s="3">
        <v>49.12</v>
      </c>
      <c r="N782" s="1" t="s">
        <v>6669</v>
      </c>
      <c r="O782" s="1" t="s">
        <v>22</v>
      </c>
    </row>
    <row r="783" spans="1:15" x14ac:dyDescent="0.3">
      <c r="A783" s="1" t="s">
        <v>2902</v>
      </c>
      <c r="B783" s="2">
        <v>45877</v>
      </c>
      <c r="C783" s="1" t="s">
        <v>6668</v>
      </c>
      <c r="D783" s="1" t="s">
        <v>90</v>
      </c>
      <c r="E783">
        <v>2025</v>
      </c>
      <c r="F783" s="1" t="s">
        <v>898</v>
      </c>
      <c r="G783" s="1" t="s">
        <v>2903</v>
      </c>
      <c r="H783" s="1" t="s">
        <v>767</v>
      </c>
      <c r="I783" s="1" t="s">
        <v>2904</v>
      </c>
      <c r="J783" s="1" t="s">
        <v>51</v>
      </c>
      <c r="K783" s="3">
        <v>25.15</v>
      </c>
      <c r="L783">
        <v>4</v>
      </c>
      <c r="M783" s="3">
        <v>100.6</v>
      </c>
      <c r="N783" s="1" t="s">
        <v>21</v>
      </c>
      <c r="O783" s="1" t="s">
        <v>22</v>
      </c>
    </row>
    <row r="784" spans="1:15" x14ac:dyDescent="0.3">
      <c r="A784" s="1" t="s">
        <v>2905</v>
      </c>
      <c r="B784" s="2">
        <v>45515</v>
      </c>
      <c r="C784" s="1" t="s">
        <v>6666</v>
      </c>
      <c r="D784" s="1" t="s">
        <v>90</v>
      </c>
      <c r="E784">
        <v>2024</v>
      </c>
      <c r="F784" s="1" t="s">
        <v>2906</v>
      </c>
      <c r="G784" s="1" t="s">
        <v>2907</v>
      </c>
      <c r="H784" s="1" t="s">
        <v>1428</v>
      </c>
      <c r="I784" s="1" t="s">
        <v>2908</v>
      </c>
      <c r="J784" s="1" t="s">
        <v>20</v>
      </c>
      <c r="K784" s="3">
        <v>16.14</v>
      </c>
      <c r="L784">
        <v>1</v>
      </c>
      <c r="M784" s="3">
        <v>16.14</v>
      </c>
      <c r="N784" s="1" t="s">
        <v>29</v>
      </c>
      <c r="O784" s="1" t="s">
        <v>30</v>
      </c>
    </row>
    <row r="785" spans="1:15" x14ac:dyDescent="0.3">
      <c r="A785" s="1" t="s">
        <v>2909</v>
      </c>
      <c r="B785" s="2">
        <v>45477</v>
      </c>
      <c r="C785" s="1" t="s">
        <v>6672</v>
      </c>
      <c r="D785" s="1" t="s">
        <v>32</v>
      </c>
      <c r="E785">
        <v>2024</v>
      </c>
      <c r="F785" s="1" t="s">
        <v>732</v>
      </c>
      <c r="G785" s="1" t="s">
        <v>2520</v>
      </c>
      <c r="H785" s="1" t="s">
        <v>1287</v>
      </c>
      <c r="I785" s="1" t="s">
        <v>1288</v>
      </c>
      <c r="J785" s="1" t="s">
        <v>20</v>
      </c>
      <c r="K785" s="3">
        <v>10.45</v>
      </c>
      <c r="L785">
        <v>4</v>
      </c>
      <c r="M785" s="3">
        <v>41.8</v>
      </c>
      <c r="N785" s="1" t="s">
        <v>6669</v>
      </c>
      <c r="O785" s="1" t="s">
        <v>37</v>
      </c>
    </row>
    <row r="786" spans="1:15" x14ac:dyDescent="0.3">
      <c r="A786" s="1" t="s">
        <v>2910</v>
      </c>
      <c r="B786" s="2">
        <v>45631</v>
      </c>
      <c r="C786" s="1" t="s">
        <v>6672</v>
      </c>
      <c r="D786" s="1" t="s">
        <v>107</v>
      </c>
      <c r="E786">
        <v>2024</v>
      </c>
      <c r="F786" s="1" t="s">
        <v>305</v>
      </c>
      <c r="G786" s="1" t="s">
        <v>2040</v>
      </c>
      <c r="H786" s="1" t="s">
        <v>2182</v>
      </c>
      <c r="I786" s="1" t="s">
        <v>2911</v>
      </c>
      <c r="J786" s="1" t="s">
        <v>20</v>
      </c>
      <c r="K786" s="3">
        <v>45.98</v>
      </c>
      <c r="L786">
        <v>4</v>
      </c>
      <c r="M786" s="3">
        <v>183.92</v>
      </c>
      <c r="N786" s="1" t="s">
        <v>6669</v>
      </c>
      <c r="O786" s="1" t="s">
        <v>22</v>
      </c>
    </row>
    <row r="787" spans="1:15" x14ac:dyDescent="0.3">
      <c r="A787" s="1" t="s">
        <v>2912</v>
      </c>
      <c r="B787" s="2">
        <v>45412</v>
      </c>
      <c r="C787" s="1" t="s">
        <v>6671</v>
      </c>
      <c r="D787" s="1" t="s">
        <v>82</v>
      </c>
      <c r="E787">
        <v>2024</v>
      </c>
      <c r="F787" s="1" t="s">
        <v>1066</v>
      </c>
      <c r="G787" s="1" t="s">
        <v>1067</v>
      </c>
      <c r="H787" s="1" t="s">
        <v>2913</v>
      </c>
      <c r="I787" s="1" t="s">
        <v>2914</v>
      </c>
      <c r="J787" s="1" t="s">
        <v>70</v>
      </c>
      <c r="K787" s="3">
        <v>51.32</v>
      </c>
      <c r="L787">
        <v>1</v>
      </c>
      <c r="M787" s="3">
        <v>51.32</v>
      </c>
      <c r="N787" s="1" t="s">
        <v>21</v>
      </c>
      <c r="O787" s="1" t="s">
        <v>30</v>
      </c>
    </row>
    <row r="788" spans="1:15" x14ac:dyDescent="0.3">
      <c r="A788" s="1" t="s">
        <v>2915</v>
      </c>
      <c r="B788" s="2">
        <v>45872</v>
      </c>
      <c r="C788" s="1" t="s">
        <v>6666</v>
      </c>
      <c r="D788" s="1" t="s">
        <v>90</v>
      </c>
      <c r="E788">
        <v>2025</v>
      </c>
      <c r="F788" s="1" t="s">
        <v>2149</v>
      </c>
      <c r="G788" s="1" t="s">
        <v>2916</v>
      </c>
      <c r="H788" s="1" t="s">
        <v>2019</v>
      </c>
      <c r="I788" s="1" t="s">
        <v>2917</v>
      </c>
      <c r="J788" s="1" t="s">
        <v>20</v>
      </c>
      <c r="K788" s="3">
        <v>33.340000000000003</v>
      </c>
      <c r="L788">
        <v>2</v>
      </c>
      <c r="M788" s="3">
        <v>66.680000000000007</v>
      </c>
      <c r="N788" s="1" t="s">
        <v>21</v>
      </c>
      <c r="O788" s="1" t="s">
        <v>80</v>
      </c>
    </row>
    <row r="789" spans="1:15" x14ac:dyDescent="0.3">
      <c r="A789" s="1" t="s">
        <v>2918</v>
      </c>
      <c r="B789" s="2">
        <v>45583</v>
      </c>
      <c r="C789" s="1" t="s">
        <v>6668</v>
      </c>
      <c r="D789" s="1" t="s">
        <v>133</v>
      </c>
      <c r="E789">
        <v>2024</v>
      </c>
      <c r="F789" s="1" t="s">
        <v>2919</v>
      </c>
      <c r="G789" s="1" t="s">
        <v>2920</v>
      </c>
      <c r="H789" s="1" t="s">
        <v>2517</v>
      </c>
      <c r="I789" s="1" t="s">
        <v>2867</v>
      </c>
      <c r="J789" s="1" t="s">
        <v>51</v>
      </c>
      <c r="K789" s="3">
        <v>29.59</v>
      </c>
      <c r="L789">
        <v>1</v>
      </c>
      <c r="M789" s="3">
        <v>29.59</v>
      </c>
      <c r="N789" s="1" t="s">
        <v>6669</v>
      </c>
      <c r="O789" s="1" t="s">
        <v>95</v>
      </c>
    </row>
    <row r="790" spans="1:15" x14ac:dyDescent="0.3">
      <c r="A790" s="1" t="s">
        <v>2921</v>
      </c>
      <c r="B790" s="2">
        <v>45461</v>
      </c>
      <c r="C790" s="1" t="s">
        <v>6671</v>
      </c>
      <c r="D790" s="1" t="s">
        <v>24</v>
      </c>
      <c r="E790">
        <v>2024</v>
      </c>
      <c r="F790" s="1" t="s">
        <v>414</v>
      </c>
      <c r="G790" s="1" t="s">
        <v>2922</v>
      </c>
      <c r="H790" s="1" t="s">
        <v>593</v>
      </c>
      <c r="I790" s="1" t="s">
        <v>2923</v>
      </c>
      <c r="J790" s="1" t="s">
        <v>87</v>
      </c>
      <c r="K790" s="3">
        <v>52.43</v>
      </c>
      <c r="L790">
        <v>5</v>
      </c>
      <c r="M790" s="3">
        <v>262.14999999999998</v>
      </c>
      <c r="N790" s="1" t="s">
        <v>21</v>
      </c>
      <c r="O790" s="1" t="s">
        <v>193</v>
      </c>
    </row>
    <row r="791" spans="1:15" x14ac:dyDescent="0.3">
      <c r="A791" s="1" t="s">
        <v>2924</v>
      </c>
      <c r="B791" s="2">
        <v>45040</v>
      </c>
      <c r="C791" s="1" t="s">
        <v>6667</v>
      </c>
      <c r="D791" s="1" t="s">
        <v>82</v>
      </c>
      <c r="E791">
        <v>2023</v>
      </c>
      <c r="F791" s="1" t="s">
        <v>1474</v>
      </c>
      <c r="G791" s="1" t="s">
        <v>1475</v>
      </c>
      <c r="H791" s="1" t="s">
        <v>450</v>
      </c>
      <c r="I791" s="1" t="s">
        <v>2925</v>
      </c>
      <c r="J791" s="1" t="s">
        <v>87</v>
      </c>
      <c r="K791" s="3">
        <v>11.34</v>
      </c>
      <c r="L791">
        <v>2</v>
      </c>
      <c r="M791" s="3">
        <v>22.68</v>
      </c>
      <c r="N791" s="1" t="s">
        <v>21</v>
      </c>
      <c r="O791" s="1" t="s">
        <v>22</v>
      </c>
    </row>
    <row r="792" spans="1:15" x14ac:dyDescent="0.3">
      <c r="A792" s="1" t="s">
        <v>2926</v>
      </c>
      <c r="B792" s="2">
        <v>45548</v>
      </c>
      <c r="C792" s="1" t="s">
        <v>6668</v>
      </c>
      <c r="D792" s="1" t="s">
        <v>60</v>
      </c>
      <c r="E792">
        <v>2024</v>
      </c>
      <c r="F792" s="1" t="s">
        <v>1793</v>
      </c>
      <c r="G792" s="1" t="s">
        <v>1794</v>
      </c>
      <c r="H792" s="1" t="s">
        <v>1613</v>
      </c>
      <c r="I792" s="1" t="s">
        <v>2442</v>
      </c>
      <c r="J792" s="1" t="s">
        <v>70</v>
      </c>
      <c r="K792" s="3">
        <v>16.850000000000001</v>
      </c>
      <c r="L792">
        <v>1</v>
      </c>
      <c r="M792" s="3">
        <v>16.850000000000001</v>
      </c>
      <c r="N792" s="1" t="s">
        <v>6669</v>
      </c>
      <c r="O792" s="1" t="s">
        <v>37</v>
      </c>
    </row>
    <row r="793" spans="1:15" x14ac:dyDescent="0.3">
      <c r="A793" s="1" t="s">
        <v>2927</v>
      </c>
      <c r="B793" s="2">
        <v>45740</v>
      </c>
      <c r="C793" s="1" t="s">
        <v>6667</v>
      </c>
      <c r="D793" s="1" t="s">
        <v>15</v>
      </c>
      <c r="E793">
        <v>2025</v>
      </c>
      <c r="F793" s="1" t="s">
        <v>2447</v>
      </c>
      <c r="G793" s="1" t="s">
        <v>2448</v>
      </c>
      <c r="H793" s="1" t="s">
        <v>2070</v>
      </c>
      <c r="I793" s="1" t="s">
        <v>2928</v>
      </c>
      <c r="J793" s="1" t="s">
        <v>20</v>
      </c>
      <c r="K793" s="3">
        <v>44.86</v>
      </c>
      <c r="L793">
        <v>1</v>
      </c>
      <c r="M793" s="3">
        <v>44.86</v>
      </c>
      <c r="N793" s="1" t="s">
        <v>21</v>
      </c>
      <c r="O793" s="1" t="s">
        <v>95</v>
      </c>
    </row>
    <row r="794" spans="1:15" x14ac:dyDescent="0.3">
      <c r="A794" s="1" t="s">
        <v>2929</v>
      </c>
      <c r="B794" s="2">
        <v>45356</v>
      </c>
      <c r="C794" s="1" t="s">
        <v>6671</v>
      </c>
      <c r="D794" s="1" t="s">
        <v>15</v>
      </c>
      <c r="E794">
        <v>2024</v>
      </c>
      <c r="F794" s="1" t="s">
        <v>2266</v>
      </c>
      <c r="G794" s="1" t="s">
        <v>2930</v>
      </c>
      <c r="H794" s="1" t="s">
        <v>2779</v>
      </c>
      <c r="I794" s="1" t="s">
        <v>2780</v>
      </c>
      <c r="J794" s="1" t="s">
        <v>20</v>
      </c>
      <c r="K794" s="3">
        <v>39.24</v>
      </c>
      <c r="L794">
        <v>4</v>
      </c>
      <c r="M794" s="3">
        <v>156.96</v>
      </c>
      <c r="N794" s="1" t="s">
        <v>21</v>
      </c>
      <c r="O794" s="1" t="s">
        <v>37</v>
      </c>
    </row>
    <row r="795" spans="1:15" x14ac:dyDescent="0.3">
      <c r="A795" s="1" t="s">
        <v>2931</v>
      </c>
      <c r="B795" s="2">
        <v>45067</v>
      </c>
      <c r="C795" s="1" t="s">
        <v>6666</v>
      </c>
      <c r="D795" s="1" t="s">
        <v>46</v>
      </c>
      <c r="E795">
        <v>2023</v>
      </c>
      <c r="F795" s="1" t="s">
        <v>2932</v>
      </c>
      <c r="G795" s="1" t="s">
        <v>2933</v>
      </c>
      <c r="H795" s="1" t="s">
        <v>613</v>
      </c>
      <c r="I795" s="1" t="s">
        <v>2934</v>
      </c>
      <c r="J795" s="1" t="s">
        <v>87</v>
      </c>
      <c r="K795" s="3">
        <v>26.25</v>
      </c>
      <c r="L795">
        <v>3</v>
      </c>
      <c r="M795" s="3">
        <v>78.75</v>
      </c>
      <c r="N795" s="1" t="s">
        <v>6669</v>
      </c>
      <c r="O795" s="1" t="s">
        <v>30</v>
      </c>
    </row>
    <row r="796" spans="1:15" x14ac:dyDescent="0.3">
      <c r="A796" s="1" t="s">
        <v>2935</v>
      </c>
      <c r="B796" s="2">
        <v>45771</v>
      </c>
      <c r="C796" s="1" t="s">
        <v>6672</v>
      </c>
      <c r="D796" s="1" t="s">
        <v>82</v>
      </c>
      <c r="E796">
        <v>2025</v>
      </c>
      <c r="F796" s="1" t="s">
        <v>2710</v>
      </c>
      <c r="G796" s="1" t="s">
        <v>2711</v>
      </c>
      <c r="H796" s="1" t="s">
        <v>932</v>
      </c>
      <c r="I796" s="1" t="s">
        <v>2936</v>
      </c>
      <c r="J796" s="1" t="s">
        <v>20</v>
      </c>
      <c r="K796" s="3">
        <v>42.27</v>
      </c>
      <c r="L796">
        <v>2</v>
      </c>
      <c r="M796" s="3">
        <v>84.54</v>
      </c>
      <c r="N796" s="1" t="s">
        <v>6669</v>
      </c>
      <c r="O796" s="1" t="s">
        <v>22</v>
      </c>
    </row>
    <row r="797" spans="1:15" x14ac:dyDescent="0.3">
      <c r="A797" s="1" t="s">
        <v>2937</v>
      </c>
      <c r="B797" s="2">
        <v>45255</v>
      </c>
      <c r="C797" s="1" t="s">
        <v>6673</v>
      </c>
      <c r="D797" s="1" t="s">
        <v>54</v>
      </c>
      <c r="E797">
        <v>2023</v>
      </c>
      <c r="F797" s="1" t="s">
        <v>1490</v>
      </c>
      <c r="G797" s="1" t="s">
        <v>2938</v>
      </c>
      <c r="H797" s="1" t="s">
        <v>2697</v>
      </c>
      <c r="I797" s="1" t="s">
        <v>2939</v>
      </c>
      <c r="J797" s="1" t="s">
        <v>20</v>
      </c>
      <c r="K797" s="3">
        <v>17.670000000000002</v>
      </c>
      <c r="L797">
        <v>2</v>
      </c>
      <c r="M797" s="3">
        <v>35.340000000000003</v>
      </c>
      <c r="N797" s="1" t="s">
        <v>29</v>
      </c>
      <c r="O797" s="1" t="s">
        <v>37</v>
      </c>
    </row>
    <row r="798" spans="1:15" x14ac:dyDescent="0.3">
      <c r="A798" s="1" t="s">
        <v>2940</v>
      </c>
      <c r="B798" s="2">
        <v>45700</v>
      </c>
      <c r="C798" s="1" t="s">
        <v>6670</v>
      </c>
      <c r="D798" s="1" t="s">
        <v>39</v>
      </c>
      <c r="E798">
        <v>2025</v>
      </c>
      <c r="F798" s="1" t="s">
        <v>1819</v>
      </c>
      <c r="G798" s="1" t="s">
        <v>2941</v>
      </c>
      <c r="H798" s="1" t="s">
        <v>2942</v>
      </c>
      <c r="I798" s="1" t="s">
        <v>2943</v>
      </c>
      <c r="J798" s="1" t="s">
        <v>87</v>
      </c>
      <c r="K798" s="3">
        <v>54.19</v>
      </c>
      <c r="L798">
        <v>3</v>
      </c>
      <c r="M798" s="3">
        <v>162.57</v>
      </c>
      <c r="N798" s="1" t="s">
        <v>21</v>
      </c>
      <c r="O798" s="1" t="s">
        <v>22</v>
      </c>
    </row>
    <row r="799" spans="1:15" x14ac:dyDescent="0.3">
      <c r="A799" s="1" t="s">
        <v>2944</v>
      </c>
      <c r="B799" s="2">
        <v>45463</v>
      </c>
      <c r="C799" s="1" t="s">
        <v>6672</v>
      </c>
      <c r="D799" s="1" t="s">
        <v>24</v>
      </c>
      <c r="E799">
        <v>2024</v>
      </c>
      <c r="F799" s="1" t="s">
        <v>2774</v>
      </c>
      <c r="G799" s="1" t="s">
        <v>2945</v>
      </c>
      <c r="H799" s="1" t="s">
        <v>1518</v>
      </c>
      <c r="I799" s="1" t="s">
        <v>2946</v>
      </c>
      <c r="J799" s="1" t="s">
        <v>20</v>
      </c>
      <c r="K799" s="3">
        <v>41.86</v>
      </c>
      <c r="L799">
        <v>2</v>
      </c>
      <c r="M799" s="3">
        <v>83.72</v>
      </c>
      <c r="N799" s="1" t="s">
        <v>21</v>
      </c>
      <c r="O799" s="1" t="s">
        <v>52</v>
      </c>
    </row>
    <row r="800" spans="1:15" x14ac:dyDescent="0.3">
      <c r="A800" s="1" t="s">
        <v>2947</v>
      </c>
      <c r="B800" s="2">
        <v>45202</v>
      </c>
      <c r="C800" s="1" t="s">
        <v>6671</v>
      </c>
      <c r="D800" s="1" t="s">
        <v>133</v>
      </c>
      <c r="E800">
        <v>2023</v>
      </c>
      <c r="F800" s="1" t="s">
        <v>2035</v>
      </c>
      <c r="G800" s="1" t="s">
        <v>2948</v>
      </c>
      <c r="H800" s="1" t="s">
        <v>994</v>
      </c>
      <c r="I800" s="1" t="s">
        <v>2949</v>
      </c>
      <c r="J800" s="1" t="s">
        <v>20</v>
      </c>
      <c r="K800" s="3">
        <v>34.130000000000003</v>
      </c>
      <c r="L800">
        <v>1</v>
      </c>
      <c r="M800" s="3">
        <v>34.130000000000003</v>
      </c>
      <c r="N800" s="1" t="s">
        <v>21</v>
      </c>
      <c r="O800" s="1" t="s">
        <v>22</v>
      </c>
    </row>
    <row r="801" spans="1:15" x14ac:dyDescent="0.3">
      <c r="A801" s="1" t="s">
        <v>2950</v>
      </c>
      <c r="B801" s="2">
        <v>45807</v>
      </c>
      <c r="C801" s="1" t="s">
        <v>6668</v>
      </c>
      <c r="D801" s="1" t="s">
        <v>46</v>
      </c>
      <c r="E801">
        <v>2025</v>
      </c>
      <c r="F801" s="1" t="s">
        <v>1906</v>
      </c>
      <c r="G801" s="1" t="s">
        <v>2271</v>
      </c>
      <c r="H801" s="1" t="s">
        <v>487</v>
      </c>
      <c r="I801" s="1" t="s">
        <v>2951</v>
      </c>
      <c r="J801" s="1" t="s">
        <v>70</v>
      </c>
      <c r="K801" s="3">
        <v>32.090000000000003</v>
      </c>
      <c r="L801">
        <v>4</v>
      </c>
      <c r="M801" s="3">
        <v>128.36000000000001</v>
      </c>
      <c r="N801" s="1" t="s">
        <v>6669</v>
      </c>
      <c r="O801" s="1" t="s">
        <v>37</v>
      </c>
    </row>
    <row r="802" spans="1:15" x14ac:dyDescent="0.3">
      <c r="A802" s="1" t="s">
        <v>2952</v>
      </c>
      <c r="B802" s="2">
        <v>45624</v>
      </c>
      <c r="C802" s="1" t="s">
        <v>6672</v>
      </c>
      <c r="D802" s="1" t="s">
        <v>54</v>
      </c>
      <c r="E802">
        <v>2024</v>
      </c>
      <c r="F802" s="1" t="s">
        <v>174</v>
      </c>
      <c r="G802" s="1" t="s">
        <v>2694</v>
      </c>
      <c r="H802" s="1" t="s">
        <v>1538</v>
      </c>
      <c r="I802" s="1" t="s">
        <v>1539</v>
      </c>
      <c r="J802" s="1" t="s">
        <v>87</v>
      </c>
      <c r="K802" s="3">
        <v>26.03</v>
      </c>
      <c r="L802">
        <v>1</v>
      </c>
      <c r="M802" s="3">
        <v>26.03</v>
      </c>
      <c r="N802" s="1" t="s">
        <v>29</v>
      </c>
      <c r="O802" s="1" t="s">
        <v>22</v>
      </c>
    </row>
    <row r="803" spans="1:15" x14ac:dyDescent="0.3">
      <c r="A803" s="1" t="s">
        <v>2953</v>
      </c>
      <c r="B803" s="2">
        <v>45824</v>
      </c>
      <c r="C803" s="1" t="s">
        <v>6667</v>
      </c>
      <c r="D803" s="1" t="s">
        <v>24</v>
      </c>
      <c r="E803">
        <v>2025</v>
      </c>
      <c r="F803" s="1" t="s">
        <v>285</v>
      </c>
      <c r="G803" s="1" t="s">
        <v>2954</v>
      </c>
      <c r="H803" s="1" t="s">
        <v>2470</v>
      </c>
      <c r="I803" s="1" t="s">
        <v>2471</v>
      </c>
      <c r="J803" s="1" t="s">
        <v>87</v>
      </c>
      <c r="K803" s="3">
        <v>21.75</v>
      </c>
      <c r="L803">
        <v>5</v>
      </c>
      <c r="M803" s="3">
        <v>108.75</v>
      </c>
      <c r="N803" s="1" t="s">
        <v>6669</v>
      </c>
      <c r="O803" s="1" t="s">
        <v>37</v>
      </c>
    </row>
    <row r="804" spans="1:15" x14ac:dyDescent="0.3">
      <c r="A804" s="1" t="s">
        <v>2955</v>
      </c>
      <c r="B804" s="2">
        <v>45538</v>
      </c>
      <c r="C804" s="1" t="s">
        <v>6671</v>
      </c>
      <c r="D804" s="1" t="s">
        <v>60</v>
      </c>
      <c r="E804">
        <v>2024</v>
      </c>
      <c r="F804" s="1" t="s">
        <v>1503</v>
      </c>
      <c r="G804" s="1" t="s">
        <v>1504</v>
      </c>
      <c r="H804" s="1" t="s">
        <v>120</v>
      </c>
      <c r="I804" s="1" t="s">
        <v>2956</v>
      </c>
      <c r="J804" s="1" t="s">
        <v>70</v>
      </c>
      <c r="K804" s="3">
        <v>5.64</v>
      </c>
      <c r="L804">
        <v>3</v>
      </c>
      <c r="M804" s="3">
        <v>16.920000000000002</v>
      </c>
      <c r="N804" s="1" t="s">
        <v>29</v>
      </c>
      <c r="O804" s="1" t="s">
        <v>52</v>
      </c>
    </row>
    <row r="805" spans="1:15" x14ac:dyDescent="0.3">
      <c r="A805" s="1" t="s">
        <v>2957</v>
      </c>
      <c r="B805" s="2">
        <v>45643</v>
      </c>
      <c r="C805" s="1" t="s">
        <v>6671</v>
      </c>
      <c r="D805" s="1" t="s">
        <v>107</v>
      </c>
      <c r="E805">
        <v>2024</v>
      </c>
      <c r="F805" s="1" t="s">
        <v>1408</v>
      </c>
      <c r="G805" s="1" t="s">
        <v>1409</v>
      </c>
      <c r="H805" s="1" t="s">
        <v>1185</v>
      </c>
      <c r="I805" s="1" t="s">
        <v>1870</v>
      </c>
      <c r="J805" s="1" t="s">
        <v>20</v>
      </c>
      <c r="K805" s="3">
        <v>11.45</v>
      </c>
      <c r="L805">
        <v>3</v>
      </c>
      <c r="M805" s="3">
        <v>34.35</v>
      </c>
      <c r="N805" s="1" t="s">
        <v>29</v>
      </c>
      <c r="O805" s="1" t="s">
        <v>37</v>
      </c>
    </row>
    <row r="806" spans="1:15" x14ac:dyDescent="0.3">
      <c r="A806" s="1" t="s">
        <v>2958</v>
      </c>
      <c r="B806" s="2">
        <v>45568</v>
      </c>
      <c r="C806" s="1" t="s">
        <v>6672</v>
      </c>
      <c r="D806" s="1" t="s">
        <v>133</v>
      </c>
      <c r="E806">
        <v>2024</v>
      </c>
      <c r="F806" s="1" t="s">
        <v>1642</v>
      </c>
      <c r="G806" s="1" t="s">
        <v>2959</v>
      </c>
      <c r="H806" s="1" t="s">
        <v>702</v>
      </c>
      <c r="I806" s="1" t="s">
        <v>703</v>
      </c>
      <c r="J806" s="1" t="s">
        <v>20</v>
      </c>
      <c r="K806" s="3">
        <v>11.62</v>
      </c>
      <c r="L806">
        <v>2</v>
      </c>
      <c r="M806" s="3">
        <v>23.24</v>
      </c>
      <c r="N806" s="1" t="s">
        <v>21</v>
      </c>
      <c r="O806" s="1" t="s">
        <v>22</v>
      </c>
    </row>
    <row r="807" spans="1:15" x14ac:dyDescent="0.3">
      <c r="A807" s="1" t="s">
        <v>2960</v>
      </c>
      <c r="B807" s="2">
        <v>45227</v>
      </c>
      <c r="C807" s="1" t="s">
        <v>6673</v>
      </c>
      <c r="D807" s="1" t="s">
        <v>133</v>
      </c>
      <c r="E807">
        <v>2023</v>
      </c>
      <c r="F807" s="1" t="s">
        <v>596</v>
      </c>
      <c r="G807" s="1" t="s">
        <v>597</v>
      </c>
      <c r="H807" s="1" t="s">
        <v>1762</v>
      </c>
      <c r="I807" s="1" t="s">
        <v>2961</v>
      </c>
      <c r="J807" s="1" t="s">
        <v>20</v>
      </c>
      <c r="K807" s="3">
        <v>37.32</v>
      </c>
      <c r="L807">
        <v>1</v>
      </c>
      <c r="M807" s="3">
        <v>37.32</v>
      </c>
      <c r="N807" s="1" t="s">
        <v>21</v>
      </c>
      <c r="O807" s="1" t="s">
        <v>30</v>
      </c>
    </row>
    <row r="808" spans="1:15" x14ac:dyDescent="0.3">
      <c r="A808" s="1" t="s">
        <v>2962</v>
      </c>
      <c r="B808" s="2">
        <v>44834</v>
      </c>
      <c r="C808" s="1" t="s">
        <v>6668</v>
      </c>
      <c r="D808" s="1" t="s">
        <v>60</v>
      </c>
      <c r="E808">
        <v>2022</v>
      </c>
      <c r="F808" s="1" t="s">
        <v>2761</v>
      </c>
      <c r="G808" s="1" t="s">
        <v>2803</v>
      </c>
      <c r="H808" s="1" t="s">
        <v>603</v>
      </c>
      <c r="I808" s="1" t="s">
        <v>604</v>
      </c>
      <c r="J808" s="1" t="s">
        <v>70</v>
      </c>
      <c r="K808" s="3">
        <v>39.76</v>
      </c>
      <c r="L808">
        <v>5</v>
      </c>
      <c r="M808" s="3">
        <v>198.8</v>
      </c>
      <c r="N808" s="1" t="s">
        <v>21</v>
      </c>
      <c r="O808" s="1" t="s">
        <v>22</v>
      </c>
    </row>
    <row r="809" spans="1:15" x14ac:dyDescent="0.3">
      <c r="A809" s="1" t="s">
        <v>2963</v>
      </c>
      <c r="B809" s="2">
        <v>45589</v>
      </c>
      <c r="C809" s="1" t="s">
        <v>6672</v>
      </c>
      <c r="D809" s="1" t="s">
        <v>133</v>
      </c>
      <c r="E809">
        <v>2024</v>
      </c>
      <c r="F809" s="1" t="s">
        <v>2399</v>
      </c>
      <c r="G809" s="1" t="s">
        <v>2964</v>
      </c>
      <c r="H809" s="1" t="s">
        <v>1497</v>
      </c>
      <c r="I809" s="1" t="s">
        <v>2341</v>
      </c>
      <c r="J809" s="1" t="s">
        <v>70</v>
      </c>
      <c r="K809" s="3">
        <v>39.75</v>
      </c>
      <c r="L809">
        <v>5</v>
      </c>
      <c r="M809" s="3">
        <v>198.75</v>
      </c>
      <c r="N809" s="1" t="s">
        <v>21</v>
      </c>
      <c r="O809" s="1" t="s">
        <v>193</v>
      </c>
    </row>
    <row r="810" spans="1:15" x14ac:dyDescent="0.3">
      <c r="A810" s="1" t="s">
        <v>2965</v>
      </c>
      <c r="B810" s="2">
        <v>45167</v>
      </c>
      <c r="C810" s="1" t="s">
        <v>6671</v>
      </c>
      <c r="D810" s="1" t="s">
        <v>90</v>
      </c>
      <c r="E810">
        <v>2023</v>
      </c>
      <c r="F810" s="1" t="s">
        <v>169</v>
      </c>
      <c r="G810" s="1" t="s">
        <v>507</v>
      </c>
      <c r="H810" s="1" t="s">
        <v>1390</v>
      </c>
      <c r="I810" s="1" t="s">
        <v>1391</v>
      </c>
      <c r="J810" s="1" t="s">
        <v>51</v>
      </c>
      <c r="K810" s="3">
        <v>17.41</v>
      </c>
      <c r="L810">
        <v>5</v>
      </c>
      <c r="M810" s="3">
        <v>87.05</v>
      </c>
      <c r="N810" s="1" t="s">
        <v>6669</v>
      </c>
      <c r="O810" s="1" t="s">
        <v>22</v>
      </c>
    </row>
    <row r="811" spans="1:15" x14ac:dyDescent="0.3">
      <c r="A811" s="1" t="s">
        <v>2966</v>
      </c>
      <c r="B811" s="2">
        <v>45852</v>
      </c>
      <c r="C811" s="1" t="s">
        <v>6667</v>
      </c>
      <c r="D811" s="1" t="s">
        <v>32</v>
      </c>
      <c r="E811">
        <v>2025</v>
      </c>
      <c r="F811" s="1" t="s">
        <v>2967</v>
      </c>
      <c r="G811" s="1" t="s">
        <v>2968</v>
      </c>
      <c r="H811" s="1" t="s">
        <v>2969</v>
      </c>
      <c r="I811" s="1" t="s">
        <v>2970</v>
      </c>
      <c r="J811" s="1" t="s">
        <v>87</v>
      </c>
      <c r="K811" s="3">
        <v>34.71</v>
      </c>
      <c r="L811">
        <v>4</v>
      </c>
      <c r="M811" s="3">
        <v>138.84</v>
      </c>
      <c r="N811" s="1" t="s">
        <v>29</v>
      </c>
      <c r="O811" s="1" t="s">
        <v>22</v>
      </c>
    </row>
    <row r="812" spans="1:15" x14ac:dyDescent="0.3">
      <c r="A812" s="1" t="s">
        <v>2971</v>
      </c>
      <c r="B812" s="2">
        <v>45454</v>
      </c>
      <c r="C812" s="1" t="s">
        <v>6671</v>
      </c>
      <c r="D812" s="1" t="s">
        <v>24</v>
      </c>
      <c r="E812">
        <v>2024</v>
      </c>
      <c r="F812" s="1" t="s">
        <v>2972</v>
      </c>
      <c r="G812" s="1" t="s">
        <v>2973</v>
      </c>
      <c r="H812" s="1" t="s">
        <v>492</v>
      </c>
      <c r="I812" s="1" t="s">
        <v>493</v>
      </c>
      <c r="J812" s="1" t="s">
        <v>20</v>
      </c>
      <c r="K812" s="3">
        <v>12.18</v>
      </c>
      <c r="L812">
        <v>3</v>
      </c>
      <c r="M812" s="3">
        <v>36.54</v>
      </c>
      <c r="N812" s="1" t="s">
        <v>6669</v>
      </c>
      <c r="O812" s="1" t="s">
        <v>44</v>
      </c>
    </row>
    <row r="813" spans="1:15" x14ac:dyDescent="0.3">
      <c r="A813" s="1" t="s">
        <v>2974</v>
      </c>
      <c r="B813" s="2">
        <v>45704</v>
      </c>
      <c r="C813" s="1" t="s">
        <v>6666</v>
      </c>
      <c r="D813" s="1" t="s">
        <v>39</v>
      </c>
      <c r="E813">
        <v>2025</v>
      </c>
      <c r="F813" s="1" t="s">
        <v>2975</v>
      </c>
      <c r="G813" s="1" t="s">
        <v>2976</v>
      </c>
      <c r="H813" s="1" t="s">
        <v>125</v>
      </c>
      <c r="I813" s="1" t="s">
        <v>126</v>
      </c>
      <c r="J813" s="1" t="s">
        <v>20</v>
      </c>
      <c r="K813" s="3">
        <v>44.05</v>
      </c>
      <c r="L813">
        <v>5</v>
      </c>
      <c r="M813" s="3">
        <v>220.25</v>
      </c>
      <c r="N813" s="1" t="s">
        <v>6669</v>
      </c>
      <c r="O813" s="1" t="s">
        <v>22</v>
      </c>
    </row>
    <row r="814" spans="1:15" x14ac:dyDescent="0.3">
      <c r="A814" s="1" t="s">
        <v>2977</v>
      </c>
      <c r="B814" s="2">
        <v>45510</v>
      </c>
      <c r="C814" s="1" t="s">
        <v>6671</v>
      </c>
      <c r="D814" s="1" t="s">
        <v>90</v>
      </c>
      <c r="E814">
        <v>2024</v>
      </c>
      <c r="F814" s="1" t="s">
        <v>2978</v>
      </c>
      <c r="G814" s="1" t="s">
        <v>2979</v>
      </c>
      <c r="H814" s="1" t="s">
        <v>2787</v>
      </c>
      <c r="I814" s="1" t="s">
        <v>2788</v>
      </c>
      <c r="J814" s="1" t="s">
        <v>51</v>
      </c>
      <c r="K814" s="3">
        <v>17.43</v>
      </c>
      <c r="L814">
        <v>1</v>
      </c>
      <c r="M814" s="3">
        <v>17.43</v>
      </c>
      <c r="N814" s="1" t="s">
        <v>29</v>
      </c>
      <c r="O814" s="1" t="s">
        <v>44</v>
      </c>
    </row>
    <row r="815" spans="1:15" x14ac:dyDescent="0.3">
      <c r="A815" s="1" t="s">
        <v>2980</v>
      </c>
      <c r="B815" s="2">
        <v>45468</v>
      </c>
      <c r="C815" s="1" t="s">
        <v>6671</v>
      </c>
      <c r="D815" s="1" t="s">
        <v>24</v>
      </c>
      <c r="E815">
        <v>2024</v>
      </c>
      <c r="F815" s="1" t="s">
        <v>2981</v>
      </c>
      <c r="G815" s="1" t="s">
        <v>2982</v>
      </c>
      <c r="H815" s="1" t="s">
        <v>2983</v>
      </c>
      <c r="I815" s="1" t="s">
        <v>2984</v>
      </c>
      <c r="J815" s="1" t="s">
        <v>87</v>
      </c>
      <c r="K815" s="3">
        <v>32.79</v>
      </c>
      <c r="L815">
        <v>3</v>
      </c>
      <c r="M815" s="3">
        <v>98.37</v>
      </c>
      <c r="N815" s="1" t="s">
        <v>21</v>
      </c>
      <c r="O815" s="1" t="s">
        <v>193</v>
      </c>
    </row>
    <row r="816" spans="1:15" x14ac:dyDescent="0.3">
      <c r="A816" s="1" t="s">
        <v>2985</v>
      </c>
      <c r="B816" s="2">
        <v>45450</v>
      </c>
      <c r="C816" s="1" t="s">
        <v>6668</v>
      </c>
      <c r="D816" s="1" t="s">
        <v>24</v>
      </c>
      <c r="E816">
        <v>2024</v>
      </c>
      <c r="F816" s="1" t="s">
        <v>55</v>
      </c>
      <c r="G816" s="1" t="s">
        <v>746</v>
      </c>
      <c r="H816" s="1" t="s">
        <v>2986</v>
      </c>
      <c r="I816" s="1" t="s">
        <v>2987</v>
      </c>
      <c r="J816" s="1" t="s">
        <v>51</v>
      </c>
      <c r="K816" s="3">
        <v>16.04</v>
      </c>
      <c r="L816">
        <v>5</v>
      </c>
      <c r="M816" s="3">
        <v>80.2</v>
      </c>
      <c r="N816" s="1" t="s">
        <v>88</v>
      </c>
      <c r="O816" s="1" t="s">
        <v>193</v>
      </c>
    </row>
    <row r="817" spans="1:15" x14ac:dyDescent="0.3">
      <c r="A817" s="1" t="s">
        <v>2988</v>
      </c>
      <c r="B817" s="2">
        <v>45302</v>
      </c>
      <c r="C817" s="1" t="s">
        <v>6672</v>
      </c>
      <c r="D817" s="1" t="s">
        <v>210</v>
      </c>
      <c r="E817">
        <v>2024</v>
      </c>
      <c r="F817" s="1" t="s">
        <v>1106</v>
      </c>
      <c r="G817" s="1" t="s">
        <v>1107</v>
      </c>
      <c r="H817" s="1" t="s">
        <v>989</v>
      </c>
      <c r="I817" s="1" t="s">
        <v>990</v>
      </c>
      <c r="J817" s="1" t="s">
        <v>70</v>
      </c>
      <c r="K817" s="3">
        <v>16.61</v>
      </c>
      <c r="L817">
        <v>3</v>
      </c>
      <c r="M817" s="3">
        <v>49.83</v>
      </c>
      <c r="N817" s="1" t="s">
        <v>21</v>
      </c>
      <c r="O817" s="1" t="s">
        <v>95</v>
      </c>
    </row>
    <row r="818" spans="1:15" x14ac:dyDescent="0.3">
      <c r="A818" s="1" t="s">
        <v>2989</v>
      </c>
      <c r="B818" s="2">
        <v>45538</v>
      </c>
      <c r="C818" s="1" t="s">
        <v>6671</v>
      </c>
      <c r="D818" s="1" t="s">
        <v>60</v>
      </c>
      <c r="E818">
        <v>2024</v>
      </c>
      <c r="F818" s="1" t="s">
        <v>2990</v>
      </c>
      <c r="G818" s="1" t="s">
        <v>2991</v>
      </c>
      <c r="H818" s="1" t="s">
        <v>633</v>
      </c>
      <c r="I818" s="1" t="s">
        <v>634</v>
      </c>
      <c r="J818" s="1" t="s">
        <v>87</v>
      </c>
      <c r="K818" s="3">
        <v>11.51</v>
      </c>
      <c r="L818">
        <v>4</v>
      </c>
      <c r="M818" s="3">
        <v>46.04</v>
      </c>
      <c r="N818" s="1" t="s">
        <v>6669</v>
      </c>
      <c r="O818" s="1" t="s">
        <v>30</v>
      </c>
    </row>
    <row r="819" spans="1:15" x14ac:dyDescent="0.3">
      <c r="A819" s="1" t="s">
        <v>2992</v>
      </c>
      <c r="B819" s="2">
        <v>45427</v>
      </c>
      <c r="C819" s="1" t="s">
        <v>6670</v>
      </c>
      <c r="D819" s="1" t="s">
        <v>46</v>
      </c>
      <c r="E819">
        <v>2024</v>
      </c>
      <c r="F819" s="1" t="s">
        <v>2593</v>
      </c>
      <c r="G819" s="1" t="s">
        <v>2594</v>
      </c>
      <c r="H819" s="1" t="s">
        <v>1158</v>
      </c>
      <c r="I819" s="1" t="s">
        <v>2655</v>
      </c>
      <c r="J819" s="1" t="s">
        <v>51</v>
      </c>
      <c r="K819" s="3">
        <v>34.549999999999997</v>
      </c>
      <c r="L819">
        <v>1</v>
      </c>
      <c r="M819" s="3">
        <v>34.549999999999997</v>
      </c>
      <c r="N819" s="1" t="s">
        <v>29</v>
      </c>
      <c r="O819" s="1" t="s">
        <v>44</v>
      </c>
    </row>
    <row r="820" spans="1:15" x14ac:dyDescent="0.3">
      <c r="A820" s="1" t="s">
        <v>2993</v>
      </c>
      <c r="B820" s="2">
        <v>45548</v>
      </c>
      <c r="C820" s="1" t="s">
        <v>6668</v>
      </c>
      <c r="D820" s="1" t="s">
        <v>60</v>
      </c>
      <c r="E820">
        <v>2024</v>
      </c>
      <c r="F820" s="1" t="s">
        <v>1053</v>
      </c>
      <c r="G820" s="1" t="s">
        <v>2642</v>
      </c>
      <c r="H820" s="1" t="s">
        <v>909</v>
      </c>
      <c r="I820" s="1" t="s">
        <v>910</v>
      </c>
      <c r="J820" s="1" t="s">
        <v>87</v>
      </c>
      <c r="K820" s="3">
        <v>44.16</v>
      </c>
      <c r="L820">
        <v>1</v>
      </c>
      <c r="M820" s="3">
        <v>44.16</v>
      </c>
      <c r="N820" s="1" t="s">
        <v>88</v>
      </c>
      <c r="O820" s="1" t="s">
        <v>52</v>
      </c>
    </row>
    <row r="821" spans="1:15" x14ac:dyDescent="0.3">
      <c r="A821" s="1" t="s">
        <v>2994</v>
      </c>
      <c r="B821" s="2">
        <v>45719</v>
      </c>
      <c r="C821" s="1" t="s">
        <v>6667</v>
      </c>
      <c r="D821" s="1" t="s">
        <v>15</v>
      </c>
      <c r="E821">
        <v>2025</v>
      </c>
      <c r="F821" s="1" t="s">
        <v>2099</v>
      </c>
      <c r="G821" s="1" t="s">
        <v>2995</v>
      </c>
      <c r="H821" s="1" t="s">
        <v>826</v>
      </c>
      <c r="I821" s="1" t="s">
        <v>2996</v>
      </c>
      <c r="J821" s="1" t="s">
        <v>87</v>
      </c>
      <c r="K821" s="3">
        <v>27.97</v>
      </c>
      <c r="L821">
        <v>2</v>
      </c>
      <c r="M821" s="3">
        <v>55.94</v>
      </c>
      <c r="N821" s="1" t="s">
        <v>21</v>
      </c>
      <c r="O821" s="1" t="s">
        <v>44</v>
      </c>
    </row>
    <row r="822" spans="1:15" x14ac:dyDescent="0.3">
      <c r="A822" s="1" t="s">
        <v>2997</v>
      </c>
      <c r="B822" s="2">
        <v>45689</v>
      </c>
      <c r="C822" s="1" t="s">
        <v>6673</v>
      </c>
      <c r="D822" s="1" t="s">
        <v>39</v>
      </c>
      <c r="E822">
        <v>2025</v>
      </c>
      <c r="F822" s="1" t="s">
        <v>2533</v>
      </c>
      <c r="G822" s="1" t="s">
        <v>2534</v>
      </c>
      <c r="H822" s="1" t="s">
        <v>932</v>
      </c>
      <c r="I822" s="1" t="s">
        <v>2998</v>
      </c>
      <c r="J822" s="1" t="s">
        <v>51</v>
      </c>
      <c r="K822" s="3">
        <v>40.74</v>
      </c>
      <c r="L822">
        <v>3</v>
      </c>
      <c r="M822" s="3">
        <v>122.22</v>
      </c>
      <c r="N822" s="1" t="s">
        <v>21</v>
      </c>
      <c r="O822" s="1" t="s">
        <v>22</v>
      </c>
    </row>
    <row r="823" spans="1:15" x14ac:dyDescent="0.3">
      <c r="A823" s="1" t="s">
        <v>2999</v>
      </c>
      <c r="B823" s="2">
        <v>45232</v>
      </c>
      <c r="C823" s="1" t="s">
        <v>6672</v>
      </c>
      <c r="D823" s="1" t="s">
        <v>54</v>
      </c>
      <c r="E823">
        <v>2023</v>
      </c>
      <c r="F823" s="1" t="s">
        <v>583</v>
      </c>
      <c r="G823" s="1" t="s">
        <v>3000</v>
      </c>
      <c r="H823" s="1" t="s">
        <v>2983</v>
      </c>
      <c r="I823" s="1" t="s">
        <v>2984</v>
      </c>
      <c r="J823" s="1" t="s">
        <v>20</v>
      </c>
      <c r="K823" s="3">
        <v>47.09</v>
      </c>
      <c r="L823">
        <v>3</v>
      </c>
      <c r="M823" s="3">
        <v>141.27000000000001</v>
      </c>
      <c r="N823" s="1" t="s">
        <v>21</v>
      </c>
      <c r="O823" s="1" t="s">
        <v>22</v>
      </c>
    </row>
    <row r="824" spans="1:15" x14ac:dyDescent="0.3">
      <c r="A824" s="1" t="s">
        <v>3001</v>
      </c>
      <c r="B824" s="2">
        <v>45582</v>
      </c>
      <c r="C824" s="1" t="s">
        <v>6672</v>
      </c>
      <c r="D824" s="1" t="s">
        <v>133</v>
      </c>
      <c r="E824">
        <v>2024</v>
      </c>
      <c r="F824" s="1" t="s">
        <v>2637</v>
      </c>
      <c r="G824" s="1" t="s">
        <v>3002</v>
      </c>
      <c r="H824" s="1" t="s">
        <v>1152</v>
      </c>
      <c r="I824" s="1" t="s">
        <v>1153</v>
      </c>
      <c r="J824" s="1" t="s">
        <v>51</v>
      </c>
      <c r="K824" s="3">
        <v>29.67</v>
      </c>
      <c r="L824">
        <v>1</v>
      </c>
      <c r="M824" s="3">
        <v>29.67</v>
      </c>
      <c r="N824" s="1" t="s">
        <v>21</v>
      </c>
      <c r="O824" s="1" t="s">
        <v>30</v>
      </c>
    </row>
    <row r="825" spans="1:15" x14ac:dyDescent="0.3">
      <c r="A825" s="1" t="s">
        <v>3003</v>
      </c>
      <c r="B825" s="2">
        <v>45807</v>
      </c>
      <c r="C825" s="1" t="s">
        <v>6668</v>
      </c>
      <c r="D825" s="1" t="s">
        <v>46</v>
      </c>
      <c r="E825">
        <v>2025</v>
      </c>
      <c r="F825" s="1" t="s">
        <v>3004</v>
      </c>
      <c r="G825" s="1" t="s">
        <v>3005</v>
      </c>
      <c r="H825" s="1" t="s">
        <v>821</v>
      </c>
      <c r="I825" s="1" t="s">
        <v>2695</v>
      </c>
      <c r="J825" s="1" t="s">
        <v>20</v>
      </c>
      <c r="K825" s="3">
        <v>15.65</v>
      </c>
      <c r="L825">
        <v>5</v>
      </c>
      <c r="M825" s="3">
        <v>78.25</v>
      </c>
      <c r="N825" s="1" t="s">
        <v>21</v>
      </c>
      <c r="O825" s="1" t="s">
        <v>37</v>
      </c>
    </row>
    <row r="826" spans="1:15" x14ac:dyDescent="0.3">
      <c r="A826" s="1" t="s">
        <v>3006</v>
      </c>
      <c r="B826" s="2">
        <v>45231</v>
      </c>
      <c r="C826" s="1" t="s">
        <v>6670</v>
      </c>
      <c r="D826" s="1" t="s">
        <v>54</v>
      </c>
      <c r="E826">
        <v>2023</v>
      </c>
      <c r="F826" s="1" t="s">
        <v>144</v>
      </c>
      <c r="G826" s="1" t="s">
        <v>145</v>
      </c>
      <c r="H826" s="1" t="s">
        <v>3007</v>
      </c>
      <c r="I826" s="1" t="s">
        <v>3008</v>
      </c>
      <c r="J826" s="1" t="s">
        <v>70</v>
      </c>
      <c r="K826" s="3">
        <v>22.88</v>
      </c>
      <c r="L826">
        <v>3</v>
      </c>
      <c r="M826" s="3">
        <v>68.64</v>
      </c>
      <c r="N826" s="1" t="s">
        <v>29</v>
      </c>
      <c r="O826" s="1" t="s">
        <v>44</v>
      </c>
    </row>
    <row r="827" spans="1:15" x14ac:dyDescent="0.3">
      <c r="A827" s="1" t="s">
        <v>3009</v>
      </c>
      <c r="B827" s="2">
        <v>45032</v>
      </c>
      <c r="C827" s="1" t="s">
        <v>6666</v>
      </c>
      <c r="D827" s="1" t="s">
        <v>82</v>
      </c>
      <c r="E827">
        <v>2023</v>
      </c>
      <c r="F827" s="1" t="s">
        <v>1688</v>
      </c>
      <c r="G827" s="1" t="s">
        <v>2785</v>
      </c>
      <c r="H827" s="1" t="s">
        <v>2356</v>
      </c>
      <c r="I827" s="1" t="s">
        <v>3010</v>
      </c>
      <c r="J827" s="1" t="s">
        <v>20</v>
      </c>
      <c r="K827" s="3">
        <v>21.78</v>
      </c>
      <c r="L827">
        <v>3</v>
      </c>
      <c r="M827" s="3">
        <v>65.34</v>
      </c>
      <c r="N827" s="1" t="s">
        <v>29</v>
      </c>
      <c r="O827" s="1" t="s">
        <v>22</v>
      </c>
    </row>
    <row r="828" spans="1:15" x14ac:dyDescent="0.3">
      <c r="A828" s="1" t="s">
        <v>3011</v>
      </c>
      <c r="B828" s="2">
        <v>45099</v>
      </c>
      <c r="C828" s="1" t="s">
        <v>6672</v>
      </c>
      <c r="D828" s="1" t="s">
        <v>24</v>
      </c>
      <c r="E828">
        <v>2023</v>
      </c>
      <c r="F828" s="1" t="s">
        <v>2838</v>
      </c>
      <c r="G828" s="1" t="s">
        <v>2839</v>
      </c>
      <c r="H828" s="1" t="s">
        <v>2246</v>
      </c>
      <c r="I828" s="1" t="s">
        <v>2247</v>
      </c>
      <c r="J828" s="1" t="s">
        <v>20</v>
      </c>
      <c r="K828" s="3">
        <v>8.64</v>
      </c>
      <c r="L828">
        <v>3</v>
      </c>
      <c r="M828" s="3">
        <v>25.92</v>
      </c>
      <c r="N828" s="1" t="s">
        <v>21</v>
      </c>
      <c r="O828" s="1" t="s">
        <v>22</v>
      </c>
    </row>
    <row r="829" spans="1:15" x14ac:dyDescent="0.3">
      <c r="A829" s="1" t="s">
        <v>3012</v>
      </c>
      <c r="B829" s="2">
        <v>45362</v>
      </c>
      <c r="C829" s="1" t="s">
        <v>6667</v>
      </c>
      <c r="D829" s="1" t="s">
        <v>15</v>
      </c>
      <c r="E829">
        <v>2024</v>
      </c>
      <c r="F829" s="1" t="s">
        <v>982</v>
      </c>
      <c r="G829" s="1" t="s">
        <v>3013</v>
      </c>
      <c r="H829" s="1" t="s">
        <v>99</v>
      </c>
      <c r="I829" s="1" t="s">
        <v>100</v>
      </c>
      <c r="J829" s="1" t="s">
        <v>20</v>
      </c>
      <c r="K829" s="3">
        <v>21.77</v>
      </c>
      <c r="L829">
        <v>3</v>
      </c>
      <c r="M829" s="3">
        <v>65.31</v>
      </c>
      <c r="N829" s="1" t="s">
        <v>21</v>
      </c>
      <c r="O829" s="1" t="s">
        <v>95</v>
      </c>
    </row>
    <row r="830" spans="1:15" x14ac:dyDescent="0.3">
      <c r="A830" s="1" t="s">
        <v>3014</v>
      </c>
      <c r="B830" s="2">
        <v>45623</v>
      </c>
      <c r="C830" s="1" t="s">
        <v>6670</v>
      </c>
      <c r="D830" s="1" t="s">
        <v>54</v>
      </c>
      <c r="E830">
        <v>2024</v>
      </c>
      <c r="F830" s="1" t="s">
        <v>2822</v>
      </c>
      <c r="G830" s="1" t="s">
        <v>3015</v>
      </c>
      <c r="H830" s="1" t="s">
        <v>1497</v>
      </c>
      <c r="I830" s="1" t="s">
        <v>3016</v>
      </c>
      <c r="J830" s="1" t="s">
        <v>20</v>
      </c>
      <c r="K830" s="3">
        <v>41.53</v>
      </c>
      <c r="L830">
        <v>3</v>
      </c>
      <c r="M830" s="3">
        <v>124.59</v>
      </c>
      <c r="N830" s="1" t="s">
        <v>88</v>
      </c>
      <c r="O830" s="1" t="s">
        <v>44</v>
      </c>
    </row>
    <row r="831" spans="1:15" x14ac:dyDescent="0.3">
      <c r="A831" s="1" t="s">
        <v>3017</v>
      </c>
      <c r="B831" s="2">
        <v>44998</v>
      </c>
      <c r="C831" s="1" t="s">
        <v>6667</v>
      </c>
      <c r="D831" s="1" t="s">
        <v>15</v>
      </c>
      <c r="E831">
        <v>2023</v>
      </c>
      <c r="F831" s="1" t="s">
        <v>3018</v>
      </c>
      <c r="G831" s="1" t="s">
        <v>3019</v>
      </c>
      <c r="H831" s="1" t="s">
        <v>1944</v>
      </c>
      <c r="I831" s="1" t="s">
        <v>3020</v>
      </c>
      <c r="J831" s="1" t="s">
        <v>20</v>
      </c>
      <c r="K831" s="3">
        <v>32.32</v>
      </c>
      <c r="L831">
        <v>5</v>
      </c>
      <c r="M831" s="3">
        <v>161.6</v>
      </c>
      <c r="N831" s="1" t="s">
        <v>88</v>
      </c>
      <c r="O831" s="1" t="s">
        <v>193</v>
      </c>
    </row>
    <row r="832" spans="1:15" x14ac:dyDescent="0.3">
      <c r="A832" s="1" t="s">
        <v>3021</v>
      </c>
      <c r="B832" s="2">
        <v>45004</v>
      </c>
      <c r="C832" s="1" t="s">
        <v>6666</v>
      </c>
      <c r="D832" s="1" t="s">
        <v>15</v>
      </c>
      <c r="E832">
        <v>2023</v>
      </c>
      <c r="F832" s="1" t="s">
        <v>3022</v>
      </c>
      <c r="G832" s="1" t="s">
        <v>3023</v>
      </c>
      <c r="H832" s="1" t="s">
        <v>1428</v>
      </c>
      <c r="I832" s="1" t="s">
        <v>2908</v>
      </c>
      <c r="J832" s="1" t="s">
        <v>51</v>
      </c>
      <c r="K832" s="3">
        <v>17.88</v>
      </c>
      <c r="L832">
        <v>3</v>
      </c>
      <c r="M832" s="3">
        <v>53.64</v>
      </c>
      <c r="N832" s="1" t="s">
        <v>21</v>
      </c>
      <c r="O832" s="1" t="s">
        <v>37</v>
      </c>
    </row>
    <row r="833" spans="1:15" x14ac:dyDescent="0.3">
      <c r="A833" s="1" t="s">
        <v>3024</v>
      </c>
      <c r="B833" s="2">
        <v>45195</v>
      </c>
      <c r="C833" s="1" t="s">
        <v>6671</v>
      </c>
      <c r="D833" s="1" t="s">
        <v>60</v>
      </c>
      <c r="E833">
        <v>2023</v>
      </c>
      <c r="F833" s="1" t="s">
        <v>583</v>
      </c>
      <c r="G833" s="1" t="s">
        <v>3000</v>
      </c>
      <c r="H833" s="1" t="s">
        <v>2213</v>
      </c>
      <c r="I833" s="1" t="s">
        <v>3025</v>
      </c>
      <c r="J833" s="1" t="s">
        <v>70</v>
      </c>
      <c r="K833" s="3">
        <v>36.54</v>
      </c>
      <c r="L833">
        <v>1</v>
      </c>
      <c r="M833" s="3">
        <v>36.54</v>
      </c>
      <c r="N833" s="1" t="s">
        <v>29</v>
      </c>
      <c r="O833" s="1" t="s">
        <v>95</v>
      </c>
    </row>
    <row r="834" spans="1:15" x14ac:dyDescent="0.3">
      <c r="A834" s="1" t="s">
        <v>3026</v>
      </c>
      <c r="B834" s="2">
        <v>45631</v>
      </c>
      <c r="C834" s="1" t="s">
        <v>6672</v>
      </c>
      <c r="D834" s="1" t="s">
        <v>107</v>
      </c>
      <c r="E834">
        <v>2024</v>
      </c>
      <c r="F834" s="1" t="s">
        <v>3027</v>
      </c>
      <c r="G834" s="1" t="s">
        <v>3028</v>
      </c>
      <c r="H834" s="1" t="s">
        <v>826</v>
      </c>
      <c r="I834" s="1" t="s">
        <v>2996</v>
      </c>
      <c r="J834" s="1" t="s">
        <v>70</v>
      </c>
      <c r="K834" s="3">
        <v>22.42</v>
      </c>
      <c r="L834">
        <v>1</v>
      </c>
      <c r="M834" s="3">
        <v>22.42</v>
      </c>
      <c r="N834" s="1" t="s">
        <v>6669</v>
      </c>
      <c r="O834" s="1" t="s">
        <v>95</v>
      </c>
    </row>
    <row r="835" spans="1:15" x14ac:dyDescent="0.3">
      <c r="A835" s="1" t="s">
        <v>3029</v>
      </c>
      <c r="B835" s="2">
        <v>45577</v>
      </c>
      <c r="C835" s="1" t="s">
        <v>6673</v>
      </c>
      <c r="D835" s="1" t="s">
        <v>133</v>
      </c>
      <c r="E835">
        <v>2024</v>
      </c>
      <c r="F835" s="1" t="s">
        <v>3030</v>
      </c>
      <c r="G835" s="1" t="s">
        <v>3031</v>
      </c>
      <c r="H835" s="1" t="s">
        <v>1337</v>
      </c>
      <c r="I835" s="1" t="s">
        <v>1338</v>
      </c>
      <c r="J835" s="1" t="s">
        <v>20</v>
      </c>
      <c r="K835" s="3">
        <v>13.02</v>
      </c>
      <c r="L835">
        <v>3</v>
      </c>
      <c r="M835" s="3">
        <v>39.06</v>
      </c>
      <c r="N835" s="1" t="s">
        <v>29</v>
      </c>
      <c r="O835" s="1" t="s">
        <v>22</v>
      </c>
    </row>
    <row r="836" spans="1:15" x14ac:dyDescent="0.3">
      <c r="A836" s="1" t="s">
        <v>3032</v>
      </c>
      <c r="B836" s="2">
        <v>45523</v>
      </c>
      <c r="C836" s="1" t="s">
        <v>6667</v>
      </c>
      <c r="D836" s="1" t="s">
        <v>90</v>
      </c>
      <c r="E836">
        <v>2024</v>
      </c>
      <c r="F836" s="1" t="s">
        <v>3033</v>
      </c>
      <c r="G836" s="1" t="s">
        <v>3034</v>
      </c>
      <c r="H836" s="1" t="s">
        <v>197</v>
      </c>
      <c r="I836" s="1" t="s">
        <v>2634</v>
      </c>
      <c r="J836" s="1" t="s">
        <v>70</v>
      </c>
      <c r="K836" s="3">
        <v>14.41</v>
      </c>
      <c r="L836">
        <v>3</v>
      </c>
      <c r="M836" s="3">
        <v>43.23</v>
      </c>
      <c r="N836" s="1" t="s">
        <v>6669</v>
      </c>
      <c r="O836" s="1" t="s">
        <v>22</v>
      </c>
    </row>
    <row r="837" spans="1:15" x14ac:dyDescent="0.3">
      <c r="A837" s="1" t="s">
        <v>3035</v>
      </c>
      <c r="B837" s="2">
        <v>45480</v>
      </c>
      <c r="C837" s="1" t="s">
        <v>6666</v>
      </c>
      <c r="D837" s="1" t="s">
        <v>32</v>
      </c>
      <c r="E837">
        <v>2024</v>
      </c>
      <c r="F837" s="1" t="s">
        <v>2477</v>
      </c>
      <c r="G837" s="1" t="s">
        <v>3036</v>
      </c>
      <c r="H837" s="1" t="s">
        <v>2639</v>
      </c>
      <c r="I837" s="1" t="s">
        <v>2640</v>
      </c>
      <c r="J837" s="1" t="s">
        <v>70</v>
      </c>
      <c r="K837" s="3">
        <v>14.93</v>
      </c>
      <c r="L837">
        <v>1</v>
      </c>
      <c r="M837" s="3">
        <v>14.93</v>
      </c>
      <c r="N837" s="1" t="s">
        <v>21</v>
      </c>
      <c r="O837" s="1" t="s">
        <v>193</v>
      </c>
    </row>
    <row r="838" spans="1:15" x14ac:dyDescent="0.3">
      <c r="A838" s="1" t="s">
        <v>3037</v>
      </c>
      <c r="B838" s="2">
        <v>45311</v>
      </c>
      <c r="C838" s="1" t="s">
        <v>6673</v>
      </c>
      <c r="D838" s="1" t="s">
        <v>210</v>
      </c>
      <c r="E838">
        <v>2024</v>
      </c>
      <c r="F838" s="1" t="s">
        <v>1413</v>
      </c>
      <c r="G838" s="1" t="s">
        <v>3038</v>
      </c>
      <c r="H838" s="1" t="s">
        <v>628</v>
      </c>
      <c r="I838" s="1" t="s">
        <v>3039</v>
      </c>
      <c r="J838" s="1" t="s">
        <v>51</v>
      </c>
      <c r="K838" s="3">
        <v>36.79</v>
      </c>
      <c r="L838">
        <v>1</v>
      </c>
      <c r="M838" s="3">
        <v>36.79</v>
      </c>
      <c r="N838" s="1" t="s">
        <v>6669</v>
      </c>
      <c r="O838" s="1" t="s">
        <v>37</v>
      </c>
    </row>
    <row r="839" spans="1:15" x14ac:dyDescent="0.3">
      <c r="A839" s="1" t="s">
        <v>3040</v>
      </c>
      <c r="B839" s="2">
        <v>45431</v>
      </c>
      <c r="C839" s="1" t="s">
        <v>6666</v>
      </c>
      <c r="D839" s="1" t="s">
        <v>46</v>
      </c>
      <c r="E839">
        <v>2024</v>
      </c>
      <c r="F839" s="1" t="s">
        <v>1971</v>
      </c>
      <c r="G839" s="1" t="s">
        <v>1972</v>
      </c>
      <c r="H839" s="1" t="s">
        <v>1428</v>
      </c>
      <c r="I839" s="1" t="s">
        <v>1429</v>
      </c>
      <c r="J839" s="1" t="s">
        <v>20</v>
      </c>
      <c r="K839" s="3">
        <v>24.44</v>
      </c>
      <c r="L839">
        <v>1</v>
      </c>
      <c r="M839" s="3">
        <v>24.44</v>
      </c>
      <c r="N839" s="1" t="s">
        <v>6669</v>
      </c>
      <c r="O839" s="1" t="s">
        <v>80</v>
      </c>
    </row>
    <row r="840" spans="1:15" x14ac:dyDescent="0.3">
      <c r="A840" s="1" t="s">
        <v>3041</v>
      </c>
      <c r="B840" s="2">
        <v>45738</v>
      </c>
      <c r="C840" s="1" t="s">
        <v>6673</v>
      </c>
      <c r="D840" s="1" t="s">
        <v>15</v>
      </c>
      <c r="E840">
        <v>2025</v>
      </c>
      <c r="F840" s="1" t="s">
        <v>1465</v>
      </c>
      <c r="G840" s="1" t="s">
        <v>1466</v>
      </c>
      <c r="H840" s="1" t="s">
        <v>673</v>
      </c>
      <c r="I840" s="1" t="s">
        <v>674</v>
      </c>
      <c r="J840" s="1" t="s">
        <v>70</v>
      </c>
      <c r="K840" s="3">
        <v>6.42</v>
      </c>
      <c r="L840">
        <v>4</v>
      </c>
      <c r="M840" s="3">
        <v>25.68</v>
      </c>
      <c r="N840" s="1" t="s">
        <v>29</v>
      </c>
      <c r="O840" s="1" t="s">
        <v>22</v>
      </c>
    </row>
    <row r="841" spans="1:15" x14ac:dyDescent="0.3">
      <c r="A841" s="1" t="s">
        <v>3042</v>
      </c>
      <c r="B841" s="2">
        <v>44826</v>
      </c>
      <c r="C841" s="1" t="s">
        <v>6672</v>
      </c>
      <c r="D841" s="1" t="s">
        <v>60</v>
      </c>
      <c r="E841">
        <v>2022</v>
      </c>
      <c r="F841" s="1" t="s">
        <v>1624</v>
      </c>
      <c r="G841" s="1" t="s">
        <v>1625</v>
      </c>
      <c r="H841" s="1" t="s">
        <v>2349</v>
      </c>
      <c r="I841" s="1" t="s">
        <v>2350</v>
      </c>
      <c r="J841" s="1" t="s">
        <v>20</v>
      </c>
      <c r="K841" s="3">
        <v>48.66</v>
      </c>
      <c r="L841">
        <v>4</v>
      </c>
      <c r="M841" s="3">
        <v>194.64</v>
      </c>
      <c r="N841" s="1" t="s">
        <v>6669</v>
      </c>
      <c r="O841" s="1" t="s">
        <v>22</v>
      </c>
    </row>
    <row r="842" spans="1:15" x14ac:dyDescent="0.3">
      <c r="A842" s="1" t="s">
        <v>3043</v>
      </c>
      <c r="B842" s="2">
        <v>45810</v>
      </c>
      <c r="C842" s="1" t="s">
        <v>6667</v>
      </c>
      <c r="D842" s="1" t="s">
        <v>24</v>
      </c>
      <c r="E842">
        <v>2025</v>
      </c>
      <c r="F842" s="1" t="s">
        <v>1299</v>
      </c>
      <c r="G842" s="1" t="s">
        <v>1300</v>
      </c>
      <c r="H842" s="1" t="s">
        <v>3044</v>
      </c>
      <c r="I842" s="1" t="s">
        <v>3045</v>
      </c>
      <c r="J842" s="1" t="s">
        <v>20</v>
      </c>
      <c r="K842" s="3">
        <v>30.28</v>
      </c>
      <c r="L842">
        <v>4</v>
      </c>
      <c r="M842" s="3">
        <v>121.12</v>
      </c>
      <c r="N842" s="1" t="s">
        <v>21</v>
      </c>
      <c r="O842" s="1" t="s">
        <v>37</v>
      </c>
    </row>
    <row r="843" spans="1:15" x14ac:dyDescent="0.3">
      <c r="A843" s="1" t="s">
        <v>3046</v>
      </c>
      <c r="B843" s="2">
        <v>45246</v>
      </c>
      <c r="C843" s="1" t="s">
        <v>6672</v>
      </c>
      <c r="D843" s="1" t="s">
        <v>54</v>
      </c>
      <c r="E843">
        <v>2023</v>
      </c>
      <c r="F843" s="1" t="s">
        <v>1583</v>
      </c>
      <c r="G843" s="1" t="s">
        <v>3047</v>
      </c>
      <c r="H843" s="1" t="s">
        <v>2174</v>
      </c>
      <c r="I843" s="1" t="s">
        <v>3048</v>
      </c>
      <c r="J843" s="1" t="s">
        <v>87</v>
      </c>
      <c r="K843" s="3">
        <v>17.09</v>
      </c>
      <c r="L843">
        <v>3</v>
      </c>
      <c r="M843" s="3">
        <v>51.27</v>
      </c>
      <c r="N843" s="1" t="s">
        <v>6669</v>
      </c>
      <c r="O843" s="1" t="s">
        <v>37</v>
      </c>
    </row>
    <row r="844" spans="1:15" x14ac:dyDescent="0.3">
      <c r="A844" s="1" t="s">
        <v>3049</v>
      </c>
      <c r="B844" s="2">
        <v>44929</v>
      </c>
      <c r="C844" s="1" t="s">
        <v>6671</v>
      </c>
      <c r="D844" s="1" t="s">
        <v>210</v>
      </c>
      <c r="E844">
        <v>2023</v>
      </c>
      <c r="F844" s="1" t="s">
        <v>780</v>
      </c>
      <c r="G844" s="1" t="s">
        <v>781</v>
      </c>
      <c r="H844" s="1" t="s">
        <v>2229</v>
      </c>
      <c r="I844" s="1" t="s">
        <v>3050</v>
      </c>
      <c r="J844" s="1" t="s">
        <v>20</v>
      </c>
      <c r="K844" s="3">
        <v>46.08</v>
      </c>
      <c r="L844">
        <v>2</v>
      </c>
      <c r="M844" s="3">
        <v>92.16</v>
      </c>
      <c r="N844" s="1" t="s">
        <v>29</v>
      </c>
      <c r="O844" s="1" t="s">
        <v>44</v>
      </c>
    </row>
    <row r="845" spans="1:15" x14ac:dyDescent="0.3">
      <c r="A845" s="1" t="s">
        <v>3051</v>
      </c>
      <c r="B845" s="2">
        <v>45110</v>
      </c>
      <c r="C845" s="1" t="s">
        <v>6667</v>
      </c>
      <c r="D845" s="1" t="s">
        <v>32</v>
      </c>
      <c r="E845">
        <v>2023</v>
      </c>
      <c r="F845" s="1" t="s">
        <v>2554</v>
      </c>
      <c r="G845" s="1" t="s">
        <v>3052</v>
      </c>
      <c r="H845" s="1" t="s">
        <v>302</v>
      </c>
      <c r="I845" s="1" t="s">
        <v>303</v>
      </c>
      <c r="J845" s="1" t="s">
        <v>20</v>
      </c>
      <c r="K845" s="3">
        <v>40.43</v>
      </c>
      <c r="L845">
        <v>2</v>
      </c>
      <c r="M845" s="3">
        <v>80.86</v>
      </c>
      <c r="N845" s="1" t="s">
        <v>21</v>
      </c>
      <c r="O845" s="1" t="s">
        <v>22</v>
      </c>
    </row>
    <row r="846" spans="1:15" x14ac:dyDescent="0.3">
      <c r="A846" s="1" t="s">
        <v>3053</v>
      </c>
      <c r="B846" s="2">
        <v>45484</v>
      </c>
      <c r="C846" s="1" t="s">
        <v>6672</v>
      </c>
      <c r="D846" s="1" t="s">
        <v>32</v>
      </c>
      <c r="E846">
        <v>2024</v>
      </c>
      <c r="F846" s="1" t="s">
        <v>1271</v>
      </c>
      <c r="G846" s="1" t="s">
        <v>1272</v>
      </c>
      <c r="H846" s="1" t="s">
        <v>3054</v>
      </c>
      <c r="I846" s="1" t="s">
        <v>3055</v>
      </c>
      <c r="J846" s="1" t="s">
        <v>70</v>
      </c>
      <c r="K846" s="3">
        <v>46.18</v>
      </c>
      <c r="L846">
        <v>3</v>
      </c>
      <c r="M846" s="3">
        <v>138.54</v>
      </c>
      <c r="N846" s="1" t="s">
        <v>21</v>
      </c>
      <c r="O846" s="1" t="s">
        <v>44</v>
      </c>
    </row>
    <row r="847" spans="1:15" x14ac:dyDescent="0.3">
      <c r="A847" s="1" t="s">
        <v>3056</v>
      </c>
      <c r="B847" s="2">
        <v>45161</v>
      </c>
      <c r="C847" s="1" t="s">
        <v>6670</v>
      </c>
      <c r="D847" s="1" t="s">
        <v>90</v>
      </c>
      <c r="E847">
        <v>2023</v>
      </c>
      <c r="F847" s="1" t="s">
        <v>3057</v>
      </c>
      <c r="G847" s="1" t="s">
        <v>3058</v>
      </c>
      <c r="H847" s="1" t="s">
        <v>3059</v>
      </c>
      <c r="I847" s="1" t="s">
        <v>3060</v>
      </c>
      <c r="J847" s="1" t="s">
        <v>20</v>
      </c>
      <c r="K847" s="3">
        <v>42.19</v>
      </c>
      <c r="L847">
        <v>1</v>
      </c>
      <c r="M847" s="3">
        <v>42.19</v>
      </c>
      <c r="N847" s="1" t="s">
        <v>6669</v>
      </c>
      <c r="O847" s="1" t="s">
        <v>22</v>
      </c>
    </row>
    <row r="848" spans="1:15" x14ac:dyDescent="0.3">
      <c r="A848" s="1" t="s">
        <v>3061</v>
      </c>
      <c r="B848" s="2">
        <v>45371</v>
      </c>
      <c r="C848" s="1" t="s">
        <v>6670</v>
      </c>
      <c r="D848" s="1" t="s">
        <v>15</v>
      </c>
      <c r="E848">
        <v>2024</v>
      </c>
      <c r="F848" s="1" t="s">
        <v>1793</v>
      </c>
      <c r="G848" s="1" t="s">
        <v>1794</v>
      </c>
      <c r="H848" s="1" t="s">
        <v>777</v>
      </c>
      <c r="I848" s="1" t="s">
        <v>2243</v>
      </c>
      <c r="J848" s="1" t="s">
        <v>20</v>
      </c>
      <c r="K848" s="3">
        <v>28.47</v>
      </c>
      <c r="L848">
        <v>5</v>
      </c>
      <c r="M848" s="3">
        <v>142.35</v>
      </c>
      <c r="N848" s="1" t="s">
        <v>29</v>
      </c>
      <c r="O848" s="1" t="s">
        <v>44</v>
      </c>
    </row>
    <row r="849" spans="1:15" x14ac:dyDescent="0.3">
      <c r="A849" s="1" t="s">
        <v>3062</v>
      </c>
      <c r="B849" s="2">
        <v>44851</v>
      </c>
      <c r="C849" s="1" t="s">
        <v>6667</v>
      </c>
      <c r="D849" s="1" t="s">
        <v>133</v>
      </c>
      <c r="E849">
        <v>2022</v>
      </c>
      <c r="F849" s="1" t="s">
        <v>3063</v>
      </c>
      <c r="G849" s="1" t="s">
        <v>3064</v>
      </c>
      <c r="H849" s="1" t="s">
        <v>375</v>
      </c>
      <c r="I849" s="1" t="s">
        <v>376</v>
      </c>
      <c r="J849" s="1" t="s">
        <v>20</v>
      </c>
      <c r="K849" s="3">
        <v>13.87</v>
      </c>
      <c r="L849">
        <v>1</v>
      </c>
      <c r="M849" s="3">
        <v>13.87</v>
      </c>
      <c r="N849" s="1" t="s">
        <v>29</v>
      </c>
      <c r="O849" s="1" t="s">
        <v>80</v>
      </c>
    </row>
    <row r="850" spans="1:15" x14ac:dyDescent="0.3">
      <c r="A850" s="1" t="s">
        <v>3065</v>
      </c>
      <c r="B850" s="2">
        <v>45501</v>
      </c>
      <c r="C850" s="1" t="s">
        <v>6666</v>
      </c>
      <c r="D850" s="1" t="s">
        <v>32</v>
      </c>
      <c r="E850">
        <v>2024</v>
      </c>
      <c r="F850" s="1" t="s">
        <v>1163</v>
      </c>
      <c r="G850" s="1" t="s">
        <v>3066</v>
      </c>
      <c r="H850" s="1" t="s">
        <v>2382</v>
      </c>
      <c r="I850" s="1" t="s">
        <v>3067</v>
      </c>
      <c r="J850" s="1" t="s">
        <v>51</v>
      </c>
      <c r="K850" s="3">
        <v>41.07</v>
      </c>
      <c r="L850">
        <v>2</v>
      </c>
      <c r="M850" s="3">
        <v>82.14</v>
      </c>
      <c r="N850" s="1" t="s">
        <v>29</v>
      </c>
      <c r="O850" s="1" t="s">
        <v>22</v>
      </c>
    </row>
    <row r="851" spans="1:15" x14ac:dyDescent="0.3">
      <c r="A851" s="1" t="s">
        <v>3068</v>
      </c>
      <c r="B851" s="2">
        <v>45645</v>
      </c>
      <c r="C851" s="1" t="s">
        <v>6672</v>
      </c>
      <c r="D851" s="1" t="s">
        <v>107</v>
      </c>
      <c r="E851">
        <v>2024</v>
      </c>
      <c r="F851" s="1" t="s">
        <v>2838</v>
      </c>
      <c r="G851" s="1" t="s">
        <v>3069</v>
      </c>
      <c r="H851" s="1" t="s">
        <v>197</v>
      </c>
      <c r="I851" s="1" t="s">
        <v>3070</v>
      </c>
      <c r="J851" s="1" t="s">
        <v>51</v>
      </c>
      <c r="K851" s="3">
        <v>45.04</v>
      </c>
      <c r="L851">
        <v>4</v>
      </c>
      <c r="M851" s="3">
        <v>180.16</v>
      </c>
      <c r="N851" s="1" t="s">
        <v>29</v>
      </c>
      <c r="O851" s="1" t="s">
        <v>37</v>
      </c>
    </row>
    <row r="852" spans="1:15" x14ac:dyDescent="0.3">
      <c r="A852" s="1" t="s">
        <v>3071</v>
      </c>
      <c r="B852" s="2">
        <v>45200</v>
      </c>
      <c r="C852" s="1" t="s">
        <v>6666</v>
      </c>
      <c r="D852" s="1" t="s">
        <v>133</v>
      </c>
      <c r="E852">
        <v>2023</v>
      </c>
      <c r="F852" s="1" t="s">
        <v>3072</v>
      </c>
      <c r="G852" s="1" t="s">
        <v>3073</v>
      </c>
      <c r="H852" s="1" t="s">
        <v>3074</v>
      </c>
      <c r="I852" s="1" t="s">
        <v>3075</v>
      </c>
      <c r="J852" s="1" t="s">
        <v>70</v>
      </c>
      <c r="K852" s="3">
        <v>11.12</v>
      </c>
      <c r="L852">
        <v>2</v>
      </c>
      <c r="M852" s="3">
        <v>22.24</v>
      </c>
      <c r="N852" s="1" t="s">
        <v>6669</v>
      </c>
      <c r="O852" s="1" t="s">
        <v>52</v>
      </c>
    </row>
    <row r="853" spans="1:15" x14ac:dyDescent="0.3">
      <c r="A853" s="1" t="s">
        <v>3076</v>
      </c>
      <c r="B853" s="2">
        <v>44856</v>
      </c>
      <c r="C853" s="1" t="s">
        <v>6673</v>
      </c>
      <c r="D853" s="1" t="s">
        <v>133</v>
      </c>
      <c r="E853">
        <v>2022</v>
      </c>
      <c r="F853" s="1" t="s">
        <v>1143</v>
      </c>
      <c r="G853" s="1" t="s">
        <v>1144</v>
      </c>
      <c r="H853" s="1" t="s">
        <v>989</v>
      </c>
      <c r="I853" s="1" t="s">
        <v>990</v>
      </c>
      <c r="J853" s="1" t="s">
        <v>20</v>
      </c>
      <c r="K853" s="3">
        <v>20.92</v>
      </c>
      <c r="L853">
        <v>2</v>
      </c>
      <c r="M853" s="3">
        <v>41.84</v>
      </c>
      <c r="N853" s="1" t="s">
        <v>21</v>
      </c>
      <c r="O853" s="1" t="s">
        <v>37</v>
      </c>
    </row>
    <row r="854" spans="1:15" x14ac:dyDescent="0.3">
      <c r="A854" s="1" t="s">
        <v>3077</v>
      </c>
      <c r="B854" s="2">
        <v>45291</v>
      </c>
      <c r="C854" s="1" t="s">
        <v>6666</v>
      </c>
      <c r="D854" s="1" t="s">
        <v>107</v>
      </c>
      <c r="E854">
        <v>2023</v>
      </c>
      <c r="F854" s="1" t="s">
        <v>1508</v>
      </c>
      <c r="G854" s="1" t="s">
        <v>3078</v>
      </c>
      <c r="H854" s="1" t="s">
        <v>3079</v>
      </c>
      <c r="I854" s="1" t="s">
        <v>3080</v>
      </c>
      <c r="J854" s="1" t="s">
        <v>20</v>
      </c>
      <c r="K854" s="3">
        <v>14.46</v>
      </c>
      <c r="L854">
        <v>1</v>
      </c>
      <c r="M854" s="3">
        <v>14.46</v>
      </c>
      <c r="N854" s="1" t="s">
        <v>21</v>
      </c>
      <c r="O854" s="1" t="s">
        <v>22</v>
      </c>
    </row>
    <row r="855" spans="1:15" x14ac:dyDescent="0.3">
      <c r="A855" s="1" t="s">
        <v>3081</v>
      </c>
      <c r="B855" s="2">
        <v>45119</v>
      </c>
      <c r="C855" s="1" t="s">
        <v>6670</v>
      </c>
      <c r="D855" s="1" t="s">
        <v>32</v>
      </c>
      <c r="E855">
        <v>2023</v>
      </c>
      <c r="F855" s="1" t="s">
        <v>750</v>
      </c>
      <c r="G855" s="1" t="s">
        <v>751</v>
      </c>
      <c r="H855" s="1" t="s">
        <v>1948</v>
      </c>
      <c r="I855" s="1" t="s">
        <v>1949</v>
      </c>
      <c r="J855" s="1" t="s">
        <v>70</v>
      </c>
      <c r="K855" s="3">
        <v>56.99</v>
      </c>
      <c r="L855">
        <v>5</v>
      </c>
      <c r="M855" s="3">
        <v>284.95</v>
      </c>
      <c r="N855" s="1" t="s">
        <v>29</v>
      </c>
      <c r="O855" s="1" t="s">
        <v>30</v>
      </c>
    </row>
    <row r="856" spans="1:15" x14ac:dyDescent="0.3">
      <c r="A856" s="1" t="s">
        <v>3082</v>
      </c>
      <c r="B856" s="2">
        <v>45360</v>
      </c>
      <c r="C856" s="1" t="s">
        <v>6673</v>
      </c>
      <c r="D856" s="1" t="s">
        <v>15</v>
      </c>
      <c r="E856">
        <v>2024</v>
      </c>
      <c r="F856" s="1" t="s">
        <v>894</v>
      </c>
      <c r="G856" s="1" t="s">
        <v>3083</v>
      </c>
      <c r="H856" s="1" t="s">
        <v>752</v>
      </c>
      <c r="I856" s="1" t="s">
        <v>753</v>
      </c>
      <c r="J856" s="1" t="s">
        <v>20</v>
      </c>
      <c r="K856" s="3">
        <v>7.09</v>
      </c>
      <c r="L856">
        <v>3</v>
      </c>
      <c r="M856" s="3">
        <v>21.27</v>
      </c>
      <c r="N856" s="1" t="s">
        <v>29</v>
      </c>
      <c r="O856" s="1" t="s">
        <v>22</v>
      </c>
    </row>
    <row r="857" spans="1:15" x14ac:dyDescent="0.3">
      <c r="A857" s="1" t="s">
        <v>3084</v>
      </c>
      <c r="B857" s="2">
        <v>45428</v>
      </c>
      <c r="C857" s="1" t="s">
        <v>6672</v>
      </c>
      <c r="D857" s="1" t="s">
        <v>46</v>
      </c>
      <c r="E857">
        <v>2024</v>
      </c>
      <c r="F857" s="1" t="s">
        <v>3085</v>
      </c>
      <c r="G857" s="1" t="s">
        <v>3086</v>
      </c>
      <c r="H857" s="1" t="s">
        <v>673</v>
      </c>
      <c r="I857" s="1" t="s">
        <v>674</v>
      </c>
      <c r="J857" s="1" t="s">
        <v>51</v>
      </c>
      <c r="K857" s="3">
        <v>6.28</v>
      </c>
      <c r="L857">
        <v>3</v>
      </c>
      <c r="M857" s="3">
        <v>18.84</v>
      </c>
      <c r="N857" s="1" t="s">
        <v>21</v>
      </c>
      <c r="O857" s="1" t="s">
        <v>37</v>
      </c>
    </row>
    <row r="858" spans="1:15" x14ac:dyDescent="0.3">
      <c r="A858" s="1" t="s">
        <v>3087</v>
      </c>
      <c r="B858" s="2">
        <v>45866</v>
      </c>
      <c r="C858" s="1" t="s">
        <v>6667</v>
      </c>
      <c r="D858" s="1" t="s">
        <v>32</v>
      </c>
      <c r="E858">
        <v>2025</v>
      </c>
      <c r="F858" s="1" t="s">
        <v>3088</v>
      </c>
      <c r="G858" s="1" t="s">
        <v>3089</v>
      </c>
      <c r="H858" s="1" t="s">
        <v>1037</v>
      </c>
      <c r="I858" s="1" t="s">
        <v>3090</v>
      </c>
      <c r="J858" s="1" t="s">
        <v>20</v>
      </c>
      <c r="K858" s="3">
        <v>34.97</v>
      </c>
      <c r="L858">
        <v>3</v>
      </c>
      <c r="M858" s="3">
        <v>104.91</v>
      </c>
      <c r="N858" s="1" t="s">
        <v>21</v>
      </c>
      <c r="O858" s="1" t="s">
        <v>44</v>
      </c>
    </row>
    <row r="859" spans="1:15" x14ac:dyDescent="0.3">
      <c r="A859" s="1" t="s">
        <v>3091</v>
      </c>
      <c r="B859" s="2">
        <v>45826</v>
      </c>
      <c r="C859" s="1" t="s">
        <v>6670</v>
      </c>
      <c r="D859" s="1" t="s">
        <v>24</v>
      </c>
      <c r="E859">
        <v>2025</v>
      </c>
      <c r="F859" s="1" t="s">
        <v>443</v>
      </c>
      <c r="G859" s="1" t="s">
        <v>3092</v>
      </c>
      <c r="H859" s="1" t="s">
        <v>360</v>
      </c>
      <c r="I859" s="1" t="s">
        <v>361</v>
      </c>
      <c r="J859" s="1" t="s">
        <v>70</v>
      </c>
      <c r="K859" s="3">
        <v>18.899999999999999</v>
      </c>
      <c r="L859">
        <v>5</v>
      </c>
      <c r="M859" s="3">
        <v>94.5</v>
      </c>
      <c r="N859" s="1" t="s">
        <v>21</v>
      </c>
      <c r="O859" s="1" t="s">
        <v>37</v>
      </c>
    </row>
    <row r="860" spans="1:15" x14ac:dyDescent="0.3">
      <c r="A860" s="1" t="s">
        <v>3093</v>
      </c>
      <c r="B860" s="2">
        <v>44959</v>
      </c>
      <c r="C860" s="1" t="s">
        <v>6672</v>
      </c>
      <c r="D860" s="1" t="s">
        <v>39</v>
      </c>
      <c r="E860">
        <v>2023</v>
      </c>
      <c r="F860" s="1" t="s">
        <v>3094</v>
      </c>
      <c r="G860" s="1" t="s">
        <v>3095</v>
      </c>
      <c r="H860" s="1" t="s">
        <v>2877</v>
      </c>
      <c r="I860" s="1" t="s">
        <v>3096</v>
      </c>
      <c r="J860" s="1" t="s">
        <v>70</v>
      </c>
      <c r="K860" s="3">
        <v>6.27</v>
      </c>
      <c r="L860">
        <v>3</v>
      </c>
      <c r="M860" s="3">
        <v>18.809999999999999</v>
      </c>
      <c r="N860" s="1" t="s">
        <v>21</v>
      </c>
      <c r="O860" s="1" t="s">
        <v>193</v>
      </c>
    </row>
    <row r="861" spans="1:15" x14ac:dyDescent="0.3">
      <c r="A861" s="1" t="s">
        <v>3097</v>
      </c>
      <c r="B861" s="2">
        <v>45548</v>
      </c>
      <c r="C861" s="1" t="s">
        <v>6668</v>
      </c>
      <c r="D861" s="1" t="s">
        <v>60</v>
      </c>
      <c r="E861">
        <v>2024</v>
      </c>
      <c r="F861" s="1" t="s">
        <v>3098</v>
      </c>
      <c r="G861" s="1" t="s">
        <v>3099</v>
      </c>
      <c r="H861" s="1" t="s">
        <v>3100</v>
      </c>
      <c r="I861" s="1" t="s">
        <v>3101</v>
      </c>
      <c r="J861" s="1" t="s">
        <v>51</v>
      </c>
      <c r="K861" s="3">
        <v>44.56</v>
      </c>
      <c r="L861">
        <v>1</v>
      </c>
      <c r="M861" s="3">
        <v>44.56</v>
      </c>
      <c r="N861" s="1" t="s">
        <v>88</v>
      </c>
      <c r="O861" s="1" t="s">
        <v>44</v>
      </c>
    </row>
    <row r="862" spans="1:15" x14ac:dyDescent="0.3">
      <c r="A862" s="1" t="s">
        <v>3102</v>
      </c>
      <c r="B862" s="2">
        <v>44975</v>
      </c>
      <c r="C862" s="1" t="s">
        <v>6673</v>
      </c>
      <c r="D862" s="1" t="s">
        <v>39</v>
      </c>
      <c r="E862">
        <v>2023</v>
      </c>
      <c r="F862" s="1" t="s">
        <v>3103</v>
      </c>
      <c r="G862" s="1" t="s">
        <v>3104</v>
      </c>
      <c r="H862" s="1" t="s">
        <v>554</v>
      </c>
      <c r="I862" s="1" t="s">
        <v>1116</v>
      </c>
      <c r="J862" s="1" t="s">
        <v>70</v>
      </c>
      <c r="K862" s="3">
        <v>56.71</v>
      </c>
      <c r="L862">
        <v>4</v>
      </c>
      <c r="M862" s="3">
        <v>226.84</v>
      </c>
      <c r="N862" s="1" t="s">
        <v>6669</v>
      </c>
      <c r="O862" s="1" t="s">
        <v>22</v>
      </c>
    </row>
    <row r="863" spans="1:15" x14ac:dyDescent="0.3">
      <c r="A863" s="1" t="s">
        <v>3105</v>
      </c>
      <c r="B863" s="2">
        <v>45419</v>
      </c>
      <c r="C863" s="1" t="s">
        <v>6671</v>
      </c>
      <c r="D863" s="1" t="s">
        <v>46</v>
      </c>
      <c r="E863">
        <v>2024</v>
      </c>
      <c r="F863" s="1" t="s">
        <v>3106</v>
      </c>
      <c r="G863" s="1" t="s">
        <v>3107</v>
      </c>
      <c r="H863" s="1" t="s">
        <v>262</v>
      </c>
      <c r="I863" s="1" t="s">
        <v>263</v>
      </c>
      <c r="J863" s="1" t="s">
        <v>70</v>
      </c>
      <c r="K863" s="3">
        <v>48.95</v>
      </c>
      <c r="L863">
        <v>2</v>
      </c>
      <c r="M863" s="3">
        <v>97.9</v>
      </c>
      <c r="N863" s="1" t="s">
        <v>21</v>
      </c>
      <c r="O863" s="1" t="s">
        <v>193</v>
      </c>
    </row>
    <row r="864" spans="1:15" x14ac:dyDescent="0.3">
      <c r="A864" s="1" t="s">
        <v>3108</v>
      </c>
      <c r="B864" s="2">
        <v>45835</v>
      </c>
      <c r="C864" s="1" t="s">
        <v>6668</v>
      </c>
      <c r="D864" s="1" t="s">
        <v>24</v>
      </c>
      <c r="E864">
        <v>2025</v>
      </c>
      <c r="F864" s="1" t="s">
        <v>3109</v>
      </c>
      <c r="G864" s="1" t="s">
        <v>3110</v>
      </c>
      <c r="H864" s="1" t="s">
        <v>886</v>
      </c>
      <c r="I864" s="1" t="s">
        <v>3111</v>
      </c>
      <c r="J864" s="1" t="s">
        <v>70</v>
      </c>
      <c r="K864" s="3">
        <v>26.02</v>
      </c>
      <c r="L864">
        <v>3</v>
      </c>
      <c r="M864" s="3">
        <v>78.06</v>
      </c>
      <c r="N864" s="1" t="s">
        <v>21</v>
      </c>
      <c r="O864" s="1" t="s">
        <v>193</v>
      </c>
    </row>
    <row r="865" spans="1:15" x14ac:dyDescent="0.3">
      <c r="A865" s="1" t="s">
        <v>3112</v>
      </c>
      <c r="B865" s="2">
        <v>45063</v>
      </c>
      <c r="C865" s="1" t="s">
        <v>6670</v>
      </c>
      <c r="D865" s="1" t="s">
        <v>46</v>
      </c>
      <c r="E865">
        <v>2023</v>
      </c>
      <c r="F865" s="1" t="s">
        <v>2099</v>
      </c>
      <c r="G865" s="1" t="s">
        <v>2995</v>
      </c>
      <c r="H865" s="1" t="s">
        <v>3113</v>
      </c>
      <c r="I865" s="1" t="s">
        <v>3114</v>
      </c>
      <c r="J865" s="1" t="s">
        <v>87</v>
      </c>
      <c r="K865" s="3">
        <v>21.28</v>
      </c>
      <c r="L865">
        <v>4</v>
      </c>
      <c r="M865" s="3">
        <v>85.12</v>
      </c>
      <c r="N865" s="1" t="s">
        <v>6669</v>
      </c>
      <c r="O865" s="1" t="s">
        <v>44</v>
      </c>
    </row>
    <row r="866" spans="1:15" x14ac:dyDescent="0.3">
      <c r="A866" s="1" t="s">
        <v>3115</v>
      </c>
      <c r="B866" s="2">
        <v>45155</v>
      </c>
      <c r="C866" s="1" t="s">
        <v>6672</v>
      </c>
      <c r="D866" s="1" t="s">
        <v>90</v>
      </c>
      <c r="E866">
        <v>2023</v>
      </c>
      <c r="F866" s="1" t="s">
        <v>118</v>
      </c>
      <c r="G866" s="1" t="s">
        <v>805</v>
      </c>
      <c r="H866" s="1" t="s">
        <v>3116</v>
      </c>
      <c r="I866" s="1" t="s">
        <v>3117</v>
      </c>
      <c r="J866" s="1" t="s">
        <v>20</v>
      </c>
      <c r="K866" s="3">
        <v>31.02</v>
      </c>
      <c r="L866">
        <v>3</v>
      </c>
      <c r="M866" s="3">
        <v>93.06</v>
      </c>
      <c r="N866" s="1" t="s">
        <v>21</v>
      </c>
      <c r="O866" s="1" t="s">
        <v>37</v>
      </c>
    </row>
    <row r="867" spans="1:15" x14ac:dyDescent="0.3">
      <c r="A867" s="1" t="s">
        <v>3118</v>
      </c>
      <c r="B867" s="2">
        <v>45835</v>
      </c>
      <c r="C867" s="1" t="s">
        <v>6668</v>
      </c>
      <c r="D867" s="1" t="s">
        <v>24</v>
      </c>
      <c r="E867">
        <v>2025</v>
      </c>
      <c r="F867" s="1" t="s">
        <v>611</v>
      </c>
      <c r="G867" s="1" t="s">
        <v>3119</v>
      </c>
      <c r="H867" s="1" t="s">
        <v>450</v>
      </c>
      <c r="I867" s="1" t="s">
        <v>1447</v>
      </c>
      <c r="J867" s="1" t="s">
        <v>20</v>
      </c>
      <c r="K867" s="3">
        <v>53.5</v>
      </c>
      <c r="L867">
        <v>4</v>
      </c>
      <c r="M867" s="3">
        <v>214</v>
      </c>
      <c r="N867" s="1" t="s">
        <v>21</v>
      </c>
      <c r="O867" s="1" t="s">
        <v>37</v>
      </c>
    </row>
    <row r="868" spans="1:15" x14ac:dyDescent="0.3">
      <c r="A868" s="1" t="s">
        <v>3120</v>
      </c>
      <c r="B868" s="2">
        <v>45556</v>
      </c>
      <c r="C868" s="1" t="s">
        <v>6673</v>
      </c>
      <c r="D868" s="1" t="s">
        <v>60</v>
      </c>
      <c r="E868">
        <v>2024</v>
      </c>
      <c r="F868" s="1" t="s">
        <v>1128</v>
      </c>
      <c r="G868" s="1" t="s">
        <v>3121</v>
      </c>
      <c r="H868" s="1" t="s">
        <v>3122</v>
      </c>
      <c r="I868" s="1" t="s">
        <v>3123</v>
      </c>
      <c r="J868" s="1" t="s">
        <v>70</v>
      </c>
      <c r="K868" s="3">
        <v>48.51</v>
      </c>
      <c r="L868">
        <v>3</v>
      </c>
      <c r="M868" s="3">
        <v>145.53</v>
      </c>
      <c r="N868" s="1" t="s">
        <v>21</v>
      </c>
      <c r="O868" s="1" t="s">
        <v>30</v>
      </c>
    </row>
    <row r="869" spans="1:15" x14ac:dyDescent="0.3">
      <c r="A869" s="1" t="s">
        <v>3124</v>
      </c>
      <c r="B869" s="2">
        <v>45179</v>
      </c>
      <c r="C869" s="1" t="s">
        <v>6666</v>
      </c>
      <c r="D869" s="1" t="s">
        <v>60</v>
      </c>
      <c r="E869">
        <v>2023</v>
      </c>
      <c r="F869" s="1" t="s">
        <v>2981</v>
      </c>
      <c r="G869" s="1" t="s">
        <v>2982</v>
      </c>
      <c r="H869" s="1" t="s">
        <v>663</v>
      </c>
      <c r="I869" s="1" t="s">
        <v>2315</v>
      </c>
      <c r="J869" s="1" t="s">
        <v>20</v>
      </c>
      <c r="K869" s="3">
        <v>8.1199999999999992</v>
      </c>
      <c r="L869">
        <v>2</v>
      </c>
      <c r="M869" s="3">
        <v>16.239999999999998</v>
      </c>
      <c r="N869" s="1" t="s">
        <v>21</v>
      </c>
      <c r="O869" s="1" t="s">
        <v>193</v>
      </c>
    </row>
    <row r="870" spans="1:15" x14ac:dyDescent="0.3">
      <c r="A870" s="1" t="s">
        <v>3125</v>
      </c>
      <c r="B870" s="2">
        <v>45274</v>
      </c>
      <c r="C870" s="1" t="s">
        <v>6672</v>
      </c>
      <c r="D870" s="1" t="s">
        <v>107</v>
      </c>
      <c r="E870">
        <v>2023</v>
      </c>
      <c r="F870" s="1" t="s">
        <v>3126</v>
      </c>
      <c r="G870" s="1" t="s">
        <v>3127</v>
      </c>
      <c r="H870" s="1" t="s">
        <v>406</v>
      </c>
      <c r="I870" s="1" t="s">
        <v>407</v>
      </c>
      <c r="J870" s="1" t="s">
        <v>20</v>
      </c>
      <c r="K870" s="3">
        <v>36.15</v>
      </c>
      <c r="L870">
        <v>1</v>
      </c>
      <c r="M870" s="3">
        <v>36.15</v>
      </c>
      <c r="N870" s="1" t="s">
        <v>21</v>
      </c>
      <c r="O870" s="1" t="s">
        <v>30</v>
      </c>
    </row>
    <row r="871" spans="1:15" x14ac:dyDescent="0.3">
      <c r="A871" s="1" t="s">
        <v>3128</v>
      </c>
      <c r="B871" s="2">
        <v>44909</v>
      </c>
      <c r="C871" s="1" t="s">
        <v>6670</v>
      </c>
      <c r="D871" s="1" t="s">
        <v>107</v>
      </c>
      <c r="E871">
        <v>2022</v>
      </c>
      <c r="F871" s="1" t="s">
        <v>1120</v>
      </c>
      <c r="G871" s="1" t="s">
        <v>2623</v>
      </c>
      <c r="H871" s="1" t="s">
        <v>1661</v>
      </c>
      <c r="I871" s="1" t="s">
        <v>3129</v>
      </c>
      <c r="J871" s="1" t="s">
        <v>20</v>
      </c>
      <c r="K871" s="3">
        <v>26.88</v>
      </c>
      <c r="L871">
        <v>2</v>
      </c>
      <c r="M871" s="3">
        <v>53.76</v>
      </c>
      <c r="N871" s="1" t="s">
        <v>6669</v>
      </c>
      <c r="O871" s="1" t="s">
        <v>30</v>
      </c>
    </row>
    <row r="872" spans="1:15" x14ac:dyDescent="0.3">
      <c r="A872" s="1" t="s">
        <v>3130</v>
      </c>
      <c r="B872" s="2">
        <v>45691</v>
      </c>
      <c r="C872" s="1" t="s">
        <v>6667</v>
      </c>
      <c r="D872" s="1" t="s">
        <v>39</v>
      </c>
      <c r="E872">
        <v>2025</v>
      </c>
      <c r="F872" s="1" t="s">
        <v>3131</v>
      </c>
      <c r="G872" s="1" t="s">
        <v>3132</v>
      </c>
      <c r="H872" s="1" t="s">
        <v>3133</v>
      </c>
      <c r="I872" s="1" t="s">
        <v>3134</v>
      </c>
      <c r="J872" s="1" t="s">
        <v>87</v>
      </c>
      <c r="K872" s="3">
        <v>53.92</v>
      </c>
      <c r="L872">
        <v>3</v>
      </c>
      <c r="M872" s="3">
        <v>161.76</v>
      </c>
      <c r="N872" s="1" t="s">
        <v>21</v>
      </c>
      <c r="O872" s="1" t="s">
        <v>37</v>
      </c>
    </row>
    <row r="873" spans="1:15" x14ac:dyDescent="0.3">
      <c r="A873" s="1" t="s">
        <v>3135</v>
      </c>
      <c r="B873" s="2">
        <v>45098</v>
      </c>
      <c r="C873" s="1" t="s">
        <v>6670</v>
      </c>
      <c r="D873" s="1" t="s">
        <v>24</v>
      </c>
      <c r="E873">
        <v>2023</v>
      </c>
      <c r="F873" s="1" t="s">
        <v>3136</v>
      </c>
      <c r="G873" s="1" t="s">
        <v>3137</v>
      </c>
      <c r="H873" s="1" t="s">
        <v>3138</v>
      </c>
      <c r="I873" s="1" t="s">
        <v>3139</v>
      </c>
      <c r="J873" s="1" t="s">
        <v>20</v>
      </c>
      <c r="K873" s="3">
        <v>33.22</v>
      </c>
      <c r="L873">
        <v>1</v>
      </c>
      <c r="M873" s="3">
        <v>33.22</v>
      </c>
      <c r="N873" s="1" t="s">
        <v>29</v>
      </c>
      <c r="O873" s="1" t="s">
        <v>37</v>
      </c>
    </row>
    <row r="874" spans="1:15" x14ac:dyDescent="0.3">
      <c r="A874" s="1" t="s">
        <v>3140</v>
      </c>
      <c r="B874" s="2">
        <v>44994</v>
      </c>
      <c r="C874" s="1" t="s">
        <v>6672</v>
      </c>
      <c r="D874" s="1" t="s">
        <v>15</v>
      </c>
      <c r="E874">
        <v>2023</v>
      </c>
      <c r="F874" s="1" t="s">
        <v>1914</v>
      </c>
      <c r="G874" s="1" t="s">
        <v>3141</v>
      </c>
      <c r="H874" s="1" t="s">
        <v>1378</v>
      </c>
      <c r="I874" s="1" t="s">
        <v>1379</v>
      </c>
      <c r="J874" s="1" t="s">
        <v>70</v>
      </c>
      <c r="K874" s="3">
        <v>18</v>
      </c>
      <c r="L874">
        <v>4</v>
      </c>
      <c r="M874" s="3">
        <v>72</v>
      </c>
      <c r="N874" s="1" t="s">
        <v>6669</v>
      </c>
      <c r="O874" s="1" t="s">
        <v>44</v>
      </c>
    </row>
    <row r="875" spans="1:15" x14ac:dyDescent="0.3">
      <c r="A875" s="1" t="s">
        <v>3142</v>
      </c>
      <c r="B875" s="2">
        <v>45783</v>
      </c>
      <c r="C875" s="1" t="s">
        <v>6671</v>
      </c>
      <c r="D875" s="1" t="s">
        <v>46</v>
      </c>
      <c r="E875">
        <v>2025</v>
      </c>
      <c r="F875" s="1" t="s">
        <v>1040</v>
      </c>
      <c r="G875" s="1" t="s">
        <v>3143</v>
      </c>
      <c r="H875" s="1" t="s">
        <v>1089</v>
      </c>
      <c r="I875" s="1" t="s">
        <v>1090</v>
      </c>
      <c r="J875" s="1" t="s">
        <v>51</v>
      </c>
      <c r="K875" s="3">
        <v>31.43</v>
      </c>
      <c r="L875">
        <v>3</v>
      </c>
      <c r="M875" s="3">
        <v>94.29</v>
      </c>
      <c r="N875" s="1" t="s">
        <v>29</v>
      </c>
      <c r="O875" s="1" t="s">
        <v>37</v>
      </c>
    </row>
    <row r="876" spans="1:15" x14ac:dyDescent="0.3">
      <c r="A876" s="1" t="s">
        <v>3144</v>
      </c>
      <c r="B876" s="2">
        <v>45540</v>
      </c>
      <c r="C876" s="1" t="s">
        <v>6672</v>
      </c>
      <c r="D876" s="1" t="s">
        <v>60</v>
      </c>
      <c r="E876">
        <v>2024</v>
      </c>
      <c r="F876" s="1" t="s">
        <v>2149</v>
      </c>
      <c r="G876" s="1" t="s">
        <v>2150</v>
      </c>
      <c r="H876" s="1" t="s">
        <v>3145</v>
      </c>
      <c r="I876" s="1" t="s">
        <v>3146</v>
      </c>
      <c r="J876" s="1" t="s">
        <v>70</v>
      </c>
      <c r="K876" s="3">
        <v>9.52</v>
      </c>
      <c r="L876">
        <v>4</v>
      </c>
      <c r="M876" s="3">
        <v>38.08</v>
      </c>
      <c r="N876" s="1" t="s">
        <v>29</v>
      </c>
      <c r="O876" s="1" t="s">
        <v>44</v>
      </c>
    </row>
    <row r="877" spans="1:15" x14ac:dyDescent="0.3">
      <c r="A877" s="1" t="s">
        <v>3147</v>
      </c>
      <c r="B877" s="2">
        <v>45019</v>
      </c>
      <c r="C877" s="1" t="s">
        <v>6667</v>
      </c>
      <c r="D877" s="1" t="s">
        <v>82</v>
      </c>
      <c r="E877">
        <v>2023</v>
      </c>
      <c r="F877" s="1" t="s">
        <v>419</v>
      </c>
      <c r="G877" s="1" t="s">
        <v>2512</v>
      </c>
      <c r="H877" s="1" t="s">
        <v>3133</v>
      </c>
      <c r="I877" s="1" t="s">
        <v>3134</v>
      </c>
      <c r="J877" s="1" t="s">
        <v>70</v>
      </c>
      <c r="K877" s="3">
        <v>38.799999999999997</v>
      </c>
      <c r="L877">
        <v>4</v>
      </c>
      <c r="M877" s="3">
        <v>155.19999999999999</v>
      </c>
      <c r="N877" s="1" t="s">
        <v>29</v>
      </c>
      <c r="O877" s="1" t="s">
        <v>37</v>
      </c>
    </row>
    <row r="878" spans="1:15" x14ac:dyDescent="0.3">
      <c r="A878" s="1" t="s">
        <v>3148</v>
      </c>
      <c r="B878" s="2">
        <v>45532</v>
      </c>
      <c r="C878" s="1" t="s">
        <v>6670</v>
      </c>
      <c r="D878" s="1" t="s">
        <v>90</v>
      </c>
      <c r="E878">
        <v>2024</v>
      </c>
      <c r="F878" s="1" t="s">
        <v>463</v>
      </c>
      <c r="G878" s="1" t="s">
        <v>2621</v>
      </c>
      <c r="H878" s="1" t="s">
        <v>3149</v>
      </c>
      <c r="I878" s="1" t="s">
        <v>3150</v>
      </c>
      <c r="J878" s="1" t="s">
        <v>20</v>
      </c>
      <c r="K878" s="3">
        <v>22.1</v>
      </c>
      <c r="L878">
        <v>2</v>
      </c>
      <c r="M878" s="3">
        <v>44.2</v>
      </c>
      <c r="N878" s="1" t="s">
        <v>6669</v>
      </c>
      <c r="O878" s="1" t="s">
        <v>22</v>
      </c>
    </row>
    <row r="879" spans="1:15" x14ac:dyDescent="0.3">
      <c r="A879" s="1" t="s">
        <v>3151</v>
      </c>
      <c r="B879" s="2">
        <v>45352</v>
      </c>
      <c r="C879" s="1" t="s">
        <v>6668</v>
      </c>
      <c r="D879" s="1" t="s">
        <v>15</v>
      </c>
      <c r="E879">
        <v>2024</v>
      </c>
      <c r="F879" s="1" t="s">
        <v>3152</v>
      </c>
      <c r="G879" s="1" t="s">
        <v>3153</v>
      </c>
      <c r="H879" s="1" t="s">
        <v>1021</v>
      </c>
      <c r="I879" s="1" t="s">
        <v>3154</v>
      </c>
      <c r="J879" s="1" t="s">
        <v>51</v>
      </c>
      <c r="K879" s="3">
        <v>14.38</v>
      </c>
      <c r="L879">
        <v>3</v>
      </c>
      <c r="M879" s="3">
        <v>43.14</v>
      </c>
      <c r="N879" s="1" t="s">
        <v>88</v>
      </c>
      <c r="O879" s="1" t="s">
        <v>37</v>
      </c>
    </row>
    <row r="880" spans="1:15" x14ac:dyDescent="0.3">
      <c r="A880" s="1" t="s">
        <v>3155</v>
      </c>
      <c r="B880" s="2">
        <v>45593</v>
      </c>
      <c r="C880" s="1" t="s">
        <v>6667</v>
      </c>
      <c r="D880" s="1" t="s">
        <v>133</v>
      </c>
      <c r="E880">
        <v>2024</v>
      </c>
      <c r="F880" s="1" t="s">
        <v>2353</v>
      </c>
      <c r="G880" s="1" t="s">
        <v>2354</v>
      </c>
      <c r="H880" s="1" t="s">
        <v>3156</v>
      </c>
      <c r="I880" s="1" t="s">
        <v>3157</v>
      </c>
      <c r="J880" s="1" t="s">
        <v>20</v>
      </c>
      <c r="K880" s="3">
        <v>21.47</v>
      </c>
      <c r="L880">
        <v>1</v>
      </c>
      <c r="M880" s="3">
        <v>21.47</v>
      </c>
      <c r="N880" s="1" t="s">
        <v>6669</v>
      </c>
      <c r="O880" s="1" t="s">
        <v>193</v>
      </c>
    </row>
    <row r="881" spans="1:15" x14ac:dyDescent="0.3">
      <c r="A881" s="1" t="s">
        <v>3158</v>
      </c>
      <c r="B881" s="2">
        <v>44870</v>
      </c>
      <c r="C881" s="1" t="s">
        <v>6673</v>
      </c>
      <c r="D881" s="1" t="s">
        <v>54</v>
      </c>
      <c r="E881">
        <v>2022</v>
      </c>
      <c r="F881" s="1" t="s">
        <v>40</v>
      </c>
      <c r="G881" s="1" t="s">
        <v>41</v>
      </c>
      <c r="H881" s="1" t="s">
        <v>554</v>
      </c>
      <c r="I881" s="1" t="s">
        <v>555</v>
      </c>
      <c r="J881" s="1" t="s">
        <v>70</v>
      </c>
      <c r="K881" s="3">
        <v>32.86</v>
      </c>
      <c r="L881">
        <v>2</v>
      </c>
      <c r="M881" s="3">
        <v>65.72</v>
      </c>
      <c r="N881" s="1" t="s">
        <v>29</v>
      </c>
      <c r="O881" s="1" t="s">
        <v>37</v>
      </c>
    </row>
    <row r="882" spans="1:15" x14ac:dyDescent="0.3">
      <c r="A882" s="1" t="s">
        <v>3159</v>
      </c>
      <c r="B882" s="2">
        <v>45155</v>
      </c>
      <c r="C882" s="1" t="s">
        <v>6672</v>
      </c>
      <c r="D882" s="1" t="s">
        <v>90</v>
      </c>
      <c r="E882">
        <v>2023</v>
      </c>
      <c r="F882" s="1" t="s">
        <v>2593</v>
      </c>
      <c r="G882" s="1" t="s">
        <v>2594</v>
      </c>
      <c r="H882" s="1" t="s">
        <v>1948</v>
      </c>
      <c r="I882" s="1" t="s">
        <v>1949</v>
      </c>
      <c r="J882" s="1" t="s">
        <v>20</v>
      </c>
      <c r="K882" s="3">
        <v>51.72</v>
      </c>
      <c r="L882">
        <v>2</v>
      </c>
      <c r="M882" s="3">
        <v>103.44</v>
      </c>
      <c r="N882" s="1" t="s">
        <v>21</v>
      </c>
      <c r="O882" s="1" t="s">
        <v>30</v>
      </c>
    </row>
    <row r="883" spans="1:15" x14ac:dyDescent="0.3">
      <c r="A883" s="1" t="s">
        <v>3160</v>
      </c>
      <c r="B883" s="2">
        <v>45423</v>
      </c>
      <c r="C883" s="1" t="s">
        <v>6673</v>
      </c>
      <c r="D883" s="1" t="s">
        <v>46</v>
      </c>
      <c r="E883">
        <v>2024</v>
      </c>
      <c r="F883" s="1" t="s">
        <v>2140</v>
      </c>
      <c r="G883" s="1" t="s">
        <v>2141</v>
      </c>
      <c r="H883" s="1" t="s">
        <v>836</v>
      </c>
      <c r="I883" s="1" t="s">
        <v>3161</v>
      </c>
      <c r="J883" s="1" t="s">
        <v>20</v>
      </c>
      <c r="K883" s="3">
        <v>15.2</v>
      </c>
      <c r="L883">
        <v>1</v>
      </c>
      <c r="M883" s="3">
        <v>15.2</v>
      </c>
      <c r="N883" s="1" t="s">
        <v>29</v>
      </c>
      <c r="O883" s="1" t="s">
        <v>30</v>
      </c>
    </row>
    <row r="884" spans="1:15" x14ac:dyDescent="0.3">
      <c r="A884" s="1" t="s">
        <v>3162</v>
      </c>
      <c r="B884" s="2">
        <v>45381</v>
      </c>
      <c r="C884" s="1" t="s">
        <v>6673</v>
      </c>
      <c r="D884" s="1" t="s">
        <v>15</v>
      </c>
      <c r="E884">
        <v>2024</v>
      </c>
      <c r="F884" s="1" t="s">
        <v>3163</v>
      </c>
      <c r="G884" s="1" t="s">
        <v>3164</v>
      </c>
      <c r="H884" s="1" t="s">
        <v>1287</v>
      </c>
      <c r="I884" s="1" t="s">
        <v>1288</v>
      </c>
      <c r="J884" s="1" t="s">
        <v>70</v>
      </c>
      <c r="K884" s="3">
        <v>14.95</v>
      </c>
      <c r="L884">
        <v>4</v>
      </c>
      <c r="M884" s="3">
        <v>59.8</v>
      </c>
      <c r="N884" s="1" t="s">
        <v>21</v>
      </c>
      <c r="O884" s="1" t="s">
        <v>22</v>
      </c>
    </row>
    <row r="885" spans="1:15" x14ac:dyDescent="0.3">
      <c r="A885" s="1" t="s">
        <v>3165</v>
      </c>
      <c r="B885" s="2">
        <v>45823</v>
      </c>
      <c r="C885" s="1" t="s">
        <v>6666</v>
      </c>
      <c r="D885" s="1" t="s">
        <v>24</v>
      </c>
      <c r="E885">
        <v>2025</v>
      </c>
      <c r="F885" s="1" t="s">
        <v>3166</v>
      </c>
      <c r="G885" s="1" t="s">
        <v>3167</v>
      </c>
      <c r="H885" s="1" t="s">
        <v>473</v>
      </c>
      <c r="I885" s="1" t="s">
        <v>474</v>
      </c>
      <c r="J885" s="1" t="s">
        <v>20</v>
      </c>
      <c r="K885" s="3">
        <v>32.049999999999997</v>
      </c>
      <c r="L885">
        <v>2</v>
      </c>
      <c r="M885" s="3">
        <v>64.099999999999994</v>
      </c>
      <c r="N885" s="1" t="s">
        <v>6669</v>
      </c>
      <c r="O885" s="1" t="s">
        <v>22</v>
      </c>
    </row>
    <row r="886" spans="1:15" x14ac:dyDescent="0.3">
      <c r="A886" s="1" t="s">
        <v>3168</v>
      </c>
      <c r="B886" s="2">
        <v>45208</v>
      </c>
      <c r="C886" s="1" t="s">
        <v>6667</v>
      </c>
      <c r="D886" s="1" t="s">
        <v>133</v>
      </c>
      <c r="E886">
        <v>2023</v>
      </c>
      <c r="F886" s="1" t="s">
        <v>2644</v>
      </c>
      <c r="G886" s="1" t="s">
        <v>3169</v>
      </c>
      <c r="H886" s="1" t="s">
        <v>572</v>
      </c>
      <c r="I886" s="1" t="s">
        <v>3170</v>
      </c>
      <c r="J886" s="1" t="s">
        <v>70</v>
      </c>
      <c r="K886" s="3">
        <v>8.34</v>
      </c>
      <c r="L886">
        <v>2</v>
      </c>
      <c r="M886" s="3">
        <v>16.68</v>
      </c>
      <c r="N886" s="1" t="s">
        <v>88</v>
      </c>
      <c r="O886" s="1" t="s">
        <v>22</v>
      </c>
    </row>
    <row r="887" spans="1:15" x14ac:dyDescent="0.3">
      <c r="A887" s="1" t="s">
        <v>3171</v>
      </c>
      <c r="B887" s="2">
        <v>45476</v>
      </c>
      <c r="C887" s="1" t="s">
        <v>6670</v>
      </c>
      <c r="D887" s="1" t="s">
        <v>32</v>
      </c>
      <c r="E887">
        <v>2024</v>
      </c>
      <c r="F887" s="1" t="s">
        <v>1877</v>
      </c>
      <c r="G887" s="1" t="s">
        <v>1878</v>
      </c>
      <c r="H887" s="1" t="s">
        <v>3172</v>
      </c>
      <c r="I887" s="1" t="s">
        <v>3173</v>
      </c>
      <c r="J887" s="1" t="s">
        <v>70</v>
      </c>
      <c r="K887" s="3">
        <v>9.83</v>
      </c>
      <c r="L887">
        <v>1</v>
      </c>
      <c r="M887" s="3">
        <v>9.83</v>
      </c>
      <c r="N887" s="1" t="s">
        <v>29</v>
      </c>
      <c r="O887" s="1" t="s">
        <v>52</v>
      </c>
    </row>
    <row r="888" spans="1:15" x14ac:dyDescent="0.3">
      <c r="A888" s="1" t="s">
        <v>3174</v>
      </c>
      <c r="B888" s="2">
        <v>44934</v>
      </c>
      <c r="C888" s="1" t="s">
        <v>6666</v>
      </c>
      <c r="D888" s="1" t="s">
        <v>210</v>
      </c>
      <c r="E888">
        <v>2023</v>
      </c>
      <c r="F888" s="1" t="s">
        <v>1043</v>
      </c>
      <c r="G888" s="1" t="s">
        <v>1493</v>
      </c>
      <c r="H888" s="1" t="s">
        <v>1394</v>
      </c>
      <c r="I888" s="1" t="s">
        <v>1395</v>
      </c>
      <c r="J888" s="1" t="s">
        <v>51</v>
      </c>
      <c r="K888" s="3">
        <v>10.67</v>
      </c>
      <c r="L888">
        <v>2</v>
      </c>
      <c r="M888" s="3">
        <v>21.34</v>
      </c>
      <c r="N888" s="1" t="s">
        <v>21</v>
      </c>
      <c r="O888" s="1" t="s">
        <v>22</v>
      </c>
    </row>
    <row r="889" spans="1:15" x14ac:dyDescent="0.3">
      <c r="A889" s="1" t="s">
        <v>3175</v>
      </c>
      <c r="B889" s="2">
        <v>45361</v>
      </c>
      <c r="C889" s="1" t="s">
        <v>6666</v>
      </c>
      <c r="D889" s="1" t="s">
        <v>15</v>
      </c>
      <c r="E889">
        <v>2024</v>
      </c>
      <c r="F889" s="1" t="s">
        <v>2077</v>
      </c>
      <c r="G889" s="1" t="s">
        <v>2078</v>
      </c>
      <c r="H889" s="1" t="s">
        <v>1243</v>
      </c>
      <c r="I889" s="1" t="s">
        <v>1244</v>
      </c>
      <c r="J889" s="1" t="s">
        <v>70</v>
      </c>
      <c r="K889" s="3">
        <v>40.770000000000003</v>
      </c>
      <c r="L889">
        <v>3</v>
      </c>
      <c r="M889" s="3">
        <v>122.31</v>
      </c>
      <c r="N889" s="1" t="s">
        <v>21</v>
      </c>
      <c r="O889" s="1" t="s">
        <v>37</v>
      </c>
    </row>
    <row r="890" spans="1:15" x14ac:dyDescent="0.3">
      <c r="A890" s="1" t="s">
        <v>3176</v>
      </c>
      <c r="B890" s="2">
        <v>44898</v>
      </c>
      <c r="C890" s="1" t="s">
        <v>6673</v>
      </c>
      <c r="D890" s="1" t="s">
        <v>107</v>
      </c>
      <c r="E890">
        <v>2022</v>
      </c>
      <c r="F890" s="1" t="s">
        <v>3177</v>
      </c>
      <c r="G890" s="1" t="s">
        <v>3178</v>
      </c>
      <c r="H890" s="1" t="s">
        <v>3179</v>
      </c>
      <c r="I890" s="1" t="s">
        <v>3180</v>
      </c>
      <c r="J890" s="1" t="s">
        <v>70</v>
      </c>
      <c r="K890" s="3">
        <v>15.94</v>
      </c>
      <c r="L890">
        <v>1</v>
      </c>
      <c r="M890" s="3">
        <v>15.94</v>
      </c>
      <c r="N890" s="1" t="s">
        <v>29</v>
      </c>
      <c r="O890" s="1" t="s">
        <v>37</v>
      </c>
    </row>
    <row r="891" spans="1:15" x14ac:dyDescent="0.3">
      <c r="A891" s="1" t="s">
        <v>3181</v>
      </c>
      <c r="B891" s="2">
        <v>45161</v>
      </c>
      <c r="C891" s="1" t="s">
        <v>6670</v>
      </c>
      <c r="D891" s="1" t="s">
        <v>90</v>
      </c>
      <c r="E891">
        <v>2023</v>
      </c>
      <c r="F891" s="1" t="s">
        <v>2406</v>
      </c>
      <c r="G891" s="1" t="s">
        <v>3182</v>
      </c>
      <c r="H891" s="1" t="s">
        <v>99</v>
      </c>
      <c r="I891" s="1" t="s">
        <v>1266</v>
      </c>
      <c r="J891" s="1" t="s">
        <v>87</v>
      </c>
      <c r="K891" s="3">
        <v>45.83</v>
      </c>
      <c r="L891">
        <v>2</v>
      </c>
      <c r="M891" s="3">
        <v>91.66</v>
      </c>
      <c r="N891" s="1" t="s">
        <v>21</v>
      </c>
      <c r="O891" s="1" t="s">
        <v>22</v>
      </c>
    </row>
    <row r="892" spans="1:15" x14ac:dyDescent="0.3">
      <c r="A892" s="1" t="s">
        <v>3183</v>
      </c>
      <c r="B892" s="2">
        <v>45007</v>
      </c>
      <c r="C892" s="1" t="s">
        <v>6670</v>
      </c>
      <c r="D892" s="1" t="s">
        <v>15</v>
      </c>
      <c r="E892">
        <v>2023</v>
      </c>
      <c r="F892" s="1" t="s">
        <v>240</v>
      </c>
      <c r="G892" s="1" t="s">
        <v>241</v>
      </c>
      <c r="H892" s="1" t="s">
        <v>393</v>
      </c>
      <c r="I892" s="1" t="s">
        <v>3184</v>
      </c>
      <c r="J892" s="1" t="s">
        <v>20</v>
      </c>
      <c r="K892" s="3">
        <v>44.29</v>
      </c>
      <c r="L892">
        <v>3</v>
      </c>
      <c r="M892" s="3">
        <v>132.87</v>
      </c>
      <c r="N892" s="1" t="s">
        <v>21</v>
      </c>
      <c r="O892" s="1" t="s">
        <v>22</v>
      </c>
    </row>
    <row r="893" spans="1:15" x14ac:dyDescent="0.3">
      <c r="A893" s="1" t="s">
        <v>3185</v>
      </c>
      <c r="B893" s="2">
        <v>45479</v>
      </c>
      <c r="C893" s="1" t="s">
        <v>6673</v>
      </c>
      <c r="D893" s="1" t="s">
        <v>32</v>
      </c>
      <c r="E893">
        <v>2024</v>
      </c>
      <c r="F893" s="1" t="s">
        <v>3186</v>
      </c>
      <c r="G893" s="1" t="s">
        <v>3187</v>
      </c>
      <c r="H893" s="1" t="s">
        <v>2334</v>
      </c>
      <c r="I893" s="1" t="s">
        <v>2335</v>
      </c>
      <c r="J893" s="1" t="s">
        <v>70</v>
      </c>
      <c r="K893" s="3">
        <v>53.12</v>
      </c>
      <c r="L893">
        <v>5</v>
      </c>
      <c r="M893" s="3">
        <v>265.60000000000002</v>
      </c>
      <c r="N893" s="1" t="s">
        <v>21</v>
      </c>
      <c r="O893" s="1" t="s">
        <v>22</v>
      </c>
    </row>
    <row r="894" spans="1:15" x14ac:dyDescent="0.3">
      <c r="A894" s="1" t="s">
        <v>3188</v>
      </c>
      <c r="B894" s="2">
        <v>45090</v>
      </c>
      <c r="C894" s="1" t="s">
        <v>6671</v>
      </c>
      <c r="D894" s="1" t="s">
        <v>24</v>
      </c>
      <c r="E894">
        <v>2023</v>
      </c>
      <c r="F894" s="1" t="s">
        <v>1111</v>
      </c>
      <c r="G894" s="1" t="s">
        <v>3189</v>
      </c>
      <c r="H894" s="1" t="s">
        <v>3190</v>
      </c>
      <c r="I894" s="1" t="s">
        <v>3191</v>
      </c>
      <c r="J894" s="1" t="s">
        <v>51</v>
      </c>
      <c r="K894" s="3">
        <v>38.24</v>
      </c>
      <c r="L894">
        <v>5</v>
      </c>
      <c r="M894" s="3">
        <v>191.2</v>
      </c>
      <c r="N894" s="1" t="s">
        <v>6669</v>
      </c>
      <c r="O894" s="1" t="s">
        <v>22</v>
      </c>
    </row>
    <row r="895" spans="1:15" x14ac:dyDescent="0.3">
      <c r="A895" s="1" t="s">
        <v>3192</v>
      </c>
      <c r="B895" s="2">
        <v>45100</v>
      </c>
      <c r="C895" s="1" t="s">
        <v>6668</v>
      </c>
      <c r="D895" s="1" t="s">
        <v>24</v>
      </c>
      <c r="E895">
        <v>2023</v>
      </c>
      <c r="F895" s="1" t="s">
        <v>3136</v>
      </c>
      <c r="G895" s="1" t="s">
        <v>3137</v>
      </c>
      <c r="H895" s="1" t="s">
        <v>1140</v>
      </c>
      <c r="I895" s="1" t="s">
        <v>3193</v>
      </c>
      <c r="J895" s="1" t="s">
        <v>70</v>
      </c>
      <c r="K895" s="3">
        <v>50.22</v>
      </c>
      <c r="L895">
        <v>3</v>
      </c>
      <c r="M895" s="3">
        <v>150.66</v>
      </c>
      <c r="N895" s="1" t="s">
        <v>21</v>
      </c>
      <c r="O895" s="1" t="s">
        <v>30</v>
      </c>
    </row>
    <row r="896" spans="1:15" x14ac:dyDescent="0.3">
      <c r="A896" s="1" t="s">
        <v>3194</v>
      </c>
      <c r="B896" s="2">
        <v>45747</v>
      </c>
      <c r="C896" s="1" t="s">
        <v>6667</v>
      </c>
      <c r="D896" s="1" t="s">
        <v>15</v>
      </c>
      <c r="E896">
        <v>2025</v>
      </c>
      <c r="F896" s="1" t="s">
        <v>280</v>
      </c>
      <c r="G896" s="1" t="s">
        <v>281</v>
      </c>
      <c r="H896" s="1" t="s">
        <v>3195</v>
      </c>
      <c r="I896" s="1" t="s">
        <v>3196</v>
      </c>
      <c r="J896" s="1" t="s">
        <v>20</v>
      </c>
      <c r="K896" s="3">
        <v>7.04</v>
      </c>
      <c r="L896">
        <v>4</v>
      </c>
      <c r="M896" s="3">
        <v>28.16</v>
      </c>
      <c r="N896" s="1" t="s">
        <v>21</v>
      </c>
      <c r="O896" s="1" t="s">
        <v>95</v>
      </c>
    </row>
    <row r="897" spans="1:15" x14ac:dyDescent="0.3">
      <c r="A897" s="1" t="s">
        <v>3197</v>
      </c>
      <c r="B897" s="2">
        <v>45366</v>
      </c>
      <c r="C897" s="1" t="s">
        <v>6668</v>
      </c>
      <c r="D897" s="1" t="s">
        <v>15</v>
      </c>
      <c r="E897">
        <v>2024</v>
      </c>
      <c r="F897" s="1" t="s">
        <v>3198</v>
      </c>
      <c r="G897" s="1" t="s">
        <v>3199</v>
      </c>
      <c r="H897" s="1" t="s">
        <v>1140</v>
      </c>
      <c r="I897" s="1" t="s">
        <v>3193</v>
      </c>
      <c r="J897" s="1" t="s">
        <v>20</v>
      </c>
      <c r="K897" s="3">
        <v>49.34</v>
      </c>
      <c r="L897">
        <v>2</v>
      </c>
      <c r="M897" s="3">
        <v>98.68</v>
      </c>
      <c r="N897" s="1" t="s">
        <v>21</v>
      </c>
      <c r="O897" s="1" t="s">
        <v>37</v>
      </c>
    </row>
    <row r="898" spans="1:15" x14ac:dyDescent="0.3">
      <c r="A898" s="1" t="s">
        <v>3200</v>
      </c>
      <c r="B898" s="2">
        <v>45877</v>
      </c>
      <c r="C898" s="1" t="s">
        <v>6668</v>
      </c>
      <c r="D898" s="1" t="s">
        <v>90</v>
      </c>
      <c r="E898">
        <v>2025</v>
      </c>
      <c r="F898" s="1" t="s">
        <v>216</v>
      </c>
      <c r="G898" s="1" t="s">
        <v>3201</v>
      </c>
      <c r="H898" s="1" t="s">
        <v>2403</v>
      </c>
      <c r="I898" s="1" t="s">
        <v>2404</v>
      </c>
      <c r="J898" s="1" t="s">
        <v>70</v>
      </c>
      <c r="K898" s="3">
        <v>15.18</v>
      </c>
      <c r="L898">
        <v>3</v>
      </c>
      <c r="M898" s="3">
        <v>45.54</v>
      </c>
      <c r="N898" s="1" t="s">
        <v>21</v>
      </c>
      <c r="O898" s="1" t="s">
        <v>22</v>
      </c>
    </row>
    <row r="899" spans="1:15" x14ac:dyDescent="0.3">
      <c r="A899" s="1" t="s">
        <v>3202</v>
      </c>
      <c r="B899" s="2">
        <v>45459</v>
      </c>
      <c r="C899" s="1" t="s">
        <v>6666</v>
      </c>
      <c r="D899" s="1" t="s">
        <v>24</v>
      </c>
      <c r="E899">
        <v>2024</v>
      </c>
      <c r="F899" s="1" t="s">
        <v>1063</v>
      </c>
      <c r="G899" s="1" t="s">
        <v>3203</v>
      </c>
      <c r="H899" s="1" t="s">
        <v>3204</v>
      </c>
      <c r="I899" s="1" t="s">
        <v>3205</v>
      </c>
      <c r="J899" s="1" t="s">
        <v>20</v>
      </c>
      <c r="K899" s="3">
        <v>25.54</v>
      </c>
      <c r="L899">
        <v>3</v>
      </c>
      <c r="M899" s="3">
        <v>76.62</v>
      </c>
      <c r="N899" s="1" t="s">
        <v>6669</v>
      </c>
      <c r="O899" s="1" t="s">
        <v>193</v>
      </c>
    </row>
    <row r="900" spans="1:15" x14ac:dyDescent="0.3">
      <c r="A900" s="1" t="s">
        <v>3206</v>
      </c>
      <c r="B900" s="2">
        <v>44982</v>
      </c>
      <c r="C900" s="1" t="s">
        <v>6673</v>
      </c>
      <c r="D900" s="1" t="s">
        <v>39</v>
      </c>
      <c r="E900">
        <v>2023</v>
      </c>
      <c r="F900" s="1" t="s">
        <v>3207</v>
      </c>
      <c r="G900" s="1" t="s">
        <v>3208</v>
      </c>
      <c r="H900" s="1" t="s">
        <v>3209</v>
      </c>
      <c r="I900" s="1" t="s">
        <v>3210</v>
      </c>
      <c r="J900" s="1" t="s">
        <v>20</v>
      </c>
      <c r="K900" s="3">
        <v>18.18</v>
      </c>
      <c r="L900">
        <v>3</v>
      </c>
      <c r="M900" s="3">
        <v>54.54</v>
      </c>
      <c r="N900" s="1" t="s">
        <v>21</v>
      </c>
      <c r="O900" s="1" t="s">
        <v>22</v>
      </c>
    </row>
    <row r="901" spans="1:15" x14ac:dyDescent="0.3">
      <c r="A901" s="1" t="s">
        <v>3211</v>
      </c>
      <c r="B901" s="2">
        <v>44820</v>
      </c>
      <c r="C901" s="1" t="s">
        <v>6668</v>
      </c>
      <c r="D901" s="1" t="s">
        <v>60</v>
      </c>
      <c r="E901">
        <v>2022</v>
      </c>
      <c r="F901" s="1" t="s">
        <v>2406</v>
      </c>
      <c r="G901" s="1" t="s">
        <v>2700</v>
      </c>
      <c r="H901" s="1" t="s">
        <v>2003</v>
      </c>
      <c r="I901" s="1" t="s">
        <v>2194</v>
      </c>
      <c r="J901" s="1" t="s">
        <v>51</v>
      </c>
      <c r="K901" s="3">
        <v>45.2</v>
      </c>
      <c r="L901">
        <v>4</v>
      </c>
      <c r="M901" s="3">
        <v>180.8</v>
      </c>
      <c r="N901" s="1" t="s">
        <v>21</v>
      </c>
      <c r="O901" s="1" t="s">
        <v>22</v>
      </c>
    </row>
    <row r="902" spans="1:15" x14ac:dyDescent="0.3">
      <c r="A902" s="1" t="s">
        <v>3212</v>
      </c>
      <c r="B902" s="2">
        <v>44955</v>
      </c>
      <c r="C902" s="1" t="s">
        <v>6666</v>
      </c>
      <c r="D902" s="1" t="s">
        <v>210</v>
      </c>
      <c r="E902">
        <v>2023</v>
      </c>
      <c r="F902" s="1" t="s">
        <v>829</v>
      </c>
      <c r="G902" s="1" t="s">
        <v>3213</v>
      </c>
      <c r="H902" s="1" t="s">
        <v>501</v>
      </c>
      <c r="I902" s="1" t="s">
        <v>3214</v>
      </c>
      <c r="J902" s="1" t="s">
        <v>70</v>
      </c>
      <c r="K902" s="3">
        <v>41.92</v>
      </c>
      <c r="L902">
        <v>3</v>
      </c>
      <c r="M902" s="3">
        <v>125.76</v>
      </c>
      <c r="N902" s="1" t="s">
        <v>21</v>
      </c>
      <c r="O902" s="1" t="s">
        <v>22</v>
      </c>
    </row>
    <row r="903" spans="1:15" x14ac:dyDescent="0.3">
      <c r="A903" s="1" t="s">
        <v>3215</v>
      </c>
      <c r="B903" s="2">
        <v>45392</v>
      </c>
      <c r="C903" s="1" t="s">
        <v>6670</v>
      </c>
      <c r="D903" s="1" t="s">
        <v>82</v>
      </c>
      <c r="E903">
        <v>2024</v>
      </c>
      <c r="F903" s="1" t="s">
        <v>3216</v>
      </c>
      <c r="G903" s="1" t="s">
        <v>3217</v>
      </c>
      <c r="H903" s="1" t="s">
        <v>2189</v>
      </c>
      <c r="I903" s="1" t="s">
        <v>3218</v>
      </c>
      <c r="J903" s="1" t="s">
        <v>87</v>
      </c>
      <c r="K903" s="3">
        <v>13.17</v>
      </c>
      <c r="L903">
        <v>1</v>
      </c>
      <c r="M903" s="3">
        <v>13.17</v>
      </c>
      <c r="N903" s="1" t="s">
        <v>21</v>
      </c>
      <c r="O903" s="1" t="s">
        <v>44</v>
      </c>
    </row>
    <row r="904" spans="1:15" x14ac:dyDescent="0.3">
      <c r="A904" s="1" t="s">
        <v>3219</v>
      </c>
      <c r="B904" s="2">
        <v>45388</v>
      </c>
      <c r="C904" s="1" t="s">
        <v>6673</v>
      </c>
      <c r="D904" s="1" t="s">
        <v>82</v>
      </c>
      <c r="E904">
        <v>2024</v>
      </c>
      <c r="F904" s="1" t="s">
        <v>1040</v>
      </c>
      <c r="G904" s="1" t="s">
        <v>3143</v>
      </c>
      <c r="H904" s="1" t="s">
        <v>1661</v>
      </c>
      <c r="I904" s="1" t="s">
        <v>2255</v>
      </c>
      <c r="J904" s="1" t="s">
        <v>87</v>
      </c>
      <c r="K904" s="3">
        <v>46.29</v>
      </c>
      <c r="L904">
        <v>2</v>
      </c>
      <c r="M904" s="3">
        <v>92.58</v>
      </c>
      <c r="N904" s="1" t="s">
        <v>6669</v>
      </c>
      <c r="O904" s="1" t="s">
        <v>95</v>
      </c>
    </row>
    <row r="905" spans="1:15" x14ac:dyDescent="0.3">
      <c r="A905" s="1" t="s">
        <v>3220</v>
      </c>
      <c r="B905" s="2">
        <v>44896</v>
      </c>
      <c r="C905" s="1" t="s">
        <v>6672</v>
      </c>
      <c r="D905" s="1" t="s">
        <v>107</v>
      </c>
      <c r="E905">
        <v>2022</v>
      </c>
      <c r="F905" s="1" t="s">
        <v>1966</v>
      </c>
      <c r="G905" s="1" t="s">
        <v>1967</v>
      </c>
      <c r="H905" s="1" t="s">
        <v>3221</v>
      </c>
      <c r="I905" s="1" t="s">
        <v>3222</v>
      </c>
      <c r="J905" s="1" t="s">
        <v>87</v>
      </c>
      <c r="K905" s="3">
        <v>43.1</v>
      </c>
      <c r="L905">
        <v>1</v>
      </c>
      <c r="M905" s="3">
        <v>43.1</v>
      </c>
      <c r="N905" s="1" t="s">
        <v>21</v>
      </c>
      <c r="O905" s="1" t="s">
        <v>37</v>
      </c>
    </row>
    <row r="906" spans="1:15" x14ac:dyDescent="0.3">
      <c r="A906" s="1" t="s">
        <v>3223</v>
      </c>
      <c r="B906" s="2">
        <v>45260</v>
      </c>
      <c r="C906" s="1" t="s">
        <v>6672</v>
      </c>
      <c r="D906" s="1" t="s">
        <v>54</v>
      </c>
      <c r="E906">
        <v>2023</v>
      </c>
      <c r="F906" s="1" t="s">
        <v>1015</v>
      </c>
      <c r="G906" s="1" t="s">
        <v>1016</v>
      </c>
      <c r="H906" s="1" t="s">
        <v>707</v>
      </c>
      <c r="I906" s="1" t="s">
        <v>708</v>
      </c>
      <c r="J906" s="1" t="s">
        <v>70</v>
      </c>
      <c r="K906" s="3">
        <v>13.05</v>
      </c>
      <c r="L906">
        <v>5</v>
      </c>
      <c r="M906" s="3">
        <v>65.25</v>
      </c>
      <c r="N906" s="1" t="s">
        <v>6669</v>
      </c>
      <c r="O906" s="1" t="s">
        <v>44</v>
      </c>
    </row>
    <row r="907" spans="1:15" x14ac:dyDescent="0.3">
      <c r="A907" s="1" t="s">
        <v>3224</v>
      </c>
      <c r="B907" s="2">
        <v>45446</v>
      </c>
      <c r="C907" s="1" t="s">
        <v>6667</v>
      </c>
      <c r="D907" s="1" t="s">
        <v>24</v>
      </c>
      <c r="E907">
        <v>2024</v>
      </c>
      <c r="F907" s="1" t="s">
        <v>2571</v>
      </c>
      <c r="G907" s="1" t="s">
        <v>2572</v>
      </c>
      <c r="H907" s="1" t="s">
        <v>487</v>
      </c>
      <c r="I907" s="1" t="s">
        <v>488</v>
      </c>
      <c r="J907" s="1" t="s">
        <v>70</v>
      </c>
      <c r="K907" s="3">
        <v>49.51</v>
      </c>
      <c r="L907">
        <v>5</v>
      </c>
      <c r="M907" s="3">
        <v>247.55</v>
      </c>
      <c r="N907" s="1" t="s">
        <v>6669</v>
      </c>
      <c r="O907" s="1" t="s">
        <v>37</v>
      </c>
    </row>
    <row r="908" spans="1:15" x14ac:dyDescent="0.3">
      <c r="A908" s="1" t="s">
        <v>3225</v>
      </c>
      <c r="B908" s="2">
        <v>45597</v>
      </c>
      <c r="C908" s="1" t="s">
        <v>6668</v>
      </c>
      <c r="D908" s="1" t="s">
        <v>54</v>
      </c>
      <c r="E908">
        <v>2024</v>
      </c>
      <c r="F908" s="1" t="s">
        <v>2681</v>
      </c>
      <c r="G908" s="1" t="s">
        <v>3226</v>
      </c>
      <c r="H908" s="1" t="s">
        <v>1314</v>
      </c>
      <c r="I908" s="1" t="s">
        <v>1315</v>
      </c>
      <c r="J908" s="1" t="s">
        <v>51</v>
      </c>
      <c r="K908" s="3">
        <v>35.81</v>
      </c>
      <c r="L908">
        <v>2</v>
      </c>
      <c r="M908" s="3">
        <v>71.62</v>
      </c>
      <c r="N908" s="1" t="s">
        <v>21</v>
      </c>
      <c r="O908" s="1" t="s">
        <v>22</v>
      </c>
    </row>
    <row r="909" spans="1:15" x14ac:dyDescent="0.3">
      <c r="A909" s="1" t="s">
        <v>3227</v>
      </c>
      <c r="B909" s="2">
        <v>45404</v>
      </c>
      <c r="C909" s="1" t="s">
        <v>6667</v>
      </c>
      <c r="D909" s="1" t="s">
        <v>82</v>
      </c>
      <c r="E909">
        <v>2024</v>
      </c>
      <c r="F909" s="1" t="s">
        <v>463</v>
      </c>
      <c r="G909" s="1" t="s">
        <v>3228</v>
      </c>
      <c r="H909" s="1" t="s">
        <v>176</v>
      </c>
      <c r="I909" s="1" t="s">
        <v>3229</v>
      </c>
      <c r="J909" s="1" t="s">
        <v>87</v>
      </c>
      <c r="K909" s="3">
        <v>21.51</v>
      </c>
      <c r="L909">
        <v>5</v>
      </c>
      <c r="M909" s="3">
        <v>107.55</v>
      </c>
      <c r="N909" s="1" t="s">
        <v>21</v>
      </c>
      <c r="O909" s="1" t="s">
        <v>22</v>
      </c>
    </row>
    <row r="910" spans="1:15" x14ac:dyDescent="0.3">
      <c r="A910" s="1" t="s">
        <v>3230</v>
      </c>
      <c r="B910" s="2">
        <v>45294</v>
      </c>
      <c r="C910" s="1" t="s">
        <v>6670</v>
      </c>
      <c r="D910" s="1" t="s">
        <v>210</v>
      </c>
      <c r="E910">
        <v>2024</v>
      </c>
      <c r="F910" s="1" t="s">
        <v>548</v>
      </c>
      <c r="G910" s="1" t="s">
        <v>3231</v>
      </c>
      <c r="H910" s="1" t="s">
        <v>2913</v>
      </c>
      <c r="I910" s="1" t="s">
        <v>2914</v>
      </c>
      <c r="J910" s="1" t="s">
        <v>87</v>
      </c>
      <c r="K910" s="3">
        <v>44.59</v>
      </c>
      <c r="L910">
        <v>3</v>
      </c>
      <c r="M910" s="3">
        <v>133.77000000000001</v>
      </c>
      <c r="N910" s="1" t="s">
        <v>6669</v>
      </c>
      <c r="O910" s="1" t="s">
        <v>22</v>
      </c>
    </row>
    <row r="911" spans="1:15" x14ac:dyDescent="0.3">
      <c r="A911" s="1" t="s">
        <v>3232</v>
      </c>
      <c r="B911" s="2">
        <v>45647</v>
      </c>
      <c r="C911" s="1" t="s">
        <v>6673</v>
      </c>
      <c r="D911" s="1" t="s">
        <v>107</v>
      </c>
      <c r="E911">
        <v>2024</v>
      </c>
      <c r="F911" s="1" t="s">
        <v>3233</v>
      </c>
      <c r="G911" s="1" t="s">
        <v>3234</v>
      </c>
      <c r="H911" s="1" t="s">
        <v>3235</v>
      </c>
      <c r="I911" s="1" t="s">
        <v>3236</v>
      </c>
      <c r="J911" s="1" t="s">
        <v>20</v>
      </c>
      <c r="K911" s="3">
        <v>27.34</v>
      </c>
      <c r="L911">
        <v>1</v>
      </c>
      <c r="M911" s="3">
        <v>27.34</v>
      </c>
      <c r="N911" s="1" t="s">
        <v>21</v>
      </c>
      <c r="O911" s="1" t="s">
        <v>30</v>
      </c>
    </row>
    <row r="912" spans="1:15" x14ac:dyDescent="0.3">
      <c r="A912" s="1" t="s">
        <v>3237</v>
      </c>
      <c r="B912" s="2">
        <v>45373</v>
      </c>
      <c r="C912" s="1" t="s">
        <v>6668</v>
      </c>
      <c r="D912" s="1" t="s">
        <v>15</v>
      </c>
      <c r="E912">
        <v>2024</v>
      </c>
      <c r="F912" s="1" t="s">
        <v>3238</v>
      </c>
      <c r="G912" s="1" t="s">
        <v>3239</v>
      </c>
      <c r="H912" s="1" t="s">
        <v>2065</v>
      </c>
      <c r="I912" s="1" t="s">
        <v>3240</v>
      </c>
      <c r="J912" s="1" t="s">
        <v>70</v>
      </c>
      <c r="K912" s="3">
        <v>19.53</v>
      </c>
      <c r="L912">
        <v>1</v>
      </c>
      <c r="M912" s="3">
        <v>19.53</v>
      </c>
      <c r="N912" s="1" t="s">
        <v>88</v>
      </c>
      <c r="O912" s="1" t="s">
        <v>37</v>
      </c>
    </row>
    <row r="913" spans="1:15" x14ac:dyDescent="0.3">
      <c r="A913" s="1" t="s">
        <v>3241</v>
      </c>
      <c r="B913" s="2">
        <v>45374</v>
      </c>
      <c r="C913" s="1" t="s">
        <v>6673</v>
      </c>
      <c r="D913" s="1" t="s">
        <v>15</v>
      </c>
      <c r="E913">
        <v>2024</v>
      </c>
      <c r="F913" s="1" t="s">
        <v>1503</v>
      </c>
      <c r="G913" s="1" t="s">
        <v>1875</v>
      </c>
      <c r="H913" s="1" t="s">
        <v>202</v>
      </c>
      <c r="I913" s="1" t="s">
        <v>203</v>
      </c>
      <c r="J913" s="1" t="s">
        <v>51</v>
      </c>
      <c r="K913" s="3">
        <v>17.04</v>
      </c>
      <c r="L913">
        <v>1</v>
      </c>
      <c r="M913" s="3">
        <v>17.04</v>
      </c>
      <c r="N913" s="1" t="s">
        <v>21</v>
      </c>
      <c r="O913" s="1" t="s">
        <v>30</v>
      </c>
    </row>
    <row r="914" spans="1:15" x14ac:dyDescent="0.3">
      <c r="A914" s="1" t="s">
        <v>3242</v>
      </c>
      <c r="B914" s="2">
        <v>45021</v>
      </c>
      <c r="C914" s="1" t="s">
        <v>6670</v>
      </c>
      <c r="D914" s="1" t="s">
        <v>82</v>
      </c>
      <c r="E914">
        <v>2023</v>
      </c>
      <c r="F914" s="1" t="s">
        <v>1527</v>
      </c>
      <c r="G914" s="1" t="s">
        <v>1528</v>
      </c>
      <c r="H914" s="1" t="s">
        <v>2493</v>
      </c>
      <c r="I914" s="1" t="s">
        <v>3243</v>
      </c>
      <c r="J914" s="1" t="s">
        <v>20</v>
      </c>
      <c r="K914" s="3">
        <v>15.06</v>
      </c>
      <c r="L914">
        <v>2</v>
      </c>
      <c r="M914" s="3">
        <v>30.12</v>
      </c>
      <c r="N914" s="1" t="s">
        <v>21</v>
      </c>
      <c r="O914" s="1" t="s">
        <v>44</v>
      </c>
    </row>
    <row r="915" spans="1:15" x14ac:dyDescent="0.3">
      <c r="A915" s="1" t="s">
        <v>3244</v>
      </c>
      <c r="B915" s="2">
        <v>44918</v>
      </c>
      <c r="C915" s="1" t="s">
        <v>6668</v>
      </c>
      <c r="D915" s="1" t="s">
        <v>107</v>
      </c>
      <c r="E915">
        <v>2022</v>
      </c>
      <c r="F915" s="1" t="s">
        <v>1906</v>
      </c>
      <c r="G915" s="1" t="s">
        <v>2271</v>
      </c>
      <c r="H915" s="1" t="s">
        <v>3245</v>
      </c>
      <c r="I915" s="1" t="s">
        <v>3246</v>
      </c>
      <c r="J915" s="1" t="s">
        <v>51</v>
      </c>
      <c r="K915" s="3">
        <v>32.22</v>
      </c>
      <c r="L915">
        <v>2</v>
      </c>
      <c r="M915" s="3">
        <v>64.44</v>
      </c>
      <c r="N915" s="1" t="s">
        <v>6669</v>
      </c>
      <c r="O915" s="1" t="s">
        <v>44</v>
      </c>
    </row>
    <row r="916" spans="1:15" x14ac:dyDescent="0.3">
      <c r="A916" s="1" t="s">
        <v>3247</v>
      </c>
      <c r="B916" s="2">
        <v>45173</v>
      </c>
      <c r="C916" s="1" t="s">
        <v>6667</v>
      </c>
      <c r="D916" s="1" t="s">
        <v>60</v>
      </c>
      <c r="E916">
        <v>2023</v>
      </c>
      <c r="F916" s="1" t="s">
        <v>3248</v>
      </c>
      <c r="G916" s="1" t="s">
        <v>3249</v>
      </c>
      <c r="H916" s="1" t="s">
        <v>3250</v>
      </c>
      <c r="I916" s="1" t="s">
        <v>3251</v>
      </c>
      <c r="J916" s="1" t="s">
        <v>87</v>
      </c>
      <c r="K916" s="3">
        <v>24.5</v>
      </c>
      <c r="L916">
        <v>4</v>
      </c>
      <c r="M916" s="3">
        <v>98</v>
      </c>
      <c r="N916" s="1" t="s">
        <v>29</v>
      </c>
      <c r="O916" s="1" t="s">
        <v>44</v>
      </c>
    </row>
    <row r="917" spans="1:15" x14ac:dyDescent="0.3">
      <c r="A917" s="1" t="s">
        <v>3252</v>
      </c>
      <c r="B917" s="2">
        <v>45543</v>
      </c>
      <c r="C917" s="1" t="s">
        <v>6666</v>
      </c>
      <c r="D917" s="1" t="s">
        <v>60</v>
      </c>
      <c r="E917">
        <v>2024</v>
      </c>
      <c r="F917" s="1" t="s">
        <v>485</v>
      </c>
      <c r="G917" s="1" t="s">
        <v>486</v>
      </c>
      <c r="H917" s="1" t="s">
        <v>3253</v>
      </c>
      <c r="I917" s="1" t="s">
        <v>3254</v>
      </c>
      <c r="J917" s="1" t="s">
        <v>70</v>
      </c>
      <c r="K917" s="3">
        <v>24.94</v>
      </c>
      <c r="L917">
        <v>1</v>
      </c>
      <c r="M917" s="3">
        <v>24.94</v>
      </c>
      <c r="N917" s="1" t="s">
        <v>21</v>
      </c>
      <c r="O917" s="1" t="s">
        <v>37</v>
      </c>
    </row>
    <row r="918" spans="1:15" x14ac:dyDescent="0.3">
      <c r="A918" s="1" t="s">
        <v>3255</v>
      </c>
      <c r="B918" s="2">
        <v>45595</v>
      </c>
      <c r="C918" s="1" t="s">
        <v>6670</v>
      </c>
      <c r="D918" s="1" t="s">
        <v>133</v>
      </c>
      <c r="E918">
        <v>2024</v>
      </c>
      <c r="F918" s="1" t="s">
        <v>3256</v>
      </c>
      <c r="G918" s="1" t="s">
        <v>3257</v>
      </c>
      <c r="H918" s="1" t="s">
        <v>3258</v>
      </c>
      <c r="I918" s="1" t="s">
        <v>3259</v>
      </c>
      <c r="J918" s="1" t="s">
        <v>20</v>
      </c>
      <c r="K918" s="3">
        <v>38.6</v>
      </c>
      <c r="L918">
        <v>1</v>
      </c>
      <c r="M918" s="3">
        <v>38.6</v>
      </c>
      <c r="N918" s="1" t="s">
        <v>21</v>
      </c>
      <c r="O918" s="1" t="s">
        <v>22</v>
      </c>
    </row>
    <row r="919" spans="1:15" x14ac:dyDescent="0.3">
      <c r="A919" s="1" t="s">
        <v>3260</v>
      </c>
      <c r="B919" s="2">
        <v>45747</v>
      </c>
      <c r="C919" s="1" t="s">
        <v>6667</v>
      </c>
      <c r="D919" s="1" t="s">
        <v>15</v>
      </c>
      <c r="E919">
        <v>2025</v>
      </c>
      <c r="F919" s="1" t="s">
        <v>1192</v>
      </c>
      <c r="G919" s="1" t="s">
        <v>1193</v>
      </c>
      <c r="H919" s="1" t="s">
        <v>1246</v>
      </c>
      <c r="I919" s="1" t="s">
        <v>1247</v>
      </c>
      <c r="J919" s="1" t="s">
        <v>70</v>
      </c>
      <c r="K919" s="3">
        <v>8.4499999999999993</v>
      </c>
      <c r="L919">
        <v>3</v>
      </c>
      <c r="M919" s="3">
        <v>25.35</v>
      </c>
      <c r="N919" s="1" t="s">
        <v>6669</v>
      </c>
      <c r="O919" s="1" t="s">
        <v>22</v>
      </c>
    </row>
    <row r="920" spans="1:15" x14ac:dyDescent="0.3">
      <c r="A920" s="1" t="s">
        <v>3261</v>
      </c>
      <c r="B920" s="2">
        <v>45340</v>
      </c>
      <c r="C920" s="1" t="s">
        <v>6666</v>
      </c>
      <c r="D920" s="1" t="s">
        <v>39</v>
      </c>
      <c r="E920">
        <v>2024</v>
      </c>
      <c r="F920" s="1" t="s">
        <v>3262</v>
      </c>
      <c r="G920" s="1" t="s">
        <v>3263</v>
      </c>
      <c r="H920" s="1" t="s">
        <v>3264</v>
      </c>
      <c r="I920" s="1" t="s">
        <v>3265</v>
      </c>
      <c r="J920" s="1" t="s">
        <v>51</v>
      </c>
      <c r="K920" s="3">
        <v>15.03</v>
      </c>
      <c r="L920">
        <v>4</v>
      </c>
      <c r="M920" s="3">
        <v>60.12</v>
      </c>
      <c r="N920" s="1" t="s">
        <v>6669</v>
      </c>
      <c r="O920" s="1" t="s">
        <v>37</v>
      </c>
    </row>
    <row r="921" spans="1:15" x14ac:dyDescent="0.3">
      <c r="A921" s="1" t="s">
        <v>3266</v>
      </c>
      <c r="B921" s="2">
        <v>45422</v>
      </c>
      <c r="C921" s="1" t="s">
        <v>6668</v>
      </c>
      <c r="D921" s="1" t="s">
        <v>46</v>
      </c>
      <c r="E921">
        <v>2024</v>
      </c>
      <c r="F921" s="1" t="s">
        <v>363</v>
      </c>
      <c r="G921" s="1" t="s">
        <v>364</v>
      </c>
      <c r="H921" s="1" t="s">
        <v>3267</v>
      </c>
      <c r="I921" s="1" t="s">
        <v>3268</v>
      </c>
      <c r="J921" s="1" t="s">
        <v>20</v>
      </c>
      <c r="K921" s="3">
        <v>18.239999999999998</v>
      </c>
      <c r="L921">
        <v>4</v>
      </c>
      <c r="M921" s="3">
        <v>72.959999999999994</v>
      </c>
      <c r="N921" s="1" t="s">
        <v>6669</v>
      </c>
      <c r="O921" s="1" t="s">
        <v>22</v>
      </c>
    </row>
    <row r="922" spans="1:15" x14ac:dyDescent="0.3">
      <c r="A922" s="1" t="s">
        <v>3269</v>
      </c>
      <c r="B922" s="2">
        <v>45159</v>
      </c>
      <c r="C922" s="1" t="s">
        <v>6667</v>
      </c>
      <c r="D922" s="1" t="s">
        <v>90</v>
      </c>
      <c r="E922">
        <v>2023</v>
      </c>
      <c r="F922" s="1" t="s">
        <v>859</v>
      </c>
      <c r="G922" s="1" t="s">
        <v>860</v>
      </c>
      <c r="H922" s="1" t="s">
        <v>712</v>
      </c>
      <c r="I922" s="1" t="s">
        <v>713</v>
      </c>
      <c r="J922" s="1" t="s">
        <v>20</v>
      </c>
      <c r="K922" s="3">
        <v>56.72</v>
      </c>
      <c r="L922">
        <v>1</v>
      </c>
      <c r="M922" s="3">
        <v>56.72</v>
      </c>
      <c r="N922" s="1" t="s">
        <v>21</v>
      </c>
      <c r="O922" s="1" t="s">
        <v>22</v>
      </c>
    </row>
    <row r="923" spans="1:15" x14ac:dyDescent="0.3">
      <c r="A923" s="1" t="s">
        <v>3270</v>
      </c>
      <c r="B923" s="2">
        <v>45581</v>
      </c>
      <c r="C923" s="1" t="s">
        <v>6670</v>
      </c>
      <c r="D923" s="1" t="s">
        <v>133</v>
      </c>
      <c r="E923">
        <v>2024</v>
      </c>
      <c r="F923" s="1" t="s">
        <v>2266</v>
      </c>
      <c r="G923" s="1" t="s">
        <v>2267</v>
      </c>
      <c r="H923" s="1" t="s">
        <v>598</v>
      </c>
      <c r="I923" s="1" t="s">
        <v>599</v>
      </c>
      <c r="J923" s="1" t="s">
        <v>51</v>
      </c>
      <c r="K923" s="3">
        <v>39.71</v>
      </c>
      <c r="L923">
        <v>5</v>
      </c>
      <c r="M923" s="3">
        <v>198.55</v>
      </c>
      <c r="N923" s="1" t="s">
        <v>29</v>
      </c>
      <c r="O923" s="1" t="s">
        <v>30</v>
      </c>
    </row>
    <row r="924" spans="1:15" x14ac:dyDescent="0.3">
      <c r="A924" s="1" t="s">
        <v>3271</v>
      </c>
      <c r="B924" s="2">
        <v>45183</v>
      </c>
      <c r="C924" s="1" t="s">
        <v>6672</v>
      </c>
      <c r="D924" s="1" t="s">
        <v>60</v>
      </c>
      <c r="E924">
        <v>2023</v>
      </c>
      <c r="F924" s="1" t="s">
        <v>2975</v>
      </c>
      <c r="G924" s="1" t="s">
        <v>2976</v>
      </c>
      <c r="H924" s="1" t="s">
        <v>593</v>
      </c>
      <c r="I924" s="1" t="s">
        <v>1269</v>
      </c>
      <c r="J924" s="1" t="s">
        <v>70</v>
      </c>
      <c r="K924" s="3">
        <v>32.75</v>
      </c>
      <c r="L924">
        <v>3</v>
      </c>
      <c r="M924" s="3">
        <v>98.25</v>
      </c>
      <c r="N924" s="1" t="s">
        <v>21</v>
      </c>
      <c r="O924" s="1" t="s">
        <v>22</v>
      </c>
    </row>
    <row r="925" spans="1:15" x14ac:dyDescent="0.3">
      <c r="A925" s="1" t="s">
        <v>3272</v>
      </c>
      <c r="B925" s="2">
        <v>45554</v>
      </c>
      <c r="C925" s="1" t="s">
        <v>6672</v>
      </c>
      <c r="D925" s="1" t="s">
        <v>60</v>
      </c>
      <c r="E925">
        <v>2024</v>
      </c>
      <c r="F925" s="1" t="s">
        <v>1326</v>
      </c>
      <c r="G925" s="1" t="s">
        <v>1327</v>
      </c>
      <c r="H925" s="1" t="s">
        <v>2618</v>
      </c>
      <c r="I925" s="1" t="s">
        <v>3273</v>
      </c>
      <c r="J925" s="1" t="s">
        <v>70</v>
      </c>
      <c r="K925" s="3">
        <v>6.97</v>
      </c>
      <c r="L925">
        <v>3</v>
      </c>
      <c r="M925" s="3">
        <v>20.91</v>
      </c>
      <c r="N925" s="1" t="s">
        <v>6669</v>
      </c>
      <c r="O925" s="1" t="s">
        <v>52</v>
      </c>
    </row>
    <row r="926" spans="1:15" x14ac:dyDescent="0.3">
      <c r="A926" s="1" t="s">
        <v>3274</v>
      </c>
      <c r="B926" s="2">
        <v>45512</v>
      </c>
      <c r="C926" s="1" t="s">
        <v>6672</v>
      </c>
      <c r="D926" s="1" t="s">
        <v>90</v>
      </c>
      <c r="E926">
        <v>2024</v>
      </c>
      <c r="F926" s="1" t="s">
        <v>1241</v>
      </c>
      <c r="G926" s="1" t="s">
        <v>1242</v>
      </c>
      <c r="H926" s="1" t="s">
        <v>282</v>
      </c>
      <c r="I926" s="1" t="s">
        <v>283</v>
      </c>
      <c r="J926" s="1" t="s">
        <v>70</v>
      </c>
      <c r="K926" s="3">
        <v>23.06</v>
      </c>
      <c r="L926">
        <v>3</v>
      </c>
      <c r="M926" s="3">
        <v>69.180000000000007</v>
      </c>
      <c r="N926" s="1" t="s">
        <v>6669</v>
      </c>
      <c r="O926" s="1" t="s">
        <v>44</v>
      </c>
    </row>
    <row r="927" spans="1:15" x14ac:dyDescent="0.3">
      <c r="A927" s="1" t="s">
        <v>3275</v>
      </c>
      <c r="B927" s="2">
        <v>44885</v>
      </c>
      <c r="C927" s="1" t="s">
        <v>6666</v>
      </c>
      <c r="D927" s="1" t="s">
        <v>54</v>
      </c>
      <c r="E927">
        <v>2022</v>
      </c>
      <c r="F927" s="1" t="s">
        <v>317</v>
      </c>
      <c r="G927" s="1" t="s">
        <v>318</v>
      </c>
      <c r="H927" s="1" t="s">
        <v>166</v>
      </c>
      <c r="I927" s="1" t="s">
        <v>2714</v>
      </c>
      <c r="J927" s="1" t="s">
        <v>51</v>
      </c>
      <c r="K927" s="3">
        <v>50.74</v>
      </c>
      <c r="L927">
        <v>3</v>
      </c>
      <c r="M927" s="3">
        <v>152.22</v>
      </c>
      <c r="N927" s="1" t="s">
        <v>21</v>
      </c>
      <c r="O927" s="1" t="s">
        <v>22</v>
      </c>
    </row>
    <row r="928" spans="1:15" x14ac:dyDescent="0.3">
      <c r="A928" s="1" t="s">
        <v>3276</v>
      </c>
      <c r="B928" s="2">
        <v>45239</v>
      </c>
      <c r="C928" s="1" t="s">
        <v>6672</v>
      </c>
      <c r="D928" s="1" t="s">
        <v>54</v>
      </c>
      <c r="E928">
        <v>2023</v>
      </c>
      <c r="F928" s="1" t="s">
        <v>1516</v>
      </c>
      <c r="G928" s="1" t="s">
        <v>1517</v>
      </c>
      <c r="H928" s="1" t="s">
        <v>3277</v>
      </c>
      <c r="I928" s="1" t="s">
        <v>3278</v>
      </c>
      <c r="J928" s="1" t="s">
        <v>51</v>
      </c>
      <c r="K928" s="3">
        <v>13.76</v>
      </c>
      <c r="L928">
        <v>2</v>
      </c>
      <c r="M928" s="3">
        <v>27.52</v>
      </c>
      <c r="N928" s="1" t="s">
        <v>6669</v>
      </c>
      <c r="O928" s="1" t="s">
        <v>44</v>
      </c>
    </row>
    <row r="929" spans="1:15" x14ac:dyDescent="0.3">
      <c r="A929" s="1" t="s">
        <v>3279</v>
      </c>
      <c r="B929" s="2">
        <v>45201</v>
      </c>
      <c r="C929" s="1" t="s">
        <v>6667</v>
      </c>
      <c r="D929" s="1" t="s">
        <v>133</v>
      </c>
      <c r="E929">
        <v>2023</v>
      </c>
      <c r="F929" s="1" t="s">
        <v>1906</v>
      </c>
      <c r="G929" s="1" t="s">
        <v>2609</v>
      </c>
      <c r="H929" s="1" t="s">
        <v>3280</v>
      </c>
      <c r="I929" s="1" t="s">
        <v>3281</v>
      </c>
      <c r="J929" s="1" t="s">
        <v>70</v>
      </c>
      <c r="K929" s="3">
        <v>42.85</v>
      </c>
      <c r="L929">
        <v>1</v>
      </c>
      <c r="M929" s="3">
        <v>42.85</v>
      </c>
      <c r="N929" s="1" t="s">
        <v>6669</v>
      </c>
      <c r="O929" s="1" t="s">
        <v>37</v>
      </c>
    </row>
    <row r="930" spans="1:15" x14ac:dyDescent="0.3">
      <c r="A930" s="1" t="s">
        <v>3282</v>
      </c>
      <c r="B930" s="2">
        <v>45618</v>
      </c>
      <c r="C930" s="1" t="s">
        <v>6668</v>
      </c>
      <c r="D930" s="1" t="s">
        <v>54</v>
      </c>
      <c r="E930">
        <v>2024</v>
      </c>
      <c r="F930" s="1" t="s">
        <v>3283</v>
      </c>
      <c r="G930" s="1" t="s">
        <v>3284</v>
      </c>
      <c r="H930" s="1" t="s">
        <v>1661</v>
      </c>
      <c r="I930" s="1" t="s">
        <v>3129</v>
      </c>
      <c r="J930" s="1" t="s">
        <v>20</v>
      </c>
      <c r="K930" s="3">
        <v>22.71</v>
      </c>
      <c r="L930">
        <v>4</v>
      </c>
      <c r="M930" s="3">
        <v>90.84</v>
      </c>
      <c r="N930" s="1" t="s">
        <v>21</v>
      </c>
      <c r="O930" s="1" t="s">
        <v>37</v>
      </c>
    </row>
    <row r="931" spans="1:15" x14ac:dyDescent="0.3">
      <c r="A931" s="1" t="s">
        <v>3285</v>
      </c>
      <c r="B931" s="2">
        <v>45123</v>
      </c>
      <c r="C931" s="1" t="s">
        <v>6666</v>
      </c>
      <c r="D931" s="1" t="s">
        <v>32</v>
      </c>
      <c r="E931">
        <v>2023</v>
      </c>
      <c r="F931" s="1" t="s">
        <v>894</v>
      </c>
      <c r="G931" s="1" t="s">
        <v>3083</v>
      </c>
      <c r="H931" s="1" t="s">
        <v>2290</v>
      </c>
      <c r="I931" s="1" t="s">
        <v>2291</v>
      </c>
      <c r="J931" s="1" t="s">
        <v>51</v>
      </c>
      <c r="K931" s="3">
        <v>24.67</v>
      </c>
      <c r="L931">
        <v>3</v>
      </c>
      <c r="M931" s="3">
        <v>74.010000000000005</v>
      </c>
      <c r="N931" s="1" t="s">
        <v>29</v>
      </c>
      <c r="O931" s="1" t="s">
        <v>30</v>
      </c>
    </row>
    <row r="932" spans="1:15" x14ac:dyDescent="0.3">
      <c r="A932" s="1" t="s">
        <v>3286</v>
      </c>
      <c r="B932" s="2">
        <v>45887</v>
      </c>
      <c r="C932" s="1" t="s">
        <v>6667</v>
      </c>
      <c r="D932" s="1" t="s">
        <v>90</v>
      </c>
      <c r="E932">
        <v>2025</v>
      </c>
      <c r="F932" s="1" t="s">
        <v>453</v>
      </c>
      <c r="G932" s="1" t="s">
        <v>454</v>
      </c>
      <c r="H932" s="1" t="s">
        <v>35</v>
      </c>
      <c r="I932" s="1" t="s">
        <v>36</v>
      </c>
      <c r="J932" s="1" t="s">
        <v>70</v>
      </c>
      <c r="K932" s="3">
        <v>23.52</v>
      </c>
      <c r="L932">
        <v>2</v>
      </c>
      <c r="M932" s="3">
        <v>47.04</v>
      </c>
      <c r="N932" s="1" t="s">
        <v>6669</v>
      </c>
      <c r="O932" s="1" t="s">
        <v>193</v>
      </c>
    </row>
    <row r="933" spans="1:15" x14ac:dyDescent="0.3">
      <c r="A933" s="1" t="s">
        <v>3287</v>
      </c>
      <c r="B933" s="2">
        <v>45430</v>
      </c>
      <c r="C933" s="1" t="s">
        <v>6673</v>
      </c>
      <c r="D933" s="1" t="s">
        <v>46</v>
      </c>
      <c r="E933">
        <v>2024</v>
      </c>
      <c r="F933" s="1" t="s">
        <v>2661</v>
      </c>
      <c r="G933" s="1" t="s">
        <v>3288</v>
      </c>
      <c r="H933" s="1" t="s">
        <v>2208</v>
      </c>
      <c r="I933" s="1" t="s">
        <v>2209</v>
      </c>
      <c r="J933" s="1" t="s">
        <v>51</v>
      </c>
      <c r="K933" s="3">
        <v>32.049999999999997</v>
      </c>
      <c r="L933">
        <v>1</v>
      </c>
      <c r="M933" s="3">
        <v>32.049999999999997</v>
      </c>
      <c r="N933" s="1" t="s">
        <v>88</v>
      </c>
      <c r="O933" s="1" t="s">
        <v>37</v>
      </c>
    </row>
    <row r="934" spans="1:15" x14ac:dyDescent="0.3">
      <c r="A934" s="1" t="s">
        <v>3289</v>
      </c>
      <c r="B934" s="2">
        <v>44948</v>
      </c>
      <c r="C934" s="1" t="s">
        <v>6666</v>
      </c>
      <c r="D934" s="1" t="s">
        <v>210</v>
      </c>
      <c r="E934">
        <v>2023</v>
      </c>
      <c r="F934" s="1" t="s">
        <v>3290</v>
      </c>
      <c r="G934" s="1" t="s">
        <v>3291</v>
      </c>
      <c r="H934" s="1" t="s">
        <v>1948</v>
      </c>
      <c r="I934" s="1" t="s">
        <v>3292</v>
      </c>
      <c r="J934" s="1" t="s">
        <v>20</v>
      </c>
      <c r="K934" s="3">
        <v>18.39</v>
      </c>
      <c r="L934">
        <v>5</v>
      </c>
      <c r="M934" s="3">
        <v>91.95</v>
      </c>
      <c r="N934" s="1" t="s">
        <v>21</v>
      </c>
      <c r="O934" s="1" t="s">
        <v>30</v>
      </c>
    </row>
    <row r="935" spans="1:15" x14ac:dyDescent="0.3">
      <c r="A935" s="1" t="s">
        <v>3293</v>
      </c>
      <c r="B935" s="2">
        <v>45305</v>
      </c>
      <c r="C935" s="1" t="s">
        <v>6666</v>
      </c>
      <c r="D935" s="1" t="s">
        <v>210</v>
      </c>
      <c r="E935">
        <v>2024</v>
      </c>
      <c r="F935" s="1" t="s">
        <v>3238</v>
      </c>
      <c r="G935" s="1" t="s">
        <v>3239</v>
      </c>
      <c r="H935" s="1" t="s">
        <v>2779</v>
      </c>
      <c r="I935" s="1" t="s">
        <v>2780</v>
      </c>
      <c r="J935" s="1" t="s">
        <v>70</v>
      </c>
      <c r="K935" s="3">
        <v>30.12</v>
      </c>
      <c r="L935">
        <v>2</v>
      </c>
      <c r="M935" s="3">
        <v>60.24</v>
      </c>
      <c r="N935" s="1" t="s">
        <v>6669</v>
      </c>
      <c r="O935" s="1" t="s">
        <v>37</v>
      </c>
    </row>
    <row r="936" spans="1:15" x14ac:dyDescent="0.3">
      <c r="A936" s="1" t="s">
        <v>3294</v>
      </c>
      <c r="B936" s="2">
        <v>45545</v>
      </c>
      <c r="C936" s="1" t="s">
        <v>6671</v>
      </c>
      <c r="D936" s="1" t="s">
        <v>60</v>
      </c>
      <c r="E936">
        <v>2024</v>
      </c>
      <c r="F936" s="1" t="s">
        <v>533</v>
      </c>
      <c r="G936" s="1" t="s">
        <v>534</v>
      </c>
      <c r="H936" s="1" t="s">
        <v>3079</v>
      </c>
      <c r="I936" s="1" t="s">
        <v>3080</v>
      </c>
      <c r="J936" s="1" t="s">
        <v>20</v>
      </c>
      <c r="K936" s="3">
        <v>17.84</v>
      </c>
      <c r="L936">
        <v>2</v>
      </c>
      <c r="M936" s="3">
        <v>35.68</v>
      </c>
      <c r="N936" s="1" t="s">
        <v>29</v>
      </c>
      <c r="O936" s="1" t="s">
        <v>52</v>
      </c>
    </row>
    <row r="937" spans="1:15" x14ac:dyDescent="0.3">
      <c r="A937" s="1" t="s">
        <v>3295</v>
      </c>
      <c r="B937" s="2">
        <v>45771</v>
      </c>
      <c r="C937" s="1" t="s">
        <v>6672</v>
      </c>
      <c r="D937" s="1" t="s">
        <v>82</v>
      </c>
      <c r="E937">
        <v>2025</v>
      </c>
      <c r="F937" s="1" t="s">
        <v>1624</v>
      </c>
      <c r="G937" s="1" t="s">
        <v>1625</v>
      </c>
      <c r="H937" s="1" t="s">
        <v>1165</v>
      </c>
      <c r="I937" s="1" t="s">
        <v>2852</v>
      </c>
      <c r="J937" s="1" t="s">
        <v>20</v>
      </c>
      <c r="K937" s="3">
        <v>32.22</v>
      </c>
      <c r="L937">
        <v>1</v>
      </c>
      <c r="M937" s="3">
        <v>32.22</v>
      </c>
      <c r="N937" s="1" t="s">
        <v>21</v>
      </c>
      <c r="O937" s="1" t="s">
        <v>44</v>
      </c>
    </row>
    <row r="938" spans="1:15" x14ac:dyDescent="0.3">
      <c r="A938" s="1" t="s">
        <v>3296</v>
      </c>
      <c r="B938" s="2">
        <v>45029</v>
      </c>
      <c r="C938" s="1" t="s">
        <v>6672</v>
      </c>
      <c r="D938" s="1" t="s">
        <v>82</v>
      </c>
      <c r="E938">
        <v>2023</v>
      </c>
      <c r="F938" s="1" t="s">
        <v>3297</v>
      </c>
      <c r="G938" s="1" t="s">
        <v>3298</v>
      </c>
      <c r="H938" s="1" t="s">
        <v>3299</v>
      </c>
      <c r="I938" s="1" t="s">
        <v>3300</v>
      </c>
      <c r="J938" s="1" t="s">
        <v>87</v>
      </c>
      <c r="K938" s="3">
        <v>17.22</v>
      </c>
      <c r="L938">
        <v>2</v>
      </c>
      <c r="M938" s="3">
        <v>34.44</v>
      </c>
      <c r="N938" s="1" t="s">
        <v>29</v>
      </c>
      <c r="O938" s="1" t="s">
        <v>22</v>
      </c>
    </row>
    <row r="939" spans="1:15" x14ac:dyDescent="0.3">
      <c r="A939" s="1" t="s">
        <v>3301</v>
      </c>
      <c r="B939" s="2">
        <v>44933</v>
      </c>
      <c r="C939" s="1" t="s">
        <v>6673</v>
      </c>
      <c r="D939" s="1" t="s">
        <v>210</v>
      </c>
      <c r="E939">
        <v>2023</v>
      </c>
      <c r="F939" s="1" t="s">
        <v>3302</v>
      </c>
      <c r="G939" s="1" t="s">
        <v>3303</v>
      </c>
      <c r="H939" s="1" t="s">
        <v>2983</v>
      </c>
      <c r="I939" s="1" t="s">
        <v>2984</v>
      </c>
      <c r="J939" s="1" t="s">
        <v>70</v>
      </c>
      <c r="K939" s="3">
        <v>40.36</v>
      </c>
      <c r="L939">
        <v>5</v>
      </c>
      <c r="M939" s="3">
        <v>201.8</v>
      </c>
      <c r="N939" s="1" t="s">
        <v>88</v>
      </c>
      <c r="O939" s="1" t="s">
        <v>37</v>
      </c>
    </row>
    <row r="940" spans="1:15" x14ac:dyDescent="0.3">
      <c r="A940" s="1" t="s">
        <v>3304</v>
      </c>
      <c r="B940" s="2">
        <v>45437</v>
      </c>
      <c r="C940" s="1" t="s">
        <v>6673</v>
      </c>
      <c r="D940" s="1" t="s">
        <v>46</v>
      </c>
      <c r="E940">
        <v>2024</v>
      </c>
      <c r="F940" s="1" t="s">
        <v>3305</v>
      </c>
      <c r="G940" s="1" t="s">
        <v>3306</v>
      </c>
      <c r="H940" s="1" t="s">
        <v>1535</v>
      </c>
      <c r="I940" s="1" t="s">
        <v>1536</v>
      </c>
      <c r="J940" s="1" t="s">
        <v>87</v>
      </c>
      <c r="K940" s="3">
        <v>14.69</v>
      </c>
      <c r="L940">
        <v>1</v>
      </c>
      <c r="M940" s="3">
        <v>14.69</v>
      </c>
      <c r="N940" s="1" t="s">
        <v>29</v>
      </c>
      <c r="O940" s="1" t="s">
        <v>52</v>
      </c>
    </row>
    <row r="941" spans="1:15" x14ac:dyDescent="0.3">
      <c r="A941" s="1" t="s">
        <v>3307</v>
      </c>
      <c r="B941" s="2">
        <v>45354</v>
      </c>
      <c r="C941" s="1" t="s">
        <v>6666</v>
      </c>
      <c r="D941" s="1" t="s">
        <v>15</v>
      </c>
      <c r="E941">
        <v>2024</v>
      </c>
      <c r="F941" s="1" t="s">
        <v>3308</v>
      </c>
      <c r="G941" s="1" t="s">
        <v>3309</v>
      </c>
      <c r="H941" s="1" t="s">
        <v>3195</v>
      </c>
      <c r="I941" s="1" t="s">
        <v>3310</v>
      </c>
      <c r="J941" s="1" t="s">
        <v>51</v>
      </c>
      <c r="K941" s="3">
        <v>48.78</v>
      </c>
      <c r="L941">
        <v>3</v>
      </c>
      <c r="M941" s="3">
        <v>146.34</v>
      </c>
      <c r="N941" s="1" t="s">
        <v>88</v>
      </c>
      <c r="O941" s="1" t="s">
        <v>30</v>
      </c>
    </row>
    <row r="942" spans="1:15" x14ac:dyDescent="0.3">
      <c r="A942" s="1" t="s">
        <v>3311</v>
      </c>
      <c r="B942" s="2">
        <v>45222</v>
      </c>
      <c r="C942" s="1" t="s">
        <v>6667</v>
      </c>
      <c r="D942" s="1" t="s">
        <v>133</v>
      </c>
      <c r="E942">
        <v>2023</v>
      </c>
      <c r="F942" s="1" t="s">
        <v>1549</v>
      </c>
      <c r="G942" s="1" t="s">
        <v>3312</v>
      </c>
      <c r="H942" s="1" t="s">
        <v>739</v>
      </c>
      <c r="I942" s="1" t="s">
        <v>740</v>
      </c>
      <c r="J942" s="1" t="s">
        <v>20</v>
      </c>
      <c r="K942" s="3">
        <v>39.42</v>
      </c>
      <c r="L942">
        <v>4</v>
      </c>
      <c r="M942" s="3">
        <v>157.68</v>
      </c>
      <c r="N942" s="1" t="s">
        <v>21</v>
      </c>
      <c r="O942" s="1" t="s">
        <v>22</v>
      </c>
    </row>
    <row r="943" spans="1:15" x14ac:dyDescent="0.3">
      <c r="A943" s="1" t="s">
        <v>3313</v>
      </c>
      <c r="B943" s="2">
        <v>45805</v>
      </c>
      <c r="C943" s="1" t="s">
        <v>6670</v>
      </c>
      <c r="D943" s="1" t="s">
        <v>46</v>
      </c>
      <c r="E943">
        <v>2025</v>
      </c>
      <c r="F943" s="1" t="s">
        <v>788</v>
      </c>
      <c r="G943" s="1" t="s">
        <v>789</v>
      </c>
      <c r="H943" s="1" t="s">
        <v>816</v>
      </c>
      <c r="I943" s="1" t="s">
        <v>817</v>
      </c>
      <c r="J943" s="1" t="s">
        <v>20</v>
      </c>
      <c r="K943" s="3">
        <v>33.56</v>
      </c>
      <c r="L943">
        <v>3</v>
      </c>
      <c r="M943" s="3">
        <v>100.68</v>
      </c>
      <c r="N943" s="1" t="s">
        <v>6669</v>
      </c>
      <c r="O943" s="1" t="s">
        <v>22</v>
      </c>
    </row>
    <row r="944" spans="1:15" x14ac:dyDescent="0.3">
      <c r="A944" s="1" t="s">
        <v>3314</v>
      </c>
      <c r="B944" s="2">
        <v>44987</v>
      </c>
      <c r="C944" s="1" t="s">
        <v>6672</v>
      </c>
      <c r="D944" s="1" t="s">
        <v>15</v>
      </c>
      <c r="E944">
        <v>2023</v>
      </c>
      <c r="F944" s="1" t="s">
        <v>898</v>
      </c>
      <c r="G944" s="1" t="s">
        <v>2903</v>
      </c>
      <c r="H944" s="1" t="s">
        <v>1602</v>
      </c>
      <c r="I944" s="1" t="s">
        <v>1603</v>
      </c>
      <c r="J944" s="1" t="s">
        <v>70</v>
      </c>
      <c r="K944" s="3">
        <v>27.22</v>
      </c>
      <c r="L944">
        <v>3</v>
      </c>
      <c r="M944" s="3">
        <v>81.66</v>
      </c>
      <c r="N944" s="1" t="s">
        <v>21</v>
      </c>
      <c r="O944" s="1" t="s">
        <v>22</v>
      </c>
    </row>
    <row r="945" spans="1:15" x14ac:dyDescent="0.3">
      <c r="A945" s="1" t="s">
        <v>3315</v>
      </c>
      <c r="B945" s="2">
        <v>45255</v>
      </c>
      <c r="C945" s="1" t="s">
        <v>6673</v>
      </c>
      <c r="D945" s="1" t="s">
        <v>54</v>
      </c>
      <c r="E945">
        <v>2023</v>
      </c>
      <c r="F945" s="1" t="s">
        <v>2644</v>
      </c>
      <c r="G945" s="1" t="s">
        <v>3316</v>
      </c>
      <c r="H945" s="1" t="s">
        <v>3317</v>
      </c>
      <c r="I945" s="1" t="s">
        <v>3318</v>
      </c>
      <c r="J945" s="1" t="s">
        <v>70</v>
      </c>
      <c r="K945" s="3">
        <v>43.02</v>
      </c>
      <c r="L945">
        <v>5</v>
      </c>
      <c r="M945" s="3">
        <v>215.1</v>
      </c>
      <c r="N945" s="1" t="s">
        <v>21</v>
      </c>
      <c r="O945" s="1" t="s">
        <v>193</v>
      </c>
    </row>
    <row r="946" spans="1:15" x14ac:dyDescent="0.3">
      <c r="A946" s="1" t="s">
        <v>3319</v>
      </c>
      <c r="B946" s="2">
        <v>45451</v>
      </c>
      <c r="C946" s="1" t="s">
        <v>6673</v>
      </c>
      <c r="D946" s="1" t="s">
        <v>24</v>
      </c>
      <c r="E946">
        <v>2024</v>
      </c>
      <c r="F946" s="1" t="s">
        <v>3186</v>
      </c>
      <c r="G946" s="1" t="s">
        <v>3187</v>
      </c>
      <c r="H946" s="1" t="s">
        <v>35</v>
      </c>
      <c r="I946" s="1" t="s">
        <v>2721</v>
      </c>
      <c r="J946" s="1" t="s">
        <v>20</v>
      </c>
      <c r="K946" s="3">
        <v>16.37</v>
      </c>
      <c r="L946">
        <v>4</v>
      </c>
      <c r="M946" s="3">
        <v>65.48</v>
      </c>
      <c r="N946" s="1" t="s">
        <v>21</v>
      </c>
      <c r="O946" s="1" t="s">
        <v>30</v>
      </c>
    </row>
    <row r="947" spans="1:15" x14ac:dyDescent="0.3">
      <c r="A947" s="1" t="s">
        <v>3320</v>
      </c>
      <c r="B947" s="2">
        <v>45177</v>
      </c>
      <c r="C947" s="1" t="s">
        <v>6668</v>
      </c>
      <c r="D947" s="1" t="s">
        <v>60</v>
      </c>
      <c r="E947">
        <v>2023</v>
      </c>
      <c r="F947" s="1" t="s">
        <v>1002</v>
      </c>
      <c r="G947" s="1" t="s">
        <v>3321</v>
      </c>
      <c r="H947" s="1" t="s">
        <v>3322</v>
      </c>
      <c r="I947" s="1" t="s">
        <v>3323</v>
      </c>
      <c r="J947" s="1" t="s">
        <v>87</v>
      </c>
      <c r="K947" s="3">
        <v>6.35</v>
      </c>
      <c r="L947">
        <v>3</v>
      </c>
      <c r="M947" s="3">
        <v>19.05</v>
      </c>
      <c r="N947" s="1" t="s">
        <v>21</v>
      </c>
      <c r="O947" s="1" t="s">
        <v>52</v>
      </c>
    </row>
    <row r="948" spans="1:15" x14ac:dyDescent="0.3">
      <c r="A948" s="1" t="s">
        <v>3324</v>
      </c>
      <c r="B948" s="2">
        <v>45202</v>
      </c>
      <c r="C948" s="1" t="s">
        <v>6671</v>
      </c>
      <c r="D948" s="1" t="s">
        <v>133</v>
      </c>
      <c r="E948">
        <v>2023</v>
      </c>
      <c r="F948" s="1" t="s">
        <v>3325</v>
      </c>
      <c r="G948" s="1" t="s">
        <v>3326</v>
      </c>
      <c r="H948" s="1" t="s">
        <v>1497</v>
      </c>
      <c r="I948" s="1" t="s">
        <v>2341</v>
      </c>
      <c r="J948" s="1" t="s">
        <v>51</v>
      </c>
      <c r="K948" s="3">
        <v>37.19</v>
      </c>
      <c r="L948">
        <v>2</v>
      </c>
      <c r="M948" s="3">
        <v>74.38</v>
      </c>
      <c r="N948" s="1" t="s">
        <v>29</v>
      </c>
      <c r="O948" s="1" t="s">
        <v>193</v>
      </c>
    </row>
    <row r="949" spans="1:15" x14ac:dyDescent="0.3">
      <c r="A949" s="1" t="s">
        <v>3327</v>
      </c>
      <c r="B949" s="2">
        <v>45861</v>
      </c>
      <c r="C949" s="1" t="s">
        <v>6670</v>
      </c>
      <c r="D949" s="1" t="s">
        <v>32</v>
      </c>
      <c r="E949">
        <v>2025</v>
      </c>
      <c r="F949" s="1" t="s">
        <v>543</v>
      </c>
      <c r="G949" s="1" t="s">
        <v>544</v>
      </c>
      <c r="H949" s="1" t="s">
        <v>1361</v>
      </c>
      <c r="I949" s="1" t="s">
        <v>3328</v>
      </c>
      <c r="J949" s="1" t="s">
        <v>70</v>
      </c>
      <c r="K949" s="3">
        <v>50.87</v>
      </c>
      <c r="L949">
        <v>4</v>
      </c>
      <c r="M949" s="3">
        <v>203.48</v>
      </c>
      <c r="N949" s="1" t="s">
        <v>29</v>
      </c>
      <c r="O949" s="1" t="s">
        <v>37</v>
      </c>
    </row>
    <row r="950" spans="1:15" x14ac:dyDescent="0.3">
      <c r="A950" s="1" t="s">
        <v>3329</v>
      </c>
      <c r="B950" s="2">
        <v>44848</v>
      </c>
      <c r="C950" s="1" t="s">
        <v>6668</v>
      </c>
      <c r="D950" s="1" t="s">
        <v>133</v>
      </c>
      <c r="E950">
        <v>2022</v>
      </c>
      <c r="F950" s="1" t="s">
        <v>3330</v>
      </c>
      <c r="G950" s="1" t="s">
        <v>3331</v>
      </c>
      <c r="H950" s="1" t="s">
        <v>3332</v>
      </c>
      <c r="I950" s="1" t="s">
        <v>3333</v>
      </c>
      <c r="J950" s="1" t="s">
        <v>70</v>
      </c>
      <c r="K950" s="3">
        <v>28.05</v>
      </c>
      <c r="L950">
        <v>4</v>
      </c>
      <c r="M950" s="3">
        <v>112.2</v>
      </c>
      <c r="N950" s="1" t="s">
        <v>6669</v>
      </c>
      <c r="O950" s="1" t="s">
        <v>37</v>
      </c>
    </row>
    <row r="951" spans="1:15" x14ac:dyDescent="0.3">
      <c r="A951" s="1" t="s">
        <v>3334</v>
      </c>
      <c r="B951" s="2">
        <v>45523</v>
      </c>
      <c r="C951" s="1" t="s">
        <v>6667</v>
      </c>
      <c r="D951" s="1" t="s">
        <v>90</v>
      </c>
      <c r="E951">
        <v>2024</v>
      </c>
      <c r="F951" s="1" t="s">
        <v>666</v>
      </c>
      <c r="G951" s="1" t="s">
        <v>3335</v>
      </c>
      <c r="H951" s="1" t="s">
        <v>181</v>
      </c>
      <c r="I951" s="1" t="s">
        <v>182</v>
      </c>
      <c r="J951" s="1" t="s">
        <v>20</v>
      </c>
      <c r="K951" s="3">
        <v>24.33</v>
      </c>
      <c r="L951">
        <v>1</v>
      </c>
      <c r="M951" s="3">
        <v>24.33</v>
      </c>
      <c r="N951" s="1" t="s">
        <v>6669</v>
      </c>
      <c r="O951" s="1" t="s">
        <v>37</v>
      </c>
    </row>
    <row r="952" spans="1:15" x14ac:dyDescent="0.3">
      <c r="A952" s="1" t="s">
        <v>3336</v>
      </c>
      <c r="B952" s="2">
        <v>45738</v>
      </c>
      <c r="C952" s="1" t="s">
        <v>6673</v>
      </c>
      <c r="D952" s="1" t="s">
        <v>15</v>
      </c>
      <c r="E952">
        <v>2025</v>
      </c>
      <c r="F952" s="1" t="s">
        <v>839</v>
      </c>
      <c r="G952" s="1" t="s">
        <v>1161</v>
      </c>
      <c r="H952" s="1" t="s">
        <v>1425</v>
      </c>
      <c r="I952" s="1" t="s">
        <v>3337</v>
      </c>
      <c r="J952" s="1" t="s">
        <v>70</v>
      </c>
      <c r="K952" s="3">
        <v>52.72</v>
      </c>
      <c r="L952">
        <v>4</v>
      </c>
      <c r="M952" s="3">
        <v>210.88</v>
      </c>
      <c r="N952" s="1" t="s">
        <v>6669</v>
      </c>
      <c r="O952" s="1" t="s">
        <v>37</v>
      </c>
    </row>
    <row r="953" spans="1:15" x14ac:dyDescent="0.3">
      <c r="A953" s="1" t="s">
        <v>3338</v>
      </c>
      <c r="B953" s="2">
        <v>45766</v>
      </c>
      <c r="C953" s="1" t="s">
        <v>6673</v>
      </c>
      <c r="D953" s="1" t="s">
        <v>82</v>
      </c>
      <c r="E953">
        <v>2025</v>
      </c>
      <c r="F953" s="1" t="s">
        <v>930</v>
      </c>
      <c r="G953" s="1" t="s">
        <v>3339</v>
      </c>
      <c r="H953" s="1" t="s">
        <v>1538</v>
      </c>
      <c r="I953" s="1" t="s">
        <v>2461</v>
      </c>
      <c r="J953" s="1" t="s">
        <v>20</v>
      </c>
      <c r="K953" s="3">
        <v>41.88</v>
      </c>
      <c r="L953">
        <v>5</v>
      </c>
      <c r="M953" s="3">
        <v>209.4</v>
      </c>
      <c r="N953" s="1" t="s">
        <v>6669</v>
      </c>
      <c r="O953" s="1" t="s">
        <v>22</v>
      </c>
    </row>
    <row r="954" spans="1:15" x14ac:dyDescent="0.3">
      <c r="A954" s="1" t="s">
        <v>3340</v>
      </c>
      <c r="B954" s="2">
        <v>45195</v>
      </c>
      <c r="C954" s="1" t="s">
        <v>6671</v>
      </c>
      <c r="D954" s="1" t="s">
        <v>60</v>
      </c>
      <c r="E954">
        <v>2023</v>
      </c>
      <c r="F954" s="1" t="s">
        <v>2932</v>
      </c>
      <c r="G954" s="1" t="s">
        <v>3341</v>
      </c>
      <c r="H954" s="1" t="s">
        <v>3332</v>
      </c>
      <c r="I954" s="1" t="s">
        <v>3333</v>
      </c>
      <c r="J954" s="1" t="s">
        <v>70</v>
      </c>
      <c r="K954" s="3">
        <v>21.96</v>
      </c>
      <c r="L954">
        <v>1</v>
      </c>
      <c r="M954" s="3">
        <v>21.96</v>
      </c>
      <c r="N954" s="1" t="s">
        <v>21</v>
      </c>
      <c r="O954" s="1" t="s">
        <v>22</v>
      </c>
    </row>
    <row r="955" spans="1:15" x14ac:dyDescent="0.3">
      <c r="A955" s="1" t="s">
        <v>3342</v>
      </c>
      <c r="B955" s="2">
        <v>45498</v>
      </c>
      <c r="C955" s="1" t="s">
        <v>6672</v>
      </c>
      <c r="D955" s="1" t="s">
        <v>32</v>
      </c>
      <c r="E955">
        <v>2024</v>
      </c>
      <c r="F955" s="1" t="s">
        <v>1477</v>
      </c>
      <c r="G955" s="1" t="s">
        <v>2392</v>
      </c>
      <c r="H955" s="1" t="s">
        <v>3343</v>
      </c>
      <c r="I955" s="1" t="s">
        <v>3344</v>
      </c>
      <c r="J955" s="1" t="s">
        <v>51</v>
      </c>
      <c r="K955" s="3">
        <v>36.65</v>
      </c>
      <c r="L955">
        <v>1</v>
      </c>
      <c r="M955" s="3">
        <v>36.65</v>
      </c>
      <c r="N955" s="1" t="s">
        <v>29</v>
      </c>
      <c r="O955" s="1" t="s">
        <v>30</v>
      </c>
    </row>
    <row r="956" spans="1:15" x14ac:dyDescent="0.3">
      <c r="A956" s="1" t="s">
        <v>3345</v>
      </c>
      <c r="B956" s="2">
        <v>45568</v>
      </c>
      <c r="C956" s="1" t="s">
        <v>6672</v>
      </c>
      <c r="D956" s="1" t="s">
        <v>133</v>
      </c>
      <c r="E956">
        <v>2024</v>
      </c>
      <c r="F956" s="1" t="s">
        <v>285</v>
      </c>
      <c r="G956" s="1" t="s">
        <v>2954</v>
      </c>
      <c r="H956" s="1" t="s">
        <v>3346</v>
      </c>
      <c r="I956" s="1" t="s">
        <v>3347</v>
      </c>
      <c r="J956" s="1" t="s">
        <v>87</v>
      </c>
      <c r="K956" s="3">
        <v>29.56</v>
      </c>
      <c r="L956">
        <v>1</v>
      </c>
      <c r="M956" s="3">
        <v>29.56</v>
      </c>
      <c r="N956" s="1" t="s">
        <v>88</v>
      </c>
      <c r="O956" s="1" t="s">
        <v>193</v>
      </c>
    </row>
    <row r="957" spans="1:15" x14ac:dyDescent="0.3">
      <c r="A957" s="1" t="s">
        <v>3348</v>
      </c>
      <c r="B957" s="2">
        <v>45620</v>
      </c>
      <c r="C957" s="1" t="s">
        <v>6666</v>
      </c>
      <c r="D957" s="1" t="s">
        <v>54</v>
      </c>
      <c r="E957">
        <v>2024</v>
      </c>
      <c r="F957" s="1" t="s">
        <v>1560</v>
      </c>
      <c r="G957" s="1" t="s">
        <v>1561</v>
      </c>
      <c r="H957" s="1" t="s">
        <v>450</v>
      </c>
      <c r="I957" s="1" t="s">
        <v>2925</v>
      </c>
      <c r="J957" s="1" t="s">
        <v>51</v>
      </c>
      <c r="K957" s="3">
        <v>13.39</v>
      </c>
      <c r="L957">
        <v>2</v>
      </c>
      <c r="M957" s="3">
        <v>26.78</v>
      </c>
      <c r="N957" s="1" t="s">
        <v>6669</v>
      </c>
      <c r="O957" s="1" t="s">
        <v>37</v>
      </c>
    </row>
    <row r="958" spans="1:15" x14ac:dyDescent="0.3">
      <c r="A958" s="1" t="s">
        <v>3349</v>
      </c>
      <c r="B958" s="2">
        <v>45001</v>
      </c>
      <c r="C958" s="1" t="s">
        <v>6672</v>
      </c>
      <c r="D958" s="1" t="s">
        <v>15</v>
      </c>
      <c r="E958">
        <v>2023</v>
      </c>
      <c r="F958" s="1" t="s">
        <v>3350</v>
      </c>
      <c r="G958" s="1" t="s">
        <v>3351</v>
      </c>
      <c r="H958" s="1" t="s">
        <v>416</v>
      </c>
      <c r="I958" s="1" t="s">
        <v>1469</v>
      </c>
      <c r="J958" s="1" t="s">
        <v>20</v>
      </c>
      <c r="K958" s="3">
        <v>32.049999999999997</v>
      </c>
      <c r="L958">
        <v>5</v>
      </c>
      <c r="M958" s="3">
        <v>160.25</v>
      </c>
      <c r="N958" s="1" t="s">
        <v>21</v>
      </c>
      <c r="O958" s="1" t="s">
        <v>22</v>
      </c>
    </row>
    <row r="959" spans="1:15" x14ac:dyDescent="0.3">
      <c r="A959" s="1" t="s">
        <v>3352</v>
      </c>
      <c r="B959" s="2">
        <v>45368</v>
      </c>
      <c r="C959" s="1" t="s">
        <v>6666</v>
      </c>
      <c r="D959" s="1" t="s">
        <v>15</v>
      </c>
      <c r="E959">
        <v>2024</v>
      </c>
      <c r="F959" s="1" t="s">
        <v>3353</v>
      </c>
      <c r="G959" s="1" t="s">
        <v>3354</v>
      </c>
      <c r="H959" s="1" t="s">
        <v>3355</v>
      </c>
      <c r="I959" s="1" t="s">
        <v>3356</v>
      </c>
      <c r="J959" s="1" t="s">
        <v>87</v>
      </c>
      <c r="K959" s="3">
        <v>43.31</v>
      </c>
      <c r="L959">
        <v>2</v>
      </c>
      <c r="M959" s="3">
        <v>86.62</v>
      </c>
      <c r="N959" s="1" t="s">
        <v>6669</v>
      </c>
      <c r="O959" s="1" t="s">
        <v>37</v>
      </c>
    </row>
    <row r="960" spans="1:15" x14ac:dyDescent="0.3">
      <c r="A960" s="1" t="s">
        <v>3357</v>
      </c>
      <c r="B960" s="2">
        <v>45106</v>
      </c>
      <c r="C960" s="1" t="s">
        <v>6672</v>
      </c>
      <c r="D960" s="1" t="s">
        <v>24</v>
      </c>
      <c r="E960">
        <v>2023</v>
      </c>
      <c r="F960" s="1" t="s">
        <v>3358</v>
      </c>
      <c r="G960" s="1" t="s">
        <v>3359</v>
      </c>
      <c r="H960" s="1" t="s">
        <v>3360</v>
      </c>
      <c r="I960" s="1" t="s">
        <v>3361</v>
      </c>
      <c r="J960" s="1" t="s">
        <v>51</v>
      </c>
      <c r="K960" s="3">
        <v>27.34</v>
      </c>
      <c r="L960">
        <v>4</v>
      </c>
      <c r="M960" s="3">
        <v>109.36</v>
      </c>
      <c r="N960" s="1" t="s">
        <v>6669</v>
      </c>
      <c r="O960" s="1" t="s">
        <v>22</v>
      </c>
    </row>
    <row r="961" spans="1:15" x14ac:dyDescent="0.3">
      <c r="A961" s="1" t="s">
        <v>3362</v>
      </c>
      <c r="B961" s="2">
        <v>44976</v>
      </c>
      <c r="C961" s="1" t="s">
        <v>6666</v>
      </c>
      <c r="D961" s="1" t="s">
        <v>39</v>
      </c>
      <c r="E961">
        <v>2023</v>
      </c>
      <c r="F961" s="1" t="s">
        <v>1259</v>
      </c>
      <c r="G961" s="1" t="s">
        <v>1260</v>
      </c>
      <c r="H961" s="1" t="s">
        <v>426</v>
      </c>
      <c r="I961" s="1" t="s">
        <v>427</v>
      </c>
      <c r="J961" s="1" t="s">
        <v>70</v>
      </c>
      <c r="K961" s="3">
        <v>49.47</v>
      </c>
      <c r="L961">
        <v>3</v>
      </c>
      <c r="M961" s="3">
        <v>148.41</v>
      </c>
      <c r="N961" s="1" t="s">
        <v>21</v>
      </c>
      <c r="O961" s="1" t="s">
        <v>30</v>
      </c>
    </row>
    <row r="962" spans="1:15" x14ac:dyDescent="0.3">
      <c r="A962" s="1" t="s">
        <v>3363</v>
      </c>
      <c r="B962" s="2">
        <v>45226</v>
      </c>
      <c r="C962" s="1" t="s">
        <v>6668</v>
      </c>
      <c r="D962" s="1" t="s">
        <v>133</v>
      </c>
      <c r="E962">
        <v>2023</v>
      </c>
      <c r="F962" s="1" t="s">
        <v>3364</v>
      </c>
      <c r="G962" s="1" t="s">
        <v>3365</v>
      </c>
      <c r="H962" s="1" t="s">
        <v>3366</v>
      </c>
      <c r="I962" s="1" t="s">
        <v>3367</v>
      </c>
      <c r="J962" s="1" t="s">
        <v>20</v>
      </c>
      <c r="K962" s="3">
        <v>17.04</v>
      </c>
      <c r="L962">
        <v>5</v>
      </c>
      <c r="M962" s="3">
        <v>85.2</v>
      </c>
      <c r="N962" s="1" t="s">
        <v>88</v>
      </c>
      <c r="O962" s="1" t="s">
        <v>44</v>
      </c>
    </row>
    <row r="963" spans="1:15" x14ac:dyDescent="0.3">
      <c r="A963" s="1" t="s">
        <v>3368</v>
      </c>
      <c r="B963" s="2">
        <v>45359</v>
      </c>
      <c r="C963" s="1" t="s">
        <v>6668</v>
      </c>
      <c r="D963" s="1" t="s">
        <v>15</v>
      </c>
      <c r="E963">
        <v>2024</v>
      </c>
      <c r="F963" s="1" t="s">
        <v>3369</v>
      </c>
      <c r="G963" s="1" t="s">
        <v>3370</v>
      </c>
      <c r="H963" s="1" t="s">
        <v>3138</v>
      </c>
      <c r="I963" s="1" t="s">
        <v>3139</v>
      </c>
      <c r="J963" s="1" t="s">
        <v>70</v>
      </c>
      <c r="K963" s="3">
        <v>32.159999999999997</v>
      </c>
      <c r="L963">
        <v>3</v>
      </c>
      <c r="M963" s="3">
        <v>96.48</v>
      </c>
      <c r="N963" s="1" t="s">
        <v>21</v>
      </c>
      <c r="O963" s="1" t="s">
        <v>193</v>
      </c>
    </row>
    <row r="964" spans="1:15" x14ac:dyDescent="0.3">
      <c r="A964" s="1" t="s">
        <v>3371</v>
      </c>
      <c r="B964" s="2">
        <v>45157</v>
      </c>
      <c r="C964" s="1" t="s">
        <v>6673</v>
      </c>
      <c r="D964" s="1" t="s">
        <v>90</v>
      </c>
      <c r="E964">
        <v>2023</v>
      </c>
      <c r="F964" s="1" t="s">
        <v>583</v>
      </c>
      <c r="G964" s="1" t="s">
        <v>3372</v>
      </c>
      <c r="H964" s="1" t="s">
        <v>2877</v>
      </c>
      <c r="I964" s="1" t="s">
        <v>2878</v>
      </c>
      <c r="J964" s="1" t="s">
        <v>51</v>
      </c>
      <c r="K964" s="3">
        <v>21.36</v>
      </c>
      <c r="L964">
        <v>3</v>
      </c>
      <c r="M964" s="3">
        <v>64.08</v>
      </c>
      <c r="N964" s="1" t="s">
        <v>6669</v>
      </c>
      <c r="O964" s="1" t="s">
        <v>95</v>
      </c>
    </row>
    <row r="965" spans="1:15" x14ac:dyDescent="0.3">
      <c r="A965" s="1" t="s">
        <v>3373</v>
      </c>
      <c r="B965" s="2">
        <v>45543</v>
      </c>
      <c r="C965" s="1" t="s">
        <v>6666</v>
      </c>
      <c r="D965" s="1" t="s">
        <v>60</v>
      </c>
      <c r="E965">
        <v>2024</v>
      </c>
      <c r="F965" s="1" t="s">
        <v>921</v>
      </c>
      <c r="G965" s="1" t="s">
        <v>3374</v>
      </c>
      <c r="H965" s="1" t="s">
        <v>416</v>
      </c>
      <c r="I965" s="1" t="s">
        <v>1469</v>
      </c>
      <c r="J965" s="1" t="s">
        <v>87</v>
      </c>
      <c r="K965" s="3">
        <v>34.229999999999997</v>
      </c>
      <c r="L965">
        <v>4</v>
      </c>
      <c r="M965" s="3">
        <v>136.91999999999999</v>
      </c>
      <c r="N965" s="1" t="s">
        <v>21</v>
      </c>
      <c r="O965" s="1" t="s">
        <v>37</v>
      </c>
    </row>
    <row r="966" spans="1:15" x14ac:dyDescent="0.3">
      <c r="A966" s="1" t="s">
        <v>3375</v>
      </c>
      <c r="B966" s="2">
        <v>45053</v>
      </c>
      <c r="C966" s="1" t="s">
        <v>6666</v>
      </c>
      <c r="D966" s="1" t="s">
        <v>46</v>
      </c>
      <c r="E966">
        <v>2023</v>
      </c>
      <c r="F966" s="1" t="s">
        <v>1388</v>
      </c>
      <c r="G966" s="1" t="s">
        <v>3376</v>
      </c>
      <c r="H966" s="1" t="s">
        <v>3377</v>
      </c>
      <c r="I966" s="1" t="s">
        <v>3378</v>
      </c>
      <c r="J966" s="1" t="s">
        <v>70</v>
      </c>
      <c r="K966" s="3">
        <v>38.03</v>
      </c>
      <c r="L966">
        <v>1</v>
      </c>
      <c r="M966" s="3">
        <v>38.03</v>
      </c>
      <c r="N966" s="1" t="s">
        <v>21</v>
      </c>
      <c r="O966" s="1" t="s">
        <v>37</v>
      </c>
    </row>
    <row r="967" spans="1:15" x14ac:dyDescent="0.3">
      <c r="A967" s="1" t="s">
        <v>3379</v>
      </c>
      <c r="B967" s="2">
        <v>45097</v>
      </c>
      <c r="C967" s="1" t="s">
        <v>6671</v>
      </c>
      <c r="D967" s="1" t="s">
        <v>24</v>
      </c>
      <c r="E967">
        <v>2023</v>
      </c>
      <c r="F967" s="1" t="s">
        <v>972</v>
      </c>
      <c r="G967" s="1" t="s">
        <v>1930</v>
      </c>
      <c r="H967" s="1" t="s">
        <v>3380</v>
      </c>
      <c r="I967" s="1" t="s">
        <v>3381</v>
      </c>
      <c r="J967" s="1" t="s">
        <v>87</v>
      </c>
      <c r="K967" s="3">
        <v>44.47</v>
      </c>
      <c r="L967">
        <v>4</v>
      </c>
      <c r="M967" s="3">
        <v>177.88</v>
      </c>
      <c r="N967" s="1" t="s">
        <v>21</v>
      </c>
      <c r="O967" s="1" t="s">
        <v>193</v>
      </c>
    </row>
    <row r="968" spans="1:15" x14ac:dyDescent="0.3">
      <c r="A968" s="1" t="s">
        <v>3382</v>
      </c>
      <c r="B968" s="2">
        <v>45026</v>
      </c>
      <c r="C968" s="1" t="s">
        <v>6667</v>
      </c>
      <c r="D968" s="1" t="s">
        <v>82</v>
      </c>
      <c r="E968">
        <v>2023</v>
      </c>
      <c r="F968" s="1" t="s">
        <v>295</v>
      </c>
      <c r="G968" s="1" t="s">
        <v>3383</v>
      </c>
      <c r="H968" s="1" t="s">
        <v>633</v>
      </c>
      <c r="I968" s="1" t="s">
        <v>634</v>
      </c>
      <c r="J968" s="1" t="s">
        <v>20</v>
      </c>
      <c r="K968" s="3">
        <v>9.8800000000000008</v>
      </c>
      <c r="L968">
        <v>2</v>
      </c>
      <c r="M968" s="3">
        <v>19.760000000000002</v>
      </c>
      <c r="N968" s="1" t="s">
        <v>29</v>
      </c>
      <c r="O968" s="1" t="s">
        <v>95</v>
      </c>
    </row>
    <row r="969" spans="1:15" x14ac:dyDescent="0.3">
      <c r="A969" s="1" t="s">
        <v>3384</v>
      </c>
      <c r="B969" s="2">
        <v>44960</v>
      </c>
      <c r="C969" s="1" t="s">
        <v>6668</v>
      </c>
      <c r="D969" s="1" t="s">
        <v>39</v>
      </c>
      <c r="E969">
        <v>2023</v>
      </c>
      <c r="F969" s="1" t="s">
        <v>1726</v>
      </c>
      <c r="G969" s="1" t="s">
        <v>3385</v>
      </c>
      <c r="H969" s="1" t="s">
        <v>3250</v>
      </c>
      <c r="I969" s="1" t="s">
        <v>3386</v>
      </c>
      <c r="J969" s="1" t="s">
        <v>87</v>
      </c>
      <c r="K969" s="3">
        <v>5.22</v>
      </c>
      <c r="L969">
        <v>3</v>
      </c>
      <c r="M969" s="3">
        <v>15.66</v>
      </c>
      <c r="N969" s="1" t="s">
        <v>88</v>
      </c>
      <c r="O969" s="1" t="s">
        <v>37</v>
      </c>
    </row>
    <row r="970" spans="1:15" x14ac:dyDescent="0.3">
      <c r="A970" s="1" t="s">
        <v>3387</v>
      </c>
      <c r="B970" s="2">
        <v>44927</v>
      </c>
      <c r="C970" s="1" t="s">
        <v>6666</v>
      </c>
      <c r="D970" s="1" t="s">
        <v>210</v>
      </c>
      <c r="E970">
        <v>2023</v>
      </c>
      <c r="F970" s="1" t="s">
        <v>2317</v>
      </c>
      <c r="G970" s="1" t="s">
        <v>2318</v>
      </c>
      <c r="H970" s="1" t="s">
        <v>57</v>
      </c>
      <c r="I970" s="1" t="s">
        <v>2669</v>
      </c>
      <c r="J970" s="1" t="s">
        <v>70</v>
      </c>
      <c r="K970" s="3">
        <v>33.08</v>
      </c>
      <c r="L970">
        <v>5</v>
      </c>
      <c r="M970" s="3">
        <v>165.4</v>
      </c>
      <c r="N970" s="1" t="s">
        <v>6669</v>
      </c>
      <c r="O970" s="1" t="s">
        <v>37</v>
      </c>
    </row>
    <row r="971" spans="1:15" x14ac:dyDescent="0.3">
      <c r="A971" s="1" t="s">
        <v>3388</v>
      </c>
      <c r="B971" s="2">
        <v>45745</v>
      </c>
      <c r="C971" s="1" t="s">
        <v>6673</v>
      </c>
      <c r="D971" s="1" t="s">
        <v>15</v>
      </c>
      <c r="E971">
        <v>2025</v>
      </c>
      <c r="F971" s="1" t="s">
        <v>47</v>
      </c>
      <c r="G971" s="1" t="s">
        <v>48</v>
      </c>
      <c r="H971" s="1" t="s">
        <v>816</v>
      </c>
      <c r="I971" s="1" t="s">
        <v>817</v>
      </c>
      <c r="J971" s="1" t="s">
        <v>70</v>
      </c>
      <c r="K971" s="3">
        <v>33.78</v>
      </c>
      <c r="L971">
        <v>4</v>
      </c>
      <c r="M971" s="3">
        <v>135.12</v>
      </c>
      <c r="N971" s="1" t="s">
        <v>21</v>
      </c>
      <c r="O971" s="1" t="s">
        <v>37</v>
      </c>
    </row>
    <row r="972" spans="1:15" x14ac:dyDescent="0.3">
      <c r="A972" s="1" t="s">
        <v>3389</v>
      </c>
      <c r="B972" s="2">
        <v>45848</v>
      </c>
      <c r="C972" s="1" t="s">
        <v>6672</v>
      </c>
      <c r="D972" s="1" t="s">
        <v>32</v>
      </c>
      <c r="E972">
        <v>2025</v>
      </c>
      <c r="F972" s="1" t="s">
        <v>1408</v>
      </c>
      <c r="G972" s="1" t="s">
        <v>1409</v>
      </c>
      <c r="H972" s="1" t="s">
        <v>1140</v>
      </c>
      <c r="I972" s="1" t="s">
        <v>1141</v>
      </c>
      <c r="J972" s="1" t="s">
        <v>20</v>
      </c>
      <c r="K972" s="3">
        <v>10.07</v>
      </c>
      <c r="L972">
        <v>5</v>
      </c>
      <c r="M972" s="3">
        <v>50.35</v>
      </c>
      <c r="N972" s="1" t="s">
        <v>29</v>
      </c>
      <c r="O972" s="1" t="s">
        <v>44</v>
      </c>
    </row>
    <row r="973" spans="1:15" x14ac:dyDescent="0.3">
      <c r="A973" s="1" t="s">
        <v>3390</v>
      </c>
      <c r="B973" s="2">
        <v>45684</v>
      </c>
      <c r="C973" s="1" t="s">
        <v>6667</v>
      </c>
      <c r="D973" s="1" t="s">
        <v>210</v>
      </c>
      <c r="E973">
        <v>2025</v>
      </c>
      <c r="F973" s="1" t="s">
        <v>3033</v>
      </c>
      <c r="G973" s="1" t="s">
        <v>3391</v>
      </c>
      <c r="H973" s="1" t="s">
        <v>1227</v>
      </c>
      <c r="I973" s="1" t="s">
        <v>3392</v>
      </c>
      <c r="J973" s="1" t="s">
        <v>20</v>
      </c>
      <c r="K973" s="3">
        <v>29.09</v>
      </c>
      <c r="L973">
        <v>1</v>
      </c>
      <c r="M973" s="3">
        <v>29.09</v>
      </c>
      <c r="N973" s="1" t="s">
        <v>21</v>
      </c>
      <c r="O973" s="1" t="s">
        <v>37</v>
      </c>
    </row>
    <row r="974" spans="1:15" x14ac:dyDescent="0.3">
      <c r="A974" s="1" t="s">
        <v>3393</v>
      </c>
      <c r="B974" s="2">
        <v>45039</v>
      </c>
      <c r="C974" s="1" t="s">
        <v>6666</v>
      </c>
      <c r="D974" s="1" t="s">
        <v>82</v>
      </c>
      <c r="E974">
        <v>2023</v>
      </c>
      <c r="F974" s="1" t="s">
        <v>511</v>
      </c>
      <c r="G974" s="1" t="s">
        <v>512</v>
      </c>
      <c r="H974" s="1" t="s">
        <v>554</v>
      </c>
      <c r="I974" s="1" t="s">
        <v>555</v>
      </c>
      <c r="J974" s="1" t="s">
        <v>70</v>
      </c>
      <c r="K974" s="3">
        <v>34.64</v>
      </c>
      <c r="L974">
        <v>3</v>
      </c>
      <c r="M974" s="3">
        <v>103.92</v>
      </c>
      <c r="N974" s="1" t="s">
        <v>6669</v>
      </c>
      <c r="O974" s="1" t="s">
        <v>37</v>
      </c>
    </row>
    <row r="975" spans="1:15" x14ac:dyDescent="0.3">
      <c r="A975" s="1" t="s">
        <v>3394</v>
      </c>
      <c r="B975" s="2">
        <v>45501</v>
      </c>
      <c r="C975" s="1" t="s">
        <v>6666</v>
      </c>
      <c r="D975" s="1" t="s">
        <v>32</v>
      </c>
      <c r="E975">
        <v>2024</v>
      </c>
      <c r="F975" s="1" t="s">
        <v>3395</v>
      </c>
      <c r="G975" s="1" t="s">
        <v>3396</v>
      </c>
      <c r="H975" s="1" t="s">
        <v>1661</v>
      </c>
      <c r="I975" s="1" t="s">
        <v>1662</v>
      </c>
      <c r="J975" s="1" t="s">
        <v>20</v>
      </c>
      <c r="K975" s="3">
        <v>22.63</v>
      </c>
      <c r="L975">
        <v>5</v>
      </c>
      <c r="M975" s="3">
        <v>113.15</v>
      </c>
      <c r="N975" s="1" t="s">
        <v>21</v>
      </c>
      <c r="O975" s="1" t="s">
        <v>52</v>
      </c>
    </row>
    <row r="976" spans="1:15" x14ac:dyDescent="0.3">
      <c r="A976" s="1" t="s">
        <v>3397</v>
      </c>
      <c r="B976" s="2">
        <v>45884</v>
      </c>
      <c r="C976" s="1" t="s">
        <v>6668</v>
      </c>
      <c r="D976" s="1" t="s">
        <v>90</v>
      </c>
      <c r="E976">
        <v>2025</v>
      </c>
      <c r="F976" s="1" t="s">
        <v>330</v>
      </c>
      <c r="G976" s="1" t="s">
        <v>331</v>
      </c>
      <c r="H976" s="1" t="s">
        <v>35</v>
      </c>
      <c r="I976" s="1" t="s">
        <v>36</v>
      </c>
      <c r="J976" s="1" t="s">
        <v>51</v>
      </c>
      <c r="K976" s="3">
        <v>20.62</v>
      </c>
      <c r="L976">
        <v>4</v>
      </c>
      <c r="M976" s="3">
        <v>82.48</v>
      </c>
      <c r="N976" s="1" t="s">
        <v>21</v>
      </c>
      <c r="O976" s="1" t="s">
        <v>22</v>
      </c>
    </row>
    <row r="977" spans="1:15" x14ac:dyDescent="0.3">
      <c r="A977" s="1" t="s">
        <v>3398</v>
      </c>
      <c r="B977" s="2">
        <v>45626</v>
      </c>
      <c r="C977" s="1" t="s">
        <v>6673</v>
      </c>
      <c r="D977" s="1" t="s">
        <v>54</v>
      </c>
      <c r="E977">
        <v>2024</v>
      </c>
      <c r="F977" s="1" t="s">
        <v>1942</v>
      </c>
      <c r="G977" s="1" t="s">
        <v>3399</v>
      </c>
      <c r="H977" s="1" t="s">
        <v>3380</v>
      </c>
      <c r="I977" s="1" t="s">
        <v>3381</v>
      </c>
      <c r="J977" s="1" t="s">
        <v>70</v>
      </c>
      <c r="K977" s="3">
        <v>36.17</v>
      </c>
      <c r="L977">
        <v>3</v>
      </c>
      <c r="M977" s="3">
        <v>108.51</v>
      </c>
      <c r="N977" s="1" t="s">
        <v>6669</v>
      </c>
      <c r="O977" s="1" t="s">
        <v>22</v>
      </c>
    </row>
    <row r="978" spans="1:15" x14ac:dyDescent="0.3">
      <c r="A978" s="1" t="s">
        <v>3400</v>
      </c>
      <c r="B978" s="2">
        <v>45882</v>
      </c>
      <c r="C978" s="1" t="s">
        <v>6670</v>
      </c>
      <c r="D978" s="1" t="s">
        <v>90</v>
      </c>
      <c r="E978">
        <v>2025</v>
      </c>
      <c r="F978" s="1" t="s">
        <v>3248</v>
      </c>
      <c r="G978" s="1" t="s">
        <v>3249</v>
      </c>
      <c r="H978" s="1" t="s">
        <v>2779</v>
      </c>
      <c r="I978" s="1" t="s">
        <v>3401</v>
      </c>
      <c r="J978" s="1" t="s">
        <v>20</v>
      </c>
      <c r="K978" s="3">
        <v>48.64</v>
      </c>
      <c r="L978">
        <v>1</v>
      </c>
      <c r="M978" s="3">
        <v>48.64</v>
      </c>
      <c r="N978" s="1" t="s">
        <v>29</v>
      </c>
      <c r="O978" s="1" t="s">
        <v>37</v>
      </c>
    </row>
    <row r="979" spans="1:15" x14ac:dyDescent="0.3">
      <c r="A979" s="1" t="s">
        <v>3402</v>
      </c>
      <c r="B979" s="2">
        <v>45397</v>
      </c>
      <c r="C979" s="1" t="s">
        <v>6667</v>
      </c>
      <c r="D979" s="1" t="s">
        <v>82</v>
      </c>
      <c r="E979">
        <v>2024</v>
      </c>
      <c r="F979" s="1" t="s">
        <v>3403</v>
      </c>
      <c r="G979" s="1" t="s">
        <v>3404</v>
      </c>
      <c r="H979" s="1" t="s">
        <v>851</v>
      </c>
      <c r="I979" s="1" t="s">
        <v>2218</v>
      </c>
      <c r="J979" s="1" t="s">
        <v>87</v>
      </c>
      <c r="K979" s="3">
        <v>35.72</v>
      </c>
      <c r="L979">
        <v>4</v>
      </c>
      <c r="M979" s="3">
        <v>142.88</v>
      </c>
      <c r="N979" s="1" t="s">
        <v>6669</v>
      </c>
      <c r="O979" s="1" t="s">
        <v>44</v>
      </c>
    </row>
    <row r="980" spans="1:15" x14ac:dyDescent="0.3">
      <c r="A980" s="1" t="s">
        <v>3405</v>
      </c>
      <c r="B980" s="2">
        <v>45016</v>
      </c>
      <c r="C980" s="1" t="s">
        <v>6668</v>
      </c>
      <c r="D980" s="1" t="s">
        <v>15</v>
      </c>
      <c r="E980">
        <v>2023</v>
      </c>
      <c r="F980" s="1" t="s">
        <v>2932</v>
      </c>
      <c r="G980" s="1" t="s">
        <v>3406</v>
      </c>
      <c r="H980" s="1" t="s">
        <v>3380</v>
      </c>
      <c r="I980" s="1" t="s">
        <v>3407</v>
      </c>
      <c r="J980" s="1" t="s">
        <v>87</v>
      </c>
      <c r="K980" s="3">
        <v>14.81</v>
      </c>
      <c r="L980">
        <v>3</v>
      </c>
      <c r="M980" s="3">
        <v>44.43</v>
      </c>
      <c r="N980" s="1" t="s">
        <v>6669</v>
      </c>
      <c r="O980" s="1" t="s">
        <v>22</v>
      </c>
    </row>
    <row r="981" spans="1:15" x14ac:dyDescent="0.3">
      <c r="A981" s="1" t="s">
        <v>3408</v>
      </c>
      <c r="B981" s="2">
        <v>45310</v>
      </c>
      <c r="C981" s="1" t="s">
        <v>6668</v>
      </c>
      <c r="D981" s="1" t="s">
        <v>210</v>
      </c>
      <c r="E981">
        <v>2024</v>
      </c>
      <c r="F981" s="1" t="s">
        <v>3409</v>
      </c>
      <c r="G981" s="1" t="s">
        <v>3410</v>
      </c>
      <c r="H981" s="1" t="s">
        <v>416</v>
      </c>
      <c r="I981" s="1" t="s">
        <v>3411</v>
      </c>
      <c r="J981" s="1" t="s">
        <v>20</v>
      </c>
      <c r="K981" s="3">
        <v>46.69</v>
      </c>
      <c r="L981">
        <v>1</v>
      </c>
      <c r="M981" s="3">
        <v>46.69</v>
      </c>
      <c r="N981" s="1" t="s">
        <v>6669</v>
      </c>
      <c r="O981" s="1" t="s">
        <v>37</v>
      </c>
    </row>
    <row r="982" spans="1:15" x14ac:dyDescent="0.3">
      <c r="A982" s="1" t="s">
        <v>3412</v>
      </c>
      <c r="B982" s="2">
        <v>45304</v>
      </c>
      <c r="C982" s="1" t="s">
        <v>6673</v>
      </c>
      <c r="D982" s="1" t="s">
        <v>210</v>
      </c>
      <c r="E982">
        <v>2024</v>
      </c>
      <c r="F982" s="1" t="s">
        <v>1897</v>
      </c>
      <c r="G982" s="1" t="s">
        <v>1898</v>
      </c>
      <c r="H982" s="1" t="s">
        <v>213</v>
      </c>
      <c r="I982" s="1" t="s">
        <v>1774</v>
      </c>
      <c r="J982" s="1" t="s">
        <v>51</v>
      </c>
      <c r="K982" s="3">
        <v>23.74</v>
      </c>
      <c r="L982">
        <v>2</v>
      </c>
      <c r="M982" s="3">
        <v>47.48</v>
      </c>
      <c r="N982" s="1" t="s">
        <v>29</v>
      </c>
      <c r="O982" s="1" t="s">
        <v>37</v>
      </c>
    </row>
    <row r="983" spans="1:15" x14ac:dyDescent="0.3">
      <c r="A983" s="1" t="s">
        <v>3413</v>
      </c>
      <c r="B983" s="2">
        <v>45373</v>
      </c>
      <c r="C983" s="1" t="s">
        <v>6668</v>
      </c>
      <c r="D983" s="1" t="s">
        <v>15</v>
      </c>
      <c r="E983">
        <v>2024</v>
      </c>
      <c r="F983" s="1" t="s">
        <v>499</v>
      </c>
      <c r="G983" s="1" t="s">
        <v>3414</v>
      </c>
      <c r="H983" s="1" t="s">
        <v>1782</v>
      </c>
      <c r="I983" s="1" t="s">
        <v>3415</v>
      </c>
      <c r="J983" s="1" t="s">
        <v>20</v>
      </c>
      <c r="K983" s="3">
        <v>17.079999999999998</v>
      </c>
      <c r="L983">
        <v>5</v>
      </c>
      <c r="M983" s="3">
        <v>85.4</v>
      </c>
      <c r="N983" s="1" t="s">
        <v>88</v>
      </c>
      <c r="O983" s="1" t="s">
        <v>22</v>
      </c>
    </row>
    <row r="984" spans="1:15" x14ac:dyDescent="0.3">
      <c r="A984" s="1" t="s">
        <v>3416</v>
      </c>
      <c r="B984" s="2">
        <v>45195</v>
      </c>
      <c r="C984" s="1" t="s">
        <v>6671</v>
      </c>
      <c r="D984" s="1" t="s">
        <v>60</v>
      </c>
      <c r="E984">
        <v>2023</v>
      </c>
      <c r="F984" s="1" t="s">
        <v>3417</v>
      </c>
      <c r="G984" s="1" t="s">
        <v>3418</v>
      </c>
      <c r="H984" s="1" t="s">
        <v>572</v>
      </c>
      <c r="I984" s="1" t="s">
        <v>3170</v>
      </c>
      <c r="J984" s="1" t="s">
        <v>20</v>
      </c>
      <c r="K984" s="3">
        <v>6.7</v>
      </c>
      <c r="L984">
        <v>3</v>
      </c>
      <c r="M984" s="3">
        <v>20.100000000000001</v>
      </c>
      <c r="N984" s="1" t="s">
        <v>21</v>
      </c>
      <c r="O984" s="1" t="s">
        <v>30</v>
      </c>
    </row>
    <row r="985" spans="1:15" x14ac:dyDescent="0.3">
      <c r="A985" s="1" t="s">
        <v>3419</v>
      </c>
      <c r="B985" s="2">
        <v>45654</v>
      </c>
      <c r="C985" s="1" t="s">
        <v>6673</v>
      </c>
      <c r="D985" s="1" t="s">
        <v>107</v>
      </c>
      <c r="E985">
        <v>2024</v>
      </c>
      <c r="F985" s="1" t="s">
        <v>1168</v>
      </c>
      <c r="G985" s="1" t="s">
        <v>1169</v>
      </c>
      <c r="H985" s="1" t="s">
        <v>302</v>
      </c>
      <c r="I985" s="1" t="s">
        <v>3420</v>
      </c>
      <c r="J985" s="1" t="s">
        <v>70</v>
      </c>
      <c r="K985" s="3">
        <v>8.2200000000000006</v>
      </c>
      <c r="L985">
        <v>5</v>
      </c>
      <c r="M985" s="3">
        <v>41.1</v>
      </c>
      <c r="N985" s="1" t="s">
        <v>29</v>
      </c>
      <c r="O985" s="1" t="s">
        <v>30</v>
      </c>
    </row>
    <row r="986" spans="1:15" x14ac:dyDescent="0.3">
      <c r="A986" s="1" t="s">
        <v>3421</v>
      </c>
      <c r="B986" s="2">
        <v>45224</v>
      </c>
      <c r="C986" s="1" t="s">
        <v>6670</v>
      </c>
      <c r="D986" s="1" t="s">
        <v>133</v>
      </c>
      <c r="E986">
        <v>2023</v>
      </c>
      <c r="F986" s="1" t="s">
        <v>3422</v>
      </c>
      <c r="G986" s="1" t="s">
        <v>3423</v>
      </c>
      <c r="H986" s="1" t="s">
        <v>370</v>
      </c>
      <c r="I986" s="1" t="s">
        <v>902</v>
      </c>
      <c r="J986" s="1" t="s">
        <v>87</v>
      </c>
      <c r="K986" s="3">
        <v>21.77</v>
      </c>
      <c r="L986">
        <v>3</v>
      </c>
      <c r="M986" s="3">
        <v>65.31</v>
      </c>
      <c r="N986" s="1" t="s">
        <v>21</v>
      </c>
      <c r="O986" s="1" t="s">
        <v>95</v>
      </c>
    </row>
    <row r="987" spans="1:15" x14ac:dyDescent="0.3">
      <c r="A987" s="1" t="s">
        <v>3424</v>
      </c>
      <c r="B987" s="2">
        <v>44865</v>
      </c>
      <c r="C987" s="1" t="s">
        <v>6667</v>
      </c>
      <c r="D987" s="1" t="s">
        <v>133</v>
      </c>
      <c r="E987">
        <v>2022</v>
      </c>
      <c r="F987" s="1" t="s">
        <v>1304</v>
      </c>
      <c r="G987" s="1" t="s">
        <v>1865</v>
      </c>
      <c r="H987" s="1" t="s">
        <v>3425</v>
      </c>
      <c r="I987" s="1" t="s">
        <v>3426</v>
      </c>
      <c r="J987" s="1" t="s">
        <v>51</v>
      </c>
      <c r="K987" s="3">
        <v>18.87</v>
      </c>
      <c r="L987">
        <v>2</v>
      </c>
      <c r="M987" s="3">
        <v>37.74</v>
      </c>
      <c r="N987" s="1" t="s">
        <v>6669</v>
      </c>
      <c r="O987" s="1" t="s">
        <v>193</v>
      </c>
    </row>
    <row r="988" spans="1:15" x14ac:dyDescent="0.3">
      <c r="A988" s="1" t="s">
        <v>3427</v>
      </c>
      <c r="B988" s="2">
        <v>45379</v>
      </c>
      <c r="C988" s="1" t="s">
        <v>6672</v>
      </c>
      <c r="D988" s="1" t="s">
        <v>15</v>
      </c>
      <c r="E988">
        <v>2024</v>
      </c>
      <c r="F988" s="1" t="s">
        <v>2799</v>
      </c>
      <c r="G988" s="1" t="s">
        <v>2800</v>
      </c>
      <c r="H988" s="1" t="s">
        <v>1140</v>
      </c>
      <c r="I988" s="1" t="s">
        <v>3193</v>
      </c>
      <c r="J988" s="1" t="s">
        <v>51</v>
      </c>
      <c r="K988" s="3">
        <v>41.74</v>
      </c>
      <c r="L988">
        <v>2</v>
      </c>
      <c r="M988" s="3">
        <v>83.48</v>
      </c>
      <c r="N988" s="1" t="s">
        <v>6669</v>
      </c>
      <c r="O988" s="1" t="s">
        <v>30</v>
      </c>
    </row>
    <row r="989" spans="1:15" x14ac:dyDescent="0.3">
      <c r="A989" s="1" t="s">
        <v>3428</v>
      </c>
      <c r="B989" s="2">
        <v>45470</v>
      </c>
      <c r="C989" s="1" t="s">
        <v>6672</v>
      </c>
      <c r="D989" s="1" t="s">
        <v>24</v>
      </c>
      <c r="E989">
        <v>2024</v>
      </c>
      <c r="F989" s="1" t="s">
        <v>3429</v>
      </c>
      <c r="G989" s="1" t="s">
        <v>3430</v>
      </c>
      <c r="H989" s="1" t="s">
        <v>2213</v>
      </c>
      <c r="I989" s="1" t="s">
        <v>3431</v>
      </c>
      <c r="J989" s="1" t="s">
        <v>70</v>
      </c>
      <c r="K989" s="3">
        <v>32.57</v>
      </c>
      <c r="L989">
        <v>4</v>
      </c>
      <c r="M989" s="3">
        <v>130.28</v>
      </c>
      <c r="N989" s="1" t="s">
        <v>6669</v>
      </c>
      <c r="O989" s="1" t="s">
        <v>37</v>
      </c>
    </row>
    <row r="990" spans="1:15" x14ac:dyDescent="0.3">
      <c r="A990" s="1" t="s">
        <v>3432</v>
      </c>
      <c r="B990" s="2">
        <v>45280</v>
      </c>
      <c r="C990" s="1" t="s">
        <v>6670</v>
      </c>
      <c r="D990" s="1" t="s">
        <v>107</v>
      </c>
      <c r="E990">
        <v>2023</v>
      </c>
      <c r="F990" s="1" t="s">
        <v>3027</v>
      </c>
      <c r="G990" s="1" t="s">
        <v>3028</v>
      </c>
      <c r="H990" s="1" t="s">
        <v>3433</v>
      </c>
      <c r="I990" s="1" t="s">
        <v>3434</v>
      </c>
      <c r="J990" s="1" t="s">
        <v>51</v>
      </c>
      <c r="K990" s="3">
        <v>10.1</v>
      </c>
      <c r="L990">
        <v>2</v>
      </c>
      <c r="M990" s="3">
        <v>20.2</v>
      </c>
      <c r="N990" s="1" t="s">
        <v>21</v>
      </c>
      <c r="O990" s="1" t="s">
        <v>30</v>
      </c>
    </row>
    <row r="991" spans="1:15" x14ac:dyDescent="0.3">
      <c r="A991" s="1" t="s">
        <v>3435</v>
      </c>
      <c r="B991" s="2">
        <v>45234</v>
      </c>
      <c r="C991" s="1" t="s">
        <v>6673</v>
      </c>
      <c r="D991" s="1" t="s">
        <v>54</v>
      </c>
      <c r="E991">
        <v>2023</v>
      </c>
      <c r="F991" s="1" t="s">
        <v>499</v>
      </c>
      <c r="G991" s="1" t="s">
        <v>3414</v>
      </c>
      <c r="H991" s="1" t="s">
        <v>3436</v>
      </c>
      <c r="I991" s="1" t="s">
        <v>3437</v>
      </c>
      <c r="J991" s="1" t="s">
        <v>51</v>
      </c>
      <c r="K991" s="3">
        <v>56.28</v>
      </c>
      <c r="L991">
        <v>3</v>
      </c>
      <c r="M991" s="3">
        <v>168.84</v>
      </c>
      <c r="N991" s="1" t="s">
        <v>6669</v>
      </c>
      <c r="O991" s="1" t="s">
        <v>37</v>
      </c>
    </row>
    <row r="992" spans="1:15" x14ac:dyDescent="0.3">
      <c r="A992" s="1" t="s">
        <v>3438</v>
      </c>
      <c r="B992" s="2">
        <v>45308</v>
      </c>
      <c r="C992" s="1" t="s">
        <v>6670</v>
      </c>
      <c r="D992" s="1" t="s">
        <v>210</v>
      </c>
      <c r="E992">
        <v>2024</v>
      </c>
      <c r="F992" s="1" t="s">
        <v>666</v>
      </c>
      <c r="G992" s="1" t="s">
        <v>3439</v>
      </c>
      <c r="H992" s="1" t="s">
        <v>1798</v>
      </c>
      <c r="I992" s="1" t="s">
        <v>3440</v>
      </c>
      <c r="J992" s="1" t="s">
        <v>70</v>
      </c>
      <c r="K992" s="3">
        <v>44.87</v>
      </c>
      <c r="L992">
        <v>4</v>
      </c>
      <c r="M992" s="3">
        <v>179.48</v>
      </c>
      <c r="N992" s="1" t="s">
        <v>88</v>
      </c>
      <c r="O992" s="1" t="s">
        <v>37</v>
      </c>
    </row>
    <row r="993" spans="1:15" x14ac:dyDescent="0.3">
      <c r="A993" s="1" t="s">
        <v>3441</v>
      </c>
      <c r="B993" s="2">
        <v>45080</v>
      </c>
      <c r="C993" s="1" t="s">
        <v>6673</v>
      </c>
      <c r="D993" s="1" t="s">
        <v>24</v>
      </c>
      <c r="E993">
        <v>2023</v>
      </c>
      <c r="F993" s="1" t="s">
        <v>3442</v>
      </c>
      <c r="G993" s="1" t="s">
        <v>3443</v>
      </c>
      <c r="H993" s="1" t="s">
        <v>1378</v>
      </c>
      <c r="I993" s="1" t="s">
        <v>3444</v>
      </c>
      <c r="J993" s="1" t="s">
        <v>51</v>
      </c>
      <c r="K993" s="3">
        <v>8.18</v>
      </c>
      <c r="L993">
        <v>5</v>
      </c>
      <c r="M993" s="3">
        <v>40.9</v>
      </c>
      <c r="N993" s="1" t="s">
        <v>6669</v>
      </c>
      <c r="O993" s="1" t="s">
        <v>22</v>
      </c>
    </row>
    <row r="994" spans="1:15" x14ac:dyDescent="0.3">
      <c r="A994" s="1" t="s">
        <v>3445</v>
      </c>
      <c r="B994" s="2">
        <v>45380</v>
      </c>
      <c r="C994" s="1" t="s">
        <v>6668</v>
      </c>
      <c r="D994" s="1" t="s">
        <v>15</v>
      </c>
      <c r="E994">
        <v>2024</v>
      </c>
      <c r="F994" s="1" t="s">
        <v>3446</v>
      </c>
      <c r="G994" s="1" t="s">
        <v>3447</v>
      </c>
      <c r="H994" s="1" t="s">
        <v>1158</v>
      </c>
      <c r="I994" s="1" t="s">
        <v>3448</v>
      </c>
      <c r="J994" s="1" t="s">
        <v>20</v>
      </c>
      <c r="K994" s="3">
        <v>16.09</v>
      </c>
      <c r="L994">
        <v>4</v>
      </c>
      <c r="M994" s="3">
        <v>64.36</v>
      </c>
      <c r="N994" s="1" t="s">
        <v>6669</v>
      </c>
      <c r="O994" s="1" t="s">
        <v>30</v>
      </c>
    </row>
    <row r="995" spans="1:15" x14ac:dyDescent="0.3">
      <c r="A995" s="1" t="s">
        <v>3449</v>
      </c>
      <c r="B995" s="2">
        <v>45878</v>
      </c>
      <c r="C995" s="1" t="s">
        <v>6673</v>
      </c>
      <c r="D995" s="1" t="s">
        <v>90</v>
      </c>
      <c r="E995">
        <v>2025</v>
      </c>
      <c r="F995" s="1" t="s">
        <v>2006</v>
      </c>
      <c r="G995" s="1" t="s">
        <v>2007</v>
      </c>
      <c r="H995" s="1" t="s">
        <v>791</v>
      </c>
      <c r="I995" s="1" t="s">
        <v>792</v>
      </c>
      <c r="J995" s="1" t="s">
        <v>51</v>
      </c>
      <c r="K995" s="3">
        <v>33.270000000000003</v>
      </c>
      <c r="L995">
        <v>5</v>
      </c>
      <c r="M995" s="3">
        <v>166.35</v>
      </c>
      <c r="N995" s="1" t="s">
        <v>21</v>
      </c>
      <c r="O995" s="1" t="s">
        <v>37</v>
      </c>
    </row>
    <row r="996" spans="1:15" x14ac:dyDescent="0.3">
      <c r="A996" s="1" t="s">
        <v>3450</v>
      </c>
      <c r="B996" s="2">
        <v>45314</v>
      </c>
      <c r="C996" s="1" t="s">
        <v>6671</v>
      </c>
      <c r="D996" s="1" t="s">
        <v>210</v>
      </c>
      <c r="E996">
        <v>2024</v>
      </c>
      <c r="F996" s="1" t="s">
        <v>728</v>
      </c>
      <c r="G996" s="1" t="s">
        <v>729</v>
      </c>
      <c r="H996" s="1" t="s">
        <v>2268</v>
      </c>
      <c r="I996" s="1" t="s">
        <v>2269</v>
      </c>
      <c r="J996" s="1" t="s">
        <v>20</v>
      </c>
      <c r="K996" s="3">
        <v>42.71</v>
      </c>
      <c r="L996">
        <v>2</v>
      </c>
      <c r="M996" s="3">
        <v>85.42</v>
      </c>
      <c r="N996" s="1" t="s">
        <v>6669</v>
      </c>
      <c r="O996" s="1" t="s">
        <v>37</v>
      </c>
    </row>
    <row r="997" spans="1:15" x14ac:dyDescent="0.3">
      <c r="A997" s="1" t="s">
        <v>3451</v>
      </c>
      <c r="B997" s="2">
        <v>45491</v>
      </c>
      <c r="C997" s="1" t="s">
        <v>6672</v>
      </c>
      <c r="D997" s="1" t="s">
        <v>32</v>
      </c>
      <c r="E997">
        <v>2024</v>
      </c>
      <c r="F997" s="1" t="s">
        <v>626</v>
      </c>
      <c r="G997" s="1" t="s">
        <v>627</v>
      </c>
      <c r="H997" s="1" t="s">
        <v>2438</v>
      </c>
      <c r="I997" s="1" t="s">
        <v>2439</v>
      </c>
      <c r="J997" s="1" t="s">
        <v>20</v>
      </c>
      <c r="K997" s="3">
        <v>11.13</v>
      </c>
      <c r="L997">
        <v>3</v>
      </c>
      <c r="M997" s="3">
        <v>33.39</v>
      </c>
      <c r="N997" s="1" t="s">
        <v>21</v>
      </c>
      <c r="O997" s="1" t="s">
        <v>193</v>
      </c>
    </row>
    <row r="998" spans="1:15" x14ac:dyDescent="0.3">
      <c r="A998" s="1" t="s">
        <v>3452</v>
      </c>
      <c r="B998" s="2">
        <v>45112</v>
      </c>
      <c r="C998" s="1" t="s">
        <v>6670</v>
      </c>
      <c r="D998" s="1" t="s">
        <v>32</v>
      </c>
      <c r="E998">
        <v>2023</v>
      </c>
      <c r="F998" s="1" t="s">
        <v>732</v>
      </c>
      <c r="G998" s="1" t="s">
        <v>2520</v>
      </c>
      <c r="H998" s="1" t="s">
        <v>416</v>
      </c>
      <c r="I998" s="1" t="s">
        <v>2297</v>
      </c>
      <c r="J998" s="1" t="s">
        <v>20</v>
      </c>
      <c r="K998" s="3">
        <v>20.34</v>
      </c>
      <c r="L998">
        <v>5</v>
      </c>
      <c r="M998" s="3">
        <v>101.7</v>
      </c>
      <c r="N998" s="1" t="s">
        <v>6669</v>
      </c>
      <c r="O998" s="1" t="s">
        <v>193</v>
      </c>
    </row>
    <row r="999" spans="1:15" x14ac:dyDescent="0.3">
      <c r="A999" s="1" t="s">
        <v>3453</v>
      </c>
      <c r="B999" s="2">
        <v>45610</v>
      </c>
      <c r="C999" s="1" t="s">
        <v>6672</v>
      </c>
      <c r="D999" s="1" t="s">
        <v>54</v>
      </c>
      <c r="E999">
        <v>2024</v>
      </c>
      <c r="F999" s="1" t="s">
        <v>1680</v>
      </c>
      <c r="G999" s="1" t="s">
        <v>1681</v>
      </c>
      <c r="H999" s="1" t="s">
        <v>3149</v>
      </c>
      <c r="I999" s="1" t="s">
        <v>3454</v>
      </c>
      <c r="J999" s="1" t="s">
        <v>87</v>
      </c>
      <c r="K999" s="3">
        <v>29</v>
      </c>
      <c r="L999">
        <v>4</v>
      </c>
      <c r="M999" s="3">
        <v>116</v>
      </c>
      <c r="N999" s="1" t="s">
        <v>6669</v>
      </c>
      <c r="O999" s="1" t="s">
        <v>37</v>
      </c>
    </row>
    <row r="1000" spans="1:15" x14ac:dyDescent="0.3">
      <c r="A1000" s="1" t="s">
        <v>3455</v>
      </c>
      <c r="B1000" s="2">
        <v>45636</v>
      </c>
      <c r="C1000" s="1" t="s">
        <v>6671</v>
      </c>
      <c r="D1000" s="1" t="s">
        <v>107</v>
      </c>
      <c r="E1000">
        <v>2024</v>
      </c>
      <c r="F1000" s="1" t="s">
        <v>3152</v>
      </c>
      <c r="G1000" s="1" t="s">
        <v>3456</v>
      </c>
      <c r="H1000" s="1" t="s">
        <v>518</v>
      </c>
      <c r="I1000" s="1" t="s">
        <v>3457</v>
      </c>
      <c r="J1000" s="1" t="s">
        <v>70</v>
      </c>
      <c r="K1000" s="3">
        <v>42.94</v>
      </c>
      <c r="L1000">
        <v>5</v>
      </c>
      <c r="M1000" s="3">
        <v>214.7</v>
      </c>
      <c r="N1000" s="1" t="s">
        <v>29</v>
      </c>
      <c r="O1000" s="1" t="s">
        <v>193</v>
      </c>
    </row>
    <row r="1001" spans="1:15" x14ac:dyDescent="0.3">
      <c r="A1001" s="1" t="s">
        <v>3458</v>
      </c>
      <c r="B1001" s="2">
        <v>45825</v>
      </c>
      <c r="C1001" s="1" t="s">
        <v>6671</v>
      </c>
      <c r="D1001" s="1" t="s">
        <v>24</v>
      </c>
      <c r="E1001">
        <v>2025</v>
      </c>
      <c r="F1001" s="1" t="s">
        <v>3459</v>
      </c>
      <c r="G1001" s="1" t="s">
        <v>3460</v>
      </c>
      <c r="H1001" s="1" t="s">
        <v>2396</v>
      </c>
      <c r="I1001" s="1" t="s">
        <v>2397</v>
      </c>
      <c r="J1001" s="1" t="s">
        <v>51</v>
      </c>
      <c r="K1001" s="3">
        <v>22.47</v>
      </c>
      <c r="L1001">
        <v>4</v>
      </c>
      <c r="M1001" s="3">
        <v>89.88</v>
      </c>
      <c r="N1001" s="1" t="s">
        <v>21</v>
      </c>
      <c r="O1001" s="1" t="s">
        <v>80</v>
      </c>
    </row>
    <row r="1002" spans="1:15" x14ac:dyDescent="0.3">
      <c r="A1002" s="1" t="s">
        <v>3461</v>
      </c>
      <c r="B1002" s="2">
        <v>44955</v>
      </c>
      <c r="C1002" s="1" t="s">
        <v>6666</v>
      </c>
      <c r="D1002" s="1" t="s">
        <v>210</v>
      </c>
      <c r="E1002">
        <v>2023</v>
      </c>
      <c r="F1002" s="1" t="s">
        <v>1388</v>
      </c>
      <c r="G1002" s="1" t="s">
        <v>3376</v>
      </c>
      <c r="H1002" s="1" t="s">
        <v>197</v>
      </c>
      <c r="I1002" s="1" t="s">
        <v>3070</v>
      </c>
      <c r="J1002" s="1" t="s">
        <v>20</v>
      </c>
      <c r="K1002" s="3">
        <v>49.73</v>
      </c>
      <c r="L1002">
        <v>2</v>
      </c>
      <c r="M1002" s="3">
        <v>99.46</v>
      </c>
      <c r="N1002" s="1" t="s">
        <v>21</v>
      </c>
      <c r="O1002" s="1" t="s">
        <v>44</v>
      </c>
    </row>
    <row r="1003" spans="1:15" x14ac:dyDescent="0.3">
      <c r="A1003" s="1" t="s">
        <v>3462</v>
      </c>
      <c r="B1003" s="2">
        <v>45036</v>
      </c>
      <c r="C1003" s="1" t="s">
        <v>6672</v>
      </c>
      <c r="D1003" s="1" t="s">
        <v>82</v>
      </c>
      <c r="E1003">
        <v>2023</v>
      </c>
      <c r="F1003" s="1" t="s">
        <v>3463</v>
      </c>
      <c r="G1003" s="1" t="s">
        <v>3464</v>
      </c>
      <c r="H1003" s="1" t="s">
        <v>2053</v>
      </c>
      <c r="I1003" s="1" t="s">
        <v>2054</v>
      </c>
      <c r="J1003" s="1" t="s">
        <v>70</v>
      </c>
      <c r="K1003" s="3">
        <v>56.76</v>
      </c>
      <c r="L1003">
        <v>1</v>
      </c>
      <c r="M1003" s="3">
        <v>56.76</v>
      </c>
      <c r="N1003" s="1" t="s">
        <v>21</v>
      </c>
      <c r="O1003" s="1" t="s">
        <v>95</v>
      </c>
    </row>
    <row r="1004" spans="1:15" x14ac:dyDescent="0.3">
      <c r="A1004" s="1" t="s">
        <v>3465</v>
      </c>
      <c r="B1004" s="2">
        <v>45593</v>
      </c>
      <c r="C1004" s="1" t="s">
        <v>6667</v>
      </c>
      <c r="D1004" s="1" t="s">
        <v>133</v>
      </c>
      <c r="E1004">
        <v>2024</v>
      </c>
      <c r="F1004" s="1" t="s">
        <v>1524</v>
      </c>
      <c r="G1004" s="1" t="s">
        <v>1525</v>
      </c>
      <c r="H1004" s="1" t="s">
        <v>588</v>
      </c>
      <c r="I1004" s="1" t="s">
        <v>3466</v>
      </c>
      <c r="J1004" s="1" t="s">
        <v>51</v>
      </c>
      <c r="K1004" s="3">
        <v>6.43</v>
      </c>
      <c r="L1004">
        <v>5</v>
      </c>
      <c r="M1004" s="3">
        <v>32.15</v>
      </c>
      <c r="N1004" s="1" t="s">
        <v>21</v>
      </c>
      <c r="O1004" s="1" t="s">
        <v>80</v>
      </c>
    </row>
    <row r="1005" spans="1:15" x14ac:dyDescent="0.3">
      <c r="A1005" s="1" t="s">
        <v>3467</v>
      </c>
      <c r="B1005" s="2">
        <v>45541</v>
      </c>
      <c r="C1005" s="1" t="s">
        <v>6668</v>
      </c>
      <c r="D1005" s="1" t="s">
        <v>60</v>
      </c>
      <c r="E1005">
        <v>2024</v>
      </c>
      <c r="F1005" s="1" t="s">
        <v>829</v>
      </c>
      <c r="G1005" s="1" t="s">
        <v>830</v>
      </c>
      <c r="H1005" s="1" t="s">
        <v>3468</v>
      </c>
      <c r="I1005" s="1" t="s">
        <v>3469</v>
      </c>
      <c r="J1005" s="1" t="s">
        <v>87</v>
      </c>
      <c r="K1005" s="3">
        <v>17.649999999999999</v>
      </c>
      <c r="L1005">
        <v>5</v>
      </c>
      <c r="M1005" s="3">
        <v>88.25</v>
      </c>
      <c r="N1005" s="1" t="s">
        <v>88</v>
      </c>
      <c r="O1005" s="1" t="s">
        <v>193</v>
      </c>
    </row>
    <row r="1006" spans="1:15" x14ac:dyDescent="0.3">
      <c r="A1006" s="1" t="s">
        <v>3470</v>
      </c>
      <c r="B1006" s="2">
        <v>45444</v>
      </c>
      <c r="C1006" s="1" t="s">
        <v>6673</v>
      </c>
      <c r="D1006" s="1" t="s">
        <v>24</v>
      </c>
      <c r="E1006">
        <v>2024</v>
      </c>
      <c r="F1006" s="1" t="s">
        <v>3471</v>
      </c>
      <c r="G1006" s="1" t="s">
        <v>3472</v>
      </c>
      <c r="H1006" s="1" t="s">
        <v>93</v>
      </c>
      <c r="I1006" s="1" t="s">
        <v>3473</v>
      </c>
      <c r="J1006" s="1" t="s">
        <v>87</v>
      </c>
      <c r="K1006" s="3">
        <v>22.72</v>
      </c>
      <c r="L1006">
        <v>3</v>
      </c>
      <c r="M1006" s="3">
        <v>68.16</v>
      </c>
      <c r="N1006" s="1" t="s">
        <v>21</v>
      </c>
      <c r="O1006" s="1" t="s">
        <v>37</v>
      </c>
    </row>
    <row r="1007" spans="1:15" x14ac:dyDescent="0.3">
      <c r="A1007" s="1" t="s">
        <v>3474</v>
      </c>
      <c r="B1007" s="2">
        <v>45478</v>
      </c>
      <c r="C1007" s="1" t="s">
        <v>6668</v>
      </c>
      <c r="D1007" s="1" t="s">
        <v>32</v>
      </c>
      <c r="E1007">
        <v>2024</v>
      </c>
      <c r="F1007" s="1" t="s">
        <v>3475</v>
      </c>
      <c r="G1007" s="1" t="s">
        <v>3476</v>
      </c>
      <c r="H1007" s="1" t="s">
        <v>2396</v>
      </c>
      <c r="I1007" s="1" t="s">
        <v>3477</v>
      </c>
      <c r="J1007" s="1" t="s">
        <v>70</v>
      </c>
      <c r="K1007" s="3">
        <v>28.38</v>
      </c>
      <c r="L1007">
        <v>4</v>
      </c>
      <c r="M1007" s="3">
        <v>113.52</v>
      </c>
      <c r="N1007" s="1" t="s">
        <v>21</v>
      </c>
      <c r="O1007" s="1" t="s">
        <v>44</v>
      </c>
    </row>
    <row r="1008" spans="1:15" x14ac:dyDescent="0.3">
      <c r="A1008" s="1" t="s">
        <v>3478</v>
      </c>
      <c r="B1008" s="2">
        <v>45519</v>
      </c>
      <c r="C1008" s="1" t="s">
        <v>6672</v>
      </c>
      <c r="D1008" s="1" t="s">
        <v>90</v>
      </c>
      <c r="E1008">
        <v>2024</v>
      </c>
      <c r="F1008" s="1" t="s">
        <v>3033</v>
      </c>
      <c r="G1008" s="1" t="s">
        <v>3034</v>
      </c>
      <c r="H1008" s="1" t="s">
        <v>572</v>
      </c>
      <c r="I1008" s="1" t="s">
        <v>1273</v>
      </c>
      <c r="J1008" s="1" t="s">
        <v>87</v>
      </c>
      <c r="K1008" s="3">
        <v>41.5</v>
      </c>
      <c r="L1008">
        <v>5</v>
      </c>
      <c r="M1008" s="3">
        <v>207.5</v>
      </c>
      <c r="N1008" s="1" t="s">
        <v>6669</v>
      </c>
      <c r="O1008" s="1" t="s">
        <v>22</v>
      </c>
    </row>
    <row r="1009" spans="1:15" x14ac:dyDescent="0.3">
      <c r="A1009" s="1" t="s">
        <v>3479</v>
      </c>
      <c r="B1009" s="2">
        <v>45208</v>
      </c>
      <c r="C1009" s="1" t="s">
        <v>6667</v>
      </c>
      <c r="D1009" s="1" t="s">
        <v>133</v>
      </c>
      <c r="E1009">
        <v>2023</v>
      </c>
      <c r="F1009" s="1" t="s">
        <v>3480</v>
      </c>
      <c r="G1009" s="1" t="s">
        <v>3481</v>
      </c>
      <c r="H1009" s="1" t="s">
        <v>836</v>
      </c>
      <c r="I1009" s="1" t="s">
        <v>837</v>
      </c>
      <c r="J1009" s="1" t="s">
        <v>70</v>
      </c>
      <c r="K1009" s="3">
        <v>42.01</v>
      </c>
      <c r="L1009">
        <v>3</v>
      </c>
      <c r="M1009" s="3">
        <v>126.03</v>
      </c>
      <c r="N1009" s="1" t="s">
        <v>6669</v>
      </c>
      <c r="O1009" s="1" t="s">
        <v>44</v>
      </c>
    </row>
    <row r="1010" spans="1:15" x14ac:dyDescent="0.3">
      <c r="A1010" s="1" t="s">
        <v>3482</v>
      </c>
      <c r="B1010" s="2">
        <v>44812</v>
      </c>
      <c r="C1010" s="1" t="s">
        <v>6672</v>
      </c>
      <c r="D1010" s="1" t="s">
        <v>60</v>
      </c>
      <c r="E1010">
        <v>2022</v>
      </c>
      <c r="F1010" s="1" t="s">
        <v>1188</v>
      </c>
      <c r="G1010" s="1" t="s">
        <v>1189</v>
      </c>
      <c r="H1010" s="1" t="s">
        <v>508</v>
      </c>
      <c r="I1010" s="1" t="s">
        <v>509</v>
      </c>
      <c r="J1010" s="1" t="s">
        <v>87</v>
      </c>
      <c r="K1010" s="3">
        <v>21.9</v>
      </c>
      <c r="L1010">
        <v>5</v>
      </c>
      <c r="M1010" s="3">
        <v>109.5</v>
      </c>
      <c r="N1010" s="1" t="s">
        <v>21</v>
      </c>
      <c r="O1010" s="1" t="s">
        <v>44</v>
      </c>
    </row>
    <row r="1011" spans="1:15" x14ac:dyDescent="0.3">
      <c r="A1011" s="1" t="s">
        <v>3483</v>
      </c>
      <c r="B1011" s="2">
        <v>44972</v>
      </c>
      <c r="C1011" s="1" t="s">
        <v>6670</v>
      </c>
      <c r="D1011" s="1" t="s">
        <v>39</v>
      </c>
      <c r="E1011">
        <v>2023</v>
      </c>
      <c r="F1011" s="1" t="s">
        <v>3484</v>
      </c>
      <c r="G1011" s="1" t="s">
        <v>3485</v>
      </c>
      <c r="H1011" s="1" t="s">
        <v>1050</v>
      </c>
      <c r="I1011" s="1" t="s">
        <v>3486</v>
      </c>
      <c r="J1011" s="1" t="s">
        <v>51</v>
      </c>
      <c r="K1011" s="3">
        <v>25.67</v>
      </c>
      <c r="L1011">
        <v>4</v>
      </c>
      <c r="M1011" s="3">
        <v>102.68</v>
      </c>
      <c r="N1011" s="1" t="s">
        <v>6669</v>
      </c>
      <c r="O1011" s="1" t="s">
        <v>30</v>
      </c>
    </row>
    <row r="1012" spans="1:15" x14ac:dyDescent="0.3">
      <c r="A1012" s="1" t="s">
        <v>3487</v>
      </c>
      <c r="B1012" s="2">
        <v>45082</v>
      </c>
      <c r="C1012" s="1" t="s">
        <v>6667</v>
      </c>
      <c r="D1012" s="1" t="s">
        <v>24</v>
      </c>
      <c r="E1012">
        <v>2023</v>
      </c>
      <c r="F1012" s="1" t="s">
        <v>476</v>
      </c>
      <c r="G1012" s="1" t="s">
        <v>477</v>
      </c>
      <c r="H1012" s="1" t="s">
        <v>2872</v>
      </c>
      <c r="I1012" s="1" t="s">
        <v>3488</v>
      </c>
      <c r="J1012" s="1" t="s">
        <v>51</v>
      </c>
      <c r="K1012" s="3">
        <v>54.46</v>
      </c>
      <c r="L1012">
        <v>1</v>
      </c>
      <c r="M1012" s="3">
        <v>54.46</v>
      </c>
      <c r="N1012" s="1" t="s">
        <v>21</v>
      </c>
      <c r="O1012" s="1" t="s">
        <v>22</v>
      </c>
    </row>
    <row r="1013" spans="1:15" x14ac:dyDescent="0.3">
      <c r="A1013" s="1" t="s">
        <v>3489</v>
      </c>
      <c r="B1013" s="2">
        <v>45048</v>
      </c>
      <c r="C1013" s="1" t="s">
        <v>6671</v>
      </c>
      <c r="D1013" s="1" t="s">
        <v>46</v>
      </c>
      <c r="E1013">
        <v>2023</v>
      </c>
      <c r="F1013" s="1" t="s">
        <v>3490</v>
      </c>
      <c r="G1013" s="1" t="s">
        <v>3491</v>
      </c>
      <c r="H1013" s="1" t="s">
        <v>1337</v>
      </c>
      <c r="I1013" s="1" t="s">
        <v>1338</v>
      </c>
      <c r="J1013" s="1" t="s">
        <v>20</v>
      </c>
      <c r="K1013" s="3">
        <v>13.72</v>
      </c>
      <c r="L1013">
        <v>5</v>
      </c>
      <c r="M1013" s="3">
        <v>68.599999999999994</v>
      </c>
      <c r="N1013" s="1" t="s">
        <v>21</v>
      </c>
      <c r="O1013" s="1" t="s">
        <v>37</v>
      </c>
    </row>
    <row r="1014" spans="1:15" x14ac:dyDescent="0.3">
      <c r="A1014" s="1" t="s">
        <v>3492</v>
      </c>
      <c r="B1014" s="2">
        <v>45375</v>
      </c>
      <c r="C1014" s="1" t="s">
        <v>6666</v>
      </c>
      <c r="D1014" s="1" t="s">
        <v>15</v>
      </c>
      <c r="E1014">
        <v>2024</v>
      </c>
      <c r="F1014" s="1" t="s">
        <v>3493</v>
      </c>
      <c r="G1014" s="1" t="s">
        <v>3494</v>
      </c>
      <c r="H1014" s="1" t="s">
        <v>324</v>
      </c>
      <c r="I1014" s="1" t="s">
        <v>3495</v>
      </c>
      <c r="J1014" s="1" t="s">
        <v>70</v>
      </c>
      <c r="K1014" s="3">
        <v>36.71</v>
      </c>
      <c r="L1014">
        <v>3</v>
      </c>
      <c r="M1014" s="3">
        <v>110.13</v>
      </c>
      <c r="N1014" s="1" t="s">
        <v>21</v>
      </c>
      <c r="O1014" s="1" t="s">
        <v>44</v>
      </c>
    </row>
    <row r="1015" spans="1:15" x14ac:dyDescent="0.3">
      <c r="A1015" s="1" t="s">
        <v>3496</v>
      </c>
      <c r="B1015" s="2">
        <v>45213</v>
      </c>
      <c r="C1015" s="1" t="s">
        <v>6673</v>
      </c>
      <c r="D1015" s="1" t="s">
        <v>133</v>
      </c>
      <c r="E1015">
        <v>2023</v>
      </c>
      <c r="F1015" s="1" t="s">
        <v>205</v>
      </c>
      <c r="G1015" s="1" t="s">
        <v>3497</v>
      </c>
      <c r="H1015" s="1" t="s">
        <v>1251</v>
      </c>
      <c r="I1015" s="1" t="s">
        <v>1252</v>
      </c>
      <c r="J1015" s="1" t="s">
        <v>87</v>
      </c>
      <c r="K1015" s="3">
        <v>38.909999999999997</v>
      </c>
      <c r="L1015">
        <v>4</v>
      </c>
      <c r="M1015" s="3">
        <v>155.63999999999999</v>
      </c>
      <c r="N1015" s="1" t="s">
        <v>88</v>
      </c>
      <c r="O1015" s="1" t="s">
        <v>44</v>
      </c>
    </row>
    <row r="1016" spans="1:15" x14ac:dyDescent="0.3">
      <c r="A1016" s="1" t="s">
        <v>3498</v>
      </c>
      <c r="B1016" s="2">
        <v>45139</v>
      </c>
      <c r="C1016" s="1" t="s">
        <v>6671</v>
      </c>
      <c r="D1016" s="1" t="s">
        <v>90</v>
      </c>
      <c r="E1016">
        <v>2023</v>
      </c>
      <c r="F1016" s="1" t="s">
        <v>2022</v>
      </c>
      <c r="G1016" s="1" t="s">
        <v>3499</v>
      </c>
      <c r="H1016" s="1" t="s">
        <v>1557</v>
      </c>
      <c r="I1016" s="1" t="s">
        <v>3500</v>
      </c>
      <c r="J1016" s="1" t="s">
        <v>87</v>
      </c>
      <c r="K1016" s="3">
        <v>5.81</v>
      </c>
      <c r="L1016">
        <v>5</v>
      </c>
      <c r="M1016" s="3">
        <v>29.05</v>
      </c>
      <c r="N1016" s="1" t="s">
        <v>6669</v>
      </c>
      <c r="O1016" s="1" t="s">
        <v>193</v>
      </c>
    </row>
    <row r="1017" spans="1:15" x14ac:dyDescent="0.3">
      <c r="A1017" s="1" t="s">
        <v>3501</v>
      </c>
      <c r="B1017" s="2">
        <v>45601</v>
      </c>
      <c r="C1017" s="1" t="s">
        <v>6671</v>
      </c>
      <c r="D1017" s="1" t="s">
        <v>54</v>
      </c>
      <c r="E1017">
        <v>2024</v>
      </c>
      <c r="F1017" s="1" t="s">
        <v>91</v>
      </c>
      <c r="G1017" s="1" t="s">
        <v>1457</v>
      </c>
      <c r="H1017" s="1" t="s">
        <v>3355</v>
      </c>
      <c r="I1017" s="1" t="s">
        <v>3356</v>
      </c>
      <c r="J1017" s="1" t="s">
        <v>87</v>
      </c>
      <c r="K1017" s="3">
        <v>30.9</v>
      </c>
      <c r="L1017">
        <v>3</v>
      </c>
      <c r="M1017" s="3">
        <v>92.7</v>
      </c>
      <c r="N1017" s="1" t="s">
        <v>21</v>
      </c>
      <c r="O1017" s="1" t="s">
        <v>44</v>
      </c>
    </row>
    <row r="1018" spans="1:15" x14ac:dyDescent="0.3">
      <c r="A1018" s="1" t="s">
        <v>3502</v>
      </c>
      <c r="B1018" s="2">
        <v>44824</v>
      </c>
      <c r="C1018" s="1" t="s">
        <v>6671</v>
      </c>
      <c r="D1018" s="1" t="s">
        <v>60</v>
      </c>
      <c r="E1018">
        <v>2022</v>
      </c>
      <c r="F1018" s="1" t="s">
        <v>3503</v>
      </c>
      <c r="G1018" s="1" t="s">
        <v>3504</v>
      </c>
      <c r="H1018" s="1" t="s">
        <v>3505</v>
      </c>
      <c r="I1018" s="1" t="s">
        <v>3506</v>
      </c>
      <c r="J1018" s="1" t="s">
        <v>51</v>
      </c>
      <c r="K1018" s="3">
        <v>23.47</v>
      </c>
      <c r="L1018">
        <v>4</v>
      </c>
      <c r="M1018" s="3">
        <v>93.88</v>
      </c>
      <c r="N1018" s="1" t="s">
        <v>21</v>
      </c>
      <c r="O1018" s="1" t="s">
        <v>37</v>
      </c>
    </row>
    <row r="1019" spans="1:15" x14ac:dyDescent="0.3">
      <c r="A1019" s="1" t="s">
        <v>3507</v>
      </c>
      <c r="B1019" s="2">
        <v>45677</v>
      </c>
      <c r="C1019" s="1" t="s">
        <v>6667</v>
      </c>
      <c r="D1019" s="1" t="s">
        <v>210</v>
      </c>
      <c r="E1019">
        <v>2025</v>
      </c>
      <c r="F1019" s="1" t="s">
        <v>1906</v>
      </c>
      <c r="G1019" s="1" t="s">
        <v>2271</v>
      </c>
      <c r="H1019" s="1" t="s">
        <v>1365</v>
      </c>
      <c r="I1019" s="1" t="s">
        <v>2264</v>
      </c>
      <c r="J1019" s="1" t="s">
        <v>20</v>
      </c>
      <c r="K1019" s="3">
        <v>39.93</v>
      </c>
      <c r="L1019">
        <v>3</v>
      </c>
      <c r="M1019" s="3">
        <v>119.79</v>
      </c>
      <c r="N1019" s="1" t="s">
        <v>6669</v>
      </c>
      <c r="O1019" s="1" t="s">
        <v>95</v>
      </c>
    </row>
    <row r="1020" spans="1:15" x14ac:dyDescent="0.3">
      <c r="A1020" s="1" t="s">
        <v>3508</v>
      </c>
      <c r="B1020" s="2">
        <v>45251</v>
      </c>
      <c r="C1020" s="1" t="s">
        <v>6671</v>
      </c>
      <c r="D1020" s="1" t="s">
        <v>54</v>
      </c>
      <c r="E1020">
        <v>2023</v>
      </c>
      <c r="F1020" s="1" t="s">
        <v>1649</v>
      </c>
      <c r="G1020" s="1" t="s">
        <v>1650</v>
      </c>
      <c r="H1020" s="1" t="s">
        <v>923</v>
      </c>
      <c r="I1020" s="1" t="s">
        <v>924</v>
      </c>
      <c r="J1020" s="1" t="s">
        <v>70</v>
      </c>
      <c r="K1020" s="3">
        <v>33.47</v>
      </c>
      <c r="L1020">
        <v>5</v>
      </c>
      <c r="M1020" s="3">
        <v>167.35</v>
      </c>
      <c r="N1020" s="1" t="s">
        <v>21</v>
      </c>
      <c r="O1020" s="1" t="s">
        <v>80</v>
      </c>
    </row>
    <row r="1021" spans="1:15" x14ac:dyDescent="0.3">
      <c r="A1021" s="1" t="s">
        <v>3509</v>
      </c>
      <c r="B1021" s="2">
        <v>45051</v>
      </c>
      <c r="C1021" s="1" t="s">
        <v>6668</v>
      </c>
      <c r="D1021" s="1" t="s">
        <v>46</v>
      </c>
      <c r="E1021">
        <v>2023</v>
      </c>
      <c r="F1021" s="1" t="s">
        <v>396</v>
      </c>
      <c r="G1021" s="1" t="s">
        <v>397</v>
      </c>
      <c r="H1021" s="1" t="s">
        <v>228</v>
      </c>
      <c r="I1021" s="1" t="s">
        <v>3510</v>
      </c>
      <c r="J1021" s="1" t="s">
        <v>87</v>
      </c>
      <c r="K1021" s="3">
        <v>30.18</v>
      </c>
      <c r="L1021">
        <v>2</v>
      </c>
      <c r="M1021" s="3">
        <v>60.36</v>
      </c>
      <c r="N1021" s="1" t="s">
        <v>88</v>
      </c>
      <c r="O1021" s="1" t="s">
        <v>30</v>
      </c>
    </row>
    <row r="1022" spans="1:15" x14ac:dyDescent="0.3">
      <c r="A1022" s="1" t="s">
        <v>3511</v>
      </c>
      <c r="B1022" s="2">
        <v>45138</v>
      </c>
      <c r="C1022" s="1" t="s">
        <v>6667</v>
      </c>
      <c r="D1022" s="1" t="s">
        <v>32</v>
      </c>
      <c r="E1022">
        <v>2023</v>
      </c>
      <c r="F1022" s="1" t="s">
        <v>1500</v>
      </c>
      <c r="G1022" s="1" t="s">
        <v>1501</v>
      </c>
      <c r="H1022" s="1" t="s">
        <v>603</v>
      </c>
      <c r="I1022" s="1" t="s">
        <v>3512</v>
      </c>
      <c r="J1022" s="1" t="s">
        <v>87</v>
      </c>
      <c r="K1022" s="3">
        <v>19.66</v>
      </c>
      <c r="L1022">
        <v>2</v>
      </c>
      <c r="M1022" s="3">
        <v>39.32</v>
      </c>
      <c r="N1022" s="1" t="s">
        <v>6669</v>
      </c>
      <c r="O1022" s="1" t="s">
        <v>44</v>
      </c>
    </row>
    <row r="1023" spans="1:15" x14ac:dyDescent="0.3">
      <c r="A1023" s="1" t="s">
        <v>3513</v>
      </c>
      <c r="B1023" s="2">
        <v>45338</v>
      </c>
      <c r="C1023" s="1" t="s">
        <v>6668</v>
      </c>
      <c r="D1023" s="1" t="s">
        <v>39</v>
      </c>
      <c r="E1023">
        <v>2024</v>
      </c>
      <c r="F1023" s="1" t="s">
        <v>414</v>
      </c>
      <c r="G1023" s="1" t="s">
        <v>1824</v>
      </c>
      <c r="H1023" s="1" t="s">
        <v>2779</v>
      </c>
      <c r="I1023" s="1" t="s">
        <v>3514</v>
      </c>
      <c r="J1023" s="1" t="s">
        <v>20</v>
      </c>
      <c r="K1023" s="3">
        <v>15.97</v>
      </c>
      <c r="L1023">
        <v>5</v>
      </c>
      <c r="M1023" s="3">
        <v>79.849999999999994</v>
      </c>
      <c r="N1023" s="1" t="s">
        <v>29</v>
      </c>
      <c r="O1023" s="1" t="s">
        <v>95</v>
      </c>
    </row>
    <row r="1024" spans="1:15" x14ac:dyDescent="0.3">
      <c r="A1024" s="1" t="s">
        <v>3515</v>
      </c>
      <c r="B1024" s="2">
        <v>45399</v>
      </c>
      <c r="C1024" s="1" t="s">
        <v>6670</v>
      </c>
      <c r="D1024" s="1" t="s">
        <v>82</v>
      </c>
      <c r="E1024">
        <v>2024</v>
      </c>
      <c r="F1024" s="1" t="s">
        <v>2353</v>
      </c>
      <c r="G1024" s="1" t="s">
        <v>2354</v>
      </c>
      <c r="H1024" s="1" t="s">
        <v>608</v>
      </c>
      <c r="I1024" s="1" t="s">
        <v>3516</v>
      </c>
      <c r="J1024" s="1" t="s">
        <v>70</v>
      </c>
      <c r="K1024" s="3">
        <v>34.43</v>
      </c>
      <c r="L1024">
        <v>5</v>
      </c>
      <c r="M1024" s="3">
        <v>172.15</v>
      </c>
      <c r="N1024" s="1" t="s">
        <v>21</v>
      </c>
      <c r="O1024" s="1" t="s">
        <v>37</v>
      </c>
    </row>
    <row r="1025" spans="1:15" x14ac:dyDescent="0.3">
      <c r="A1025" s="1" t="s">
        <v>3517</v>
      </c>
      <c r="B1025" s="2">
        <v>45800</v>
      </c>
      <c r="C1025" s="1" t="s">
        <v>6668</v>
      </c>
      <c r="D1025" s="1" t="s">
        <v>46</v>
      </c>
      <c r="E1025">
        <v>2025</v>
      </c>
      <c r="F1025" s="1" t="s">
        <v>3518</v>
      </c>
      <c r="G1025" s="1" t="s">
        <v>3519</v>
      </c>
      <c r="H1025" s="1" t="s">
        <v>2174</v>
      </c>
      <c r="I1025" s="1" t="s">
        <v>3520</v>
      </c>
      <c r="J1025" s="1" t="s">
        <v>20</v>
      </c>
      <c r="K1025" s="3">
        <v>30.78</v>
      </c>
      <c r="L1025">
        <v>2</v>
      </c>
      <c r="M1025" s="3">
        <v>61.56</v>
      </c>
      <c r="N1025" s="1" t="s">
        <v>6669</v>
      </c>
      <c r="O1025" s="1" t="s">
        <v>80</v>
      </c>
    </row>
    <row r="1026" spans="1:15" x14ac:dyDescent="0.3">
      <c r="A1026" s="1" t="s">
        <v>3521</v>
      </c>
      <c r="B1026" s="2">
        <v>45403</v>
      </c>
      <c r="C1026" s="1" t="s">
        <v>6666</v>
      </c>
      <c r="D1026" s="1" t="s">
        <v>82</v>
      </c>
      <c r="E1026">
        <v>2024</v>
      </c>
      <c r="F1026" s="1" t="s">
        <v>305</v>
      </c>
      <c r="G1026" s="1" t="s">
        <v>2841</v>
      </c>
      <c r="H1026" s="1" t="s">
        <v>1282</v>
      </c>
      <c r="I1026" s="1" t="s">
        <v>2601</v>
      </c>
      <c r="J1026" s="1" t="s">
        <v>70</v>
      </c>
      <c r="K1026" s="3">
        <v>16.100000000000001</v>
      </c>
      <c r="L1026">
        <v>5</v>
      </c>
      <c r="M1026" s="3">
        <v>80.5</v>
      </c>
      <c r="N1026" s="1" t="s">
        <v>29</v>
      </c>
      <c r="O1026" s="1" t="s">
        <v>22</v>
      </c>
    </row>
    <row r="1027" spans="1:15" x14ac:dyDescent="0.3">
      <c r="A1027" s="1" t="s">
        <v>3522</v>
      </c>
      <c r="B1027" s="2">
        <v>44868</v>
      </c>
      <c r="C1027" s="1" t="s">
        <v>6672</v>
      </c>
      <c r="D1027" s="1" t="s">
        <v>54</v>
      </c>
      <c r="E1027">
        <v>2022</v>
      </c>
      <c r="F1027" s="1" t="s">
        <v>3523</v>
      </c>
      <c r="G1027" s="1" t="s">
        <v>3524</v>
      </c>
      <c r="H1027" s="1" t="s">
        <v>3525</v>
      </c>
      <c r="I1027" s="1" t="s">
        <v>3526</v>
      </c>
      <c r="J1027" s="1" t="s">
        <v>20</v>
      </c>
      <c r="K1027" s="3">
        <v>19.579999999999998</v>
      </c>
      <c r="L1027">
        <v>5</v>
      </c>
      <c r="M1027" s="3">
        <v>97.9</v>
      </c>
      <c r="N1027" s="1" t="s">
        <v>6669</v>
      </c>
      <c r="O1027" s="1" t="s">
        <v>37</v>
      </c>
    </row>
    <row r="1028" spans="1:15" x14ac:dyDescent="0.3">
      <c r="A1028" s="1" t="s">
        <v>3527</v>
      </c>
      <c r="B1028" s="2">
        <v>45005</v>
      </c>
      <c r="C1028" s="1" t="s">
        <v>6667</v>
      </c>
      <c r="D1028" s="1" t="s">
        <v>15</v>
      </c>
      <c r="E1028">
        <v>2023</v>
      </c>
      <c r="F1028" s="1" t="s">
        <v>2345</v>
      </c>
      <c r="G1028" s="1" t="s">
        <v>2346</v>
      </c>
      <c r="H1028" s="1" t="s">
        <v>2234</v>
      </c>
      <c r="I1028" s="1" t="s">
        <v>2235</v>
      </c>
      <c r="J1028" s="1" t="s">
        <v>70</v>
      </c>
      <c r="K1028" s="3">
        <v>8.42</v>
      </c>
      <c r="L1028">
        <v>5</v>
      </c>
      <c r="M1028" s="3">
        <v>42.1</v>
      </c>
      <c r="N1028" s="1" t="s">
        <v>6669</v>
      </c>
      <c r="O1028" s="1" t="s">
        <v>44</v>
      </c>
    </row>
    <row r="1029" spans="1:15" x14ac:dyDescent="0.3">
      <c r="A1029" s="1" t="s">
        <v>3528</v>
      </c>
      <c r="B1029" s="2">
        <v>45501</v>
      </c>
      <c r="C1029" s="1" t="s">
        <v>6666</v>
      </c>
      <c r="D1029" s="1" t="s">
        <v>32</v>
      </c>
      <c r="E1029">
        <v>2024</v>
      </c>
      <c r="F1029" s="1" t="s">
        <v>3529</v>
      </c>
      <c r="G1029" s="1" t="s">
        <v>3530</v>
      </c>
      <c r="H1029" s="1" t="s">
        <v>3531</v>
      </c>
      <c r="I1029" s="1" t="s">
        <v>3532</v>
      </c>
      <c r="J1029" s="1" t="s">
        <v>20</v>
      </c>
      <c r="K1029" s="3">
        <v>11.1</v>
      </c>
      <c r="L1029">
        <v>5</v>
      </c>
      <c r="M1029" s="3">
        <v>55.5</v>
      </c>
      <c r="N1029" s="1" t="s">
        <v>21</v>
      </c>
      <c r="O1029" s="1" t="s">
        <v>37</v>
      </c>
    </row>
    <row r="1030" spans="1:15" x14ac:dyDescent="0.3">
      <c r="A1030" s="1" t="s">
        <v>3533</v>
      </c>
      <c r="B1030" s="2">
        <v>45155</v>
      </c>
      <c r="C1030" s="1" t="s">
        <v>6672</v>
      </c>
      <c r="D1030" s="1" t="s">
        <v>90</v>
      </c>
      <c r="E1030">
        <v>2023</v>
      </c>
      <c r="F1030" s="1" t="s">
        <v>1063</v>
      </c>
      <c r="G1030" s="1" t="s">
        <v>1064</v>
      </c>
      <c r="H1030" s="1" t="s">
        <v>856</v>
      </c>
      <c r="I1030" s="1" t="s">
        <v>1983</v>
      </c>
      <c r="J1030" s="1" t="s">
        <v>20</v>
      </c>
      <c r="K1030" s="3">
        <v>40.94</v>
      </c>
      <c r="L1030">
        <v>3</v>
      </c>
      <c r="M1030" s="3">
        <v>122.82</v>
      </c>
      <c r="N1030" s="1" t="s">
        <v>6669</v>
      </c>
      <c r="O1030" s="1" t="s">
        <v>95</v>
      </c>
    </row>
    <row r="1031" spans="1:15" x14ac:dyDescent="0.3">
      <c r="A1031" s="1" t="s">
        <v>3534</v>
      </c>
      <c r="B1031" s="2">
        <v>45597</v>
      </c>
      <c r="C1031" s="1" t="s">
        <v>6668</v>
      </c>
      <c r="D1031" s="1" t="s">
        <v>54</v>
      </c>
      <c r="E1031">
        <v>2024</v>
      </c>
      <c r="F1031" s="1" t="s">
        <v>481</v>
      </c>
      <c r="G1031" s="1" t="s">
        <v>482</v>
      </c>
      <c r="H1031" s="1" t="s">
        <v>1939</v>
      </c>
      <c r="I1031" s="1" t="s">
        <v>3535</v>
      </c>
      <c r="J1031" s="1" t="s">
        <v>20</v>
      </c>
      <c r="K1031" s="3">
        <v>21.97</v>
      </c>
      <c r="L1031">
        <v>4</v>
      </c>
      <c r="M1031" s="3">
        <v>87.88</v>
      </c>
      <c r="N1031" s="1" t="s">
        <v>6669</v>
      </c>
      <c r="O1031" s="1" t="s">
        <v>37</v>
      </c>
    </row>
    <row r="1032" spans="1:15" x14ac:dyDescent="0.3">
      <c r="A1032" s="1" t="s">
        <v>3536</v>
      </c>
      <c r="B1032" s="2">
        <v>45173</v>
      </c>
      <c r="C1032" s="1" t="s">
        <v>6667</v>
      </c>
      <c r="D1032" s="1" t="s">
        <v>60</v>
      </c>
      <c r="E1032">
        <v>2023</v>
      </c>
      <c r="F1032" s="1" t="s">
        <v>912</v>
      </c>
      <c r="G1032" s="1" t="s">
        <v>3537</v>
      </c>
      <c r="H1032" s="1" t="s">
        <v>891</v>
      </c>
      <c r="I1032" s="1" t="s">
        <v>3538</v>
      </c>
      <c r="J1032" s="1" t="s">
        <v>20</v>
      </c>
      <c r="K1032" s="3">
        <v>23.65</v>
      </c>
      <c r="L1032">
        <v>1</v>
      </c>
      <c r="M1032" s="3">
        <v>23.65</v>
      </c>
      <c r="N1032" s="1" t="s">
        <v>29</v>
      </c>
      <c r="O1032" s="1" t="s">
        <v>30</v>
      </c>
    </row>
    <row r="1033" spans="1:15" x14ac:dyDescent="0.3">
      <c r="A1033" s="1" t="s">
        <v>3539</v>
      </c>
      <c r="B1033" s="2">
        <v>45246</v>
      </c>
      <c r="C1033" s="1" t="s">
        <v>6672</v>
      </c>
      <c r="D1033" s="1" t="s">
        <v>54</v>
      </c>
      <c r="E1033">
        <v>2023</v>
      </c>
      <c r="F1033" s="1" t="s">
        <v>829</v>
      </c>
      <c r="G1033" s="1" t="s">
        <v>1099</v>
      </c>
      <c r="H1033" s="1" t="s">
        <v>1798</v>
      </c>
      <c r="I1033" s="1" t="s">
        <v>1799</v>
      </c>
      <c r="J1033" s="1" t="s">
        <v>70</v>
      </c>
      <c r="K1033" s="3">
        <v>30.48</v>
      </c>
      <c r="L1033">
        <v>1</v>
      </c>
      <c r="M1033" s="3">
        <v>30.48</v>
      </c>
      <c r="N1033" s="1" t="s">
        <v>88</v>
      </c>
      <c r="O1033" s="1" t="s">
        <v>22</v>
      </c>
    </row>
    <row r="1034" spans="1:15" x14ac:dyDescent="0.3">
      <c r="A1034" s="1" t="s">
        <v>3540</v>
      </c>
      <c r="B1034" s="2">
        <v>45447</v>
      </c>
      <c r="C1034" s="1" t="s">
        <v>6671</v>
      </c>
      <c r="D1034" s="1" t="s">
        <v>24</v>
      </c>
      <c r="E1034">
        <v>2024</v>
      </c>
      <c r="F1034" s="1" t="s">
        <v>3207</v>
      </c>
      <c r="G1034" s="1" t="s">
        <v>3208</v>
      </c>
      <c r="H1034" s="1" t="s">
        <v>1879</v>
      </c>
      <c r="I1034" s="1" t="s">
        <v>1880</v>
      </c>
      <c r="J1034" s="1" t="s">
        <v>20</v>
      </c>
      <c r="K1034" s="3">
        <v>24.63</v>
      </c>
      <c r="L1034">
        <v>2</v>
      </c>
      <c r="M1034" s="3">
        <v>49.26</v>
      </c>
      <c r="N1034" s="1" t="s">
        <v>6669</v>
      </c>
      <c r="O1034" s="1" t="s">
        <v>44</v>
      </c>
    </row>
    <row r="1035" spans="1:15" x14ac:dyDescent="0.3">
      <c r="A1035" s="1" t="s">
        <v>3541</v>
      </c>
      <c r="B1035" s="2">
        <v>45124</v>
      </c>
      <c r="C1035" s="1" t="s">
        <v>6667</v>
      </c>
      <c r="D1035" s="1" t="s">
        <v>32</v>
      </c>
      <c r="E1035">
        <v>2023</v>
      </c>
      <c r="F1035" s="1" t="s">
        <v>47</v>
      </c>
      <c r="G1035" s="1" t="s">
        <v>72</v>
      </c>
      <c r="H1035" s="1" t="s">
        <v>3542</v>
      </c>
      <c r="I1035" s="1" t="s">
        <v>3543</v>
      </c>
      <c r="J1035" s="1" t="s">
        <v>51</v>
      </c>
      <c r="K1035" s="3">
        <v>39.67</v>
      </c>
      <c r="L1035">
        <v>3</v>
      </c>
      <c r="M1035" s="3">
        <v>119.01</v>
      </c>
      <c r="N1035" s="1" t="s">
        <v>21</v>
      </c>
      <c r="O1035" s="1" t="s">
        <v>193</v>
      </c>
    </row>
    <row r="1036" spans="1:15" x14ac:dyDescent="0.3">
      <c r="A1036" s="1" t="s">
        <v>3544</v>
      </c>
      <c r="B1036" s="2">
        <v>44976</v>
      </c>
      <c r="C1036" s="1" t="s">
        <v>6666</v>
      </c>
      <c r="D1036" s="1" t="s">
        <v>39</v>
      </c>
      <c r="E1036">
        <v>2023</v>
      </c>
      <c r="F1036" s="1" t="s">
        <v>616</v>
      </c>
      <c r="G1036" s="1" t="s">
        <v>3545</v>
      </c>
      <c r="H1036" s="1" t="s">
        <v>678</v>
      </c>
      <c r="I1036" s="1" t="s">
        <v>2599</v>
      </c>
      <c r="J1036" s="1" t="s">
        <v>51</v>
      </c>
      <c r="K1036" s="3">
        <v>10.28</v>
      </c>
      <c r="L1036">
        <v>5</v>
      </c>
      <c r="M1036" s="3">
        <v>51.4</v>
      </c>
      <c r="N1036" s="1" t="s">
        <v>21</v>
      </c>
      <c r="O1036" s="1" t="s">
        <v>44</v>
      </c>
    </row>
    <row r="1037" spans="1:15" x14ac:dyDescent="0.3">
      <c r="A1037" s="1" t="s">
        <v>3546</v>
      </c>
      <c r="B1037" s="2">
        <v>45038</v>
      </c>
      <c r="C1037" s="1" t="s">
        <v>6673</v>
      </c>
      <c r="D1037" s="1" t="s">
        <v>82</v>
      </c>
      <c r="E1037">
        <v>2023</v>
      </c>
      <c r="F1037" s="1" t="s">
        <v>2014</v>
      </c>
      <c r="G1037" s="1" t="s">
        <v>2015</v>
      </c>
      <c r="H1037" s="1" t="s">
        <v>984</v>
      </c>
      <c r="I1037" s="1" t="s">
        <v>1711</v>
      </c>
      <c r="J1037" s="1" t="s">
        <v>20</v>
      </c>
      <c r="K1037" s="3">
        <v>23.53</v>
      </c>
      <c r="L1037">
        <v>2</v>
      </c>
      <c r="M1037" s="3">
        <v>47.06</v>
      </c>
      <c r="N1037" s="1" t="s">
        <v>6669</v>
      </c>
      <c r="O1037" s="1" t="s">
        <v>193</v>
      </c>
    </row>
    <row r="1038" spans="1:15" x14ac:dyDescent="0.3">
      <c r="A1038" s="1" t="s">
        <v>3547</v>
      </c>
      <c r="B1038" s="2">
        <v>44821</v>
      </c>
      <c r="C1038" s="1" t="s">
        <v>6673</v>
      </c>
      <c r="D1038" s="1" t="s">
        <v>60</v>
      </c>
      <c r="E1038">
        <v>2022</v>
      </c>
      <c r="F1038" s="1" t="s">
        <v>2154</v>
      </c>
      <c r="G1038" s="1" t="s">
        <v>3548</v>
      </c>
      <c r="H1038" s="1" t="s">
        <v>1381</v>
      </c>
      <c r="I1038" s="1" t="s">
        <v>1382</v>
      </c>
      <c r="J1038" s="1" t="s">
        <v>70</v>
      </c>
      <c r="K1038" s="3">
        <v>31.77</v>
      </c>
      <c r="L1038">
        <v>4</v>
      </c>
      <c r="M1038" s="3">
        <v>127.08</v>
      </c>
      <c r="N1038" s="1" t="s">
        <v>6669</v>
      </c>
      <c r="O1038" s="1" t="s">
        <v>44</v>
      </c>
    </row>
    <row r="1039" spans="1:15" x14ac:dyDescent="0.3">
      <c r="A1039" s="1" t="s">
        <v>3549</v>
      </c>
      <c r="B1039" s="2">
        <v>45132</v>
      </c>
      <c r="C1039" s="1" t="s">
        <v>6671</v>
      </c>
      <c r="D1039" s="1" t="s">
        <v>32</v>
      </c>
      <c r="E1039">
        <v>2023</v>
      </c>
      <c r="F1039" s="1" t="s">
        <v>1942</v>
      </c>
      <c r="G1039" s="1" t="s">
        <v>3399</v>
      </c>
      <c r="H1039" s="1" t="s">
        <v>2356</v>
      </c>
      <c r="I1039" s="1" t="s">
        <v>2547</v>
      </c>
      <c r="J1039" s="1" t="s">
        <v>70</v>
      </c>
      <c r="K1039" s="3">
        <v>25.13</v>
      </c>
      <c r="L1039">
        <v>2</v>
      </c>
      <c r="M1039" s="3">
        <v>50.26</v>
      </c>
      <c r="N1039" s="1" t="s">
        <v>29</v>
      </c>
      <c r="O1039" s="1" t="s">
        <v>52</v>
      </c>
    </row>
    <row r="1040" spans="1:15" x14ac:dyDescent="0.3">
      <c r="A1040" s="1" t="s">
        <v>3550</v>
      </c>
      <c r="B1040" s="2">
        <v>45523</v>
      </c>
      <c r="C1040" s="1" t="s">
        <v>6667</v>
      </c>
      <c r="D1040" s="1" t="s">
        <v>90</v>
      </c>
      <c r="E1040">
        <v>2024</v>
      </c>
      <c r="F1040" s="1" t="s">
        <v>1254</v>
      </c>
      <c r="G1040" s="1" t="s">
        <v>3551</v>
      </c>
      <c r="H1040" s="1" t="s">
        <v>3235</v>
      </c>
      <c r="I1040" s="1" t="s">
        <v>3236</v>
      </c>
      <c r="J1040" s="1" t="s">
        <v>20</v>
      </c>
      <c r="K1040" s="3">
        <v>33.18</v>
      </c>
      <c r="L1040">
        <v>4</v>
      </c>
      <c r="M1040" s="3">
        <v>132.72</v>
      </c>
      <c r="N1040" s="1" t="s">
        <v>6669</v>
      </c>
      <c r="O1040" s="1" t="s">
        <v>22</v>
      </c>
    </row>
    <row r="1041" spans="1:15" x14ac:dyDescent="0.3">
      <c r="A1041" s="1" t="s">
        <v>3552</v>
      </c>
      <c r="B1041" s="2">
        <v>45815</v>
      </c>
      <c r="C1041" s="1" t="s">
        <v>6673</v>
      </c>
      <c r="D1041" s="1" t="s">
        <v>24</v>
      </c>
      <c r="E1041">
        <v>2025</v>
      </c>
      <c r="F1041" s="1" t="s">
        <v>3553</v>
      </c>
      <c r="G1041" s="1" t="s">
        <v>3554</v>
      </c>
      <c r="H1041" s="1" t="s">
        <v>2356</v>
      </c>
      <c r="I1041" s="1" t="s">
        <v>2357</v>
      </c>
      <c r="J1041" s="1" t="s">
        <v>70</v>
      </c>
      <c r="K1041" s="3">
        <v>27.45</v>
      </c>
      <c r="L1041">
        <v>4</v>
      </c>
      <c r="M1041" s="3">
        <v>109.8</v>
      </c>
      <c r="N1041" s="1" t="s">
        <v>6669</v>
      </c>
      <c r="O1041" s="1" t="s">
        <v>22</v>
      </c>
    </row>
    <row r="1042" spans="1:15" x14ac:dyDescent="0.3">
      <c r="A1042" s="1" t="s">
        <v>3555</v>
      </c>
      <c r="B1042" s="2">
        <v>44859</v>
      </c>
      <c r="C1042" s="1" t="s">
        <v>6671</v>
      </c>
      <c r="D1042" s="1" t="s">
        <v>133</v>
      </c>
      <c r="E1042">
        <v>2022</v>
      </c>
      <c r="F1042" s="1" t="s">
        <v>1422</v>
      </c>
      <c r="G1042" s="1" t="s">
        <v>1423</v>
      </c>
      <c r="H1042" s="1" t="s">
        <v>1398</v>
      </c>
      <c r="I1042" s="1" t="s">
        <v>1399</v>
      </c>
      <c r="J1042" s="1" t="s">
        <v>20</v>
      </c>
      <c r="K1042" s="3">
        <v>43.02</v>
      </c>
      <c r="L1042">
        <v>2</v>
      </c>
      <c r="M1042" s="3">
        <v>86.04</v>
      </c>
      <c r="N1042" s="1" t="s">
        <v>6669</v>
      </c>
      <c r="O1042" s="1" t="s">
        <v>37</v>
      </c>
    </row>
    <row r="1043" spans="1:15" x14ac:dyDescent="0.3">
      <c r="A1043" s="1" t="s">
        <v>3556</v>
      </c>
      <c r="B1043" s="2">
        <v>45317</v>
      </c>
      <c r="C1043" s="1" t="s">
        <v>6668</v>
      </c>
      <c r="D1043" s="1" t="s">
        <v>210</v>
      </c>
      <c r="E1043">
        <v>2024</v>
      </c>
      <c r="F1043" s="1" t="s">
        <v>2477</v>
      </c>
      <c r="G1043" s="1" t="s">
        <v>2478</v>
      </c>
      <c r="H1043" s="1" t="s">
        <v>3557</v>
      </c>
      <c r="I1043" s="1" t="s">
        <v>3558</v>
      </c>
      <c r="J1043" s="1" t="s">
        <v>20</v>
      </c>
      <c r="K1043" s="3">
        <v>23.25</v>
      </c>
      <c r="L1043">
        <v>1</v>
      </c>
      <c r="M1043" s="3">
        <v>23.25</v>
      </c>
      <c r="N1043" s="1" t="s">
        <v>21</v>
      </c>
      <c r="O1043" s="1" t="s">
        <v>22</v>
      </c>
    </row>
    <row r="1044" spans="1:15" x14ac:dyDescent="0.3">
      <c r="A1044" s="1" t="s">
        <v>3559</v>
      </c>
      <c r="B1044" s="2">
        <v>45606</v>
      </c>
      <c r="C1044" s="1" t="s">
        <v>6666</v>
      </c>
      <c r="D1044" s="1" t="s">
        <v>54</v>
      </c>
      <c r="E1044">
        <v>2024</v>
      </c>
      <c r="F1044" s="1" t="s">
        <v>1215</v>
      </c>
      <c r="G1044" s="1" t="s">
        <v>3560</v>
      </c>
      <c r="H1044" s="1" t="s">
        <v>2115</v>
      </c>
      <c r="I1044" s="1" t="s">
        <v>2116</v>
      </c>
      <c r="J1044" s="1" t="s">
        <v>70</v>
      </c>
      <c r="K1044" s="3">
        <v>29.91</v>
      </c>
      <c r="L1044">
        <v>4</v>
      </c>
      <c r="M1044" s="3">
        <v>119.64</v>
      </c>
      <c r="N1044" s="1" t="s">
        <v>6669</v>
      </c>
      <c r="O1044" s="1" t="s">
        <v>193</v>
      </c>
    </row>
    <row r="1045" spans="1:15" x14ac:dyDescent="0.3">
      <c r="A1045" s="1" t="s">
        <v>3561</v>
      </c>
      <c r="B1045" s="2">
        <v>45088</v>
      </c>
      <c r="C1045" s="1" t="s">
        <v>6666</v>
      </c>
      <c r="D1045" s="1" t="s">
        <v>24</v>
      </c>
      <c r="E1045">
        <v>2023</v>
      </c>
      <c r="F1045" s="1" t="s">
        <v>1549</v>
      </c>
      <c r="G1045" s="1" t="s">
        <v>3312</v>
      </c>
      <c r="H1045" s="1" t="s">
        <v>3562</v>
      </c>
      <c r="I1045" s="1" t="s">
        <v>3563</v>
      </c>
      <c r="J1045" s="1" t="s">
        <v>70</v>
      </c>
      <c r="K1045" s="3">
        <v>49.4</v>
      </c>
      <c r="L1045">
        <v>5</v>
      </c>
      <c r="M1045" s="3">
        <v>247</v>
      </c>
      <c r="N1045" s="1" t="s">
        <v>6669</v>
      </c>
      <c r="O1045" s="1" t="s">
        <v>193</v>
      </c>
    </row>
    <row r="1046" spans="1:15" x14ac:dyDescent="0.3">
      <c r="A1046" s="1" t="s">
        <v>3564</v>
      </c>
      <c r="B1046" s="2">
        <v>45512</v>
      </c>
      <c r="C1046" s="1" t="s">
        <v>6672</v>
      </c>
      <c r="D1046" s="1" t="s">
        <v>90</v>
      </c>
      <c r="E1046">
        <v>2024</v>
      </c>
      <c r="F1046" s="1" t="s">
        <v>3395</v>
      </c>
      <c r="G1046" s="1" t="s">
        <v>3396</v>
      </c>
      <c r="H1046" s="1" t="s">
        <v>3565</v>
      </c>
      <c r="I1046" s="1" t="s">
        <v>3566</v>
      </c>
      <c r="J1046" s="1" t="s">
        <v>20</v>
      </c>
      <c r="K1046" s="3">
        <v>28.7</v>
      </c>
      <c r="L1046">
        <v>3</v>
      </c>
      <c r="M1046" s="3">
        <v>86.1</v>
      </c>
      <c r="N1046" s="1" t="s">
        <v>29</v>
      </c>
      <c r="O1046" s="1" t="s">
        <v>80</v>
      </c>
    </row>
    <row r="1047" spans="1:15" x14ac:dyDescent="0.3">
      <c r="A1047" s="1" t="s">
        <v>3567</v>
      </c>
      <c r="B1047" s="2">
        <v>45186</v>
      </c>
      <c r="C1047" s="1" t="s">
        <v>6666</v>
      </c>
      <c r="D1047" s="1" t="s">
        <v>60</v>
      </c>
      <c r="E1047">
        <v>2023</v>
      </c>
      <c r="F1047" s="1" t="s">
        <v>2051</v>
      </c>
      <c r="G1047" s="1" t="s">
        <v>3568</v>
      </c>
      <c r="H1047" s="1" t="s">
        <v>1410</v>
      </c>
      <c r="I1047" s="1" t="s">
        <v>3569</v>
      </c>
      <c r="J1047" s="1" t="s">
        <v>70</v>
      </c>
      <c r="K1047" s="3">
        <v>27.98</v>
      </c>
      <c r="L1047">
        <v>2</v>
      </c>
      <c r="M1047" s="3">
        <v>55.96</v>
      </c>
      <c r="N1047" s="1" t="s">
        <v>6669</v>
      </c>
      <c r="O1047" s="1" t="s">
        <v>30</v>
      </c>
    </row>
    <row r="1048" spans="1:15" x14ac:dyDescent="0.3">
      <c r="A1048" s="1" t="s">
        <v>3570</v>
      </c>
      <c r="B1048" s="2">
        <v>45624</v>
      </c>
      <c r="C1048" s="1" t="s">
        <v>6672</v>
      </c>
      <c r="D1048" s="1" t="s">
        <v>54</v>
      </c>
      <c r="E1048">
        <v>2024</v>
      </c>
      <c r="F1048" s="1" t="s">
        <v>1040</v>
      </c>
      <c r="G1048" s="1" t="s">
        <v>3571</v>
      </c>
      <c r="H1048" s="1" t="s">
        <v>1108</v>
      </c>
      <c r="I1048" s="1" t="s">
        <v>1109</v>
      </c>
      <c r="J1048" s="1" t="s">
        <v>70</v>
      </c>
      <c r="K1048" s="3">
        <v>31.28</v>
      </c>
      <c r="L1048">
        <v>1</v>
      </c>
      <c r="M1048" s="3">
        <v>31.28</v>
      </c>
      <c r="N1048" s="1" t="s">
        <v>21</v>
      </c>
      <c r="O1048" s="1" t="s">
        <v>95</v>
      </c>
    </row>
    <row r="1049" spans="1:15" x14ac:dyDescent="0.3">
      <c r="A1049" s="1" t="s">
        <v>3572</v>
      </c>
      <c r="B1049" s="2">
        <v>44903</v>
      </c>
      <c r="C1049" s="1" t="s">
        <v>6672</v>
      </c>
      <c r="D1049" s="1" t="s">
        <v>107</v>
      </c>
      <c r="E1049">
        <v>2022</v>
      </c>
      <c r="F1049" s="1" t="s">
        <v>2399</v>
      </c>
      <c r="G1049" s="1" t="s">
        <v>2400</v>
      </c>
      <c r="H1049" s="1" t="s">
        <v>3573</v>
      </c>
      <c r="I1049" s="1" t="s">
        <v>3574</v>
      </c>
      <c r="J1049" s="1" t="s">
        <v>20</v>
      </c>
      <c r="K1049" s="3">
        <v>31.74</v>
      </c>
      <c r="L1049">
        <v>2</v>
      </c>
      <c r="M1049" s="3">
        <v>63.48</v>
      </c>
      <c r="N1049" s="1" t="s">
        <v>29</v>
      </c>
      <c r="O1049" s="1" t="s">
        <v>193</v>
      </c>
    </row>
    <row r="1050" spans="1:15" x14ac:dyDescent="0.3">
      <c r="A1050" s="1" t="s">
        <v>3575</v>
      </c>
      <c r="B1050" s="2">
        <v>44800</v>
      </c>
      <c r="C1050" s="1" t="s">
        <v>6673</v>
      </c>
      <c r="D1050" s="1" t="s">
        <v>90</v>
      </c>
      <c r="E1050">
        <v>2022</v>
      </c>
      <c r="F1050" s="1" t="s">
        <v>676</v>
      </c>
      <c r="G1050" s="1" t="s">
        <v>677</v>
      </c>
      <c r="H1050" s="1" t="s">
        <v>104</v>
      </c>
      <c r="I1050" s="1" t="s">
        <v>2445</v>
      </c>
      <c r="J1050" s="1" t="s">
        <v>70</v>
      </c>
      <c r="K1050" s="3">
        <v>12.39</v>
      </c>
      <c r="L1050">
        <v>3</v>
      </c>
      <c r="M1050" s="3">
        <v>37.17</v>
      </c>
      <c r="N1050" s="1" t="s">
        <v>6669</v>
      </c>
      <c r="O1050" s="1" t="s">
        <v>44</v>
      </c>
    </row>
    <row r="1051" spans="1:15" x14ac:dyDescent="0.3">
      <c r="A1051" s="1" t="s">
        <v>3576</v>
      </c>
      <c r="B1051" s="2">
        <v>45089</v>
      </c>
      <c r="C1051" s="1" t="s">
        <v>6667</v>
      </c>
      <c r="D1051" s="1" t="s">
        <v>24</v>
      </c>
      <c r="E1051">
        <v>2023</v>
      </c>
      <c r="F1051" s="1" t="s">
        <v>2192</v>
      </c>
      <c r="G1051" s="1" t="s">
        <v>3577</v>
      </c>
      <c r="H1051" s="1" t="s">
        <v>580</v>
      </c>
      <c r="I1051" s="1" t="s">
        <v>3578</v>
      </c>
      <c r="J1051" s="1" t="s">
        <v>51</v>
      </c>
      <c r="K1051" s="3">
        <v>9.68</v>
      </c>
      <c r="L1051">
        <v>4</v>
      </c>
      <c r="M1051" s="3">
        <v>38.72</v>
      </c>
      <c r="N1051" s="1" t="s">
        <v>88</v>
      </c>
      <c r="O1051" s="1" t="s">
        <v>193</v>
      </c>
    </row>
    <row r="1052" spans="1:15" x14ac:dyDescent="0.3">
      <c r="A1052" s="1" t="s">
        <v>3579</v>
      </c>
      <c r="B1052" s="2">
        <v>45068</v>
      </c>
      <c r="C1052" s="1" t="s">
        <v>6667</v>
      </c>
      <c r="D1052" s="1" t="s">
        <v>46</v>
      </c>
      <c r="E1052">
        <v>2023</v>
      </c>
      <c r="F1052" s="1" t="s">
        <v>1264</v>
      </c>
      <c r="G1052" s="1" t="s">
        <v>1333</v>
      </c>
      <c r="H1052" s="1" t="s">
        <v>1194</v>
      </c>
      <c r="I1052" s="1" t="s">
        <v>3580</v>
      </c>
      <c r="J1052" s="1" t="s">
        <v>70</v>
      </c>
      <c r="K1052" s="3">
        <v>20.54</v>
      </c>
      <c r="L1052">
        <v>2</v>
      </c>
      <c r="M1052" s="3">
        <v>41.08</v>
      </c>
      <c r="N1052" s="1" t="s">
        <v>29</v>
      </c>
      <c r="O1052" s="1" t="s">
        <v>95</v>
      </c>
    </row>
    <row r="1053" spans="1:15" x14ac:dyDescent="0.3">
      <c r="A1053" s="1" t="s">
        <v>3581</v>
      </c>
      <c r="B1053" s="2">
        <v>45321</v>
      </c>
      <c r="C1053" s="1" t="s">
        <v>6671</v>
      </c>
      <c r="D1053" s="1" t="s">
        <v>210</v>
      </c>
      <c r="E1053">
        <v>2024</v>
      </c>
      <c r="F1053" s="1" t="s">
        <v>1700</v>
      </c>
      <c r="G1053" s="1" t="s">
        <v>1701</v>
      </c>
      <c r="H1053" s="1" t="s">
        <v>2403</v>
      </c>
      <c r="I1053" s="1" t="s">
        <v>3582</v>
      </c>
      <c r="J1053" s="1" t="s">
        <v>51</v>
      </c>
      <c r="K1053" s="3">
        <v>37.67</v>
      </c>
      <c r="L1053">
        <v>3</v>
      </c>
      <c r="M1053" s="3">
        <v>113.01</v>
      </c>
      <c r="N1053" s="1" t="s">
        <v>6669</v>
      </c>
      <c r="O1053" s="1" t="s">
        <v>37</v>
      </c>
    </row>
    <row r="1054" spans="1:15" x14ac:dyDescent="0.3">
      <c r="A1054" s="1" t="s">
        <v>3583</v>
      </c>
      <c r="B1054" s="2">
        <v>45038</v>
      </c>
      <c r="C1054" s="1" t="s">
        <v>6673</v>
      </c>
      <c r="D1054" s="1" t="s">
        <v>82</v>
      </c>
      <c r="E1054">
        <v>2023</v>
      </c>
      <c r="F1054" s="1" t="s">
        <v>3584</v>
      </c>
      <c r="G1054" s="1" t="s">
        <v>3585</v>
      </c>
      <c r="H1054" s="1" t="s">
        <v>540</v>
      </c>
      <c r="I1054" s="1" t="s">
        <v>2631</v>
      </c>
      <c r="J1054" s="1" t="s">
        <v>51</v>
      </c>
      <c r="K1054" s="3">
        <v>46.66</v>
      </c>
      <c r="L1054">
        <v>1</v>
      </c>
      <c r="M1054" s="3">
        <v>46.66</v>
      </c>
      <c r="N1054" s="1" t="s">
        <v>88</v>
      </c>
      <c r="O1054" s="1" t="s">
        <v>52</v>
      </c>
    </row>
    <row r="1055" spans="1:15" x14ac:dyDescent="0.3">
      <c r="A1055" s="1" t="s">
        <v>3586</v>
      </c>
      <c r="B1055" s="2">
        <v>45328</v>
      </c>
      <c r="C1055" s="1" t="s">
        <v>6671</v>
      </c>
      <c r="D1055" s="1" t="s">
        <v>39</v>
      </c>
      <c r="E1055">
        <v>2024</v>
      </c>
      <c r="F1055" s="1" t="s">
        <v>1596</v>
      </c>
      <c r="G1055" s="1" t="s">
        <v>2630</v>
      </c>
      <c r="H1055" s="1" t="s">
        <v>2174</v>
      </c>
      <c r="I1055" s="1" t="s">
        <v>3048</v>
      </c>
      <c r="J1055" s="1" t="s">
        <v>20</v>
      </c>
      <c r="K1055" s="3">
        <v>17.329999999999998</v>
      </c>
      <c r="L1055">
        <v>5</v>
      </c>
      <c r="M1055" s="3">
        <v>86.65</v>
      </c>
      <c r="N1055" s="1" t="s">
        <v>29</v>
      </c>
      <c r="O1055" s="1" t="s">
        <v>44</v>
      </c>
    </row>
    <row r="1056" spans="1:15" x14ac:dyDescent="0.3">
      <c r="A1056" s="1" t="s">
        <v>3587</v>
      </c>
      <c r="B1056" s="2">
        <v>45779</v>
      </c>
      <c r="C1056" s="1" t="s">
        <v>6668</v>
      </c>
      <c r="D1056" s="1" t="s">
        <v>46</v>
      </c>
      <c r="E1056">
        <v>2025</v>
      </c>
      <c r="F1056" s="1" t="s">
        <v>245</v>
      </c>
      <c r="G1056" s="1" t="s">
        <v>1534</v>
      </c>
      <c r="H1056" s="1" t="s">
        <v>1541</v>
      </c>
      <c r="I1056" s="1" t="s">
        <v>1542</v>
      </c>
      <c r="J1056" s="1" t="s">
        <v>51</v>
      </c>
      <c r="K1056" s="3">
        <v>24.54</v>
      </c>
      <c r="L1056">
        <v>1</v>
      </c>
      <c r="M1056" s="3">
        <v>24.54</v>
      </c>
      <c r="N1056" s="1" t="s">
        <v>21</v>
      </c>
      <c r="O1056" s="1" t="s">
        <v>95</v>
      </c>
    </row>
    <row r="1057" spans="1:15" x14ac:dyDescent="0.3">
      <c r="A1057" s="1" t="s">
        <v>3588</v>
      </c>
      <c r="B1057" s="2">
        <v>45350</v>
      </c>
      <c r="C1057" s="1" t="s">
        <v>6670</v>
      </c>
      <c r="D1057" s="1" t="s">
        <v>39</v>
      </c>
      <c r="E1057">
        <v>2024</v>
      </c>
      <c r="F1057" s="1" t="s">
        <v>495</v>
      </c>
      <c r="G1057" s="1" t="s">
        <v>3589</v>
      </c>
      <c r="H1057" s="1" t="s">
        <v>1100</v>
      </c>
      <c r="I1057" s="1" t="s">
        <v>1101</v>
      </c>
      <c r="J1057" s="1" t="s">
        <v>20</v>
      </c>
      <c r="K1057" s="3">
        <v>7.33</v>
      </c>
      <c r="L1057">
        <v>2</v>
      </c>
      <c r="M1057" s="3">
        <v>14.66</v>
      </c>
      <c r="N1057" s="1" t="s">
        <v>88</v>
      </c>
      <c r="O1057" s="1" t="s">
        <v>44</v>
      </c>
    </row>
    <row r="1058" spans="1:15" x14ac:dyDescent="0.3">
      <c r="A1058" s="1" t="s">
        <v>3590</v>
      </c>
      <c r="B1058" s="2">
        <v>45552</v>
      </c>
      <c r="C1058" s="1" t="s">
        <v>6671</v>
      </c>
      <c r="D1058" s="1" t="s">
        <v>60</v>
      </c>
      <c r="E1058">
        <v>2024</v>
      </c>
      <c r="F1058" s="1" t="s">
        <v>3136</v>
      </c>
      <c r="G1058" s="1" t="s">
        <v>3137</v>
      </c>
      <c r="H1058" s="1" t="s">
        <v>2106</v>
      </c>
      <c r="I1058" s="1" t="s">
        <v>3591</v>
      </c>
      <c r="J1058" s="1" t="s">
        <v>87</v>
      </c>
      <c r="K1058" s="3">
        <v>35.68</v>
      </c>
      <c r="L1058">
        <v>5</v>
      </c>
      <c r="M1058" s="3">
        <v>178.4</v>
      </c>
      <c r="N1058" s="1" t="s">
        <v>21</v>
      </c>
      <c r="O1058" s="1" t="s">
        <v>44</v>
      </c>
    </row>
    <row r="1059" spans="1:15" x14ac:dyDescent="0.3">
      <c r="A1059" s="1" t="s">
        <v>3592</v>
      </c>
      <c r="B1059" s="2">
        <v>44934</v>
      </c>
      <c r="C1059" s="1" t="s">
        <v>6666</v>
      </c>
      <c r="D1059" s="1" t="s">
        <v>210</v>
      </c>
      <c r="E1059">
        <v>2023</v>
      </c>
      <c r="F1059" s="1" t="s">
        <v>1254</v>
      </c>
      <c r="G1059" s="1" t="s">
        <v>3593</v>
      </c>
      <c r="H1059" s="1" t="s">
        <v>3594</v>
      </c>
      <c r="I1059" s="1" t="s">
        <v>3595</v>
      </c>
      <c r="J1059" s="1" t="s">
        <v>70</v>
      </c>
      <c r="K1059" s="3">
        <v>27.41</v>
      </c>
      <c r="L1059">
        <v>2</v>
      </c>
      <c r="M1059" s="3">
        <v>54.82</v>
      </c>
      <c r="N1059" s="1" t="s">
        <v>88</v>
      </c>
      <c r="O1059" s="1" t="s">
        <v>193</v>
      </c>
    </row>
    <row r="1060" spans="1:15" x14ac:dyDescent="0.3">
      <c r="A1060" s="1" t="s">
        <v>3596</v>
      </c>
      <c r="B1060" s="2">
        <v>45227</v>
      </c>
      <c r="C1060" s="1" t="s">
        <v>6673</v>
      </c>
      <c r="D1060" s="1" t="s">
        <v>133</v>
      </c>
      <c r="E1060">
        <v>2023</v>
      </c>
      <c r="F1060" s="1" t="s">
        <v>992</v>
      </c>
      <c r="G1060" s="1" t="s">
        <v>993</v>
      </c>
      <c r="H1060" s="1" t="s">
        <v>3597</v>
      </c>
      <c r="I1060" s="1" t="s">
        <v>3598</v>
      </c>
      <c r="J1060" s="1" t="s">
        <v>20</v>
      </c>
      <c r="K1060" s="3">
        <v>48.84</v>
      </c>
      <c r="L1060">
        <v>4</v>
      </c>
      <c r="M1060" s="3">
        <v>195.36</v>
      </c>
      <c r="N1060" s="1" t="s">
        <v>6669</v>
      </c>
      <c r="O1060" s="1" t="s">
        <v>80</v>
      </c>
    </row>
    <row r="1061" spans="1:15" x14ac:dyDescent="0.3">
      <c r="A1061" s="1" t="s">
        <v>3599</v>
      </c>
      <c r="B1061" s="2">
        <v>45439</v>
      </c>
      <c r="C1061" s="1" t="s">
        <v>6667</v>
      </c>
      <c r="D1061" s="1" t="s">
        <v>46</v>
      </c>
      <c r="E1061">
        <v>2024</v>
      </c>
      <c r="F1061" s="1" t="s">
        <v>1680</v>
      </c>
      <c r="G1061" s="1" t="s">
        <v>3600</v>
      </c>
      <c r="H1061" s="1" t="s">
        <v>752</v>
      </c>
      <c r="I1061" s="1" t="s">
        <v>3601</v>
      </c>
      <c r="J1061" s="1" t="s">
        <v>87</v>
      </c>
      <c r="K1061" s="3">
        <v>12.71</v>
      </c>
      <c r="L1061">
        <v>5</v>
      </c>
      <c r="M1061" s="3">
        <v>63.55</v>
      </c>
      <c r="N1061" s="1" t="s">
        <v>88</v>
      </c>
      <c r="O1061" s="1" t="s">
        <v>52</v>
      </c>
    </row>
    <row r="1062" spans="1:15" x14ac:dyDescent="0.3">
      <c r="A1062" s="1" t="s">
        <v>3602</v>
      </c>
      <c r="B1062" s="2">
        <v>45292</v>
      </c>
      <c r="C1062" s="1" t="s">
        <v>6667</v>
      </c>
      <c r="D1062" s="1" t="s">
        <v>210</v>
      </c>
      <c r="E1062">
        <v>2024</v>
      </c>
      <c r="F1062" s="1" t="s">
        <v>471</v>
      </c>
      <c r="G1062" s="1" t="s">
        <v>472</v>
      </c>
      <c r="H1062" s="1" t="s">
        <v>3425</v>
      </c>
      <c r="I1062" s="1" t="s">
        <v>3603</v>
      </c>
      <c r="J1062" s="1" t="s">
        <v>51</v>
      </c>
      <c r="K1062" s="3">
        <v>19.14</v>
      </c>
      <c r="L1062">
        <v>1</v>
      </c>
      <c r="M1062" s="3">
        <v>19.14</v>
      </c>
      <c r="N1062" s="1" t="s">
        <v>21</v>
      </c>
      <c r="O1062" s="1" t="s">
        <v>44</v>
      </c>
    </row>
    <row r="1063" spans="1:15" x14ac:dyDescent="0.3">
      <c r="A1063" s="1" t="s">
        <v>3604</v>
      </c>
      <c r="B1063" s="2">
        <v>45545</v>
      </c>
      <c r="C1063" s="1" t="s">
        <v>6671</v>
      </c>
      <c r="D1063" s="1" t="s">
        <v>60</v>
      </c>
      <c r="E1063">
        <v>2024</v>
      </c>
      <c r="F1063" s="1" t="s">
        <v>3605</v>
      </c>
      <c r="G1063" s="1" t="s">
        <v>3606</v>
      </c>
      <c r="H1063" s="1" t="s">
        <v>1243</v>
      </c>
      <c r="I1063" s="1" t="s">
        <v>2087</v>
      </c>
      <c r="J1063" s="1" t="s">
        <v>70</v>
      </c>
      <c r="K1063" s="3">
        <v>35.630000000000003</v>
      </c>
      <c r="L1063">
        <v>4</v>
      </c>
      <c r="M1063" s="3">
        <v>142.52000000000001</v>
      </c>
      <c r="N1063" s="1" t="s">
        <v>29</v>
      </c>
      <c r="O1063" s="1" t="s">
        <v>37</v>
      </c>
    </row>
    <row r="1064" spans="1:15" x14ac:dyDescent="0.3">
      <c r="A1064" s="1" t="s">
        <v>3607</v>
      </c>
      <c r="B1064" s="2">
        <v>45255</v>
      </c>
      <c r="C1064" s="1" t="s">
        <v>6673</v>
      </c>
      <c r="D1064" s="1" t="s">
        <v>54</v>
      </c>
      <c r="E1064">
        <v>2023</v>
      </c>
      <c r="F1064" s="1" t="s">
        <v>118</v>
      </c>
      <c r="G1064" s="1" t="s">
        <v>2431</v>
      </c>
      <c r="H1064" s="1" t="s">
        <v>1530</v>
      </c>
      <c r="I1064" s="1" t="s">
        <v>3608</v>
      </c>
      <c r="J1064" s="1" t="s">
        <v>20</v>
      </c>
      <c r="K1064" s="3">
        <v>35.01</v>
      </c>
      <c r="L1064">
        <v>1</v>
      </c>
      <c r="M1064" s="3">
        <v>35.01</v>
      </c>
      <c r="N1064" s="1" t="s">
        <v>29</v>
      </c>
      <c r="O1064" s="1" t="s">
        <v>193</v>
      </c>
    </row>
    <row r="1065" spans="1:15" x14ac:dyDescent="0.3">
      <c r="A1065" s="1" t="s">
        <v>3609</v>
      </c>
      <c r="B1065" s="2">
        <v>45838</v>
      </c>
      <c r="C1065" s="1" t="s">
        <v>6667</v>
      </c>
      <c r="D1065" s="1" t="s">
        <v>24</v>
      </c>
      <c r="E1065">
        <v>2025</v>
      </c>
      <c r="F1065" s="1" t="s">
        <v>91</v>
      </c>
      <c r="G1065" s="1" t="s">
        <v>562</v>
      </c>
      <c r="H1065" s="1" t="s">
        <v>3133</v>
      </c>
      <c r="I1065" s="1" t="s">
        <v>3134</v>
      </c>
      <c r="J1065" s="1" t="s">
        <v>87</v>
      </c>
      <c r="K1065" s="3">
        <v>46.98</v>
      </c>
      <c r="L1065">
        <v>2</v>
      </c>
      <c r="M1065" s="3">
        <v>93.96</v>
      </c>
      <c r="N1065" s="1" t="s">
        <v>21</v>
      </c>
      <c r="O1065" s="1" t="s">
        <v>37</v>
      </c>
    </row>
    <row r="1066" spans="1:15" x14ac:dyDescent="0.3">
      <c r="A1066" s="1" t="s">
        <v>3610</v>
      </c>
      <c r="B1066" s="2">
        <v>45717</v>
      </c>
      <c r="C1066" s="1" t="s">
        <v>6673</v>
      </c>
      <c r="D1066" s="1" t="s">
        <v>15</v>
      </c>
      <c r="E1066">
        <v>2025</v>
      </c>
      <c r="F1066" s="1" t="s">
        <v>123</v>
      </c>
      <c r="G1066" s="1" t="s">
        <v>3611</v>
      </c>
      <c r="H1066" s="1" t="s">
        <v>645</v>
      </c>
      <c r="I1066" s="1" t="s">
        <v>646</v>
      </c>
      <c r="J1066" s="1" t="s">
        <v>70</v>
      </c>
      <c r="K1066" s="3">
        <v>45.48</v>
      </c>
      <c r="L1066">
        <v>2</v>
      </c>
      <c r="M1066" s="3">
        <v>90.96</v>
      </c>
      <c r="N1066" s="1" t="s">
        <v>21</v>
      </c>
      <c r="O1066" s="1" t="s">
        <v>22</v>
      </c>
    </row>
    <row r="1067" spans="1:15" x14ac:dyDescent="0.3">
      <c r="A1067" s="1" t="s">
        <v>3612</v>
      </c>
      <c r="B1067" s="2">
        <v>45487</v>
      </c>
      <c r="C1067" s="1" t="s">
        <v>6666</v>
      </c>
      <c r="D1067" s="1" t="s">
        <v>32</v>
      </c>
      <c r="E1067">
        <v>2024</v>
      </c>
      <c r="F1067" s="1" t="s">
        <v>944</v>
      </c>
      <c r="G1067" s="1" t="s">
        <v>3613</v>
      </c>
      <c r="H1067" s="1" t="s">
        <v>2886</v>
      </c>
      <c r="I1067" s="1" t="s">
        <v>2887</v>
      </c>
      <c r="J1067" s="1" t="s">
        <v>87</v>
      </c>
      <c r="K1067" s="3">
        <v>16.11</v>
      </c>
      <c r="L1067">
        <v>3</v>
      </c>
      <c r="M1067" s="3">
        <v>48.33</v>
      </c>
      <c r="N1067" s="1" t="s">
        <v>88</v>
      </c>
      <c r="O1067" s="1" t="s">
        <v>52</v>
      </c>
    </row>
    <row r="1068" spans="1:15" x14ac:dyDescent="0.3">
      <c r="A1068" s="1" t="s">
        <v>3614</v>
      </c>
      <c r="B1068" s="2">
        <v>45543</v>
      </c>
      <c r="C1068" s="1" t="s">
        <v>6666</v>
      </c>
      <c r="D1068" s="1" t="s">
        <v>60</v>
      </c>
      <c r="E1068">
        <v>2024</v>
      </c>
      <c r="F1068" s="1" t="s">
        <v>2372</v>
      </c>
      <c r="G1068" s="1" t="s">
        <v>3615</v>
      </c>
      <c r="H1068" s="1" t="s">
        <v>1158</v>
      </c>
      <c r="I1068" s="1" t="s">
        <v>3448</v>
      </c>
      <c r="J1068" s="1" t="s">
        <v>70</v>
      </c>
      <c r="K1068" s="3">
        <v>17.399999999999999</v>
      </c>
      <c r="L1068">
        <v>2</v>
      </c>
      <c r="M1068" s="3">
        <v>34.799999999999997</v>
      </c>
      <c r="N1068" s="1" t="s">
        <v>21</v>
      </c>
      <c r="O1068" s="1" t="s">
        <v>22</v>
      </c>
    </row>
    <row r="1069" spans="1:15" x14ac:dyDescent="0.3">
      <c r="A1069" s="1" t="s">
        <v>3616</v>
      </c>
      <c r="B1069" s="2">
        <v>45231</v>
      </c>
      <c r="C1069" s="1" t="s">
        <v>6670</v>
      </c>
      <c r="D1069" s="1" t="s">
        <v>54</v>
      </c>
      <c r="E1069">
        <v>2023</v>
      </c>
      <c r="F1069" s="1" t="s">
        <v>2406</v>
      </c>
      <c r="G1069" s="1" t="s">
        <v>2407</v>
      </c>
      <c r="H1069" s="1" t="s">
        <v>950</v>
      </c>
      <c r="I1069" s="1" t="s">
        <v>3617</v>
      </c>
      <c r="J1069" s="1" t="s">
        <v>70</v>
      </c>
      <c r="K1069" s="3">
        <v>48.81</v>
      </c>
      <c r="L1069">
        <v>3</v>
      </c>
      <c r="M1069" s="3">
        <v>146.43</v>
      </c>
      <c r="N1069" s="1" t="s">
        <v>6669</v>
      </c>
      <c r="O1069" s="1" t="s">
        <v>37</v>
      </c>
    </row>
    <row r="1070" spans="1:15" x14ac:dyDescent="0.3">
      <c r="A1070" s="1" t="s">
        <v>3618</v>
      </c>
      <c r="B1070" s="2">
        <v>45555</v>
      </c>
      <c r="C1070" s="1" t="s">
        <v>6668</v>
      </c>
      <c r="D1070" s="1" t="s">
        <v>60</v>
      </c>
      <c r="E1070">
        <v>2024</v>
      </c>
      <c r="F1070" s="1" t="s">
        <v>658</v>
      </c>
      <c r="G1070" s="1" t="s">
        <v>3619</v>
      </c>
      <c r="H1070" s="1" t="s">
        <v>3620</v>
      </c>
      <c r="I1070" s="1" t="s">
        <v>3621</v>
      </c>
      <c r="J1070" s="1" t="s">
        <v>70</v>
      </c>
      <c r="K1070" s="3">
        <v>10.35</v>
      </c>
      <c r="L1070">
        <v>5</v>
      </c>
      <c r="M1070" s="3">
        <v>51.75</v>
      </c>
      <c r="N1070" s="1" t="s">
        <v>6669</v>
      </c>
      <c r="O1070" s="1" t="s">
        <v>37</v>
      </c>
    </row>
    <row r="1071" spans="1:15" x14ac:dyDescent="0.3">
      <c r="A1071" s="1" t="s">
        <v>3622</v>
      </c>
      <c r="B1071" s="2">
        <v>45206</v>
      </c>
      <c r="C1071" s="1" t="s">
        <v>6673</v>
      </c>
      <c r="D1071" s="1" t="s">
        <v>133</v>
      </c>
      <c r="E1071">
        <v>2023</v>
      </c>
      <c r="F1071" s="1" t="s">
        <v>755</v>
      </c>
      <c r="G1071" s="1" t="s">
        <v>756</v>
      </c>
      <c r="H1071" s="1" t="s">
        <v>2658</v>
      </c>
      <c r="I1071" s="1" t="s">
        <v>3623</v>
      </c>
      <c r="J1071" s="1" t="s">
        <v>20</v>
      </c>
      <c r="K1071" s="3">
        <v>20.82</v>
      </c>
      <c r="L1071">
        <v>2</v>
      </c>
      <c r="M1071" s="3">
        <v>41.64</v>
      </c>
      <c r="N1071" s="1" t="s">
        <v>6669</v>
      </c>
      <c r="O1071" s="1" t="s">
        <v>44</v>
      </c>
    </row>
    <row r="1072" spans="1:15" x14ac:dyDescent="0.3">
      <c r="A1072" s="1" t="s">
        <v>3624</v>
      </c>
      <c r="B1072" s="2">
        <v>45188</v>
      </c>
      <c r="C1072" s="1" t="s">
        <v>6671</v>
      </c>
      <c r="D1072" s="1" t="s">
        <v>60</v>
      </c>
      <c r="E1072">
        <v>2023</v>
      </c>
      <c r="F1072" s="1" t="s">
        <v>3625</v>
      </c>
      <c r="G1072" s="1" t="s">
        <v>3626</v>
      </c>
      <c r="H1072" s="1" t="s">
        <v>2604</v>
      </c>
      <c r="I1072" s="1" t="s">
        <v>2605</v>
      </c>
      <c r="J1072" s="1" t="s">
        <v>51</v>
      </c>
      <c r="K1072" s="3">
        <v>46.79</v>
      </c>
      <c r="L1072">
        <v>3</v>
      </c>
      <c r="M1072" s="3">
        <v>140.37</v>
      </c>
      <c r="N1072" s="1" t="s">
        <v>88</v>
      </c>
      <c r="O1072" s="1" t="s">
        <v>44</v>
      </c>
    </row>
    <row r="1073" spans="1:15" x14ac:dyDescent="0.3">
      <c r="A1073" s="1" t="s">
        <v>3627</v>
      </c>
      <c r="B1073" s="2">
        <v>45217</v>
      </c>
      <c r="C1073" s="1" t="s">
        <v>6670</v>
      </c>
      <c r="D1073" s="1" t="s">
        <v>133</v>
      </c>
      <c r="E1073">
        <v>2023</v>
      </c>
      <c r="F1073" s="1" t="s">
        <v>1280</v>
      </c>
      <c r="G1073" s="1" t="s">
        <v>1281</v>
      </c>
      <c r="H1073" s="1" t="s">
        <v>3573</v>
      </c>
      <c r="I1073" s="1" t="s">
        <v>3628</v>
      </c>
      <c r="J1073" s="1" t="s">
        <v>20</v>
      </c>
      <c r="K1073" s="3">
        <v>38.81</v>
      </c>
      <c r="L1073">
        <v>2</v>
      </c>
      <c r="M1073" s="3">
        <v>77.62</v>
      </c>
      <c r="N1073" s="1" t="s">
        <v>88</v>
      </c>
      <c r="O1073" s="1" t="s">
        <v>22</v>
      </c>
    </row>
    <row r="1074" spans="1:15" x14ac:dyDescent="0.3">
      <c r="A1074" s="1" t="s">
        <v>3629</v>
      </c>
      <c r="B1074" s="2">
        <v>45195</v>
      </c>
      <c r="C1074" s="1" t="s">
        <v>6671</v>
      </c>
      <c r="D1074" s="1" t="s">
        <v>60</v>
      </c>
      <c r="E1074">
        <v>2023</v>
      </c>
      <c r="F1074" s="1" t="s">
        <v>755</v>
      </c>
      <c r="G1074" s="1" t="s">
        <v>3630</v>
      </c>
      <c r="H1074" s="1" t="s">
        <v>593</v>
      </c>
      <c r="I1074" s="1" t="s">
        <v>2923</v>
      </c>
      <c r="J1074" s="1" t="s">
        <v>20</v>
      </c>
      <c r="K1074" s="3">
        <v>46.25</v>
      </c>
      <c r="L1074">
        <v>3</v>
      </c>
      <c r="M1074" s="3">
        <v>138.75</v>
      </c>
      <c r="N1074" s="1" t="s">
        <v>6669</v>
      </c>
      <c r="O1074" s="1" t="s">
        <v>52</v>
      </c>
    </row>
    <row r="1075" spans="1:15" x14ac:dyDescent="0.3">
      <c r="A1075" s="1" t="s">
        <v>3631</v>
      </c>
      <c r="B1075" s="2">
        <v>45833</v>
      </c>
      <c r="C1075" s="1" t="s">
        <v>6670</v>
      </c>
      <c r="D1075" s="1" t="s">
        <v>24</v>
      </c>
      <c r="E1075">
        <v>2025</v>
      </c>
      <c r="F1075" s="1" t="s">
        <v>3632</v>
      </c>
      <c r="G1075" s="1" t="s">
        <v>3633</v>
      </c>
      <c r="H1075" s="1" t="s">
        <v>2374</v>
      </c>
      <c r="I1075" s="1" t="s">
        <v>2375</v>
      </c>
      <c r="J1075" s="1" t="s">
        <v>70</v>
      </c>
      <c r="K1075" s="3">
        <v>6.6</v>
      </c>
      <c r="L1075">
        <v>1</v>
      </c>
      <c r="M1075" s="3">
        <v>6.6</v>
      </c>
      <c r="N1075" s="1" t="s">
        <v>6669</v>
      </c>
      <c r="O1075" s="1" t="s">
        <v>95</v>
      </c>
    </row>
    <row r="1076" spans="1:15" x14ac:dyDescent="0.3">
      <c r="A1076" s="1" t="s">
        <v>3634</v>
      </c>
      <c r="B1076" s="2">
        <v>44983</v>
      </c>
      <c r="C1076" s="1" t="s">
        <v>6666</v>
      </c>
      <c r="D1076" s="1" t="s">
        <v>39</v>
      </c>
      <c r="E1076">
        <v>2023</v>
      </c>
      <c r="F1076" s="1" t="s">
        <v>839</v>
      </c>
      <c r="G1076" s="1" t="s">
        <v>1161</v>
      </c>
      <c r="H1076" s="1" t="s">
        <v>68</v>
      </c>
      <c r="I1076" s="1" t="s">
        <v>3635</v>
      </c>
      <c r="J1076" s="1" t="s">
        <v>87</v>
      </c>
      <c r="K1076" s="3">
        <v>23.23</v>
      </c>
      <c r="L1076">
        <v>3</v>
      </c>
      <c r="M1076" s="3">
        <v>69.69</v>
      </c>
      <c r="N1076" s="1" t="s">
        <v>29</v>
      </c>
      <c r="O1076" s="1" t="s">
        <v>30</v>
      </c>
    </row>
    <row r="1077" spans="1:15" x14ac:dyDescent="0.3">
      <c r="A1077" s="1" t="s">
        <v>3636</v>
      </c>
      <c r="B1077" s="2">
        <v>45492</v>
      </c>
      <c r="C1077" s="1" t="s">
        <v>6668</v>
      </c>
      <c r="D1077" s="1" t="s">
        <v>32</v>
      </c>
      <c r="E1077">
        <v>2024</v>
      </c>
      <c r="F1077" s="1" t="s">
        <v>448</v>
      </c>
      <c r="G1077" s="1" t="s">
        <v>3637</v>
      </c>
      <c r="H1077" s="1" t="s">
        <v>3638</v>
      </c>
      <c r="I1077" s="1" t="s">
        <v>3639</v>
      </c>
      <c r="J1077" s="1" t="s">
        <v>70</v>
      </c>
      <c r="K1077" s="3">
        <v>27.75</v>
      </c>
      <c r="L1077">
        <v>1</v>
      </c>
      <c r="M1077" s="3">
        <v>27.75</v>
      </c>
      <c r="N1077" s="1" t="s">
        <v>6669</v>
      </c>
      <c r="O1077" s="1" t="s">
        <v>37</v>
      </c>
    </row>
    <row r="1078" spans="1:15" x14ac:dyDescent="0.3">
      <c r="A1078" s="1" t="s">
        <v>3640</v>
      </c>
      <c r="B1078" s="2">
        <v>45222</v>
      </c>
      <c r="C1078" s="1" t="s">
        <v>6667</v>
      </c>
      <c r="D1078" s="1" t="s">
        <v>133</v>
      </c>
      <c r="E1078">
        <v>2023</v>
      </c>
      <c r="F1078" s="1" t="s">
        <v>591</v>
      </c>
      <c r="G1078" s="1" t="s">
        <v>3641</v>
      </c>
      <c r="H1078" s="1" t="s">
        <v>712</v>
      </c>
      <c r="I1078" s="1" t="s">
        <v>3642</v>
      </c>
      <c r="J1078" s="1" t="s">
        <v>70</v>
      </c>
      <c r="K1078" s="3">
        <v>32.6</v>
      </c>
      <c r="L1078">
        <v>2</v>
      </c>
      <c r="M1078" s="3">
        <v>65.2</v>
      </c>
      <c r="N1078" s="1" t="s">
        <v>88</v>
      </c>
      <c r="O1078" s="1" t="s">
        <v>52</v>
      </c>
    </row>
    <row r="1079" spans="1:15" x14ac:dyDescent="0.3">
      <c r="A1079" s="1" t="s">
        <v>3643</v>
      </c>
      <c r="B1079" s="2">
        <v>45031</v>
      </c>
      <c r="C1079" s="1" t="s">
        <v>6673</v>
      </c>
      <c r="D1079" s="1" t="s">
        <v>82</v>
      </c>
      <c r="E1079">
        <v>2023</v>
      </c>
      <c r="F1079" s="1" t="s">
        <v>1290</v>
      </c>
      <c r="G1079" s="1" t="s">
        <v>3644</v>
      </c>
      <c r="H1079" s="1" t="s">
        <v>3645</v>
      </c>
      <c r="I1079" s="1" t="s">
        <v>3646</v>
      </c>
      <c r="J1079" s="1" t="s">
        <v>20</v>
      </c>
      <c r="K1079" s="3">
        <v>15.99</v>
      </c>
      <c r="L1079">
        <v>3</v>
      </c>
      <c r="M1079" s="3">
        <v>47.97</v>
      </c>
      <c r="N1079" s="1" t="s">
        <v>29</v>
      </c>
      <c r="O1079" s="1" t="s">
        <v>193</v>
      </c>
    </row>
    <row r="1080" spans="1:15" x14ac:dyDescent="0.3">
      <c r="A1080" s="1" t="s">
        <v>3647</v>
      </c>
      <c r="B1080" s="2">
        <v>45536</v>
      </c>
      <c r="C1080" s="1" t="s">
        <v>6666</v>
      </c>
      <c r="D1080" s="1" t="s">
        <v>60</v>
      </c>
      <c r="E1080">
        <v>2024</v>
      </c>
      <c r="F1080" s="1" t="s">
        <v>2143</v>
      </c>
      <c r="G1080" s="1" t="s">
        <v>2657</v>
      </c>
      <c r="H1080" s="1" t="s">
        <v>3648</v>
      </c>
      <c r="I1080" s="1" t="s">
        <v>3649</v>
      </c>
      <c r="J1080" s="1" t="s">
        <v>51</v>
      </c>
      <c r="K1080" s="3">
        <v>46.29</v>
      </c>
      <c r="L1080">
        <v>2</v>
      </c>
      <c r="M1080" s="3">
        <v>92.58</v>
      </c>
      <c r="N1080" s="1" t="s">
        <v>6669</v>
      </c>
      <c r="O1080" s="1" t="s">
        <v>30</v>
      </c>
    </row>
    <row r="1081" spans="1:15" x14ac:dyDescent="0.3">
      <c r="A1081" s="1" t="s">
        <v>3650</v>
      </c>
      <c r="B1081" s="2">
        <v>44879</v>
      </c>
      <c r="C1081" s="1" t="s">
        <v>6667</v>
      </c>
      <c r="D1081" s="1" t="s">
        <v>54</v>
      </c>
      <c r="E1081">
        <v>2022</v>
      </c>
      <c r="F1081" s="1" t="s">
        <v>1203</v>
      </c>
      <c r="G1081" s="1" t="s">
        <v>3651</v>
      </c>
      <c r="H1081" s="1" t="s">
        <v>821</v>
      </c>
      <c r="I1081" s="1" t="s">
        <v>822</v>
      </c>
      <c r="J1081" s="1" t="s">
        <v>20</v>
      </c>
      <c r="K1081" s="3">
        <v>9.83</v>
      </c>
      <c r="L1081">
        <v>2</v>
      </c>
      <c r="M1081" s="3">
        <v>19.66</v>
      </c>
      <c r="N1081" s="1" t="s">
        <v>6669</v>
      </c>
      <c r="O1081" s="1" t="s">
        <v>37</v>
      </c>
    </row>
    <row r="1082" spans="1:15" x14ac:dyDescent="0.3">
      <c r="A1082" s="1" t="s">
        <v>3652</v>
      </c>
      <c r="B1082" s="2">
        <v>45099</v>
      </c>
      <c r="C1082" s="1" t="s">
        <v>6672</v>
      </c>
      <c r="D1082" s="1" t="s">
        <v>24</v>
      </c>
      <c r="E1082">
        <v>2023</v>
      </c>
      <c r="F1082" s="1" t="s">
        <v>3653</v>
      </c>
      <c r="G1082" s="1" t="s">
        <v>3654</v>
      </c>
      <c r="H1082" s="1" t="s">
        <v>1990</v>
      </c>
      <c r="I1082" s="1" t="s">
        <v>3655</v>
      </c>
      <c r="J1082" s="1" t="s">
        <v>51</v>
      </c>
      <c r="K1082" s="3">
        <v>13.73</v>
      </c>
      <c r="L1082">
        <v>3</v>
      </c>
      <c r="M1082" s="3">
        <v>41.19</v>
      </c>
      <c r="N1082" s="1" t="s">
        <v>29</v>
      </c>
      <c r="O1082" s="1" t="s">
        <v>22</v>
      </c>
    </row>
    <row r="1083" spans="1:15" x14ac:dyDescent="0.3">
      <c r="A1083" s="1" t="s">
        <v>3656</v>
      </c>
      <c r="B1083" s="2">
        <v>45575</v>
      </c>
      <c r="C1083" s="1" t="s">
        <v>6672</v>
      </c>
      <c r="D1083" s="1" t="s">
        <v>133</v>
      </c>
      <c r="E1083">
        <v>2024</v>
      </c>
      <c r="F1083" s="1" t="s">
        <v>728</v>
      </c>
      <c r="G1083" s="1" t="s">
        <v>3657</v>
      </c>
      <c r="H1083" s="1" t="s">
        <v>1251</v>
      </c>
      <c r="I1083" s="1" t="s">
        <v>3658</v>
      </c>
      <c r="J1083" s="1" t="s">
        <v>87</v>
      </c>
      <c r="K1083" s="3">
        <v>15.95</v>
      </c>
      <c r="L1083">
        <v>5</v>
      </c>
      <c r="M1083" s="3">
        <v>79.75</v>
      </c>
      <c r="N1083" s="1" t="s">
        <v>6669</v>
      </c>
      <c r="O1083" s="1" t="s">
        <v>30</v>
      </c>
    </row>
    <row r="1084" spans="1:15" x14ac:dyDescent="0.3">
      <c r="A1084" s="1" t="s">
        <v>3659</v>
      </c>
      <c r="B1084" s="2">
        <v>45791</v>
      </c>
      <c r="C1084" s="1" t="s">
        <v>6670</v>
      </c>
      <c r="D1084" s="1" t="s">
        <v>46</v>
      </c>
      <c r="E1084">
        <v>2025</v>
      </c>
      <c r="F1084" s="1" t="s">
        <v>2813</v>
      </c>
      <c r="G1084" s="1" t="s">
        <v>3660</v>
      </c>
      <c r="H1084" s="1" t="s">
        <v>104</v>
      </c>
      <c r="I1084" s="1" t="s">
        <v>105</v>
      </c>
      <c r="J1084" s="1" t="s">
        <v>70</v>
      </c>
      <c r="K1084" s="3">
        <v>34.26</v>
      </c>
      <c r="L1084">
        <v>4</v>
      </c>
      <c r="M1084" s="3">
        <v>137.04</v>
      </c>
      <c r="N1084" s="1" t="s">
        <v>6669</v>
      </c>
      <c r="O1084" s="1" t="s">
        <v>80</v>
      </c>
    </row>
    <row r="1085" spans="1:15" x14ac:dyDescent="0.3">
      <c r="A1085" s="1" t="s">
        <v>3661</v>
      </c>
      <c r="B1085" s="2">
        <v>45570</v>
      </c>
      <c r="C1085" s="1" t="s">
        <v>6673</v>
      </c>
      <c r="D1085" s="1" t="s">
        <v>133</v>
      </c>
      <c r="E1085">
        <v>2024</v>
      </c>
      <c r="F1085" s="1" t="s">
        <v>3262</v>
      </c>
      <c r="G1085" s="1" t="s">
        <v>3662</v>
      </c>
      <c r="H1085" s="1" t="s">
        <v>3663</v>
      </c>
      <c r="I1085" s="1" t="s">
        <v>3664</v>
      </c>
      <c r="J1085" s="1" t="s">
        <v>51</v>
      </c>
      <c r="K1085" s="3">
        <v>18.34</v>
      </c>
      <c r="L1085">
        <v>1</v>
      </c>
      <c r="M1085" s="3">
        <v>18.34</v>
      </c>
      <c r="N1085" s="1" t="s">
        <v>29</v>
      </c>
      <c r="O1085" s="1" t="s">
        <v>193</v>
      </c>
    </row>
    <row r="1086" spans="1:15" x14ac:dyDescent="0.3">
      <c r="A1086" s="1" t="s">
        <v>3665</v>
      </c>
      <c r="B1086" s="2">
        <v>45569</v>
      </c>
      <c r="C1086" s="1" t="s">
        <v>6668</v>
      </c>
      <c r="D1086" s="1" t="s">
        <v>133</v>
      </c>
      <c r="E1086">
        <v>2024</v>
      </c>
      <c r="F1086" s="1" t="s">
        <v>819</v>
      </c>
      <c r="G1086" s="1" t="s">
        <v>1118</v>
      </c>
      <c r="H1086" s="1" t="s">
        <v>3666</v>
      </c>
      <c r="I1086" s="1" t="s">
        <v>3667</v>
      </c>
      <c r="J1086" s="1" t="s">
        <v>70</v>
      </c>
      <c r="K1086" s="3">
        <v>55.84</v>
      </c>
      <c r="L1086">
        <v>5</v>
      </c>
      <c r="M1086" s="3">
        <v>279.2</v>
      </c>
      <c r="N1086" s="1" t="s">
        <v>29</v>
      </c>
      <c r="O1086" s="1" t="s">
        <v>37</v>
      </c>
    </row>
    <row r="1087" spans="1:15" x14ac:dyDescent="0.3">
      <c r="A1087" s="1" t="s">
        <v>3668</v>
      </c>
      <c r="B1087" s="2">
        <v>45606</v>
      </c>
      <c r="C1087" s="1" t="s">
        <v>6666</v>
      </c>
      <c r="D1087" s="1" t="s">
        <v>54</v>
      </c>
      <c r="E1087">
        <v>2024</v>
      </c>
      <c r="F1087" s="1" t="s">
        <v>3669</v>
      </c>
      <c r="G1087" s="1" t="s">
        <v>3670</v>
      </c>
      <c r="H1087" s="1" t="s">
        <v>478</v>
      </c>
      <c r="I1087" s="1" t="s">
        <v>3671</v>
      </c>
      <c r="J1087" s="1" t="s">
        <v>20</v>
      </c>
      <c r="K1087" s="3">
        <v>49.51</v>
      </c>
      <c r="L1087">
        <v>2</v>
      </c>
      <c r="M1087" s="3">
        <v>99.02</v>
      </c>
      <c r="N1087" s="1" t="s">
        <v>21</v>
      </c>
      <c r="O1087" s="1" t="s">
        <v>52</v>
      </c>
    </row>
    <row r="1088" spans="1:15" x14ac:dyDescent="0.3">
      <c r="A1088" s="1" t="s">
        <v>3672</v>
      </c>
      <c r="B1088" s="2">
        <v>45600</v>
      </c>
      <c r="C1088" s="1" t="s">
        <v>6667</v>
      </c>
      <c r="D1088" s="1" t="s">
        <v>54</v>
      </c>
      <c r="E1088">
        <v>2024</v>
      </c>
      <c r="F1088" s="1" t="s">
        <v>2799</v>
      </c>
      <c r="G1088" s="1" t="s">
        <v>2800</v>
      </c>
      <c r="H1088" s="1" t="s">
        <v>3573</v>
      </c>
      <c r="I1088" s="1" t="s">
        <v>3628</v>
      </c>
      <c r="J1088" s="1" t="s">
        <v>70</v>
      </c>
      <c r="K1088" s="3">
        <v>39.619999999999997</v>
      </c>
      <c r="L1088">
        <v>1</v>
      </c>
      <c r="M1088" s="3">
        <v>39.619999999999997</v>
      </c>
      <c r="N1088" s="1" t="s">
        <v>21</v>
      </c>
      <c r="O1088" s="1" t="s">
        <v>193</v>
      </c>
    </row>
    <row r="1089" spans="1:15" x14ac:dyDescent="0.3">
      <c r="A1089" s="1" t="s">
        <v>3673</v>
      </c>
      <c r="B1089" s="2">
        <v>44827</v>
      </c>
      <c r="C1089" s="1" t="s">
        <v>6668</v>
      </c>
      <c r="D1089" s="1" t="s">
        <v>60</v>
      </c>
      <c r="E1089">
        <v>2022</v>
      </c>
      <c r="F1089" s="1" t="s">
        <v>1691</v>
      </c>
      <c r="G1089" s="1" t="s">
        <v>3674</v>
      </c>
      <c r="H1089" s="1" t="s">
        <v>508</v>
      </c>
      <c r="I1089" s="1" t="s">
        <v>509</v>
      </c>
      <c r="J1089" s="1" t="s">
        <v>70</v>
      </c>
      <c r="K1089" s="3">
        <v>20.77</v>
      </c>
      <c r="L1089">
        <v>3</v>
      </c>
      <c r="M1089" s="3">
        <v>62.31</v>
      </c>
      <c r="N1089" s="1" t="s">
        <v>21</v>
      </c>
      <c r="O1089" s="1" t="s">
        <v>22</v>
      </c>
    </row>
    <row r="1090" spans="1:15" x14ac:dyDescent="0.3">
      <c r="A1090" s="1" t="s">
        <v>3675</v>
      </c>
      <c r="B1090" s="2">
        <v>45528</v>
      </c>
      <c r="C1090" s="1" t="s">
        <v>6673</v>
      </c>
      <c r="D1090" s="1" t="s">
        <v>90</v>
      </c>
      <c r="E1090">
        <v>2024</v>
      </c>
      <c r="F1090" s="1" t="s">
        <v>636</v>
      </c>
      <c r="G1090" s="1" t="s">
        <v>1213</v>
      </c>
      <c r="H1090" s="1" t="s">
        <v>3676</v>
      </c>
      <c r="I1090" s="1" t="s">
        <v>3677</v>
      </c>
      <c r="J1090" s="1" t="s">
        <v>70</v>
      </c>
      <c r="K1090" s="3">
        <v>6.34</v>
      </c>
      <c r="L1090">
        <v>5</v>
      </c>
      <c r="M1090" s="3">
        <v>31.7</v>
      </c>
      <c r="N1090" s="1" t="s">
        <v>29</v>
      </c>
      <c r="O1090" s="1" t="s">
        <v>193</v>
      </c>
    </row>
    <row r="1091" spans="1:15" x14ac:dyDescent="0.3">
      <c r="A1091" s="1" t="s">
        <v>3678</v>
      </c>
      <c r="B1091" s="2">
        <v>45557</v>
      </c>
      <c r="C1091" s="1" t="s">
        <v>6666</v>
      </c>
      <c r="D1091" s="1" t="s">
        <v>60</v>
      </c>
      <c r="E1091">
        <v>2024</v>
      </c>
      <c r="F1091" s="1" t="s">
        <v>1819</v>
      </c>
      <c r="G1091" s="1" t="s">
        <v>3679</v>
      </c>
      <c r="H1091" s="1" t="s">
        <v>218</v>
      </c>
      <c r="I1091" s="1" t="s">
        <v>219</v>
      </c>
      <c r="J1091" s="1" t="s">
        <v>20</v>
      </c>
      <c r="K1091" s="3">
        <v>15.14</v>
      </c>
      <c r="L1091">
        <v>5</v>
      </c>
      <c r="M1091" s="3">
        <v>75.7</v>
      </c>
      <c r="N1091" s="1" t="s">
        <v>6669</v>
      </c>
      <c r="O1091" s="1" t="s">
        <v>22</v>
      </c>
    </row>
    <row r="1092" spans="1:15" x14ac:dyDescent="0.3">
      <c r="A1092" s="1" t="s">
        <v>3680</v>
      </c>
      <c r="B1092" s="2">
        <v>44859</v>
      </c>
      <c r="C1092" s="1" t="s">
        <v>6671</v>
      </c>
      <c r="D1092" s="1" t="s">
        <v>133</v>
      </c>
      <c r="E1092">
        <v>2022</v>
      </c>
      <c r="F1092" s="1" t="s">
        <v>2593</v>
      </c>
      <c r="G1092" s="1" t="s">
        <v>2594</v>
      </c>
      <c r="H1092" s="1" t="s">
        <v>42</v>
      </c>
      <c r="I1092" s="1" t="s">
        <v>43</v>
      </c>
      <c r="J1092" s="1" t="s">
        <v>70</v>
      </c>
      <c r="K1092" s="3">
        <v>30.79</v>
      </c>
      <c r="L1092">
        <v>4</v>
      </c>
      <c r="M1092" s="3">
        <v>123.16</v>
      </c>
      <c r="N1092" s="1" t="s">
        <v>29</v>
      </c>
      <c r="O1092" s="1" t="s">
        <v>37</v>
      </c>
    </row>
    <row r="1093" spans="1:15" x14ac:dyDescent="0.3">
      <c r="A1093" s="1" t="s">
        <v>3681</v>
      </c>
      <c r="B1093" s="2">
        <v>44950</v>
      </c>
      <c r="C1093" s="1" t="s">
        <v>6671</v>
      </c>
      <c r="D1093" s="1" t="s">
        <v>210</v>
      </c>
      <c r="E1093">
        <v>2023</v>
      </c>
      <c r="F1093" s="1" t="s">
        <v>3682</v>
      </c>
      <c r="G1093" s="1" t="s">
        <v>3683</v>
      </c>
      <c r="H1093" s="1" t="s">
        <v>955</v>
      </c>
      <c r="I1093" s="1" t="s">
        <v>956</v>
      </c>
      <c r="J1093" s="1" t="s">
        <v>70</v>
      </c>
      <c r="K1093" s="3">
        <v>5.89</v>
      </c>
      <c r="L1093">
        <v>5</v>
      </c>
      <c r="M1093" s="3">
        <v>29.45</v>
      </c>
      <c r="N1093" s="1" t="s">
        <v>21</v>
      </c>
      <c r="O1093" s="1" t="s">
        <v>44</v>
      </c>
    </row>
    <row r="1094" spans="1:15" x14ac:dyDescent="0.3">
      <c r="A1094" s="1" t="s">
        <v>3684</v>
      </c>
      <c r="B1094" s="2">
        <v>45587</v>
      </c>
      <c r="C1094" s="1" t="s">
        <v>6671</v>
      </c>
      <c r="D1094" s="1" t="s">
        <v>133</v>
      </c>
      <c r="E1094">
        <v>2024</v>
      </c>
      <c r="F1094" s="1" t="s">
        <v>3685</v>
      </c>
      <c r="G1094" s="1" t="s">
        <v>3686</v>
      </c>
      <c r="H1094" s="1" t="s">
        <v>3687</v>
      </c>
      <c r="I1094" s="1" t="s">
        <v>3688</v>
      </c>
      <c r="J1094" s="1" t="s">
        <v>87</v>
      </c>
      <c r="K1094" s="3">
        <v>19.190000000000001</v>
      </c>
      <c r="L1094">
        <v>4</v>
      </c>
      <c r="M1094" s="3">
        <v>76.760000000000005</v>
      </c>
      <c r="N1094" s="1" t="s">
        <v>21</v>
      </c>
      <c r="O1094" s="1" t="s">
        <v>37</v>
      </c>
    </row>
    <row r="1095" spans="1:15" x14ac:dyDescent="0.3">
      <c r="A1095" s="1" t="s">
        <v>3689</v>
      </c>
      <c r="B1095" s="2">
        <v>45011</v>
      </c>
      <c r="C1095" s="1" t="s">
        <v>6666</v>
      </c>
      <c r="D1095" s="1" t="s">
        <v>15</v>
      </c>
      <c r="E1095">
        <v>2023</v>
      </c>
      <c r="F1095" s="1" t="s">
        <v>3690</v>
      </c>
      <c r="G1095" s="1" t="s">
        <v>3691</v>
      </c>
      <c r="H1095" s="1" t="s">
        <v>2106</v>
      </c>
      <c r="I1095" s="1" t="s">
        <v>2107</v>
      </c>
      <c r="J1095" s="1" t="s">
        <v>87</v>
      </c>
      <c r="K1095" s="3">
        <v>7.47</v>
      </c>
      <c r="L1095">
        <v>3</v>
      </c>
      <c r="M1095" s="3">
        <v>22.41</v>
      </c>
      <c r="N1095" s="1" t="s">
        <v>21</v>
      </c>
      <c r="O1095" s="1" t="s">
        <v>95</v>
      </c>
    </row>
    <row r="1096" spans="1:15" x14ac:dyDescent="0.3">
      <c r="A1096" s="1" t="s">
        <v>3692</v>
      </c>
      <c r="B1096" s="2">
        <v>45603</v>
      </c>
      <c r="C1096" s="1" t="s">
        <v>6672</v>
      </c>
      <c r="D1096" s="1" t="s">
        <v>54</v>
      </c>
      <c r="E1096">
        <v>2024</v>
      </c>
      <c r="F1096" s="1" t="s">
        <v>3693</v>
      </c>
      <c r="G1096" s="1" t="s">
        <v>3694</v>
      </c>
      <c r="H1096" s="1" t="s">
        <v>156</v>
      </c>
      <c r="I1096" s="1" t="s">
        <v>157</v>
      </c>
      <c r="J1096" s="1" t="s">
        <v>20</v>
      </c>
      <c r="K1096" s="3">
        <v>29.96</v>
      </c>
      <c r="L1096">
        <v>4</v>
      </c>
      <c r="M1096" s="3">
        <v>119.84</v>
      </c>
      <c r="N1096" s="1" t="s">
        <v>88</v>
      </c>
      <c r="O1096" s="1" t="s">
        <v>52</v>
      </c>
    </row>
    <row r="1097" spans="1:15" x14ac:dyDescent="0.3">
      <c r="A1097" s="1" t="s">
        <v>3695</v>
      </c>
      <c r="B1097" s="2">
        <v>45439</v>
      </c>
      <c r="C1097" s="1" t="s">
        <v>6667</v>
      </c>
      <c r="D1097" s="1" t="s">
        <v>46</v>
      </c>
      <c r="E1097">
        <v>2024</v>
      </c>
      <c r="F1097" s="1" t="s">
        <v>481</v>
      </c>
      <c r="G1097" s="1" t="s">
        <v>2275</v>
      </c>
      <c r="H1097" s="1" t="s">
        <v>1677</v>
      </c>
      <c r="I1097" s="1" t="s">
        <v>3696</v>
      </c>
      <c r="J1097" s="1" t="s">
        <v>20</v>
      </c>
      <c r="K1097" s="3">
        <v>41.05</v>
      </c>
      <c r="L1097">
        <v>4</v>
      </c>
      <c r="M1097" s="3">
        <v>164.2</v>
      </c>
      <c r="N1097" s="1" t="s">
        <v>21</v>
      </c>
      <c r="O1097" s="1" t="s">
        <v>37</v>
      </c>
    </row>
    <row r="1098" spans="1:15" x14ac:dyDescent="0.3">
      <c r="A1098" s="1" t="s">
        <v>3697</v>
      </c>
      <c r="B1098" s="2">
        <v>45798</v>
      </c>
      <c r="C1098" s="1" t="s">
        <v>6670</v>
      </c>
      <c r="D1098" s="1" t="s">
        <v>46</v>
      </c>
      <c r="E1098">
        <v>2025</v>
      </c>
      <c r="F1098" s="1" t="s">
        <v>3698</v>
      </c>
      <c r="G1098" s="1" t="s">
        <v>3699</v>
      </c>
      <c r="H1098" s="1" t="s">
        <v>2074</v>
      </c>
      <c r="I1098" s="1" t="s">
        <v>3700</v>
      </c>
      <c r="J1098" s="1" t="s">
        <v>70</v>
      </c>
      <c r="K1098" s="3">
        <v>21.87</v>
      </c>
      <c r="L1098">
        <v>5</v>
      </c>
      <c r="M1098" s="3">
        <v>109.35</v>
      </c>
      <c r="N1098" s="1" t="s">
        <v>21</v>
      </c>
      <c r="O1098" s="1" t="s">
        <v>37</v>
      </c>
    </row>
    <row r="1099" spans="1:15" x14ac:dyDescent="0.3">
      <c r="A1099" s="1" t="s">
        <v>3701</v>
      </c>
      <c r="B1099" s="2">
        <v>45287</v>
      </c>
      <c r="C1099" s="1" t="s">
        <v>6670</v>
      </c>
      <c r="D1099" s="1" t="s">
        <v>107</v>
      </c>
      <c r="E1099">
        <v>2023</v>
      </c>
      <c r="F1099" s="1" t="s">
        <v>1906</v>
      </c>
      <c r="G1099" s="1" t="s">
        <v>1907</v>
      </c>
      <c r="H1099" s="1" t="s">
        <v>2604</v>
      </c>
      <c r="I1099" s="1" t="s">
        <v>3702</v>
      </c>
      <c r="J1099" s="1" t="s">
        <v>70</v>
      </c>
      <c r="K1099" s="3">
        <v>32.82</v>
      </c>
      <c r="L1099">
        <v>1</v>
      </c>
      <c r="M1099" s="3">
        <v>32.82</v>
      </c>
      <c r="N1099" s="1" t="s">
        <v>6669</v>
      </c>
      <c r="O1099" s="1" t="s">
        <v>44</v>
      </c>
    </row>
    <row r="1100" spans="1:15" x14ac:dyDescent="0.3">
      <c r="A1100" s="1" t="s">
        <v>3703</v>
      </c>
      <c r="B1100" s="2">
        <v>45665</v>
      </c>
      <c r="C1100" s="1" t="s">
        <v>6670</v>
      </c>
      <c r="D1100" s="1" t="s">
        <v>210</v>
      </c>
      <c r="E1100">
        <v>2025</v>
      </c>
      <c r="F1100" s="1" t="s">
        <v>2515</v>
      </c>
      <c r="G1100" s="1" t="s">
        <v>2516</v>
      </c>
      <c r="H1100" s="1" t="s">
        <v>478</v>
      </c>
      <c r="I1100" s="1" t="s">
        <v>3704</v>
      </c>
      <c r="J1100" s="1" t="s">
        <v>20</v>
      </c>
      <c r="K1100" s="3">
        <v>13.14</v>
      </c>
      <c r="L1100">
        <v>4</v>
      </c>
      <c r="M1100" s="3">
        <v>52.56</v>
      </c>
      <c r="N1100" s="1" t="s">
        <v>29</v>
      </c>
      <c r="O1100" s="1" t="s">
        <v>37</v>
      </c>
    </row>
    <row r="1101" spans="1:15" x14ac:dyDescent="0.3">
      <c r="A1101" s="1" t="s">
        <v>3705</v>
      </c>
      <c r="B1101" s="2">
        <v>45535</v>
      </c>
      <c r="C1101" s="1" t="s">
        <v>6673</v>
      </c>
      <c r="D1101" s="1" t="s">
        <v>90</v>
      </c>
      <c r="E1101">
        <v>2024</v>
      </c>
      <c r="F1101" s="1" t="s">
        <v>3706</v>
      </c>
      <c r="G1101" s="1" t="s">
        <v>3707</v>
      </c>
      <c r="H1101" s="1" t="s">
        <v>650</v>
      </c>
      <c r="I1101" s="1" t="s">
        <v>651</v>
      </c>
      <c r="J1101" s="1" t="s">
        <v>70</v>
      </c>
      <c r="K1101" s="3">
        <v>38.71</v>
      </c>
      <c r="L1101">
        <v>1</v>
      </c>
      <c r="M1101" s="3">
        <v>38.71</v>
      </c>
      <c r="N1101" s="1" t="s">
        <v>21</v>
      </c>
      <c r="O1101" s="1" t="s">
        <v>44</v>
      </c>
    </row>
    <row r="1102" spans="1:15" x14ac:dyDescent="0.3">
      <c r="A1102" s="1" t="s">
        <v>3708</v>
      </c>
      <c r="B1102" s="2">
        <v>45287</v>
      </c>
      <c r="C1102" s="1" t="s">
        <v>6670</v>
      </c>
      <c r="D1102" s="1" t="s">
        <v>107</v>
      </c>
      <c r="E1102">
        <v>2023</v>
      </c>
      <c r="F1102" s="1" t="s">
        <v>285</v>
      </c>
      <c r="G1102" s="1" t="s">
        <v>3709</v>
      </c>
      <c r="H1102" s="1" t="s">
        <v>2177</v>
      </c>
      <c r="I1102" s="1" t="s">
        <v>2178</v>
      </c>
      <c r="J1102" s="1" t="s">
        <v>87</v>
      </c>
      <c r="K1102" s="3">
        <v>16.28</v>
      </c>
      <c r="L1102">
        <v>4</v>
      </c>
      <c r="M1102" s="3">
        <v>65.12</v>
      </c>
      <c r="N1102" s="1" t="s">
        <v>6669</v>
      </c>
      <c r="O1102" s="1" t="s">
        <v>193</v>
      </c>
    </row>
    <row r="1103" spans="1:15" x14ac:dyDescent="0.3">
      <c r="A1103" s="1" t="s">
        <v>3710</v>
      </c>
      <c r="B1103" s="2">
        <v>44930</v>
      </c>
      <c r="C1103" s="1" t="s">
        <v>6670</v>
      </c>
      <c r="D1103" s="1" t="s">
        <v>210</v>
      </c>
      <c r="E1103">
        <v>2023</v>
      </c>
      <c r="F1103" s="1" t="s">
        <v>200</v>
      </c>
      <c r="G1103" s="1" t="s">
        <v>201</v>
      </c>
      <c r="H1103" s="1" t="s">
        <v>861</v>
      </c>
      <c r="I1103" s="1" t="s">
        <v>862</v>
      </c>
      <c r="J1103" s="1" t="s">
        <v>20</v>
      </c>
      <c r="K1103" s="3">
        <v>17.690000000000001</v>
      </c>
      <c r="L1103">
        <v>4</v>
      </c>
      <c r="M1103" s="3">
        <v>70.760000000000005</v>
      </c>
      <c r="N1103" s="1" t="s">
        <v>21</v>
      </c>
      <c r="O1103" s="1" t="s">
        <v>37</v>
      </c>
    </row>
    <row r="1104" spans="1:15" x14ac:dyDescent="0.3">
      <c r="A1104" s="1" t="s">
        <v>3711</v>
      </c>
      <c r="B1104" s="2">
        <v>45626</v>
      </c>
      <c r="C1104" s="1" t="s">
        <v>6673</v>
      </c>
      <c r="D1104" s="1" t="s">
        <v>54</v>
      </c>
      <c r="E1104">
        <v>2024</v>
      </c>
      <c r="F1104" s="1" t="s">
        <v>3712</v>
      </c>
      <c r="G1104" s="1" t="s">
        <v>3713</v>
      </c>
      <c r="H1104" s="1" t="s">
        <v>3149</v>
      </c>
      <c r="I1104" s="1" t="s">
        <v>3454</v>
      </c>
      <c r="J1104" s="1" t="s">
        <v>87</v>
      </c>
      <c r="K1104" s="3">
        <v>28.52</v>
      </c>
      <c r="L1104">
        <v>5</v>
      </c>
      <c r="M1104" s="3">
        <v>142.6</v>
      </c>
      <c r="N1104" s="1" t="s">
        <v>21</v>
      </c>
      <c r="O1104" s="1" t="s">
        <v>37</v>
      </c>
    </row>
    <row r="1105" spans="1:15" x14ac:dyDescent="0.3">
      <c r="A1105" s="1" t="s">
        <v>3714</v>
      </c>
      <c r="B1105" s="2">
        <v>45378</v>
      </c>
      <c r="C1105" s="1" t="s">
        <v>6670</v>
      </c>
      <c r="D1105" s="1" t="s">
        <v>15</v>
      </c>
      <c r="E1105">
        <v>2024</v>
      </c>
      <c r="F1105" s="1" t="s">
        <v>305</v>
      </c>
      <c r="G1105" s="1" t="s">
        <v>306</v>
      </c>
      <c r="H1105" s="1" t="s">
        <v>2627</v>
      </c>
      <c r="I1105" s="1" t="s">
        <v>3715</v>
      </c>
      <c r="J1105" s="1" t="s">
        <v>70</v>
      </c>
      <c r="K1105" s="3">
        <v>48.26</v>
      </c>
      <c r="L1105">
        <v>5</v>
      </c>
      <c r="M1105" s="3">
        <v>241.3</v>
      </c>
      <c r="N1105" s="1" t="s">
        <v>6669</v>
      </c>
      <c r="O1105" s="1" t="s">
        <v>30</v>
      </c>
    </row>
    <row r="1106" spans="1:15" x14ac:dyDescent="0.3">
      <c r="A1106" s="1" t="s">
        <v>3716</v>
      </c>
      <c r="B1106" s="2">
        <v>44960</v>
      </c>
      <c r="C1106" s="1" t="s">
        <v>6668</v>
      </c>
      <c r="D1106" s="1" t="s">
        <v>39</v>
      </c>
      <c r="E1106">
        <v>2023</v>
      </c>
      <c r="F1106" s="1" t="s">
        <v>2932</v>
      </c>
      <c r="G1106" s="1" t="s">
        <v>3341</v>
      </c>
      <c r="H1106" s="1" t="s">
        <v>806</v>
      </c>
      <c r="I1106" s="1" t="s">
        <v>3717</v>
      </c>
      <c r="J1106" s="1" t="s">
        <v>20</v>
      </c>
      <c r="K1106" s="3">
        <v>6.41</v>
      </c>
      <c r="L1106">
        <v>4</v>
      </c>
      <c r="M1106" s="3">
        <v>25.64</v>
      </c>
      <c r="N1106" s="1" t="s">
        <v>6669</v>
      </c>
      <c r="O1106" s="1" t="s">
        <v>193</v>
      </c>
    </row>
    <row r="1107" spans="1:15" x14ac:dyDescent="0.3">
      <c r="A1107" s="1" t="s">
        <v>3718</v>
      </c>
      <c r="B1107" s="2">
        <v>45563</v>
      </c>
      <c r="C1107" s="1" t="s">
        <v>6673</v>
      </c>
      <c r="D1107" s="1" t="s">
        <v>60</v>
      </c>
      <c r="E1107">
        <v>2024</v>
      </c>
      <c r="F1107" s="1" t="s">
        <v>490</v>
      </c>
      <c r="G1107" s="1" t="s">
        <v>3719</v>
      </c>
      <c r="H1107" s="1" t="s">
        <v>2521</v>
      </c>
      <c r="I1107" s="1" t="s">
        <v>2522</v>
      </c>
      <c r="J1107" s="1" t="s">
        <v>87</v>
      </c>
      <c r="K1107" s="3">
        <v>19.7</v>
      </c>
      <c r="L1107">
        <v>5</v>
      </c>
      <c r="M1107" s="3">
        <v>98.5</v>
      </c>
      <c r="N1107" s="1" t="s">
        <v>21</v>
      </c>
      <c r="O1107" s="1" t="s">
        <v>52</v>
      </c>
    </row>
    <row r="1108" spans="1:15" x14ac:dyDescent="0.3">
      <c r="A1108" s="1" t="s">
        <v>3720</v>
      </c>
      <c r="B1108" s="2">
        <v>45080</v>
      </c>
      <c r="C1108" s="1" t="s">
        <v>6673</v>
      </c>
      <c r="D1108" s="1" t="s">
        <v>24</v>
      </c>
      <c r="E1108">
        <v>2023</v>
      </c>
      <c r="F1108" s="1" t="s">
        <v>1043</v>
      </c>
      <c r="G1108" s="1" t="s">
        <v>1493</v>
      </c>
      <c r="H1108" s="1" t="s">
        <v>777</v>
      </c>
      <c r="I1108" s="1" t="s">
        <v>3721</v>
      </c>
      <c r="J1108" s="1" t="s">
        <v>51</v>
      </c>
      <c r="K1108" s="3">
        <v>35.17</v>
      </c>
      <c r="L1108">
        <v>3</v>
      </c>
      <c r="M1108" s="3">
        <v>105.51</v>
      </c>
      <c r="N1108" s="1" t="s">
        <v>21</v>
      </c>
      <c r="O1108" s="1" t="s">
        <v>37</v>
      </c>
    </row>
    <row r="1109" spans="1:15" x14ac:dyDescent="0.3">
      <c r="A1109" s="1" t="s">
        <v>3722</v>
      </c>
      <c r="B1109" s="2">
        <v>45700</v>
      </c>
      <c r="C1109" s="1" t="s">
        <v>6670</v>
      </c>
      <c r="D1109" s="1" t="s">
        <v>39</v>
      </c>
      <c r="E1109">
        <v>2025</v>
      </c>
      <c r="F1109" s="1" t="s">
        <v>2123</v>
      </c>
      <c r="G1109" s="1" t="s">
        <v>2124</v>
      </c>
      <c r="H1109" s="1" t="s">
        <v>1314</v>
      </c>
      <c r="I1109" s="1" t="s">
        <v>3723</v>
      </c>
      <c r="J1109" s="1" t="s">
        <v>51</v>
      </c>
      <c r="K1109" s="3">
        <v>46.41</v>
      </c>
      <c r="L1109">
        <v>3</v>
      </c>
      <c r="M1109" s="3">
        <v>139.22999999999999</v>
      </c>
      <c r="N1109" s="1" t="s">
        <v>29</v>
      </c>
      <c r="O1109" s="1" t="s">
        <v>193</v>
      </c>
    </row>
    <row r="1110" spans="1:15" x14ac:dyDescent="0.3">
      <c r="A1110" s="1" t="s">
        <v>3724</v>
      </c>
      <c r="B1110" s="2">
        <v>44856</v>
      </c>
      <c r="C1110" s="1" t="s">
        <v>6673</v>
      </c>
      <c r="D1110" s="1" t="s">
        <v>133</v>
      </c>
      <c r="E1110">
        <v>2022</v>
      </c>
      <c r="F1110" s="1" t="s">
        <v>1680</v>
      </c>
      <c r="G1110" s="1" t="s">
        <v>3725</v>
      </c>
      <c r="H1110" s="1" t="s">
        <v>1037</v>
      </c>
      <c r="I1110" s="1" t="s">
        <v>3090</v>
      </c>
      <c r="J1110" s="1" t="s">
        <v>20</v>
      </c>
      <c r="K1110" s="3">
        <v>36.53</v>
      </c>
      <c r="L1110">
        <v>4</v>
      </c>
      <c r="M1110" s="3">
        <v>146.12</v>
      </c>
      <c r="N1110" s="1" t="s">
        <v>29</v>
      </c>
      <c r="O1110" s="1" t="s">
        <v>37</v>
      </c>
    </row>
    <row r="1111" spans="1:15" x14ac:dyDescent="0.3">
      <c r="A1111" s="1" t="s">
        <v>3726</v>
      </c>
      <c r="B1111" s="2">
        <v>45120</v>
      </c>
      <c r="C1111" s="1" t="s">
        <v>6672</v>
      </c>
      <c r="D1111" s="1" t="s">
        <v>32</v>
      </c>
      <c r="E1111">
        <v>2023</v>
      </c>
      <c r="F1111" s="1" t="s">
        <v>1418</v>
      </c>
      <c r="G1111" s="1" t="s">
        <v>2402</v>
      </c>
      <c r="H1111" s="1" t="s">
        <v>3145</v>
      </c>
      <c r="I1111" s="1" t="s">
        <v>3146</v>
      </c>
      <c r="J1111" s="1" t="s">
        <v>70</v>
      </c>
      <c r="K1111" s="3">
        <v>9.23</v>
      </c>
      <c r="L1111">
        <v>4</v>
      </c>
      <c r="M1111" s="3">
        <v>36.92</v>
      </c>
      <c r="N1111" s="1" t="s">
        <v>21</v>
      </c>
      <c r="O1111" s="1" t="s">
        <v>37</v>
      </c>
    </row>
    <row r="1112" spans="1:15" x14ac:dyDescent="0.3">
      <c r="A1112" s="1" t="s">
        <v>3727</v>
      </c>
      <c r="B1112" s="2">
        <v>45031</v>
      </c>
      <c r="C1112" s="1" t="s">
        <v>6673</v>
      </c>
      <c r="D1112" s="1" t="s">
        <v>82</v>
      </c>
      <c r="E1112">
        <v>2023</v>
      </c>
      <c r="F1112" s="1" t="s">
        <v>1043</v>
      </c>
      <c r="G1112" s="1" t="s">
        <v>1493</v>
      </c>
      <c r="H1112" s="1" t="s">
        <v>2101</v>
      </c>
      <c r="I1112" s="1" t="s">
        <v>2102</v>
      </c>
      <c r="J1112" s="1" t="s">
        <v>51</v>
      </c>
      <c r="K1112" s="3">
        <v>32.35</v>
      </c>
      <c r="L1112">
        <v>1</v>
      </c>
      <c r="M1112" s="3">
        <v>32.35</v>
      </c>
      <c r="N1112" s="1" t="s">
        <v>21</v>
      </c>
      <c r="O1112" s="1" t="s">
        <v>37</v>
      </c>
    </row>
    <row r="1113" spans="1:15" x14ac:dyDescent="0.3">
      <c r="A1113" s="1" t="s">
        <v>3728</v>
      </c>
      <c r="B1113" s="2">
        <v>45475</v>
      </c>
      <c r="C1113" s="1" t="s">
        <v>6671</v>
      </c>
      <c r="D1113" s="1" t="s">
        <v>32</v>
      </c>
      <c r="E1113">
        <v>2024</v>
      </c>
      <c r="F1113" s="1" t="s">
        <v>690</v>
      </c>
      <c r="G1113" s="1" t="s">
        <v>691</v>
      </c>
      <c r="H1113" s="1" t="s">
        <v>1050</v>
      </c>
      <c r="I1113" s="1" t="s">
        <v>3486</v>
      </c>
      <c r="J1113" s="1" t="s">
        <v>70</v>
      </c>
      <c r="K1113" s="3">
        <v>26.32</v>
      </c>
      <c r="L1113">
        <v>2</v>
      </c>
      <c r="M1113" s="3">
        <v>52.64</v>
      </c>
      <c r="N1113" s="1" t="s">
        <v>29</v>
      </c>
      <c r="O1113" s="1" t="s">
        <v>95</v>
      </c>
    </row>
    <row r="1114" spans="1:15" x14ac:dyDescent="0.3">
      <c r="A1114" s="1" t="s">
        <v>3729</v>
      </c>
      <c r="B1114" s="2">
        <v>44812</v>
      </c>
      <c r="C1114" s="1" t="s">
        <v>6672</v>
      </c>
      <c r="D1114" s="1" t="s">
        <v>60</v>
      </c>
      <c r="E1114">
        <v>2022</v>
      </c>
      <c r="F1114" s="1" t="s">
        <v>3395</v>
      </c>
      <c r="G1114" s="1" t="s">
        <v>3730</v>
      </c>
      <c r="H1114" s="1" t="s">
        <v>836</v>
      </c>
      <c r="I1114" s="1" t="s">
        <v>837</v>
      </c>
      <c r="J1114" s="1" t="s">
        <v>20</v>
      </c>
      <c r="K1114" s="3">
        <v>50.1</v>
      </c>
      <c r="L1114">
        <v>3</v>
      </c>
      <c r="M1114" s="3">
        <v>150.30000000000001</v>
      </c>
      <c r="N1114" s="1" t="s">
        <v>21</v>
      </c>
      <c r="O1114" s="1" t="s">
        <v>22</v>
      </c>
    </row>
    <row r="1115" spans="1:15" x14ac:dyDescent="0.3">
      <c r="A1115" s="1" t="s">
        <v>3731</v>
      </c>
      <c r="B1115" s="2">
        <v>44965</v>
      </c>
      <c r="C1115" s="1" t="s">
        <v>6670</v>
      </c>
      <c r="D1115" s="1" t="s">
        <v>39</v>
      </c>
      <c r="E1115">
        <v>2023</v>
      </c>
      <c r="F1115" s="1" t="s">
        <v>3493</v>
      </c>
      <c r="G1115" s="1" t="s">
        <v>3732</v>
      </c>
      <c r="H1115" s="1" t="s">
        <v>3733</v>
      </c>
      <c r="I1115" s="1" t="s">
        <v>3734</v>
      </c>
      <c r="J1115" s="1" t="s">
        <v>70</v>
      </c>
      <c r="K1115" s="3">
        <v>17.399999999999999</v>
      </c>
      <c r="L1115">
        <v>2</v>
      </c>
      <c r="M1115" s="3">
        <v>34.799999999999997</v>
      </c>
      <c r="N1115" s="1" t="s">
        <v>6669</v>
      </c>
      <c r="O1115" s="1" t="s">
        <v>22</v>
      </c>
    </row>
    <row r="1116" spans="1:15" x14ac:dyDescent="0.3">
      <c r="A1116" s="1" t="s">
        <v>3735</v>
      </c>
      <c r="B1116" s="2">
        <v>45108</v>
      </c>
      <c r="C1116" s="1" t="s">
        <v>6673</v>
      </c>
      <c r="D1116" s="1" t="s">
        <v>32</v>
      </c>
      <c r="E1116">
        <v>2023</v>
      </c>
      <c r="F1116" s="1" t="s">
        <v>516</v>
      </c>
      <c r="G1116" s="1" t="s">
        <v>3736</v>
      </c>
      <c r="H1116" s="1" t="s">
        <v>1665</v>
      </c>
      <c r="I1116" s="1" t="s">
        <v>3737</v>
      </c>
      <c r="J1116" s="1" t="s">
        <v>70</v>
      </c>
      <c r="K1116" s="3">
        <v>43.85</v>
      </c>
      <c r="L1116">
        <v>2</v>
      </c>
      <c r="M1116" s="3">
        <v>87.7</v>
      </c>
      <c r="N1116" s="1" t="s">
        <v>21</v>
      </c>
      <c r="O1116" s="1" t="s">
        <v>193</v>
      </c>
    </row>
    <row r="1117" spans="1:15" x14ac:dyDescent="0.3">
      <c r="A1117" s="1" t="s">
        <v>3738</v>
      </c>
      <c r="B1117" s="2">
        <v>45388</v>
      </c>
      <c r="C1117" s="1" t="s">
        <v>6673</v>
      </c>
      <c r="D1117" s="1" t="s">
        <v>82</v>
      </c>
      <c r="E1117">
        <v>2024</v>
      </c>
      <c r="F1117" s="1" t="s">
        <v>1877</v>
      </c>
      <c r="G1117" s="1" t="s">
        <v>3739</v>
      </c>
      <c r="H1117" s="1" t="s">
        <v>3172</v>
      </c>
      <c r="I1117" s="1" t="s">
        <v>3173</v>
      </c>
      <c r="J1117" s="1" t="s">
        <v>87</v>
      </c>
      <c r="K1117" s="3">
        <v>9.33</v>
      </c>
      <c r="L1117">
        <v>2</v>
      </c>
      <c r="M1117" s="3">
        <v>18.66</v>
      </c>
      <c r="N1117" s="1" t="s">
        <v>6669</v>
      </c>
      <c r="O1117" s="1" t="s">
        <v>193</v>
      </c>
    </row>
    <row r="1118" spans="1:15" x14ac:dyDescent="0.3">
      <c r="A1118" s="1" t="s">
        <v>3740</v>
      </c>
      <c r="B1118" s="2">
        <v>45109</v>
      </c>
      <c r="C1118" s="1" t="s">
        <v>6666</v>
      </c>
      <c r="D1118" s="1" t="s">
        <v>32</v>
      </c>
      <c r="E1118">
        <v>2023</v>
      </c>
      <c r="F1118" s="1" t="s">
        <v>1588</v>
      </c>
      <c r="G1118" s="1" t="s">
        <v>3741</v>
      </c>
      <c r="H1118" s="1" t="s">
        <v>421</v>
      </c>
      <c r="I1118" s="1" t="s">
        <v>3742</v>
      </c>
      <c r="J1118" s="1" t="s">
        <v>20</v>
      </c>
      <c r="K1118" s="3">
        <v>9.0500000000000007</v>
      </c>
      <c r="L1118">
        <v>4</v>
      </c>
      <c r="M1118" s="3">
        <v>36.200000000000003</v>
      </c>
      <c r="N1118" s="1" t="s">
        <v>6669</v>
      </c>
      <c r="O1118" s="1" t="s">
        <v>22</v>
      </c>
    </row>
    <row r="1119" spans="1:15" x14ac:dyDescent="0.3">
      <c r="A1119" s="1" t="s">
        <v>3743</v>
      </c>
      <c r="B1119" s="2">
        <v>45355</v>
      </c>
      <c r="C1119" s="1" t="s">
        <v>6667</v>
      </c>
      <c r="D1119" s="1" t="s">
        <v>15</v>
      </c>
      <c r="E1119">
        <v>2024</v>
      </c>
      <c r="F1119" s="1" t="s">
        <v>529</v>
      </c>
      <c r="G1119" s="1" t="s">
        <v>530</v>
      </c>
      <c r="H1119" s="1" t="s">
        <v>2229</v>
      </c>
      <c r="I1119" s="1" t="s">
        <v>3050</v>
      </c>
      <c r="J1119" s="1" t="s">
        <v>51</v>
      </c>
      <c r="K1119" s="3">
        <v>50.36</v>
      </c>
      <c r="L1119">
        <v>5</v>
      </c>
      <c r="M1119" s="3">
        <v>251.8</v>
      </c>
      <c r="N1119" s="1" t="s">
        <v>21</v>
      </c>
      <c r="O1119" s="1" t="s">
        <v>193</v>
      </c>
    </row>
    <row r="1120" spans="1:15" x14ac:dyDescent="0.3">
      <c r="A1120" s="1" t="s">
        <v>3744</v>
      </c>
      <c r="B1120" s="2">
        <v>44820</v>
      </c>
      <c r="C1120" s="1" t="s">
        <v>6668</v>
      </c>
      <c r="D1120" s="1" t="s">
        <v>60</v>
      </c>
      <c r="E1120">
        <v>2022</v>
      </c>
      <c r="F1120" s="1" t="s">
        <v>2919</v>
      </c>
      <c r="G1120" s="1" t="s">
        <v>3745</v>
      </c>
      <c r="H1120" s="1" t="s">
        <v>851</v>
      </c>
      <c r="I1120" s="1" t="s">
        <v>2218</v>
      </c>
      <c r="J1120" s="1" t="s">
        <v>70</v>
      </c>
      <c r="K1120" s="3">
        <v>49.92</v>
      </c>
      <c r="L1120">
        <v>2</v>
      </c>
      <c r="M1120" s="3">
        <v>99.84</v>
      </c>
      <c r="N1120" s="1" t="s">
        <v>21</v>
      </c>
      <c r="O1120" s="1" t="s">
        <v>37</v>
      </c>
    </row>
    <row r="1121" spans="1:15" x14ac:dyDescent="0.3">
      <c r="A1121" s="1" t="s">
        <v>3746</v>
      </c>
      <c r="B1121" s="2">
        <v>44952</v>
      </c>
      <c r="C1121" s="1" t="s">
        <v>6672</v>
      </c>
      <c r="D1121" s="1" t="s">
        <v>210</v>
      </c>
      <c r="E1121">
        <v>2023</v>
      </c>
      <c r="F1121" s="1" t="s">
        <v>2301</v>
      </c>
      <c r="G1121" s="1" t="s">
        <v>2302</v>
      </c>
      <c r="H1121" s="1" t="s">
        <v>3747</v>
      </c>
      <c r="I1121" s="1" t="s">
        <v>3748</v>
      </c>
      <c r="J1121" s="1" t="s">
        <v>70</v>
      </c>
      <c r="K1121" s="3">
        <v>52.53</v>
      </c>
      <c r="L1121">
        <v>1</v>
      </c>
      <c r="M1121" s="3">
        <v>52.53</v>
      </c>
      <c r="N1121" s="1" t="s">
        <v>6669</v>
      </c>
      <c r="O1121" s="1" t="s">
        <v>37</v>
      </c>
    </row>
    <row r="1122" spans="1:15" x14ac:dyDescent="0.3">
      <c r="A1122" s="1" t="s">
        <v>3749</v>
      </c>
      <c r="B1122" s="2">
        <v>44891</v>
      </c>
      <c r="C1122" s="1" t="s">
        <v>6673</v>
      </c>
      <c r="D1122" s="1" t="s">
        <v>54</v>
      </c>
      <c r="E1122">
        <v>2022</v>
      </c>
      <c r="F1122" s="1" t="s">
        <v>930</v>
      </c>
      <c r="G1122" s="1" t="s">
        <v>931</v>
      </c>
      <c r="H1122" s="1" t="s">
        <v>836</v>
      </c>
      <c r="I1122" s="1" t="s">
        <v>3750</v>
      </c>
      <c r="J1122" s="1" t="s">
        <v>70</v>
      </c>
      <c r="K1122" s="3">
        <v>49.12</v>
      </c>
      <c r="L1122">
        <v>4</v>
      </c>
      <c r="M1122" s="3">
        <v>196.48</v>
      </c>
      <c r="N1122" s="1" t="s">
        <v>6669</v>
      </c>
      <c r="O1122" s="1" t="s">
        <v>44</v>
      </c>
    </row>
    <row r="1123" spans="1:15" x14ac:dyDescent="0.3">
      <c r="A1123" s="1" t="s">
        <v>3751</v>
      </c>
      <c r="B1123" s="2">
        <v>45492</v>
      </c>
      <c r="C1123" s="1" t="s">
        <v>6668</v>
      </c>
      <c r="D1123" s="1" t="s">
        <v>32</v>
      </c>
      <c r="E1123">
        <v>2024</v>
      </c>
      <c r="F1123" s="1" t="s">
        <v>3752</v>
      </c>
      <c r="G1123" s="1" t="s">
        <v>3753</v>
      </c>
      <c r="H1123" s="1" t="s">
        <v>886</v>
      </c>
      <c r="I1123" s="1" t="s">
        <v>3111</v>
      </c>
      <c r="J1123" s="1" t="s">
        <v>20</v>
      </c>
      <c r="K1123" s="3">
        <v>25.88</v>
      </c>
      <c r="L1123">
        <v>1</v>
      </c>
      <c r="M1123" s="3">
        <v>25.88</v>
      </c>
      <c r="N1123" s="1" t="s">
        <v>21</v>
      </c>
      <c r="O1123" s="1" t="s">
        <v>44</v>
      </c>
    </row>
    <row r="1124" spans="1:15" x14ac:dyDescent="0.3">
      <c r="A1124" s="1" t="s">
        <v>3754</v>
      </c>
      <c r="B1124" s="2">
        <v>45505</v>
      </c>
      <c r="C1124" s="1" t="s">
        <v>6672</v>
      </c>
      <c r="D1124" s="1" t="s">
        <v>90</v>
      </c>
      <c r="E1124">
        <v>2024</v>
      </c>
      <c r="F1124" s="1" t="s">
        <v>1439</v>
      </c>
      <c r="G1124" s="1" t="s">
        <v>1440</v>
      </c>
      <c r="H1124" s="1" t="s">
        <v>3755</v>
      </c>
      <c r="I1124" s="1" t="s">
        <v>3756</v>
      </c>
      <c r="J1124" s="1" t="s">
        <v>20</v>
      </c>
      <c r="K1124" s="3">
        <v>14.49</v>
      </c>
      <c r="L1124">
        <v>4</v>
      </c>
      <c r="M1124" s="3">
        <v>57.96</v>
      </c>
      <c r="N1124" s="1" t="s">
        <v>21</v>
      </c>
      <c r="O1124" s="1" t="s">
        <v>37</v>
      </c>
    </row>
    <row r="1125" spans="1:15" x14ac:dyDescent="0.3">
      <c r="A1125" s="1" t="s">
        <v>3757</v>
      </c>
      <c r="B1125" s="2">
        <v>45332</v>
      </c>
      <c r="C1125" s="1" t="s">
        <v>6673</v>
      </c>
      <c r="D1125" s="1" t="s">
        <v>39</v>
      </c>
      <c r="E1125">
        <v>2024</v>
      </c>
      <c r="F1125" s="1" t="s">
        <v>3758</v>
      </c>
      <c r="G1125" s="1" t="s">
        <v>3759</v>
      </c>
      <c r="H1125" s="1" t="s">
        <v>3663</v>
      </c>
      <c r="I1125" s="1" t="s">
        <v>3760</v>
      </c>
      <c r="J1125" s="1" t="s">
        <v>20</v>
      </c>
      <c r="K1125" s="3">
        <v>44.8</v>
      </c>
      <c r="L1125">
        <v>5</v>
      </c>
      <c r="M1125" s="3">
        <v>224</v>
      </c>
      <c r="N1125" s="1" t="s">
        <v>6669</v>
      </c>
      <c r="O1125" s="1" t="s">
        <v>30</v>
      </c>
    </row>
    <row r="1126" spans="1:15" x14ac:dyDescent="0.3">
      <c r="A1126" s="1" t="s">
        <v>3761</v>
      </c>
      <c r="B1126" s="2">
        <v>45190</v>
      </c>
      <c r="C1126" s="1" t="s">
        <v>6672</v>
      </c>
      <c r="D1126" s="1" t="s">
        <v>60</v>
      </c>
      <c r="E1126">
        <v>2023</v>
      </c>
      <c r="F1126" s="1" t="s">
        <v>490</v>
      </c>
      <c r="G1126" s="1" t="s">
        <v>3719</v>
      </c>
      <c r="H1126" s="1" t="s">
        <v>3762</v>
      </c>
      <c r="I1126" s="1" t="s">
        <v>3763</v>
      </c>
      <c r="J1126" s="1" t="s">
        <v>20</v>
      </c>
      <c r="K1126" s="3">
        <v>52.68</v>
      </c>
      <c r="L1126">
        <v>1</v>
      </c>
      <c r="M1126" s="3">
        <v>52.68</v>
      </c>
      <c r="N1126" s="1" t="s">
        <v>21</v>
      </c>
      <c r="O1126" s="1" t="s">
        <v>44</v>
      </c>
    </row>
    <row r="1127" spans="1:15" x14ac:dyDescent="0.3">
      <c r="A1127" s="1" t="s">
        <v>3764</v>
      </c>
      <c r="B1127" s="2">
        <v>45146</v>
      </c>
      <c r="C1127" s="1" t="s">
        <v>6671</v>
      </c>
      <c r="D1127" s="1" t="s">
        <v>90</v>
      </c>
      <c r="E1127">
        <v>2023</v>
      </c>
      <c r="F1127" s="1" t="s">
        <v>2014</v>
      </c>
      <c r="G1127" s="1" t="s">
        <v>2073</v>
      </c>
      <c r="H1127" s="1" t="s">
        <v>747</v>
      </c>
      <c r="I1127" s="1" t="s">
        <v>748</v>
      </c>
      <c r="J1127" s="1" t="s">
        <v>70</v>
      </c>
      <c r="K1127" s="3">
        <v>10.130000000000001</v>
      </c>
      <c r="L1127">
        <v>2</v>
      </c>
      <c r="M1127" s="3">
        <v>20.260000000000002</v>
      </c>
      <c r="N1127" s="1" t="s">
        <v>21</v>
      </c>
      <c r="O1127" s="1" t="s">
        <v>193</v>
      </c>
    </row>
    <row r="1128" spans="1:15" x14ac:dyDescent="0.3">
      <c r="A1128" s="1" t="s">
        <v>3765</v>
      </c>
      <c r="B1128" s="2">
        <v>45088</v>
      </c>
      <c r="C1128" s="1" t="s">
        <v>6666</v>
      </c>
      <c r="D1128" s="1" t="s">
        <v>24</v>
      </c>
      <c r="E1128">
        <v>2023</v>
      </c>
      <c r="F1128" s="1" t="s">
        <v>2848</v>
      </c>
      <c r="G1128" s="1" t="s">
        <v>2849</v>
      </c>
      <c r="H1128" s="1" t="s">
        <v>568</v>
      </c>
      <c r="I1128" s="1" t="s">
        <v>3766</v>
      </c>
      <c r="J1128" s="1" t="s">
        <v>87</v>
      </c>
      <c r="K1128" s="3">
        <v>33.86</v>
      </c>
      <c r="L1128">
        <v>2</v>
      </c>
      <c r="M1128" s="3">
        <v>67.72</v>
      </c>
      <c r="N1128" s="1" t="s">
        <v>29</v>
      </c>
      <c r="O1128" s="1" t="s">
        <v>52</v>
      </c>
    </row>
    <row r="1129" spans="1:15" x14ac:dyDescent="0.3">
      <c r="A1129" s="1" t="s">
        <v>3767</v>
      </c>
      <c r="B1129" s="2">
        <v>45393</v>
      </c>
      <c r="C1129" s="1" t="s">
        <v>6672</v>
      </c>
      <c r="D1129" s="1" t="s">
        <v>82</v>
      </c>
      <c r="E1129">
        <v>2024</v>
      </c>
      <c r="F1129" s="1" t="s">
        <v>3057</v>
      </c>
      <c r="G1129" s="1" t="s">
        <v>3058</v>
      </c>
      <c r="H1129" s="1" t="s">
        <v>588</v>
      </c>
      <c r="I1129" s="1" t="s">
        <v>3466</v>
      </c>
      <c r="J1129" s="1" t="s">
        <v>20</v>
      </c>
      <c r="K1129" s="3">
        <v>7.05</v>
      </c>
      <c r="L1129">
        <v>4</v>
      </c>
      <c r="M1129" s="3">
        <v>28.2</v>
      </c>
      <c r="N1129" s="1" t="s">
        <v>6669</v>
      </c>
      <c r="O1129" s="1" t="s">
        <v>30</v>
      </c>
    </row>
    <row r="1130" spans="1:15" x14ac:dyDescent="0.3">
      <c r="A1130" s="1" t="s">
        <v>3768</v>
      </c>
      <c r="B1130" s="2">
        <v>44917</v>
      </c>
      <c r="C1130" s="1" t="s">
        <v>6672</v>
      </c>
      <c r="D1130" s="1" t="s">
        <v>107</v>
      </c>
      <c r="E1130">
        <v>2022</v>
      </c>
      <c r="F1130" s="1" t="s">
        <v>1465</v>
      </c>
      <c r="G1130" s="1" t="s">
        <v>1882</v>
      </c>
      <c r="H1130" s="1" t="s">
        <v>1974</v>
      </c>
      <c r="I1130" s="1" t="s">
        <v>1975</v>
      </c>
      <c r="J1130" s="1" t="s">
        <v>70</v>
      </c>
      <c r="K1130" s="3">
        <v>31.9</v>
      </c>
      <c r="L1130">
        <v>2</v>
      </c>
      <c r="M1130" s="3">
        <v>63.8</v>
      </c>
      <c r="N1130" s="1" t="s">
        <v>29</v>
      </c>
      <c r="O1130" s="1" t="s">
        <v>44</v>
      </c>
    </row>
    <row r="1131" spans="1:15" x14ac:dyDescent="0.3">
      <c r="A1131" s="1" t="s">
        <v>3769</v>
      </c>
      <c r="B1131" s="2">
        <v>45413</v>
      </c>
      <c r="C1131" s="1" t="s">
        <v>6670</v>
      </c>
      <c r="D1131" s="1" t="s">
        <v>46</v>
      </c>
      <c r="E1131">
        <v>2024</v>
      </c>
      <c r="F1131" s="1" t="s">
        <v>1691</v>
      </c>
      <c r="G1131" s="1" t="s">
        <v>3674</v>
      </c>
      <c r="H1131" s="1" t="s">
        <v>730</v>
      </c>
      <c r="I1131" s="1" t="s">
        <v>731</v>
      </c>
      <c r="J1131" s="1" t="s">
        <v>87</v>
      </c>
      <c r="K1131" s="3">
        <v>36.549999999999997</v>
      </c>
      <c r="L1131">
        <v>3</v>
      </c>
      <c r="M1131" s="3">
        <v>109.65</v>
      </c>
      <c r="N1131" s="1" t="s">
        <v>21</v>
      </c>
      <c r="O1131" s="1" t="s">
        <v>193</v>
      </c>
    </row>
    <row r="1132" spans="1:15" x14ac:dyDescent="0.3">
      <c r="A1132" s="1" t="s">
        <v>3770</v>
      </c>
      <c r="B1132" s="2">
        <v>45127</v>
      </c>
      <c r="C1132" s="1" t="s">
        <v>6672</v>
      </c>
      <c r="D1132" s="1" t="s">
        <v>32</v>
      </c>
      <c r="E1132">
        <v>2023</v>
      </c>
      <c r="F1132" s="1" t="s">
        <v>728</v>
      </c>
      <c r="G1132" s="1" t="s">
        <v>3771</v>
      </c>
      <c r="H1132" s="1" t="s">
        <v>27</v>
      </c>
      <c r="I1132" s="1" t="s">
        <v>3772</v>
      </c>
      <c r="J1132" s="1" t="s">
        <v>51</v>
      </c>
      <c r="K1132" s="3">
        <v>6.56</v>
      </c>
      <c r="L1132">
        <v>3</v>
      </c>
      <c r="M1132" s="3">
        <v>19.68</v>
      </c>
      <c r="N1132" s="1" t="s">
        <v>88</v>
      </c>
      <c r="O1132" s="1" t="s">
        <v>44</v>
      </c>
    </row>
    <row r="1133" spans="1:15" x14ac:dyDescent="0.3">
      <c r="A1133" s="1" t="s">
        <v>3773</v>
      </c>
      <c r="B1133" s="2">
        <v>45289</v>
      </c>
      <c r="C1133" s="1" t="s">
        <v>6668</v>
      </c>
      <c r="D1133" s="1" t="s">
        <v>107</v>
      </c>
      <c r="E1133">
        <v>2023</v>
      </c>
      <c r="F1133" s="1" t="s">
        <v>3207</v>
      </c>
      <c r="G1133" s="1" t="s">
        <v>3208</v>
      </c>
      <c r="H1133" s="1" t="s">
        <v>3573</v>
      </c>
      <c r="I1133" s="1" t="s">
        <v>3628</v>
      </c>
      <c r="J1133" s="1" t="s">
        <v>51</v>
      </c>
      <c r="K1133" s="3">
        <v>43.33</v>
      </c>
      <c r="L1133">
        <v>4</v>
      </c>
      <c r="M1133" s="3">
        <v>173.32</v>
      </c>
      <c r="N1133" s="1" t="s">
        <v>6669</v>
      </c>
      <c r="O1133" s="1" t="s">
        <v>95</v>
      </c>
    </row>
    <row r="1134" spans="1:15" x14ac:dyDescent="0.3">
      <c r="A1134" s="1" t="s">
        <v>3774</v>
      </c>
      <c r="B1134" s="2">
        <v>45580</v>
      </c>
      <c r="C1134" s="1" t="s">
        <v>6671</v>
      </c>
      <c r="D1134" s="1" t="s">
        <v>133</v>
      </c>
      <c r="E1134">
        <v>2024</v>
      </c>
      <c r="F1134" s="1" t="s">
        <v>2295</v>
      </c>
      <c r="G1134" s="1" t="s">
        <v>3775</v>
      </c>
      <c r="H1134" s="1" t="s">
        <v>717</v>
      </c>
      <c r="I1134" s="1" t="s">
        <v>3776</v>
      </c>
      <c r="J1134" s="1" t="s">
        <v>70</v>
      </c>
      <c r="K1134" s="3">
        <v>10.050000000000001</v>
      </c>
      <c r="L1134">
        <v>4</v>
      </c>
      <c r="M1134" s="3">
        <v>40.200000000000003</v>
      </c>
      <c r="N1134" s="1" t="s">
        <v>6669</v>
      </c>
      <c r="O1134" s="1" t="s">
        <v>44</v>
      </c>
    </row>
    <row r="1135" spans="1:15" x14ac:dyDescent="0.3">
      <c r="A1135" s="1" t="s">
        <v>3777</v>
      </c>
      <c r="B1135" s="2">
        <v>44927</v>
      </c>
      <c r="C1135" s="1" t="s">
        <v>6666</v>
      </c>
      <c r="D1135" s="1" t="s">
        <v>210</v>
      </c>
      <c r="E1135">
        <v>2023</v>
      </c>
      <c r="F1135" s="1" t="s">
        <v>854</v>
      </c>
      <c r="G1135" s="1" t="s">
        <v>855</v>
      </c>
      <c r="H1135" s="1" t="s">
        <v>3778</v>
      </c>
      <c r="I1135" s="1" t="s">
        <v>3779</v>
      </c>
      <c r="J1135" s="1" t="s">
        <v>20</v>
      </c>
      <c r="K1135" s="3">
        <v>10.63</v>
      </c>
      <c r="L1135">
        <v>4</v>
      </c>
      <c r="M1135" s="3">
        <v>42.52</v>
      </c>
      <c r="N1135" s="1" t="s">
        <v>21</v>
      </c>
      <c r="O1135" s="1" t="s">
        <v>44</v>
      </c>
    </row>
    <row r="1136" spans="1:15" x14ac:dyDescent="0.3">
      <c r="A1136" s="1" t="s">
        <v>3780</v>
      </c>
      <c r="B1136" s="2">
        <v>45810</v>
      </c>
      <c r="C1136" s="1" t="s">
        <v>6667</v>
      </c>
      <c r="D1136" s="1" t="s">
        <v>24</v>
      </c>
      <c r="E1136">
        <v>2025</v>
      </c>
      <c r="F1136" s="1" t="s">
        <v>3781</v>
      </c>
      <c r="G1136" s="1" t="s">
        <v>3782</v>
      </c>
      <c r="H1136" s="1" t="s">
        <v>752</v>
      </c>
      <c r="I1136" s="1" t="s">
        <v>1838</v>
      </c>
      <c r="J1136" s="1" t="s">
        <v>20</v>
      </c>
      <c r="K1136" s="3">
        <v>23.12</v>
      </c>
      <c r="L1136">
        <v>3</v>
      </c>
      <c r="M1136" s="3">
        <v>69.36</v>
      </c>
      <c r="N1136" s="1" t="s">
        <v>6669</v>
      </c>
      <c r="O1136" s="1" t="s">
        <v>193</v>
      </c>
    </row>
    <row r="1137" spans="1:15" x14ac:dyDescent="0.3">
      <c r="A1137" s="1" t="s">
        <v>3783</v>
      </c>
      <c r="B1137" s="2">
        <v>45651</v>
      </c>
      <c r="C1137" s="1" t="s">
        <v>6670</v>
      </c>
      <c r="D1137" s="1" t="s">
        <v>107</v>
      </c>
      <c r="E1137">
        <v>2024</v>
      </c>
      <c r="F1137" s="1" t="s">
        <v>25</v>
      </c>
      <c r="G1137" s="1" t="s">
        <v>26</v>
      </c>
      <c r="H1137" s="1" t="s">
        <v>287</v>
      </c>
      <c r="I1137" s="1" t="s">
        <v>1562</v>
      </c>
      <c r="J1137" s="1" t="s">
        <v>20</v>
      </c>
      <c r="K1137" s="3">
        <v>12.03</v>
      </c>
      <c r="L1137">
        <v>2</v>
      </c>
      <c r="M1137" s="3">
        <v>24.06</v>
      </c>
      <c r="N1137" s="1" t="s">
        <v>21</v>
      </c>
      <c r="O1137" s="1" t="s">
        <v>22</v>
      </c>
    </row>
    <row r="1138" spans="1:15" x14ac:dyDescent="0.3">
      <c r="A1138" s="1" t="s">
        <v>3784</v>
      </c>
      <c r="B1138" s="2">
        <v>45843</v>
      </c>
      <c r="C1138" s="1" t="s">
        <v>6673</v>
      </c>
      <c r="D1138" s="1" t="s">
        <v>32</v>
      </c>
      <c r="E1138">
        <v>2025</v>
      </c>
      <c r="F1138" s="1" t="s">
        <v>552</v>
      </c>
      <c r="G1138" s="1" t="s">
        <v>553</v>
      </c>
      <c r="H1138" s="1" t="s">
        <v>3785</v>
      </c>
      <c r="I1138" s="1" t="s">
        <v>3786</v>
      </c>
      <c r="J1138" s="1" t="s">
        <v>20</v>
      </c>
      <c r="K1138" s="3">
        <v>7.69</v>
      </c>
      <c r="L1138">
        <v>5</v>
      </c>
      <c r="M1138" s="3">
        <v>38.450000000000003</v>
      </c>
      <c r="N1138" s="1" t="s">
        <v>29</v>
      </c>
      <c r="O1138" s="1" t="s">
        <v>193</v>
      </c>
    </row>
    <row r="1139" spans="1:15" x14ac:dyDescent="0.3">
      <c r="A1139" s="1" t="s">
        <v>3787</v>
      </c>
      <c r="B1139" s="2">
        <v>44856</v>
      </c>
      <c r="C1139" s="1" t="s">
        <v>6673</v>
      </c>
      <c r="D1139" s="1" t="s">
        <v>133</v>
      </c>
      <c r="E1139">
        <v>2022</v>
      </c>
      <c r="F1139" s="1" t="s">
        <v>676</v>
      </c>
      <c r="G1139" s="1" t="s">
        <v>677</v>
      </c>
      <c r="H1139" s="1" t="s">
        <v>2130</v>
      </c>
      <c r="I1139" s="1" t="s">
        <v>3788</v>
      </c>
      <c r="J1139" s="1" t="s">
        <v>51</v>
      </c>
      <c r="K1139" s="3">
        <v>28.11</v>
      </c>
      <c r="L1139">
        <v>1</v>
      </c>
      <c r="M1139" s="3">
        <v>28.11</v>
      </c>
      <c r="N1139" s="1" t="s">
        <v>29</v>
      </c>
      <c r="O1139" s="1" t="s">
        <v>22</v>
      </c>
    </row>
    <row r="1140" spans="1:15" x14ac:dyDescent="0.3">
      <c r="A1140" s="1" t="s">
        <v>3789</v>
      </c>
      <c r="B1140" s="2">
        <v>45205</v>
      </c>
      <c r="C1140" s="1" t="s">
        <v>6668</v>
      </c>
      <c r="D1140" s="1" t="s">
        <v>133</v>
      </c>
      <c r="E1140">
        <v>2023</v>
      </c>
      <c r="F1140" s="1" t="s">
        <v>195</v>
      </c>
      <c r="G1140" s="1" t="s">
        <v>3790</v>
      </c>
      <c r="H1140" s="1" t="s">
        <v>3791</v>
      </c>
      <c r="I1140" s="1" t="s">
        <v>3792</v>
      </c>
      <c r="J1140" s="1" t="s">
        <v>51</v>
      </c>
      <c r="K1140" s="3">
        <v>51.42</v>
      </c>
      <c r="L1140">
        <v>4</v>
      </c>
      <c r="M1140" s="3">
        <v>205.68</v>
      </c>
      <c r="N1140" s="1" t="s">
        <v>29</v>
      </c>
      <c r="O1140" s="1" t="s">
        <v>37</v>
      </c>
    </row>
    <row r="1141" spans="1:15" x14ac:dyDescent="0.3">
      <c r="A1141" s="1" t="s">
        <v>3793</v>
      </c>
      <c r="B1141" s="2">
        <v>44932</v>
      </c>
      <c r="C1141" s="1" t="s">
        <v>6668</v>
      </c>
      <c r="D1141" s="1" t="s">
        <v>210</v>
      </c>
      <c r="E1141">
        <v>2023</v>
      </c>
      <c r="F1141" s="1" t="s">
        <v>1733</v>
      </c>
      <c r="G1141" s="1" t="s">
        <v>2109</v>
      </c>
      <c r="H1141" s="1" t="s">
        <v>580</v>
      </c>
      <c r="I1141" s="1" t="s">
        <v>581</v>
      </c>
      <c r="J1141" s="1" t="s">
        <v>70</v>
      </c>
      <c r="K1141" s="3">
        <v>8.9700000000000006</v>
      </c>
      <c r="L1141">
        <v>5</v>
      </c>
      <c r="M1141" s="3">
        <v>44.85</v>
      </c>
      <c r="N1141" s="1" t="s">
        <v>21</v>
      </c>
      <c r="O1141" s="1" t="s">
        <v>22</v>
      </c>
    </row>
    <row r="1142" spans="1:15" x14ac:dyDescent="0.3">
      <c r="A1142" s="1" t="s">
        <v>3794</v>
      </c>
      <c r="B1142" s="2">
        <v>45800</v>
      </c>
      <c r="C1142" s="1" t="s">
        <v>6668</v>
      </c>
      <c r="D1142" s="1" t="s">
        <v>46</v>
      </c>
      <c r="E1142">
        <v>2025</v>
      </c>
      <c r="F1142" s="1" t="s">
        <v>453</v>
      </c>
      <c r="G1142" s="1" t="s">
        <v>454</v>
      </c>
      <c r="H1142" s="1" t="s">
        <v>2488</v>
      </c>
      <c r="I1142" s="1" t="s">
        <v>2489</v>
      </c>
      <c r="J1142" s="1" t="s">
        <v>70</v>
      </c>
      <c r="K1142" s="3">
        <v>20.43</v>
      </c>
      <c r="L1142">
        <v>5</v>
      </c>
      <c r="M1142" s="3">
        <v>102.15</v>
      </c>
      <c r="N1142" s="1" t="s">
        <v>21</v>
      </c>
      <c r="O1142" s="1" t="s">
        <v>37</v>
      </c>
    </row>
    <row r="1143" spans="1:15" x14ac:dyDescent="0.3">
      <c r="A1143" s="1" t="s">
        <v>3795</v>
      </c>
      <c r="B1143" s="2">
        <v>45350</v>
      </c>
      <c r="C1143" s="1" t="s">
        <v>6670</v>
      </c>
      <c r="D1143" s="1" t="s">
        <v>39</v>
      </c>
      <c r="E1143">
        <v>2024</v>
      </c>
      <c r="F1143" s="1" t="s">
        <v>3796</v>
      </c>
      <c r="G1143" s="1" t="s">
        <v>3797</v>
      </c>
      <c r="H1143" s="1" t="s">
        <v>3798</v>
      </c>
      <c r="I1143" s="1" t="s">
        <v>3799</v>
      </c>
      <c r="J1143" s="1" t="s">
        <v>20</v>
      </c>
      <c r="K1143" s="3">
        <v>44.66</v>
      </c>
      <c r="L1143">
        <v>2</v>
      </c>
      <c r="M1143" s="3">
        <v>89.32</v>
      </c>
      <c r="N1143" s="1" t="s">
        <v>88</v>
      </c>
      <c r="O1143" s="1" t="s">
        <v>37</v>
      </c>
    </row>
    <row r="1144" spans="1:15" x14ac:dyDescent="0.3">
      <c r="A1144" s="1" t="s">
        <v>3800</v>
      </c>
      <c r="B1144" s="2">
        <v>45740</v>
      </c>
      <c r="C1144" s="1" t="s">
        <v>6667</v>
      </c>
      <c r="D1144" s="1" t="s">
        <v>15</v>
      </c>
      <c r="E1144">
        <v>2025</v>
      </c>
      <c r="F1144" s="1" t="s">
        <v>742</v>
      </c>
      <c r="G1144" s="1" t="s">
        <v>743</v>
      </c>
      <c r="H1144" s="1" t="s">
        <v>1394</v>
      </c>
      <c r="I1144" s="1" t="s">
        <v>3801</v>
      </c>
      <c r="J1144" s="1" t="s">
        <v>70</v>
      </c>
      <c r="K1144" s="3">
        <v>18.82</v>
      </c>
      <c r="L1144">
        <v>3</v>
      </c>
      <c r="M1144" s="3">
        <v>56.46</v>
      </c>
      <c r="N1144" s="1" t="s">
        <v>6669</v>
      </c>
      <c r="O1144" s="1" t="s">
        <v>95</v>
      </c>
    </row>
    <row r="1145" spans="1:15" x14ac:dyDescent="0.3">
      <c r="A1145" s="1" t="s">
        <v>3802</v>
      </c>
      <c r="B1145" s="2">
        <v>45397</v>
      </c>
      <c r="C1145" s="1" t="s">
        <v>6667</v>
      </c>
      <c r="D1145" s="1" t="s">
        <v>82</v>
      </c>
      <c r="E1145">
        <v>2024</v>
      </c>
      <c r="F1145" s="1" t="s">
        <v>666</v>
      </c>
      <c r="G1145" s="1" t="s">
        <v>3335</v>
      </c>
      <c r="H1145" s="1" t="s">
        <v>370</v>
      </c>
      <c r="I1145" s="1" t="s">
        <v>902</v>
      </c>
      <c r="J1145" s="1" t="s">
        <v>70</v>
      </c>
      <c r="K1145" s="3">
        <v>19.920000000000002</v>
      </c>
      <c r="L1145">
        <v>2</v>
      </c>
      <c r="M1145" s="3">
        <v>39.840000000000003</v>
      </c>
      <c r="N1145" s="1" t="s">
        <v>29</v>
      </c>
      <c r="O1145" s="1" t="s">
        <v>80</v>
      </c>
    </row>
    <row r="1146" spans="1:15" x14ac:dyDescent="0.3">
      <c r="A1146" s="1" t="s">
        <v>3803</v>
      </c>
      <c r="B1146" s="2">
        <v>45153</v>
      </c>
      <c r="C1146" s="1" t="s">
        <v>6671</v>
      </c>
      <c r="D1146" s="1" t="s">
        <v>90</v>
      </c>
      <c r="E1146">
        <v>2023</v>
      </c>
      <c r="F1146" s="1" t="s">
        <v>3804</v>
      </c>
      <c r="G1146" s="1" t="s">
        <v>2109</v>
      </c>
      <c r="H1146" s="1" t="s">
        <v>1373</v>
      </c>
      <c r="I1146" s="1" t="s">
        <v>3805</v>
      </c>
      <c r="J1146" s="1" t="s">
        <v>20</v>
      </c>
      <c r="K1146" s="3">
        <v>38.5</v>
      </c>
      <c r="L1146">
        <v>1</v>
      </c>
      <c r="M1146" s="3">
        <v>38.5</v>
      </c>
      <c r="N1146" s="1" t="s">
        <v>6669</v>
      </c>
      <c r="O1146" s="1" t="s">
        <v>30</v>
      </c>
    </row>
    <row r="1147" spans="1:15" x14ac:dyDescent="0.3">
      <c r="A1147" s="1" t="s">
        <v>3806</v>
      </c>
      <c r="B1147" s="2">
        <v>44923</v>
      </c>
      <c r="C1147" s="1" t="s">
        <v>6670</v>
      </c>
      <c r="D1147" s="1" t="s">
        <v>107</v>
      </c>
      <c r="E1147">
        <v>2022</v>
      </c>
      <c r="F1147" s="1" t="s">
        <v>1846</v>
      </c>
      <c r="G1147" s="1" t="s">
        <v>1847</v>
      </c>
      <c r="H1147" s="1" t="s">
        <v>136</v>
      </c>
      <c r="I1147" s="1" t="s">
        <v>137</v>
      </c>
      <c r="J1147" s="1" t="s">
        <v>20</v>
      </c>
      <c r="K1147" s="3">
        <v>39.840000000000003</v>
      </c>
      <c r="L1147">
        <v>5</v>
      </c>
      <c r="M1147" s="3">
        <v>199.2</v>
      </c>
      <c r="N1147" s="1" t="s">
        <v>6669</v>
      </c>
      <c r="O1147" s="1" t="s">
        <v>44</v>
      </c>
    </row>
    <row r="1148" spans="1:15" x14ac:dyDescent="0.3">
      <c r="A1148" s="1" t="s">
        <v>3807</v>
      </c>
      <c r="B1148" s="2">
        <v>45064</v>
      </c>
      <c r="C1148" s="1" t="s">
        <v>6672</v>
      </c>
      <c r="D1148" s="1" t="s">
        <v>46</v>
      </c>
      <c r="E1148">
        <v>2023</v>
      </c>
      <c r="F1148" s="1" t="s">
        <v>3085</v>
      </c>
      <c r="G1148" s="1" t="s">
        <v>3086</v>
      </c>
      <c r="H1148" s="1" t="s">
        <v>1602</v>
      </c>
      <c r="I1148" s="1" t="s">
        <v>3808</v>
      </c>
      <c r="J1148" s="1" t="s">
        <v>70</v>
      </c>
      <c r="K1148" s="3">
        <v>25.55</v>
      </c>
      <c r="L1148">
        <v>2</v>
      </c>
      <c r="M1148" s="3">
        <v>51.1</v>
      </c>
      <c r="N1148" s="1" t="s">
        <v>21</v>
      </c>
      <c r="O1148" s="1" t="s">
        <v>30</v>
      </c>
    </row>
    <row r="1149" spans="1:15" x14ac:dyDescent="0.3">
      <c r="A1149" s="1" t="s">
        <v>3809</v>
      </c>
      <c r="B1149" s="2">
        <v>44957</v>
      </c>
      <c r="C1149" s="1" t="s">
        <v>6671</v>
      </c>
      <c r="D1149" s="1" t="s">
        <v>210</v>
      </c>
      <c r="E1149">
        <v>2023</v>
      </c>
      <c r="F1149" s="1" t="s">
        <v>930</v>
      </c>
      <c r="G1149" s="1" t="s">
        <v>931</v>
      </c>
      <c r="H1149" s="1" t="s">
        <v>3666</v>
      </c>
      <c r="I1149" s="1" t="s">
        <v>3667</v>
      </c>
      <c r="J1149" s="1" t="s">
        <v>70</v>
      </c>
      <c r="K1149" s="3">
        <v>56.4</v>
      </c>
      <c r="L1149">
        <v>4</v>
      </c>
      <c r="M1149" s="3">
        <v>225.6</v>
      </c>
      <c r="N1149" s="1" t="s">
        <v>6669</v>
      </c>
      <c r="O1149" s="1" t="s">
        <v>95</v>
      </c>
    </row>
    <row r="1150" spans="1:15" x14ac:dyDescent="0.3">
      <c r="A1150" s="1" t="s">
        <v>3810</v>
      </c>
      <c r="B1150" s="2">
        <v>45564</v>
      </c>
      <c r="C1150" s="1" t="s">
        <v>6666</v>
      </c>
      <c r="D1150" s="1" t="s">
        <v>60</v>
      </c>
      <c r="E1150">
        <v>2024</v>
      </c>
      <c r="F1150" s="1" t="s">
        <v>419</v>
      </c>
      <c r="G1150" s="1" t="s">
        <v>2512</v>
      </c>
      <c r="H1150" s="1" t="s">
        <v>1602</v>
      </c>
      <c r="I1150" s="1" t="s">
        <v>1740</v>
      </c>
      <c r="J1150" s="1" t="s">
        <v>20</v>
      </c>
      <c r="K1150" s="3">
        <v>22.43</v>
      </c>
      <c r="L1150">
        <v>1</v>
      </c>
      <c r="M1150" s="3">
        <v>22.43</v>
      </c>
      <c r="N1150" s="1" t="s">
        <v>6669</v>
      </c>
      <c r="O1150" s="1" t="s">
        <v>193</v>
      </c>
    </row>
    <row r="1151" spans="1:15" x14ac:dyDescent="0.3">
      <c r="A1151" s="1" t="s">
        <v>3811</v>
      </c>
      <c r="B1151" s="2">
        <v>44977</v>
      </c>
      <c r="C1151" s="1" t="s">
        <v>6667</v>
      </c>
      <c r="D1151" s="1" t="s">
        <v>39</v>
      </c>
      <c r="E1151">
        <v>2023</v>
      </c>
      <c r="F1151" s="1" t="s">
        <v>123</v>
      </c>
      <c r="G1151" s="1" t="s">
        <v>3812</v>
      </c>
      <c r="H1151" s="1" t="s">
        <v>3813</v>
      </c>
      <c r="I1151" s="1" t="s">
        <v>3814</v>
      </c>
      <c r="J1151" s="1" t="s">
        <v>87</v>
      </c>
      <c r="K1151" s="3">
        <v>21.52</v>
      </c>
      <c r="L1151">
        <v>5</v>
      </c>
      <c r="M1151" s="3">
        <v>107.6</v>
      </c>
      <c r="N1151" s="1" t="s">
        <v>6669</v>
      </c>
      <c r="O1151" s="1" t="s">
        <v>37</v>
      </c>
    </row>
    <row r="1152" spans="1:15" x14ac:dyDescent="0.3">
      <c r="A1152" s="1" t="s">
        <v>3815</v>
      </c>
      <c r="B1152" s="2">
        <v>44932</v>
      </c>
      <c r="C1152" s="1" t="s">
        <v>6668</v>
      </c>
      <c r="D1152" s="1" t="s">
        <v>210</v>
      </c>
      <c r="E1152">
        <v>2023</v>
      </c>
      <c r="F1152" s="1" t="s">
        <v>3098</v>
      </c>
      <c r="G1152" s="1" t="s">
        <v>3099</v>
      </c>
      <c r="H1152" s="1" t="s">
        <v>2070</v>
      </c>
      <c r="I1152" s="1" t="s">
        <v>2928</v>
      </c>
      <c r="J1152" s="1" t="s">
        <v>87</v>
      </c>
      <c r="K1152" s="3">
        <v>39.200000000000003</v>
      </c>
      <c r="L1152">
        <v>3</v>
      </c>
      <c r="M1152" s="3">
        <v>117.6</v>
      </c>
      <c r="N1152" s="1" t="s">
        <v>21</v>
      </c>
      <c r="O1152" s="1" t="s">
        <v>193</v>
      </c>
    </row>
    <row r="1153" spans="1:15" x14ac:dyDescent="0.3">
      <c r="A1153" s="1" t="s">
        <v>3816</v>
      </c>
      <c r="B1153" s="2">
        <v>44888</v>
      </c>
      <c r="C1153" s="1" t="s">
        <v>6670</v>
      </c>
      <c r="D1153" s="1" t="s">
        <v>54</v>
      </c>
      <c r="E1153">
        <v>2022</v>
      </c>
      <c r="F1153" s="1" t="s">
        <v>2220</v>
      </c>
      <c r="G1153" s="1" t="s">
        <v>2221</v>
      </c>
      <c r="H1153" s="1" t="s">
        <v>504</v>
      </c>
      <c r="I1153" s="1" t="s">
        <v>3817</v>
      </c>
      <c r="J1153" s="1" t="s">
        <v>20</v>
      </c>
      <c r="K1153" s="3">
        <v>29.55</v>
      </c>
      <c r="L1153">
        <v>1</v>
      </c>
      <c r="M1153" s="3">
        <v>29.55</v>
      </c>
      <c r="N1153" s="1" t="s">
        <v>21</v>
      </c>
      <c r="O1153" s="1" t="s">
        <v>37</v>
      </c>
    </row>
    <row r="1154" spans="1:15" x14ac:dyDescent="0.3">
      <c r="A1154" s="1" t="s">
        <v>3818</v>
      </c>
      <c r="B1154" s="2">
        <v>45078</v>
      </c>
      <c r="C1154" s="1" t="s">
        <v>6672</v>
      </c>
      <c r="D1154" s="1" t="s">
        <v>24</v>
      </c>
      <c r="E1154">
        <v>2023</v>
      </c>
      <c r="F1154" s="1" t="s">
        <v>169</v>
      </c>
      <c r="G1154" s="1" t="s">
        <v>170</v>
      </c>
      <c r="H1154" s="1" t="s">
        <v>501</v>
      </c>
      <c r="I1154" s="1" t="s">
        <v>3214</v>
      </c>
      <c r="J1154" s="1" t="s">
        <v>70</v>
      </c>
      <c r="K1154" s="3">
        <v>40.369999999999997</v>
      </c>
      <c r="L1154">
        <v>3</v>
      </c>
      <c r="M1154" s="3">
        <v>121.11</v>
      </c>
      <c r="N1154" s="1" t="s">
        <v>6669</v>
      </c>
      <c r="O1154" s="1" t="s">
        <v>37</v>
      </c>
    </row>
    <row r="1155" spans="1:15" x14ac:dyDescent="0.3">
      <c r="A1155" s="1" t="s">
        <v>3819</v>
      </c>
      <c r="B1155" s="2">
        <v>45552</v>
      </c>
      <c r="C1155" s="1" t="s">
        <v>6671</v>
      </c>
      <c r="D1155" s="1" t="s">
        <v>60</v>
      </c>
      <c r="E1155">
        <v>2024</v>
      </c>
      <c r="F1155" s="1" t="s">
        <v>3238</v>
      </c>
      <c r="G1155" s="1" t="s">
        <v>3239</v>
      </c>
      <c r="H1155" s="1" t="s">
        <v>416</v>
      </c>
      <c r="I1155" s="1" t="s">
        <v>3820</v>
      </c>
      <c r="J1155" s="1" t="s">
        <v>20</v>
      </c>
      <c r="K1155" s="3">
        <v>33.22</v>
      </c>
      <c r="L1155">
        <v>5</v>
      </c>
      <c r="M1155" s="3">
        <v>166.1</v>
      </c>
      <c r="N1155" s="1" t="s">
        <v>21</v>
      </c>
      <c r="O1155" s="1" t="s">
        <v>37</v>
      </c>
    </row>
    <row r="1156" spans="1:15" x14ac:dyDescent="0.3">
      <c r="A1156" s="1" t="s">
        <v>3821</v>
      </c>
      <c r="B1156" s="2">
        <v>45847</v>
      </c>
      <c r="C1156" s="1" t="s">
        <v>6670</v>
      </c>
      <c r="D1156" s="1" t="s">
        <v>32</v>
      </c>
      <c r="E1156">
        <v>2025</v>
      </c>
      <c r="F1156" s="1" t="s">
        <v>1819</v>
      </c>
      <c r="G1156" s="1" t="s">
        <v>3679</v>
      </c>
      <c r="H1156" s="1" t="s">
        <v>2650</v>
      </c>
      <c r="I1156" s="1" t="s">
        <v>3822</v>
      </c>
      <c r="J1156" s="1" t="s">
        <v>20</v>
      </c>
      <c r="K1156" s="3">
        <v>39.43</v>
      </c>
      <c r="L1156">
        <v>4</v>
      </c>
      <c r="M1156" s="3">
        <v>157.72</v>
      </c>
      <c r="N1156" s="1" t="s">
        <v>6669</v>
      </c>
      <c r="O1156" s="1" t="s">
        <v>95</v>
      </c>
    </row>
    <row r="1157" spans="1:15" x14ac:dyDescent="0.3">
      <c r="A1157" s="1" t="s">
        <v>3823</v>
      </c>
      <c r="B1157" s="2">
        <v>44889</v>
      </c>
      <c r="C1157" s="1" t="s">
        <v>6672</v>
      </c>
      <c r="D1157" s="1" t="s">
        <v>54</v>
      </c>
      <c r="E1157">
        <v>2022</v>
      </c>
      <c r="F1157" s="1" t="s">
        <v>3824</v>
      </c>
      <c r="G1157" s="1" t="s">
        <v>3825</v>
      </c>
      <c r="H1157" s="1" t="s">
        <v>2872</v>
      </c>
      <c r="I1157" s="1" t="s">
        <v>3826</v>
      </c>
      <c r="J1157" s="1" t="s">
        <v>20</v>
      </c>
      <c r="K1157" s="3">
        <v>12.08</v>
      </c>
      <c r="L1157">
        <v>3</v>
      </c>
      <c r="M1157" s="3">
        <v>36.24</v>
      </c>
      <c r="N1157" s="1" t="s">
        <v>6669</v>
      </c>
      <c r="O1157" s="1" t="s">
        <v>22</v>
      </c>
    </row>
    <row r="1158" spans="1:15" x14ac:dyDescent="0.3">
      <c r="A1158" s="1" t="s">
        <v>3827</v>
      </c>
      <c r="B1158" s="2">
        <v>45122</v>
      </c>
      <c r="C1158" s="1" t="s">
        <v>6673</v>
      </c>
      <c r="D1158" s="1" t="s">
        <v>32</v>
      </c>
      <c r="E1158">
        <v>2023</v>
      </c>
      <c r="F1158" s="1" t="s">
        <v>40</v>
      </c>
      <c r="G1158" s="1" t="s">
        <v>3828</v>
      </c>
      <c r="H1158" s="1" t="s">
        <v>3829</v>
      </c>
      <c r="I1158" s="1" t="s">
        <v>3830</v>
      </c>
      <c r="J1158" s="1" t="s">
        <v>70</v>
      </c>
      <c r="K1158" s="3">
        <v>14.6</v>
      </c>
      <c r="L1158">
        <v>5</v>
      </c>
      <c r="M1158" s="3">
        <v>73</v>
      </c>
      <c r="N1158" s="1" t="s">
        <v>29</v>
      </c>
      <c r="O1158" s="1" t="s">
        <v>95</v>
      </c>
    </row>
    <row r="1159" spans="1:15" x14ac:dyDescent="0.3">
      <c r="A1159" s="1" t="s">
        <v>3831</v>
      </c>
      <c r="B1159" s="2">
        <v>45818</v>
      </c>
      <c r="C1159" s="1" t="s">
        <v>6671</v>
      </c>
      <c r="D1159" s="1" t="s">
        <v>24</v>
      </c>
      <c r="E1159">
        <v>2025</v>
      </c>
      <c r="F1159" s="1" t="s">
        <v>3832</v>
      </c>
      <c r="G1159" s="1" t="s">
        <v>3833</v>
      </c>
      <c r="H1159" s="1" t="s">
        <v>3834</v>
      </c>
      <c r="I1159" s="1" t="s">
        <v>3835</v>
      </c>
      <c r="J1159" s="1" t="s">
        <v>51</v>
      </c>
      <c r="K1159" s="3">
        <v>52.68</v>
      </c>
      <c r="L1159">
        <v>1</v>
      </c>
      <c r="M1159" s="3">
        <v>52.68</v>
      </c>
      <c r="N1159" s="1" t="s">
        <v>21</v>
      </c>
      <c r="O1159" s="1" t="s">
        <v>30</v>
      </c>
    </row>
    <row r="1160" spans="1:15" x14ac:dyDescent="0.3">
      <c r="A1160" s="1" t="s">
        <v>3836</v>
      </c>
      <c r="B1160" s="2">
        <v>45557</v>
      </c>
      <c r="C1160" s="1" t="s">
        <v>6666</v>
      </c>
      <c r="D1160" s="1" t="s">
        <v>60</v>
      </c>
      <c r="E1160">
        <v>2024</v>
      </c>
      <c r="F1160" s="1" t="s">
        <v>3837</v>
      </c>
      <c r="G1160" s="1" t="s">
        <v>3838</v>
      </c>
      <c r="H1160" s="1" t="s">
        <v>2678</v>
      </c>
      <c r="I1160" s="1" t="s">
        <v>2679</v>
      </c>
      <c r="J1160" s="1" t="s">
        <v>20</v>
      </c>
      <c r="K1160" s="3">
        <v>44.14</v>
      </c>
      <c r="L1160">
        <v>2</v>
      </c>
      <c r="M1160" s="3">
        <v>88.28</v>
      </c>
      <c r="N1160" s="1" t="s">
        <v>21</v>
      </c>
      <c r="O1160" s="1" t="s">
        <v>37</v>
      </c>
    </row>
    <row r="1161" spans="1:15" x14ac:dyDescent="0.3">
      <c r="A1161" s="1" t="s">
        <v>3839</v>
      </c>
      <c r="B1161" s="2">
        <v>45073</v>
      </c>
      <c r="C1161" s="1" t="s">
        <v>6673</v>
      </c>
      <c r="D1161" s="1" t="s">
        <v>46</v>
      </c>
      <c r="E1161">
        <v>2023</v>
      </c>
      <c r="F1161" s="1" t="s">
        <v>2330</v>
      </c>
      <c r="G1161" s="1" t="s">
        <v>2331</v>
      </c>
      <c r="H1161" s="1" t="s">
        <v>328</v>
      </c>
      <c r="I1161" s="1" t="s">
        <v>3840</v>
      </c>
      <c r="J1161" s="1" t="s">
        <v>70</v>
      </c>
      <c r="K1161" s="3">
        <v>9.3800000000000008</v>
      </c>
      <c r="L1161">
        <v>5</v>
      </c>
      <c r="M1161" s="3">
        <v>46.9</v>
      </c>
      <c r="N1161" s="1" t="s">
        <v>29</v>
      </c>
      <c r="O1161" s="1" t="s">
        <v>22</v>
      </c>
    </row>
    <row r="1162" spans="1:15" x14ac:dyDescent="0.3">
      <c r="A1162" s="1" t="s">
        <v>3841</v>
      </c>
      <c r="B1162" s="2">
        <v>45161</v>
      </c>
      <c r="C1162" s="1" t="s">
        <v>6670</v>
      </c>
      <c r="D1162" s="1" t="s">
        <v>90</v>
      </c>
      <c r="E1162">
        <v>2023</v>
      </c>
      <c r="F1162" s="1" t="s">
        <v>255</v>
      </c>
      <c r="G1162" s="1" t="s">
        <v>3842</v>
      </c>
      <c r="H1162" s="1" t="s">
        <v>535</v>
      </c>
      <c r="I1162" s="1" t="s">
        <v>536</v>
      </c>
      <c r="J1162" s="1" t="s">
        <v>51</v>
      </c>
      <c r="K1162" s="3">
        <v>7.63</v>
      </c>
      <c r="L1162">
        <v>5</v>
      </c>
      <c r="M1162" s="3">
        <v>38.15</v>
      </c>
      <c r="N1162" s="1" t="s">
        <v>88</v>
      </c>
      <c r="O1162" s="1" t="s">
        <v>37</v>
      </c>
    </row>
    <row r="1163" spans="1:15" x14ac:dyDescent="0.3">
      <c r="A1163" s="1" t="s">
        <v>3843</v>
      </c>
      <c r="B1163" s="2">
        <v>45420</v>
      </c>
      <c r="C1163" s="1" t="s">
        <v>6670</v>
      </c>
      <c r="D1163" s="1" t="s">
        <v>46</v>
      </c>
      <c r="E1163">
        <v>2024</v>
      </c>
      <c r="F1163" s="1" t="s">
        <v>1015</v>
      </c>
      <c r="G1163" s="1" t="s">
        <v>1016</v>
      </c>
      <c r="H1163" s="1" t="s">
        <v>93</v>
      </c>
      <c r="I1163" s="1" t="s">
        <v>3844</v>
      </c>
      <c r="J1163" s="1" t="s">
        <v>20</v>
      </c>
      <c r="K1163" s="3">
        <v>34.99</v>
      </c>
      <c r="L1163">
        <v>3</v>
      </c>
      <c r="M1163" s="3">
        <v>104.97</v>
      </c>
      <c r="N1163" s="1" t="s">
        <v>6669</v>
      </c>
      <c r="O1163" s="1" t="s">
        <v>52</v>
      </c>
    </row>
    <row r="1164" spans="1:15" x14ac:dyDescent="0.3">
      <c r="A1164" s="1" t="s">
        <v>3845</v>
      </c>
      <c r="B1164" s="2">
        <v>45543</v>
      </c>
      <c r="C1164" s="1" t="s">
        <v>6666</v>
      </c>
      <c r="D1164" s="1" t="s">
        <v>60</v>
      </c>
      <c r="E1164">
        <v>2024</v>
      </c>
      <c r="F1164" s="1" t="s">
        <v>1235</v>
      </c>
      <c r="G1164" s="1" t="s">
        <v>1576</v>
      </c>
      <c r="H1164" s="1" t="s">
        <v>865</v>
      </c>
      <c r="I1164" s="1" t="s">
        <v>866</v>
      </c>
      <c r="J1164" s="1" t="s">
        <v>87</v>
      </c>
      <c r="K1164" s="3">
        <v>38.200000000000003</v>
      </c>
      <c r="L1164">
        <v>2</v>
      </c>
      <c r="M1164" s="3">
        <v>76.400000000000006</v>
      </c>
      <c r="N1164" s="1" t="s">
        <v>6669</v>
      </c>
      <c r="O1164" s="1" t="s">
        <v>37</v>
      </c>
    </row>
    <row r="1165" spans="1:15" x14ac:dyDescent="0.3">
      <c r="A1165" s="1" t="s">
        <v>3846</v>
      </c>
      <c r="B1165" s="2">
        <v>44964</v>
      </c>
      <c r="C1165" s="1" t="s">
        <v>6671</v>
      </c>
      <c r="D1165" s="1" t="s">
        <v>39</v>
      </c>
      <c r="E1165">
        <v>2023</v>
      </c>
      <c r="F1165" s="1" t="s">
        <v>3847</v>
      </c>
      <c r="G1165" s="1" t="s">
        <v>3848</v>
      </c>
      <c r="H1165" s="1" t="s">
        <v>282</v>
      </c>
      <c r="I1165" s="1" t="s">
        <v>1577</v>
      </c>
      <c r="J1165" s="1" t="s">
        <v>51</v>
      </c>
      <c r="K1165" s="3">
        <v>29.78</v>
      </c>
      <c r="L1165">
        <v>5</v>
      </c>
      <c r="M1165" s="3">
        <v>148.9</v>
      </c>
      <c r="N1165" s="1" t="s">
        <v>88</v>
      </c>
      <c r="O1165" s="1" t="s">
        <v>193</v>
      </c>
    </row>
    <row r="1166" spans="1:15" x14ac:dyDescent="0.3">
      <c r="A1166" s="1" t="s">
        <v>3849</v>
      </c>
      <c r="B1166" s="2">
        <v>45050</v>
      </c>
      <c r="C1166" s="1" t="s">
        <v>6672</v>
      </c>
      <c r="D1166" s="1" t="s">
        <v>46</v>
      </c>
      <c r="E1166">
        <v>2023</v>
      </c>
      <c r="F1166" s="1" t="s">
        <v>2149</v>
      </c>
      <c r="G1166" s="1" t="s">
        <v>2916</v>
      </c>
      <c r="H1166" s="1" t="s">
        <v>3850</v>
      </c>
      <c r="I1166" s="1" t="s">
        <v>3851</v>
      </c>
      <c r="J1166" s="1" t="s">
        <v>20</v>
      </c>
      <c r="K1166" s="3">
        <v>39.090000000000003</v>
      </c>
      <c r="L1166">
        <v>2</v>
      </c>
      <c r="M1166" s="3">
        <v>78.180000000000007</v>
      </c>
      <c r="N1166" s="1" t="s">
        <v>29</v>
      </c>
      <c r="O1166" s="1" t="s">
        <v>37</v>
      </c>
    </row>
    <row r="1167" spans="1:15" x14ac:dyDescent="0.3">
      <c r="A1167" s="1" t="s">
        <v>3852</v>
      </c>
      <c r="B1167" s="2">
        <v>45059</v>
      </c>
      <c r="C1167" s="1" t="s">
        <v>6673</v>
      </c>
      <c r="D1167" s="1" t="s">
        <v>46</v>
      </c>
      <c r="E1167">
        <v>2023</v>
      </c>
      <c r="F1167" s="1" t="s">
        <v>1146</v>
      </c>
      <c r="G1167" s="1" t="s">
        <v>1147</v>
      </c>
      <c r="H1167" s="1" t="s">
        <v>42</v>
      </c>
      <c r="I1167" s="1" t="s">
        <v>233</v>
      </c>
      <c r="J1167" s="1" t="s">
        <v>70</v>
      </c>
      <c r="K1167" s="3">
        <v>32.46</v>
      </c>
      <c r="L1167">
        <v>4</v>
      </c>
      <c r="M1167" s="3">
        <v>129.84</v>
      </c>
      <c r="N1167" s="1" t="s">
        <v>21</v>
      </c>
      <c r="O1167" s="1" t="s">
        <v>22</v>
      </c>
    </row>
    <row r="1168" spans="1:15" x14ac:dyDescent="0.3">
      <c r="A1168" s="1" t="s">
        <v>3853</v>
      </c>
      <c r="B1168" s="2">
        <v>45329</v>
      </c>
      <c r="C1168" s="1" t="s">
        <v>6670</v>
      </c>
      <c r="D1168" s="1" t="s">
        <v>39</v>
      </c>
      <c r="E1168">
        <v>2024</v>
      </c>
      <c r="F1168" s="1" t="s">
        <v>2473</v>
      </c>
      <c r="G1168" s="1" t="s">
        <v>2474</v>
      </c>
      <c r="H1168" s="1" t="s">
        <v>2356</v>
      </c>
      <c r="I1168" s="1" t="s">
        <v>3010</v>
      </c>
      <c r="J1168" s="1" t="s">
        <v>51</v>
      </c>
      <c r="K1168" s="3">
        <v>21.77</v>
      </c>
      <c r="L1168">
        <v>3</v>
      </c>
      <c r="M1168" s="3">
        <v>65.31</v>
      </c>
      <c r="N1168" s="1" t="s">
        <v>21</v>
      </c>
      <c r="O1168" s="1" t="s">
        <v>95</v>
      </c>
    </row>
    <row r="1169" spans="1:15" x14ac:dyDescent="0.3">
      <c r="A1169" s="1" t="s">
        <v>3854</v>
      </c>
      <c r="B1169" s="2">
        <v>45438</v>
      </c>
      <c r="C1169" s="1" t="s">
        <v>6666</v>
      </c>
      <c r="D1169" s="1" t="s">
        <v>46</v>
      </c>
      <c r="E1169">
        <v>2024</v>
      </c>
      <c r="F1169" s="1" t="s">
        <v>3126</v>
      </c>
      <c r="G1169" s="1" t="s">
        <v>3127</v>
      </c>
      <c r="H1169" s="1" t="s">
        <v>2913</v>
      </c>
      <c r="I1169" s="1" t="s">
        <v>3855</v>
      </c>
      <c r="J1169" s="1" t="s">
        <v>51</v>
      </c>
      <c r="K1169" s="3">
        <v>23.65</v>
      </c>
      <c r="L1169">
        <v>2</v>
      </c>
      <c r="M1169" s="3">
        <v>47.3</v>
      </c>
      <c r="N1169" s="1" t="s">
        <v>21</v>
      </c>
      <c r="O1169" s="1" t="s">
        <v>37</v>
      </c>
    </row>
    <row r="1170" spans="1:15" x14ac:dyDescent="0.3">
      <c r="A1170" s="1" t="s">
        <v>3856</v>
      </c>
      <c r="B1170" s="2">
        <v>45567</v>
      </c>
      <c r="C1170" s="1" t="s">
        <v>6670</v>
      </c>
      <c r="D1170" s="1" t="s">
        <v>133</v>
      </c>
      <c r="E1170">
        <v>2024</v>
      </c>
      <c r="F1170" s="1" t="s">
        <v>91</v>
      </c>
      <c r="G1170" s="1" t="s">
        <v>1457</v>
      </c>
      <c r="H1170" s="1" t="s">
        <v>559</v>
      </c>
      <c r="I1170" s="1" t="s">
        <v>1598</v>
      </c>
      <c r="J1170" s="1" t="s">
        <v>51</v>
      </c>
      <c r="K1170" s="3">
        <v>44.23</v>
      </c>
      <c r="L1170">
        <v>1</v>
      </c>
      <c r="M1170" s="3">
        <v>44.23</v>
      </c>
      <c r="N1170" s="1" t="s">
        <v>6669</v>
      </c>
      <c r="O1170" s="1" t="s">
        <v>37</v>
      </c>
    </row>
    <row r="1171" spans="1:15" x14ac:dyDescent="0.3">
      <c r="A1171" s="1" t="s">
        <v>3857</v>
      </c>
      <c r="B1171" s="2">
        <v>45354</v>
      </c>
      <c r="C1171" s="1" t="s">
        <v>6666</v>
      </c>
      <c r="D1171" s="1" t="s">
        <v>15</v>
      </c>
      <c r="E1171">
        <v>2024</v>
      </c>
      <c r="F1171" s="1" t="s">
        <v>438</v>
      </c>
      <c r="G1171" s="1" t="s">
        <v>1088</v>
      </c>
      <c r="H1171" s="1" t="s">
        <v>125</v>
      </c>
      <c r="I1171" s="1" t="s">
        <v>3858</v>
      </c>
      <c r="J1171" s="1" t="s">
        <v>87</v>
      </c>
      <c r="K1171" s="3">
        <v>39.93</v>
      </c>
      <c r="L1171">
        <v>5</v>
      </c>
      <c r="M1171" s="3">
        <v>199.65</v>
      </c>
      <c r="N1171" s="1" t="s">
        <v>88</v>
      </c>
      <c r="O1171" s="1" t="s">
        <v>52</v>
      </c>
    </row>
    <row r="1172" spans="1:15" x14ac:dyDescent="0.3">
      <c r="A1172" s="1" t="s">
        <v>3859</v>
      </c>
      <c r="B1172" s="2">
        <v>45638</v>
      </c>
      <c r="C1172" s="1" t="s">
        <v>6672</v>
      </c>
      <c r="D1172" s="1" t="s">
        <v>107</v>
      </c>
      <c r="E1172">
        <v>2024</v>
      </c>
      <c r="F1172" s="1" t="s">
        <v>260</v>
      </c>
      <c r="G1172" s="1" t="s">
        <v>261</v>
      </c>
      <c r="H1172" s="1" t="s">
        <v>2575</v>
      </c>
      <c r="I1172" s="1" t="s">
        <v>2576</v>
      </c>
      <c r="J1172" s="1" t="s">
        <v>51</v>
      </c>
      <c r="K1172" s="3">
        <v>19.54</v>
      </c>
      <c r="L1172">
        <v>5</v>
      </c>
      <c r="M1172" s="3">
        <v>97.7</v>
      </c>
      <c r="N1172" s="1" t="s">
        <v>21</v>
      </c>
      <c r="O1172" s="1" t="s">
        <v>37</v>
      </c>
    </row>
    <row r="1173" spans="1:15" x14ac:dyDescent="0.3">
      <c r="A1173" s="1" t="s">
        <v>3860</v>
      </c>
      <c r="B1173" s="2">
        <v>45434</v>
      </c>
      <c r="C1173" s="1" t="s">
        <v>6670</v>
      </c>
      <c r="D1173" s="1" t="s">
        <v>46</v>
      </c>
      <c r="E1173">
        <v>2024</v>
      </c>
      <c r="F1173" s="1" t="s">
        <v>2477</v>
      </c>
      <c r="G1173" s="1" t="s">
        <v>3861</v>
      </c>
      <c r="H1173" s="1" t="s">
        <v>3505</v>
      </c>
      <c r="I1173" s="1" t="s">
        <v>3862</v>
      </c>
      <c r="J1173" s="1" t="s">
        <v>51</v>
      </c>
      <c r="K1173" s="3">
        <v>5.68</v>
      </c>
      <c r="L1173">
        <v>4</v>
      </c>
      <c r="M1173" s="3">
        <v>22.72</v>
      </c>
      <c r="N1173" s="1" t="s">
        <v>6669</v>
      </c>
      <c r="O1173" s="1" t="s">
        <v>37</v>
      </c>
    </row>
    <row r="1174" spans="1:15" x14ac:dyDescent="0.3">
      <c r="A1174" s="1" t="s">
        <v>3863</v>
      </c>
      <c r="B1174" s="2">
        <v>45336</v>
      </c>
      <c r="C1174" s="1" t="s">
        <v>6670</v>
      </c>
      <c r="D1174" s="1" t="s">
        <v>39</v>
      </c>
      <c r="E1174">
        <v>2024</v>
      </c>
      <c r="F1174" s="1" t="s">
        <v>2035</v>
      </c>
      <c r="G1174" s="1" t="s">
        <v>3864</v>
      </c>
      <c r="H1174" s="1" t="s">
        <v>1227</v>
      </c>
      <c r="I1174" s="1" t="s">
        <v>3392</v>
      </c>
      <c r="J1174" s="1" t="s">
        <v>51</v>
      </c>
      <c r="K1174" s="3">
        <v>32.85</v>
      </c>
      <c r="L1174">
        <v>1</v>
      </c>
      <c r="M1174" s="3">
        <v>32.85</v>
      </c>
      <c r="N1174" s="1" t="s">
        <v>6669</v>
      </c>
      <c r="O1174" s="1" t="s">
        <v>193</v>
      </c>
    </row>
    <row r="1175" spans="1:15" x14ac:dyDescent="0.3">
      <c r="A1175" s="1" t="s">
        <v>3865</v>
      </c>
      <c r="B1175" s="2">
        <v>44856</v>
      </c>
      <c r="C1175" s="1" t="s">
        <v>6673</v>
      </c>
      <c r="D1175" s="1" t="s">
        <v>133</v>
      </c>
      <c r="E1175">
        <v>2022</v>
      </c>
      <c r="F1175" s="1" t="s">
        <v>898</v>
      </c>
      <c r="G1175" s="1" t="s">
        <v>899</v>
      </c>
      <c r="H1175" s="1" t="s">
        <v>1361</v>
      </c>
      <c r="I1175" s="1" t="s">
        <v>3328</v>
      </c>
      <c r="J1175" s="1" t="s">
        <v>70</v>
      </c>
      <c r="K1175" s="3">
        <v>46.05</v>
      </c>
      <c r="L1175">
        <v>1</v>
      </c>
      <c r="M1175" s="3">
        <v>46.05</v>
      </c>
      <c r="N1175" s="1" t="s">
        <v>21</v>
      </c>
      <c r="O1175" s="1" t="s">
        <v>44</v>
      </c>
    </row>
    <row r="1176" spans="1:15" x14ac:dyDescent="0.3">
      <c r="A1176" s="1" t="s">
        <v>3866</v>
      </c>
      <c r="B1176" s="2">
        <v>45831</v>
      </c>
      <c r="C1176" s="1" t="s">
        <v>6667</v>
      </c>
      <c r="D1176" s="1" t="s">
        <v>24</v>
      </c>
      <c r="E1176">
        <v>2025</v>
      </c>
      <c r="F1176" s="1" t="s">
        <v>1010</v>
      </c>
      <c r="G1176" s="1" t="s">
        <v>3867</v>
      </c>
      <c r="H1176" s="1" t="s">
        <v>905</v>
      </c>
      <c r="I1176" s="1" t="s">
        <v>3868</v>
      </c>
      <c r="J1176" s="1" t="s">
        <v>70</v>
      </c>
      <c r="K1176" s="3">
        <v>21.9</v>
      </c>
      <c r="L1176">
        <v>1</v>
      </c>
      <c r="M1176" s="3">
        <v>21.9</v>
      </c>
      <c r="N1176" s="1" t="s">
        <v>21</v>
      </c>
      <c r="O1176" s="1" t="s">
        <v>193</v>
      </c>
    </row>
    <row r="1177" spans="1:15" x14ac:dyDescent="0.3">
      <c r="A1177" s="1" t="s">
        <v>3869</v>
      </c>
      <c r="B1177" s="2">
        <v>45750</v>
      </c>
      <c r="C1177" s="1" t="s">
        <v>6672</v>
      </c>
      <c r="D1177" s="1" t="s">
        <v>82</v>
      </c>
      <c r="E1177">
        <v>2025</v>
      </c>
      <c r="F1177" s="1" t="s">
        <v>2884</v>
      </c>
      <c r="G1177" s="1" t="s">
        <v>3870</v>
      </c>
      <c r="H1177" s="1" t="s">
        <v>1518</v>
      </c>
      <c r="I1177" s="1" t="s">
        <v>2946</v>
      </c>
      <c r="J1177" s="1" t="s">
        <v>20</v>
      </c>
      <c r="K1177" s="3">
        <v>48.64</v>
      </c>
      <c r="L1177">
        <v>5</v>
      </c>
      <c r="M1177" s="3">
        <v>243.2</v>
      </c>
      <c r="N1177" s="1" t="s">
        <v>21</v>
      </c>
      <c r="O1177" s="1" t="s">
        <v>80</v>
      </c>
    </row>
    <row r="1178" spans="1:15" x14ac:dyDescent="0.3">
      <c r="A1178" s="1" t="s">
        <v>3871</v>
      </c>
      <c r="B1178" s="2">
        <v>44848</v>
      </c>
      <c r="C1178" s="1" t="s">
        <v>6668</v>
      </c>
      <c r="D1178" s="1" t="s">
        <v>133</v>
      </c>
      <c r="E1178">
        <v>2022</v>
      </c>
      <c r="F1178" s="1" t="s">
        <v>139</v>
      </c>
      <c r="G1178" s="1" t="s">
        <v>140</v>
      </c>
      <c r="H1178" s="1" t="s">
        <v>2877</v>
      </c>
      <c r="I1178" s="1" t="s">
        <v>3872</v>
      </c>
      <c r="J1178" s="1" t="s">
        <v>20</v>
      </c>
      <c r="K1178" s="3">
        <v>21.6</v>
      </c>
      <c r="L1178">
        <v>2</v>
      </c>
      <c r="M1178" s="3">
        <v>43.2</v>
      </c>
      <c r="N1178" s="1" t="s">
        <v>6669</v>
      </c>
      <c r="O1178" s="1" t="s">
        <v>30</v>
      </c>
    </row>
    <row r="1179" spans="1:15" x14ac:dyDescent="0.3">
      <c r="A1179" s="1" t="s">
        <v>3873</v>
      </c>
      <c r="B1179" s="2">
        <v>45014</v>
      </c>
      <c r="C1179" s="1" t="s">
        <v>6670</v>
      </c>
      <c r="D1179" s="1" t="s">
        <v>15</v>
      </c>
      <c r="E1179">
        <v>2023</v>
      </c>
      <c r="F1179" s="1" t="s">
        <v>548</v>
      </c>
      <c r="G1179" s="1" t="s">
        <v>3874</v>
      </c>
      <c r="H1179" s="1" t="s">
        <v>950</v>
      </c>
      <c r="I1179" s="1" t="s">
        <v>3875</v>
      </c>
      <c r="J1179" s="1" t="s">
        <v>20</v>
      </c>
      <c r="K1179" s="3">
        <v>19.920000000000002</v>
      </c>
      <c r="L1179">
        <v>4</v>
      </c>
      <c r="M1179" s="3">
        <v>79.680000000000007</v>
      </c>
      <c r="N1179" s="1" t="s">
        <v>6669</v>
      </c>
      <c r="O1179" s="1" t="s">
        <v>44</v>
      </c>
    </row>
    <row r="1180" spans="1:15" x14ac:dyDescent="0.3">
      <c r="A1180" s="1" t="s">
        <v>3876</v>
      </c>
      <c r="B1180" s="2">
        <v>45794</v>
      </c>
      <c r="C1180" s="1" t="s">
        <v>6673</v>
      </c>
      <c r="D1180" s="1" t="s">
        <v>46</v>
      </c>
      <c r="E1180">
        <v>2025</v>
      </c>
      <c r="F1180" s="1" t="s">
        <v>2661</v>
      </c>
      <c r="G1180" s="1" t="s">
        <v>3877</v>
      </c>
      <c r="H1180" s="1" t="s">
        <v>3878</v>
      </c>
      <c r="I1180" s="1" t="s">
        <v>3879</v>
      </c>
      <c r="J1180" s="1" t="s">
        <v>87</v>
      </c>
      <c r="K1180" s="3">
        <v>13.36</v>
      </c>
      <c r="L1180">
        <v>1</v>
      </c>
      <c r="M1180" s="3">
        <v>13.36</v>
      </c>
      <c r="N1180" s="1" t="s">
        <v>21</v>
      </c>
      <c r="O1180" s="1" t="s">
        <v>37</v>
      </c>
    </row>
    <row r="1181" spans="1:15" x14ac:dyDescent="0.3">
      <c r="A1181" s="1" t="s">
        <v>3880</v>
      </c>
      <c r="B1181" s="2">
        <v>45509</v>
      </c>
      <c r="C1181" s="1" t="s">
        <v>6667</v>
      </c>
      <c r="D1181" s="1" t="s">
        <v>90</v>
      </c>
      <c r="E1181">
        <v>2024</v>
      </c>
      <c r="F1181" s="1" t="s">
        <v>3881</v>
      </c>
      <c r="G1181" s="1" t="s">
        <v>3882</v>
      </c>
      <c r="H1181" s="1" t="s">
        <v>1301</v>
      </c>
      <c r="I1181" s="1" t="s">
        <v>3883</v>
      </c>
      <c r="J1181" s="1" t="s">
        <v>70</v>
      </c>
      <c r="K1181" s="3">
        <v>11.87</v>
      </c>
      <c r="L1181">
        <v>3</v>
      </c>
      <c r="M1181" s="3">
        <v>35.61</v>
      </c>
      <c r="N1181" s="1" t="s">
        <v>6669</v>
      </c>
      <c r="O1181" s="1" t="s">
        <v>52</v>
      </c>
    </row>
    <row r="1182" spans="1:15" x14ac:dyDescent="0.3">
      <c r="A1182" s="1" t="s">
        <v>3884</v>
      </c>
      <c r="B1182" s="2">
        <v>44900</v>
      </c>
      <c r="C1182" s="1" t="s">
        <v>6667</v>
      </c>
      <c r="D1182" s="1" t="s">
        <v>107</v>
      </c>
      <c r="E1182">
        <v>2022</v>
      </c>
      <c r="F1182" s="1" t="s">
        <v>3885</v>
      </c>
      <c r="G1182" s="1" t="s">
        <v>3886</v>
      </c>
      <c r="H1182" s="1" t="s">
        <v>633</v>
      </c>
      <c r="I1182" s="1" t="s">
        <v>634</v>
      </c>
      <c r="J1182" s="1" t="s">
        <v>20</v>
      </c>
      <c r="K1182" s="3">
        <v>10.86</v>
      </c>
      <c r="L1182">
        <v>3</v>
      </c>
      <c r="M1182" s="3">
        <v>32.58</v>
      </c>
      <c r="N1182" s="1" t="s">
        <v>6669</v>
      </c>
      <c r="O1182" s="1" t="s">
        <v>22</v>
      </c>
    </row>
    <row r="1183" spans="1:15" x14ac:dyDescent="0.3">
      <c r="A1183" s="1" t="s">
        <v>3887</v>
      </c>
      <c r="B1183" s="2">
        <v>45135</v>
      </c>
      <c r="C1183" s="1" t="s">
        <v>6668</v>
      </c>
      <c r="D1183" s="1" t="s">
        <v>32</v>
      </c>
      <c r="E1183">
        <v>2023</v>
      </c>
      <c r="F1183" s="1" t="s">
        <v>3888</v>
      </c>
      <c r="G1183" s="1" t="s">
        <v>3889</v>
      </c>
      <c r="H1183" s="1" t="s">
        <v>989</v>
      </c>
      <c r="I1183" s="1" t="s">
        <v>990</v>
      </c>
      <c r="J1183" s="1" t="s">
        <v>70</v>
      </c>
      <c r="K1183" s="3">
        <v>21.4</v>
      </c>
      <c r="L1183">
        <v>3</v>
      </c>
      <c r="M1183" s="3">
        <v>64.2</v>
      </c>
      <c r="N1183" s="1" t="s">
        <v>21</v>
      </c>
      <c r="O1183" s="1" t="s">
        <v>193</v>
      </c>
    </row>
    <row r="1184" spans="1:15" x14ac:dyDescent="0.3">
      <c r="A1184" s="1" t="s">
        <v>3890</v>
      </c>
      <c r="B1184" s="2">
        <v>45219</v>
      </c>
      <c r="C1184" s="1" t="s">
        <v>6668</v>
      </c>
      <c r="D1184" s="1" t="s">
        <v>133</v>
      </c>
      <c r="E1184">
        <v>2023</v>
      </c>
      <c r="F1184" s="1" t="s">
        <v>2006</v>
      </c>
      <c r="G1184" s="1" t="s">
        <v>3891</v>
      </c>
      <c r="H1184" s="1" t="s">
        <v>1862</v>
      </c>
      <c r="I1184" s="1" t="s">
        <v>1863</v>
      </c>
      <c r="J1184" s="1" t="s">
        <v>51</v>
      </c>
      <c r="K1184" s="3">
        <v>42.72</v>
      </c>
      <c r="L1184">
        <v>3</v>
      </c>
      <c r="M1184" s="3">
        <v>128.16</v>
      </c>
      <c r="N1184" s="1" t="s">
        <v>88</v>
      </c>
      <c r="O1184" s="1" t="s">
        <v>30</v>
      </c>
    </row>
    <row r="1185" spans="1:15" x14ac:dyDescent="0.3">
      <c r="A1185" s="1" t="s">
        <v>3894</v>
      </c>
      <c r="B1185" s="2">
        <v>45800</v>
      </c>
      <c r="C1185" s="1" t="s">
        <v>6668</v>
      </c>
      <c r="D1185" s="1" t="s">
        <v>46</v>
      </c>
      <c r="E1185">
        <v>2025</v>
      </c>
      <c r="F1185" s="1" t="s">
        <v>2285</v>
      </c>
      <c r="G1185" s="1" t="s">
        <v>2720</v>
      </c>
      <c r="H1185" s="1" t="s">
        <v>1812</v>
      </c>
      <c r="I1185" s="1" t="s">
        <v>1813</v>
      </c>
      <c r="J1185" s="1" t="s">
        <v>70</v>
      </c>
      <c r="K1185" s="3">
        <v>40.130000000000003</v>
      </c>
      <c r="L1185">
        <v>2</v>
      </c>
      <c r="M1185" s="3">
        <v>80.260000000000005</v>
      </c>
      <c r="N1185" s="1" t="s">
        <v>6669</v>
      </c>
      <c r="O1185" s="1" t="s">
        <v>193</v>
      </c>
    </row>
    <row r="1186" spans="1:15" x14ac:dyDescent="0.3">
      <c r="A1186" s="1" t="s">
        <v>3895</v>
      </c>
      <c r="B1186" s="2">
        <v>45374</v>
      </c>
      <c r="C1186" s="1" t="s">
        <v>6673</v>
      </c>
      <c r="D1186" s="1" t="s">
        <v>15</v>
      </c>
      <c r="E1186">
        <v>2024</v>
      </c>
      <c r="F1186" s="1" t="s">
        <v>211</v>
      </c>
      <c r="G1186" s="1" t="s">
        <v>212</v>
      </c>
      <c r="H1186" s="1" t="s">
        <v>166</v>
      </c>
      <c r="I1186" s="1" t="s">
        <v>167</v>
      </c>
      <c r="J1186" s="1" t="s">
        <v>20</v>
      </c>
      <c r="K1186" s="3">
        <v>47.44</v>
      </c>
      <c r="L1186">
        <v>2</v>
      </c>
      <c r="M1186" s="3">
        <v>94.88</v>
      </c>
      <c r="N1186" s="1" t="s">
        <v>6669</v>
      </c>
      <c r="O1186" s="1" t="s">
        <v>22</v>
      </c>
    </row>
    <row r="1187" spans="1:15" x14ac:dyDescent="0.3">
      <c r="A1187" s="1" t="s">
        <v>3896</v>
      </c>
      <c r="B1187" s="2">
        <v>45024</v>
      </c>
      <c r="C1187" s="1" t="s">
        <v>6673</v>
      </c>
      <c r="D1187" s="1" t="s">
        <v>82</v>
      </c>
      <c r="E1187">
        <v>2023</v>
      </c>
      <c r="F1187" s="1" t="s">
        <v>3897</v>
      </c>
      <c r="G1187" s="1" t="s">
        <v>3898</v>
      </c>
      <c r="H1187" s="1" t="s">
        <v>393</v>
      </c>
      <c r="I1187" s="1" t="s">
        <v>3184</v>
      </c>
      <c r="J1187" s="1" t="s">
        <v>20</v>
      </c>
      <c r="K1187" s="3">
        <v>42.42</v>
      </c>
      <c r="L1187">
        <v>2</v>
      </c>
      <c r="M1187" s="3">
        <v>84.84</v>
      </c>
      <c r="N1187" s="1" t="s">
        <v>6669</v>
      </c>
      <c r="O1187" s="1" t="s">
        <v>193</v>
      </c>
    </row>
    <row r="1188" spans="1:15" x14ac:dyDescent="0.3">
      <c r="A1188" s="1" t="s">
        <v>3899</v>
      </c>
      <c r="B1188" s="2">
        <v>45576</v>
      </c>
      <c r="C1188" s="1" t="s">
        <v>6668</v>
      </c>
      <c r="D1188" s="1" t="s">
        <v>133</v>
      </c>
      <c r="E1188">
        <v>2024</v>
      </c>
      <c r="F1188" s="1" t="s">
        <v>260</v>
      </c>
      <c r="G1188" s="1" t="s">
        <v>261</v>
      </c>
      <c r="H1188" s="1" t="s">
        <v>411</v>
      </c>
      <c r="I1188" s="1" t="s">
        <v>412</v>
      </c>
      <c r="J1188" s="1" t="s">
        <v>87</v>
      </c>
      <c r="K1188" s="3">
        <v>36.729999999999997</v>
      </c>
      <c r="L1188">
        <v>4</v>
      </c>
      <c r="M1188" s="3">
        <v>146.91999999999999</v>
      </c>
      <c r="N1188" s="1" t="s">
        <v>21</v>
      </c>
      <c r="O1188" s="1" t="s">
        <v>37</v>
      </c>
    </row>
    <row r="1189" spans="1:15" x14ac:dyDescent="0.3">
      <c r="A1189" s="1" t="s">
        <v>3900</v>
      </c>
      <c r="B1189" s="2">
        <v>45472</v>
      </c>
      <c r="C1189" s="1" t="s">
        <v>6673</v>
      </c>
      <c r="D1189" s="1" t="s">
        <v>24</v>
      </c>
      <c r="E1189">
        <v>2024</v>
      </c>
      <c r="F1189" s="1" t="s">
        <v>666</v>
      </c>
      <c r="G1189" s="1" t="s">
        <v>3335</v>
      </c>
      <c r="H1189" s="1" t="s">
        <v>3258</v>
      </c>
      <c r="I1189" s="1" t="s">
        <v>3259</v>
      </c>
      <c r="J1189" s="1" t="s">
        <v>87</v>
      </c>
      <c r="K1189" s="3">
        <v>41.51</v>
      </c>
      <c r="L1189">
        <v>1</v>
      </c>
      <c r="M1189" s="3">
        <v>41.51</v>
      </c>
      <c r="N1189" s="1" t="s">
        <v>29</v>
      </c>
      <c r="O1189" s="1" t="s">
        <v>30</v>
      </c>
    </row>
    <row r="1190" spans="1:15" x14ac:dyDescent="0.3">
      <c r="A1190" s="1" t="s">
        <v>3901</v>
      </c>
      <c r="B1190" s="2">
        <v>45351</v>
      </c>
      <c r="C1190" s="1" t="s">
        <v>6672</v>
      </c>
      <c r="D1190" s="1" t="s">
        <v>39</v>
      </c>
      <c r="E1190">
        <v>2024</v>
      </c>
      <c r="F1190" s="1" t="s">
        <v>1691</v>
      </c>
      <c r="G1190" s="1" t="s">
        <v>1692</v>
      </c>
      <c r="H1190" s="1" t="s">
        <v>2272</v>
      </c>
      <c r="I1190" s="1" t="s">
        <v>3902</v>
      </c>
      <c r="J1190" s="1" t="s">
        <v>20</v>
      </c>
      <c r="K1190" s="3">
        <v>29.1</v>
      </c>
      <c r="L1190">
        <v>2</v>
      </c>
      <c r="M1190" s="3">
        <v>58.2</v>
      </c>
      <c r="N1190" s="1" t="s">
        <v>6669</v>
      </c>
      <c r="O1190" s="1" t="s">
        <v>22</v>
      </c>
    </row>
    <row r="1191" spans="1:15" x14ac:dyDescent="0.3">
      <c r="A1191" s="1" t="s">
        <v>3903</v>
      </c>
      <c r="B1191" s="2">
        <v>45806</v>
      </c>
      <c r="C1191" s="1" t="s">
        <v>6672</v>
      </c>
      <c r="D1191" s="1" t="s">
        <v>46</v>
      </c>
      <c r="E1191">
        <v>2025</v>
      </c>
      <c r="F1191" s="1" t="s">
        <v>982</v>
      </c>
      <c r="G1191" s="1" t="s">
        <v>3013</v>
      </c>
      <c r="H1191" s="1" t="s">
        <v>2019</v>
      </c>
      <c r="I1191" s="1" t="s">
        <v>2917</v>
      </c>
      <c r="J1191" s="1" t="s">
        <v>51</v>
      </c>
      <c r="K1191" s="3">
        <v>40.9</v>
      </c>
      <c r="L1191">
        <v>5</v>
      </c>
      <c r="M1191" s="3">
        <v>204.5</v>
      </c>
      <c r="N1191" s="1" t="s">
        <v>29</v>
      </c>
      <c r="O1191" s="1" t="s">
        <v>37</v>
      </c>
    </row>
    <row r="1192" spans="1:15" x14ac:dyDescent="0.3">
      <c r="A1192" s="1" t="s">
        <v>3904</v>
      </c>
      <c r="B1192" s="2">
        <v>45450</v>
      </c>
      <c r="C1192" s="1" t="s">
        <v>6668</v>
      </c>
      <c r="D1192" s="1" t="s">
        <v>24</v>
      </c>
      <c r="E1192">
        <v>2024</v>
      </c>
      <c r="F1192" s="1" t="s">
        <v>961</v>
      </c>
      <c r="G1192" s="1" t="s">
        <v>962</v>
      </c>
      <c r="H1192" s="1" t="s">
        <v>3905</v>
      </c>
      <c r="I1192" s="1" t="s">
        <v>3906</v>
      </c>
      <c r="J1192" s="1" t="s">
        <v>20</v>
      </c>
      <c r="K1192" s="3">
        <v>11.61</v>
      </c>
      <c r="L1192">
        <v>1</v>
      </c>
      <c r="M1192" s="3">
        <v>11.61</v>
      </c>
      <c r="N1192" s="1" t="s">
        <v>21</v>
      </c>
      <c r="O1192" s="1" t="s">
        <v>22</v>
      </c>
    </row>
    <row r="1193" spans="1:15" x14ac:dyDescent="0.3">
      <c r="A1193" s="1" t="s">
        <v>3907</v>
      </c>
      <c r="B1193" s="2">
        <v>45095</v>
      </c>
      <c r="C1193" s="1" t="s">
        <v>6666</v>
      </c>
      <c r="D1193" s="1" t="s">
        <v>24</v>
      </c>
      <c r="E1193">
        <v>2023</v>
      </c>
      <c r="F1193" s="1" t="s">
        <v>611</v>
      </c>
      <c r="G1193" s="1" t="s">
        <v>3119</v>
      </c>
      <c r="H1193" s="1" t="s">
        <v>3425</v>
      </c>
      <c r="I1193" s="1" t="s">
        <v>3603</v>
      </c>
      <c r="J1193" s="1" t="s">
        <v>51</v>
      </c>
      <c r="K1193" s="3">
        <v>19.46</v>
      </c>
      <c r="L1193">
        <v>3</v>
      </c>
      <c r="M1193" s="3">
        <v>58.38</v>
      </c>
      <c r="N1193" s="1" t="s">
        <v>21</v>
      </c>
      <c r="O1193" s="1" t="s">
        <v>37</v>
      </c>
    </row>
    <row r="1194" spans="1:15" x14ac:dyDescent="0.3">
      <c r="A1194" s="1" t="s">
        <v>3908</v>
      </c>
      <c r="B1194" s="2">
        <v>45119</v>
      </c>
      <c r="C1194" s="1" t="s">
        <v>6670</v>
      </c>
      <c r="D1194" s="1" t="s">
        <v>32</v>
      </c>
      <c r="E1194">
        <v>2023</v>
      </c>
      <c r="F1194" s="1" t="s">
        <v>335</v>
      </c>
      <c r="G1194" s="1" t="s">
        <v>1811</v>
      </c>
      <c r="H1194" s="1" t="s">
        <v>2697</v>
      </c>
      <c r="I1194" s="1" t="s">
        <v>2939</v>
      </c>
      <c r="J1194" s="1" t="s">
        <v>51</v>
      </c>
      <c r="K1194" s="3">
        <v>14.26</v>
      </c>
      <c r="L1194">
        <v>4</v>
      </c>
      <c r="M1194" s="3">
        <v>57.04</v>
      </c>
      <c r="N1194" s="1" t="s">
        <v>21</v>
      </c>
      <c r="O1194" s="1" t="s">
        <v>95</v>
      </c>
    </row>
    <row r="1195" spans="1:15" x14ac:dyDescent="0.3">
      <c r="A1195" s="1" t="s">
        <v>3909</v>
      </c>
      <c r="B1195" s="2">
        <v>45597</v>
      </c>
      <c r="C1195" s="1" t="s">
        <v>6668</v>
      </c>
      <c r="D1195" s="1" t="s">
        <v>54</v>
      </c>
      <c r="E1195">
        <v>2024</v>
      </c>
      <c r="F1195" s="1" t="s">
        <v>1043</v>
      </c>
      <c r="G1195" s="1" t="s">
        <v>1044</v>
      </c>
      <c r="H1195" s="1" t="s">
        <v>3149</v>
      </c>
      <c r="I1195" s="1" t="s">
        <v>3150</v>
      </c>
      <c r="J1195" s="1" t="s">
        <v>70</v>
      </c>
      <c r="K1195" s="3">
        <v>21.61</v>
      </c>
      <c r="L1195">
        <v>5</v>
      </c>
      <c r="M1195" s="3">
        <v>108.05</v>
      </c>
      <c r="N1195" s="1" t="s">
        <v>88</v>
      </c>
      <c r="O1195" s="1" t="s">
        <v>30</v>
      </c>
    </row>
    <row r="1196" spans="1:15" x14ac:dyDescent="0.3">
      <c r="A1196" s="1" t="s">
        <v>3910</v>
      </c>
      <c r="B1196" s="2">
        <v>45481</v>
      </c>
      <c r="C1196" s="1" t="s">
        <v>6667</v>
      </c>
      <c r="D1196" s="1" t="s">
        <v>32</v>
      </c>
      <c r="E1196">
        <v>2024</v>
      </c>
      <c r="F1196" s="1" t="s">
        <v>2277</v>
      </c>
      <c r="G1196" s="1" t="s">
        <v>2278</v>
      </c>
      <c r="H1196" s="1" t="s">
        <v>3597</v>
      </c>
      <c r="I1196" s="1" t="s">
        <v>3598</v>
      </c>
      <c r="J1196" s="1" t="s">
        <v>20</v>
      </c>
      <c r="K1196" s="3">
        <v>42.24</v>
      </c>
      <c r="L1196">
        <v>2</v>
      </c>
      <c r="M1196" s="3">
        <v>84.48</v>
      </c>
      <c r="N1196" s="1" t="s">
        <v>21</v>
      </c>
      <c r="O1196" s="1" t="s">
        <v>22</v>
      </c>
    </row>
    <row r="1197" spans="1:15" x14ac:dyDescent="0.3">
      <c r="A1197" s="1" t="s">
        <v>3911</v>
      </c>
      <c r="B1197" s="2">
        <v>45822</v>
      </c>
      <c r="C1197" s="1" t="s">
        <v>6673</v>
      </c>
      <c r="D1197" s="1" t="s">
        <v>24</v>
      </c>
      <c r="E1197">
        <v>2025</v>
      </c>
      <c r="F1197" s="1" t="s">
        <v>992</v>
      </c>
      <c r="G1197" s="1" t="s">
        <v>2569</v>
      </c>
      <c r="H1197" s="1" t="s">
        <v>3912</v>
      </c>
      <c r="I1197" s="1" t="s">
        <v>3913</v>
      </c>
      <c r="J1197" s="1" t="s">
        <v>20</v>
      </c>
      <c r="K1197" s="3">
        <v>15.94</v>
      </c>
      <c r="L1197">
        <v>5</v>
      </c>
      <c r="M1197" s="3">
        <v>79.7</v>
      </c>
      <c r="N1197" s="1" t="s">
        <v>6669</v>
      </c>
      <c r="O1197" s="1" t="s">
        <v>80</v>
      </c>
    </row>
    <row r="1198" spans="1:15" x14ac:dyDescent="0.3">
      <c r="A1198" s="1" t="s">
        <v>3914</v>
      </c>
      <c r="B1198" s="2">
        <v>45114</v>
      </c>
      <c r="C1198" s="1" t="s">
        <v>6668</v>
      </c>
      <c r="D1198" s="1" t="s">
        <v>32</v>
      </c>
      <c r="E1198">
        <v>2023</v>
      </c>
      <c r="F1198" s="1" t="s">
        <v>3915</v>
      </c>
      <c r="G1198" s="1" t="s">
        <v>3916</v>
      </c>
      <c r="H1198" s="1" t="s">
        <v>1856</v>
      </c>
      <c r="I1198" s="1" t="s">
        <v>3917</v>
      </c>
      <c r="J1198" s="1" t="s">
        <v>20</v>
      </c>
      <c r="K1198" s="3">
        <v>28.3</v>
      </c>
      <c r="L1198">
        <v>3</v>
      </c>
      <c r="M1198" s="3">
        <v>84.9</v>
      </c>
      <c r="N1198" s="1" t="s">
        <v>29</v>
      </c>
      <c r="O1198" s="1" t="s">
        <v>22</v>
      </c>
    </row>
    <row r="1199" spans="1:15" x14ac:dyDescent="0.3">
      <c r="A1199" s="1" t="s">
        <v>3918</v>
      </c>
      <c r="B1199" s="2">
        <v>45492</v>
      </c>
      <c r="C1199" s="1" t="s">
        <v>6668</v>
      </c>
      <c r="D1199" s="1" t="s">
        <v>32</v>
      </c>
      <c r="E1199">
        <v>2024</v>
      </c>
      <c r="F1199" s="1" t="s">
        <v>3919</v>
      </c>
      <c r="G1199" s="1" t="s">
        <v>3920</v>
      </c>
      <c r="H1199" s="1" t="s">
        <v>905</v>
      </c>
      <c r="I1199" s="1" t="s">
        <v>3868</v>
      </c>
      <c r="J1199" s="1" t="s">
        <v>51</v>
      </c>
      <c r="K1199" s="3">
        <v>21.4</v>
      </c>
      <c r="L1199">
        <v>1</v>
      </c>
      <c r="M1199" s="3">
        <v>21.4</v>
      </c>
      <c r="N1199" s="1" t="s">
        <v>21</v>
      </c>
      <c r="O1199" s="1" t="s">
        <v>44</v>
      </c>
    </row>
    <row r="1200" spans="1:15" x14ac:dyDescent="0.3">
      <c r="A1200" s="1" t="s">
        <v>3921</v>
      </c>
      <c r="B1200" s="2">
        <v>45534</v>
      </c>
      <c r="C1200" s="1" t="s">
        <v>6668</v>
      </c>
      <c r="D1200" s="1" t="s">
        <v>90</v>
      </c>
      <c r="E1200">
        <v>2024</v>
      </c>
      <c r="F1200" s="1" t="s">
        <v>2143</v>
      </c>
      <c r="G1200" s="1" t="s">
        <v>2657</v>
      </c>
      <c r="H1200" s="1" t="s">
        <v>3791</v>
      </c>
      <c r="I1200" s="1" t="s">
        <v>3922</v>
      </c>
      <c r="J1200" s="1" t="s">
        <v>20</v>
      </c>
      <c r="K1200" s="3">
        <v>11.14</v>
      </c>
      <c r="L1200">
        <v>2</v>
      </c>
      <c r="M1200" s="3">
        <v>22.28</v>
      </c>
      <c r="N1200" s="1" t="s">
        <v>6669</v>
      </c>
      <c r="O1200" s="1" t="s">
        <v>80</v>
      </c>
    </row>
    <row r="1201" spans="1:15" x14ac:dyDescent="0.3">
      <c r="A1201" s="1" t="s">
        <v>3923</v>
      </c>
      <c r="B1201" s="2">
        <v>44812</v>
      </c>
      <c r="C1201" s="1" t="s">
        <v>6672</v>
      </c>
      <c r="D1201" s="1" t="s">
        <v>60</v>
      </c>
      <c r="E1201">
        <v>2022</v>
      </c>
      <c r="F1201" s="1" t="s">
        <v>3924</v>
      </c>
      <c r="G1201" s="1" t="s">
        <v>3925</v>
      </c>
      <c r="H1201" s="1" t="s">
        <v>1243</v>
      </c>
      <c r="I1201" s="1" t="s">
        <v>2087</v>
      </c>
      <c r="J1201" s="1" t="s">
        <v>87</v>
      </c>
      <c r="K1201" s="3">
        <v>37.93</v>
      </c>
      <c r="L1201">
        <v>4</v>
      </c>
      <c r="M1201" s="3">
        <v>151.72</v>
      </c>
      <c r="N1201" s="1" t="s">
        <v>6669</v>
      </c>
      <c r="O1201" s="1" t="s">
        <v>80</v>
      </c>
    </row>
    <row r="1202" spans="1:15" x14ac:dyDescent="0.3">
      <c r="A1202" s="1" t="s">
        <v>3926</v>
      </c>
      <c r="B1202" s="2">
        <v>45508</v>
      </c>
      <c r="C1202" s="1" t="s">
        <v>6666</v>
      </c>
      <c r="D1202" s="1" t="s">
        <v>90</v>
      </c>
      <c r="E1202">
        <v>2024</v>
      </c>
      <c r="F1202" s="1" t="s">
        <v>226</v>
      </c>
      <c r="G1202" s="1" t="s">
        <v>3927</v>
      </c>
      <c r="H1202" s="1" t="s">
        <v>851</v>
      </c>
      <c r="I1202" s="1" t="s">
        <v>3928</v>
      </c>
      <c r="J1202" s="1" t="s">
        <v>20</v>
      </c>
      <c r="K1202" s="3">
        <v>32.700000000000003</v>
      </c>
      <c r="L1202">
        <v>1</v>
      </c>
      <c r="M1202" s="3">
        <v>32.700000000000003</v>
      </c>
      <c r="N1202" s="1" t="s">
        <v>21</v>
      </c>
      <c r="O1202" s="1" t="s">
        <v>37</v>
      </c>
    </row>
    <row r="1203" spans="1:15" x14ac:dyDescent="0.3">
      <c r="A1203" s="1" t="s">
        <v>3929</v>
      </c>
      <c r="B1203" s="2">
        <v>45324</v>
      </c>
      <c r="C1203" s="1" t="s">
        <v>6668</v>
      </c>
      <c r="D1203" s="1" t="s">
        <v>39</v>
      </c>
      <c r="E1203">
        <v>2024</v>
      </c>
      <c r="F1203" s="1" t="s">
        <v>458</v>
      </c>
      <c r="G1203" s="1" t="s">
        <v>459</v>
      </c>
      <c r="H1203" s="1" t="s">
        <v>3930</v>
      </c>
      <c r="I1203" s="1" t="s">
        <v>3931</v>
      </c>
      <c r="J1203" s="1" t="s">
        <v>20</v>
      </c>
      <c r="K1203" s="3">
        <v>23.52</v>
      </c>
      <c r="L1203">
        <v>1</v>
      </c>
      <c r="M1203" s="3">
        <v>23.52</v>
      </c>
      <c r="N1203" s="1" t="s">
        <v>6669</v>
      </c>
      <c r="O1203" s="1" t="s">
        <v>22</v>
      </c>
    </row>
    <row r="1204" spans="1:15" x14ac:dyDescent="0.3">
      <c r="A1204" s="1" t="s">
        <v>3932</v>
      </c>
      <c r="B1204" s="2">
        <v>45575</v>
      </c>
      <c r="C1204" s="1" t="s">
        <v>6672</v>
      </c>
      <c r="D1204" s="1" t="s">
        <v>133</v>
      </c>
      <c r="E1204">
        <v>2024</v>
      </c>
      <c r="F1204" s="1" t="s">
        <v>260</v>
      </c>
      <c r="G1204" s="1" t="s">
        <v>261</v>
      </c>
      <c r="H1204" s="1" t="s">
        <v>3933</v>
      </c>
      <c r="I1204" s="1" t="s">
        <v>3934</v>
      </c>
      <c r="J1204" s="1" t="s">
        <v>20</v>
      </c>
      <c r="K1204" s="3">
        <v>45.57</v>
      </c>
      <c r="L1204">
        <v>2</v>
      </c>
      <c r="M1204" s="3">
        <v>91.14</v>
      </c>
      <c r="N1204" s="1" t="s">
        <v>6669</v>
      </c>
      <c r="O1204" s="1" t="s">
        <v>44</v>
      </c>
    </row>
    <row r="1205" spans="1:15" x14ac:dyDescent="0.3">
      <c r="A1205" s="1" t="s">
        <v>3935</v>
      </c>
      <c r="B1205" s="2">
        <v>45588</v>
      </c>
      <c r="C1205" s="1" t="s">
        <v>6670</v>
      </c>
      <c r="D1205" s="1" t="s">
        <v>133</v>
      </c>
      <c r="E1205">
        <v>2024</v>
      </c>
      <c r="F1205" s="1" t="s">
        <v>433</v>
      </c>
      <c r="G1205" s="1" t="s">
        <v>3936</v>
      </c>
      <c r="H1205" s="1" t="s">
        <v>2096</v>
      </c>
      <c r="I1205" s="1" t="s">
        <v>2097</v>
      </c>
      <c r="J1205" s="1" t="s">
        <v>20</v>
      </c>
      <c r="K1205" s="3">
        <v>15.24</v>
      </c>
      <c r="L1205">
        <v>3</v>
      </c>
      <c r="M1205" s="3">
        <v>45.72</v>
      </c>
      <c r="N1205" s="1" t="s">
        <v>6669</v>
      </c>
      <c r="O1205" s="1" t="s">
        <v>80</v>
      </c>
    </row>
    <row r="1206" spans="1:15" x14ac:dyDescent="0.3">
      <c r="A1206" s="1" t="s">
        <v>3937</v>
      </c>
      <c r="B1206" s="2">
        <v>45387</v>
      </c>
      <c r="C1206" s="1" t="s">
        <v>6668</v>
      </c>
      <c r="D1206" s="1" t="s">
        <v>82</v>
      </c>
      <c r="E1206">
        <v>2024</v>
      </c>
      <c r="F1206" s="1" t="s">
        <v>1035</v>
      </c>
      <c r="G1206" s="1" t="s">
        <v>1924</v>
      </c>
      <c r="H1206" s="1" t="s">
        <v>2079</v>
      </c>
      <c r="I1206" s="1" t="s">
        <v>2080</v>
      </c>
      <c r="J1206" s="1" t="s">
        <v>51</v>
      </c>
      <c r="K1206" s="3">
        <v>21.46</v>
      </c>
      <c r="L1206">
        <v>2</v>
      </c>
      <c r="M1206" s="3">
        <v>42.92</v>
      </c>
      <c r="N1206" s="1" t="s">
        <v>29</v>
      </c>
      <c r="O1206" s="1" t="s">
        <v>30</v>
      </c>
    </row>
    <row r="1207" spans="1:15" x14ac:dyDescent="0.3">
      <c r="A1207" s="1" t="s">
        <v>3938</v>
      </c>
      <c r="B1207" s="2">
        <v>45641</v>
      </c>
      <c r="C1207" s="1" t="s">
        <v>6666</v>
      </c>
      <c r="D1207" s="1" t="s">
        <v>107</v>
      </c>
      <c r="E1207">
        <v>2024</v>
      </c>
      <c r="F1207" s="1" t="s">
        <v>1942</v>
      </c>
      <c r="G1207" s="1" t="s">
        <v>3939</v>
      </c>
      <c r="H1207" s="1" t="s">
        <v>1755</v>
      </c>
      <c r="I1207" s="1" t="s">
        <v>3940</v>
      </c>
      <c r="J1207" s="1" t="s">
        <v>20</v>
      </c>
      <c r="K1207" s="3">
        <v>23.93</v>
      </c>
      <c r="L1207">
        <v>5</v>
      </c>
      <c r="M1207" s="3">
        <v>119.65</v>
      </c>
      <c r="N1207" s="1" t="s">
        <v>88</v>
      </c>
      <c r="O1207" s="1" t="s">
        <v>30</v>
      </c>
    </row>
    <row r="1208" spans="1:15" x14ac:dyDescent="0.3">
      <c r="A1208" s="1" t="s">
        <v>3941</v>
      </c>
      <c r="B1208" s="2">
        <v>45310</v>
      </c>
      <c r="C1208" s="1" t="s">
        <v>6668</v>
      </c>
      <c r="D1208" s="1" t="s">
        <v>210</v>
      </c>
      <c r="E1208">
        <v>2024</v>
      </c>
      <c r="F1208" s="1" t="s">
        <v>3942</v>
      </c>
      <c r="G1208" s="1" t="s">
        <v>3943</v>
      </c>
      <c r="H1208" s="1" t="s">
        <v>1879</v>
      </c>
      <c r="I1208" s="1" t="s">
        <v>1880</v>
      </c>
      <c r="J1208" s="1" t="s">
        <v>70</v>
      </c>
      <c r="K1208" s="3">
        <v>20.41</v>
      </c>
      <c r="L1208">
        <v>4</v>
      </c>
      <c r="M1208" s="3">
        <v>81.64</v>
      </c>
      <c r="N1208" s="1" t="s">
        <v>21</v>
      </c>
      <c r="O1208" s="1" t="s">
        <v>80</v>
      </c>
    </row>
    <row r="1209" spans="1:15" x14ac:dyDescent="0.3">
      <c r="A1209" s="1" t="s">
        <v>3944</v>
      </c>
      <c r="B1209" s="2">
        <v>44840</v>
      </c>
      <c r="C1209" s="1" t="s">
        <v>6672</v>
      </c>
      <c r="D1209" s="1" t="s">
        <v>133</v>
      </c>
      <c r="E1209">
        <v>2022</v>
      </c>
      <c r="F1209" s="1" t="s">
        <v>2477</v>
      </c>
      <c r="G1209" s="1" t="s">
        <v>2478</v>
      </c>
      <c r="H1209" s="1" t="s">
        <v>2382</v>
      </c>
      <c r="I1209" s="1" t="s">
        <v>2383</v>
      </c>
      <c r="J1209" s="1" t="s">
        <v>70</v>
      </c>
      <c r="K1209" s="3">
        <v>40.06</v>
      </c>
      <c r="L1209">
        <v>2</v>
      </c>
      <c r="M1209" s="3">
        <v>80.12</v>
      </c>
      <c r="N1209" s="1" t="s">
        <v>21</v>
      </c>
      <c r="O1209" s="1" t="s">
        <v>80</v>
      </c>
    </row>
    <row r="1210" spans="1:15" x14ac:dyDescent="0.3">
      <c r="A1210" s="1" t="s">
        <v>3945</v>
      </c>
      <c r="B1210" s="2">
        <v>45100</v>
      </c>
      <c r="C1210" s="1" t="s">
        <v>6668</v>
      </c>
      <c r="D1210" s="1" t="s">
        <v>24</v>
      </c>
      <c r="E1210">
        <v>2023</v>
      </c>
      <c r="F1210" s="1" t="s">
        <v>732</v>
      </c>
      <c r="G1210" s="1" t="s">
        <v>2520</v>
      </c>
      <c r="H1210" s="1" t="s">
        <v>1953</v>
      </c>
      <c r="I1210" s="1" t="s">
        <v>1954</v>
      </c>
      <c r="J1210" s="1" t="s">
        <v>87</v>
      </c>
      <c r="K1210" s="3">
        <v>40.28</v>
      </c>
      <c r="L1210">
        <v>2</v>
      </c>
      <c r="M1210" s="3">
        <v>80.56</v>
      </c>
      <c r="N1210" s="1" t="s">
        <v>21</v>
      </c>
      <c r="O1210" s="1" t="s">
        <v>95</v>
      </c>
    </row>
    <row r="1211" spans="1:15" x14ac:dyDescent="0.3">
      <c r="A1211" s="1" t="s">
        <v>3946</v>
      </c>
      <c r="B1211" s="2">
        <v>44998</v>
      </c>
      <c r="C1211" s="1" t="s">
        <v>6667</v>
      </c>
      <c r="D1211" s="1" t="s">
        <v>15</v>
      </c>
      <c r="E1211">
        <v>2023</v>
      </c>
      <c r="F1211" s="1" t="s">
        <v>3033</v>
      </c>
      <c r="G1211" s="1" t="s">
        <v>3391</v>
      </c>
      <c r="H1211" s="1" t="s">
        <v>146</v>
      </c>
      <c r="I1211" s="1" t="s">
        <v>147</v>
      </c>
      <c r="J1211" s="1" t="s">
        <v>87</v>
      </c>
      <c r="K1211" s="3">
        <v>47.33</v>
      </c>
      <c r="L1211">
        <v>4</v>
      </c>
      <c r="M1211" s="3">
        <v>189.32</v>
      </c>
      <c r="N1211" s="1" t="s">
        <v>88</v>
      </c>
      <c r="O1211" s="1" t="s">
        <v>44</v>
      </c>
    </row>
    <row r="1212" spans="1:15" x14ac:dyDescent="0.3">
      <c r="A1212" s="1" t="s">
        <v>3947</v>
      </c>
      <c r="B1212" s="2">
        <v>45783</v>
      </c>
      <c r="C1212" s="1" t="s">
        <v>6671</v>
      </c>
      <c r="D1212" s="1" t="s">
        <v>46</v>
      </c>
      <c r="E1212">
        <v>2025</v>
      </c>
      <c r="F1212" s="1" t="s">
        <v>3262</v>
      </c>
      <c r="G1212" s="1" t="s">
        <v>3662</v>
      </c>
      <c r="H1212" s="1" t="s">
        <v>3250</v>
      </c>
      <c r="I1212" s="1" t="s">
        <v>3251</v>
      </c>
      <c r="J1212" s="1" t="s">
        <v>20</v>
      </c>
      <c r="K1212" s="3">
        <v>28.64</v>
      </c>
      <c r="L1212">
        <v>4</v>
      </c>
      <c r="M1212" s="3">
        <v>114.56</v>
      </c>
      <c r="N1212" s="1" t="s">
        <v>21</v>
      </c>
      <c r="O1212" s="1" t="s">
        <v>37</v>
      </c>
    </row>
    <row r="1213" spans="1:15" x14ac:dyDescent="0.3">
      <c r="A1213" s="1" t="s">
        <v>3948</v>
      </c>
      <c r="B1213" s="2">
        <v>45612</v>
      </c>
      <c r="C1213" s="1" t="s">
        <v>6673</v>
      </c>
      <c r="D1213" s="1" t="s">
        <v>54</v>
      </c>
      <c r="E1213">
        <v>2024</v>
      </c>
      <c r="F1213" s="1" t="s">
        <v>3584</v>
      </c>
      <c r="G1213" s="1" t="s">
        <v>3585</v>
      </c>
      <c r="H1213" s="1" t="s">
        <v>811</v>
      </c>
      <c r="I1213" s="1" t="s">
        <v>3949</v>
      </c>
      <c r="J1213" s="1" t="s">
        <v>70</v>
      </c>
      <c r="K1213" s="3">
        <v>24.02</v>
      </c>
      <c r="L1213">
        <v>1</v>
      </c>
      <c r="M1213" s="3">
        <v>24.02</v>
      </c>
      <c r="N1213" s="1" t="s">
        <v>21</v>
      </c>
      <c r="O1213" s="1" t="s">
        <v>80</v>
      </c>
    </row>
    <row r="1214" spans="1:15" x14ac:dyDescent="0.3">
      <c r="A1214" s="1" t="s">
        <v>3950</v>
      </c>
      <c r="B1214" s="2">
        <v>45245</v>
      </c>
      <c r="C1214" s="1" t="s">
        <v>6670</v>
      </c>
      <c r="D1214" s="1" t="s">
        <v>54</v>
      </c>
      <c r="E1214">
        <v>2023</v>
      </c>
      <c r="F1214" s="1" t="s">
        <v>3109</v>
      </c>
      <c r="G1214" s="1" t="s">
        <v>3951</v>
      </c>
      <c r="H1214" s="1" t="s">
        <v>3952</v>
      </c>
      <c r="I1214" s="1" t="s">
        <v>3953</v>
      </c>
      <c r="J1214" s="1" t="s">
        <v>20</v>
      </c>
      <c r="K1214" s="3">
        <v>43.57</v>
      </c>
      <c r="L1214">
        <v>2</v>
      </c>
      <c r="M1214" s="3">
        <v>87.14</v>
      </c>
      <c r="N1214" s="1" t="s">
        <v>29</v>
      </c>
      <c r="O1214" s="1" t="s">
        <v>22</v>
      </c>
    </row>
    <row r="1215" spans="1:15" x14ac:dyDescent="0.3">
      <c r="A1215" s="1" t="s">
        <v>3954</v>
      </c>
      <c r="B1215" s="2">
        <v>45693</v>
      </c>
      <c r="C1215" s="1" t="s">
        <v>6670</v>
      </c>
      <c r="D1215" s="1" t="s">
        <v>39</v>
      </c>
      <c r="E1215">
        <v>2025</v>
      </c>
      <c r="F1215" s="1" t="s">
        <v>690</v>
      </c>
      <c r="G1215" s="1" t="s">
        <v>3955</v>
      </c>
      <c r="H1215" s="1" t="s">
        <v>3253</v>
      </c>
      <c r="I1215" s="1" t="s">
        <v>3254</v>
      </c>
      <c r="J1215" s="1" t="s">
        <v>70</v>
      </c>
      <c r="K1215" s="3">
        <v>22.09</v>
      </c>
      <c r="L1215">
        <v>4</v>
      </c>
      <c r="M1215" s="3">
        <v>88.36</v>
      </c>
      <c r="N1215" s="1" t="s">
        <v>29</v>
      </c>
      <c r="O1215" s="1" t="s">
        <v>37</v>
      </c>
    </row>
    <row r="1216" spans="1:15" x14ac:dyDescent="0.3">
      <c r="A1216" s="1" t="s">
        <v>3956</v>
      </c>
      <c r="B1216" s="2">
        <v>44961</v>
      </c>
      <c r="C1216" s="1" t="s">
        <v>6673</v>
      </c>
      <c r="D1216" s="1" t="s">
        <v>39</v>
      </c>
      <c r="E1216">
        <v>2023</v>
      </c>
      <c r="F1216" s="1" t="s">
        <v>2422</v>
      </c>
      <c r="G1216" s="1" t="s">
        <v>2423</v>
      </c>
      <c r="H1216" s="1" t="s">
        <v>2900</v>
      </c>
      <c r="I1216" s="1" t="s">
        <v>2901</v>
      </c>
      <c r="J1216" s="1" t="s">
        <v>70</v>
      </c>
      <c r="K1216" s="3">
        <v>21.07</v>
      </c>
      <c r="L1216">
        <v>1</v>
      </c>
      <c r="M1216" s="3">
        <v>21.07</v>
      </c>
      <c r="N1216" s="1" t="s">
        <v>29</v>
      </c>
      <c r="O1216" s="1" t="s">
        <v>37</v>
      </c>
    </row>
    <row r="1217" spans="1:15" x14ac:dyDescent="0.3">
      <c r="A1217" s="1" t="s">
        <v>3957</v>
      </c>
      <c r="B1217" s="2">
        <v>45129</v>
      </c>
      <c r="C1217" s="1" t="s">
        <v>6673</v>
      </c>
      <c r="D1217" s="1" t="s">
        <v>32</v>
      </c>
      <c r="E1217">
        <v>2023</v>
      </c>
      <c r="F1217" s="1" t="s">
        <v>3958</v>
      </c>
      <c r="G1217" s="1" t="s">
        <v>3959</v>
      </c>
      <c r="H1217" s="1" t="s">
        <v>2252</v>
      </c>
      <c r="I1217" s="1" t="s">
        <v>2253</v>
      </c>
      <c r="J1217" s="1" t="s">
        <v>20</v>
      </c>
      <c r="K1217" s="3">
        <v>25.14</v>
      </c>
      <c r="L1217">
        <v>3</v>
      </c>
      <c r="M1217" s="3">
        <v>75.42</v>
      </c>
      <c r="N1217" s="1" t="s">
        <v>21</v>
      </c>
      <c r="O1217" s="1" t="s">
        <v>37</v>
      </c>
    </row>
    <row r="1218" spans="1:15" x14ac:dyDescent="0.3">
      <c r="A1218" s="1" t="s">
        <v>3960</v>
      </c>
      <c r="B1218" s="2">
        <v>45006</v>
      </c>
      <c r="C1218" s="1" t="s">
        <v>6671</v>
      </c>
      <c r="D1218" s="1" t="s">
        <v>15</v>
      </c>
      <c r="E1218">
        <v>2023</v>
      </c>
      <c r="F1218" s="1" t="s">
        <v>40</v>
      </c>
      <c r="G1218" s="1" t="s">
        <v>41</v>
      </c>
      <c r="H1218" s="1" t="s">
        <v>2697</v>
      </c>
      <c r="I1218" s="1" t="s">
        <v>2698</v>
      </c>
      <c r="J1218" s="1" t="s">
        <v>70</v>
      </c>
      <c r="K1218" s="3">
        <v>34.5</v>
      </c>
      <c r="L1218">
        <v>4</v>
      </c>
      <c r="M1218" s="3">
        <v>138</v>
      </c>
      <c r="N1218" s="1" t="s">
        <v>6669</v>
      </c>
      <c r="O1218" s="1" t="s">
        <v>193</v>
      </c>
    </row>
    <row r="1219" spans="1:15" x14ac:dyDescent="0.3">
      <c r="A1219" s="1" t="s">
        <v>3961</v>
      </c>
      <c r="B1219" s="2">
        <v>45385</v>
      </c>
      <c r="C1219" s="1" t="s">
        <v>6670</v>
      </c>
      <c r="D1219" s="1" t="s">
        <v>82</v>
      </c>
      <c r="E1219">
        <v>2024</v>
      </c>
      <c r="F1219" s="1" t="s">
        <v>1123</v>
      </c>
      <c r="G1219" s="1" t="s">
        <v>1222</v>
      </c>
      <c r="H1219" s="1" t="s">
        <v>3962</v>
      </c>
      <c r="I1219" s="1" t="s">
        <v>3963</v>
      </c>
      <c r="J1219" s="1" t="s">
        <v>70</v>
      </c>
      <c r="K1219" s="3">
        <v>16.32</v>
      </c>
      <c r="L1219">
        <v>5</v>
      </c>
      <c r="M1219" s="3">
        <v>81.599999999999994</v>
      </c>
      <c r="N1219" s="1" t="s">
        <v>21</v>
      </c>
      <c r="O1219" s="1" t="s">
        <v>37</v>
      </c>
    </row>
    <row r="1220" spans="1:15" x14ac:dyDescent="0.3">
      <c r="A1220" s="1" t="s">
        <v>3964</v>
      </c>
      <c r="B1220" s="2">
        <v>44975</v>
      </c>
      <c r="C1220" s="1" t="s">
        <v>6673</v>
      </c>
      <c r="D1220" s="1" t="s">
        <v>39</v>
      </c>
      <c r="E1220">
        <v>2023</v>
      </c>
      <c r="F1220" s="1" t="s">
        <v>666</v>
      </c>
      <c r="G1220" s="1" t="s">
        <v>3439</v>
      </c>
      <c r="H1220" s="1" t="s">
        <v>218</v>
      </c>
      <c r="I1220" s="1" t="s">
        <v>219</v>
      </c>
      <c r="J1220" s="1" t="s">
        <v>20</v>
      </c>
      <c r="K1220" s="3">
        <v>12.73</v>
      </c>
      <c r="L1220">
        <v>3</v>
      </c>
      <c r="M1220" s="3">
        <v>38.19</v>
      </c>
      <c r="N1220" s="1" t="s">
        <v>21</v>
      </c>
      <c r="O1220" s="1" t="s">
        <v>22</v>
      </c>
    </row>
    <row r="1221" spans="1:15" x14ac:dyDescent="0.3">
      <c r="A1221" s="1" t="s">
        <v>3965</v>
      </c>
      <c r="B1221" s="2">
        <v>45413</v>
      </c>
      <c r="C1221" s="1" t="s">
        <v>6670</v>
      </c>
      <c r="D1221" s="1" t="s">
        <v>46</v>
      </c>
      <c r="E1221">
        <v>2024</v>
      </c>
      <c r="F1221" s="1" t="s">
        <v>1083</v>
      </c>
      <c r="G1221" s="1" t="s">
        <v>3966</v>
      </c>
      <c r="H1221" s="1" t="s">
        <v>1029</v>
      </c>
      <c r="I1221" s="1" t="s">
        <v>1030</v>
      </c>
      <c r="J1221" s="1" t="s">
        <v>87</v>
      </c>
      <c r="K1221" s="3">
        <v>33.369999999999997</v>
      </c>
      <c r="L1221">
        <v>4</v>
      </c>
      <c r="M1221" s="3">
        <v>133.47999999999999</v>
      </c>
      <c r="N1221" s="1" t="s">
        <v>21</v>
      </c>
      <c r="O1221" s="1" t="s">
        <v>80</v>
      </c>
    </row>
    <row r="1222" spans="1:15" x14ac:dyDescent="0.3">
      <c r="A1222" s="1" t="s">
        <v>3967</v>
      </c>
      <c r="B1222" s="2">
        <v>45534</v>
      </c>
      <c r="C1222" s="1" t="s">
        <v>6668</v>
      </c>
      <c r="D1222" s="1" t="s">
        <v>90</v>
      </c>
      <c r="E1222">
        <v>2024</v>
      </c>
      <c r="F1222" s="1" t="s">
        <v>1680</v>
      </c>
      <c r="G1222" s="1" t="s">
        <v>3968</v>
      </c>
      <c r="H1222" s="1" t="s">
        <v>337</v>
      </c>
      <c r="I1222" s="1" t="s">
        <v>3969</v>
      </c>
      <c r="J1222" s="1" t="s">
        <v>20</v>
      </c>
      <c r="K1222" s="3">
        <v>45.44</v>
      </c>
      <c r="L1222">
        <v>4</v>
      </c>
      <c r="M1222" s="3">
        <v>181.76</v>
      </c>
      <c r="N1222" s="1" t="s">
        <v>6669</v>
      </c>
      <c r="O1222" s="1" t="s">
        <v>193</v>
      </c>
    </row>
    <row r="1223" spans="1:15" x14ac:dyDescent="0.3">
      <c r="A1223" s="1" t="s">
        <v>3970</v>
      </c>
      <c r="B1223" s="2">
        <v>45142</v>
      </c>
      <c r="C1223" s="1" t="s">
        <v>6668</v>
      </c>
      <c r="D1223" s="1" t="s">
        <v>90</v>
      </c>
      <c r="E1223">
        <v>2023</v>
      </c>
      <c r="F1223" s="1" t="s">
        <v>732</v>
      </c>
      <c r="G1223" s="1" t="s">
        <v>1927</v>
      </c>
      <c r="H1223" s="1" t="s">
        <v>3971</v>
      </c>
      <c r="I1223" s="1" t="s">
        <v>3972</v>
      </c>
      <c r="J1223" s="1" t="s">
        <v>70</v>
      </c>
      <c r="K1223" s="3">
        <v>14.1</v>
      </c>
      <c r="L1223">
        <v>5</v>
      </c>
      <c r="M1223" s="3">
        <v>70.5</v>
      </c>
      <c r="N1223" s="1" t="s">
        <v>21</v>
      </c>
      <c r="O1223" s="1" t="s">
        <v>37</v>
      </c>
    </row>
    <row r="1224" spans="1:15" x14ac:dyDescent="0.3">
      <c r="A1224" s="1" t="s">
        <v>3973</v>
      </c>
      <c r="B1224" s="2">
        <v>45161</v>
      </c>
      <c r="C1224" s="1" t="s">
        <v>6670</v>
      </c>
      <c r="D1224" s="1" t="s">
        <v>90</v>
      </c>
      <c r="E1224">
        <v>2023</v>
      </c>
      <c r="F1224" s="1" t="s">
        <v>3832</v>
      </c>
      <c r="G1224" s="1" t="s">
        <v>3833</v>
      </c>
      <c r="H1224" s="1" t="s">
        <v>1246</v>
      </c>
      <c r="I1224" s="1" t="s">
        <v>1247</v>
      </c>
      <c r="J1224" s="1" t="s">
        <v>51</v>
      </c>
      <c r="K1224" s="3">
        <v>9.08</v>
      </c>
      <c r="L1224">
        <v>3</v>
      </c>
      <c r="M1224" s="3">
        <v>27.24</v>
      </c>
      <c r="N1224" s="1" t="s">
        <v>6669</v>
      </c>
      <c r="O1224" s="1" t="s">
        <v>30</v>
      </c>
    </row>
    <row r="1225" spans="1:15" x14ac:dyDescent="0.3">
      <c r="A1225" s="1" t="s">
        <v>3974</v>
      </c>
      <c r="B1225" s="2">
        <v>45446</v>
      </c>
      <c r="C1225" s="1" t="s">
        <v>6667</v>
      </c>
      <c r="D1225" s="1" t="s">
        <v>24</v>
      </c>
      <c r="E1225">
        <v>2024</v>
      </c>
      <c r="F1225" s="1" t="s">
        <v>3584</v>
      </c>
      <c r="G1225" s="1" t="s">
        <v>3975</v>
      </c>
      <c r="H1225" s="1" t="s">
        <v>811</v>
      </c>
      <c r="I1225" s="1" t="s">
        <v>3949</v>
      </c>
      <c r="J1225" s="1" t="s">
        <v>51</v>
      </c>
      <c r="K1225" s="3">
        <v>21.68</v>
      </c>
      <c r="L1225">
        <v>4</v>
      </c>
      <c r="M1225" s="3">
        <v>86.72</v>
      </c>
      <c r="N1225" s="1" t="s">
        <v>6669</v>
      </c>
      <c r="O1225" s="1" t="s">
        <v>22</v>
      </c>
    </row>
    <row r="1226" spans="1:15" x14ac:dyDescent="0.3">
      <c r="A1226" s="1" t="s">
        <v>3976</v>
      </c>
      <c r="B1226" s="2">
        <v>45299</v>
      </c>
      <c r="C1226" s="1" t="s">
        <v>6667</v>
      </c>
      <c r="D1226" s="1" t="s">
        <v>210</v>
      </c>
      <c r="E1226">
        <v>2024</v>
      </c>
      <c r="F1226" s="1" t="s">
        <v>1877</v>
      </c>
      <c r="G1226" s="1" t="s">
        <v>1878</v>
      </c>
      <c r="H1226" s="1" t="s">
        <v>1024</v>
      </c>
      <c r="I1226" s="1" t="s">
        <v>1904</v>
      </c>
      <c r="J1226" s="1" t="s">
        <v>70</v>
      </c>
      <c r="K1226" s="3">
        <v>28.31</v>
      </c>
      <c r="L1226">
        <v>5</v>
      </c>
      <c r="M1226" s="3">
        <v>141.55000000000001</v>
      </c>
      <c r="N1226" s="1" t="s">
        <v>21</v>
      </c>
      <c r="O1226" s="1" t="s">
        <v>95</v>
      </c>
    </row>
    <row r="1227" spans="1:15" x14ac:dyDescent="0.3">
      <c r="A1227" s="1" t="s">
        <v>3977</v>
      </c>
      <c r="B1227" s="2">
        <v>45236</v>
      </c>
      <c r="C1227" s="1" t="s">
        <v>6667</v>
      </c>
      <c r="D1227" s="1" t="s">
        <v>54</v>
      </c>
      <c r="E1227">
        <v>2023</v>
      </c>
      <c r="F1227" s="1" t="s">
        <v>3978</v>
      </c>
      <c r="G1227" s="1" t="s">
        <v>3979</v>
      </c>
      <c r="H1227" s="1" t="s">
        <v>861</v>
      </c>
      <c r="I1227" s="1" t="s">
        <v>862</v>
      </c>
      <c r="J1227" s="1" t="s">
        <v>20</v>
      </c>
      <c r="K1227" s="3">
        <v>18.25</v>
      </c>
      <c r="L1227">
        <v>4</v>
      </c>
      <c r="M1227" s="3">
        <v>73</v>
      </c>
      <c r="N1227" s="1" t="s">
        <v>21</v>
      </c>
      <c r="O1227" s="1" t="s">
        <v>44</v>
      </c>
    </row>
    <row r="1228" spans="1:15" x14ac:dyDescent="0.3">
      <c r="A1228" s="1" t="s">
        <v>3980</v>
      </c>
      <c r="B1228" s="2">
        <v>45471</v>
      </c>
      <c r="C1228" s="1" t="s">
        <v>6668</v>
      </c>
      <c r="D1228" s="1" t="s">
        <v>24</v>
      </c>
      <c r="E1228">
        <v>2024</v>
      </c>
      <c r="F1228" s="1" t="s">
        <v>755</v>
      </c>
      <c r="G1228" s="1" t="s">
        <v>3981</v>
      </c>
      <c r="H1228" s="1" t="s">
        <v>93</v>
      </c>
      <c r="I1228" s="1" t="s">
        <v>94</v>
      </c>
      <c r="J1228" s="1" t="s">
        <v>87</v>
      </c>
      <c r="K1228" s="3">
        <v>26.38</v>
      </c>
      <c r="L1228">
        <v>4</v>
      </c>
      <c r="M1228" s="3">
        <v>105.52</v>
      </c>
      <c r="N1228" s="1" t="s">
        <v>88</v>
      </c>
      <c r="O1228" s="1" t="s">
        <v>30</v>
      </c>
    </row>
    <row r="1229" spans="1:15" x14ac:dyDescent="0.3">
      <c r="A1229" s="1" t="s">
        <v>3982</v>
      </c>
      <c r="B1229" s="2">
        <v>44941</v>
      </c>
      <c r="C1229" s="1" t="s">
        <v>6666</v>
      </c>
      <c r="D1229" s="1" t="s">
        <v>210</v>
      </c>
      <c r="E1229">
        <v>2023</v>
      </c>
      <c r="F1229" s="1" t="s">
        <v>1917</v>
      </c>
      <c r="G1229" s="1" t="s">
        <v>3983</v>
      </c>
      <c r="H1229" s="1" t="s">
        <v>1713</v>
      </c>
      <c r="I1229" s="1" t="s">
        <v>3984</v>
      </c>
      <c r="J1229" s="1" t="s">
        <v>70</v>
      </c>
      <c r="K1229" s="3">
        <v>25.28</v>
      </c>
      <c r="L1229">
        <v>3</v>
      </c>
      <c r="M1229" s="3">
        <v>75.84</v>
      </c>
      <c r="N1229" s="1" t="s">
        <v>29</v>
      </c>
      <c r="O1229" s="1" t="s">
        <v>37</v>
      </c>
    </row>
    <row r="1230" spans="1:15" x14ac:dyDescent="0.3">
      <c r="A1230" s="1" t="s">
        <v>3986</v>
      </c>
      <c r="B1230" s="2">
        <v>45021</v>
      </c>
      <c r="C1230" s="1" t="s">
        <v>6670</v>
      </c>
      <c r="D1230" s="1" t="s">
        <v>82</v>
      </c>
      <c r="E1230">
        <v>2023</v>
      </c>
      <c r="F1230" s="1" t="s">
        <v>3987</v>
      </c>
      <c r="G1230" s="1" t="s">
        <v>3988</v>
      </c>
      <c r="H1230" s="1" t="s">
        <v>2872</v>
      </c>
      <c r="I1230" s="1" t="s">
        <v>3488</v>
      </c>
      <c r="J1230" s="1" t="s">
        <v>20</v>
      </c>
      <c r="K1230" s="3">
        <v>42.41</v>
      </c>
      <c r="L1230">
        <v>2</v>
      </c>
      <c r="M1230" s="3">
        <v>84.82</v>
      </c>
      <c r="N1230" s="1" t="s">
        <v>21</v>
      </c>
      <c r="O1230" s="1" t="s">
        <v>37</v>
      </c>
    </row>
    <row r="1231" spans="1:15" x14ac:dyDescent="0.3">
      <c r="A1231" s="1" t="s">
        <v>3989</v>
      </c>
      <c r="B1231" s="2">
        <v>45364</v>
      </c>
      <c r="C1231" s="1" t="s">
        <v>6670</v>
      </c>
      <c r="D1231" s="1" t="s">
        <v>15</v>
      </c>
      <c r="E1231">
        <v>2024</v>
      </c>
      <c r="F1231" s="1" t="s">
        <v>3990</v>
      </c>
      <c r="G1231" s="1" t="s">
        <v>3991</v>
      </c>
      <c r="H1231" s="1" t="s">
        <v>3992</v>
      </c>
      <c r="I1231" s="1" t="s">
        <v>3993</v>
      </c>
      <c r="J1231" s="1" t="s">
        <v>70</v>
      </c>
      <c r="K1231" s="3">
        <v>43.99</v>
      </c>
      <c r="L1231">
        <v>2</v>
      </c>
      <c r="M1231" s="3">
        <v>87.98</v>
      </c>
      <c r="N1231" s="1" t="s">
        <v>88</v>
      </c>
      <c r="O1231" s="1" t="s">
        <v>22</v>
      </c>
    </row>
    <row r="1232" spans="1:15" x14ac:dyDescent="0.3">
      <c r="A1232" s="1" t="s">
        <v>3994</v>
      </c>
      <c r="B1232" s="2">
        <v>45012</v>
      </c>
      <c r="C1232" s="1" t="s">
        <v>6667</v>
      </c>
      <c r="D1232" s="1" t="s">
        <v>15</v>
      </c>
      <c r="E1232">
        <v>2023</v>
      </c>
      <c r="F1232" s="1" t="s">
        <v>2919</v>
      </c>
      <c r="G1232" s="1" t="s">
        <v>2920</v>
      </c>
      <c r="H1232" s="1" t="s">
        <v>1331</v>
      </c>
      <c r="I1232" s="1" t="s">
        <v>1332</v>
      </c>
      <c r="J1232" s="1" t="s">
        <v>51</v>
      </c>
      <c r="K1232" s="3">
        <v>19.600000000000001</v>
      </c>
      <c r="L1232">
        <v>1</v>
      </c>
      <c r="M1232" s="3">
        <v>19.600000000000001</v>
      </c>
      <c r="N1232" s="1" t="s">
        <v>21</v>
      </c>
      <c r="O1232" s="1" t="s">
        <v>193</v>
      </c>
    </row>
    <row r="1233" spans="1:15" x14ac:dyDescent="0.3">
      <c r="A1233" s="1" t="s">
        <v>3995</v>
      </c>
      <c r="B1233" s="2">
        <v>45632</v>
      </c>
      <c r="C1233" s="1" t="s">
        <v>6668</v>
      </c>
      <c r="D1233" s="1" t="s">
        <v>107</v>
      </c>
      <c r="E1233">
        <v>2024</v>
      </c>
      <c r="F1233" s="1" t="s">
        <v>616</v>
      </c>
      <c r="G1233" s="1" t="s">
        <v>3996</v>
      </c>
      <c r="H1233" s="1" t="s">
        <v>955</v>
      </c>
      <c r="I1233" s="1" t="s">
        <v>3997</v>
      </c>
      <c r="J1233" s="1" t="s">
        <v>70</v>
      </c>
      <c r="K1233" s="3">
        <v>37.869999999999997</v>
      </c>
      <c r="L1233">
        <v>1</v>
      </c>
      <c r="M1233" s="3">
        <v>37.869999999999997</v>
      </c>
      <c r="N1233" s="1" t="s">
        <v>29</v>
      </c>
      <c r="O1233" s="1" t="s">
        <v>52</v>
      </c>
    </row>
    <row r="1234" spans="1:15" x14ac:dyDescent="0.3">
      <c r="A1234" s="1" t="s">
        <v>3998</v>
      </c>
      <c r="B1234" s="2">
        <v>45210</v>
      </c>
      <c r="C1234" s="1" t="s">
        <v>6670</v>
      </c>
      <c r="D1234" s="1" t="s">
        <v>133</v>
      </c>
      <c r="E1234">
        <v>2023</v>
      </c>
      <c r="F1234" s="1" t="s">
        <v>3429</v>
      </c>
      <c r="G1234" s="1" t="s">
        <v>3430</v>
      </c>
      <c r="H1234" s="1" t="s">
        <v>3999</v>
      </c>
      <c r="I1234" s="1" t="s">
        <v>4000</v>
      </c>
      <c r="J1234" s="1" t="s">
        <v>70</v>
      </c>
      <c r="K1234" s="3">
        <v>20.92</v>
      </c>
      <c r="L1234">
        <v>1</v>
      </c>
      <c r="M1234" s="3">
        <v>20.92</v>
      </c>
      <c r="N1234" s="1" t="s">
        <v>6669</v>
      </c>
      <c r="O1234" s="1" t="s">
        <v>30</v>
      </c>
    </row>
    <row r="1235" spans="1:15" x14ac:dyDescent="0.3">
      <c r="A1235" s="1" t="s">
        <v>4001</v>
      </c>
      <c r="B1235" s="2">
        <v>45018</v>
      </c>
      <c r="C1235" s="1" t="s">
        <v>6666</v>
      </c>
      <c r="D1235" s="1" t="s">
        <v>82</v>
      </c>
      <c r="E1235">
        <v>2023</v>
      </c>
      <c r="F1235" s="1" t="s">
        <v>4002</v>
      </c>
      <c r="G1235" s="1" t="s">
        <v>4003</v>
      </c>
      <c r="H1235" s="1" t="s">
        <v>2120</v>
      </c>
      <c r="I1235" s="1" t="s">
        <v>2121</v>
      </c>
      <c r="J1235" s="1" t="s">
        <v>70</v>
      </c>
      <c r="K1235" s="3">
        <v>34.630000000000003</v>
      </c>
      <c r="L1235">
        <v>2</v>
      </c>
      <c r="M1235" s="3">
        <v>69.260000000000005</v>
      </c>
      <c r="N1235" s="1" t="s">
        <v>6669</v>
      </c>
      <c r="O1235" s="1" t="s">
        <v>37</v>
      </c>
    </row>
    <row r="1236" spans="1:15" x14ac:dyDescent="0.3">
      <c r="A1236" s="1" t="s">
        <v>4004</v>
      </c>
      <c r="B1236" s="2">
        <v>45684</v>
      </c>
      <c r="C1236" s="1" t="s">
        <v>6667</v>
      </c>
      <c r="D1236" s="1" t="s">
        <v>210</v>
      </c>
      <c r="E1236">
        <v>2025</v>
      </c>
      <c r="F1236" s="1" t="s">
        <v>636</v>
      </c>
      <c r="G1236" s="1" t="s">
        <v>637</v>
      </c>
      <c r="H1236" s="1" t="s">
        <v>1787</v>
      </c>
      <c r="I1236" s="1" t="s">
        <v>1788</v>
      </c>
      <c r="J1236" s="1" t="s">
        <v>70</v>
      </c>
      <c r="K1236" s="3">
        <v>48.04</v>
      </c>
      <c r="L1236">
        <v>3</v>
      </c>
      <c r="M1236" s="3">
        <v>144.12</v>
      </c>
      <c r="N1236" s="1" t="s">
        <v>21</v>
      </c>
      <c r="O1236" s="1" t="s">
        <v>95</v>
      </c>
    </row>
    <row r="1237" spans="1:15" x14ac:dyDescent="0.3">
      <c r="A1237" s="1" t="s">
        <v>4005</v>
      </c>
      <c r="B1237" s="2">
        <v>45694</v>
      </c>
      <c r="C1237" s="1" t="s">
        <v>6672</v>
      </c>
      <c r="D1237" s="1" t="s">
        <v>39</v>
      </c>
      <c r="E1237">
        <v>2025</v>
      </c>
      <c r="F1237" s="1" t="s">
        <v>255</v>
      </c>
      <c r="G1237" s="1" t="s">
        <v>4006</v>
      </c>
      <c r="H1237" s="1" t="s">
        <v>1251</v>
      </c>
      <c r="I1237" s="1" t="s">
        <v>3658</v>
      </c>
      <c r="J1237" s="1" t="s">
        <v>20</v>
      </c>
      <c r="K1237" s="3">
        <v>16.13</v>
      </c>
      <c r="L1237">
        <v>3</v>
      </c>
      <c r="M1237" s="3">
        <v>48.39</v>
      </c>
      <c r="N1237" s="1" t="s">
        <v>6669</v>
      </c>
      <c r="O1237" s="1" t="s">
        <v>37</v>
      </c>
    </row>
    <row r="1238" spans="1:15" x14ac:dyDescent="0.3">
      <c r="A1238" s="1" t="s">
        <v>4007</v>
      </c>
      <c r="B1238" s="2">
        <v>45427</v>
      </c>
      <c r="C1238" s="1" t="s">
        <v>6670</v>
      </c>
      <c r="D1238" s="1" t="s">
        <v>46</v>
      </c>
      <c r="E1238">
        <v>2024</v>
      </c>
      <c r="F1238" s="1" t="s">
        <v>4008</v>
      </c>
      <c r="G1238" s="1" t="s">
        <v>4009</v>
      </c>
      <c r="H1238" s="1" t="s">
        <v>4010</v>
      </c>
      <c r="I1238" s="1" t="s">
        <v>4011</v>
      </c>
      <c r="J1238" s="1" t="s">
        <v>20</v>
      </c>
      <c r="K1238" s="3">
        <v>24.52</v>
      </c>
      <c r="L1238">
        <v>4</v>
      </c>
      <c r="M1238" s="3">
        <v>98.08</v>
      </c>
      <c r="N1238" s="1" t="s">
        <v>21</v>
      </c>
      <c r="O1238" s="1" t="s">
        <v>37</v>
      </c>
    </row>
    <row r="1239" spans="1:15" x14ac:dyDescent="0.3">
      <c r="A1239" s="1" t="s">
        <v>4012</v>
      </c>
      <c r="B1239" s="2">
        <v>45250</v>
      </c>
      <c r="C1239" s="1" t="s">
        <v>6667</v>
      </c>
      <c r="D1239" s="1" t="s">
        <v>54</v>
      </c>
      <c r="E1239">
        <v>2023</v>
      </c>
      <c r="F1239" s="1" t="s">
        <v>4013</v>
      </c>
      <c r="G1239" s="1" t="s">
        <v>4014</v>
      </c>
      <c r="H1239" s="1" t="s">
        <v>2787</v>
      </c>
      <c r="I1239" s="1" t="s">
        <v>2788</v>
      </c>
      <c r="J1239" s="1" t="s">
        <v>87</v>
      </c>
      <c r="K1239" s="3">
        <v>18.510000000000002</v>
      </c>
      <c r="L1239">
        <v>5</v>
      </c>
      <c r="M1239" s="3">
        <v>92.55</v>
      </c>
      <c r="N1239" s="1" t="s">
        <v>29</v>
      </c>
      <c r="O1239" s="1" t="s">
        <v>37</v>
      </c>
    </row>
    <row r="1240" spans="1:15" x14ac:dyDescent="0.3">
      <c r="A1240" s="1" t="s">
        <v>4015</v>
      </c>
      <c r="B1240" s="2">
        <v>45236</v>
      </c>
      <c r="C1240" s="1" t="s">
        <v>6667</v>
      </c>
      <c r="D1240" s="1" t="s">
        <v>54</v>
      </c>
      <c r="E1240">
        <v>2023</v>
      </c>
      <c r="F1240" s="1" t="s">
        <v>681</v>
      </c>
      <c r="G1240" s="1" t="s">
        <v>4016</v>
      </c>
      <c r="H1240" s="1" t="s">
        <v>2539</v>
      </c>
      <c r="I1240" s="1" t="s">
        <v>4017</v>
      </c>
      <c r="J1240" s="1" t="s">
        <v>87</v>
      </c>
      <c r="K1240" s="3">
        <v>45.69</v>
      </c>
      <c r="L1240">
        <v>5</v>
      </c>
      <c r="M1240" s="3">
        <v>228.45</v>
      </c>
      <c r="N1240" s="1" t="s">
        <v>21</v>
      </c>
      <c r="O1240" s="1" t="s">
        <v>22</v>
      </c>
    </row>
    <row r="1241" spans="1:15" x14ac:dyDescent="0.3">
      <c r="A1241" s="1" t="s">
        <v>4018</v>
      </c>
      <c r="B1241" s="2">
        <v>45180</v>
      </c>
      <c r="C1241" s="1" t="s">
        <v>6667</v>
      </c>
      <c r="D1241" s="1" t="s">
        <v>60</v>
      </c>
      <c r="E1241">
        <v>2023</v>
      </c>
      <c r="F1241" s="1" t="s">
        <v>433</v>
      </c>
      <c r="G1241" s="1" t="s">
        <v>3936</v>
      </c>
      <c r="H1241" s="1" t="s">
        <v>93</v>
      </c>
      <c r="I1241" s="1" t="s">
        <v>4019</v>
      </c>
      <c r="J1241" s="1" t="s">
        <v>87</v>
      </c>
      <c r="K1241" s="3">
        <v>22.6</v>
      </c>
      <c r="L1241">
        <v>5</v>
      </c>
      <c r="M1241" s="3">
        <v>113</v>
      </c>
      <c r="N1241" s="1" t="s">
        <v>21</v>
      </c>
      <c r="O1241" s="1" t="s">
        <v>30</v>
      </c>
    </row>
    <row r="1242" spans="1:15" x14ac:dyDescent="0.3">
      <c r="A1242" s="1" t="s">
        <v>4020</v>
      </c>
      <c r="B1242" s="2">
        <v>45637</v>
      </c>
      <c r="C1242" s="1" t="s">
        <v>6670</v>
      </c>
      <c r="D1242" s="1" t="s">
        <v>107</v>
      </c>
      <c r="E1242">
        <v>2024</v>
      </c>
      <c r="F1242" s="1" t="s">
        <v>770</v>
      </c>
      <c r="G1242" s="1" t="s">
        <v>771</v>
      </c>
      <c r="H1242" s="1" t="s">
        <v>1908</v>
      </c>
      <c r="I1242" s="1" t="s">
        <v>1909</v>
      </c>
      <c r="J1242" s="1" t="s">
        <v>51</v>
      </c>
      <c r="K1242" s="3">
        <v>45.47</v>
      </c>
      <c r="L1242">
        <v>1</v>
      </c>
      <c r="M1242" s="3">
        <v>45.47</v>
      </c>
      <c r="N1242" s="1" t="s">
        <v>29</v>
      </c>
      <c r="O1242" s="1" t="s">
        <v>22</v>
      </c>
    </row>
    <row r="1243" spans="1:15" x14ac:dyDescent="0.3">
      <c r="A1243" s="1" t="s">
        <v>4021</v>
      </c>
      <c r="B1243" s="2">
        <v>44947</v>
      </c>
      <c r="C1243" s="1" t="s">
        <v>6673</v>
      </c>
      <c r="D1243" s="1" t="s">
        <v>210</v>
      </c>
      <c r="E1243">
        <v>2023</v>
      </c>
      <c r="F1243" s="1" t="s">
        <v>3350</v>
      </c>
      <c r="G1243" s="1" t="s">
        <v>3351</v>
      </c>
      <c r="H1243" s="1" t="s">
        <v>292</v>
      </c>
      <c r="I1243" s="1" t="s">
        <v>293</v>
      </c>
      <c r="J1243" s="1" t="s">
        <v>20</v>
      </c>
      <c r="K1243" s="3">
        <v>12.09</v>
      </c>
      <c r="L1243">
        <v>4</v>
      </c>
      <c r="M1243" s="3">
        <v>48.36</v>
      </c>
      <c r="N1243" s="1" t="s">
        <v>88</v>
      </c>
      <c r="O1243" s="1" t="s">
        <v>22</v>
      </c>
    </row>
    <row r="1244" spans="1:15" x14ac:dyDescent="0.3">
      <c r="A1244" s="1" t="s">
        <v>4022</v>
      </c>
      <c r="B1244" s="2">
        <v>45092</v>
      </c>
      <c r="C1244" s="1" t="s">
        <v>6672</v>
      </c>
      <c r="D1244" s="1" t="s">
        <v>24</v>
      </c>
      <c r="E1244">
        <v>2023</v>
      </c>
      <c r="F1244" s="1" t="s">
        <v>4023</v>
      </c>
      <c r="G1244" s="1" t="s">
        <v>4024</v>
      </c>
      <c r="H1244" s="1" t="s">
        <v>2493</v>
      </c>
      <c r="I1244" s="1" t="s">
        <v>4025</v>
      </c>
      <c r="J1244" s="1" t="s">
        <v>20</v>
      </c>
      <c r="K1244" s="3">
        <v>30.81</v>
      </c>
      <c r="L1244">
        <v>5</v>
      </c>
      <c r="M1244" s="3">
        <v>154.05000000000001</v>
      </c>
      <c r="N1244" s="1" t="s">
        <v>29</v>
      </c>
      <c r="O1244" s="1" t="s">
        <v>22</v>
      </c>
    </row>
    <row r="1245" spans="1:15" x14ac:dyDescent="0.3">
      <c r="A1245" s="1" t="s">
        <v>4026</v>
      </c>
      <c r="B1245" s="2">
        <v>44887</v>
      </c>
      <c r="C1245" s="1" t="s">
        <v>6671</v>
      </c>
      <c r="D1245" s="1" t="s">
        <v>54</v>
      </c>
      <c r="E1245">
        <v>2022</v>
      </c>
      <c r="F1245" s="1" t="s">
        <v>1569</v>
      </c>
      <c r="G1245" s="1" t="s">
        <v>1570</v>
      </c>
      <c r="H1245" s="1" t="s">
        <v>292</v>
      </c>
      <c r="I1245" s="1" t="s">
        <v>293</v>
      </c>
      <c r="J1245" s="1" t="s">
        <v>70</v>
      </c>
      <c r="K1245" s="3">
        <v>11.39</v>
      </c>
      <c r="L1245">
        <v>5</v>
      </c>
      <c r="M1245" s="3">
        <v>56.95</v>
      </c>
      <c r="N1245" s="1" t="s">
        <v>21</v>
      </c>
      <c r="O1245" s="1" t="s">
        <v>30</v>
      </c>
    </row>
    <row r="1246" spans="1:15" x14ac:dyDescent="0.3">
      <c r="A1246" s="1" t="s">
        <v>4027</v>
      </c>
      <c r="B1246" s="2">
        <v>45326</v>
      </c>
      <c r="C1246" s="1" t="s">
        <v>6666</v>
      </c>
      <c r="D1246" s="1" t="s">
        <v>39</v>
      </c>
      <c r="E1246">
        <v>2024</v>
      </c>
      <c r="F1246" s="1" t="s">
        <v>4028</v>
      </c>
      <c r="G1246" s="1" t="s">
        <v>4029</v>
      </c>
      <c r="H1246" s="1" t="s">
        <v>2579</v>
      </c>
      <c r="I1246" s="1" t="s">
        <v>2580</v>
      </c>
      <c r="J1246" s="1" t="s">
        <v>51</v>
      </c>
      <c r="K1246" s="3">
        <v>10.37</v>
      </c>
      <c r="L1246">
        <v>4</v>
      </c>
      <c r="M1246" s="3">
        <v>41.48</v>
      </c>
      <c r="N1246" s="1" t="s">
        <v>6669</v>
      </c>
      <c r="O1246" s="1" t="s">
        <v>37</v>
      </c>
    </row>
    <row r="1247" spans="1:15" x14ac:dyDescent="0.3">
      <c r="A1247" s="1" t="s">
        <v>4030</v>
      </c>
      <c r="B1247" s="2">
        <v>45715</v>
      </c>
      <c r="C1247" s="1" t="s">
        <v>6672</v>
      </c>
      <c r="D1247" s="1" t="s">
        <v>39</v>
      </c>
      <c r="E1247">
        <v>2025</v>
      </c>
      <c r="F1247" s="1" t="s">
        <v>2128</v>
      </c>
      <c r="G1247" s="1" t="s">
        <v>2129</v>
      </c>
      <c r="H1247" s="1" t="s">
        <v>3221</v>
      </c>
      <c r="I1247" s="1" t="s">
        <v>3222</v>
      </c>
      <c r="J1247" s="1" t="s">
        <v>51</v>
      </c>
      <c r="K1247" s="3">
        <v>37.14</v>
      </c>
      <c r="L1247">
        <v>4</v>
      </c>
      <c r="M1247" s="3">
        <v>148.56</v>
      </c>
      <c r="N1247" s="1" t="s">
        <v>6669</v>
      </c>
      <c r="O1247" s="1" t="s">
        <v>37</v>
      </c>
    </row>
    <row r="1248" spans="1:15" x14ac:dyDescent="0.3">
      <c r="A1248" s="1" t="s">
        <v>4031</v>
      </c>
      <c r="B1248" s="2">
        <v>44809</v>
      </c>
      <c r="C1248" s="1" t="s">
        <v>6667</v>
      </c>
      <c r="D1248" s="1" t="s">
        <v>60</v>
      </c>
      <c r="E1248">
        <v>2022</v>
      </c>
      <c r="F1248" s="1" t="s">
        <v>4032</v>
      </c>
      <c r="G1248" s="1" t="s">
        <v>4033</v>
      </c>
      <c r="H1248" s="1" t="s">
        <v>3116</v>
      </c>
      <c r="I1248" s="1" t="s">
        <v>3117</v>
      </c>
      <c r="J1248" s="1" t="s">
        <v>70</v>
      </c>
      <c r="K1248" s="3">
        <v>22.55</v>
      </c>
      <c r="L1248">
        <v>2</v>
      </c>
      <c r="M1248" s="3">
        <v>45.1</v>
      </c>
      <c r="N1248" s="1" t="s">
        <v>21</v>
      </c>
      <c r="O1248" s="1" t="s">
        <v>193</v>
      </c>
    </row>
    <row r="1249" spans="1:15" x14ac:dyDescent="0.3">
      <c r="A1249" s="1" t="s">
        <v>4034</v>
      </c>
      <c r="B1249" s="2">
        <v>45263</v>
      </c>
      <c r="C1249" s="1" t="s">
        <v>6666</v>
      </c>
      <c r="D1249" s="1" t="s">
        <v>107</v>
      </c>
      <c r="E1249">
        <v>2023</v>
      </c>
      <c r="F1249" s="1" t="s">
        <v>1439</v>
      </c>
      <c r="G1249" s="1" t="s">
        <v>4035</v>
      </c>
      <c r="H1249" s="1" t="s">
        <v>4036</v>
      </c>
      <c r="I1249" s="1" t="s">
        <v>4037</v>
      </c>
      <c r="J1249" s="1" t="s">
        <v>20</v>
      </c>
      <c r="K1249" s="3">
        <v>13.99</v>
      </c>
      <c r="L1249">
        <v>2</v>
      </c>
      <c r="M1249" s="3">
        <v>27.98</v>
      </c>
      <c r="N1249" s="1" t="s">
        <v>6669</v>
      </c>
      <c r="O1249" s="1" t="s">
        <v>44</v>
      </c>
    </row>
    <row r="1250" spans="1:15" x14ac:dyDescent="0.3">
      <c r="A1250" s="1" t="s">
        <v>4038</v>
      </c>
      <c r="B1250" s="2">
        <v>45677</v>
      </c>
      <c r="C1250" s="1" t="s">
        <v>6667</v>
      </c>
      <c r="D1250" s="1" t="s">
        <v>210</v>
      </c>
      <c r="E1250">
        <v>2025</v>
      </c>
      <c r="F1250" s="1" t="s">
        <v>322</v>
      </c>
      <c r="G1250" s="1" t="s">
        <v>323</v>
      </c>
      <c r="H1250" s="1" t="s">
        <v>1762</v>
      </c>
      <c r="I1250" s="1" t="s">
        <v>2961</v>
      </c>
      <c r="J1250" s="1" t="s">
        <v>70</v>
      </c>
      <c r="K1250" s="3">
        <v>44.68</v>
      </c>
      <c r="L1250">
        <v>1</v>
      </c>
      <c r="M1250" s="3">
        <v>44.68</v>
      </c>
      <c r="N1250" s="1" t="s">
        <v>6669</v>
      </c>
      <c r="O1250" s="1" t="s">
        <v>193</v>
      </c>
    </row>
    <row r="1251" spans="1:15" x14ac:dyDescent="0.3">
      <c r="A1251" s="1" t="s">
        <v>4039</v>
      </c>
      <c r="B1251" s="2">
        <v>45494</v>
      </c>
      <c r="C1251" s="1" t="s">
        <v>6666</v>
      </c>
      <c r="D1251" s="1" t="s">
        <v>32</v>
      </c>
      <c r="E1251">
        <v>2024</v>
      </c>
      <c r="F1251" s="1" t="s">
        <v>3490</v>
      </c>
      <c r="G1251" s="1" t="s">
        <v>4040</v>
      </c>
      <c r="H1251" s="1" t="s">
        <v>1037</v>
      </c>
      <c r="I1251" s="1" t="s">
        <v>3090</v>
      </c>
      <c r="J1251" s="1" t="s">
        <v>51</v>
      </c>
      <c r="K1251" s="3">
        <v>42.42</v>
      </c>
      <c r="L1251">
        <v>3</v>
      </c>
      <c r="M1251" s="3">
        <v>127.26</v>
      </c>
      <c r="N1251" s="1" t="s">
        <v>88</v>
      </c>
      <c r="O1251" s="1" t="s">
        <v>30</v>
      </c>
    </row>
    <row r="1252" spans="1:15" x14ac:dyDescent="0.3">
      <c r="A1252" s="1" t="s">
        <v>4041</v>
      </c>
      <c r="B1252" s="2">
        <v>45413</v>
      </c>
      <c r="C1252" s="1" t="s">
        <v>6670</v>
      </c>
      <c r="D1252" s="1" t="s">
        <v>46</v>
      </c>
      <c r="E1252">
        <v>2024</v>
      </c>
      <c r="F1252" s="1" t="s">
        <v>4042</v>
      </c>
      <c r="G1252" s="1" t="s">
        <v>4043</v>
      </c>
      <c r="H1252" s="1" t="s">
        <v>1415</v>
      </c>
      <c r="I1252" s="1" t="s">
        <v>1416</v>
      </c>
      <c r="J1252" s="1" t="s">
        <v>20</v>
      </c>
      <c r="K1252" s="3">
        <v>17.899999999999999</v>
      </c>
      <c r="L1252">
        <v>3</v>
      </c>
      <c r="M1252" s="3">
        <v>53.7</v>
      </c>
      <c r="N1252" s="1" t="s">
        <v>6669</v>
      </c>
      <c r="O1252" s="1" t="s">
        <v>193</v>
      </c>
    </row>
    <row r="1253" spans="1:15" x14ac:dyDescent="0.3">
      <c r="A1253" s="1" t="s">
        <v>4044</v>
      </c>
      <c r="B1253" s="2">
        <v>45123</v>
      </c>
      <c r="C1253" s="1" t="s">
        <v>6666</v>
      </c>
      <c r="D1253" s="1" t="s">
        <v>32</v>
      </c>
      <c r="E1253">
        <v>2023</v>
      </c>
      <c r="F1253" s="1" t="s">
        <v>4045</v>
      </c>
      <c r="G1253" s="1" t="s">
        <v>4046</v>
      </c>
      <c r="H1253" s="1" t="s">
        <v>3267</v>
      </c>
      <c r="I1253" s="1" t="s">
        <v>3268</v>
      </c>
      <c r="J1253" s="1" t="s">
        <v>70</v>
      </c>
      <c r="K1253" s="3">
        <v>17.04</v>
      </c>
      <c r="L1253">
        <v>3</v>
      </c>
      <c r="M1253" s="3">
        <v>51.12</v>
      </c>
      <c r="N1253" s="1" t="s">
        <v>21</v>
      </c>
      <c r="O1253" s="1" t="s">
        <v>37</v>
      </c>
    </row>
    <row r="1254" spans="1:15" x14ac:dyDescent="0.3">
      <c r="A1254" s="1" t="s">
        <v>4047</v>
      </c>
      <c r="B1254" s="2">
        <v>45484</v>
      </c>
      <c r="C1254" s="1" t="s">
        <v>6672</v>
      </c>
      <c r="D1254" s="1" t="s">
        <v>32</v>
      </c>
      <c r="E1254">
        <v>2024</v>
      </c>
      <c r="F1254" s="1" t="s">
        <v>676</v>
      </c>
      <c r="G1254" s="1" t="s">
        <v>2414</v>
      </c>
      <c r="H1254" s="1" t="s">
        <v>1197</v>
      </c>
      <c r="I1254" s="1" t="s">
        <v>1198</v>
      </c>
      <c r="J1254" s="1" t="s">
        <v>51</v>
      </c>
      <c r="K1254" s="3">
        <v>48.78</v>
      </c>
      <c r="L1254">
        <v>1</v>
      </c>
      <c r="M1254" s="3">
        <v>48.78</v>
      </c>
      <c r="N1254" s="1" t="s">
        <v>21</v>
      </c>
      <c r="O1254" s="1" t="s">
        <v>52</v>
      </c>
    </row>
    <row r="1255" spans="1:15" x14ac:dyDescent="0.3">
      <c r="A1255" s="1" t="s">
        <v>4048</v>
      </c>
      <c r="B1255" s="2">
        <v>45616</v>
      </c>
      <c r="C1255" s="1" t="s">
        <v>6670</v>
      </c>
      <c r="D1255" s="1" t="s">
        <v>54</v>
      </c>
      <c r="E1255">
        <v>2024</v>
      </c>
      <c r="F1255" s="1" t="s">
        <v>690</v>
      </c>
      <c r="G1255" s="1" t="s">
        <v>3955</v>
      </c>
      <c r="H1255" s="1" t="s">
        <v>932</v>
      </c>
      <c r="I1255" s="1" t="s">
        <v>2936</v>
      </c>
      <c r="J1255" s="1" t="s">
        <v>20</v>
      </c>
      <c r="K1255" s="3">
        <v>40.020000000000003</v>
      </c>
      <c r="L1255">
        <v>4</v>
      </c>
      <c r="M1255" s="3">
        <v>160.08000000000001</v>
      </c>
      <c r="N1255" s="1" t="s">
        <v>29</v>
      </c>
      <c r="O1255" s="1" t="s">
        <v>30</v>
      </c>
    </row>
    <row r="1256" spans="1:15" x14ac:dyDescent="0.3">
      <c r="A1256" s="1" t="s">
        <v>4049</v>
      </c>
      <c r="B1256" s="2">
        <v>45004</v>
      </c>
      <c r="C1256" s="1" t="s">
        <v>6666</v>
      </c>
      <c r="D1256" s="1" t="s">
        <v>15</v>
      </c>
      <c r="E1256">
        <v>2023</v>
      </c>
      <c r="F1256" s="1" t="s">
        <v>481</v>
      </c>
      <c r="G1256" s="1" t="s">
        <v>482</v>
      </c>
      <c r="H1256" s="1" t="s">
        <v>460</v>
      </c>
      <c r="I1256" s="1" t="s">
        <v>4050</v>
      </c>
      <c r="J1256" s="1" t="s">
        <v>70</v>
      </c>
      <c r="K1256" s="3">
        <v>41.74</v>
      </c>
      <c r="L1256">
        <v>3</v>
      </c>
      <c r="M1256" s="3">
        <v>125.22</v>
      </c>
      <c r="N1256" s="1" t="s">
        <v>29</v>
      </c>
      <c r="O1256" s="1" t="s">
        <v>44</v>
      </c>
    </row>
    <row r="1257" spans="1:15" x14ac:dyDescent="0.3">
      <c r="A1257" s="1" t="s">
        <v>4051</v>
      </c>
      <c r="B1257" s="2">
        <v>44983</v>
      </c>
      <c r="C1257" s="1" t="s">
        <v>6666</v>
      </c>
      <c r="D1257" s="1" t="s">
        <v>39</v>
      </c>
      <c r="E1257">
        <v>2023</v>
      </c>
      <c r="F1257" s="1" t="s">
        <v>4052</v>
      </c>
      <c r="G1257" s="1" t="s">
        <v>4053</v>
      </c>
      <c r="H1257" s="1" t="s">
        <v>4054</v>
      </c>
      <c r="I1257" s="1" t="s">
        <v>4055</v>
      </c>
      <c r="J1257" s="1" t="s">
        <v>70</v>
      </c>
      <c r="K1257" s="3">
        <v>5.42</v>
      </c>
      <c r="L1257">
        <v>2</v>
      </c>
      <c r="M1257" s="3">
        <v>10.84</v>
      </c>
      <c r="N1257" s="1" t="s">
        <v>29</v>
      </c>
      <c r="O1257" s="1" t="s">
        <v>44</v>
      </c>
    </row>
    <row r="1258" spans="1:15" x14ac:dyDescent="0.3">
      <c r="A1258" s="1" t="s">
        <v>4056</v>
      </c>
      <c r="B1258" s="2">
        <v>45154</v>
      </c>
      <c r="C1258" s="1" t="s">
        <v>6670</v>
      </c>
      <c r="D1258" s="1" t="s">
        <v>90</v>
      </c>
      <c r="E1258">
        <v>2023</v>
      </c>
      <c r="F1258" s="1" t="s">
        <v>1048</v>
      </c>
      <c r="G1258" s="1" t="s">
        <v>1049</v>
      </c>
      <c r="H1258" s="1" t="s">
        <v>287</v>
      </c>
      <c r="I1258" s="1" t="s">
        <v>1562</v>
      </c>
      <c r="J1258" s="1" t="s">
        <v>51</v>
      </c>
      <c r="K1258" s="3">
        <v>10.24</v>
      </c>
      <c r="L1258">
        <v>4</v>
      </c>
      <c r="M1258" s="3">
        <v>40.96</v>
      </c>
      <c r="N1258" s="1" t="s">
        <v>88</v>
      </c>
      <c r="O1258" s="1" t="s">
        <v>44</v>
      </c>
    </row>
    <row r="1259" spans="1:15" x14ac:dyDescent="0.3">
      <c r="A1259" s="1" t="s">
        <v>4057</v>
      </c>
      <c r="B1259" s="2">
        <v>45422</v>
      </c>
      <c r="C1259" s="1" t="s">
        <v>6668</v>
      </c>
      <c r="D1259" s="1" t="s">
        <v>46</v>
      </c>
      <c r="E1259">
        <v>2024</v>
      </c>
      <c r="F1259" s="1" t="s">
        <v>1680</v>
      </c>
      <c r="G1259" s="1" t="s">
        <v>4058</v>
      </c>
      <c r="H1259" s="1" t="s">
        <v>1021</v>
      </c>
      <c r="I1259" s="1" t="s">
        <v>1022</v>
      </c>
      <c r="J1259" s="1" t="s">
        <v>70</v>
      </c>
      <c r="K1259" s="3">
        <v>23.22</v>
      </c>
      <c r="L1259">
        <v>2</v>
      </c>
      <c r="M1259" s="3">
        <v>46.44</v>
      </c>
      <c r="N1259" s="1" t="s">
        <v>29</v>
      </c>
      <c r="O1259" s="1" t="s">
        <v>37</v>
      </c>
    </row>
    <row r="1260" spans="1:15" x14ac:dyDescent="0.3">
      <c r="A1260" s="1" t="s">
        <v>4059</v>
      </c>
      <c r="B1260" s="2">
        <v>45112</v>
      </c>
      <c r="C1260" s="1" t="s">
        <v>6670</v>
      </c>
      <c r="D1260" s="1" t="s">
        <v>32</v>
      </c>
      <c r="E1260">
        <v>2023</v>
      </c>
      <c r="F1260" s="1" t="s">
        <v>715</v>
      </c>
      <c r="G1260" s="1" t="s">
        <v>716</v>
      </c>
      <c r="H1260" s="1" t="s">
        <v>717</v>
      </c>
      <c r="I1260" s="1" t="s">
        <v>4060</v>
      </c>
      <c r="J1260" s="1" t="s">
        <v>20</v>
      </c>
      <c r="K1260" s="3">
        <v>20.46</v>
      </c>
      <c r="L1260">
        <v>5</v>
      </c>
      <c r="M1260" s="3">
        <v>102.3</v>
      </c>
      <c r="N1260" s="1" t="s">
        <v>29</v>
      </c>
      <c r="O1260" s="1" t="s">
        <v>37</v>
      </c>
    </row>
    <row r="1261" spans="1:15" x14ac:dyDescent="0.3">
      <c r="A1261" s="1" t="s">
        <v>4061</v>
      </c>
      <c r="B1261" s="2">
        <v>45487</v>
      </c>
      <c r="C1261" s="1" t="s">
        <v>6666</v>
      </c>
      <c r="D1261" s="1" t="s">
        <v>32</v>
      </c>
      <c r="E1261">
        <v>2024</v>
      </c>
      <c r="F1261" s="1" t="s">
        <v>4062</v>
      </c>
      <c r="G1261" s="1" t="s">
        <v>4063</v>
      </c>
      <c r="H1261" s="1" t="s">
        <v>2374</v>
      </c>
      <c r="I1261" s="1" t="s">
        <v>4064</v>
      </c>
      <c r="J1261" s="1" t="s">
        <v>70</v>
      </c>
      <c r="K1261" s="3">
        <v>7.9</v>
      </c>
      <c r="L1261">
        <v>1</v>
      </c>
      <c r="M1261" s="3">
        <v>7.9</v>
      </c>
      <c r="N1261" s="1" t="s">
        <v>6669</v>
      </c>
      <c r="O1261" s="1" t="s">
        <v>44</v>
      </c>
    </row>
    <row r="1262" spans="1:15" x14ac:dyDescent="0.3">
      <c r="A1262" s="1" t="s">
        <v>4065</v>
      </c>
      <c r="B1262" s="2">
        <v>45271</v>
      </c>
      <c r="C1262" s="1" t="s">
        <v>6667</v>
      </c>
      <c r="D1262" s="1" t="s">
        <v>107</v>
      </c>
      <c r="E1262">
        <v>2023</v>
      </c>
      <c r="F1262" s="1" t="s">
        <v>1993</v>
      </c>
      <c r="G1262" s="1" t="s">
        <v>2434</v>
      </c>
      <c r="H1262" s="1" t="s">
        <v>2365</v>
      </c>
      <c r="I1262" s="1" t="s">
        <v>4066</v>
      </c>
      <c r="J1262" s="1" t="s">
        <v>20</v>
      </c>
      <c r="K1262" s="3">
        <v>40.64</v>
      </c>
      <c r="L1262">
        <v>2</v>
      </c>
      <c r="M1262" s="3">
        <v>81.28</v>
      </c>
      <c r="N1262" s="1" t="s">
        <v>88</v>
      </c>
      <c r="O1262" s="1" t="s">
        <v>52</v>
      </c>
    </row>
    <row r="1263" spans="1:15" x14ac:dyDescent="0.3">
      <c r="A1263" s="1" t="s">
        <v>4067</v>
      </c>
      <c r="B1263" s="2">
        <v>45237</v>
      </c>
      <c r="C1263" s="1" t="s">
        <v>6671</v>
      </c>
      <c r="D1263" s="1" t="s">
        <v>54</v>
      </c>
      <c r="E1263">
        <v>2023</v>
      </c>
      <c r="F1263" s="1" t="s">
        <v>1294</v>
      </c>
      <c r="G1263" s="1" t="s">
        <v>4068</v>
      </c>
      <c r="H1263" s="1" t="s">
        <v>302</v>
      </c>
      <c r="I1263" s="1" t="s">
        <v>3420</v>
      </c>
      <c r="J1263" s="1" t="s">
        <v>20</v>
      </c>
      <c r="K1263" s="3">
        <v>9.7100000000000009</v>
      </c>
      <c r="L1263">
        <v>4</v>
      </c>
      <c r="M1263" s="3">
        <v>38.840000000000003</v>
      </c>
      <c r="N1263" s="1" t="s">
        <v>88</v>
      </c>
      <c r="O1263" s="1" t="s">
        <v>30</v>
      </c>
    </row>
    <row r="1264" spans="1:15" x14ac:dyDescent="0.3">
      <c r="A1264" s="1" t="s">
        <v>4069</v>
      </c>
      <c r="B1264" s="2">
        <v>44854</v>
      </c>
      <c r="C1264" s="1" t="s">
        <v>6672</v>
      </c>
      <c r="D1264" s="1" t="s">
        <v>133</v>
      </c>
      <c r="E1264">
        <v>2022</v>
      </c>
      <c r="F1264" s="1" t="s">
        <v>3106</v>
      </c>
      <c r="G1264" s="1" t="s">
        <v>3107</v>
      </c>
      <c r="H1264" s="1" t="s">
        <v>4070</v>
      </c>
      <c r="I1264" s="1" t="s">
        <v>4071</v>
      </c>
      <c r="J1264" s="1" t="s">
        <v>70</v>
      </c>
      <c r="K1264" s="3">
        <v>5.0199999999999996</v>
      </c>
      <c r="L1264">
        <v>3</v>
      </c>
      <c r="M1264" s="3">
        <v>15.06</v>
      </c>
      <c r="N1264" s="1" t="s">
        <v>29</v>
      </c>
      <c r="O1264" s="1" t="s">
        <v>30</v>
      </c>
    </row>
    <row r="1265" spans="1:15" x14ac:dyDescent="0.3">
      <c r="A1265" s="1" t="s">
        <v>4072</v>
      </c>
      <c r="B1265" s="2">
        <v>45276</v>
      </c>
      <c r="C1265" s="1" t="s">
        <v>6673</v>
      </c>
      <c r="D1265" s="1" t="s">
        <v>107</v>
      </c>
      <c r="E1265">
        <v>2023</v>
      </c>
      <c r="F1265" s="1" t="s">
        <v>3442</v>
      </c>
      <c r="G1265" s="1" t="s">
        <v>4073</v>
      </c>
      <c r="H1265" s="1" t="s">
        <v>4074</v>
      </c>
      <c r="I1265" s="1" t="s">
        <v>4075</v>
      </c>
      <c r="J1265" s="1" t="s">
        <v>70</v>
      </c>
      <c r="K1265" s="3">
        <v>12.6</v>
      </c>
      <c r="L1265">
        <v>2</v>
      </c>
      <c r="M1265" s="3">
        <v>25.2</v>
      </c>
      <c r="N1265" s="1" t="s">
        <v>21</v>
      </c>
      <c r="O1265" s="1" t="s">
        <v>37</v>
      </c>
    </row>
    <row r="1266" spans="1:15" x14ac:dyDescent="0.3">
      <c r="A1266" s="1" t="s">
        <v>4076</v>
      </c>
      <c r="B1266" s="2">
        <v>45261</v>
      </c>
      <c r="C1266" s="1" t="s">
        <v>6668</v>
      </c>
      <c r="D1266" s="1" t="s">
        <v>107</v>
      </c>
      <c r="E1266">
        <v>2023</v>
      </c>
      <c r="F1266" s="1" t="s">
        <v>1249</v>
      </c>
      <c r="G1266" s="1" t="s">
        <v>4077</v>
      </c>
      <c r="H1266" s="1" t="s">
        <v>692</v>
      </c>
      <c r="I1266" s="1" t="s">
        <v>4078</v>
      </c>
      <c r="J1266" s="1" t="s">
        <v>70</v>
      </c>
      <c r="K1266" s="3">
        <v>48.46</v>
      </c>
      <c r="L1266">
        <v>4</v>
      </c>
      <c r="M1266" s="3">
        <v>193.84</v>
      </c>
      <c r="N1266" s="1" t="s">
        <v>21</v>
      </c>
      <c r="O1266" s="1" t="s">
        <v>30</v>
      </c>
    </row>
    <row r="1267" spans="1:15" x14ac:dyDescent="0.3">
      <c r="A1267" s="1" t="s">
        <v>4079</v>
      </c>
      <c r="B1267" s="2">
        <v>45629</v>
      </c>
      <c r="C1267" s="1" t="s">
        <v>6671</v>
      </c>
      <c r="D1267" s="1" t="s">
        <v>107</v>
      </c>
      <c r="E1267">
        <v>2024</v>
      </c>
      <c r="F1267" s="1" t="s">
        <v>1053</v>
      </c>
      <c r="G1267" s="1" t="s">
        <v>4080</v>
      </c>
      <c r="H1267" s="1" t="s">
        <v>4081</v>
      </c>
      <c r="I1267" s="1" t="s">
        <v>4082</v>
      </c>
      <c r="J1267" s="1" t="s">
        <v>20</v>
      </c>
      <c r="K1267" s="3">
        <v>33.200000000000003</v>
      </c>
      <c r="L1267">
        <v>2</v>
      </c>
      <c r="M1267" s="3">
        <v>66.400000000000006</v>
      </c>
      <c r="N1267" s="1" t="s">
        <v>6669</v>
      </c>
      <c r="O1267" s="1" t="s">
        <v>44</v>
      </c>
    </row>
    <row r="1268" spans="1:15" x14ac:dyDescent="0.3">
      <c r="A1268" s="1" t="s">
        <v>4083</v>
      </c>
      <c r="B1268" s="2">
        <v>44958</v>
      </c>
      <c r="C1268" s="1" t="s">
        <v>6670</v>
      </c>
      <c r="D1268" s="1" t="s">
        <v>39</v>
      </c>
      <c r="E1268">
        <v>2023</v>
      </c>
      <c r="F1268" s="1" t="s">
        <v>1668</v>
      </c>
      <c r="G1268" s="1" t="s">
        <v>1669</v>
      </c>
      <c r="H1268" s="1" t="s">
        <v>1029</v>
      </c>
      <c r="I1268" s="1" t="s">
        <v>1030</v>
      </c>
      <c r="J1268" s="1" t="s">
        <v>20</v>
      </c>
      <c r="K1268" s="3">
        <v>27.73</v>
      </c>
      <c r="L1268">
        <v>3</v>
      </c>
      <c r="M1268" s="3">
        <v>83.19</v>
      </c>
      <c r="N1268" s="1" t="s">
        <v>21</v>
      </c>
      <c r="O1268" s="1" t="s">
        <v>37</v>
      </c>
    </row>
    <row r="1269" spans="1:15" x14ac:dyDescent="0.3">
      <c r="A1269" s="1" t="s">
        <v>4084</v>
      </c>
      <c r="B1269" s="2">
        <v>45178</v>
      </c>
      <c r="C1269" s="1" t="s">
        <v>6673</v>
      </c>
      <c r="D1269" s="1" t="s">
        <v>60</v>
      </c>
      <c r="E1269">
        <v>2023</v>
      </c>
      <c r="F1269" s="1" t="s">
        <v>3186</v>
      </c>
      <c r="G1269" s="1" t="s">
        <v>3187</v>
      </c>
      <c r="H1269" s="1" t="s">
        <v>4085</v>
      </c>
      <c r="I1269" s="1" t="s">
        <v>4086</v>
      </c>
      <c r="J1269" s="1" t="s">
        <v>70</v>
      </c>
      <c r="K1269" s="3">
        <v>24.92</v>
      </c>
      <c r="L1269">
        <v>3</v>
      </c>
      <c r="M1269" s="3">
        <v>74.760000000000005</v>
      </c>
      <c r="N1269" s="1" t="s">
        <v>6669</v>
      </c>
      <c r="O1269" s="1" t="s">
        <v>44</v>
      </c>
    </row>
    <row r="1270" spans="1:15" x14ac:dyDescent="0.3">
      <c r="A1270" s="1" t="s">
        <v>4087</v>
      </c>
      <c r="B1270" s="2">
        <v>45849</v>
      </c>
      <c r="C1270" s="1" t="s">
        <v>6668</v>
      </c>
      <c r="D1270" s="1" t="s">
        <v>32</v>
      </c>
      <c r="E1270">
        <v>2025</v>
      </c>
      <c r="F1270" s="1" t="s">
        <v>1203</v>
      </c>
      <c r="G1270" s="1" t="s">
        <v>1204</v>
      </c>
      <c r="H1270" s="1" t="s">
        <v>2658</v>
      </c>
      <c r="I1270" s="1" t="s">
        <v>3623</v>
      </c>
      <c r="J1270" s="1" t="s">
        <v>20</v>
      </c>
      <c r="K1270" s="3">
        <v>16.47</v>
      </c>
      <c r="L1270">
        <v>3</v>
      </c>
      <c r="M1270" s="3">
        <v>49.41</v>
      </c>
      <c r="N1270" s="1" t="s">
        <v>6669</v>
      </c>
      <c r="O1270" s="1" t="s">
        <v>30</v>
      </c>
    </row>
    <row r="1271" spans="1:15" x14ac:dyDescent="0.3">
      <c r="A1271" s="1" t="s">
        <v>4088</v>
      </c>
      <c r="B1271" s="2">
        <v>45210</v>
      </c>
      <c r="C1271" s="1" t="s">
        <v>6670</v>
      </c>
      <c r="D1271" s="1" t="s">
        <v>133</v>
      </c>
      <c r="E1271">
        <v>2023</v>
      </c>
      <c r="F1271" s="1" t="s">
        <v>3446</v>
      </c>
      <c r="G1271" s="1" t="s">
        <v>3447</v>
      </c>
      <c r="H1271" s="1" t="s">
        <v>2174</v>
      </c>
      <c r="I1271" s="1" t="s">
        <v>2712</v>
      </c>
      <c r="J1271" s="1" t="s">
        <v>51</v>
      </c>
      <c r="K1271" s="3">
        <v>13.44</v>
      </c>
      <c r="L1271">
        <v>3</v>
      </c>
      <c r="M1271" s="3">
        <v>40.32</v>
      </c>
      <c r="N1271" s="1" t="s">
        <v>6669</v>
      </c>
      <c r="O1271" s="1" t="s">
        <v>193</v>
      </c>
    </row>
    <row r="1272" spans="1:15" x14ac:dyDescent="0.3">
      <c r="A1272" s="1" t="s">
        <v>4089</v>
      </c>
      <c r="B1272" s="2">
        <v>45247</v>
      </c>
      <c r="C1272" s="1" t="s">
        <v>6668</v>
      </c>
      <c r="D1272" s="1" t="s">
        <v>54</v>
      </c>
      <c r="E1272">
        <v>2023</v>
      </c>
      <c r="F1272" s="1" t="s">
        <v>918</v>
      </c>
      <c r="G1272" s="1" t="s">
        <v>4090</v>
      </c>
      <c r="H1272" s="1" t="s">
        <v>836</v>
      </c>
      <c r="I1272" s="1" t="s">
        <v>837</v>
      </c>
      <c r="J1272" s="1" t="s">
        <v>51</v>
      </c>
      <c r="K1272" s="3">
        <v>49.17</v>
      </c>
      <c r="L1272">
        <v>5</v>
      </c>
      <c r="M1272" s="3">
        <v>245.85</v>
      </c>
      <c r="N1272" s="1" t="s">
        <v>21</v>
      </c>
      <c r="O1272" s="1" t="s">
        <v>37</v>
      </c>
    </row>
    <row r="1273" spans="1:15" x14ac:dyDescent="0.3">
      <c r="A1273" s="1" t="s">
        <v>4091</v>
      </c>
      <c r="B1273" s="2">
        <v>44885</v>
      </c>
      <c r="C1273" s="1" t="s">
        <v>6666</v>
      </c>
      <c r="D1273" s="1" t="s">
        <v>54</v>
      </c>
      <c r="E1273">
        <v>2022</v>
      </c>
      <c r="F1273" s="1" t="s">
        <v>1203</v>
      </c>
      <c r="G1273" s="1" t="s">
        <v>3651</v>
      </c>
      <c r="H1273" s="1" t="s">
        <v>598</v>
      </c>
      <c r="I1273" s="1" t="s">
        <v>599</v>
      </c>
      <c r="J1273" s="1" t="s">
        <v>20</v>
      </c>
      <c r="K1273" s="3">
        <v>45.96</v>
      </c>
      <c r="L1273">
        <v>3</v>
      </c>
      <c r="M1273" s="3">
        <v>137.88</v>
      </c>
      <c r="N1273" s="1" t="s">
        <v>29</v>
      </c>
      <c r="O1273" s="1" t="s">
        <v>22</v>
      </c>
    </row>
    <row r="1274" spans="1:15" x14ac:dyDescent="0.3">
      <c r="A1274" s="1" t="s">
        <v>4092</v>
      </c>
      <c r="B1274" s="2">
        <v>45047</v>
      </c>
      <c r="C1274" s="1" t="s">
        <v>6667</v>
      </c>
      <c r="D1274" s="1" t="s">
        <v>46</v>
      </c>
      <c r="E1274">
        <v>2023</v>
      </c>
      <c r="F1274" s="1" t="s">
        <v>1966</v>
      </c>
      <c r="G1274" s="1" t="s">
        <v>4093</v>
      </c>
      <c r="H1274" s="1" t="s">
        <v>1919</v>
      </c>
      <c r="I1274" s="1" t="s">
        <v>1920</v>
      </c>
      <c r="J1274" s="1" t="s">
        <v>51</v>
      </c>
      <c r="K1274" s="3">
        <v>26.97</v>
      </c>
      <c r="L1274">
        <v>2</v>
      </c>
      <c r="M1274" s="3">
        <v>53.94</v>
      </c>
      <c r="N1274" s="1" t="s">
        <v>88</v>
      </c>
      <c r="O1274" s="1" t="s">
        <v>37</v>
      </c>
    </row>
    <row r="1275" spans="1:15" x14ac:dyDescent="0.3">
      <c r="A1275" s="1" t="s">
        <v>4094</v>
      </c>
      <c r="B1275" s="2">
        <v>45291</v>
      </c>
      <c r="C1275" s="1" t="s">
        <v>6666</v>
      </c>
      <c r="D1275" s="1" t="s">
        <v>107</v>
      </c>
      <c r="E1275">
        <v>2023</v>
      </c>
      <c r="F1275" s="1" t="s">
        <v>108</v>
      </c>
      <c r="G1275" s="1" t="s">
        <v>109</v>
      </c>
      <c r="H1275" s="1" t="s">
        <v>767</v>
      </c>
      <c r="I1275" s="1" t="s">
        <v>2904</v>
      </c>
      <c r="J1275" s="1" t="s">
        <v>20</v>
      </c>
      <c r="K1275" s="3">
        <v>35.35</v>
      </c>
      <c r="L1275">
        <v>5</v>
      </c>
      <c r="M1275" s="3">
        <v>176.75</v>
      </c>
      <c r="N1275" s="1" t="s">
        <v>21</v>
      </c>
      <c r="O1275" s="1" t="s">
        <v>30</v>
      </c>
    </row>
    <row r="1276" spans="1:15" x14ac:dyDescent="0.3">
      <c r="A1276" s="1" t="s">
        <v>4095</v>
      </c>
      <c r="B1276" s="2">
        <v>45239</v>
      </c>
      <c r="C1276" s="1" t="s">
        <v>6672</v>
      </c>
      <c r="D1276" s="1" t="s">
        <v>54</v>
      </c>
      <c r="E1276">
        <v>2023</v>
      </c>
      <c r="F1276" s="1" t="s">
        <v>3837</v>
      </c>
      <c r="G1276" s="1" t="s">
        <v>3838</v>
      </c>
      <c r="H1276" s="1" t="s">
        <v>1370</v>
      </c>
      <c r="I1276" s="1" t="s">
        <v>1371</v>
      </c>
      <c r="J1276" s="1" t="s">
        <v>87</v>
      </c>
      <c r="K1276" s="3">
        <v>16.12</v>
      </c>
      <c r="L1276">
        <v>1</v>
      </c>
      <c r="M1276" s="3">
        <v>16.12</v>
      </c>
      <c r="N1276" s="1" t="s">
        <v>6669</v>
      </c>
      <c r="O1276" s="1" t="s">
        <v>22</v>
      </c>
    </row>
    <row r="1277" spans="1:15" x14ac:dyDescent="0.3">
      <c r="A1277" s="1" t="s">
        <v>4096</v>
      </c>
      <c r="B1277" s="2">
        <v>44921</v>
      </c>
      <c r="C1277" s="1" t="s">
        <v>6667</v>
      </c>
      <c r="D1277" s="1" t="s">
        <v>107</v>
      </c>
      <c r="E1277">
        <v>2022</v>
      </c>
      <c r="F1277" s="1" t="s">
        <v>211</v>
      </c>
      <c r="G1277" s="1" t="s">
        <v>212</v>
      </c>
      <c r="H1277" s="1" t="s">
        <v>2766</v>
      </c>
      <c r="I1277" s="1" t="s">
        <v>2767</v>
      </c>
      <c r="J1277" s="1" t="s">
        <v>20</v>
      </c>
      <c r="K1277" s="3">
        <v>19.010000000000002</v>
      </c>
      <c r="L1277">
        <v>1</v>
      </c>
      <c r="M1277" s="3">
        <v>19.010000000000002</v>
      </c>
      <c r="N1277" s="1" t="s">
        <v>21</v>
      </c>
      <c r="O1277" s="1" t="s">
        <v>37</v>
      </c>
    </row>
    <row r="1278" spans="1:15" x14ac:dyDescent="0.3">
      <c r="A1278" s="1" t="s">
        <v>4097</v>
      </c>
      <c r="B1278" s="2">
        <v>45884</v>
      </c>
      <c r="C1278" s="1" t="s">
        <v>6668</v>
      </c>
      <c r="D1278" s="1" t="s">
        <v>90</v>
      </c>
      <c r="E1278">
        <v>2025</v>
      </c>
      <c r="F1278" s="1" t="s">
        <v>1993</v>
      </c>
      <c r="G1278" s="1" t="s">
        <v>2819</v>
      </c>
      <c r="H1278" s="1" t="s">
        <v>1856</v>
      </c>
      <c r="I1278" s="1" t="s">
        <v>2276</v>
      </c>
      <c r="J1278" s="1" t="s">
        <v>70</v>
      </c>
      <c r="K1278" s="3">
        <v>18.82</v>
      </c>
      <c r="L1278">
        <v>3</v>
      </c>
      <c r="M1278" s="3">
        <v>56.46</v>
      </c>
      <c r="N1278" s="1" t="s">
        <v>29</v>
      </c>
      <c r="O1278" s="1" t="s">
        <v>30</v>
      </c>
    </row>
    <row r="1279" spans="1:15" x14ac:dyDescent="0.3">
      <c r="A1279" s="1" t="s">
        <v>4098</v>
      </c>
      <c r="B1279" s="2">
        <v>45709</v>
      </c>
      <c r="C1279" s="1" t="s">
        <v>6668</v>
      </c>
      <c r="D1279" s="1" t="s">
        <v>39</v>
      </c>
      <c r="E1279">
        <v>2025</v>
      </c>
      <c r="F1279" s="1" t="s">
        <v>443</v>
      </c>
      <c r="G1279" s="1" t="s">
        <v>444</v>
      </c>
      <c r="H1279" s="1" t="s">
        <v>247</v>
      </c>
      <c r="I1279" s="1" t="s">
        <v>4099</v>
      </c>
      <c r="J1279" s="1" t="s">
        <v>70</v>
      </c>
      <c r="K1279" s="3">
        <v>41.66</v>
      </c>
      <c r="L1279">
        <v>1</v>
      </c>
      <c r="M1279" s="3">
        <v>41.66</v>
      </c>
      <c r="N1279" s="1" t="s">
        <v>21</v>
      </c>
      <c r="O1279" s="1" t="s">
        <v>30</v>
      </c>
    </row>
    <row r="1280" spans="1:15" x14ac:dyDescent="0.3">
      <c r="A1280" s="1" t="s">
        <v>4100</v>
      </c>
      <c r="B1280" s="2">
        <v>45098</v>
      </c>
      <c r="C1280" s="1" t="s">
        <v>6670</v>
      </c>
      <c r="D1280" s="1" t="s">
        <v>24</v>
      </c>
      <c r="E1280">
        <v>2023</v>
      </c>
      <c r="F1280" s="1" t="s">
        <v>4101</v>
      </c>
      <c r="G1280" s="1" t="s">
        <v>4102</v>
      </c>
      <c r="H1280" s="1" t="s">
        <v>4103</v>
      </c>
      <c r="I1280" s="1" t="s">
        <v>4104</v>
      </c>
      <c r="J1280" s="1" t="s">
        <v>70</v>
      </c>
      <c r="K1280" s="3">
        <v>48.08</v>
      </c>
      <c r="L1280">
        <v>3</v>
      </c>
      <c r="M1280" s="3">
        <v>144.24</v>
      </c>
      <c r="N1280" s="1" t="s">
        <v>21</v>
      </c>
      <c r="O1280" s="1" t="s">
        <v>30</v>
      </c>
    </row>
    <row r="1281" spans="1:15" x14ac:dyDescent="0.3">
      <c r="A1281" s="1" t="s">
        <v>4105</v>
      </c>
      <c r="B1281" s="2">
        <v>45134</v>
      </c>
      <c r="C1281" s="1" t="s">
        <v>6672</v>
      </c>
      <c r="D1281" s="1" t="s">
        <v>32</v>
      </c>
      <c r="E1281">
        <v>2023</v>
      </c>
      <c r="F1281" s="1" t="s">
        <v>3233</v>
      </c>
      <c r="G1281" s="1" t="s">
        <v>3234</v>
      </c>
      <c r="H1281" s="1" t="s">
        <v>4106</v>
      </c>
      <c r="I1281" s="1" t="s">
        <v>4107</v>
      </c>
      <c r="J1281" s="1" t="s">
        <v>87</v>
      </c>
      <c r="K1281" s="3">
        <v>46.48</v>
      </c>
      <c r="L1281">
        <v>5</v>
      </c>
      <c r="M1281" s="3">
        <v>232.4</v>
      </c>
      <c r="N1281" s="1" t="s">
        <v>29</v>
      </c>
      <c r="O1281" s="1" t="s">
        <v>52</v>
      </c>
    </row>
    <row r="1282" spans="1:15" x14ac:dyDescent="0.3">
      <c r="A1282" s="1" t="s">
        <v>4108</v>
      </c>
      <c r="B1282" s="2">
        <v>45239</v>
      </c>
      <c r="C1282" s="1" t="s">
        <v>6672</v>
      </c>
      <c r="D1282" s="1" t="s">
        <v>54</v>
      </c>
      <c r="E1282">
        <v>2023</v>
      </c>
      <c r="F1282" s="1" t="s">
        <v>2149</v>
      </c>
      <c r="G1282" s="1" t="s">
        <v>2916</v>
      </c>
      <c r="H1282" s="1" t="s">
        <v>4109</v>
      </c>
      <c r="I1282" s="1" t="s">
        <v>4110</v>
      </c>
      <c r="J1282" s="1" t="s">
        <v>51</v>
      </c>
      <c r="K1282" s="3">
        <v>42.52</v>
      </c>
      <c r="L1282">
        <v>1</v>
      </c>
      <c r="M1282" s="3">
        <v>42.52</v>
      </c>
      <c r="N1282" s="1" t="s">
        <v>88</v>
      </c>
      <c r="O1282" s="1" t="s">
        <v>52</v>
      </c>
    </row>
    <row r="1283" spans="1:15" x14ac:dyDescent="0.3">
      <c r="A1283" s="1" t="s">
        <v>4111</v>
      </c>
      <c r="B1283" s="2">
        <v>45728</v>
      </c>
      <c r="C1283" s="1" t="s">
        <v>6670</v>
      </c>
      <c r="D1283" s="1" t="s">
        <v>15</v>
      </c>
      <c r="E1283">
        <v>2025</v>
      </c>
      <c r="F1283" s="1" t="s">
        <v>829</v>
      </c>
      <c r="G1283" s="1" t="s">
        <v>830</v>
      </c>
      <c r="H1283" s="1" t="s">
        <v>2438</v>
      </c>
      <c r="I1283" s="1" t="s">
        <v>2439</v>
      </c>
      <c r="J1283" s="1" t="s">
        <v>20</v>
      </c>
      <c r="K1283" s="3">
        <v>11.52</v>
      </c>
      <c r="L1283">
        <v>2</v>
      </c>
      <c r="M1283" s="3">
        <v>23.04</v>
      </c>
      <c r="N1283" s="1" t="s">
        <v>21</v>
      </c>
      <c r="O1283" s="1" t="s">
        <v>37</v>
      </c>
    </row>
    <row r="1284" spans="1:15" x14ac:dyDescent="0.3">
      <c r="A1284" s="1" t="s">
        <v>4112</v>
      </c>
      <c r="B1284" s="2">
        <v>45601</v>
      </c>
      <c r="C1284" s="1" t="s">
        <v>6671</v>
      </c>
      <c r="D1284" s="1" t="s">
        <v>54</v>
      </c>
      <c r="E1284">
        <v>2024</v>
      </c>
      <c r="F1284" s="1" t="s">
        <v>2919</v>
      </c>
      <c r="G1284" s="1" t="s">
        <v>2920</v>
      </c>
      <c r="H1284" s="1" t="s">
        <v>2003</v>
      </c>
      <c r="I1284" s="1" t="s">
        <v>2194</v>
      </c>
      <c r="J1284" s="1" t="s">
        <v>70</v>
      </c>
      <c r="K1284" s="3">
        <v>44.74</v>
      </c>
      <c r="L1284">
        <v>5</v>
      </c>
      <c r="M1284" s="3">
        <v>223.7</v>
      </c>
      <c r="N1284" s="1" t="s">
        <v>21</v>
      </c>
      <c r="O1284" s="1" t="s">
        <v>22</v>
      </c>
    </row>
    <row r="1285" spans="1:15" x14ac:dyDescent="0.3">
      <c r="A1285" s="1" t="s">
        <v>4113</v>
      </c>
      <c r="B1285" s="2">
        <v>44980</v>
      </c>
      <c r="C1285" s="1" t="s">
        <v>6672</v>
      </c>
      <c r="D1285" s="1" t="s">
        <v>39</v>
      </c>
      <c r="E1285">
        <v>2023</v>
      </c>
      <c r="F1285" s="1" t="s">
        <v>4114</v>
      </c>
      <c r="G1285" s="1" t="s">
        <v>4115</v>
      </c>
      <c r="H1285" s="1" t="s">
        <v>292</v>
      </c>
      <c r="I1285" s="1" t="s">
        <v>4116</v>
      </c>
      <c r="J1285" s="1" t="s">
        <v>51</v>
      </c>
      <c r="K1285" s="3">
        <v>23.66</v>
      </c>
      <c r="L1285">
        <v>3</v>
      </c>
      <c r="M1285" s="3">
        <v>70.98</v>
      </c>
      <c r="N1285" s="1" t="s">
        <v>21</v>
      </c>
      <c r="O1285" s="1" t="s">
        <v>193</v>
      </c>
    </row>
    <row r="1286" spans="1:15" x14ac:dyDescent="0.3">
      <c r="A1286" s="1" t="s">
        <v>4117</v>
      </c>
      <c r="B1286" s="2">
        <v>45530</v>
      </c>
      <c r="C1286" s="1" t="s">
        <v>6667</v>
      </c>
      <c r="D1286" s="1" t="s">
        <v>90</v>
      </c>
      <c r="E1286">
        <v>2024</v>
      </c>
      <c r="F1286" s="1" t="s">
        <v>977</v>
      </c>
      <c r="G1286" s="1" t="s">
        <v>978</v>
      </c>
      <c r="H1286" s="1" t="s">
        <v>1256</v>
      </c>
      <c r="I1286" s="1" t="s">
        <v>1257</v>
      </c>
      <c r="J1286" s="1" t="s">
        <v>20</v>
      </c>
      <c r="K1286" s="3">
        <v>17.989999999999998</v>
      </c>
      <c r="L1286">
        <v>3</v>
      </c>
      <c r="M1286" s="3">
        <v>53.97</v>
      </c>
      <c r="N1286" s="1" t="s">
        <v>6669</v>
      </c>
      <c r="O1286" s="1" t="s">
        <v>44</v>
      </c>
    </row>
    <row r="1287" spans="1:15" x14ac:dyDescent="0.3">
      <c r="A1287" s="1" t="s">
        <v>4118</v>
      </c>
      <c r="B1287" s="2">
        <v>44936</v>
      </c>
      <c r="C1287" s="1" t="s">
        <v>6671</v>
      </c>
      <c r="D1287" s="1" t="s">
        <v>210</v>
      </c>
      <c r="E1287">
        <v>2023</v>
      </c>
      <c r="F1287" s="1" t="s">
        <v>4119</v>
      </c>
      <c r="G1287" s="1" t="s">
        <v>4120</v>
      </c>
      <c r="H1287" s="1" t="s">
        <v>3893</v>
      </c>
      <c r="I1287" s="1" t="s">
        <v>4121</v>
      </c>
      <c r="J1287" s="1" t="s">
        <v>70</v>
      </c>
      <c r="K1287" s="3">
        <v>40.57</v>
      </c>
      <c r="L1287">
        <v>1</v>
      </c>
      <c r="M1287" s="3">
        <v>40.57</v>
      </c>
      <c r="N1287" s="1" t="s">
        <v>6669</v>
      </c>
      <c r="O1287" s="1" t="s">
        <v>52</v>
      </c>
    </row>
    <row r="1288" spans="1:15" x14ac:dyDescent="0.3">
      <c r="A1288" s="1" t="s">
        <v>4122</v>
      </c>
      <c r="B1288" s="2">
        <v>45326</v>
      </c>
      <c r="C1288" s="1" t="s">
        <v>6666</v>
      </c>
      <c r="D1288" s="1" t="s">
        <v>39</v>
      </c>
      <c r="E1288">
        <v>2024</v>
      </c>
      <c r="F1288" s="1" t="s">
        <v>578</v>
      </c>
      <c r="G1288" s="1" t="s">
        <v>1872</v>
      </c>
      <c r="H1288" s="1" t="s">
        <v>3666</v>
      </c>
      <c r="I1288" s="1" t="s">
        <v>4123</v>
      </c>
      <c r="J1288" s="1" t="s">
        <v>70</v>
      </c>
      <c r="K1288" s="3">
        <v>38.89</v>
      </c>
      <c r="L1288">
        <v>5</v>
      </c>
      <c r="M1288" s="3">
        <v>194.45</v>
      </c>
      <c r="N1288" s="1" t="s">
        <v>6669</v>
      </c>
      <c r="O1288" s="1" t="s">
        <v>80</v>
      </c>
    </row>
    <row r="1289" spans="1:15" x14ac:dyDescent="0.3">
      <c r="A1289" s="1" t="s">
        <v>4124</v>
      </c>
      <c r="B1289" s="2">
        <v>44872</v>
      </c>
      <c r="C1289" s="1" t="s">
        <v>6667</v>
      </c>
      <c r="D1289" s="1" t="s">
        <v>54</v>
      </c>
      <c r="E1289">
        <v>2022</v>
      </c>
      <c r="F1289" s="1" t="s">
        <v>686</v>
      </c>
      <c r="G1289" s="1" t="s">
        <v>1696</v>
      </c>
      <c r="H1289" s="1" t="s">
        <v>2161</v>
      </c>
      <c r="I1289" s="1" t="s">
        <v>2162</v>
      </c>
      <c r="J1289" s="1" t="s">
        <v>87</v>
      </c>
      <c r="K1289" s="3">
        <v>28.5</v>
      </c>
      <c r="L1289">
        <v>2</v>
      </c>
      <c r="M1289" s="3">
        <v>57</v>
      </c>
      <c r="N1289" s="1" t="s">
        <v>21</v>
      </c>
      <c r="O1289" s="1" t="s">
        <v>95</v>
      </c>
    </row>
    <row r="1290" spans="1:15" x14ac:dyDescent="0.3">
      <c r="A1290" s="1" t="s">
        <v>4125</v>
      </c>
      <c r="B1290" s="2">
        <v>45721</v>
      </c>
      <c r="C1290" s="1" t="s">
        <v>6670</v>
      </c>
      <c r="D1290" s="1" t="s">
        <v>15</v>
      </c>
      <c r="E1290">
        <v>2025</v>
      </c>
      <c r="F1290" s="1" t="s">
        <v>139</v>
      </c>
      <c r="G1290" s="1" t="s">
        <v>140</v>
      </c>
      <c r="H1290" s="1" t="s">
        <v>836</v>
      </c>
      <c r="I1290" s="1" t="s">
        <v>837</v>
      </c>
      <c r="J1290" s="1" t="s">
        <v>51</v>
      </c>
      <c r="K1290" s="3">
        <v>47.49</v>
      </c>
      <c r="L1290">
        <v>4</v>
      </c>
      <c r="M1290" s="3">
        <v>189.96</v>
      </c>
      <c r="N1290" s="1" t="s">
        <v>21</v>
      </c>
      <c r="O1290" s="1" t="s">
        <v>44</v>
      </c>
    </row>
    <row r="1291" spans="1:15" x14ac:dyDescent="0.3">
      <c r="A1291" s="1" t="s">
        <v>4126</v>
      </c>
      <c r="B1291" s="2">
        <v>45298</v>
      </c>
      <c r="C1291" s="1" t="s">
        <v>6666</v>
      </c>
      <c r="D1291" s="1" t="s">
        <v>210</v>
      </c>
      <c r="E1291">
        <v>2024</v>
      </c>
      <c r="F1291" s="1" t="s">
        <v>1482</v>
      </c>
      <c r="G1291" s="1" t="s">
        <v>1483</v>
      </c>
      <c r="H1291" s="1" t="s">
        <v>1613</v>
      </c>
      <c r="I1291" s="1" t="s">
        <v>1614</v>
      </c>
      <c r="J1291" s="1" t="s">
        <v>51</v>
      </c>
      <c r="K1291" s="3">
        <v>45.75</v>
      </c>
      <c r="L1291">
        <v>5</v>
      </c>
      <c r="M1291" s="3">
        <v>228.75</v>
      </c>
      <c r="N1291" s="1" t="s">
        <v>88</v>
      </c>
      <c r="O1291" s="1" t="s">
        <v>22</v>
      </c>
    </row>
    <row r="1292" spans="1:15" x14ac:dyDescent="0.3">
      <c r="A1292" s="1" t="s">
        <v>4127</v>
      </c>
      <c r="B1292" s="2">
        <v>45126</v>
      </c>
      <c r="C1292" s="1" t="s">
        <v>6670</v>
      </c>
      <c r="D1292" s="1" t="s">
        <v>32</v>
      </c>
      <c r="E1292">
        <v>2023</v>
      </c>
      <c r="F1292" s="1" t="s">
        <v>4128</v>
      </c>
      <c r="G1292" s="1" t="s">
        <v>4129</v>
      </c>
      <c r="H1292" s="1" t="s">
        <v>1055</v>
      </c>
      <c r="I1292" s="1" t="s">
        <v>4130</v>
      </c>
      <c r="J1292" s="1" t="s">
        <v>20</v>
      </c>
      <c r="K1292" s="3">
        <v>9.56</v>
      </c>
      <c r="L1292">
        <v>5</v>
      </c>
      <c r="M1292" s="3">
        <v>47.8</v>
      </c>
      <c r="N1292" s="1" t="s">
        <v>29</v>
      </c>
      <c r="O1292" s="1" t="s">
        <v>22</v>
      </c>
    </row>
    <row r="1293" spans="1:15" x14ac:dyDescent="0.3">
      <c r="A1293" s="1" t="s">
        <v>4131</v>
      </c>
      <c r="B1293" s="2">
        <v>45249</v>
      </c>
      <c r="C1293" s="1" t="s">
        <v>6666</v>
      </c>
      <c r="D1293" s="1" t="s">
        <v>54</v>
      </c>
      <c r="E1293">
        <v>2023</v>
      </c>
      <c r="F1293" s="1" t="s">
        <v>2113</v>
      </c>
      <c r="G1293" s="1" t="s">
        <v>2114</v>
      </c>
      <c r="H1293" s="1" t="s">
        <v>4132</v>
      </c>
      <c r="I1293" s="1" t="s">
        <v>4133</v>
      </c>
      <c r="J1293" s="1" t="s">
        <v>70</v>
      </c>
      <c r="K1293" s="3">
        <v>28.8</v>
      </c>
      <c r="L1293">
        <v>4</v>
      </c>
      <c r="M1293" s="3">
        <v>115.2</v>
      </c>
      <c r="N1293" s="1" t="s">
        <v>29</v>
      </c>
      <c r="O1293" s="1" t="s">
        <v>30</v>
      </c>
    </row>
    <row r="1294" spans="1:15" x14ac:dyDescent="0.3">
      <c r="A1294" s="1" t="s">
        <v>4134</v>
      </c>
      <c r="B1294" s="2">
        <v>45396</v>
      </c>
      <c r="C1294" s="1" t="s">
        <v>6666</v>
      </c>
      <c r="D1294" s="1" t="s">
        <v>82</v>
      </c>
      <c r="E1294">
        <v>2024</v>
      </c>
      <c r="F1294" s="1" t="s">
        <v>643</v>
      </c>
      <c r="G1294" s="1" t="s">
        <v>644</v>
      </c>
      <c r="H1294" s="1" t="s">
        <v>3531</v>
      </c>
      <c r="I1294" s="1" t="s">
        <v>4135</v>
      </c>
      <c r="J1294" s="1" t="s">
        <v>87</v>
      </c>
      <c r="K1294" s="3">
        <v>21.57</v>
      </c>
      <c r="L1294">
        <v>1</v>
      </c>
      <c r="M1294" s="3">
        <v>21.57</v>
      </c>
      <c r="N1294" s="1" t="s">
        <v>88</v>
      </c>
      <c r="O1294" s="1" t="s">
        <v>30</v>
      </c>
    </row>
    <row r="1295" spans="1:15" x14ac:dyDescent="0.3">
      <c r="A1295" s="1" t="s">
        <v>4136</v>
      </c>
      <c r="B1295" s="2">
        <v>45148</v>
      </c>
      <c r="C1295" s="1" t="s">
        <v>6672</v>
      </c>
      <c r="D1295" s="1" t="s">
        <v>90</v>
      </c>
      <c r="E1295">
        <v>2023</v>
      </c>
      <c r="F1295" s="1" t="s">
        <v>1452</v>
      </c>
      <c r="G1295" s="1" t="s">
        <v>4137</v>
      </c>
      <c r="H1295" s="1" t="s">
        <v>3149</v>
      </c>
      <c r="I1295" s="1" t="s">
        <v>4138</v>
      </c>
      <c r="J1295" s="1" t="s">
        <v>87</v>
      </c>
      <c r="K1295" s="3">
        <v>11.23</v>
      </c>
      <c r="L1295">
        <v>3</v>
      </c>
      <c r="M1295" s="3">
        <v>33.69</v>
      </c>
      <c r="N1295" s="1" t="s">
        <v>21</v>
      </c>
      <c r="O1295" s="1" t="s">
        <v>52</v>
      </c>
    </row>
    <row r="1296" spans="1:15" x14ac:dyDescent="0.3">
      <c r="A1296" s="1" t="s">
        <v>4139</v>
      </c>
      <c r="B1296" s="2">
        <v>45279</v>
      </c>
      <c r="C1296" s="1" t="s">
        <v>6671</v>
      </c>
      <c r="D1296" s="1" t="s">
        <v>107</v>
      </c>
      <c r="E1296">
        <v>2023</v>
      </c>
      <c r="F1296" s="1" t="s">
        <v>404</v>
      </c>
      <c r="G1296" s="1" t="s">
        <v>405</v>
      </c>
      <c r="H1296" s="1" t="s">
        <v>2229</v>
      </c>
      <c r="I1296" s="1" t="s">
        <v>2230</v>
      </c>
      <c r="J1296" s="1" t="s">
        <v>20</v>
      </c>
      <c r="K1296" s="3">
        <v>48.16</v>
      </c>
      <c r="L1296">
        <v>4</v>
      </c>
      <c r="M1296" s="3">
        <v>192.64</v>
      </c>
      <c r="N1296" s="1" t="s">
        <v>88</v>
      </c>
      <c r="O1296" s="1" t="s">
        <v>52</v>
      </c>
    </row>
    <row r="1297" spans="1:15" x14ac:dyDescent="0.3">
      <c r="A1297" s="1" t="s">
        <v>4140</v>
      </c>
      <c r="B1297" s="2">
        <v>45782</v>
      </c>
      <c r="C1297" s="1" t="s">
        <v>6667</v>
      </c>
      <c r="D1297" s="1" t="s">
        <v>46</v>
      </c>
      <c r="E1297">
        <v>2025</v>
      </c>
      <c r="F1297" s="1" t="s">
        <v>414</v>
      </c>
      <c r="G1297" s="1" t="s">
        <v>415</v>
      </c>
      <c r="H1297" s="1" t="s">
        <v>1306</v>
      </c>
      <c r="I1297" s="1" t="s">
        <v>1307</v>
      </c>
      <c r="J1297" s="1" t="s">
        <v>70</v>
      </c>
      <c r="K1297" s="3">
        <v>36.56</v>
      </c>
      <c r="L1297">
        <v>1</v>
      </c>
      <c r="M1297" s="3">
        <v>36.56</v>
      </c>
      <c r="N1297" s="1" t="s">
        <v>6669</v>
      </c>
      <c r="O1297" s="1" t="s">
        <v>37</v>
      </c>
    </row>
    <row r="1298" spans="1:15" x14ac:dyDescent="0.3">
      <c r="A1298" s="1" t="s">
        <v>4141</v>
      </c>
      <c r="B1298" s="2">
        <v>45591</v>
      </c>
      <c r="C1298" s="1" t="s">
        <v>6673</v>
      </c>
      <c r="D1298" s="1" t="s">
        <v>133</v>
      </c>
      <c r="E1298">
        <v>2024</v>
      </c>
      <c r="F1298" s="1" t="s">
        <v>583</v>
      </c>
      <c r="G1298" s="1" t="s">
        <v>3000</v>
      </c>
      <c r="H1298" s="1" t="s">
        <v>1398</v>
      </c>
      <c r="I1298" s="1" t="s">
        <v>1399</v>
      </c>
      <c r="J1298" s="1" t="s">
        <v>20</v>
      </c>
      <c r="K1298" s="3">
        <v>39.64</v>
      </c>
      <c r="L1298">
        <v>2</v>
      </c>
      <c r="M1298" s="3">
        <v>79.28</v>
      </c>
      <c r="N1298" s="1" t="s">
        <v>88</v>
      </c>
      <c r="O1298" s="1" t="s">
        <v>193</v>
      </c>
    </row>
    <row r="1299" spans="1:15" x14ac:dyDescent="0.3">
      <c r="A1299" s="1" t="s">
        <v>4142</v>
      </c>
      <c r="B1299" s="2">
        <v>45415</v>
      </c>
      <c r="C1299" s="1" t="s">
        <v>6668</v>
      </c>
      <c r="D1299" s="1" t="s">
        <v>46</v>
      </c>
      <c r="E1299">
        <v>2024</v>
      </c>
      <c r="F1299" s="1" t="s">
        <v>4143</v>
      </c>
      <c r="G1299" s="1" t="s">
        <v>4144</v>
      </c>
      <c r="H1299" s="1" t="s">
        <v>3280</v>
      </c>
      <c r="I1299" s="1" t="s">
        <v>3281</v>
      </c>
      <c r="J1299" s="1" t="s">
        <v>20</v>
      </c>
      <c r="K1299" s="3">
        <v>40.83</v>
      </c>
      <c r="L1299">
        <v>3</v>
      </c>
      <c r="M1299" s="3">
        <v>122.49</v>
      </c>
      <c r="N1299" s="1" t="s">
        <v>21</v>
      </c>
      <c r="O1299" s="1" t="s">
        <v>37</v>
      </c>
    </row>
    <row r="1300" spans="1:15" x14ac:dyDescent="0.3">
      <c r="A1300" s="1" t="s">
        <v>4145</v>
      </c>
      <c r="B1300" s="2">
        <v>44876</v>
      </c>
      <c r="C1300" s="1" t="s">
        <v>6668</v>
      </c>
      <c r="D1300" s="1" t="s">
        <v>54</v>
      </c>
      <c r="E1300">
        <v>2022</v>
      </c>
      <c r="F1300" s="1" t="s">
        <v>2327</v>
      </c>
      <c r="G1300" s="1" t="s">
        <v>4146</v>
      </c>
      <c r="H1300" s="1" t="s">
        <v>3829</v>
      </c>
      <c r="I1300" s="1" t="s">
        <v>3830</v>
      </c>
      <c r="J1300" s="1" t="s">
        <v>51</v>
      </c>
      <c r="K1300" s="3">
        <v>18.13</v>
      </c>
      <c r="L1300">
        <v>4</v>
      </c>
      <c r="M1300" s="3">
        <v>72.52</v>
      </c>
      <c r="N1300" s="1" t="s">
        <v>6669</v>
      </c>
      <c r="O1300" s="1" t="s">
        <v>37</v>
      </c>
    </row>
    <row r="1301" spans="1:15" x14ac:dyDescent="0.3">
      <c r="A1301" s="1" t="s">
        <v>4147</v>
      </c>
      <c r="B1301" s="2">
        <v>45840</v>
      </c>
      <c r="C1301" s="1" t="s">
        <v>6670</v>
      </c>
      <c r="D1301" s="1" t="s">
        <v>32</v>
      </c>
      <c r="E1301">
        <v>2025</v>
      </c>
      <c r="F1301" s="1" t="s">
        <v>134</v>
      </c>
      <c r="G1301" s="1" t="s">
        <v>135</v>
      </c>
      <c r="H1301" s="1" t="s">
        <v>4148</v>
      </c>
      <c r="I1301" s="1" t="s">
        <v>4149</v>
      </c>
      <c r="J1301" s="1" t="s">
        <v>20</v>
      </c>
      <c r="K1301" s="3">
        <v>24.03</v>
      </c>
      <c r="L1301">
        <v>1</v>
      </c>
      <c r="M1301" s="3">
        <v>24.03</v>
      </c>
      <c r="N1301" s="1" t="s">
        <v>21</v>
      </c>
      <c r="O1301" s="1" t="s">
        <v>30</v>
      </c>
    </row>
    <row r="1302" spans="1:15" x14ac:dyDescent="0.3">
      <c r="A1302" s="1" t="s">
        <v>4150</v>
      </c>
      <c r="B1302" s="2">
        <v>44900</v>
      </c>
      <c r="C1302" s="1" t="s">
        <v>6667</v>
      </c>
      <c r="D1302" s="1" t="s">
        <v>107</v>
      </c>
      <c r="E1302">
        <v>2022</v>
      </c>
      <c r="F1302" s="1" t="s">
        <v>511</v>
      </c>
      <c r="G1302" s="1" t="s">
        <v>4151</v>
      </c>
      <c r="H1302" s="1" t="s">
        <v>2650</v>
      </c>
      <c r="I1302" s="1" t="s">
        <v>2651</v>
      </c>
      <c r="J1302" s="1" t="s">
        <v>20</v>
      </c>
      <c r="K1302" s="3">
        <v>12.67</v>
      </c>
      <c r="L1302">
        <v>4</v>
      </c>
      <c r="M1302" s="3">
        <v>50.68</v>
      </c>
      <c r="N1302" s="1" t="s">
        <v>6669</v>
      </c>
      <c r="O1302" s="1" t="s">
        <v>95</v>
      </c>
    </row>
    <row r="1303" spans="1:15" x14ac:dyDescent="0.3">
      <c r="A1303" s="1" t="s">
        <v>4152</v>
      </c>
      <c r="B1303" s="2">
        <v>45449</v>
      </c>
      <c r="C1303" s="1" t="s">
        <v>6672</v>
      </c>
      <c r="D1303" s="1" t="s">
        <v>24</v>
      </c>
      <c r="E1303">
        <v>2024</v>
      </c>
      <c r="F1303" s="1" t="s">
        <v>3057</v>
      </c>
      <c r="G1303" s="1" t="s">
        <v>3058</v>
      </c>
      <c r="H1303" s="1" t="s">
        <v>4153</v>
      </c>
      <c r="I1303" s="1" t="s">
        <v>4154</v>
      </c>
      <c r="J1303" s="1" t="s">
        <v>70</v>
      </c>
      <c r="K1303" s="3">
        <v>48.8</v>
      </c>
      <c r="L1303">
        <v>4</v>
      </c>
      <c r="M1303" s="3">
        <v>195.2</v>
      </c>
      <c r="N1303" s="1" t="s">
        <v>21</v>
      </c>
      <c r="O1303" s="1" t="s">
        <v>193</v>
      </c>
    </row>
    <row r="1304" spans="1:15" x14ac:dyDescent="0.3">
      <c r="A1304" s="1" t="s">
        <v>4155</v>
      </c>
      <c r="B1304" s="2">
        <v>44912</v>
      </c>
      <c r="C1304" s="1" t="s">
        <v>6673</v>
      </c>
      <c r="D1304" s="1" t="s">
        <v>107</v>
      </c>
      <c r="E1304">
        <v>2022</v>
      </c>
      <c r="F1304" s="1" t="s">
        <v>200</v>
      </c>
      <c r="G1304" s="1" t="s">
        <v>1967</v>
      </c>
      <c r="H1304" s="1" t="s">
        <v>2174</v>
      </c>
      <c r="I1304" s="1" t="s">
        <v>3048</v>
      </c>
      <c r="J1304" s="1" t="s">
        <v>20</v>
      </c>
      <c r="K1304" s="3">
        <v>14.87</v>
      </c>
      <c r="L1304">
        <v>5</v>
      </c>
      <c r="M1304" s="3">
        <v>74.349999999999994</v>
      </c>
      <c r="N1304" s="1" t="s">
        <v>21</v>
      </c>
      <c r="O1304" s="1" t="s">
        <v>30</v>
      </c>
    </row>
    <row r="1305" spans="1:15" x14ac:dyDescent="0.3">
      <c r="A1305" s="1" t="s">
        <v>4156</v>
      </c>
      <c r="B1305" s="2">
        <v>45380</v>
      </c>
      <c r="C1305" s="1" t="s">
        <v>6668</v>
      </c>
      <c r="D1305" s="1" t="s">
        <v>15</v>
      </c>
      <c r="E1305">
        <v>2024</v>
      </c>
      <c r="F1305" s="1" t="s">
        <v>3990</v>
      </c>
      <c r="G1305" s="1" t="s">
        <v>4157</v>
      </c>
      <c r="H1305" s="1" t="s">
        <v>4036</v>
      </c>
      <c r="I1305" s="1" t="s">
        <v>4037</v>
      </c>
      <c r="J1305" s="1" t="s">
        <v>87</v>
      </c>
      <c r="K1305" s="3">
        <v>15.95</v>
      </c>
      <c r="L1305">
        <v>5</v>
      </c>
      <c r="M1305" s="3">
        <v>79.75</v>
      </c>
      <c r="N1305" s="1" t="s">
        <v>6669</v>
      </c>
      <c r="O1305" s="1" t="s">
        <v>22</v>
      </c>
    </row>
    <row r="1306" spans="1:15" x14ac:dyDescent="0.3">
      <c r="A1306" s="1" t="s">
        <v>4158</v>
      </c>
      <c r="B1306" s="2">
        <v>45298</v>
      </c>
      <c r="C1306" s="1" t="s">
        <v>6666</v>
      </c>
      <c r="D1306" s="1" t="s">
        <v>210</v>
      </c>
      <c r="E1306">
        <v>2024</v>
      </c>
      <c r="F1306" s="1" t="s">
        <v>2932</v>
      </c>
      <c r="G1306" s="1" t="s">
        <v>2200</v>
      </c>
      <c r="H1306" s="1" t="s">
        <v>2796</v>
      </c>
      <c r="I1306" s="1" t="s">
        <v>4159</v>
      </c>
      <c r="J1306" s="1" t="s">
        <v>87</v>
      </c>
      <c r="K1306" s="3">
        <v>43.11</v>
      </c>
      <c r="L1306">
        <v>4</v>
      </c>
      <c r="M1306" s="3">
        <v>172.44</v>
      </c>
      <c r="N1306" s="1" t="s">
        <v>6669</v>
      </c>
      <c r="O1306" s="1" t="s">
        <v>22</v>
      </c>
    </row>
    <row r="1307" spans="1:15" x14ac:dyDescent="0.3">
      <c r="A1307" s="1" t="s">
        <v>4160</v>
      </c>
      <c r="B1307" s="2">
        <v>45610</v>
      </c>
      <c r="C1307" s="1" t="s">
        <v>6672</v>
      </c>
      <c r="D1307" s="1" t="s">
        <v>54</v>
      </c>
      <c r="E1307">
        <v>2024</v>
      </c>
      <c r="F1307" s="1" t="s">
        <v>1326</v>
      </c>
      <c r="G1307" s="1" t="s">
        <v>4161</v>
      </c>
      <c r="H1307" s="1" t="s">
        <v>1287</v>
      </c>
      <c r="I1307" s="1" t="s">
        <v>1288</v>
      </c>
      <c r="J1307" s="1" t="s">
        <v>70</v>
      </c>
      <c r="K1307" s="3">
        <v>13.2</v>
      </c>
      <c r="L1307">
        <v>3</v>
      </c>
      <c r="M1307" s="3">
        <v>39.6</v>
      </c>
      <c r="N1307" s="1" t="s">
        <v>21</v>
      </c>
      <c r="O1307" s="1" t="s">
        <v>37</v>
      </c>
    </row>
    <row r="1308" spans="1:15" x14ac:dyDescent="0.3">
      <c r="A1308" s="1" t="s">
        <v>4162</v>
      </c>
      <c r="B1308" s="2">
        <v>45460</v>
      </c>
      <c r="C1308" s="1" t="s">
        <v>6667</v>
      </c>
      <c r="D1308" s="1" t="s">
        <v>24</v>
      </c>
      <c r="E1308">
        <v>2024</v>
      </c>
      <c r="F1308" s="1" t="s">
        <v>1840</v>
      </c>
      <c r="G1308" s="1" t="s">
        <v>4163</v>
      </c>
      <c r="H1308" s="1" t="s">
        <v>1487</v>
      </c>
      <c r="I1308" s="1" t="s">
        <v>1488</v>
      </c>
      <c r="J1308" s="1" t="s">
        <v>20</v>
      </c>
      <c r="K1308" s="3">
        <v>48.74</v>
      </c>
      <c r="L1308">
        <v>4</v>
      </c>
      <c r="M1308" s="3">
        <v>194.96</v>
      </c>
      <c r="N1308" s="1" t="s">
        <v>21</v>
      </c>
      <c r="O1308" s="1" t="s">
        <v>37</v>
      </c>
    </row>
    <row r="1309" spans="1:15" x14ac:dyDescent="0.3">
      <c r="A1309" s="1" t="s">
        <v>4164</v>
      </c>
      <c r="B1309" s="2">
        <v>45557</v>
      </c>
      <c r="C1309" s="1" t="s">
        <v>6666</v>
      </c>
      <c r="D1309" s="1" t="s">
        <v>60</v>
      </c>
      <c r="E1309">
        <v>2024</v>
      </c>
      <c r="F1309" s="1" t="s">
        <v>2014</v>
      </c>
      <c r="G1309" s="1" t="s">
        <v>2073</v>
      </c>
      <c r="H1309" s="1" t="s">
        <v>1431</v>
      </c>
      <c r="I1309" s="1" t="s">
        <v>1432</v>
      </c>
      <c r="J1309" s="1" t="s">
        <v>20</v>
      </c>
      <c r="K1309" s="3">
        <v>24.66</v>
      </c>
      <c r="L1309">
        <v>1</v>
      </c>
      <c r="M1309" s="3">
        <v>24.66</v>
      </c>
      <c r="N1309" s="1" t="s">
        <v>21</v>
      </c>
      <c r="O1309" s="1" t="s">
        <v>37</v>
      </c>
    </row>
    <row r="1310" spans="1:15" x14ac:dyDescent="0.3">
      <c r="A1310" s="1" t="s">
        <v>4165</v>
      </c>
      <c r="B1310" s="2">
        <v>44906</v>
      </c>
      <c r="C1310" s="1" t="s">
        <v>6666</v>
      </c>
      <c r="D1310" s="1" t="s">
        <v>107</v>
      </c>
      <c r="E1310">
        <v>2022</v>
      </c>
      <c r="F1310" s="1" t="s">
        <v>1326</v>
      </c>
      <c r="G1310" s="1" t="s">
        <v>1327</v>
      </c>
      <c r="H1310" s="1" t="s">
        <v>4166</v>
      </c>
      <c r="I1310" s="1" t="s">
        <v>4167</v>
      </c>
      <c r="J1310" s="1" t="s">
        <v>51</v>
      </c>
      <c r="K1310" s="3">
        <v>54.78</v>
      </c>
      <c r="L1310">
        <v>5</v>
      </c>
      <c r="M1310" s="3">
        <v>273.89999999999998</v>
      </c>
      <c r="N1310" s="1" t="s">
        <v>21</v>
      </c>
      <c r="O1310" s="1" t="s">
        <v>44</v>
      </c>
    </row>
    <row r="1311" spans="1:15" x14ac:dyDescent="0.3">
      <c r="A1311" s="1" t="s">
        <v>4168</v>
      </c>
      <c r="B1311" s="2">
        <v>45073</v>
      </c>
      <c r="C1311" s="1" t="s">
        <v>6673</v>
      </c>
      <c r="D1311" s="1" t="s">
        <v>46</v>
      </c>
      <c r="E1311">
        <v>2023</v>
      </c>
      <c r="F1311" s="1" t="s">
        <v>4008</v>
      </c>
      <c r="G1311" s="1" t="s">
        <v>4009</v>
      </c>
      <c r="H1311" s="1" t="s">
        <v>3258</v>
      </c>
      <c r="I1311" s="1" t="s">
        <v>4169</v>
      </c>
      <c r="J1311" s="1" t="s">
        <v>20</v>
      </c>
      <c r="K1311" s="3">
        <v>30.38</v>
      </c>
      <c r="L1311">
        <v>1</v>
      </c>
      <c r="M1311" s="3">
        <v>30.38</v>
      </c>
      <c r="N1311" s="1" t="s">
        <v>88</v>
      </c>
      <c r="O1311" s="1" t="s">
        <v>22</v>
      </c>
    </row>
    <row r="1312" spans="1:15" x14ac:dyDescent="0.3">
      <c r="A1312" s="1" t="s">
        <v>4170</v>
      </c>
      <c r="B1312" s="2">
        <v>45534</v>
      </c>
      <c r="C1312" s="1" t="s">
        <v>6668</v>
      </c>
      <c r="D1312" s="1" t="s">
        <v>90</v>
      </c>
      <c r="E1312">
        <v>2024</v>
      </c>
      <c r="F1312" s="1" t="s">
        <v>3262</v>
      </c>
      <c r="G1312" s="1" t="s">
        <v>4171</v>
      </c>
      <c r="H1312" s="1" t="s">
        <v>3531</v>
      </c>
      <c r="I1312" s="1" t="s">
        <v>3532</v>
      </c>
      <c r="J1312" s="1" t="s">
        <v>51</v>
      </c>
      <c r="K1312" s="3">
        <v>13.86</v>
      </c>
      <c r="L1312">
        <v>3</v>
      </c>
      <c r="M1312" s="3">
        <v>41.58</v>
      </c>
      <c r="N1312" s="1" t="s">
        <v>88</v>
      </c>
      <c r="O1312" s="1" t="s">
        <v>44</v>
      </c>
    </row>
    <row r="1313" spans="1:15" x14ac:dyDescent="0.3">
      <c r="A1313" s="1" t="s">
        <v>4172</v>
      </c>
      <c r="B1313" s="2">
        <v>45526</v>
      </c>
      <c r="C1313" s="1" t="s">
        <v>6672</v>
      </c>
      <c r="D1313" s="1" t="s">
        <v>90</v>
      </c>
      <c r="E1313">
        <v>2024</v>
      </c>
      <c r="F1313" s="1" t="s">
        <v>982</v>
      </c>
      <c r="G1313" s="1" t="s">
        <v>4173</v>
      </c>
      <c r="H1313" s="1" t="s">
        <v>4174</v>
      </c>
      <c r="I1313" s="1" t="s">
        <v>4175</v>
      </c>
      <c r="J1313" s="1" t="s">
        <v>51</v>
      </c>
      <c r="K1313" s="3">
        <v>40</v>
      </c>
      <c r="L1313">
        <v>3</v>
      </c>
      <c r="M1313" s="3">
        <v>120</v>
      </c>
      <c r="N1313" s="1" t="s">
        <v>88</v>
      </c>
      <c r="O1313" s="1" t="s">
        <v>30</v>
      </c>
    </row>
    <row r="1314" spans="1:15" x14ac:dyDescent="0.3">
      <c r="A1314" s="1" t="s">
        <v>4176</v>
      </c>
      <c r="B1314" s="2">
        <v>45452</v>
      </c>
      <c r="C1314" s="1" t="s">
        <v>6666</v>
      </c>
      <c r="D1314" s="1" t="s">
        <v>24</v>
      </c>
      <c r="E1314">
        <v>2024</v>
      </c>
      <c r="F1314" s="1" t="s">
        <v>2688</v>
      </c>
      <c r="G1314" s="1" t="s">
        <v>2689</v>
      </c>
      <c r="H1314" s="1" t="s">
        <v>2287</v>
      </c>
      <c r="I1314" s="1" t="s">
        <v>2288</v>
      </c>
      <c r="J1314" s="1" t="s">
        <v>20</v>
      </c>
      <c r="K1314" s="3">
        <v>57.03</v>
      </c>
      <c r="L1314">
        <v>2</v>
      </c>
      <c r="M1314" s="3">
        <v>114.06</v>
      </c>
      <c r="N1314" s="1" t="s">
        <v>21</v>
      </c>
      <c r="O1314" s="1" t="s">
        <v>37</v>
      </c>
    </row>
    <row r="1315" spans="1:15" x14ac:dyDescent="0.3">
      <c r="A1315" s="1" t="s">
        <v>4177</v>
      </c>
      <c r="B1315" s="2">
        <v>45471</v>
      </c>
      <c r="C1315" s="1" t="s">
        <v>6668</v>
      </c>
      <c r="D1315" s="1" t="s">
        <v>24</v>
      </c>
      <c r="E1315">
        <v>2024</v>
      </c>
      <c r="F1315" s="1" t="s">
        <v>2045</v>
      </c>
      <c r="G1315" s="1" t="s">
        <v>4178</v>
      </c>
      <c r="H1315" s="1" t="s">
        <v>213</v>
      </c>
      <c r="I1315" s="1" t="s">
        <v>214</v>
      </c>
      <c r="J1315" s="1" t="s">
        <v>70</v>
      </c>
      <c r="K1315" s="3">
        <v>18.48</v>
      </c>
      <c r="L1315">
        <v>4</v>
      </c>
      <c r="M1315" s="3">
        <v>73.92</v>
      </c>
      <c r="N1315" s="1" t="s">
        <v>6669</v>
      </c>
      <c r="O1315" s="1" t="s">
        <v>193</v>
      </c>
    </row>
    <row r="1316" spans="1:15" x14ac:dyDescent="0.3">
      <c r="A1316" s="1" t="s">
        <v>4179</v>
      </c>
      <c r="B1316" s="2">
        <v>45208</v>
      </c>
      <c r="C1316" s="1" t="s">
        <v>6667</v>
      </c>
      <c r="D1316" s="1" t="s">
        <v>133</v>
      </c>
      <c r="E1316">
        <v>2023</v>
      </c>
      <c r="F1316" s="1" t="s">
        <v>216</v>
      </c>
      <c r="G1316" s="1" t="s">
        <v>3201</v>
      </c>
      <c r="H1316" s="1" t="s">
        <v>1602</v>
      </c>
      <c r="I1316" s="1" t="s">
        <v>1603</v>
      </c>
      <c r="J1316" s="1" t="s">
        <v>87</v>
      </c>
      <c r="K1316" s="3">
        <v>22.37</v>
      </c>
      <c r="L1316">
        <v>1</v>
      </c>
      <c r="M1316" s="3">
        <v>22.37</v>
      </c>
      <c r="N1316" s="1" t="s">
        <v>6669</v>
      </c>
      <c r="O1316" s="1" t="s">
        <v>95</v>
      </c>
    </row>
    <row r="1317" spans="1:15" x14ac:dyDescent="0.3">
      <c r="A1317" s="1" t="s">
        <v>4180</v>
      </c>
      <c r="B1317" s="2">
        <v>45050</v>
      </c>
      <c r="C1317" s="1" t="s">
        <v>6672</v>
      </c>
      <c r="D1317" s="1" t="s">
        <v>46</v>
      </c>
      <c r="E1317">
        <v>2023</v>
      </c>
      <c r="F1317" s="1" t="s">
        <v>270</v>
      </c>
      <c r="G1317" s="1" t="s">
        <v>1268</v>
      </c>
      <c r="H1317" s="1" t="s">
        <v>4181</v>
      </c>
      <c r="I1317" s="1" t="s">
        <v>4182</v>
      </c>
      <c r="J1317" s="1" t="s">
        <v>51</v>
      </c>
      <c r="K1317" s="3">
        <v>44.19</v>
      </c>
      <c r="L1317">
        <v>3</v>
      </c>
      <c r="M1317" s="3">
        <v>132.57</v>
      </c>
      <c r="N1317" s="1" t="s">
        <v>6669</v>
      </c>
      <c r="O1317" s="1" t="s">
        <v>44</v>
      </c>
    </row>
    <row r="1318" spans="1:15" x14ac:dyDescent="0.3">
      <c r="A1318" s="1" t="s">
        <v>4183</v>
      </c>
      <c r="B1318" s="2">
        <v>44840</v>
      </c>
      <c r="C1318" s="1" t="s">
        <v>6672</v>
      </c>
      <c r="D1318" s="1" t="s">
        <v>133</v>
      </c>
      <c r="E1318">
        <v>2022</v>
      </c>
      <c r="F1318" s="1" t="s">
        <v>1376</v>
      </c>
      <c r="G1318" s="1" t="s">
        <v>1377</v>
      </c>
      <c r="H1318" s="1" t="s">
        <v>2796</v>
      </c>
      <c r="I1318" s="1" t="s">
        <v>2797</v>
      </c>
      <c r="J1318" s="1" t="s">
        <v>70</v>
      </c>
      <c r="K1318" s="3">
        <v>29.68</v>
      </c>
      <c r="L1318">
        <v>1</v>
      </c>
      <c r="M1318" s="3">
        <v>29.68</v>
      </c>
      <c r="N1318" s="1" t="s">
        <v>21</v>
      </c>
      <c r="O1318" s="1" t="s">
        <v>22</v>
      </c>
    </row>
    <row r="1319" spans="1:15" x14ac:dyDescent="0.3">
      <c r="A1319" s="1" t="s">
        <v>4184</v>
      </c>
      <c r="B1319" s="2">
        <v>45856</v>
      </c>
      <c r="C1319" s="1" t="s">
        <v>6668</v>
      </c>
      <c r="D1319" s="1" t="s">
        <v>32</v>
      </c>
      <c r="E1319">
        <v>2025</v>
      </c>
      <c r="F1319" s="1" t="s">
        <v>4185</v>
      </c>
      <c r="G1319" s="1" t="s">
        <v>4186</v>
      </c>
      <c r="H1319" s="1" t="s">
        <v>628</v>
      </c>
      <c r="I1319" s="1" t="s">
        <v>629</v>
      </c>
      <c r="J1319" s="1" t="s">
        <v>20</v>
      </c>
      <c r="K1319" s="3">
        <v>35.69</v>
      </c>
      <c r="L1319">
        <v>2</v>
      </c>
      <c r="M1319" s="3">
        <v>71.38</v>
      </c>
      <c r="N1319" s="1" t="s">
        <v>21</v>
      </c>
      <c r="O1319" s="1" t="s">
        <v>44</v>
      </c>
    </row>
    <row r="1320" spans="1:15" x14ac:dyDescent="0.3">
      <c r="A1320" s="1" t="s">
        <v>4187</v>
      </c>
      <c r="B1320" s="2">
        <v>44891</v>
      </c>
      <c r="C1320" s="1" t="s">
        <v>6673</v>
      </c>
      <c r="D1320" s="1" t="s">
        <v>54</v>
      </c>
      <c r="E1320">
        <v>2022</v>
      </c>
      <c r="F1320" s="1" t="s">
        <v>1449</v>
      </c>
      <c r="G1320" s="1" t="s">
        <v>2436</v>
      </c>
      <c r="H1320" s="1" t="s">
        <v>3377</v>
      </c>
      <c r="I1320" s="1" t="s">
        <v>3378</v>
      </c>
      <c r="J1320" s="1" t="s">
        <v>20</v>
      </c>
      <c r="K1320" s="3">
        <v>33.68</v>
      </c>
      <c r="L1320">
        <v>1</v>
      </c>
      <c r="M1320" s="3">
        <v>33.68</v>
      </c>
      <c r="N1320" s="1" t="s">
        <v>6669</v>
      </c>
      <c r="O1320" s="1" t="s">
        <v>95</v>
      </c>
    </row>
    <row r="1321" spans="1:15" x14ac:dyDescent="0.3">
      <c r="A1321" s="1" t="s">
        <v>4188</v>
      </c>
      <c r="B1321" s="2">
        <v>45795</v>
      </c>
      <c r="C1321" s="1" t="s">
        <v>6666</v>
      </c>
      <c r="D1321" s="1" t="s">
        <v>46</v>
      </c>
      <c r="E1321">
        <v>2025</v>
      </c>
      <c r="F1321" s="1" t="s">
        <v>123</v>
      </c>
      <c r="G1321" s="1" t="s">
        <v>3812</v>
      </c>
      <c r="H1321" s="1" t="s">
        <v>4189</v>
      </c>
      <c r="I1321" s="1" t="s">
        <v>4190</v>
      </c>
      <c r="J1321" s="1" t="s">
        <v>20</v>
      </c>
      <c r="K1321" s="3">
        <v>42.31</v>
      </c>
      <c r="L1321">
        <v>2</v>
      </c>
      <c r="M1321" s="3">
        <v>84.62</v>
      </c>
      <c r="N1321" s="1" t="s">
        <v>21</v>
      </c>
      <c r="O1321" s="1" t="s">
        <v>30</v>
      </c>
    </row>
    <row r="1322" spans="1:15" x14ac:dyDescent="0.3">
      <c r="A1322" s="1" t="s">
        <v>4191</v>
      </c>
      <c r="B1322" s="2">
        <v>45227</v>
      </c>
      <c r="C1322" s="1" t="s">
        <v>6673</v>
      </c>
      <c r="D1322" s="1" t="s">
        <v>133</v>
      </c>
      <c r="E1322">
        <v>2023</v>
      </c>
      <c r="F1322" s="1" t="s">
        <v>4192</v>
      </c>
      <c r="G1322" s="1" t="s">
        <v>4193</v>
      </c>
      <c r="H1322" s="1" t="s">
        <v>1365</v>
      </c>
      <c r="I1322" s="1" t="s">
        <v>1366</v>
      </c>
      <c r="J1322" s="1" t="s">
        <v>70</v>
      </c>
      <c r="K1322" s="3">
        <v>16.63</v>
      </c>
      <c r="L1322">
        <v>2</v>
      </c>
      <c r="M1322" s="3">
        <v>33.26</v>
      </c>
      <c r="N1322" s="1" t="s">
        <v>21</v>
      </c>
      <c r="O1322" s="1" t="s">
        <v>44</v>
      </c>
    </row>
    <row r="1323" spans="1:15" x14ac:dyDescent="0.3">
      <c r="A1323" s="1" t="s">
        <v>4194</v>
      </c>
      <c r="B1323" s="2">
        <v>45262</v>
      </c>
      <c r="C1323" s="1" t="s">
        <v>6673</v>
      </c>
      <c r="D1323" s="1" t="s">
        <v>107</v>
      </c>
      <c r="E1323">
        <v>2023</v>
      </c>
      <c r="F1323" s="1" t="s">
        <v>1569</v>
      </c>
      <c r="G1323" s="1" t="s">
        <v>1698</v>
      </c>
      <c r="H1323" s="1" t="s">
        <v>2509</v>
      </c>
      <c r="I1323" s="1" t="s">
        <v>4195</v>
      </c>
      <c r="J1323" s="1" t="s">
        <v>51</v>
      </c>
      <c r="K1323" s="3">
        <v>34.97</v>
      </c>
      <c r="L1323">
        <v>2</v>
      </c>
      <c r="M1323" s="3">
        <v>69.94</v>
      </c>
      <c r="N1323" s="1" t="s">
        <v>29</v>
      </c>
      <c r="O1323" s="1" t="s">
        <v>37</v>
      </c>
    </row>
    <row r="1324" spans="1:15" x14ac:dyDescent="0.3">
      <c r="A1324" s="1" t="s">
        <v>4196</v>
      </c>
      <c r="B1324" s="2">
        <v>45030</v>
      </c>
      <c r="C1324" s="1" t="s">
        <v>6668</v>
      </c>
      <c r="D1324" s="1" t="s">
        <v>82</v>
      </c>
      <c r="E1324">
        <v>2023</v>
      </c>
      <c r="F1324" s="1" t="s">
        <v>1180</v>
      </c>
      <c r="G1324" s="1" t="s">
        <v>1181</v>
      </c>
      <c r="H1324" s="1" t="s">
        <v>886</v>
      </c>
      <c r="I1324" s="1" t="s">
        <v>887</v>
      </c>
      <c r="J1324" s="1" t="s">
        <v>20</v>
      </c>
      <c r="K1324" s="3">
        <v>38.53</v>
      </c>
      <c r="L1324">
        <v>2</v>
      </c>
      <c r="M1324" s="3">
        <v>77.06</v>
      </c>
      <c r="N1324" s="1" t="s">
        <v>29</v>
      </c>
      <c r="O1324" s="1" t="s">
        <v>30</v>
      </c>
    </row>
    <row r="1325" spans="1:15" x14ac:dyDescent="0.3">
      <c r="A1325" s="1" t="s">
        <v>4197</v>
      </c>
      <c r="B1325" s="2">
        <v>44850</v>
      </c>
      <c r="C1325" s="1" t="s">
        <v>6666</v>
      </c>
      <c r="D1325" s="1" t="s">
        <v>133</v>
      </c>
      <c r="E1325">
        <v>2022</v>
      </c>
      <c r="F1325" s="1" t="s">
        <v>1588</v>
      </c>
      <c r="G1325" s="1" t="s">
        <v>4198</v>
      </c>
      <c r="H1325" s="1" t="s">
        <v>618</v>
      </c>
      <c r="I1325" s="1" t="s">
        <v>619</v>
      </c>
      <c r="J1325" s="1" t="s">
        <v>51</v>
      </c>
      <c r="K1325" s="3">
        <v>44.38</v>
      </c>
      <c r="L1325">
        <v>1</v>
      </c>
      <c r="M1325" s="3">
        <v>44.38</v>
      </c>
      <c r="N1325" s="1" t="s">
        <v>6669</v>
      </c>
      <c r="O1325" s="1" t="s">
        <v>30</v>
      </c>
    </row>
    <row r="1326" spans="1:15" x14ac:dyDescent="0.3">
      <c r="A1326" s="1" t="s">
        <v>4199</v>
      </c>
      <c r="B1326" s="2">
        <v>45496</v>
      </c>
      <c r="C1326" s="1" t="s">
        <v>6671</v>
      </c>
      <c r="D1326" s="1" t="s">
        <v>32</v>
      </c>
      <c r="E1326">
        <v>2024</v>
      </c>
      <c r="F1326" s="1" t="s">
        <v>4200</v>
      </c>
      <c r="G1326" s="1" t="s">
        <v>4201</v>
      </c>
      <c r="H1326" s="1" t="s">
        <v>2174</v>
      </c>
      <c r="I1326" s="1" t="s">
        <v>4202</v>
      </c>
      <c r="J1326" s="1" t="s">
        <v>70</v>
      </c>
      <c r="K1326" s="3">
        <v>30.65</v>
      </c>
      <c r="L1326">
        <v>4</v>
      </c>
      <c r="M1326" s="3">
        <v>122.6</v>
      </c>
      <c r="N1326" s="1" t="s">
        <v>29</v>
      </c>
      <c r="O1326" s="1" t="s">
        <v>44</v>
      </c>
    </row>
    <row r="1327" spans="1:15" x14ac:dyDescent="0.3">
      <c r="A1327" s="1" t="s">
        <v>4203</v>
      </c>
      <c r="B1327" s="2">
        <v>45412</v>
      </c>
      <c r="C1327" s="1" t="s">
        <v>6671</v>
      </c>
      <c r="D1327" s="1" t="s">
        <v>82</v>
      </c>
      <c r="E1327">
        <v>2024</v>
      </c>
      <c r="F1327" s="1" t="s">
        <v>1092</v>
      </c>
      <c r="G1327" s="1" t="s">
        <v>4204</v>
      </c>
      <c r="H1327" s="1" t="s">
        <v>2796</v>
      </c>
      <c r="I1327" s="1" t="s">
        <v>2797</v>
      </c>
      <c r="J1327" s="1" t="s">
        <v>20</v>
      </c>
      <c r="K1327" s="3">
        <v>28.06</v>
      </c>
      <c r="L1327">
        <v>2</v>
      </c>
      <c r="M1327" s="3">
        <v>56.12</v>
      </c>
      <c r="N1327" s="1" t="s">
        <v>21</v>
      </c>
      <c r="O1327" s="1" t="s">
        <v>22</v>
      </c>
    </row>
    <row r="1328" spans="1:15" x14ac:dyDescent="0.3">
      <c r="A1328" s="1" t="s">
        <v>4205</v>
      </c>
      <c r="B1328" s="2">
        <v>45177</v>
      </c>
      <c r="C1328" s="1" t="s">
        <v>6668</v>
      </c>
      <c r="D1328" s="1" t="s">
        <v>60</v>
      </c>
      <c r="E1328">
        <v>2023</v>
      </c>
      <c r="F1328" s="1" t="s">
        <v>1418</v>
      </c>
      <c r="G1328" s="1" t="s">
        <v>2402</v>
      </c>
      <c r="H1328" s="1" t="s">
        <v>176</v>
      </c>
      <c r="I1328" s="1" t="s">
        <v>4206</v>
      </c>
      <c r="J1328" s="1" t="s">
        <v>20</v>
      </c>
      <c r="K1328" s="3">
        <v>20.16</v>
      </c>
      <c r="L1328">
        <v>3</v>
      </c>
      <c r="M1328" s="3">
        <v>60.48</v>
      </c>
      <c r="N1328" s="1" t="s">
        <v>6669</v>
      </c>
      <c r="O1328" s="1" t="s">
        <v>37</v>
      </c>
    </row>
    <row r="1329" spans="1:15" x14ac:dyDescent="0.3">
      <c r="A1329" s="1" t="s">
        <v>4207</v>
      </c>
      <c r="B1329" s="2">
        <v>45505</v>
      </c>
      <c r="C1329" s="1" t="s">
        <v>6672</v>
      </c>
      <c r="D1329" s="1" t="s">
        <v>90</v>
      </c>
      <c r="E1329">
        <v>2024</v>
      </c>
      <c r="F1329" s="1" t="s">
        <v>1254</v>
      </c>
      <c r="G1329" s="1" t="s">
        <v>1340</v>
      </c>
      <c r="H1329" s="1" t="s">
        <v>487</v>
      </c>
      <c r="I1329" s="1" t="s">
        <v>488</v>
      </c>
      <c r="J1329" s="1" t="s">
        <v>20</v>
      </c>
      <c r="K1329" s="3">
        <v>47.48</v>
      </c>
      <c r="L1329">
        <v>3</v>
      </c>
      <c r="M1329" s="3">
        <v>142.44</v>
      </c>
      <c r="N1329" s="1" t="s">
        <v>21</v>
      </c>
      <c r="O1329" s="1" t="s">
        <v>80</v>
      </c>
    </row>
    <row r="1330" spans="1:15" x14ac:dyDescent="0.3">
      <c r="A1330" s="1" t="s">
        <v>4208</v>
      </c>
      <c r="B1330" s="2">
        <v>45602</v>
      </c>
      <c r="C1330" s="1" t="s">
        <v>6670</v>
      </c>
      <c r="D1330" s="1" t="s">
        <v>54</v>
      </c>
      <c r="E1330">
        <v>2024</v>
      </c>
      <c r="F1330" s="1" t="s">
        <v>2317</v>
      </c>
      <c r="G1330" s="1" t="s">
        <v>2318</v>
      </c>
      <c r="H1330" s="1" t="s">
        <v>2093</v>
      </c>
      <c r="I1330" s="1" t="s">
        <v>2094</v>
      </c>
      <c r="J1330" s="1" t="s">
        <v>20</v>
      </c>
      <c r="K1330" s="3">
        <v>5.85</v>
      </c>
      <c r="L1330">
        <v>2</v>
      </c>
      <c r="M1330" s="3">
        <v>11.7</v>
      </c>
      <c r="N1330" s="1" t="s">
        <v>21</v>
      </c>
      <c r="O1330" s="1" t="s">
        <v>37</v>
      </c>
    </row>
    <row r="1331" spans="1:15" x14ac:dyDescent="0.3">
      <c r="A1331" s="1" t="s">
        <v>4209</v>
      </c>
      <c r="B1331" s="2">
        <v>45252</v>
      </c>
      <c r="C1331" s="1" t="s">
        <v>6670</v>
      </c>
      <c r="D1331" s="1" t="s">
        <v>54</v>
      </c>
      <c r="E1331">
        <v>2023</v>
      </c>
      <c r="F1331" s="1" t="s">
        <v>4210</v>
      </c>
      <c r="G1331" s="1" t="s">
        <v>4211</v>
      </c>
      <c r="H1331" s="1" t="s">
        <v>836</v>
      </c>
      <c r="I1331" s="1" t="s">
        <v>4212</v>
      </c>
      <c r="J1331" s="1" t="s">
        <v>70</v>
      </c>
      <c r="K1331" s="3">
        <v>6.52</v>
      </c>
      <c r="L1331">
        <v>2</v>
      </c>
      <c r="M1331" s="3">
        <v>13.04</v>
      </c>
      <c r="N1331" s="1" t="s">
        <v>29</v>
      </c>
      <c r="O1331" s="1" t="s">
        <v>37</v>
      </c>
    </row>
    <row r="1332" spans="1:15" x14ac:dyDescent="0.3">
      <c r="A1332" s="1" t="s">
        <v>4213</v>
      </c>
      <c r="B1332" s="2">
        <v>45289</v>
      </c>
      <c r="C1332" s="1" t="s">
        <v>6668</v>
      </c>
      <c r="D1332" s="1" t="s">
        <v>107</v>
      </c>
      <c r="E1332">
        <v>2023</v>
      </c>
      <c r="F1332" s="1" t="s">
        <v>3712</v>
      </c>
      <c r="G1332" s="1" t="s">
        <v>3713</v>
      </c>
      <c r="H1332" s="1" t="s">
        <v>1378</v>
      </c>
      <c r="I1332" s="1" t="s">
        <v>3444</v>
      </c>
      <c r="J1332" s="1" t="s">
        <v>70</v>
      </c>
      <c r="K1332" s="3">
        <v>9.52</v>
      </c>
      <c r="L1332">
        <v>3</v>
      </c>
      <c r="M1332" s="3">
        <v>28.56</v>
      </c>
      <c r="N1332" s="1" t="s">
        <v>21</v>
      </c>
      <c r="O1332" s="1" t="s">
        <v>22</v>
      </c>
    </row>
    <row r="1333" spans="1:15" x14ac:dyDescent="0.3">
      <c r="A1333" s="1" t="s">
        <v>4214</v>
      </c>
      <c r="B1333" s="2">
        <v>45714</v>
      </c>
      <c r="C1333" s="1" t="s">
        <v>6670</v>
      </c>
      <c r="D1333" s="1" t="s">
        <v>39</v>
      </c>
      <c r="E1333">
        <v>2025</v>
      </c>
      <c r="F1333" s="1" t="s">
        <v>205</v>
      </c>
      <c r="G1333" s="1" t="s">
        <v>4215</v>
      </c>
      <c r="H1333" s="1" t="s">
        <v>2900</v>
      </c>
      <c r="I1333" s="1" t="s">
        <v>2901</v>
      </c>
      <c r="J1333" s="1" t="s">
        <v>70</v>
      </c>
      <c r="K1333" s="3">
        <v>20.3</v>
      </c>
      <c r="L1333">
        <v>3</v>
      </c>
      <c r="M1333" s="3">
        <v>60.9</v>
      </c>
      <c r="N1333" s="1" t="s">
        <v>21</v>
      </c>
      <c r="O1333" s="1" t="s">
        <v>193</v>
      </c>
    </row>
    <row r="1334" spans="1:15" x14ac:dyDescent="0.3">
      <c r="A1334" s="1" t="s">
        <v>4216</v>
      </c>
      <c r="B1334" s="2">
        <v>45822</v>
      </c>
      <c r="C1334" s="1" t="s">
        <v>6673</v>
      </c>
      <c r="D1334" s="1" t="s">
        <v>24</v>
      </c>
      <c r="E1334">
        <v>2025</v>
      </c>
      <c r="F1334" s="1" t="s">
        <v>4217</v>
      </c>
      <c r="G1334" s="1" t="s">
        <v>4218</v>
      </c>
      <c r="H1334" s="1" t="s">
        <v>2969</v>
      </c>
      <c r="I1334" s="1" t="s">
        <v>2970</v>
      </c>
      <c r="J1334" s="1" t="s">
        <v>70</v>
      </c>
      <c r="K1334" s="3">
        <v>26.82</v>
      </c>
      <c r="L1334">
        <v>4</v>
      </c>
      <c r="M1334" s="3">
        <v>107.28</v>
      </c>
      <c r="N1334" s="1" t="s">
        <v>21</v>
      </c>
      <c r="O1334" s="1" t="s">
        <v>30</v>
      </c>
    </row>
    <row r="1335" spans="1:15" x14ac:dyDescent="0.3">
      <c r="A1335" s="1" t="s">
        <v>4219</v>
      </c>
      <c r="B1335" s="2">
        <v>45474</v>
      </c>
      <c r="C1335" s="1" t="s">
        <v>6667</v>
      </c>
      <c r="D1335" s="1" t="s">
        <v>32</v>
      </c>
      <c r="E1335">
        <v>2024</v>
      </c>
      <c r="F1335" s="1" t="s">
        <v>1700</v>
      </c>
      <c r="G1335" s="1" t="s">
        <v>1701</v>
      </c>
      <c r="H1335" s="1" t="s">
        <v>4220</v>
      </c>
      <c r="I1335" s="1" t="s">
        <v>4221</v>
      </c>
      <c r="J1335" s="1" t="s">
        <v>70</v>
      </c>
      <c r="K1335" s="3">
        <v>17.010000000000002</v>
      </c>
      <c r="L1335">
        <v>5</v>
      </c>
      <c r="M1335" s="3">
        <v>85.05</v>
      </c>
      <c r="N1335" s="1" t="s">
        <v>21</v>
      </c>
      <c r="O1335" s="1" t="s">
        <v>193</v>
      </c>
    </row>
    <row r="1336" spans="1:15" x14ac:dyDescent="0.3">
      <c r="A1336" s="1" t="s">
        <v>4222</v>
      </c>
      <c r="B1336" s="2">
        <v>45523</v>
      </c>
      <c r="C1336" s="1" t="s">
        <v>6667</v>
      </c>
      <c r="D1336" s="1" t="s">
        <v>90</v>
      </c>
      <c r="E1336">
        <v>2024</v>
      </c>
      <c r="F1336" s="1" t="s">
        <v>326</v>
      </c>
      <c r="G1336" s="1" t="s">
        <v>4223</v>
      </c>
      <c r="H1336" s="1" t="s">
        <v>4224</v>
      </c>
      <c r="I1336" s="1" t="s">
        <v>4225</v>
      </c>
      <c r="J1336" s="1" t="s">
        <v>51</v>
      </c>
      <c r="K1336" s="3">
        <v>25.04</v>
      </c>
      <c r="L1336">
        <v>1</v>
      </c>
      <c r="M1336" s="3">
        <v>25.04</v>
      </c>
      <c r="N1336" s="1" t="s">
        <v>6669</v>
      </c>
      <c r="O1336" s="1" t="s">
        <v>52</v>
      </c>
    </row>
    <row r="1337" spans="1:15" x14ac:dyDescent="0.3">
      <c r="A1337" s="1" t="s">
        <v>4226</v>
      </c>
      <c r="B1337" s="2">
        <v>45204</v>
      </c>
      <c r="C1337" s="1" t="s">
        <v>6672</v>
      </c>
      <c r="D1337" s="1" t="s">
        <v>133</v>
      </c>
      <c r="E1337">
        <v>2023</v>
      </c>
      <c r="F1337" s="1" t="s">
        <v>1452</v>
      </c>
      <c r="G1337" s="1" t="s">
        <v>1453</v>
      </c>
      <c r="H1337" s="1" t="s">
        <v>191</v>
      </c>
      <c r="I1337" s="1" t="s">
        <v>2545</v>
      </c>
      <c r="J1337" s="1" t="s">
        <v>87</v>
      </c>
      <c r="K1337" s="3">
        <v>36.82</v>
      </c>
      <c r="L1337">
        <v>3</v>
      </c>
      <c r="M1337" s="3">
        <v>110.46</v>
      </c>
      <c r="N1337" s="1" t="s">
        <v>6669</v>
      </c>
      <c r="O1337" s="1" t="s">
        <v>193</v>
      </c>
    </row>
    <row r="1338" spans="1:15" x14ac:dyDescent="0.3">
      <c r="A1338" s="1" t="s">
        <v>4227</v>
      </c>
      <c r="B1338" s="2">
        <v>45193</v>
      </c>
      <c r="C1338" s="1" t="s">
        <v>6666</v>
      </c>
      <c r="D1338" s="1" t="s">
        <v>60</v>
      </c>
      <c r="E1338">
        <v>2023</v>
      </c>
      <c r="F1338" s="1" t="s">
        <v>471</v>
      </c>
      <c r="G1338" s="1" t="s">
        <v>472</v>
      </c>
      <c r="H1338" s="1" t="s">
        <v>3149</v>
      </c>
      <c r="I1338" s="1" t="s">
        <v>4228</v>
      </c>
      <c r="J1338" s="1" t="s">
        <v>87</v>
      </c>
      <c r="K1338" s="3">
        <v>15.37</v>
      </c>
      <c r="L1338">
        <v>1</v>
      </c>
      <c r="M1338" s="3">
        <v>15.37</v>
      </c>
      <c r="N1338" s="1" t="s">
        <v>21</v>
      </c>
      <c r="O1338" s="1" t="s">
        <v>37</v>
      </c>
    </row>
    <row r="1339" spans="1:15" x14ac:dyDescent="0.3">
      <c r="A1339" s="1" t="s">
        <v>4229</v>
      </c>
      <c r="B1339" s="2">
        <v>45598</v>
      </c>
      <c r="C1339" s="1" t="s">
        <v>6673</v>
      </c>
      <c r="D1339" s="1" t="s">
        <v>54</v>
      </c>
      <c r="E1339">
        <v>2024</v>
      </c>
      <c r="F1339" s="1" t="s">
        <v>690</v>
      </c>
      <c r="G1339" s="1" t="s">
        <v>691</v>
      </c>
      <c r="H1339" s="1" t="s">
        <v>1045</v>
      </c>
      <c r="I1339" s="1" t="s">
        <v>4230</v>
      </c>
      <c r="J1339" s="1" t="s">
        <v>20</v>
      </c>
      <c r="K1339" s="3">
        <v>21.94</v>
      </c>
      <c r="L1339">
        <v>1</v>
      </c>
      <c r="M1339" s="3">
        <v>21.94</v>
      </c>
      <c r="N1339" s="1" t="s">
        <v>88</v>
      </c>
      <c r="O1339" s="1" t="s">
        <v>22</v>
      </c>
    </row>
    <row r="1340" spans="1:15" x14ac:dyDescent="0.3">
      <c r="A1340" s="1" t="s">
        <v>4231</v>
      </c>
      <c r="B1340" s="2">
        <v>45713</v>
      </c>
      <c r="C1340" s="1" t="s">
        <v>6671</v>
      </c>
      <c r="D1340" s="1" t="s">
        <v>39</v>
      </c>
      <c r="E1340">
        <v>2025</v>
      </c>
      <c r="F1340" s="1" t="s">
        <v>1819</v>
      </c>
      <c r="G1340" s="1" t="s">
        <v>1820</v>
      </c>
      <c r="H1340" s="1" t="s">
        <v>1373</v>
      </c>
      <c r="I1340" s="1" t="s">
        <v>1374</v>
      </c>
      <c r="J1340" s="1" t="s">
        <v>87</v>
      </c>
      <c r="K1340" s="3">
        <v>31.44</v>
      </c>
      <c r="L1340">
        <v>1</v>
      </c>
      <c r="M1340" s="3">
        <v>31.44</v>
      </c>
      <c r="N1340" s="1" t="s">
        <v>21</v>
      </c>
      <c r="O1340" s="1" t="s">
        <v>22</v>
      </c>
    </row>
    <row r="1341" spans="1:15" x14ac:dyDescent="0.3">
      <c r="A1341" s="1" t="s">
        <v>4232</v>
      </c>
      <c r="B1341" s="2">
        <v>45679</v>
      </c>
      <c r="C1341" s="1" t="s">
        <v>6670</v>
      </c>
      <c r="D1341" s="1" t="s">
        <v>210</v>
      </c>
      <c r="E1341">
        <v>2025</v>
      </c>
      <c r="F1341" s="1" t="s">
        <v>438</v>
      </c>
      <c r="G1341" s="1" t="s">
        <v>1088</v>
      </c>
      <c r="H1341" s="1" t="s">
        <v>4233</v>
      </c>
      <c r="I1341" s="1" t="s">
        <v>4234</v>
      </c>
      <c r="J1341" s="1" t="s">
        <v>87</v>
      </c>
      <c r="K1341" s="3">
        <v>26.74</v>
      </c>
      <c r="L1341">
        <v>3</v>
      </c>
      <c r="M1341" s="3">
        <v>80.22</v>
      </c>
      <c r="N1341" s="1" t="s">
        <v>29</v>
      </c>
      <c r="O1341" s="1" t="s">
        <v>44</v>
      </c>
    </row>
    <row r="1342" spans="1:15" x14ac:dyDescent="0.3">
      <c r="A1342" s="1" t="s">
        <v>4235</v>
      </c>
      <c r="B1342" s="2">
        <v>44811</v>
      </c>
      <c r="C1342" s="1" t="s">
        <v>6670</v>
      </c>
      <c r="D1342" s="1" t="s">
        <v>60</v>
      </c>
      <c r="E1342">
        <v>2022</v>
      </c>
      <c r="F1342" s="1" t="s">
        <v>1249</v>
      </c>
      <c r="G1342" s="1" t="s">
        <v>1723</v>
      </c>
      <c r="H1342" s="1" t="s">
        <v>27</v>
      </c>
      <c r="I1342" s="1" t="s">
        <v>28</v>
      </c>
      <c r="J1342" s="1" t="s">
        <v>87</v>
      </c>
      <c r="K1342" s="3">
        <v>23.53</v>
      </c>
      <c r="L1342">
        <v>2</v>
      </c>
      <c r="M1342" s="3">
        <v>47.06</v>
      </c>
      <c r="N1342" s="1" t="s">
        <v>21</v>
      </c>
      <c r="O1342" s="1" t="s">
        <v>22</v>
      </c>
    </row>
    <row r="1343" spans="1:15" x14ac:dyDescent="0.3">
      <c r="A1343" s="1" t="s">
        <v>4236</v>
      </c>
      <c r="B1343" s="2">
        <v>45835</v>
      </c>
      <c r="C1343" s="1" t="s">
        <v>6668</v>
      </c>
      <c r="D1343" s="1" t="s">
        <v>24</v>
      </c>
      <c r="E1343">
        <v>2025</v>
      </c>
      <c r="F1343" s="1" t="s">
        <v>83</v>
      </c>
      <c r="G1343" s="1" t="s">
        <v>84</v>
      </c>
      <c r="H1343" s="1" t="s">
        <v>1497</v>
      </c>
      <c r="I1343" s="1" t="s">
        <v>2341</v>
      </c>
      <c r="J1343" s="1" t="s">
        <v>20</v>
      </c>
      <c r="K1343" s="3">
        <v>37.770000000000003</v>
      </c>
      <c r="L1343">
        <v>1</v>
      </c>
      <c r="M1343" s="3">
        <v>37.770000000000003</v>
      </c>
      <c r="N1343" s="1" t="s">
        <v>21</v>
      </c>
      <c r="O1343" s="1" t="s">
        <v>37</v>
      </c>
    </row>
    <row r="1344" spans="1:15" x14ac:dyDescent="0.3">
      <c r="A1344" s="1" t="s">
        <v>4237</v>
      </c>
      <c r="B1344" s="2">
        <v>45139</v>
      </c>
      <c r="C1344" s="1" t="s">
        <v>6671</v>
      </c>
      <c r="D1344" s="1" t="s">
        <v>90</v>
      </c>
      <c r="E1344">
        <v>2023</v>
      </c>
      <c r="F1344" s="1" t="s">
        <v>2199</v>
      </c>
      <c r="G1344" s="1" t="s">
        <v>2200</v>
      </c>
      <c r="H1344" s="1" t="s">
        <v>63</v>
      </c>
      <c r="I1344" s="1" t="s">
        <v>4238</v>
      </c>
      <c r="J1344" s="1" t="s">
        <v>51</v>
      </c>
      <c r="K1344" s="3">
        <v>32.04</v>
      </c>
      <c r="L1344">
        <v>3</v>
      </c>
      <c r="M1344" s="3">
        <v>96.12</v>
      </c>
      <c r="N1344" s="1" t="s">
        <v>21</v>
      </c>
      <c r="O1344" s="1" t="s">
        <v>44</v>
      </c>
    </row>
    <row r="1345" spans="1:15" x14ac:dyDescent="0.3">
      <c r="A1345" s="1" t="s">
        <v>4239</v>
      </c>
      <c r="B1345" s="2">
        <v>45770</v>
      </c>
      <c r="C1345" s="1" t="s">
        <v>6670</v>
      </c>
      <c r="D1345" s="1" t="s">
        <v>82</v>
      </c>
      <c r="E1345">
        <v>2025</v>
      </c>
      <c r="F1345" s="1" t="s">
        <v>2045</v>
      </c>
      <c r="G1345" s="1" t="s">
        <v>4240</v>
      </c>
      <c r="H1345" s="1" t="s">
        <v>1155</v>
      </c>
      <c r="I1345" s="1" t="s">
        <v>1828</v>
      </c>
      <c r="J1345" s="1" t="s">
        <v>20</v>
      </c>
      <c r="K1345" s="3">
        <v>41.68</v>
      </c>
      <c r="L1345">
        <v>5</v>
      </c>
      <c r="M1345" s="3">
        <v>208.4</v>
      </c>
      <c r="N1345" s="1" t="s">
        <v>21</v>
      </c>
      <c r="O1345" s="1" t="s">
        <v>30</v>
      </c>
    </row>
    <row r="1346" spans="1:15" x14ac:dyDescent="0.3">
      <c r="A1346" s="1" t="s">
        <v>4241</v>
      </c>
      <c r="B1346" s="2">
        <v>45551</v>
      </c>
      <c r="C1346" s="1" t="s">
        <v>6667</v>
      </c>
      <c r="D1346" s="1" t="s">
        <v>60</v>
      </c>
      <c r="E1346">
        <v>2024</v>
      </c>
      <c r="F1346" s="1" t="s">
        <v>3685</v>
      </c>
      <c r="G1346" s="1" t="s">
        <v>4242</v>
      </c>
      <c r="H1346" s="1" t="s">
        <v>580</v>
      </c>
      <c r="I1346" s="1" t="s">
        <v>4243</v>
      </c>
      <c r="J1346" s="1" t="s">
        <v>87</v>
      </c>
      <c r="K1346" s="3">
        <v>6.71</v>
      </c>
      <c r="L1346">
        <v>2</v>
      </c>
      <c r="M1346" s="3">
        <v>13.42</v>
      </c>
      <c r="N1346" s="1" t="s">
        <v>88</v>
      </c>
      <c r="O1346" s="1" t="s">
        <v>30</v>
      </c>
    </row>
    <row r="1347" spans="1:15" x14ac:dyDescent="0.3">
      <c r="A1347" s="1" t="s">
        <v>4244</v>
      </c>
      <c r="B1347" s="2">
        <v>45266</v>
      </c>
      <c r="C1347" s="1" t="s">
        <v>6670</v>
      </c>
      <c r="D1347" s="1" t="s">
        <v>107</v>
      </c>
      <c r="E1347">
        <v>2023</v>
      </c>
      <c r="F1347" s="1" t="s">
        <v>295</v>
      </c>
      <c r="G1347" s="1" t="s">
        <v>4245</v>
      </c>
      <c r="H1347" s="1" t="s">
        <v>1200</v>
      </c>
      <c r="I1347" s="1" t="s">
        <v>1445</v>
      </c>
      <c r="J1347" s="1" t="s">
        <v>70</v>
      </c>
      <c r="K1347" s="3">
        <v>36.869999999999997</v>
      </c>
      <c r="L1347">
        <v>2</v>
      </c>
      <c r="M1347" s="3">
        <v>73.739999999999995</v>
      </c>
      <c r="N1347" s="1" t="s">
        <v>29</v>
      </c>
      <c r="O1347" s="1" t="s">
        <v>37</v>
      </c>
    </row>
    <row r="1348" spans="1:15" x14ac:dyDescent="0.3">
      <c r="A1348" s="1" t="s">
        <v>4246</v>
      </c>
      <c r="B1348" s="2">
        <v>45394</v>
      </c>
      <c r="C1348" s="1" t="s">
        <v>6668</v>
      </c>
      <c r="D1348" s="1" t="s">
        <v>82</v>
      </c>
      <c r="E1348">
        <v>2024</v>
      </c>
      <c r="F1348" s="1" t="s">
        <v>3605</v>
      </c>
      <c r="G1348" s="1" t="s">
        <v>3606</v>
      </c>
      <c r="H1348" s="1" t="s">
        <v>247</v>
      </c>
      <c r="I1348" s="1" t="s">
        <v>4099</v>
      </c>
      <c r="J1348" s="1" t="s">
        <v>20</v>
      </c>
      <c r="K1348" s="3">
        <v>43.45</v>
      </c>
      <c r="L1348">
        <v>2</v>
      </c>
      <c r="M1348" s="3">
        <v>86.9</v>
      </c>
      <c r="N1348" s="1" t="s">
        <v>21</v>
      </c>
      <c r="O1348" s="1" t="s">
        <v>44</v>
      </c>
    </row>
    <row r="1349" spans="1:15" x14ac:dyDescent="0.3">
      <c r="A1349" s="1" t="s">
        <v>4247</v>
      </c>
      <c r="B1349" s="2">
        <v>45494</v>
      </c>
      <c r="C1349" s="1" t="s">
        <v>6666</v>
      </c>
      <c r="D1349" s="1" t="s">
        <v>32</v>
      </c>
      <c r="E1349">
        <v>2024</v>
      </c>
      <c r="F1349" s="1" t="s">
        <v>1271</v>
      </c>
      <c r="G1349" s="1" t="s">
        <v>1272</v>
      </c>
      <c r="H1349" s="1" t="s">
        <v>1538</v>
      </c>
      <c r="I1349" s="1" t="s">
        <v>1539</v>
      </c>
      <c r="J1349" s="1" t="s">
        <v>51</v>
      </c>
      <c r="K1349" s="3">
        <v>29.66</v>
      </c>
      <c r="L1349">
        <v>2</v>
      </c>
      <c r="M1349" s="3">
        <v>59.32</v>
      </c>
      <c r="N1349" s="1" t="s">
        <v>6669</v>
      </c>
      <c r="O1349" s="1" t="s">
        <v>22</v>
      </c>
    </row>
    <row r="1350" spans="1:15" x14ac:dyDescent="0.3">
      <c r="A1350" s="1" t="s">
        <v>4248</v>
      </c>
      <c r="B1350" s="2">
        <v>44980</v>
      </c>
      <c r="C1350" s="1" t="s">
        <v>6672</v>
      </c>
      <c r="D1350" s="1" t="s">
        <v>39</v>
      </c>
      <c r="E1350">
        <v>2023</v>
      </c>
      <c r="F1350" s="1" t="s">
        <v>1203</v>
      </c>
      <c r="G1350" s="1" t="s">
        <v>3651</v>
      </c>
      <c r="H1350" s="1" t="s">
        <v>4249</v>
      </c>
      <c r="I1350" s="1" t="s">
        <v>4250</v>
      </c>
      <c r="J1350" s="1" t="s">
        <v>51</v>
      </c>
      <c r="K1350" s="3">
        <v>24.6</v>
      </c>
      <c r="L1350">
        <v>2</v>
      </c>
      <c r="M1350" s="3">
        <v>49.2</v>
      </c>
      <c r="N1350" s="1" t="s">
        <v>88</v>
      </c>
      <c r="O1350" s="1" t="s">
        <v>193</v>
      </c>
    </row>
    <row r="1351" spans="1:15" x14ac:dyDescent="0.3">
      <c r="A1351" s="1" t="s">
        <v>4251</v>
      </c>
      <c r="B1351" s="2">
        <v>44995</v>
      </c>
      <c r="C1351" s="1" t="s">
        <v>6668</v>
      </c>
      <c r="D1351" s="1" t="s">
        <v>15</v>
      </c>
      <c r="E1351">
        <v>2023</v>
      </c>
      <c r="F1351" s="1" t="s">
        <v>216</v>
      </c>
      <c r="G1351" s="1" t="s">
        <v>217</v>
      </c>
      <c r="H1351" s="1" t="s">
        <v>3317</v>
      </c>
      <c r="I1351" s="1" t="s">
        <v>3318</v>
      </c>
      <c r="J1351" s="1" t="s">
        <v>70</v>
      </c>
      <c r="K1351" s="3">
        <v>47.69</v>
      </c>
      <c r="L1351">
        <v>4</v>
      </c>
      <c r="M1351" s="3">
        <v>190.76</v>
      </c>
      <c r="N1351" s="1" t="s">
        <v>29</v>
      </c>
      <c r="O1351" s="1" t="s">
        <v>37</v>
      </c>
    </row>
    <row r="1352" spans="1:15" x14ac:dyDescent="0.3">
      <c r="A1352" s="1" t="s">
        <v>4252</v>
      </c>
      <c r="B1352" s="2">
        <v>45453</v>
      </c>
      <c r="C1352" s="1" t="s">
        <v>6667</v>
      </c>
      <c r="D1352" s="1" t="s">
        <v>24</v>
      </c>
      <c r="E1352">
        <v>2024</v>
      </c>
      <c r="F1352" s="1" t="s">
        <v>1123</v>
      </c>
      <c r="G1352" s="1" t="s">
        <v>1222</v>
      </c>
      <c r="H1352" s="1" t="s">
        <v>4253</v>
      </c>
      <c r="I1352" s="1" t="s">
        <v>4254</v>
      </c>
      <c r="J1352" s="1" t="s">
        <v>51</v>
      </c>
      <c r="K1352" s="3">
        <v>10.07</v>
      </c>
      <c r="L1352">
        <v>1</v>
      </c>
      <c r="M1352" s="3">
        <v>10.07</v>
      </c>
      <c r="N1352" s="1" t="s">
        <v>29</v>
      </c>
      <c r="O1352" s="1" t="s">
        <v>80</v>
      </c>
    </row>
    <row r="1353" spans="1:15" x14ac:dyDescent="0.3">
      <c r="A1353" s="1" t="s">
        <v>4255</v>
      </c>
      <c r="B1353" s="2">
        <v>45067</v>
      </c>
      <c r="C1353" s="1" t="s">
        <v>6666</v>
      </c>
      <c r="D1353" s="1" t="s">
        <v>46</v>
      </c>
      <c r="E1353">
        <v>2023</v>
      </c>
      <c r="F1353" s="1" t="s">
        <v>1241</v>
      </c>
      <c r="G1353" s="1" t="s">
        <v>1242</v>
      </c>
      <c r="H1353" s="1" t="s">
        <v>1398</v>
      </c>
      <c r="I1353" s="1" t="s">
        <v>4256</v>
      </c>
      <c r="J1353" s="1" t="s">
        <v>20</v>
      </c>
      <c r="K1353" s="3">
        <v>45.83</v>
      </c>
      <c r="L1353">
        <v>5</v>
      </c>
      <c r="M1353" s="3">
        <v>229.15</v>
      </c>
      <c r="N1353" s="1" t="s">
        <v>21</v>
      </c>
      <c r="O1353" s="1" t="s">
        <v>193</v>
      </c>
    </row>
    <row r="1354" spans="1:15" x14ac:dyDescent="0.3">
      <c r="A1354" s="1" t="s">
        <v>4257</v>
      </c>
      <c r="B1354" s="2">
        <v>45041</v>
      </c>
      <c r="C1354" s="1" t="s">
        <v>6671</v>
      </c>
      <c r="D1354" s="1" t="s">
        <v>82</v>
      </c>
      <c r="E1354">
        <v>2023</v>
      </c>
      <c r="F1354" s="1" t="s">
        <v>55</v>
      </c>
      <c r="G1354" s="1" t="s">
        <v>56</v>
      </c>
      <c r="H1354" s="1" t="s">
        <v>93</v>
      </c>
      <c r="I1354" s="1" t="s">
        <v>94</v>
      </c>
      <c r="J1354" s="1" t="s">
        <v>20</v>
      </c>
      <c r="K1354" s="3">
        <v>23.21</v>
      </c>
      <c r="L1354">
        <v>4</v>
      </c>
      <c r="M1354" s="3">
        <v>92.84</v>
      </c>
      <c r="N1354" s="1" t="s">
        <v>6669</v>
      </c>
      <c r="O1354" s="1" t="s">
        <v>80</v>
      </c>
    </row>
    <row r="1355" spans="1:15" x14ac:dyDescent="0.3">
      <c r="A1355" s="1" t="s">
        <v>4258</v>
      </c>
      <c r="B1355" s="2">
        <v>45061</v>
      </c>
      <c r="C1355" s="1" t="s">
        <v>6667</v>
      </c>
      <c r="D1355" s="1" t="s">
        <v>46</v>
      </c>
      <c r="E1355">
        <v>2023</v>
      </c>
      <c r="F1355" s="1" t="s">
        <v>1449</v>
      </c>
      <c r="G1355" s="1" t="s">
        <v>2436</v>
      </c>
      <c r="H1355" s="1" t="s">
        <v>2497</v>
      </c>
      <c r="I1355" s="1" t="s">
        <v>2769</v>
      </c>
      <c r="J1355" s="1" t="s">
        <v>70</v>
      </c>
      <c r="K1355" s="3">
        <v>39.799999999999997</v>
      </c>
      <c r="L1355">
        <v>4</v>
      </c>
      <c r="M1355" s="3">
        <v>159.19999999999999</v>
      </c>
      <c r="N1355" s="1" t="s">
        <v>21</v>
      </c>
      <c r="O1355" s="1" t="s">
        <v>37</v>
      </c>
    </row>
    <row r="1356" spans="1:15" x14ac:dyDescent="0.3">
      <c r="A1356" s="1" t="s">
        <v>4259</v>
      </c>
      <c r="B1356" s="2">
        <v>45765</v>
      </c>
      <c r="C1356" s="1" t="s">
        <v>6668</v>
      </c>
      <c r="D1356" s="1" t="s">
        <v>82</v>
      </c>
      <c r="E1356">
        <v>2025</v>
      </c>
      <c r="F1356" s="1" t="s">
        <v>174</v>
      </c>
      <c r="G1356" s="1" t="s">
        <v>2694</v>
      </c>
      <c r="H1356" s="1" t="s">
        <v>650</v>
      </c>
      <c r="I1356" s="1" t="s">
        <v>651</v>
      </c>
      <c r="J1356" s="1" t="s">
        <v>20</v>
      </c>
      <c r="K1356" s="3">
        <v>48.9</v>
      </c>
      <c r="L1356">
        <v>2</v>
      </c>
      <c r="M1356" s="3">
        <v>97.8</v>
      </c>
      <c r="N1356" s="1" t="s">
        <v>21</v>
      </c>
      <c r="O1356" s="1" t="s">
        <v>37</v>
      </c>
    </row>
    <row r="1357" spans="1:15" x14ac:dyDescent="0.3">
      <c r="A1357" s="1" t="s">
        <v>4260</v>
      </c>
      <c r="B1357" s="2">
        <v>45181</v>
      </c>
      <c r="C1357" s="1" t="s">
        <v>6671</v>
      </c>
      <c r="D1357" s="1" t="s">
        <v>60</v>
      </c>
      <c r="E1357">
        <v>2023</v>
      </c>
      <c r="F1357" s="1" t="s">
        <v>4261</v>
      </c>
      <c r="G1357" s="1" t="s">
        <v>4262</v>
      </c>
      <c r="H1357" s="1" t="s">
        <v>947</v>
      </c>
      <c r="I1357" s="1" t="s">
        <v>2283</v>
      </c>
      <c r="J1357" s="1" t="s">
        <v>87</v>
      </c>
      <c r="K1357" s="3">
        <v>49.93</v>
      </c>
      <c r="L1357">
        <v>4</v>
      </c>
      <c r="M1357" s="3">
        <v>199.72</v>
      </c>
      <c r="N1357" s="1" t="s">
        <v>21</v>
      </c>
      <c r="O1357" s="1" t="s">
        <v>52</v>
      </c>
    </row>
    <row r="1358" spans="1:15" x14ac:dyDescent="0.3">
      <c r="A1358" s="1" t="s">
        <v>4263</v>
      </c>
      <c r="B1358" s="2">
        <v>45509</v>
      </c>
      <c r="C1358" s="1" t="s">
        <v>6667</v>
      </c>
      <c r="D1358" s="1" t="s">
        <v>90</v>
      </c>
      <c r="E1358">
        <v>2024</v>
      </c>
      <c r="F1358" s="1" t="s">
        <v>3529</v>
      </c>
      <c r="G1358" s="1" t="s">
        <v>3530</v>
      </c>
      <c r="H1358" s="1" t="s">
        <v>2125</v>
      </c>
      <c r="I1358" s="1" t="s">
        <v>4264</v>
      </c>
      <c r="J1358" s="1" t="s">
        <v>20</v>
      </c>
      <c r="K1358" s="3">
        <v>6.69</v>
      </c>
      <c r="L1358">
        <v>4</v>
      </c>
      <c r="M1358" s="3">
        <v>26.76</v>
      </c>
      <c r="N1358" s="1" t="s">
        <v>29</v>
      </c>
      <c r="O1358" s="1" t="s">
        <v>30</v>
      </c>
    </row>
    <row r="1359" spans="1:15" x14ac:dyDescent="0.3">
      <c r="A1359" s="1" t="s">
        <v>4265</v>
      </c>
      <c r="B1359" s="2">
        <v>45496</v>
      </c>
      <c r="C1359" s="1" t="s">
        <v>6671</v>
      </c>
      <c r="D1359" s="1" t="s">
        <v>32</v>
      </c>
      <c r="E1359">
        <v>2024</v>
      </c>
      <c r="F1359" s="1" t="s">
        <v>686</v>
      </c>
      <c r="G1359" s="1" t="s">
        <v>1696</v>
      </c>
      <c r="H1359" s="1" t="s">
        <v>4266</v>
      </c>
      <c r="I1359" s="1" t="s">
        <v>4267</v>
      </c>
      <c r="J1359" s="1" t="s">
        <v>70</v>
      </c>
      <c r="K1359" s="3">
        <v>40.9</v>
      </c>
      <c r="L1359">
        <v>2</v>
      </c>
      <c r="M1359" s="3">
        <v>81.8</v>
      </c>
      <c r="N1359" s="1" t="s">
        <v>6669</v>
      </c>
      <c r="O1359" s="1" t="s">
        <v>44</v>
      </c>
    </row>
    <row r="1360" spans="1:15" x14ac:dyDescent="0.3">
      <c r="A1360" s="1" t="s">
        <v>4268</v>
      </c>
      <c r="B1360" s="2">
        <v>45766</v>
      </c>
      <c r="C1360" s="1" t="s">
        <v>6673</v>
      </c>
      <c r="D1360" s="1" t="s">
        <v>82</v>
      </c>
      <c r="E1360">
        <v>2025</v>
      </c>
      <c r="F1360" s="1" t="s">
        <v>2644</v>
      </c>
      <c r="G1360" s="1" t="s">
        <v>3316</v>
      </c>
      <c r="H1360" s="1" t="s">
        <v>4269</v>
      </c>
      <c r="I1360" s="1" t="s">
        <v>4270</v>
      </c>
      <c r="J1360" s="1" t="s">
        <v>20</v>
      </c>
      <c r="K1360" s="3">
        <v>36.76</v>
      </c>
      <c r="L1360">
        <v>2</v>
      </c>
      <c r="M1360" s="3">
        <v>73.52</v>
      </c>
      <c r="N1360" s="1" t="s">
        <v>21</v>
      </c>
      <c r="O1360" s="1" t="s">
        <v>80</v>
      </c>
    </row>
    <row r="1361" spans="1:15" x14ac:dyDescent="0.3">
      <c r="A1361" s="1" t="s">
        <v>4271</v>
      </c>
      <c r="B1361" s="2">
        <v>45053</v>
      </c>
      <c r="C1361" s="1" t="s">
        <v>6666</v>
      </c>
      <c r="D1361" s="1" t="s">
        <v>46</v>
      </c>
      <c r="E1361">
        <v>2023</v>
      </c>
      <c r="F1361" s="1" t="s">
        <v>139</v>
      </c>
      <c r="G1361" s="1" t="s">
        <v>140</v>
      </c>
      <c r="H1361" s="1" t="s">
        <v>4272</v>
      </c>
      <c r="I1361" s="1" t="s">
        <v>4273</v>
      </c>
      <c r="J1361" s="1" t="s">
        <v>87</v>
      </c>
      <c r="K1361" s="3">
        <v>19.53</v>
      </c>
      <c r="L1361">
        <v>3</v>
      </c>
      <c r="M1361" s="3">
        <v>58.59</v>
      </c>
      <c r="N1361" s="1" t="s">
        <v>88</v>
      </c>
      <c r="O1361" s="1" t="s">
        <v>37</v>
      </c>
    </row>
    <row r="1362" spans="1:15" x14ac:dyDescent="0.3">
      <c r="A1362" s="1" t="s">
        <v>4274</v>
      </c>
      <c r="B1362" s="2">
        <v>45799</v>
      </c>
      <c r="C1362" s="1" t="s">
        <v>6672</v>
      </c>
      <c r="D1362" s="1" t="s">
        <v>46</v>
      </c>
      <c r="E1362">
        <v>2025</v>
      </c>
      <c r="F1362" s="1" t="s">
        <v>548</v>
      </c>
      <c r="G1362" s="1" t="s">
        <v>3874</v>
      </c>
      <c r="H1362" s="1" t="s">
        <v>1100</v>
      </c>
      <c r="I1362" s="1" t="s">
        <v>1101</v>
      </c>
      <c r="J1362" s="1" t="s">
        <v>87</v>
      </c>
      <c r="K1362" s="3">
        <v>7.44</v>
      </c>
      <c r="L1362">
        <v>1</v>
      </c>
      <c r="M1362" s="3">
        <v>7.44</v>
      </c>
      <c r="N1362" s="1" t="s">
        <v>21</v>
      </c>
      <c r="O1362" s="1" t="s">
        <v>37</v>
      </c>
    </row>
    <row r="1363" spans="1:15" x14ac:dyDescent="0.3">
      <c r="A1363" s="1" t="s">
        <v>4275</v>
      </c>
      <c r="B1363" s="2">
        <v>44967</v>
      </c>
      <c r="C1363" s="1" t="s">
        <v>6668</v>
      </c>
      <c r="D1363" s="1" t="s">
        <v>39</v>
      </c>
      <c r="E1363">
        <v>2023</v>
      </c>
      <c r="F1363" s="1" t="s">
        <v>3503</v>
      </c>
      <c r="G1363" s="1" t="s">
        <v>3504</v>
      </c>
      <c r="H1363" s="1" t="s">
        <v>4276</v>
      </c>
      <c r="I1363" s="1" t="s">
        <v>4277</v>
      </c>
      <c r="J1363" s="1" t="s">
        <v>70</v>
      </c>
      <c r="K1363" s="3">
        <v>28.52</v>
      </c>
      <c r="L1363">
        <v>4</v>
      </c>
      <c r="M1363" s="3">
        <v>114.08</v>
      </c>
      <c r="N1363" s="1" t="s">
        <v>29</v>
      </c>
      <c r="O1363" s="1" t="s">
        <v>52</v>
      </c>
    </row>
    <row r="1364" spans="1:15" x14ac:dyDescent="0.3">
      <c r="A1364" s="1" t="s">
        <v>4278</v>
      </c>
      <c r="B1364" s="2">
        <v>45562</v>
      </c>
      <c r="C1364" s="1" t="s">
        <v>6668</v>
      </c>
      <c r="D1364" s="1" t="s">
        <v>60</v>
      </c>
      <c r="E1364">
        <v>2024</v>
      </c>
      <c r="F1364" s="1" t="s">
        <v>490</v>
      </c>
      <c r="G1364" s="1" t="s">
        <v>4279</v>
      </c>
      <c r="H1364" s="1" t="s">
        <v>4233</v>
      </c>
      <c r="I1364" s="1" t="s">
        <v>4234</v>
      </c>
      <c r="J1364" s="1" t="s">
        <v>51</v>
      </c>
      <c r="K1364" s="3">
        <v>24.9</v>
      </c>
      <c r="L1364">
        <v>3</v>
      </c>
      <c r="M1364" s="3">
        <v>74.7</v>
      </c>
      <c r="N1364" s="1" t="s">
        <v>6669</v>
      </c>
      <c r="O1364" s="1" t="s">
        <v>30</v>
      </c>
    </row>
    <row r="1365" spans="1:15" x14ac:dyDescent="0.3">
      <c r="A1365" s="1" t="s">
        <v>4280</v>
      </c>
      <c r="B1365" s="2">
        <v>45330</v>
      </c>
      <c r="C1365" s="1" t="s">
        <v>6672</v>
      </c>
      <c r="D1365" s="1" t="s">
        <v>39</v>
      </c>
      <c r="E1365">
        <v>2024</v>
      </c>
      <c r="F1365" s="1" t="s">
        <v>1434</v>
      </c>
      <c r="G1365" s="1" t="s">
        <v>1435</v>
      </c>
      <c r="H1365" s="1" t="s">
        <v>115</v>
      </c>
      <c r="I1365" s="1" t="s">
        <v>116</v>
      </c>
      <c r="J1365" s="1" t="s">
        <v>87</v>
      </c>
      <c r="K1365" s="3">
        <v>37.03</v>
      </c>
      <c r="L1365">
        <v>2</v>
      </c>
      <c r="M1365" s="3">
        <v>74.06</v>
      </c>
      <c r="N1365" s="1" t="s">
        <v>21</v>
      </c>
      <c r="O1365" s="1" t="s">
        <v>95</v>
      </c>
    </row>
    <row r="1366" spans="1:15" x14ac:dyDescent="0.3">
      <c r="A1366" s="1" t="s">
        <v>4281</v>
      </c>
      <c r="B1366" s="2">
        <v>45435</v>
      </c>
      <c r="C1366" s="1" t="s">
        <v>6672</v>
      </c>
      <c r="D1366" s="1" t="s">
        <v>46</v>
      </c>
      <c r="E1366">
        <v>2024</v>
      </c>
      <c r="F1366" s="1" t="s">
        <v>2813</v>
      </c>
      <c r="G1366" s="1" t="s">
        <v>3660</v>
      </c>
      <c r="H1366" s="1" t="s">
        <v>406</v>
      </c>
      <c r="I1366" s="1" t="s">
        <v>407</v>
      </c>
      <c r="J1366" s="1" t="s">
        <v>51</v>
      </c>
      <c r="K1366" s="3">
        <v>32.270000000000003</v>
      </c>
      <c r="L1366">
        <v>2</v>
      </c>
      <c r="M1366" s="3">
        <v>64.540000000000006</v>
      </c>
      <c r="N1366" s="1" t="s">
        <v>29</v>
      </c>
      <c r="O1366" s="1" t="s">
        <v>30</v>
      </c>
    </row>
    <row r="1367" spans="1:15" x14ac:dyDescent="0.3">
      <c r="A1367" s="1" t="s">
        <v>4282</v>
      </c>
      <c r="B1367" s="2">
        <v>45656</v>
      </c>
      <c r="C1367" s="1" t="s">
        <v>6667</v>
      </c>
      <c r="D1367" s="1" t="s">
        <v>107</v>
      </c>
      <c r="E1367">
        <v>2024</v>
      </c>
      <c r="F1367" s="1" t="s">
        <v>700</v>
      </c>
      <c r="G1367" s="1" t="s">
        <v>4283</v>
      </c>
      <c r="H1367" s="1" t="s">
        <v>989</v>
      </c>
      <c r="I1367" s="1" t="s">
        <v>990</v>
      </c>
      <c r="J1367" s="1" t="s">
        <v>20</v>
      </c>
      <c r="K1367" s="3">
        <v>18.25</v>
      </c>
      <c r="L1367">
        <v>2</v>
      </c>
      <c r="M1367" s="3">
        <v>36.5</v>
      </c>
      <c r="N1367" s="1" t="s">
        <v>21</v>
      </c>
      <c r="O1367" s="1" t="s">
        <v>22</v>
      </c>
    </row>
    <row r="1368" spans="1:15" x14ac:dyDescent="0.3">
      <c r="A1368" s="1" t="s">
        <v>4284</v>
      </c>
      <c r="B1368" s="2">
        <v>45356</v>
      </c>
      <c r="C1368" s="1" t="s">
        <v>6671</v>
      </c>
      <c r="D1368" s="1" t="s">
        <v>15</v>
      </c>
      <c r="E1368">
        <v>2024</v>
      </c>
      <c r="F1368" s="1" t="s">
        <v>2813</v>
      </c>
      <c r="G1368" s="1" t="s">
        <v>2814</v>
      </c>
      <c r="H1368" s="1" t="s">
        <v>2171</v>
      </c>
      <c r="I1368" s="1" t="s">
        <v>4285</v>
      </c>
      <c r="J1368" s="1" t="s">
        <v>51</v>
      </c>
      <c r="K1368" s="3">
        <v>29.93</v>
      </c>
      <c r="L1368">
        <v>5</v>
      </c>
      <c r="M1368" s="3">
        <v>149.65</v>
      </c>
      <c r="N1368" s="1" t="s">
        <v>21</v>
      </c>
      <c r="O1368" s="1" t="s">
        <v>44</v>
      </c>
    </row>
    <row r="1369" spans="1:15" x14ac:dyDescent="0.3">
      <c r="A1369" s="1" t="s">
        <v>4286</v>
      </c>
      <c r="B1369" s="2">
        <v>45807</v>
      </c>
      <c r="C1369" s="1" t="s">
        <v>6668</v>
      </c>
      <c r="D1369" s="1" t="s">
        <v>46</v>
      </c>
      <c r="E1369">
        <v>2025</v>
      </c>
      <c r="F1369" s="1" t="s">
        <v>4143</v>
      </c>
      <c r="G1369" s="1" t="s">
        <v>4144</v>
      </c>
      <c r="H1369" s="1" t="s">
        <v>568</v>
      </c>
      <c r="I1369" s="1" t="s">
        <v>3766</v>
      </c>
      <c r="J1369" s="1" t="s">
        <v>20</v>
      </c>
      <c r="K1369" s="3">
        <v>31.95</v>
      </c>
      <c r="L1369">
        <v>4</v>
      </c>
      <c r="M1369" s="3">
        <v>127.8</v>
      </c>
      <c r="N1369" s="1" t="s">
        <v>6669</v>
      </c>
      <c r="O1369" s="1" t="s">
        <v>37</v>
      </c>
    </row>
    <row r="1370" spans="1:15" x14ac:dyDescent="0.3">
      <c r="A1370" s="1" t="s">
        <v>4287</v>
      </c>
      <c r="B1370" s="2">
        <v>44927</v>
      </c>
      <c r="C1370" s="1" t="s">
        <v>6666</v>
      </c>
      <c r="D1370" s="1" t="s">
        <v>210</v>
      </c>
      <c r="E1370">
        <v>2023</v>
      </c>
      <c r="F1370" s="1" t="s">
        <v>700</v>
      </c>
      <c r="G1370" s="1" t="s">
        <v>1401</v>
      </c>
      <c r="H1370" s="1" t="s">
        <v>3113</v>
      </c>
      <c r="I1370" s="1" t="s">
        <v>3114</v>
      </c>
      <c r="J1370" s="1" t="s">
        <v>20</v>
      </c>
      <c r="K1370" s="3">
        <v>23.75</v>
      </c>
      <c r="L1370">
        <v>5</v>
      </c>
      <c r="M1370" s="3">
        <v>118.75</v>
      </c>
      <c r="N1370" s="1" t="s">
        <v>29</v>
      </c>
      <c r="O1370" s="1" t="s">
        <v>22</v>
      </c>
    </row>
    <row r="1371" spans="1:15" x14ac:dyDescent="0.3">
      <c r="A1371" s="1" t="s">
        <v>4288</v>
      </c>
      <c r="B1371" s="2">
        <v>45770</v>
      </c>
      <c r="C1371" s="1" t="s">
        <v>6670</v>
      </c>
      <c r="D1371" s="1" t="s">
        <v>82</v>
      </c>
      <c r="E1371">
        <v>2025</v>
      </c>
      <c r="F1371" s="1" t="s">
        <v>3109</v>
      </c>
      <c r="G1371" s="1" t="s">
        <v>4289</v>
      </c>
      <c r="H1371" s="1" t="s">
        <v>1487</v>
      </c>
      <c r="I1371" s="1" t="s">
        <v>1488</v>
      </c>
      <c r="J1371" s="1" t="s">
        <v>87</v>
      </c>
      <c r="K1371" s="3">
        <v>44.97</v>
      </c>
      <c r="L1371">
        <v>5</v>
      </c>
      <c r="M1371" s="3">
        <v>224.85</v>
      </c>
      <c r="N1371" s="1" t="s">
        <v>21</v>
      </c>
      <c r="O1371" s="1" t="s">
        <v>80</v>
      </c>
    </row>
    <row r="1372" spans="1:15" x14ac:dyDescent="0.3">
      <c r="A1372" s="1" t="s">
        <v>4290</v>
      </c>
      <c r="B1372" s="2">
        <v>44887</v>
      </c>
      <c r="C1372" s="1" t="s">
        <v>6671</v>
      </c>
      <c r="D1372" s="1" t="s">
        <v>54</v>
      </c>
      <c r="E1372">
        <v>2022</v>
      </c>
      <c r="F1372" s="1" t="s">
        <v>631</v>
      </c>
      <c r="G1372" s="1" t="s">
        <v>632</v>
      </c>
      <c r="H1372" s="1" t="s">
        <v>2590</v>
      </c>
      <c r="I1372" s="1" t="s">
        <v>4291</v>
      </c>
      <c r="J1372" s="1" t="s">
        <v>51</v>
      </c>
      <c r="K1372" s="3">
        <v>45.19</v>
      </c>
      <c r="L1372">
        <v>1</v>
      </c>
      <c r="M1372" s="3">
        <v>45.19</v>
      </c>
      <c r="N1372" s="1" t="s">
        <v>29</v>
      </c>
      <c r="O1372" s="1" t="s">
        <v>37</v>
      </c>
    </row>
    <row r="1373" spans="1:15" x14ac:dyDescent="0.3">
      <c r="A1373" s="1" t="s">
        <v>4292</v>
      </c>
      <c r="B1373" s="2">
        <v>44856</v>
      </c>
      <c r="C1373" s="1" t="s">
        <v>6673</v>
      </c>
      <c r="D1373" s="1" t="s">
        <v>133</v>
      </c>
      <c r="E1373">
        <v>2022</v>
      </c>
      <c r="F1373" s="1" t="s">
        <v>235</v>
      </c>
      <c r="G1373" s="1" t="s">
        <v>2427</v>
      </c>
      <c r="H1373" s="1" t="s">
        <v>161</v>
      </c>
      <c r="I1373" s="1" t="s">
        <v>1693</v>
      </c>
      <c r="J1373" s="1" t="s">
        <v>20</v>
      </c>
      <c r="K1373" s="3">
        <v>29.13</v>
      </c>
      <c r="L1373">
        <v>4</v>
      </c>
      <c r="M1373" s="3">
        <v>116.52</v>
      </c>
      <c r="N1373" s="1" t="s">
        <v>6669</v>
      </c>
      <c r="O1373" s="1" t="s">
        <v>22</v>
      </c>
    </row>
    <row r="1374" spans="1:15" x14ac:dyDescent="0.3">
      <c r="A1374" s="1" t="s">
        <v>4293</v>
      </c>
      <c r="B1374" s="2">
        <v>45318</v>
      </c>
      <c r="C1374" s="1" t="s">
        <v>6673</v>
      </c>
      <c r="D1374" s="1" t="s">
        <v>210</v>
      </c>
      <c r="E1374">
        <v>2024</v>
      </c>
      <c r="F1374" s="1" t="s">
        <v>4294</v>
      </c>
      <c r="G1374" s="1" t="s">
        <v>4295</v>
      </c>
      <c r="H1374" s="1" t="s">
        <v>191</v>
      </c>
      <c r="I1374" s="1" t="s">
        <v>4296</v>
      </c>
      <c r="J1374" s="1" t="s">
        <v>20</v>
      </c>
      <c r="K1374" s="3">
        <v>20.149999999999999</v>
      </c>
      <c r="L1374">
        <v>1</v>
      </c>
      <c r="M1374" s="3">
        <v>20.149999999999999</v>
      </c>
      <c r="N1374" s="1" t="s">
        <v>6669</v>
      </c>
      <c r="O1374" s="1" t="s">
        <v>30</v>
      </c>
    </row>
    <row r="1375" spans="1:15" x14ac:dyDescent="0.3">
      <c r="A1375" s="1" t="s">
        <v>4297</v>
      </c>
      <c r="B1375" s="2">
        <v>45432</v>
      </c>
      <c r="C1375" s="1" t="s">
        <v>6667</v>
      </c>
      <c r="D1375" s="1" t="s">
        <v>46</v>
      </c>
      <c r="E1375">
        <v>2024</v>
      </c>
      <c r="F1375" s="1" t="s">
        <v>2615</v>
      </c>
      <c r="G1375" s="1" t="s">
        <v>4298</v>
      </c>
      <c r="H1375" s="1" t="s">
        <v>4189</v>
      </c>
      <c r="I1375" s="1" t="s">
        <v>4299</v>
      </c>
      <c r="J1375" s="1" t="s">
        <v>87</v>
      </c>
      <c r="K1375" s="3">
        <v>36.6</v>
      </c>
      <c r="L1375">
        <v>4</v>
      </c>
      <c r="M1375" s="3">
        <v>146.4</v>
      </c>
      <c r="N1375" s="1" t="s">
        <v>88</v>
      </c>
      <c r="O1375" s="1" t="s">
        <v>52</v>
      </c>
    </row>
    <row r="1376" spans="1:15" x14ac:dyDescent="0.3">
      <c r="A1376" s="1" t="s">
        <v>4300</v>
      </c>
      <c r="B1376" s="2">
        <v>45642</v>
      </c>
      <c r="C1376" s="1" t="s">
        <v>6667</v>
      </c>
      <c r="D1376" s="1" t="s">
        <v>107</v>
      </c>
      <c r="E1376">
        <v>2024</v>
      </c>
      <c r="F1376" s="1" t="s">
        <v>4301</v>
      </c>
      <c r="G1376" s="1" t="s">
        <v>4302</v>
      </c>
      <c r="H1376" s="1" t="s">
        <v>4303</v>
      </c>
      <c r="I1376" s="1" t="s">
        <v>4304</v>
      </c>
      <c r="J1376" s="1" t="s">
        <v>51</v>
      </c>
      <c r="K1376" s="3">
        <v>44.42</v>
      </c>
      <c r="L1376">
        <v>4</v>
      </c>
      <c r="M1376" s="3">
        <v>177.68</v>
      </c>
      <c r="N1376" s="1" t="s">
        <v>29</v>
      </c>
      <c r="O1376" s="1" t="s">
        <v>37</v>
      </c>
    </row>
    <row r="1377" spans="1:15" x14ac:dyDescent="0.3">
      <c r="A1377" s="1" t="s">
        <v>4305</v>
      </c>
      <c r="B1377" s="2">
        <v>45536</v>
      </c>
      <c r="C1377" s="1" t="s">
        <v>6666</v>
      </c>
      <c r="D1377" s="1" t="s">
        <v>60</v>
      </c>
      <c r="E1377">
        <v>2024</v>
      </c>
      <c r="F1377" s="1" t="s">
        <v>3353</v>
      </c>
      <c r="G1377" s="1" t="s">
        <v>4306</v>
      </c>
      <c r="H1377" s="1" t="s">
        <v>4307</v>
      </c>
      <c r="I1377" s="1" t="s">
        <v>4308</v>
      </c>
      <c r="J1377" s="1" t="s">
        <v>87</v>
      </c>
      <c r="K1377" s="3">
        <v>38.32</v>
      </c>
      <c r="L1377">
        <v>2</v>
      </c>
      <c r="M1377" s="3">
        <v>76.64</v>
      </c>
      <c r="N1377" s="1" t="s">
        <v>88</v>
      </c>
      <c r="O1377" s="1" t="s">
        <v>52</v>
      </c>
    </row>
    <row r="1378" spans="1:15" x14ac:dyDescent="0.3">
      <c r="A1378" s="1" t="s">
        <v>4309</v>
      </c>
      <c r="B1378" s="2">
        <v>45637</v>
      </c>
      <c r="C1378" s="1" t="s">
        <v>6670</v>
      </c>
      <c r="D1378" s="1" t="s">
        <v>107</v>
      </c>
      <c r="E1378">
        <v>2024</v>
      </c>
      <c r="F1378" s="1" t="s">
        <v>611</v>
      </c>
      <c r="G1378" s="1" t="s">
        <v>3119</v>
      </c>
      <c r="H1378" s="1" t="s">
        <v>1546</v>
      </c>
      <c r="I1378" s="1" t="s">
        <v>1547</v>
      </c>
      <c r="J1378" s="1" t="s">
        <v>70</v>
      </c>
      <c r="K1378" s="3">
        <v>15.84</v>
      </c>
      <c r="L1378">
        <v>3</v>
      </c>
      <c r="M1378" s="3">
        <v>47.52</v>
      </c>
      <c r="N1378" s="1" t="s">
        <v>6669</v>
      </c>
      <c r="O1378" s="1" t="s">
        <v>52</v>
      </c>
    </row>
    <row r="1379" spans="1:15" x14ac:dyDescent="0.3">
      <c r="A1379" s="1" t="s">
        <v>4310</v>
      </c>
      <c r="B1379" s="2">
        <v>45115</v>
      </c>
      <c r="C1379" s="1" t="s">
        <v>6673</v>
      </c>
      <c r="D1379" s="1" t="s">
        <v>32</v>
      </c>
      <c r="E1379">
        <v>2023</v>
      </c>
      <c r="F1379" s="1" t="s">
        <v>1264</v>
      </c>
      <c r="G1379" s="1" t="s">
        <v>4311</v>
      </c>
      <c r="H1379" s="1" t="s">
        <v>1205</v>
      </c>
      <c r="I1379" s="1" t="s">
        <v>4312</v>
      </c>
      <c r="J1379" s="1" t="s">
        <v>87</v>
      </c>
      <c r="K1379" s="3">
        <v>34.409999999999997</v>
      </c>
      <c r="L1379">
        <v>2</v>
      </c>
      <c r="M1379" s="3">
        <v>68.819999999999993</v>
      </c>
      <c r="N1379" s="1" t="s">
        <v>21</v>
      </c>
      <c r="O1379" s="1" t="s">
        <v>193</v>
      </c>
    </row>
    <row r="1380" spans="1:15" x14ac:dyDescent="0.3">
      <c r="A1380" s="1" t="s">
        <v>4313</v>
      </c>
      <c r="B1380" s="2">
        <v>45369</v>
      </c>
      <c r="C1380" s="1" t="s">
        <v>6667</v>
      </c>
      <c r="D1380" s="1" t="s">
        <v>15</v>
      </c>
      <c r="E1380">
        <v>2024</v>
      </c>
      <c r="F1380" s="1" t="s">
        <v>3781</v>
      </c>
      <c r="G1380" s="1" t="s">
        <v>3782</v>
      </c>
      <c r="H1380" s="1" t="s">
        <v>2796</v>
      </c>
      <c r="I1380" s="1" t="s">
        <v>4314</v>
      </c>
      <c r="J1380" s="1" t="s">
        <v>20</v>
      </c>
      <c r="K1380" s="3">
        <v>34.200000000000003</v>
      </c>
      <c r="L1380">
        <v>2</v>
      </c>
      <c r="M1380" s="3">
        <v>68.400000000000006</v>
      </c>
      <c r="N1380" s="1" t="s">
        <v>29</v>
      </c>
      <c r="O1380" s="1" t="s">
        <v>22</v>
      </c>
    </row>
    <row r="1381" spans="1:15" x14ac:dyDescent="0.3">
      <c r="A1381" s="1" t="s">
        <v>4315</v>
      </c>
      <c r="B1381" s="2">
        <v>45519</v>
      </c>
      <c r="C1381" s="1" t="s">
        <v>6672</v>
      </c>
      <c r="D1381" s="1" t="s">
        <v>90</v>
      </c>
      <c r="E1381">
        <v>2024</v>
      </c>
      <c r="F1381" s="1" t="s">
        <v>4316</v>
      </c>
      <c r="G1381" s="1" t="s">
        <v>4317</v>
      </c>
      <c r="H1381" s="1" t="s">
        <v>878</v>
      </c>
      <c r="I1381" s="1" t="s">
        <v>879</v>
      </c>
      <c r="J1381" s="1" t="s">
        <v>51</v>
      </c>
      <c r="K1381" s="3">
        <v>32</v>
      </c>
      <c r="L1381">
        <v>2</v>
      </c>
      <c r="M1381" s="3">
        <v>64</v>
      </c>
      <c r="N1381" s="1" t="s">
        <v>21</v>
      </c>
      <c r="O1381" s="1" t="s">
        <v>95</v>
      </c>
    </row>
    <row r="1382" spans="1:15" x14ac:dyDescent="0.3">
      <c r="A1382" s="1" t="s">
        <v>4318</v>
      </c>
      <c r="B1382" s="2">
        <v>45015</v>
      </c>
      <c r="C1382" s="1" t="s">
        <v>6672</v>
      </c>
      <c r="D1382" s="1" t="s">
        <v>15</v>
      </c>
      <c r="E1382">
        <v>2023</v>
      </c>
      <c r="F1382" s="1" t="s">
        <v>102</v>
      </c>
      <c r="G1382" s="1" t="s">
        <v>4319</v>
      </c>
      <c r="H1382" s="1" t="s">
        <v>1029</v>
      </c>
      <c r="I1382" s="1" t="s">
        <v>1030</v>
      </c>
      <c r="J1382" s="1" t="s">
        <v>70</v>
      </c>
      <c r="K1382" s="3">
        <v>26.86</v>
      </c>
      <c r="L1382">
        <v>2</v>
      </c>
      <c r="M1382" s="3">
        <v>53.72</v>
      </c>
      <c r="N1382" s="1" t="s">
        <v>21</v>
      </c>
      <c r="O1382" s="1" t="s">
        <v>22</v>
      </c>
    </row>
    <row r="1383" spans="1:15" x14ac:dyDescent="0.3">
      <c r="A1383" s="1" t="s">
        <v>4320</v>
      </c>
      <c r="B1383" s="2">
        <v>45560</v>
      </c>
      <c r="C1383" s="1" t="s">
        <v>6670</v>
      </c>
      <c r="D1383" s="1" t="s">
        <v>60</v>
      </c>
      <c r="E1383">
        <v>2024</v>
      </c>
      <c r="F1383" s="1" t="s">
        <v>4321</v>
      </c>
      <c r="G1383" s="1" t="s">
        <v>4322</v>
      </c>
      <c r="H1383" s="1" t="s">
        <v>3425</v>
      </c>
      <c r="I1383" s="1" t="s">
        <v>3426</v>
      </c>
      <c r="J1383" s="1" t="s">
        <v>51</v>
      </c>
      <c r="K1383" s="3">
        <v>17.079999999999998</v>
      </c>
      <c r="L1383">
        <v>1</v>
      </c>
      <c r="M1383" s="3">
        <v>17.079999999999998</v>
      </c>
      <c r="N1383" s="1" t="s">
        <v>29</v>
      </c>
      <c r="O1383" s="1" t="s">
        <v>52</v>
      </c>
    </row>
    <row r="1384" spans="1:15" x14ac:dyDescent="0.3">
      <c r="A1384" s="1" t="s">
        <v>4323</v>
      </c>
      <c r="B1384" s="2">
        <v>45638</v>
      </c>
      <c r="C1384" s="1" t="s">
        <v>6672</v>
      </c>
      <c r="D1384" s="1" t="s">
        <v>107</v>
      </c>
      <c r="E1384">
        <v>2024</v>
      </c>
      <c r="F1384" s="1" t="s">
        <v>4324</v>
      </c>
      <c r="G1384" s="1" t="s">
        <v>4325</v>
      </c>
      <c r="H1384" s="1" t="s">
        <v>4326</v>
      </c>
      <c r="I1384" s="1" t="s">
        <v>4327</v>
      </c>
      <c r="J1384" s="1" t="s">
        <v>20</v>
      </c>
      <c r="K1384" s="3">
        <v>42.34</v>
      </c>
      <c r="L1384">
        <v>4</v>
      </c>
      <c r="M1384" s="3">
        <v>169.36</v>
      </c>
      <c r="N1384" s="1" t="s">
        <v>6669</v>
      </c>
      <c r="O1384" s="1" t="s">
        <v>44</v>
      </c>
    </row>
    <row r="1385" spans="1:15" x14ac:dyDescent="0.3">
      <c r="A1385" s="1" t="s">
        <v>4328</v>
      </c>
      <c r="B1385" s="2">
        <v>45054</v>
      </c>
      <c r="C1385" s="1" t="s">
        <v>6667</v>
      </c>
      <c r="D1385" s="1" t="s">
        <v>46</v>
      </c>
      <c r="E1385">
        <v>2023</v>
      </c>
      <c r="F1385" s="1" t="s">
        <v>705</v>
      </c>
      <c r="G1385" s="1" t="s">
        <v>706</v>
      </c>
      <c r="H1385" s="1" t="s">
        <v>1314</v>
      </c>
      <c r="I1385" s="1" t="s">
        <v>3723</v>
      </c>
      <c r="J1385" s="1" t="s">
        <v>20</v>
      </c>
      <c r="K1385" s="3">
        <v>43.71</v>
      </c>
      <c r="L1385">
        <v>1</v>
      </c>
      <c r="M1385" s="3">
        <v>43.71</v>
      </c>
      <c r="N1385" s="1" t="s">
        <v>6669</v>
      </c>
      <c r="O1385" s="1" t="s">
        <v>22</v>
      </c>
    </row>
    <row r="1386" spans="1:15" x14ac:dyDescent="0.3">
      <c r="A1386" s="1" t="s">
        <v>4329</v>
      </c>
      <c r="B1386" s="2">
        <v>45649</v>
      </c>
      <c r="C1386" s="1" t="s">
        <v>6667</v>
      </c>
      <c r="D1386" s="1" t="s">
        <v>107</v>
      </c>
      <c r="E1386">
        <v>2024</v>
      </c>
      <c r="F1386" s="1" t="s">
        <v>1388</v>
      </c>
      <c r="G1386" s="1" t="s">
        <v>3376</v>
      </c>
      <c r="H1386" s="1" t="s">
        <v>1158</v>
      </c>
      <c r="I1386" s="1" t="s">
        <v>3448</v>
      </c>
      <c r="J1386" s="1" t="s">
        <v>20</v>
      </c>
      <c r="K1386" s="3">
        <v>14.55</v>
      </c>
      <c r="L1386">
        <v>3</v>
      </c>
      <c r="M1386" s="3">
        <v>43.65</v>
      </c>
      <c r="N1386" s="1" t="s">
        <v>21</v>
      </c>
      <c r="O1386" s="1" t="s">
        <v>44</v>
      </c>
    </row>
    <row r="1387" spans="1:15" x14ac:dyDescent="0.3">
      <c r="A1387" s="1" t="s">
        <v>4330</v>
      </c>
      <c r="B1387" s="2">
        <v>45308</v>
      </c>
      <c r="C1387" s="1" t="s">
        <v>6670</v>
      </c>
      <c r="D1387" s="1" t="s">
        <v>210</v>
      </c>
      <c r="E1387">
        <v>2024</v>
      </c>
      <c r="F1387" s="1" t="s">
        <v>2870</v>
      </c>
      <c r="G1387" s="1" t="s">
        <v>2871</v>
      </c>
      <c r="H1387" s="1" t="s">
        <v>1762</v>
      </c>
      <c r="I1387" s="1" t="s">
        <v>1763</v>
      </c>
      <c r="J1387" s="1" t="s">
        <v>51</v>
      </c>
      <c r="K1387" s="3">
        <v>5.08</v>
      </c>
      <c r="L1387">
        <v>4</v>
      </c>
      <c r="M1387" s="3">
        <v>20.32</v>
      </c>
      <c r="N1387" s="1" t="s">
        <v>21</v>
      </c>
      <c r="O1387" s="1" t="s">
        <v>44</v>
      </c>
    </row>
    <row r="1388" spans="1:15" x14ac:dyDescent="0.3">
      <c r="A1388" s="1" t="s">
        <v>4331</v>
      </c>
      <c r="B1388" s="2">
        <v>45014</v>
      </c>
      <c r="C1388" s="1" t="s">
        <v>6670</v>
      </c>
      <c r="D1388" s="1" t="s">
        <v>15</v>
      </c>
      <c r="E1388">
        <v>2023</v>
      </c>
      <c r="F1388" s="1" t="s">
        <v>3493</v>
      </c>
      <c r="G1388" s="1" t="s">
        <v>4332</v>
      </c>
      <c r="H1388" s="1" t="s">
        <v>4333</v>
      </c>
      <c r="I1388" s="1" t="s">
        <v>4334</v>
      </c>
      <c r="J1388" s="1" t="s">
        <v>70</v>
      </c>
      <c r="K1388" s="3">
        <v>16.45</v>
      </c>
      <c r="L1388">
        <v>1</v>
      </c>
      <c r="M1388" s="3">
        <v>16.45</v>
      </c>
      <c r="N1388" s="1" t="s">
        <v>29</v>
      </c>
      <c r="O1388" s="1" t="s">
        <v>52</v>
      </c>
    </row>
    <row r="1389" spans="1:15" x14ac:dyDescent="0.3">
      <c r="A1389" s="1" t="s">
        <v>4335</v>
      </c>
      <c r="B1389" s="2">
        <v>45572</v>
      </c>
      <c r="C1389" s="1" t="s">
        <v>6667</v>
      </c>
      <c r="D1389" s="1" t="s">
        <v>133</v>
      </c>
      <c r="E1389">
        <v>2024</v>
      </c>
      <c r="F1389" s="1" t="s">
        <v>47</v>
      </c>
      <c r="G1389" s="1" t="s">
        <v>48</v>
      </c>
      <c r="H1389" s="1" t="s">
        <v>936</v>
      </c>
      <c r="I1389" s="1" t="s">
        <v>1292</v>
      </c>
      <c r="J1389" s="1" t="s">
        <v>20</v>
      </c>
      <c r="K1389" s="3">
        <v>23.41</v>
      </c>
      <c r="L1389">
        <v>2</v>
      </c>
      <c r="M1389" s="3">
        <v>46.82</v>
      </c>
      <c r="N1389" s="1" t="s">
        <v>6669</v>
      </c>
      <c r="O1389" s="1" t="s">
        <v>30</v>
      </c>
    </row>
    <row r="1390" spans="1:15" x14ac:dyDescent="0.3">
      <c r="A1390" s="1" t="s">
        <v>4336</v>
      </c>
      <c r="B1390" s="2">
        <v>45096</v>
      </c>
      <c r="C1390" s="1" t="s">
        <v>6667</v>
      </c>
      <c r="D1390" s="1" t="s">
        <v>24</v>
      </c>
      <c r="E1390">
        <v>2023</v>
      </c>
      <c r="F1390" s="1" t="s">
        <v>898</v>
      </c>
      <c r="G1390" s="1" t="s">
        <v>899</v>
      </c>
      <c r="H1390" s="1" t="s">
        <v>1948</v>
      </c>
      <c r="I1390" s="1" t="s">
        <v>3292</v>
      </c>
      <c r="J1390" s="1" t="s">
        <v>20</v>
      </c>
      <c r="K1390" s="3">
        <v>20.66</v>
      </c>
      <c r="L1390">
        <v>1</v>
      </c>
      <c r="M1390" s="3">
        <v>20.66</v>
      </c>
      <c r="N1390" s="1" t="s">
        <v>29</v>
      </c>
      <c r="O1390" s="1" t="s">
        <v>30</v>
      </c>
    </row>
    <row r="1391" spans="1:15" x14ac:dyDescent="0.3">
      <c r="A1391" s="1" t="s">
        <v>4337</v>
      </c>
      <c r="B1391" s="2">
        <v>45253</v>
      </c>
      <c r="C1391" s="1" t="s">
        <v>6672</v>
      </c>
      <c r="D1391" s="1" t="s">
        <v>54</v>
      </c>
      <c r="E1391">
        <v>2023</v>
      </c>
      <c r="F1391" s="1" t="s">
        <v>1600</v>
      </c>
      <c r="G1391" s="1" t="s">
        <v>1601</v>
      </c>
      <c r="H1391" s="1" t="s">
        <v>4338</v>
      </c>
      <c r="I1391" s="1" t="s">
        <v>4339</v>
      </c>
      <c r="J1391" s="1" t="s">
        <v>51</v>
      </c>
      <c r="K1391" s="3">
        <v>8.26</v>
      </c>
      <c r="L1391">
        <v>2</v>
      </c>
      <c r="M1391" s="3">
        <v>16.52</v>
      </c>
      <c r="N1391" s="1" t="s">
        <v>21</v>
      </c>
      <c r="O1391" s="1" t="s">
        <v>193</v>
      </c>
    </row>
    <row r="1392" spans="1:15" x14ac:dyDescent="0.3">
      <c r="A1392" s="1" t="s">
        <v>4340</v>
      </c>
      <c r="B1392" s="2">
        <v>45632</v>
      </c>
      <c r="C1392" s="1" t="s">
        <v>6668</v>
      </c>
      <c r="D1392" s="1" t="s">
        <v>107</v>
      </c>
      <c r="E1392">
        <v>2024</v>
      </c>
      <c r="F1392" s="1" t="s">
        <v>715</v>
      </c>
      <c r="G1392" s="1" t="s">
        <v>4341</v>
      </c>
      <c r="H1392" s="1" t="s">
        <v>3645</v>
      </c>
      <c r="I1392" s="1" t="s">
        <v>3646</v>
      </c>
      <c r="J1392" s="1" t="s">
        <v>51</v>
      </c>
      <c r="K1392" s="3">
        <v>17.78</v>
      </c>
      <c r="L1392">
        <v>1</v>
      </c>
      <c r="M1392" s="3">
        <v>17.78</v>
      </c>
      <c r="N1392" s="1" t="s">
        <v>6669</v>
      </c>
      <c r="O1392" s="1" t="s">
        <v>52</v>
      </c>
    </row>
    <row r="1393" spans="1:15" x14ac:dyDescent="0.3">
      <c r="A1393" s="1" t="s">
        <v>4342</v>
      </c>
      <c r="B1393" s="2">
        <v>45697</v>
      </c>
      <c r="C1393" s="1" t="s">
        <v>6666</v>
      </c>
      <c r="D1393" s="1" t="s">
        <v>39</v>
      </c>
      <c r="E1393">
        <v>2025</v>
      </c>
      <c r="F1393" s="1" t="s">
        <v>368</v>
      </c>
      <c r="G1393" s="1" t="s">
        <v>369</v>
      </c>
      <c r="H1393" s="1" t="s">
        <v>393</v>
      </c>
      <c r="I1393" s="1" t="s">
        <v>3184</v>
      </c>
      <c r="J1393" s="1" t="s">
        <v>20</v>
      </c>
      <c r="K1393" s="3">
        <v>40.42</v>
      </c>
      <c r="L1393">
        <v>5</v>
      </c>
      <c r="M1393" s="3">
        <v>202.1</v>
      </c>
      <c r="N1393" s="1" t="s">
        <v>6669</v>
      </c>
      <c r="O1393" s="1" t="s">
        <v>95</v>
      </c>
    </row>
    <row r="1394" spans="1:15" x14ac:dyDescent="0.3">
      <c r="A1394" s="1" t="s">
        <v>4343</v>
      </c>
      <c r="B1394" s="2">
        <v>45240</v>
      </c>
      <c r="C1394" s="1" t="s">
        <v>6668</v>
      </c>
      <c r="D1394" s="1" t="s">
        <v>54</v>
      </c>
      <c r="E1394">
        <v>2023</v>
      </c>
      <c r="F1394" s="1" t="s">
        <v>285</v>
      </c>
      <c r="G1394" s="1" t="s">
        <v>3709</v>
      </c>
      <c r="H1394" s="1" t="s">
        <v>923</v>
      </c>
      <c r="I1394" s="1" t="s">
        <v>4344</v>
      </c>
      <c r="J1394" s="1" t="s">
        <v>70</v>
      </c>
      <c r="K1394" s="3">
        <v>39.840000000000003</v>
      </c>
      <c r="L1394">
        <v>2</v>
      </c>
      <c r="M1394" s="3">
        <v>79.680000000000007</v>
      </c>
      <c r="N1394" s="1" t="s">
        <v>21</v>
      </c>
      <c r="O1394" s="1" t="s">
        <v>80</v>
      </c>
    </row>
    <row r="1395" spans="1:15" x14ac:dyDescent="0.3">
      <c r="A1395" s="1" t="s">
        <v>4345</v>
      </c>
      <c r="B1395" s="2">
        <v>45636</v>
      </c>
      <c r="C1395" s="1" t="s">
        <v>6671</v>
      </c>
      <c r="D1395" s="1" t="s">
        <v>107</v>
      </c>
      <c r="E1395">
        <v>2024</v>
      </c>
      <c r="F1395" s="1" t="s">
        <v>2295</v>
      </c>
      <c r="G1395" s="1" t="s">
        <v>2296</v>
      </c>
      <c r="H1395" s="1" t="s">
        <v>4346</v>
      </c>
      <c r="I1395" s="1" t="s">
        <v>4347</v>
      </c>
      <c r="J1395" s="1" t="s">
        <v>70</v>
      </c>
      <c r="K1395" s="3">
        <v>15.79</v>
      </c>
      <c r="L1395">
        <v>2</v>
      </c>
      <c r="M1395" s="3">
        <v>31.58</v>
      </c>
      <c r="N1395" s="1" t="s">
        <v>6669</v>
      </c>
      <c r="O1395" s="1" t="s">
        <v>22</v>
      </c>
    </row>
    <row r="1396" spans="1:15" x14ac:dyDescent="0.3">
      <c r="A1396" s="1" t="s">
        <v>4348</v>
      </c>
      <c r="B1396" s="2">
        <v>44849</v>
      </c>
      <c r="C1396" s="1" t="s">
        <v>6673</v>
      </c>
      <c r="D1396" s="1" t="s">
        <v>133</v>
      </c>
      <c r="E1396">
        <v>2022</v>
      </c>
      <c r="F1396" s="1" t="s">
        <v>1616</v>
      </c>
      <c r="G1396" s="1" t="s">
        <v>1617</v>
      </c>
      <c r="H1396" s="1" t="s">
        <v>4266</v>
      </c>
      <c r="I1396" s="1" t="s">
        <v>4349</v>
      </c>
      <c r="J1396" s="1" t="s">
        <v>20</v>
      </c>
      <c r="K1396" s="3">
        <v>6.57</v>
      </c>
      <c r="L1396">
        <v>1</v>
      </c>
      <c r="M1396" s="3">
        <v>6.57</v>
      </c>
      <c r="N1396" s="1" t="s">
        <v>6669</v>
      </c>
      <c r="O1396" s="1" t="s">
        <v>22</v>
      </c>
    </row>
    <row r="1397" spans="1:15" x14ac:dyDescent="0.3">
      <c r="A1397" s="1" t="s">
        <v>4350</v>
      </c>
      <c r="B1397" s="2">
        <v>45505</v>
      </c>
      <c r="C1397" s="1" t="s">
        <v>6672</v>
      </c>
      <c r="D1397" s="1" t="s">
        <v>90</v>
      </c>
      <c r="E1397">
        <v>2024</v>
      </c>
      <c r="F1397" s="1" t="s">
        <v>1095</v>
      </c>
      <c r="G1397" s="1" t="s">
        <v>1096</v>
      </c>
      <c r="H1397" s="1" t="s">
        <v>1899</v>
      </c>
      <c r="I1397" s="1" t="s">
        <v>1900</v>
      </c>
      <c r="J1397" s="1" t="s">
        <v>70</v>
      </c>
      <c r="K1397" s="3">
        <v>16.07</v>
      </c>
      <c r="L1397">
        <v>3</v>
      </c>
      <c r="M1397" s="3">
        <v>48.21</v>
      </c>
      <c r="N1397" s="1" t="s">
        <v>21</v>
      </c>
      <c r="O1397" s="1" t="s">
        <v>95</v>
      </c>
    </row>
    <row r="1398" spans="1:15" x14ac:dyDescent="0.3">
      <c r="A1398" s="1" t="s">
        <v>4351</v>
      </c>
      <c r="B1398" s="2">
        <v>45346</v>
      </c>
      <c r="C1398" s="1" t="s">
        <v>6673</v>
      </c>
      <c r="D1398" s="1" t="s">
        <v>39</v>
      </c>
      <c r="E1398">
        <v>2024</v>
      </c>
      <c r="F1398" s="1" t="s">
        <v>1465</v>
      </c>
      <c r="G1398" s="1" t="s">
        <v>4352</v>
      </c>
      <c r="H1398" s="1" t="s">
        <v>2234</v>
      </c>
      <c r="I1398" s="1" t="s">
        <v>4353</v>
      </c>
      <c r="J1398" s="1" t="s">
        <v>51</v>
      </c>
      <c r="K1398" s="3">
        <v>9.31</v>
      </c>
      <c r="L1398">
        <v>1</v>
      </c>
      <c r="M1398" s="3">
        <v>9.31</v>
      </c>
      <c r="N1398" s="1" t="s">
        <v>88</v>
      </c>
      <c r="O1398" s="1" t="s">
        <v>22</v>
      </c>
    </row>
    <row r="1399" spans="1:15" x14ac:dyDescent="0.3">
      <c r="A1399" s="1" t="s">
        <v>4354</v>
      </c>
      <c r="B1399" s="2">
        <v>45284</v>
      </c>
      <c r="C1399" s="1" t="s">
        <v>6666</v>
      </c>
      <c r="D1399" s="1" t="s">
        <v>107</v>
      </c>
      <c r="E1399">
        <v>2023</v>
      </c>
      <c r="F1399" s="1" t="s">
        <v>737</v>
      </c>
      <c r="G1399" s="1" t="s">
        <v>1629</v>
      </c>
      <c r="H1399" s="1" t="s">
        <v>4355</v>
      </c>
      <c r="I1399" s="1" t="s">
        <v>4356</v>
      </c>
      <c r="J1399" s="1" t="s">
        <v>20</v>
      </c>
      <c r="K1399" s="3">
        <v>34.58</v>
      </c>
      <c r="L1399">
        <v>1</v>
      </c>
      <c r="M1399" s="3">
        <v>34.58</v>
      </c>
      <c r="N1399" s="1" t="s">
        <v>6669</v>
      </c>
      <c r="O1399" s="1" t="s">
        <v>22</v>
      </c>
    </row>
    <row r="1400" spans="1:15" x14ac:dyDescent="0.3">
      <c r="A1400" s="1" t="s">
        <v>4357</v>
      </c>
      <c r="B1400" s="2">
        <v>44963</v>
      </c>
      <c r="C1400" s="1" t="s">
        <v>6667</v>
      </c>
      <c r="D1400" s="1" t="s">
        <v>39</v>
      </c>
      <c r="E1400">
        <v>2023</v>
      </c>
      <c r="F1400" s="1" t="s">
        <v>997</v>
      </c>
      <c r="G1400" s="1" t="s">
        <v>998</v>
      </c>
      <c r="H1400" s="1" t="s">
        <v>1825</v>
      </c>
      <c r="I1400" s="1" t="s">
        <v>4358</v>
      </c>
      <c r="J1400" s="1" t="s">
        <v>70</v>
      </c>
      <c r="K1400" s="3">
        <v>48.76</v>
      </c>
      <c r="L1400">
        <v>4</v>
      </c>
      <c r="M1400" s="3">
        <v>195.04</v>
      </c>
      <c r="N1400" s="1" t="s">
        <v>29</v>
      </c>
      <c r="O1400" s="1" t="s">
        <v>44</v>
      </c>
    </row>
    <row r="1401" spans="1:15" x14ac:dyDescent="0.3">
      <c r="A1401" s="1" t="s">
        <v>4359</v>
      </c>
      <c r="B1401" s="2">
        <v>45286</v>
      </c>
      <c r="C1401" s="1" t="s">
        <v>6671</v>
      </c>
      <c r="D1401" s="1" t="s">
        <v>107</v>
      </c>
      <c r="E1401">
        <v>2023</v>
      </c>
      <c r="F1401" s="1" t="s">
        <v>3553</v>
      </c>
      <c r="G1401" s="1" t="s">
        <v>3554</v>
      </c>
      <c r="H1401" s="1" t="s">
        <v>1004</v>
      </c>
      <c r="I1401" s="1" t="s">
        <v>1005</v>
      </c>
      <c r="J1401" s="1" t="s">
        <v>20</v>
      </c>
      <c r="K1401" s="3">
        <v>25.19</v>
      </c>
      <c r="L1401">
        <v>5</v>
      </c>
      <c r="M1401" s="3">
        <v>125.95</v>
      </c>
      <c r="N1401" s="1" t="s">
        <v>29</v>
      </c>
      <c r="O1401" s="1" t="s">
        <v>22</v>
      </c>
    </row>
    <row r="1402" spans="1:15" x14ac:dyDescent="0.3">
      <c r="A1402" s="1" t="s">
        <v>4360</v>
      </c>
      <c r="B1402" s="2">
        <v>44827</v>
      </c>
      <c r="C1402" s="1" t="s">
        <v>6668</v>
      </c>
      <c r="D1402" s="1" t="s">
        <v>60</v>
      </c>
      <c r="E1402">
        <v>2022</v>
      </c>
      <c r="F1402" s="1" t="s">
        <v>404</v>
      </c>
      <c r="G1402" s="1" t="s">
        <v>405</v>
      </c>
      <c r="H1402" s="1" t="s">
        <v>2151</v>
      </c>
      <c r="I1402" s="1" t="s">
        <v>2152</v>
      </c>
      <c r="J1402" s="1" t="s">
        <v>20</v>
      </c>
      <c r="K1402" s="3">
        <v>29.27</v>
      </c>
      <c r="L1402">
        <v>5</v>
      </c>
      <c r="M1402" s="3">
        <v>146.35</v>
      </c>
      <c r="N1402" s="1" t="s">
        <v>29</v>
      </c>
      <c r="O1402" s="1" t="s">
        <v>22</v>
      </c>
    </row>
    <row r="1403" spans="1:15" x14ac:dyDescent="0.3">
      <c r="A1403" s="1" t="s">
        <v>4361</v>
      </c>
      <c r="B1403" s="2">
        <v>45204</v>
      </c>
      <c r="C1403" s="1" t="s">
        <v>6672</v>
      </c>
      <c r="D1403" s="1" t="s">
        <v>133</v>
      </c>
      <c r="E1403">
        <v>2023</v>
      </c>
      <c r="F1403" s="1" t="s">
        <v>4362</v>
      </c>
      <c r="G1403" s="1" t="s">
        <v>4363</v>
      </c>
      <c r="H1403" s="1" t="s">
        <v>1007</v>
      </c>
      <c r="I1403" s="1" t="s">
        <v>1635</v>
      </c>
      <c r="J1403" s="1" t="s">
        <v>70</v>
      </c>
      <c r="K1403" s="3">
        <v>18.57</v>
      </c>
      <c r="L1403">
        <v>1</v>
      </c>
      <c r="M1403" s="3">
        <v>18.57</v>
      </c>
      <c r="N1403" s="1" t="s">
        <v>6669</v>
      </c>
      <c r="O1403" s="1" t="s">
        <v>37</v>
      </c>
    </row>
    <row r="1404" spans="1:15" x14ac:dyDescent="0.3">
      <c r="A1404" s="1" t="s">
        <v>4364</v>
      </c>
      <c r="B1404" s="2">
        <v>45515</v>
      </c>
      <c r="C1404" s="1" t="s">
        <v>6666</v>
      </c>
      <c r="D1404" s="1" t="s">
        <v>90</v>
      </c>
      <c r="E1404">
        <v>2024</v>
      </c>
      <c r="F1404" s="1" t="s">
        <v>1106</v>
      </c>
      <c r="G1404" s="1" t="s">
        <v>1107</v>
      </c>
      <c r="H1404" s="1" t="s">
        <v>4365</v>
      </c>
      <c r="I1404" s="1" t="s">
        <v>4366</v>
      </c>
      <c r="J1404" s="1" t="s">
        <v>70</v>
      </c>
      <c r="K1404" s="3">
        <v>43.85</v>
      </c>
      <c r="L1404">
        <v>3</v>
      </c>
      <c r="M1404" s="3">
        <v>131.55000000000001</v>
      </c>
      <c r="N1404" s="1" t="s">
        <v>29</v>
      </c>
      <c r="O1404" s="1" t="s">
        <v>80</v>
      </c>
    </row>
    <row r="1405" spans="1:15" x14ac:dyDescent="0.3">
      <c r="A1405" s="1" t="s">
        <v>4367</v>
      </c>
      <c r="B1405" s="2">
        <v>45203</v>
      </c>
      <c r="C1405" s="1" t="s">
        <v>6670</v>
      </c>
      <c r="D1405" s="1" t="s">
        <v>133</v>
      </c>
      <c r="E1405">
        <v>2023</v>
      </c>
      <c r="F1405" s="1" t="s">
        <v>912</v>
      </c>
      <c r="G1405" s="1" t="s">
        <v>913</v>
      </c>
      <c r="H1405" s="1" t="s">
        <v>223</v>
      </c>
      <c r="I1405" s="1" t="s">
        <v>224</v>
      </c>
      <c r="J1405" s="1" t="s">
        <v>20</v>
      </c>
      <c r="K1405" s="3">
        <v>30.91</v>
      </c>
      <c r="L1405">
        <v>5</v>
      </c>
      <c r="M1405" s="3">
        <v>154.55000000000001</v>
      </c>
      <c r="N1405" s="1" t="s">
        <v>6669</v>
      </c>
      <c r="O1405" s="1" t="s">
        <v>44</v>
      </c>
    </row>
    <row r="1406" spans="1:15" x14ac:dyDescent="0.3">
      <c r="A1406" s="1" t="s">
        <v>4368</v>
      </c>
      <c r="B1406" s="2">
        <v>45149</v>
      </c>
      <c r="C1406" s="1" t="s">
        <v>6668</v>
      </c>
      <c r="D1406" s="1" t="s">
        <v>90</v>
      </c>
      <c r="E1406">
        <v>2023</v>
      </c>
      <c r="F1406" s="1" t="s">
        <v>1449</v>
      </c>
      <c r="G1406" s="1" t="s">
        <v>4369</v>
      </c>
      <c r="H1406" s="1" t="s">
        <v>1428</v>
      </c>
      <c r="I1406" s="1" t="s">
        <v>1429</v>
      </c>
      <c r="J1406" s="1" t="s">
        <v>20</v>
      </c>
      <c r="K1406" s="3">
        <v>30.29</v>
      </c>
      <c r="L1406">
        <v>1</v>
      </c>
      <c r="M1406" s="3">
        <v>30.29</v>
      </c>
      <c r="N1406" s="1" t="s">
        <v>21</v>
      </c>
      <c r="O1406" s="1" t="s">
        <v>22</v>
      </c>
    </row>
    <row r="1407" spans="1:15" x14ac:dyDescent="0.3">
      <c r="A1407" s="1" t="s">
        <v>4370</v>
      </c>
      <c r="B1407" s="2">
        <v>45250</v>
      </c>
      <c r="C1407" s="1" t="s">
        <v>6667</v>
      </c>
      <c r="D1407" s="1" t="s">
        <v>54</v>
      </c>
      <c r="E1407">
        <v>2023</v>
      </c>
      <c r="F1407" s="1" t="s">
        <v>3690</v>
      </c>
      <c r="G1407" s="1" t="s">
        <v>3691</v>
      </c>
      <c r="H1407" s="1" t="s">
        <v>342</v>
      </c>
      <c r="I1407" s="1" t="s">
        <v>343</v>
      </c>
      <c r="J1407" s="1" t="s">
        <v>87</v>
      </c>
      <c r="K1407" s="3">
        <v>35.29</v>
      </c>
      <c r="L1407">
        <v>5</v>
      </c>
      <c r="M1407" s="3">
        <v>176.45</v>
      </c>
      <c r="N1407" s="1" t="s">
        <v>6669</v>
      </c>
      <c r="O1407" s="1" t="s">
        <v>80</v>
      </c>
    </row>
    <row r="1408" spans="1:15" x14ac:dyDescent="0.3">
      <c r="A1408" s="1" t="s">
        <v>4371</v>
      </c>
      <c r="B1408" s="2">
        <v>45613</v>
      </c>
      <c r="C1408" s="1" t="s">
        <v>6666</v>
      </c>
      <c r="D1408" s="1" t="s">
        <v>54</v>
      </c>
      <c r="E1408">
        <v>2024</v>
      </c>
      <c r="F1408" s="1" t="s">
        <v>2625</v>
      </c>
      <c r="G1408" s="1" t="s">
        <v>2626</v>
      </c>
      <c r="H1408" s="1" t="s">
        <v>1378</v>
      </c>
      <c r="I1408" s="1" t="s">
        <v>4372</v>
      </c>
      <c r="J1408" s="1" t="s">
        <v>87</v>
      </c>
      <c r="K1408" s="3">
        <v>34.11</v>
      </c>
      <c r="L1408">
        <v>3</v>
      </c>
      <c r="M1408" s="3">
        <v>102.33</v>
      </c>
      <c r="N1408" s="1" t="s">
        <v>21</v>
      </c>
      <c r="O1408" s="1" t="s">
        <v>95</v>
      </c>
    </row>
    <row r="1409" spans="1:15" x14ac:dyDescent="0.3">
      <c r="A1409" s="1" t="s">
        <v>4373</v>
      </c>
      <c r="B1409" s="2">
        <v>44933</v>
      </c>
      <c r="C1409" s="1" t="s">
        <v>6673</v>
      </c>
      <c r="D1409" s="1" t="s">
        <v>210</v>
      </c>
      <c r="E1409">
        <v>2023</v>
      </c>
      <c r="F1409" s="1" t="s">
        <v>4374</v>
      </c>
      <c r="G1409" s="1" t="s">
        <v>4375</v>
      </c>
      <c r="H1409" s="1" t="s">
        <v>4376</v>
      </c>
      <c r="I1409" s="1" t="s">
        <v>4377</v>
      </c>
      <c r="J1409" s="1" t="s">
        <v>70</v>
      </c>
      <c r="K1409" s="3">
        <v>29.26</v>
      </c>
      <c r="L1409">
        <v>2</v>
      </c>
      <c r="M1409" s="3">
        <v>58.52</v>
      </c>
      <c r="N1409" s="1" t="s">
        <v>21</v>
      </c>
      <c r="O1409" s="1" t="s">
        <v>44</v>
      </c>
    </row>
    <row r="1410" spans="1:15" x14ac:dyDescent="0.3">
      <c r="A1410" s="1" t="s">
        <v>4378</v>
      </c>
      <c r="B1410" s="2">
        <v>45584</v>
      </c>
      <c r="C1410" s="1" t="s">
        <v>6673</v>
      </c>
      <c r="D1410" s="1" t="s">
        <v>133</v>
      </c>
      <c r="E1410">
        <v>2024</v>
      </c>
      <c r="F1410" s="1" t="s">
        <v>4379</v>
      </c>
      <c r="G1410" s="1" t="s">
        <v>4380</v>
      </c>
      <c r="H1410" s="1" t="s">
        <v>2779</v>
      </c>
      <c r="I1410" s="1" t="s">
        <v>2780</v>
      </c>
      <c r="J1410" s="1" t="s">
        <v>87</v>
      </c>
      <c r="K1410" s="3">
        <v>28.65</v>
      </c>
      <c r="L1410">
        <v>2</v>
      </c>
      <c r="M1410" s="3">
        <v>57.3</v>
      </c>
      <c r="N1410" s="1" t="s">
        <v>6669</v>
      </c>
      <c r="O1410" s="1" t="s">
        <v>95</v>
      </c>
    </row>
    <row r="1411" spans="1:15" x14ac:dyDescent="0.3">
      <c r="A1411" s="1" t="s">
        <v>4381</v>
      </c>
      <c r="B1411" s="2">
        <v>45620</v>
      </c>
      <c r="C1411" s="1" t="s">
        <v>6666</v>
      </c>
      <c r="D1411" s="1" t="s">
        <v>54</v>
      </c>
      <c r="E1411">
        <v>2024</v>
      </c>
      <c r="F1411" s="1" t="s">
        <v>4382</v>
      </c>
      <c r="G1411" s="1" t="s">
        <v>4383</v>
      </c>
      <c r="H1411" s="1" t="s">
        <v>1243</v>
      </c>
      <c r="I1411" s="1" t="s">
        <v>2087</v>
      </c>
      <c r="J1411" s="1" t="s">
        <v>70</v>
      </c>
      <c r="K1411" s="3">
        <v>35</v>
      </c>
      <c r="L1411">
        <v>2</v>
      </c>
      <c r="M1411" s="3">
        <v>70</v>
      </c>
      <c r="N1411" s="1" t="s">
        <v>29</v>
      </c>
      <c r="O1411" s="1" t="s">
        <v>193</v>
      </c>
    </row>
    <row r="1412" spans="1:15" x14ac:dyDescent="0.3">
      <c r="A1412" s="1" t="s">
        <v>4384</v>
      </c>
      <c r="B1412" s="2">
        <v>45163</v>
      </c>
      <c r="C1412" s="1" t="s">
        <v>6668</v>
      </c>
      <c r="D1412" s="1" t="s">
        <v>90</v>
      </c>
      <c r="E1412">
        <v>2023</v>
      </c>
      <c r="F1412" s="1" t="s">
        <v>3004</v>
      </c>
      <c r="G1412" s="1" t="s">
        <v>3005</v>
      </c>
      <c r="H1412" s="1" t="s">
        <v>247</v>
      </c>
      <c r="I1412" s="1" t="s">
        <v>483</v>
      </c>
      <c r="J1412" s="1" t="s">
        <v>20</v>
      </c>
      <c r="K1412" s="3">
        <v>7.59</v>
      </c>
      <c r="L1412">
        <v>5</v>
      </c>
      <c r="M1412" s="3">
        <v>37.950000000000003</v>
      </c>
      <c r="N1412" s="1" t="s">
        <v>21</v>
      </c>
      <c r="O1412" s="1" t="s">
        <v>37</v>
      </c>
    </row>
    <row r="1413" spans="1:15" x14ac:dyDescent="0.3">
      <c r="A1413" s="1" t="s">
        <v>4385</v>
      </c>
      <c r="B1413" s="2">
        <v>45223</v>
      </c>
      <c r="C1413" s="1" t="s">
        <v>6671</v>
      </c>
      <c r="D1413" s="1" t="s">
        <v>133</v>
      </c>
      <c r="E1413">
        <v>2023</v>
      </c>
      <c r="F1413" s="1" t="s">
        <v>4386</v>
      </c>
      <c r="G1413" s="1" t="s">
        <v>4387</v>
      </c>
      <c r="H1413" s="1" t="s">
        <v>3346</v>
      </c>
      <c r="I1413" s="1" t="s">
        <v>4388</v>
      </c>
      <c r="J1413" s="1" t="s">
        <v>51</v>
      </c>
      <c r="K1413" s="3">
        <v>7.34</v>
      </c>
      <c r="L1413">
        <v>2</v>
      </c>
      <c r="M1413" s="3">
        <v>14.68</v>
      </c>
      <c r="N1413" s="1" t="s">
        <v>6669</v>
      </c>
      <c r="O1413" s="1" t="s">
        <v>22</v>
      </c>
    </row>
    <row r="1414" spans="1:15" x14ac:dyDescent="0.3">
      <c r="A1414" s="1" t="s">
        <v>4389</v>
      </c>
      <c r="B1414" s="2">
        <v>45399</v>
      </c>
      <c r="C1414" s="1" t="s">
        <v>6670</v>
      </c>
      <c r="D1414" s="1" t="s">
        <v>82</v>
      </c>
      <c r="E1414">
        <v>2024</v>
      </c>
      <c r="F1414" s="1" t="s">
        <v>636</v>
      </c>
      <c r="G1414" s="1" t="s">
        <v>4390</v>
      </c>
      <c r="H1414" s="1" t="s">
        <v>1045</v>
      </c>
      <c r="I1414" s="1" t="s">
        <v>1046</v>
      </c>
      <c r="J1414" s="1" t="s">
        <v>51</v>
      </c>
      <c r="K1414" s="3">
        <v>37.01</v>
      </c>
      <c r="L1414">
        <v>3</v>
      </c>
      <c r="M1414" s="3">
        <v>111.03</v>
      </c>
      <c r="N1414" s="1" t="s">
        <v>29</v>
      </c>
      <c r="O1414" s="1" t="s">
        <v>44</v>
      </c>
    </row>
    <row r="1415" spans="1:15" x14ac:dyDescent="0.3">
      <c r="A1415" s="1" t="s">
        <v>4391</v>
      </c>
      <c r="B1415" s="2">
        <v>44986</v>
      </c>
      <c r="C1415" s="1" t="s">
        <v>6670</v>
      </c>
      <c r="D1415" s="1" t="s">
        <v>15</v>
      </c>
      <c r="E1415">
        <v>2023</v>
      </c>
      <c r="F1415" s="1" t="s">
        <v>4392</v>
      </c>
      <c r="G1415" s="1" t="s">
        <v>4393</v>
      </c>
      <c r="H1415" s="1" t="s">
        <v>2374</v>
      </c>
      <c r="I1415" s="1" t="s">
        <v>4064</v>
      </c>
      <c r="J1415" s="1" t="s">
        <v>87</v>
      </c>
      <c r="K1415" s="3">
        <v>9.7899999999999991</v>
      </c>
      <c r="L1415">
        <v>3</v>
      </c>
      <c r="M1415" s="3">
        <v>29.37</v>
      </c>
      <c r="N1415" s="1" t="s">
        <v>88</v>
      </c>
      <c r="O1415" s="1" t="s">
        <v>22</v>
      </c>
    </row>
    <row r="1416" spans="1:15" x14ac:dyDescent="0.3">
      <c r="A1416" s="1" t="s">
        <v>4394</v>
      </c>
      <c r="B1416" s="2">
        <v>44962</v>
      </c>
      <c r="C1416" s="1" t="s">
        <v>6666</v>
      </c>
      <c r="D1416" s="1" t="s">
        <v>39</v>
      </c>
      <c r="E1416">
        <v>2023</v>
      </c>
      <c r="F1416" s="1" t="s">
        <v>2113</v>
      </c>
      <c r="G1416" s="1" t="s">
        <v>4395</v>
      </c>
      <c r="H1416" s="1" t="s">
        <v>197</v>
      </c>
      <c r="I1416" s="1" t="s">
        <v>2634</v>
      </c>
      <c r="J1416" s="1" t="s">
        <v>20</v>
      </c>
      <c r="K1416" s="3">
        <v>16.18</v>
      </c>
      <c r="L1416">
        <v>3</v>
      </c>
      <c r="M1416" s="3">
        <v>48.54</v>
      </c>
      <c r="N1416" s="1" t="s">
        <v>21</v>
      </c>
      <c r="O1416" s="1" t="s">
        <v>22</v>
      </c>
    </row>
    <row r="1417" spans="1:15" x14ac:dyDescent="0.3">
      <c r="A1417" s="1" t="s">
        <v>4396</v>
      </c>
      <c r="B1417" s="2">
        <v>45147</v>
      </c>
      <c r="C1417" s="1" t="s">
        <v>6670</v>
      </c>
      <c r="D1417" s="1" t="s">
        <v>90</v>
      </c>
      <c r="E1417">
        <v>2023</v>
      </c>
      <c r="F1417" s="1" t="s">
        <v>340</v>
      </c>
      <c r="G1417" s="1" t="s">
        <v>341</v>
      </c>
      <c r="H1417" s="1" t="s">
        <v>836</v>
      </c>
      <c r="I1417" s="1" t="s">
        <v>4212</v>
      </c>
      <c r="J1417" s="1" t="s">
        <v>87</v>
      </c>
      <c r="K1417" s="3">
        <v>6.17</v>
      </c>
      <c r="L1417">
        <v>4</v>
      </c>
      <c r="M1417" s="3">
        <v>24.68</v>
      </c>
      <c r="N1417" s="1" t="s">
        <v>21</v>
      </c>
      <c r="O1417" s="1" t="s">
        <v>80</v>
      </c>
    </row>
    <row r="1418" spans="1:15" x14ac:dyDescent="0.3">
      <c r="A1418" s="1" t="s">
        <v>4397</v>
      </c>
      <c r="B1418" s="2">
        <v>45404</v>
      </c>
      <c r="C1418" s="1" t="s">
        <v>6667</v>
      </c>
      <c r="D1418" s="1" t="s">
        <v>82</v>
      </c>
      <c r="E1418">
        <v>2024</v>
      </c>
      <c r="F1418" s="1" t="s">
        <v>4398</v>
      </c>
      <c r="G1418" s="1" t="s">
        <v>4399</v>
      </c>
      <c r="H1418" s="1" t="s">
        <v>739</v>
      </c>
      <c r="I1418" s="1" t="s">
        <v>740</v>
      </c>
      <c r="J1418" s="1" t="s">
        <v>87</v>
      </c>
      <c r="K1418" s="3">
        <v>40.43</v>
      </c>
      <c r="L1418">
        <v>5</v>
      </c>
      <c r="M1418" s="3">
        <v>202.15</v>
      </c>
      <c r="N1418" s="1" t="s">
        <v>29</v>
      </c>
      <c r="O1418" s="1" t="s">
        <v>44</v>
      </c>
    </row>
    <row r="1419" spans="1:15" x14ac:dyDescent="0.3">
      <c r="A1419" s="1" t="s">
        <v>4400</v>
      </c>
      <c r="B1419" s="2">
        <v>45423</v>
      </c>
      <c r="C1419" s="1" t="s">
        <v>6673</v>
      </c>
      <c r="D1419" s="1" t="s">
        <v>46</v>
      </c>
      <c r="E1419">
        <v>2024</v>
      </c>
      <c r="F1419" s="1" t="s">
        <v>4002</v>
      </c>
      <c r="G1419" s="1" t="s">
        <v>4401</v>
      </c>
      <c r="H1419" s="1" t="s">
        <v>49</v>
      </c>
      <c r="I1419" s="1" t="s">
        <v>4402</v>
      </c>
      <c r="J1419" s="1" t="s">
        <v>87</v>
      </c>
      <c r="K1419" s="3">
        <v>7.88</v>
      </c>
      <c r="L1419">
        <v>1</v>
      </c>
      <c r="M1419" s="3">
        <v>7.88</v>
      </c>
      <c r="N1419" s="1" t="s">
        <v>6669</v>
      </c>
      <c r="O1419" s="1" t="s">
        <v>44</v>
      </c>
    </row>
    <row r="1420" spans="1:15" x14ac:dyDescent="0.3">
      <c r="A1420" s="1" t="s">
        <v>4403</v>
      </c>
      <c r="B1420" s="2">
        <v>45286</v>
      </c>
      <c r="C1420" s="1" t="s">
        <v>6671</v>
      </c>
      <c r="D1420" s="1" t="s">
        <v>107</v>
      </c>
      <c r="E1420">
        <v>2023</v>
      </c>
      <c r="F1420" s="1" t="s">
        <v>169</v>
      </c>
      <c r="G1420" s="1" t="s">
        <v>4404</v>
      </c>
      <c r="H1420" s="1" t="s">
        <v>78</v>
      </c>
      <c r="I1420" s="1" t="s">
        <v>79</v>
      </c>
      <c r="J1420" s="1" t="s">
        <v>20</v>
      </c>
      <c r="K1420" s="3">
        <v>44.91</v>
      </c>
      <c r="L1420">
        <v>1</v>
      </c>
      <c r="M1420" s="3">
        <v>44.91</v>
      </c>
      <c r="N1420" s="1" t="s">
        <v>88</v>
      </c>
      <c r="O1420" s="1" t="s">
        <v>22</v>
      </c>
    </row>
    <row r="1421" spans="1:15" x14ac:dyDescent="0.3">
      <c r="A1421" s="1" t="s">
        <v>4405</v>
      </c>
      <c r="B1421" s="2">
        <v>45885</v>
      </c>
      <c r="C1421" s="1" t="s">
        <v>6673</v>
      </c>
      <c r="D1421" s="1" t="s">
        <v>90</v>
      </c>
      <c r="E1421">
        <v>2025</v>
      </c>
      <c r="F1421" s="1" t="s">
        <v>1128</v>
      </c>
      <c r="G1421" s="1" t="s">
        <v>3121</v>
      </c>
      <c r="H1421" s="1" t="s">
        <v>3179</v>
      </c>
      <c r="I1421" s="1" t="s">
        <v>4406</v>
      </c>
      <c r="J1421" s="1" t="s">
        <v>20</v>
      </c>
      <c r="K1421" s="3">
        <v>30.77</v>
      </c>
      <c r="L1421">
        <v>4</v>
      </c>
      <c r="M1421" s="3">
        <v>123.08</v>
      </c>
      <c r="N1421" s="1" t="s">
        <v>6669</v>
      </c>
      <c r="O1421" s="1" t="s">
        <v>22</v>
      </c>
    </row>
    <row r="1422" spans="1:15" x14ac:dyDescent="0.3">
      <c r="A1422" s="1" t="s">
        <v>4407</v>
      </c>
      <c r="B1422" s="2">
        <v>45575</v>
      </c>
      <c r="C1422" s="1" t="s">
        <v>6672</v>
      </c>
      <c r="D1422" s="1" t="s">
        <v>133</v>
      </c>
      <c r="E1422">
        <v>2024</v>
      </c>
      <c r="F1422" s="1" t="s">
        <v>123</v>
      </c>
      <c r="G1422" s="1" t="s">
        <v>341</v>
      </c>
      <c r="H1422" s="1" t="s">
        <v>2730</v>
      </c>
      <c r="I1422" s="1" t="s">
        <v>2731</v>
      </c>
      <c r="J1422" s="1" t="s">
        <v>70</v>
      </c>
      <c r="K1422" s="3">
        <v>46.9</v>
      </c>
      <c r="L1422">
        <v>1</v>
      </c>
      <c r="M1422" s="3">
        <v>46.9</v>
      </c>
      <c r="N1422" s="1" t="s">
        <v>88</v>
      </c>
      <c r="O1422" s="1" t="s">
        <v>193</v>
      </c>
    </row>
    <row r="1423" spans="1:15" x14ac:dyDescent="0.3">
      <c r="A1423" s="1" t="s">
        <v>4408</v>
      </c>
      <c r="B1423" s="2">
        <v>45565</v>
      </c>
      <c r="C1423" s="1" t="s">
        <v>6667</v>
      </c>
      <c r="D1423" s="1" t="s">
        <v>60</v>
      </c>
      <c r="E1423">
        <v>2024</v>
      </c>
      <c r="F1423" s="1" t="s">
        <v>4409</v>
      </c>
      <c r="G1423" s="1" t="s">
        <v>4410</v>
      </c>
      <c r="H1423" s="1" t="s">
        <v>3648</v>
      </c>
      <c r="I1423" s="1" t="s">
        <v>3649</v>
      </c>
      <c r="J1423" s="1" t="s">
        <v>20</v>
      </c>
      <c r="K1423" s="3">
        <v>46.12</v>
      </c>
      <c r="L1423">
        <v>5</v>
      </c>
      <c r="M1423" s="3">
        <v>230.6</v>
      </c>
      <c r="N1423" s="1" t="s">
        <v>21</v>
      </c>
      <c r="O1423" s="1" t="s">
        <v>37</v>
      </c>
    </row>
    <row r="1424" spans="1:15" x14ac:dyDescent="0.3">
      <c r="A1424" s="1" t="s">
        <v>4411</v>
      </c>
      <c r="B1424" s="2">
        <v>45239</v>
      </c>
      <c r="C1424" s="1" t="s">
        <v>6672</v>
      </c>
      <c r="D1424" s="1" t="s">
        <v>54</v>
      </c>
      <c r="E1424">
        <v>2023</v>
      </c>
      <c r="F1424" s="1" t="s">
        <v>1624</v>
      </c>
      <c r="G1424" s="1" t="s">
        <v>1625</v>
      </c>
      <c r="H1424" s="1" t="s">
        <v>1251</v>
      </c>
      <c r="I1424" s="1" t="s">
        <v>3658</v>
      </c>
      <c r="J1424" s="1" t="s">
        <v>70</v>
      </c>
      <c r="K1424" s="3">
        <v>15.86</v>
      </c>
      <c r="L1424">
        <v>2</v>
      </c>
      <c r="M1424" s="3">
        <v>31.72</v>
      </c>
      <c r="N1424" s="1" t="s">
        <v>21</v>
      </c>
      <c r="O1424" s="1" t="s">
        <v>37</v>
      </c>
    </row>
    <row r="1425" spans="1:15" x14ac:dyDescent="0.3">
      <c r="A1425" s="1" t="s">
        <v>4412</v>
      </c>
      <c r="B1425" s="2">
        <v>45360</v>
      </c>
      <c r="C1425" s="1" t="s">
        <v>6673</v>
      </c>
      <c r="D1425" s="1" t="s">
        <v>15</v>
      </c>
      <c r="E1425">
        <v>2024</v>
      </c>
      <c r="F1425" s="1" t="s">
        <v>4413</v>
      </c>
      <c r="G1425" s="1" t="s">
        <v>4414</v>
      </c>
      <c r="H1425" s="1" t="s">
        <v>166</v>
      </c>
      <c r="I1425" s="1" t="s">
        <v>167</v>
      </c>
      <c r="J1425" s="1" t="s">
        <v>87</v>
      </c>
      <c r="K1425" s="3">
        <v>48.4</v>
      </c>
      <c r="L1425">
        <v>2</v>
      </c>
      <c r="M1425" s="3">
        <v>96.8</v>
      </c>
      <c r="N1425" s="1" t="s">
        <v>21</v>
      </c>
      <c r="O1425" s="1" t="s">
        <v>22</v>
      </c>
    </row>
    <row r="1426" spans="1:15" x14ac:dyDescent="0.3">
      <c r="A1426" s="1" t="s">
        <v>4415</v>
      </c>
      <c r="B1426" s="2">
        <v>44976</v>
      </c>
      <c r="C1426" s="1" t="s">
        <v>6666</v>
      </c>
      <c r="D1426" s="1" t="s">
        <v>39</v>
      </c>
      <c r="E1426">
        <v>2023</v>
      </c>
      <c r="F1426" s="1" t="s">
        <v>4416</v>
      </c>
      <c r="G1426" s="1" t="s">
        <v>341</v>
      </c>
      <c r="H1426" s="1" t="s">
        <v>826</v>
      </c>
      <c r="I1426" s="1" t="s">
        <v>2996</v>
      </c>
      <c r="J1426" s="1" t="s">
        <v>51</v>
      </c>
      <c r="K1426" s="3">
        <v>25.27</v>
      </c>
      <c r="L1426">
        <v>5</v>
      </c>
      <c r="M1426" s="3">
        <v>126.35</v>
      </c>
      <c r="N1426" s="1" t="s">
        <v>29</v>
      </c>
      <c r="O1426" s="1" t="s">
        <v>52</v>
      </c>
    </row>
    <row r="1427" spans="1:15" x14ac:dyDescent="0.3">
      <c r="A1427" s="1" t="s">
        <v>4417</v>
      </c>
      <c r="B1427" s="2">
        <v>45582</v>
      </c>
      <c r="C1427" s="1" t="s">
        <v>6672</v>
      </c>
      <c r="D1427" s="1" t="s">
        <v>133</v>
      </c>
      <c r="E1427">
        <v>2024</v>
      </c>
      <c r="F1427" s="1" t="s">
        <v>4418</v>
      </c>
      <c r="G1427" s="1" t="s">
        <v>4419</v>
      </c>
      <c r="H1427" s="1" t="s">
        <v>104</v>
      </c>
      <c r="I1427" s="1" t="s">
        <v>105</v>
      </c>
      <c r="J1427" s="1" t="s">
        <v>20</v>
      </c>
      <c r="K1427" s="3">
        <v>32.53</v>
      </c>
      <c r="L1427">
        <v>4</v>
      </c>
      <c r="M1427" s="3">
        <v>130.12</v>
      </c>
      <c r="N1427" s="1" t="s">
        <v>6669</v>
      </c>
      <c r="O1427" s="1" t="s">
        <v>22</v>
      </c>
    </row>
    <row r="1428" spans="1:15" x14ac:dyDescent="0.3">
      <c r="A1428" s="1" t="s">
        <v>4420</v>
      </c>
      <c r="B1428" s="2">
        <v>44910</v>
      </c>
      <c r="C1428" s="1" t="s">
        <v>6672</v>
      </c>
      <c r="D1428" s="1" t="s">
        <v>107</v>
      </c>
      <c r="E1428">
        <v>2022</v>
      </c>
      <c r="F1428" s="1" t="s">
        <v>1511</v>
      </c>
      <c r="G1428" s="1" t="s">
        <v>1512</v>
      </c>
      <c r="H1428" s="1" t="s">
        <v>1210</v>
      </c>
      <c r="I1428" s="1" t="s">
        <v>1211</v>
      </c>
      <c r="J1428" s="1" t="s">
        <v>20</v>
      </c>
      <c r="K1428" s="3">
        <v>7.07</v>
      </c>
      <c r="L1428">
        <v>2</v>
      </c>
      <c r="M1428" s="3">
        <v>14.14</v>
      </c>
      <c r="N1428" s="1" t="s">
        <v>29</v>
      </c>
      <c r="O1428" s="1" t="s">
        <v>22</v>
      </c>
    </row>
    <row r="1429" spans="1:15" x14ac:dyDescent="0.3">
      <c r="A1429" s="1" t="s">
        <v>4421</v>
      </c>
      <c r="B1429" s="2">
        <v>45426</v>
      </c>
      <c r="C1429" s="1" t="s">
        <v>6671</v>
      </c>
      <c r="D1429" s="1" t="s">
        <v>46</v>
      </c>
      <c r="E1429">
        <v>2024</v>
      </c>
      <c r="F1429" s="1" t="s">
        <v>4422</v>
      </c>
      <c r="G1429" s="1" t="s">
        <v>4423</v>
      </c>
      <c r="H1429" s="1" t="s">
        <v>1530</v>
      </c>
      <c r="I1429" s="1" t="s">
        <v>4424</v>
      </c>
      <c r="J1429" s="1" t="s">
        <v>87</v>
      </c>
      <c r="K1429" s="3">
        <v>44.72</v>
      </c>
      <c r="L1429">
        <v>4</v>
      </c>
      <c r="M1429" s="3">
        <v>178.88</v>
      </c>
      <c r="N1429" s="1" t="s">
        <v>21</v>
      </c>
      <c r="O1429" s="1" t="s">
        <v>44</v>
      </c>
    </row>
    <row r="1430" spans="1:15" x14ac:dyDescent="0.3">
      <c r="A1430" s="1" t="s">
        <v>4425</v>
      </c>
      <c r="B1430" s="2">
        <v>45692</v>
      </c>
      <c r="C1430" s="1" t="s">
        <v>6671</v>
      </c>
      <c r="D1430" s="1" t="s">
        <v>39</v>
      </c>
      <c r="E1430">
        <v>2025</v>
      </c>
      <c r="F1430" s="1" t="s">
        <v>2006</v>
      </c>
      <c r="G1430" s="1" t="s">
        <v>3891</v>
      </c>
      <c r="H1430" s="1" t="s">
        <v>136</v>
      </c>
      <c r="I1430" s="1" t="s">
        <v>4426</v>
      </c>
      <c r="J1430" s="1" t="s">
        <v>20</v>
      </c>
      <c r="K1430" s="3">
        <v>39.17</v>
      </c>
      <c r="L1430">
        <v>5</v>
      </c>
      <c r="M1430" s="3">
        <v>195.85</v>
      </c>
      <c r="N1430" s="1" t="s">
        <v>21</v>
      </c>
      <c r="O1430" s="1" t="s">
        <v>30</v>
      </c>
    </row>
    <row r="1431" spans="1:15" x14ac:dyDescent="0.3">
      <c r="A1431" s="1" t="s">
        <v>4427</v>
      </c>
      <c r="B1431" s="2">
        <v>44828</v>
      </c>
      <c r="C1431" s="1" t="s">
        <v>6673</v>
      </c>
      <c r="D1431" s="1" t="s">
        <v>60</v>
      </c>
      <c r="E1431">
        <v>2022</v>
      </c>
      <c r="F1431" s="1" t="s">
        <v>1326</v>
      </c>
      <c r="G1431" s="1" t="s">
        <v>4161</v>
      </c>
      <c r="H1431" s="1" t="s">
        <v>468</v>
      </c>
      <c r="I1431" s="1" t="s">
        <v>1801</v>
      </c>
      <c r="J1431" s="1" t="s">
        <v>70</v>
      </c>
      <c r="K1431" s="3">
        <v>16.03</v>
      </c>
      <c r="L1431">
        <v>5</v>
      </c>
      <c r="M1431" s="3">
        <v>80.150000000000006</v>
      </c>
      <c r="N1431" s="1" t="s">
        <v>6669</v>
      </c>
      <c r="O1431" s="1" t="s">
        <v>95</v>
      </c>
    </row>
    <row r="1432" spans="1:15" x14ac:dyDescent="0.3">
      <c r="A1432" s="1" t="s">
        <v>4428</v>
      </c>
      <c r="B1432" s="2">
        <v>45837</v>
      </c>
      <c r="C1432" s="1" t="s">
        <v>6666</v>
      </c>
      <c r="D1432" s="1" t="s">
        <v>24</v>
      </c>
      <c r="E1432">
        <v>2025</v>
      </c>
      <c r="F1432" s="1" t="s">
        <v>3302</v>
      </c>
      <c r="G1432" s="1" t="s">
        <v>4429</v>
      </c>
      <c r="H1432" s="1" t="s">
        <v>702</v>
      </c>
      <c r="I1432" s="1" t="s">
        <v>703</v>
      </c>
      <c r="J1432" s="1" t="s">
        <v>70</v>
      </c>
      <c r="K1432" s="3">
        <v>13.78</v>
      </c>
      <c r="L1432">
        <v>4</v>
      </c>
      <c r="M1432" s="3">
        <v>55.12</v>
      </c>
      <c r="N1432" s="1" t="s">
        <v>21</v>
      </c>
      <c r="O1432" s="1" t="s">
        <v>30</v>
      </c>
    </row>
    <row r="1433" spans="1:15" x14ac:dyDescent="0.3">
      <c r="A1433" s="1" t="s">
        <v>4430</v>
      </c>
      <c r="B1433" s="2">
        <v>45139</v>
      </c>
      <c r="C1433" s="1" t="s">
        <v>6671</v>
      </c>
      <c r="D1433" s="1" t="s">
        <v>90</v>
      </c>
      <c r="E1433">
        <v>2023</v>
      </c>
      <c r="F1433" s="1" t="s">
        <v>3409</v>
      </c>
      <c r="G1433" s="1" t="s">
        <v>3410</v>
      </c>
      <c r="H1433" s="1" t="s">
        <v>1974</v>
      </c>
      <c r="I1433" s="1" t="s">
        <v>4431</v>
      </c>
      <c r="J1433" s="1" t="s">
        <v>20</v>
      </c>
      <c r="K1433" s="3">
        <v>13.74</v>
      </c>
      <c r="L1433">
        <v>5</v>
      </c>
      <c r="M1433" s="3">
        <v>68.7</v>
      </c>
      <c r="N1433" s="1" t="s">
        <v>21</v>
      </c>
      <c r="O1433" s="1" t="s">
        <v>52</v>
      </c>
    </row>
    <row r="1434" spans="1:15" x14ac:dyDescent="0.3">
      <c r="A1434" s="1" t="s">
        <v>4432</v>
      </c>
      <c r="B1434" s="2">
        <v>45496</v>
      </c>
      <c r="C1434" s="1" t="s">
        <v>6671</v>
      </c>
      <c r="D1434" s="1" t="s">
        <v>32</v>
      </c>
      <c r="E1434">
        <v>2024</v>
      </c>
      <c r="F1434" s="1" t="s">
        <v>4433</v>
      </c>
      <c r="G1434" s="1" t="s">
        <v>4434</v>
      </c>
      <c r="H1434" s="1" t="s">
        <v>2493</v>
      </c>
      <c r="I1434" s="1" t="s">
        <v>3243</v>
      </c>
      <c r="J1434" s="1" t="s">
        <v>51</v>
      </c>
      <c r="K1434" s="3">
        <v>15.52</v>
      </c>
      <c r="L1434">
        <v>5</v>
      </c>
      <c r="M1434" s="3">
        <v>77.599999999999994</v>
      </c>
      <c r="N1434" s="1" t="s">
        <v>21</v>
      </c>
      <c r="O1434" s="1" t="s">
        <v>193</v>
      </c>
    </row>
    <row r="1435" spans="1:15" x14ac:dyDescent="0.3">
      <c r="A1435" s="1" t="s">
        <v>4435</v>
      </c>
      <c r="B1435" s="2">
        <v>45816</v>
      </c>
      <c r="C1435" s="1" t="s">
        <v>6666</v>
      </c>
      <c r="D1435" s="1" t="s">
        <v>24</v>
      </c>
      <c r="E1435">
        <v>2025</v>
      </c>
      <c r="F1435" s="1" t="s">
        <v>1066</v>
      </c>
      <c r="G1435" s="1" t="s">
        <v>1067</v>
      </c>
      <c r="H1435" s="1" t="s">
        <v>2893</v>
      </c>
      <c r="I1435" s="1" t="s">
        <v>2894</v>
      </c>
      <c r="J1435" s="1" t="s">
        <v>70</v>
      </c>
      <c r="K1435" s="3">
        <v>41.45</v>
      </c>
      <c r="L1435">
        <v>1</v>
      </c>
      <c r="M1435" s="3">
        <v>41.45</v>
      </c>
      <c r="N1435" s="1" t="s">
        <v>6669</v>
      </c>
      <c r="O1435" s="1" t="s">
        <v>22</v>
      </c>
    </row>
    <row r="1436" spans="1:15" x14ac:dyDescent="0.3">
      <c r="A1436" s="1" t="s">
        <v>4436</v>
      </c>
      <c r="B1436" s="2">
        <v>45119</v>
      </c>
      <c r="C1436" s="1" t="s">
        <v>6670</v>
      </c>
      <c r="D1436" s="1" t="s">
        <v>32</v>
      </c>
      <c r="E1436">
        <v>2023</v>
      </c>
      <c r="F1436" s="1" t="s">
        <v>3422</v>
      </c>
      <c r="G1436" s="1" t="s">
        <v>3423</v>
      </c>
      <c r="H1436" s="1" t="s">
        <v>1085</v>
      </c>
      <c r="I1436" s="1" t="s">
        <v>1086</v>
      </c>
      <c r="J1436" s="1" t="s">
        <v>87</v>
      </c>
      <c r="K1436" s="3">
        <v>35.880000000000003</v>
      </c>
      <c r="L1436">
        <v>5</v>
      </c>
      <c r="M1436" s="3">
        <v>179.4</v>
      </c>
      <c r="N1436" s="1" t="s">
        <v>21</v>
      </c>
      <c r="O1436" s="1" t="s">
        <v>22</v>
      </c>
    </row>
    <row r="1437" spans="1:15" x14ac:dyDescent="0.3">
      <c r="A1437" s="1" t="s">
        <v>4437</v>
      </c>
      <c r="B1437" s="2">
        <v>45249</v>
      </c>
      <c r="C1437" s="1" t="s">
        <v>6666</v>
      </c>
      <c r="D1437" s="1" t="s">
        <v>54</v>
      </c>
      <c r="E1437">
        <v>2023</v>
      </c>
      <c r="F1437" s="1" t="s">
        <v>205</v>
      </c>
      <c r="G1437" s="1" t="s">
        <v>206</v>
      </c>
      <c r="H1437" s="1" t="s">
        <v>3360</v>
      </c>
      <c r="I1437" s="1" t="s">
        <v>4438</v>
      </c>
      <c r="J1437" s="1" t="s">
        <v>70</v>
      </c>
      <c r="K1437" s="3">
        <v>39.14</v>
      </c>
      <c r="L1437">
        <v>4</v>
      </c>
      <c r="M1437" s="3">
        <v>156.56</v>
      </c>
      <c r="N1437" s="1" t="s">
        <v>29</v>
      </c>
      <c r="O1437" s="1" t="s">
        <v>193</v>
      </c>
    </row>
    <row r="1438" spans="1:15" x14ac:dyDescent="0.3">
      <c r="A1438" s="1" t="s">
        <v>4439</v>
      </c>
      <c r="B1438" s="2">
        <v>45464</v>
      </c>
      <c r="C1438" s="1" t="s">
        <v>6668</v>
      </c>
      <c r="D1438" s="1" t="s">
        <v>24</v>
      </c>
      <c r="E1438">
        <v>2024</v>
      </c>
      <c r="F1438" s="1" t="s">
        <v>463</v>
      </c>
      <c r="G1438" s="1" t="s">
        <v>2621</v>
      </c>
      <c r="H1438" s="1" t="s">
        <v>365</v>
      </c>
      <c r="I1438" s="1" t="s">
        <v>366</v>
      </c>
      <c r="J1438" s="1" t="s">
        <v>70</v>
      </c>
      <c r="K1438" s="3">
        <v>34.520000000000003</v>
      </c>
      <c r="L1438">
        <v>2</v>
      </c>
      <c r="M1438" s="3">
        <v>69.040000000000006</v>
      </c>
      <c r="N1438" s="1" t="s">
        <v>21</v>
      </c>
      <c r="O1438" s="1" t="s">
        <v>95</v>
      </c>
    </row>
    <row r="1439" spans="1:15" x14ac:dyDescent="0.3">
      <c r="A1439" s="1" t="s">
        <v>4440</v>
      </c>
      <c r="B1439" s="2">
        <v>45435</v>
      </c>
      <c r="C1439" s="1" t="s">
        <v>6672</v>
      </c>
      <c r="D1439" s="1" t="s">
        <v>46</v>
      </c>
      <c r="E1439">
        <v>2024</v>
      </c>
      <c r="F1439" s="1" t="s">
        <v>3350</v>
      </c>
      <c r="G1439" s="1" t="s">
        <v>3351</v>
      </c>
      <c r="H1439" s="1" t="s">
        <v>4441</v>
      </c>
      <c r="I1439" s="1" t="s">
        <v>4442</v>
      </c>
      <c r="J1439" s="1" t="s">
        <v>87</v>
      </c>
      <c r="K1439" s="3">
        <v>7.43</v>
      </c>
      <c r="L1439">
        <v>2</v>
      </c>
      <c r="M1439" s="3">
        <v>14.86</v>
      </c>
      <c r="N1439" s="1" t="s">
        <v>21</v>
      </c>
      <c r="O1439" s="1" t="s">
        <v>37</v>
      </c>
    </row>
    <row r="1440" spans="1:15" x14ac:dyDescent="0.3">
      <c r="A1440" s="1" t="s">
        <v>4443</v>
      </c>
      <c r="B1440" s="2">
        <v>45312</v>
      </c>
      <c r="C1440" s="1" t="s">
        <v>6666</v>
      </c>
      <c r="D1440" s="1" t="s">
        <v>210</v>
      </c>
      <c r="E1440">
        <v>2024</v>
      </c>
      <c r="F1440" s="1" t="s">
        <v>290</v>
      </c>
      <c r="G1440" s="1" t="s">
        <v>291</v>
      </c>
      <c r="H1440" s="1" t="s">
        <v>717</v>
      </c>
      <c r="I1440" s="1" t="s">
        <v>718</v>
      </c>
      <c r="J1440" s="1" t="s">
        <v>20</v>
      </c>
      <c r="K1440" s="3">
        <v>32.799999999999997</v>
      </c>
      <c r="L1440">
        <v>2</v>
      </c>
      <c r="M1440" s="3">
        <v>65.599999999999994</v>
      </c>
      <c r="N1440" s="1" t="s">
        <v>6669</v>
      </c>
      <c r="O1440" s="1" t="s">
        <v>37</v>
      </c>
    </row>
    <row r="1441" spans="1:15" x14ac:dyDescent="0.3">
      <c r="A1441" s="1" t="s">
        <v>4444</v>
      </c>
      <c r="B1441" s="2">
        <v>45382</v>
      </c>
      <c r="C1441" s="1" t="s">
        <v>6666</v>
      </c>
      <c r="D1441" s="1" t="s">
        <v>15</v>
      </c>
      <c r="E1441">
        <v>2024</v>
      </c>
      <c r="F1441" s="1" t="s">
        <v>552</v>
      </c>
      <c r="G1441" s="1" t="s">
        <v>2293</v>
      </c>
      <c r="H1441" s="1" t="s">
        <v>2171</v>
      </c>
      <c r="I1441" s="1" t="s">
        <v>4445</v>
      </c>
      <c r="J1441" s="1" t="s">
        <v>20</v>
      </c>
      <c r="K1441" s="3">
        <v>9.8699999999999992</v>
      </c>
      <c r="L1441">
        <v>2</v>
      </c>
      <c r="M1441" s="3">
        <v>19.739999999999998</v>
      </c>
      <c r="N1441" s="1" t="s">
        <v>21</v>
      </c>
      <c r="O1441" s="1" t="s">
        <v>37</v>
      </c>
    </row>
    <row r="1442" spans="1:15" x14ac:dyDescent="0.3">
      <c r="A1442" s="1" t="s">
        <v>4446</v>
      </c>
      <c r="B1442" s="2">
        <v>45398</v>
      </c>
      <c r="C1442" s="1" t="s">
        <v>6671</v>
      </c>
      <c r="D1442" s="1" t="s">
        <v>82</v>
      </c>
      <c r="E1442">
        <v>2024</v>
      </c>
      <c r="F1442" s="1" t="s">
        <v>3422</v>
      </c>
      <c r="G1442" s="1" t="s">
        <v>3423</v>
      </c>
      <c r="H1442" s="1" t="s">
        <v>2213</v>
      </c>
      <c r="I1442" s="1" t="s">
        <v>4447</v>
      </c>
      <c r="J1442" s="1" t="s">
        <v>70</v>
      </c>
      <c r="K1442" s="3">
        <v>39.11</v>
      </c>
      <c r="L1442">
        <v>4</v>
      </c>
      <c r="M1442" s="3">
        <v>156.44</v>
      </c>
      <c r="N1442" s="1" t="s">
        <v>21</v>
      </c>
      <c r="O1442" s="1" t="s">
        <v>37</v>
      </c>
    </row>
    <row r="1443" spans="1:15" x14ac:dyDescent="0.3">
      <c r="A1443" s="1" t="s">
        <v>4448</v>
      </c>
      <c r="B1443" s="2">
        <v>45223</v>
      </c>
      <c r="C1443" s="1" t="s">
        <v>6671</v>
      </c>
      <c r="D1443" s="1" t="s">
        <v>133</v>
      </c>
      <c r="E1443">
        <v>2023</v>
      </c>
      <c r="F1443" s="1" t="s">
        <v>404</v>
      </c>
      <c r="G1443" s="1" t="s">
        <v>1074</v>
      </c>
      <c r="H1443" s="1" t="s">
        <v>2096</v>
      </c>
      <c r="I1443" s="1" t="s">
        <v>2097</v>
      </c>
      <c r="J1443" s="1" t="s">
        <v>70</v>
      </c>
      <c r="K1443" s="3">
        <v>12.36</v>
      </c>
      <c r="L1443">
        <v>5</v>
      </c>
      <c r="M1443" s="3">
        <v>61.8</v>
      </c>
      <c r="N1443" s="1" t="s">
        <v>6669</v>
      </c>
      <c r="O1443" s="1" t="s">
        <v>22</v>
      </c>
    </row>
    <row r="1444" spans="1:15" x14ac:dyDescent="0.3">
      <c r="A1444" s="1" t="s">
        <v>4449</v>
      </c>
      <c r="B1444" s="2">
        <v>45423</v>
      </c>
      <c r="C1444" s="1" t="s">
        <v>6673</v>
      </c>
      <c r="D1444" s="1" t="s">
        <v>46</v>
      </c>
      <c r="E1444">
        <v>2024</v>
      </c>
      <c r="F1444" s="1" t="s">
        <v>2615</v>
      </c>
      <c r="G1444" s="1" t="s">
        <v>2616</v>
      </c>
      <c r="H1444" s="1" t="s">
        <v>2065</v>
      </c>
      <c r="I1444" s="1" t="s">
        <v>2066</v>
      </c>
      <c r="J1444" s="1" t="s">
        <v>20</v>
      </c>
      <c r="K1444" s="3">
        <v>34.409999999999997</v>
      </c>
      <c r="L1444">
        <v>5</v>
      </c>
      <c r="M1444" s="3">
        <v>172.05</v>
      </c>
      <c r="N1444" s="1" t="s">
        <v>21</v>
      </c>
      <c r="O1444" s="1" t="s">
        <v>44</v>
      </c>
    </row>
    <row r="1445" spans="1:15" x14ac:dyDescent="0.3">
      <c r="A1445" s="1" t="s">
        <v>4450</v>
      </c>
      <c r="B1445" s="2">
        <v>45167</v>
      </c>
      <c r="C1445" s="1" t="s">
        <v>6671</v>
      </c>
      <c r="D1445" s="1" t="s">
        <v>90</v>
      </c>
      <c r="E1445">
        <v>2023</v>
      </c>
      <c r="F1445" s="1" t="s">
        <v>912</v>
      </c>
      <c r="G1445" s="1" t="s">
        <v>4451</v>
      </c>
      <c r="H1445" s="1" t="s">
        <v>4452</v>
      </c>
      <c r="I1445" s="1" t="s">
        <v>4453</v>
      </c>
      <c r="J1445" s="1" t="s">
        <v>87</v>
      </c>
      <c r="K1445" s="3">
        <v>26.41</v>
      </c>
      <c r="L1445">
        <v>3</v>
      </c>
      <c r="M1445" s="3">
        <v>79.23</v>
      </c>
      <c r="N1445" s="1" t="s">
        <v>6669</v>
      </c>
      <c r="O1445" s="1" t="s">
        <v>30</v>
      </c>
    </row>
    <row r="1446" spans="1:15" x14ac:dyDescent="0.3">
      <c r="A1446" s="1" t="s">
        <v>4454</v>
      </c>
      <c r="B1446" s="2">
        <v>45124</v>
      </c>
      <c r="C1446" s="1" t="s">
        <v>6667</v>
      </c>
      <c r="D1446" s="1" t="s">
        <v>32</v>
      </c>
      <c r="E1446">
        <v>2023</v>
      </c>
      <c r="F1446" s="1" t="s">
        <v>250</v>
      </c>
      <c r="G1446" s="1" t="s">
        <v>3892</v>
      </c>
      <c r="H1446" s="1" t="s">
        <v>3747</v>
      </c>
      <c r="I1446" s="1" t="s">
        <v>3748</v>
      </c>
      <c r="J1446" s="1" t="s">
        <v>20</v>
      </c>
      <c r="K1446" s="3">
        <v>47.73</v>
      </c>
      <c r="L1446">
        <v>3</v>
      </c>
      <c r="M1446" s="3">
        <v>143.19</v>
      </c>
      <c r="N1446" s="1" t="s">
        <v>21</v>
      </c>
      <c r="O1446" s="1" t="s">
        <v>22</v>
      </c>
    </row>
    <row r="1447" spans="1:15" x14ac:dyDescent="0.3">
      <c r="A1447" s="1" t="s">
        <v>4455</v>
      </c>
      <c r="B1447" s="2">
        <v>45100</v>
      </c>
      <c r="C1447" s="1" t="s">
        <v>6668</v>
      </c>
      <c r="D1447" s="1" t="s">
        <v>24</v>
      </c>
      <c r="E1447">
        <v>2023</v>
      </c>
      <c r="F1447" s="1" t="s">
        <v>4456</v>
      </c>
      <c r="G1447" s="1" t="s">
        <v>4457</v>
      </c>
      <c r="H1447" s="1" t="s">
        <v>673</v>
      </c>
      <c r="I1447" s="1" t="s">
        <v>4458</v>
      </c>
      <c r="J1447" s="1" t="s">
        <v>70</v>
      </c>
      <c r="K1447" s="3">
        <v>22.28</v>
      </c>
      <c r="L1447">
        <v>5</v>
      </c>
      <c r="M1447" s="3">
        <v>111.4</v>
      </c>
      <c r="N1447" s="1" t="s">
        <v>6669</v>
      </c>
      <c r="O1447" s="1" t="s">
        <v>44</v>
      </c>
    </row>
    <row r="1448" spans="1:15" x14ac:dyDescent="0.3">
      <c r="A1448" s="1" t="s">
        <v>4459</v>
      </c>
      <c r="B1448" s="2">
        <v>45375</v>
      </c>
      <c r="C1448" s="1" t="s">
        <v>6666</v>
      </c>
      <c r="D1448" s="1" t="s">
        <v>15</v>
      </c>
      <c r="E1448">
        <v>2024</v>
      </c>
      <c r="F1448" s="1" t="s">
        <v>596</v>
      </c>
      <c r="G1448" s="1" t="s">
        <v>597</v>
      </c>
      <c r="H1448" s="1" t="s">
        <v>2309</v>
      </c>
      <c r="I1448" s="1" t="s">
        <v>2310</v>
      </c>
      <c r="J1448" s="1" t="s">
        <v>51</v>
      </c>
      <c r="K1448" s="3">
        <v>44.02</v>
      </c>
      <c r="L1448">
        <v>5</v>
      </c>
      <c r="M1448" s="3">
        <v>220.1</v>
      </c>
      <c r="N1448" s="1" t="s">
        <v>21</v>
      </c>
      <c r="O1448" s="1" t="s">
        <v>37</v>
      </c>
    </row>
    <row r="1449" spans="1:15" x14ac:dyDescent="0.3">
      <c r="A1449" s="1" t="s">
        <v>4460</v>
      </c>
      <c r="B1449" s="2">
        <v>45635</v>
      </c>
      <c r="C1449" s="1" t="s">
        <v>6667</v>
      </c>
      <c r="D1449" s="1" t="s">
        <v>107</v>
      </c>
      <c r="E1449">
        <v>2024</v>
      </c>
      <c r="F1449" s="1" t="s">
        <v>2932</v>
      </c>
      <c r="G1449" s="1" t="s">
        <v>2933</v>
      </c>
      <c r="H1449" s="1" t="s">
        <v>310</v>
      </c>
      <c r="I1449" s="1" t="s">
        <v>744</v>
      </c>
      <c r="J1449" s="1" t="s">
        <v>70</v>
      </c>
      <c r="K1449" s="3">
        <v>29.68</v>
      </c>
      <c r="L1449">
        <v>5</v>
      </c>
      <c r="M1449" s="3">
        <v>148.4</v>
      </c>
      <c r="N1449" s="1" t="s">
        <v>29</v>
      </c>
      <c r="O1449" s="1" t="s">
        <v>22</v>
      </c>
    </row>
    <row r="1450" spans="1:15" x14ac:dyDescent="0.3">
      <c r="A1450" s="1" t="s">
        <v>4461</v>
      </c>
      <c r="B1450" s="2">
        <v>45567</v>
      </c>
      <c r="C1450" s="1" t="s">
        <v>6670</v>
      </c>
      <c r="D1450" s="1" t="s">
        <v>133</v>
      </c>
      <c r="E1450">
        <v>2024</v>
      </c>
      <c r="F1450" s="1" t="s">
        <v>1249</v>
      </c>
      <c r="G1450" s="1" t="s">
        <v>4077</v>
      </c>
      <c r="H1450" s="1" t="s">
        <v>811</v>
      </c>
      <c r="I1450" s="1" t="s">
        <v>1441</v>
      </c>
      <c r="J1450" s="1" t="s">
        <v>87</v>
      </c>
      <c r="K1450" s="3">
        <v>32.69</v>
      </c>
      <c r="L1450">
        <v>4</v>
      </c>
      <c r="M1450" s="3">
        <v>130.76</v>
      </c>
      <c r="N1450" s="1" t="s">
        <v>21</v>
      </c>
      <c r="O1450" s="1" t="s">
        <v>37</v>
      </c>
    </row>
    <row r="1451" spans="1:15" x14ac:dyDescent="0.3">
      <c r="A1451" s="1" t="s">
        <v>4462</v>
      </c>
      <c r="B1451" s="2">
        <v>45299</v>
      </c>
      <c r="C1451" s="1" t="s">
        <v>6667</v>
      </c>
      <c r="D1451" s="1" t="s">
        <v>210</v>
      </c>
      <c r="E1451">
        <v>2024</v>
      </c>
      <c r="F1451" s="1" t="s">
        <v>1819</v>
      </c>
      <c r="G1451" s="1" t="s">
        <v>2941</v>
      </c>
      <c r="H1451" s="1" t="s">
        <v>1566</v>
      </c>
      <c r="I1451" s="1" t="s">
        <v>1567</v>
      </c>
      <c r="J1451" s="1" t="s">
        <v>87</v>
      </c>
      <c r="K1451" s="3">
        <v>10.63</v>
      </c>
      <c r="L1451">
        <v>4</v>
      </c>
      <c r="M1451" s="3">
        <v>42.52</v>
      </c>
      <c r="N1451" s="1" t="s">
        <v>21</v>
      </c>
      <c r="O1451" s="1" t="s">
        <v>52</v>
      </c>
    </row>
    <row r="1452" spans="1:15" x14ac:dyDescent="0.3">
      <c r="A1452" s="1" t="s">
        <v>4463</v>
      </c>
      <c r="B1452" s="2">
        <v>45691</v>
      </c>
      <c r="C1452" s="1" t="s">
        <v>6667</v>
      </c>
      <c r="D1452" s="1" t="s">
        <v>39</v>
      </c>
      <c r="E1452">
        <v>2025</v>
      </c>
      <c r="F1452" s="1" t="s">
        <v>2455</v>
      </c>
      <c r="G1452" s="1" t="s">
        <v>2456</v>
      </c>
      <c r="H1452" s="1" t="s">
        <v>752</v>
      </c>
      <c r="I1452" s="1" t="s">
        <v>4464</v>
      </c>
      <c r="J1452" s="1" t="s">
        <v>70</v>
      </c>
      <c r="K1452" s="3">
        <v>30.02</v>
      </c>
      <c r="L1452">
        <v>3</v>
      </c>
      <c r="M1452" s="3">
        <v>90.06</v>
      </c>
      <c r="N1452" s="1" t="s">
        <v>21</v>
      </c>
      <c r="O1452" s="1" t="s">
        <v>37</v>
      </c>
    </row>
    <row r="1453" spans="1:15" x14ac:dyDescent="0.3">
      <c r="A1453" s="1" t="s">
        <v>4465</v>
      </c>
      <c r="B1453" s="2">
        <v>45522</v>
      </c>
      <c r="C1453" s="1" t="s">
        <v>6666</v>
      </c>
      <c r="D1453" s="1" t="s">
        <v>90</v>
      </c>
      <c r="E1453">
        <v>2024</v>
      </c>
      <c r="F1453" s="1" t="s">
        <v>4466</v>
      </c>
      <c r="G1453" s="1" t="s">
        <v>4467</v>
      </c>
      <c r="H1453" s="1" t="s">
        <v>3436</v>
      </c>
      <c r="I1453" s="1" t="s">
        <v>4468</v>
      </c>
      <c r="J1453" s="1" t="s">
        <v>70</v>
      </c>
      <c r="K1453" s="3">
        <v>24.82</v>
      </c>
      <c r="L1453">
        <v>5</v>
      </c>
      <c r="M1453" s="3">
        <v>124.1</v>
      </c>
      <c r="N1453" s="1" t="s">
        <v>6669</v>
      </c>
      <c r="O1453" s="1" t="s">
        <v>22</v>
      </c>
    </row>
    <row r="1454" spans="1:15" x14ac:dyDescent="0.3">
      <c r="A1454" s="1" t="s">
        <v>4469</v>
      </c>
      <c r="B1454" s="2">
        <v>45091</v>
      </c>
      <c r="C1454" s="1" t="s">
        <v>6670</v>
      </c>
      <c r="D1454" s="1" t="s">
        <v>24</v>
      </c>
      <c r="E1454">
        <v>2023</v>
      </c>
      <c r="F1454" s="1" t="s">
        <v>3033</v>
      </c>
      <c r="G1454" s="1" t="s">
        <v>3391</v>
      </c>
      <c r="H1454" s="1" t="s">
        <v>572</v>
      </c>
      <c r="I1454" s="1" t="s">
        <v>3170</v>
      </c>
      <c r="J1454" s="1" t="s">
        <v>20</v>
      </c>
      <c r="K1454" s="3">
        <v>7.03</v>
      </c>
      <c r="L1454">
        <v>3</v>
      </c>
      <c r="M1454" s="3">
        <v>21.09</v>
      </c>
      <c r="N1454" s="1" t="s">
        <v>21</v>
      </c>
      <c r="O1454" s="1" t="s">
        <v>37</v>
      </c>
    </row>
    <row r="1455" spans="1:15" x14ac:dyDescent="0.3">
      <c r="A1455" s="1" t="s">
        <v>4470</v>
      </c>
      <c r="B1455" s="2">
        <v>45850</v>
      </c>
      <c r="C1455" s="1" t="s">
        <v>6673</v>
      </c>
      <c r="D1455" s="1" t="s">
        <v>32</v>
      </c>
      <c r="E1455">
        <v>2025</v>
      </c>
      <c r="F1455" s="1" t="s">
        <v>1040</v>
      </c>
      <c r="G1455" s="1" t="s">
        <v>1041</v>
      </c>
      <c r="H1455" s="1" t="s">
        <v>2796</v>
      </c>
      <c r="I1455" s="1" t="s">
        <v>4314</v>
      </c>
      <c r="J1455" s="1" t="s">
        <v>87</v>
      </c>
      <c r="K1455" s="3">
        <v>37.85</v>
      </c>
      <c r="L1455">
        <v>1</v>
      </c>
      <c r="M1455" s="3">
        <v>37.85</v>
      </c>
      <c r="N1455" s="1" t="s">
        <v>6669</v>
      </c>
      <c r="O1455" s="1" t="s">
        <v>22</v>
      </c>
    </row>
    <row r="1456" spans="1:15" x14ac:dyDescent="0.3">
      <c r="A1456" s="1" t="s">
        <v>4471</v>
      </c>
      <c r="B1456" s="2">
        <v>45509</v>
      </c>
      <c r="C1456" s="1" t="s">
        <v>6667</v>
      </c>
      <c r="D1456" s="1" t="s">
        <v>90</v>
      </c>
      <c r="E1456">
        <v>2024</v>
      </c>
      <c r="F1456" s="1" t="s">
        <v>643</v>
      </c>
      <c r="G1456" s="1" t="s">
        <v>644</v>
      </c>
      <c r="H1456" s="1" t="s">
        <v>846</v>
      </c>
      <c r="I1456" s="1" t="s">
        <v>847</v>
      </c>
      <c r="J1456" s="1" t="s">
        <v>70</v>
      </c>
      <c r="K1456" s="3">
        <v>40.590000000000003</v>
      </c>
      <c r="L1456">
        <v>2</v>
      </c>
      <c r="M1456" s="3">
        <v>81.180000000000007</v>
      </c>
      <c r="N1456" s="1" t="s">
        <v>21</v>
      </c>
      <c r="O1456" s="1" t="s">
        <v>193</v>
      </c>
    </row>
    <row r="1457" spans="1:15" x14ac:dyDescent="0.3">
      <c r="A1457" s="1" t="s">
        <v>4472</v>
      </c>
      <c r="B1457" s="2">
        <v>44984</v>
      </c>
      <c r="C1457" s="1" t="s">
        <v>6667</v>
      </c>
      <c r="D1457" s="1" t="s">
        <v>39</v>
      </c>
      <c r="E1457">
        <v>2023</v>
      </c>
      <c r="F1457" s="1" t="s">
        <v>1516</v>
      </c>
      <c r="G1457" s="1" t="s">
        <v>4473</v>
      </c>
      <c r="H1457" s="1" t="s">
        <v>4474</v>
      </c>
      <c r="I1457" s="1" t="s">
        <v>4475</v>
      </c>
      <c r="J1457" s="1" t="s">
        <v>20</v>
      </c>
      <c r="K1457" s="3">
        <v>18.96</v>
      </c>
      <c r="L1457">
        <v>3</v>
      </c>
      <c r="M1457" s="3">
        <v>56.88</v>
      </c>
      <c r="N1457" s="1" t="s">
        <v>21</v>
      </c>
      <c r="O1457" s="1" t="s">
        <v>44</v>
      </c>
    </row>
    <row r="1458" spans="1:15" x14ac:dyDescent="0.3">
      <c r="A1458" s="1" t="s">
        <v>4476</v>
      </c>
      <c r="B1458" s="2">
        <v>45534</v>
      </c>
      <c r="C1458" s="1" t="s">
        <v>6668</v>
      </c>
      <c r="D1458" s="1" t="s">
        <v>90</v>
      </c>
      <c r="E1458">
        <v>2024</v>
      </c>
      <c r="F1458" s="1" t="s">
        <v>921</v>
      </c>
      <c r="G1458" s="1" t="s">
        <v>922</v>
      </c>
      <c r="H1458" s="1" t="s">
        <v>1974</v>
      </c>
      <c r="I1458" s="1" t="s">
        <v>2339</v>
      </c>
      <c r="J1458" s="1" t="s">
        <v>70</v>
      </c>
      <c r="K1458" s="3">
        <v>13.14</v>
      </c>
      <c r="L1458">
        <v>4</v>
      </c>
      <c r="M1458" s="3">
        <v>52.56</v>
      </c>
      <c r="N1458" s="1" t="s">
        <v>21</v>
      </c>
      <c r="O1458" s="1" t="s">
        <v>44</v>
      </c>
    </row>
    <row r="1459" spans="1:15" x14ac:dyDescent="0.3">
      <c r="A1459" s="1" t="s">
        <v>4477</v>
      </c>
      <c r="B1459" s="2">
        <v>45216</v>
      </c>
      <c r="C1459" s="1" t="s">
        <v>6671</v>
      </c>
      <c r="D1459" s="1" t="s">
        <v>133</v>
      </c>
      <c r="E1459">
        <v>2023</v>
      </c>
      <c r="F1459" s="1" t="s">
        <v>621</v>
      </c>
      <c r="G1459" s="1" t="s">
        <v>622</v>
      </c>
      <c r="H1459" s="1" t="s">
        <v>1497</v>
      </c>
      <c r="I1459" s="1" t="s">
        <v>1498</v>
      </c>
      <c r="J1459" s="1" t="s">
        <v>70</v>
      </c>
      <c r="K1459" s="3">
        <v>42.89</v>
      </c>
      <c r="L1459">
        <v>4</v>
      </c>
      <c r="M1459" s="3">
        <v>171.56</v>
      </c>
      <c r="N1459" s="1" t="s">
        <v>21</v>
      </c>
      <c r="O1459" s="1" t="s">
        <v>30</v>
      </c>
    </row>
    <row r="1460" spans="1:15" x14ac:dyDescent="0.3">
      <c r="A1460" s="1" t="s">
        <v>4478</v>
      </c>
      <c r="B1460" s="2">
        <v>45598</v>
      </c>
      <c r="C1460" s="1" t="s">
        <v>6673</v>
      </c>
      <c r="D1460" s="1" t="s">
        <v>54</v>
      </c>
      <c r="E1460">
        <v>2024</v>
      </c>
      <c r="F1460" s="1" t="s">
        <v>1906</v>
      </c>
      <c r="G1460" s="1" t="s">
        <v>2667</v>
      </c>
      <c r="H1460" s="1" t="s">
        <v>4479</v>
      </c>
      <c r="I1460" s="1" t="s">
        <v>4480</v>
      </c>
      <c r="J1460" s="1" t="s">
        <v>87</v>
      </c>
      <c r="K1460" s="3">
        <v>39.369999999999997</v>
      </c>
      <c r="L1460">
        <v>4</v>
      </c>
      <c r="M1460" s="3">
        <v>157.47999999999999</v>
      </c>
      <c r="N1460" s="1" t="s">
        <v>29</v>
      </c>
      <c r="O1460" s="1" t="s">
        <v>30</v>
      </c>
    </row>
    <row r="1461" spans="1:15" x14ac:dyDescent="0.3">
      <c r="A1461" s="1" t="s">
        <v>4481</v>
      </c>
      <c r="B1461" s="2">
        <v>45820</v>
      </c>
      <c r="C1461" s="1" t="s">
        <v>6672</v>
      </c>
      <c r="D1461" s="1" t="s">
        <v>24</v>
      </c>
      <c r="E1461">
        <v>2025</v>
      </c>
      <c r="F1461" s="1" t="s">
        <v>939</v>
      </c>
      <c r="G1461" s="1" t="s">
        <v>4482</v>
      </c>
      <c r="H1461" s="1" t="s">
        <v>1618</v>
      </c>
      <c r="I1461" s="1" t="s">
        <v>1619</v>
      </c>
      <c r="J1461" s="1" t="s">
        <v>20</v>
      </c>
      <c r="K1461" s="3">
        <v>28.08</v>
      </c>
      <c r="L1461">
        <v>5</v>
      </c>
      <c r="M1461" s="3">
        <v>140.4</v>
      </c>
      <c r="N1461" s="1" t="s">
        <v>21</v>
      </c>
      <c r="O1461" s="1" t="s">
        <v>95</v>
      </c>
    </row>
    <row r="1462" spans="1:15" x14ac:dyDescent="0.3">
      <c r="A1462" s="1" t="s">
        <v>4483</v>
      </c>
      <c r="B1462" s="2">
        <v>45259</v>
      </c>
      <c r="C1462" s="1" t="s">
        <v>6670</v>
      </c>
      <c r="D1462" s="1" t="s">
        <v>54</v>
      </c>
      <c r="E1462">
        <v>2023</v>
      </c>
      <c r="F1462" s="1" t="s">
        <v>322</v>
      </c>
      <c r="G1462" s="1" t="s">
        <v>1397</v>
      </c>
      <c r="H1462" s="1" t="s">
        <v>2650</v>
      </c>
      <c r="I1462" s="1" t="s">
        <v>3822</v>
      </c>
      <c r="J1462" s="1" t="s">
        <v>70</v>
      </c>
      <c r="K1462" s="3">
        <v>48.39</v>
      </c>
      <c r="L1462">
        <v>4</v>
      </c>
      <c r="M1462" s="3">
        <v>193.56</v>
      </c>
      <c r="N1462" s="1" t="s">
        <v>88</v>
      </c>
      <c r="O1462" s="1" t="s">
        <v>22</v>
      </c>
    </row>
    <row r="1463" spans="1:15" x14ac:dyDescent="0.3">
      <c r="A1463" s="1" t="s">
        <v>4484</v>
      </c>
      <c r="B1463" s="2">
        <v>45849</v>
      </c>
      <c r="C1463" s="1" t="s">
        <v>6668</v>
      </c>
      <c r="D1463" s="1" t="s">
        <v>32</v>
      </c>
      <c r="E1463">
        <v>2025</v>
      </c>
      <c r="F1463" s="1" t="s">
        <v>295</v>
      </c>
      <c r="G1463" s="1" t="s">
        <v>3383</v>
      </c>
      <c r="H1463" s="1" t="s">
        <v>4485</v>
      </c>
      <c r="I1463" s="1" t="s">
        <v>4486</v>
      </c>
      <c r="J1463" s="1" t="s">
        <v>87</v>
      </c>
      <c r="K1463" s="3">
        <v>9.31</v>
      </c>
      <c r="L1463">
        <v>4</v>
      </c>
      <c r="M1463" s="3">
        <v>37.24</v>
      </c>
      <c r="N1463" s="1" t="s">
        <v>6669</v>
      </c>
      <c r="O1463" s="1" t="s">
        <v>44</v>
      </c>
    </row>
    <row r="1464" spans="1:15" x14ac:dyDescent="0.3">
      <c r="A1464" s="1" t="s">
        <v>4487</v>
      </c>
      <c r="B1464" s="2">
        <v>45516</v>
      </c>
      <c r="C1464" s="1" t="s">
        <v>6667</v>
      </c>
      <c r="D1464" s="1" t="s">
        <v>90</v>
      </c>
      <c r="E1464">
        <v>2024</v>
      </c>
      <c r="F1464" s="1" t="s">
        <v>648</v>
      </c>
      <c r="G1464" s="1" t="s">
        <v>649</v>
      </c>
      <c r="H1464" s="1" t="s">
        <v>171</v>
      </c>
      <c r="I1464" s="1" t="s">
        <v>172</v>
      </c>
      <c r="J1464" s="1" t="s">
        <v>20</v>
      </c>
      <c r="K1464" s="3">
        <v>7.38</v>
      </c>
      <c r="L1464">
        <v>4</v>
      </c>
      <c r="M1464" s="3">
        <v>29.52</v>
      </c>
      <c r="N1464" s="1" t="s">
        <v>29</v>
      </c>
      <c r="O1464" s="1" t="s">
        <v>193</v>
      </c>
    </row>
    <row r="1465" spans="1:15" x14ac:dyDescent="0.3">
      <c r="A1465" s="1" t="s">
        <v>4488</v>
      </c>
      <c r="B1465" s="2">
        <v>45342</v>
      </c>
      <c r="C1465" s="1" t="s">
        <v>6671</v>
      </c>
      <c r="D1465" s="1" t="s">
        <v>39</v>
      </c>
      <c r="E1465">
        <v>2024</v>
      </c>
      <c r="F1465" s="1" t="s">
        <v>139</v>
      </c>
      <c r="G1465" s="1" t="s">
        <v>4489</v>
      </c>
      <c r="H1465" s="1" t="s">
        <v>2025</v>
      </c>
      <c r="I1465" s="1" t="s">
        <v>2026</v>
      </c>
      <c r="J1465" s="1" t="s">
        <v>70</v>
      </c>
      <c r="K1465" s="3">
        <v>43.27</v>
      </c>
      <c r="L1465">
        <v>5</v>
      </c>
      <c r="M1465" s="3">
        <v>216.35</v>
      </c>
      <c r="N1465" s="1" t="s">
        <v>6669</v>
      </c>
      <c r="O1465" s="1" t="s">
        <v>22</v>
      </c>
    </row>
    <row r="1466" spans="1:15" x14ac:dyDescent="0.3">
      <c r="A1466" s="1" t="s">
        <v>4490</v>
      </c>
      <c r="B1466" s="2">
        <v>45358</v>
      </c>
      <c r="C1466" s="1" t="s">
        <v>6672</v>
      </c>
      <c r="D1466" s="1" t="s">
        <v>15</v>
      </c>
      <c r="E1466">
        <v>2024</v>
      </c>
      <c r="F1466" s="1" t="s">
        <v>829</v>
      </c>
      <c r="G1466" s="1" t="s">
        <v>3213</v>
      </c>
      <c r="H1466" s="1" t="s">
        <v>104</v>
      </c>
      <c r="I1466" s="1" t="s">
        <v>105</v>
      </c>
      <c r="J1466" s="1" t="s">
        <v>70</v>
      </c>
      <c r="K1466" s="3">
        <v>31.88</v>
      </c>
      <c r="L1466">
        <v>1</v>
      </c>
      <c r="M1466" s="3">
        <v>31.88</v>
      </c>
      <c r="N1466" s="1" t="s">
        <v>21</v>
      </c>
      <c r="O1466" s="1" t="s">
        <v>44</v>
      </c>
    </row>
    <row r="1467" spans="1:15" x14ac:dyDescent="0.3">
      <c r="A1467" s="1" t="s">
        <v>4491</v>
      </c>
      <c r="B1467" s="2">
        <v>45622</v>
      </c>
      <c r="C1467" s="1" t="s">
        <v>6671</v>
      </c>
      <c r="D1467" s="1" t="s">
        <v>54</v>
      </c>
      <c r="E1467">
        <v>2024</v>
      </c>
      <c r="F1467" s="1" t="s">
        <v>326</v>
      </c>
      <c r="G1467" s="1" t="s">
        <v>1851</v>
      </c>
      <c r="H1467" s="1" t="s">
        <v>4492</v>
      </c>
      <c r="I1467" s="1" t="s">
        <v>4493</v>
      </c>
      <c r="J1467" s="1" t="s">
        <v>87</v>
      </c>
      <c r="K1467" s="3">
        <v>40.29</v>
      </c>
      <c r="L1467">
        <v>2</v>
      </c>
      <c r="M1467" s="3">
        <v>80.58</v>
      </c>
      <c r="N1467" s="1" t="s">
        <v>21</v>
      </c>
      <c r="O1467" s="1" t="s">
        <v>95</v>
      </c>
    </row>
    <row r="1468" spans="1:15" x14ac:dyDescent="0.3">
      <c r="A1468" s="1" t="s">
        <v>4494</v>
      </c>
      <c r="B1468" s="2">
        <v>45598</v>
      </c>
      <c r="C1468" s="1" t="s">
        <v>6673</v>
      </c>
      <c r="D1468" s="1" t="s">
        <v>54</v>
      </c>
      <c r="E1468">
        <v>2024</v>
      </c>
      <c r="F1468" s="1" t="s">
        <v>1459</v>
      </c>
      <c r="G1468" s="1" t="s">
        <v>4495</v>
      </c>
      <c r="H1468" s="1" t="s">
        <v>2171</v>
      </c>
      <c r="I1468" s="1" t="s">
        <v>4445</v>
      </c>
      <c r="J1468" s="1" t="s">
        <v>51</v>
      </c>
      <c r="K1468" s="3">
        <v>12.02</v>
      </c>
      <c r="L1468">
        <v>5</v>
      </c>
      <c r="M1468" s="3">
        <v>60.1</v>
      </c>
      <c r="N1468" s="1" t="s">
        <v>21</v>
      </c>
      <c r="O1468" s="1" t="s">
        <v>22</v>
      </c>
    </row>
    <row r="1469" spans="1:15" x14ac:dyDescent="0.3">
      <c r="A1469" s="1" t="s">
        <v>4496</v>
      </c>
      <c r="B1469" s="2">
        <v>45774</v>
      </c>
      <c r="C1469" s="1" t="s">
        <v>6666</v>
      </c>
      <c r="D1469" s="1" t="s">
        <v>82</v>
      </c>
      <c r="E1469">
        <v>2025</v>
      </c>
      <c r="F1469" s="1" t="s">
        <v>2671</v>
      </c>
      <c r="G1469" s="1" t="s">
        <v>2672</v>
      </c>
      <c r="H1469" s="1" t="s">
        <v>3277</v>
      </c>
      <c r="I1469" s="1" t="s">
        <v>3278</v>
      </c>
      <c r="J1469" s="1" t="s">
        <v>70</v>
      </c>
      <c r="K1469" s="3">
        <v>15.29</v>
      </c>
      <c r="L1469">
        <v>2</v>
      </c>
      <c r="M1469" s="3">
        <v>30.58</v>
      </c>
      <c r="N1469" s="1" t="s">
        <v>6669</v>
      </c>
      <c r="O1469" s="1" t="s">
        <v>37</v>
      </c>
    </row>
    <row r="1470" spans="1:15" x14ac:dyDescent="0.3">
      <c r="A1470" s="1" t="s">
        <v>4497</v>
      </c>
      <c r="B1470" s="2">
        <v>45449</v>
      </c>
      <c r="C1470" s="1" t="s">
        <v>6672</v>
      </c>
      <c r="D1470" s="1" t="s">
        <v>24</v>
      </c>
      <c r="E1470">
        <v>2024</v>
      </c>
      <c r="F1470" s="1" t="s">
        <v>2380</v>
      </c>
      <c r="G1470" s="1" t="s">
        <v>2381</v>
      </c>
      <c r="H1470" s="1" t="s">
        <v>974</v>
      </c>
      <c r="I1470" s="1" t="s">
        <v>975</v>
      </c>
      <c r="J1470" s="1" t="s">
        <v>70</v>
      </c>
      <c r="K1470" s="3">
        <v>20.96</v>
      </c>
      <c r="L1470">
        <v>4</v>
      </c>
      <c r="M1470" s="3">
        <v>83.84</v>
      </c>
      <c r="N1470" s="1" t="s">
        <v>6669</v>
      </c>
      <c r="O1470" s="1" t="s">
        <v>37</v>
      </c>
    </row>
    <row r="1471" spans="1:15" x14ac:dyDescent="0.3">
      <c r="A1471" s="1" t="s">
        <v>4498</v>
      </c>
      <c r="B1471" s="2">
        <v>45098</v>
      </c>
      <c r="C1471" s="1" t="s">
        <v>6670</v>
      </c>
      <c r="D1471" s="1" t="s">
        <v>24</v>
      </c>
      <c r="E1471">
        <v>2023</v>
      </c>
      <c r="F1471" s="1" t="s">
        <v>76</v>
      </c>
      <c r="G1471" s="1" t="s">
        <v>341</v>
      </c>
      <c r="H1471" s="1" t="s">
        <v>1410</v>
      </c>
      <c r="I1471" s="1" t="s">
        <v>1411</v>
      </c>
      <c r="J1471" s="1" t="s">
        <v>70</v>
      </c>
      <c r="K1471" s="3">
        <v>22.84</v>
      </c>
      <c r="L1471">
        <v>2</v>
      </c>
      <c r="M1471" s="3">
        <v>45.68</v>
      </c>
      <c r="N1471" s="1" t="s">
        <v>88</v>
      </c>
      <c r="O1471" s="1" t="s">
        <v>52</v>
      </c>
    </row>
    <row r="1472" spans="1:15" x14ac:dyDescent="0.3">
      <c r="A1472" s="1" t="s">
        <v>4499</v>
      </c>
      <c r="B1472" s="2">
        <v>45597</v>
      </c>
      <c r="C1472" s="1" t="s">
        <v>6668</v>
      </c>
      <c r="D1472" s="1" t="s">
        <v>54</v>
      </c>
      <c r="E1472">
        <v>2024</v>
      </c>
      <c r="F1472" s="1" t="s">
        <v>1840</v>
      </c>
      <c r="G1472" s="1" t="s">
        <v>1841</v>
      </c>
      <c r="H1472" s="1" t="s">
        <v>623</v>
      </c>
      <c r="I1472" s="1" t="s">
        <v>624</v>
      </c>
      <c r="J1472" s="1" t="s">
        <v>20</v>
      </c>
      <c r="K1472" s="3">
        <v>49.17</v>
      </c>
      <c r="L1472">
        <v>1</v>
      </c>
      <c r="M1472" s="3">
        <v>49.17</v>
      </c>
      <c r="N1472" s="1" t="s">
        <v>6669</v>
      </c>
      <c r="O1472" s="1" t="s">
        <v>37</v>
      </c>
    </row>
    <row r="1473" spans="1:15" x14ac:dyDescent="0.3">
      <c r="A1473" s="1" t="s">
        <v>4500</v>
      </c>
      <c r="B1473" s="2">
        <v>45305</v>
      </c>
      <c r="C1473" s="1" t="s">
        <v>6666</v>
      </c>
      <c r="D1473" s="1" t="s">
        <v>210</v>
      </c>
      <c r="E1473">
        <v>2024</v>
      </c>
      <c r="F1473" s="1" t="s">
        <v>750</v>
      </c>
      <c r="G1473" s="1" t="s">
        <v>4501</v>
      </c>
      <c r="H1473" s="1" t="s">
        <v>2527</v>
      </c>
      <c r="I1473" s="1" t="s">
        <v>4502</v>
      </c>
      <c r="J1473" s="1" t="s">
        <v>51</v>
      </c>
      <c r="K1473" s="3">
        <v>22.94</v>
      </c>
      <c r="L1473">
        <v>4</v>
      </c>
      <c r="M1473" s="3">
        <v>91.76</v>
      </c>
      <c r="N1473" s="1" t="s">
        <v>29</v>
      </c>
      <c r="O1473" s="1" t="s">
        <v>44</v>
      </c>
    </row>
    <row r="1474" spans="1:15" x14ac:dyDescent="0.3">
      <c r="A1474" s="1" t="s">
        <v>4503</v>
      </c>
      <c r="B1474" s="2">
        <v>45855</v>
      </c>
      <c r="C1474" s="1" t="s">
        <v>6672</v>
      </c>
      <c r="D1474" s="1" t="s">
        <v>32</v>
      </c>
      <c r="E1474">
        <v>2025</v>
      </c>
      <c r="F1474" s="1" t="s">
        <v>4028</v>
      </c>
      <c r="G1474" s="1" t="s">
        <v>4029</v>
      </c>
      <c r="H1474" s="1" t="s">
        <v>4504</v>
      </c>
      <c r="I1474" s="1" t="s">
        <v>4505</v>
      </c>
      <c r="J1474" s="1" t="s">
        <v>20</v>
      </c>
      <c r="K1474" s="3">
        <v>40.619999999999997</v>
      </c>
      <c r="L1474">
        <v>4</v>
      </c>
      <c r="M1474" s="3">
        <v>162.47999999999999</v>
      </c>
      <c r="N1474" s="1" t="s">
        <v>21</v>
      </c>
      <c r="O1474" s="1" t="s">
        <v>193</v>
      </c>
    </row>
    <row r="1475" spans="1:15" x14ac:dyDescent="0.3">
      <c r="A1475" s="1" t="s">
        <v>4506</v>
      </c>
      <c r="B1475" s="2">
        <v>45626</v>
      </c>
      <c r="C1475" s="1" t="s">
        <v>6673</v>
      </c>
      <c r="D1475" s="1" t="s">
        <v>54</v>
      </c>
      <c r="E1475">
        <v>2024</v>
      </c>
      <c r="F1475" s="1" t="s">
        <v>658</v>
      </c>
      <c r="G1475" s="1" t="s">
        <v>4507</v>
      </c>
      <c r="H1475" s="1" t="s">
        <v>1848</v>
      </c>
      <c r="I1475" s="1" t="s">
        <v>1849</v>
      </c>
      <c r="J1475" s="1" t="s">
        <v>70</v>
      </c>
      <c r="K1475" s="3">
        <v>11.69</v>
      </c>
      <c r="L1475">
        <v>3</v>
      </c>
      <c r="M1475" s="3">
        <v>35.07</v>
      </c>
      <c r="N1475" s="1" t="s">
        <v>21</v>
      </c>
      <c r="O1475" s="1" t="s">
        <v>22</v>
      </c>
    </row>
    <row r="1476" spans="1:15" x14ac:dyDescent="0.3">
      <c r="A1476" s="1" t="s">
        <v>4508</v>
      </c>
      <c r="B1476" s="2">
        <v>45473</v>
      </c>
      <c r="C1476" s="1" t="s">
        <v>6666</v>
      </c>
      <c r="D1476" s="1" t="s">
        <v>24</v>
      </c>
      <c r="E1476">
        <v>2024</v>
      </c>
      <c r="F1476" s="1" t="s">
        <v>3106</v>
      </c>
      <c r="G1476" s="1" t="s">
        <v>3107</v>
      </c>
      <c r="H1476" s="1" t="s">
        <v>1158</v>
      </c>
      <c r="I1476" s="1" t="s">
        <v>3448</v>
      </c>
      <c r="J1476" s="1" t="s">
        <v>70</v>
      </c>
      <c r="K1476" s="3">
        <v>19.43</v>
      </c>
      <c r="L1476">
        <v>4</v>
      </c>
      <c r="M1476" s="3">
        <v>77.72</v>
      </c>
      <c r="N1476" s="1" t="s">
        <v>6669</v>
      </c>
      <c r="O1476" s="1" t="s">
        <v>22</v>
      </c>
    </row>
    <row r="1477" spans="1:15" x14ac:dyDescent="0.3">
      <c r="A1477" s="1" t="s">
        <v>4509</v>
      </c>
      <c r="B1477" s="2">
        <v>45387</v>
      </c>
      <c r="C1477" s="1" t="s">
        <v>6668</v>
      </c>
      <c r="D1477" s="1" t="s">
        <v>82</v>
      </c>
      <c r="E1477">
        <v>2024</v>
      </c>
      <c r="F1477" s="1" t="s">
        <v>4510</v>
      </c>
      <c r="G1477" s="1" t="s">
        <v>4511</v>
      </c>
      <c r="H1477" s="1" t="s">
        <v>4189</v>
      </c>
      <c r="I1477" s="1" t="s">
        <v>4190</v>
      </c>
      <c r="J1477" s="1" t="s">
        <v>70</v>
      </c>
      <c r="K1477" s="3">
        <v>48.23</v>
      </c>
      <c r="L1477">
        <v>1</v>
      </c>
      <c r="M1477" s="3">
        <v>48.23</v>
      </c>
      <c r="N1477" s="1" t="s">
        <v>29</v>
      </c>
      <c r="O1477" s="1" t="s">
        <v>22</v>
      </c>
    </row>
    <row r="1478" spans="1:15" x14ac:dyDescent="0.3">
      <c r="A1478" s="1" t="s">
        <v>4512</v>
      </c>
      <c r="B1478" s="2">
        <v>44968</v>
      </c>
      <c r="C1478" s="1" t="s">
        <v>6673</v>
      </c>
      <c r="D1478" s="1" t="s">
        <v>39</v>
      </c>
      <c r="E1478">
        <v>2023</v>
      </c>
      <c r="F1478" s="1" t="s">
        <v>939</v>
      </c>
      <c r="G1478" s="1" t="s">
        <v>1893</v>
      </c>
      <c r="H1478" s="1" t="s">
        <v>393</v>
      </c>
      <c r="I1478" s="1" t="s">
        <v>394</v>
      </c>
      <c r="J1478" s="1" t="s">
        <v>51</v>
      </c>
      <c r="K1478" s="3">
        <v>35.159999999999997</v>
      </c>
      <c r="L1478">
        <v>3</v>
      </c>
      <c r="M1478" s="3">
        <v>105.48</v>
      </c>
      <c r="N1478" s="1" t="s">
        <v>6669</v>
      </c>
      <c r="O1478" s="1" t="s">
        <v>80</v>
      </c>
    </row>
    <row r="1479" spans="1:15" x14ac:dyDescent="0.3">
      <c r="A1479" s="1" t="s">
        <v>4513</v>
      </c>
      <c r="B1479" s="2">
        <v>45295</v>
      </c>
      <c r="C1479" s="1" t="s">
        <v>6672</v>
      </c>
      <c r="D1479" s="1" t="s">
        <v>210</v>
      </c>
      <c r="E1479">
        <v>2024</v>
      </c>
      <c r="F1479" s="1" t="s">
        <v>205</v>
      </c>
      <c r="G1479" s="1" t="s">
        <v>1574</v>
      </c>
      <c r="H1479" s="1" t="s">
        <v>598</v>
      </c>
      <c r="I1479" s="1" t="s">
        <v>2432</v>
      </c>
      <c r="J1479" s="1" t="s">
        <v>87</v>
      </c>
      <c r="K1479" s="3">
        <v>40.61</v>
      </c>
      <c r="L1479">
        <v>2</v>
      </c>
      <c r="M1479" s="3">
        <v>81.22</v>
      </c>
      <c r="N1479" s="1" t="s">
        <v>21</v>
      </c>
      <c r="O1479" s="1" t="s">
        <v>193</v>
      </c>
    </row>
    <row r="1480" spans="1:15" x14ac:dyDescent="0.3">
      <c r="A1480" s="1" t="s">
        <v>4514</v>
      </c>
      <c r="B1480" s="2">
        <v>45498</v>
      </c>
      <c r="C1480" s="1" t="s">
        <v>6672</v>
      </c>
      <c r="D1480" s="1" t="s">
        <v>32</v>
      </c>
      <c r="E1480">
        <v>2024</v>
      </c>
      <c r="F1480" s="1" t="s">
        <v>2855</v>
      </c>
      <c r="G1480" s="1" t="s">
        <v>2856</v>
      </c>
      <c r="H1480" s="1" t="s">
        <v>1959</v>
      </c>
      <c r="I1480" s="1" t="s">
        <v>4515</v>
      </c>
      <c r="J1480" s="1" t="s">
        <v>87</v>
      </c>
      <c r="K1480" s="3">
        <v>10.25</v>
      </c>
      <c r="L1480">
        <v>5</v>
      </c>
      <c r="M1480" s="3">
        <v>51.25</v>
      </c>
      <c r="N1480" s="1" t="s">
        <v>88</v>
      </c>
      <c r="O1480" s="1" t="s">
        <v>37</v>
      </c>
    </row>
    <row r="1481" spans="1:15" x14ac:dyDescent="0.3">
      <c r="A1481" s="1" t="s">
        <v>4516</v>
      </c>
      <c r="B1481" s="2">
        <v>45621</v>
      </c>
      <c r="C1481" s="1" t="s">
        <v>6667</v>
      </c>
      <c r="D1481" s="1" t="s">
        <v>54</v>
      </c>
      <c r="E1481">
        <v>2024</v>
      </c>
      <c r="F1481" s="1" t="s">
        <v>358</v>
      </c>
      <c r="G1481" s="1" t="s">
        <v>2132</v>
      </c>
      <c r="H1481" s="1" t="s">
        <v>1210</v>
      </c>
      <c r="I1481" s="1" t="s">
        <v>1211</v>
      </c>
      <c r="J1481" s="1" t="s">
        <v>20</v>
      </c>
      <c r="K1481" s="3">
        <v>7.78</v>
      </c>
      <c r="L1481">
        <v>5</v>
      </c>
      <c r="M1481" s="3">
        <v>38.9</v>
      </c>
      <c r="N1481" s="1" t="s">
        <v>21</v>
      </c>
      <c r="O1481" s="1" t="s">
        <v>30</v>
      </c>
    </row>
    <row r="1482" spans="1:15" x14ac:dyDescent="0.3">
      <c r="A1482" s="1" t="s">
        <v>4517</v>
      </c>
      <c r="B1482" s="2">
        <v>45200</v>
      </c>
      <c r="C1482" s="1" t="s">
        <v>6666</v>
      </c>
      <c r="D1482" s="1" t="s">
        <v>133</v>
      </c>
      <c r="E1482">
        <v>2023</v>
      </c>
      <c r="F1482" s="1" t="s">
        <v>1176</v>
      </c>
      <c r="G1482" s="1" t="s">
        <v>1177</v>
      </c>
      <c r="H1482" s="1" t="s">
        <v>554</v>
      </c>
      <c r="I1482" s="1" t="s">
        <v>4518</v>
      </c>
      <c r="J1482" s="1" t="s">
        <v>20</v>
      </c>
      <c r="K1482" s="3">
        <v>6.12</v>
      </c>
      <c r="L1482">
        <v>3</v>
      </c>
      <c r="M1482" s="3">
        <v>18.36</v>
      </c>
      <c r="N1482" s="1" t="s">
        <v>6669</v>
      </c>
      <c r="O1482" s="1" t="s">
        <v>52</v>
      </c>
    </row>
    <row r="1483" spans="1:15" x14ac:dyDescent="0.3">
      <c r="A1483" s="1" t="s">
        <v>4519</v>
      </c>
      <c r="B1483" s="2">
        <v>45243</v>
      </c>
      <c r="C1483" s="1" t="s">
        <v>6667</v>
      </c>
      <c r="D1483" s="1" t="s">
        <v>54</v>
      </c>
      <c r="E1483">
        <v>2023</v>
      </c>
      <c r="F1483" s="1" t="s">
        <v>139</v>
      </c>
      <c r="G1483" s="1" t="s">
        <v>4489</v>
      </c>
      <c r="H1483" s="1" t="s">
        <v>950</v>
      </c>
      <c r="I1483" s="1" t="s">
        <v>3617</v>
      </c>
      <c r="J1483" s="1" t="s">
        <v>51</v>
      </c>
      <c r="K1483" s="3">
        <v>45.59</v>
      </c>
      <c r="L1483">
        <v>1</v>
      </c>
      <c r="M1483" s="3">
        <v>45.59</v>
      </c>
      <c r="N1483" s="1" t="s">
        <v>29</v>
      </c>
      <c r="O1483" s="1" t="s">
        <v>22</v>
      </c>
    </row>
    <row r="1484" spans="1:15" x14ac:dyDescent="0.3">
      <c r="A1484" s="1" t="s">
        <v>4520</v>
      </c>
      <c r="B1484" s="2">
        <v>45280</v>
      </c>
      <c r="C1484" s="1" t="s">
        <v>6670</v>
      </c>
      <c r="D1484" s="1" t="s">
        <v>107</v>
      </c>
      <c r="E1484">
        <v>2023</v>
      </c>
      <c r="F1484" s="1" t="s">
        <v>1259</v>
      </c>
      <c r="G1484" s="1" t="s">
        <v>4521</v>
      </c>
      <c r="H1484" s="1" t="s">
        <v>136</v>
      </c>
      <c r="I1484" s="1" t="s">
        <v>137</v>
      </c>
      <c r="J1484" s="1" t="s">
        <v>20</v>
      </c>
      <c r="K1484" s="3">
        <v>37.68</v>
      </c>
      <c r="L1484">
        <v>3</v>
      </c>
      <c r="M1484" s="3">
        <v>113.04</v>
      </c>
      <c r="N1484" s="1" t="s">
        <v>29</v>
      </c>
      <c r="O1484" s="1" t="s">
        <v>37</v>
      </c>
    </row>
    <row r="1485" spans="1:15" x14ac:dyDescent="0.3">
      <c r="A1485" s="1" t="s">
        <v>4522</v>
      </c>
      <c r="B1485" s="2">
        <v>45365</v>
      </c>
      <c r="C1485" s="1" t="s">
        <v>6672</v>
      </c>
      <c r="D1485" s="1" t="s">
        <v>15</v>
      </c>
      <c r="E1485">
        <v>2024</v>
      </c>
      <c r="F1485" s="1" t="s">
        <v>1215</v>
      </c>
      <c r="G1485" s="1" t="s">
        <v>1977</v>
      </c>
      <c r="H1485" s="1" t="s">
        <v>3253</v>
      </c>
      <c r="I1485" s="1" t="s">
        <v>3254</v>
      </c>
      <c r="J1485" s="1" t="s">
        <v>51</v>
      </c>
      <c r="K1485" s="3">
        <v>22.41</v>
      </c>
      <c r="L1485">
        <v>5</v>
      </c>
      <c r="M1485" s="3">
        <v>112.05</v>
      </c>
      <c r="N1485" s="1" t="s">
        <v>29</v>
      </c>
      <c r="O1485" s="1" t="s">
        <v>37</v>
      </c>
    </row>
    <row r="1486" spans="1:15" x14ac:dyDescent="0.3">
      <c r="A1486" s="1" t="s">
        <v>4523</v>
      </c>
      <c r="B1486" s="2">
        <v>45214</v>
      </c>
      <c r="C1486" s="1" t="s">
        <v>6666</v>
      </c>
      <c r="D1486" s="1" t="s">
        <v>133</v>
      </c>
      <c r="E1486">
        <v>2023</v>
      </c>
      <c r="F1486" s="1" t="s">
        <v>1114</v>
      </c>
      <c r="G1486" s="1" t="s">
        <v>4524</v>
      </c>
      <c r="H1486" s="1" t="s">
        <v>2969</v>
      </c>
      <c r="I1486" s="1" t="s">
        <v>4525</v>
      </c>
      <c r="J1486" s="1" t="s">
        <v>51</v>
      </c>
      <c r="K1486" s="3">
        <v>49.73</v>
      </c>
      <c r="L1486">
        <v>5</v>
      </c>
      <c r="M1486" s="3">
        <v>248.65</v>
      </c>
      <c r="N1486" s="1" t="s">
        <v>88</v>
      </c>
      <c r="O1486" s="1" t="s">
        <v>37</v>
      </c>
    </row>
    <row r="1487" spans="1:15" x14ac:dyDescent="0.3">
      <c r="A1487" s="1" t="s">
        <v>4526</v>
      </c>
      <c r="B1487" s="2">
        <v>45442</v>
      </c>
      <c r="C1487" s="1" t="s">
        <v>6672</v>
      </c>
      <c r="D1487" s="1" t="s">
        <v>46</v>
      </c>
      <c r="E1487">
        <v>2024</v>
      </c>
      <c r="F1487" s="1" t="s">
        <v>2146</v>
      </c>
      <c r="G1487" s="1" t="s">
        <v>2564</v>
      </c>
      <c r="H1487" s="1" t="s">
        <v>4527</v>
      </c>
      <c r="I1487" s="1" t="s">
        <v>4528</v>
      </c>
      <c r="J1487" s="1" t="s">
        <v>87</v>
      </c>
      <c r="K1487" s="3">
        <v>40.119999999999997</v>
      </c>
      <c r="L1487">
        <v>3</v>
      </c>
      <c r="M1487" s="3">
        <v>120.36</v>
      </c>
      <c r="N1487" s="1" t="s">
        <v>29</v>
      </c>
      <c r="O1487" s="1" t="s">
        <v>52</v>
      </c>
    </row>
    <row r="1488" spans="1:15" x14ac:dyDescent="0.3">
      <c r="A1488" s="1" t="s">
        <v>4529</v>
      </c>
      <c r="B1488" s="2">
        <v>45197</v>
      </c>
      <c r="C1488" s="1" t="s">
        <v>6672</v>
      </c>
      <c r="D1488" s="1" t="s">
        <v>60</v>
      </c>
      <c r="E1488">
        <v>2023</v>
      </c>
      <c r="F1488" s="1" t="s">
        <v>1235</v>
      </c>
      <c r="G1488" s="1" t="s">
        <v>1576</v>
      </c>
      <c r="H1488" s="1" t="s">
        <v>1071</v>
      </c>
      <c r="I1488" s="1" t="s">
        <v>1072</v>
      </c>
      <c r="J1488" s="1" t="s">
        <v>20</v>
      </c>
      <c r="K1488" s="3">
        <v>41.06</v>
      </c>
      <c r="L1488">
        <v>2</v>
      </c>
      <c r="M1488" s="3">
        <v>82.12</v>
      </c>
      <c r="N1488" s="1" t="s">
        <v>88</v>
      </c>
      <c r="O1488" s="1" t="s">
        <v>30</v>
      </c>
    </row>
    <row r="1489" spans="1:15" x14ac:dyDescent="0.3">
      <c r="A1489" s="1" t="s">
        <v>4530</v>
      </c>
      <c r="B1489" s="2">
        <v>45044</v>
      </c>
      <c r="C1489" s="1" t="s">
        <v>6668</v>
      </c>
      <c r="D1489" s="1" t="s">
        <v>82</v>
      </c>
      <c r="E1489">
        <v>2023</v>
      </c>
      <c r="F1489" s="1" t="s">
        <v>499</v>
      </c>
      <c r="G1489" s="1" t="s">
        <v>500</v>
      </c>
      <c r="H1489" s="1" t="s">
        <v>1825</v>
      </c>
      <c r="I1489" s="1" t="s">
        <v>4358</v>
      </c>
      <c r="J1489" s="1" t="s">
        <v>20</v>
      </c>
      <c r="K1489" s="3">
        <v>40.96</v>
      </c>
      <c r="L1489">
        <v>3</v>
      </c>
      <c r="M1489" s="3">
        <v>122.88</v>
      </c>
      <c r="N1489" s="1" t="s">
        <v>29</v>
      </c>
      <c r="O1489" s="1" t="s">
        <v>37</v>
      </c>
    </row>
    <row r="1490" spans="1:15" x14ac:dyDescent="0.3">
      <c r="A1490" s="1" t="s">
        <v>4531</v>
      </c>
      <c r="B1490" s="2">
        <v>44962</v>
      </c>
      <c r="C1490" s="1" t="s">
        <v>6666</v>
      </c>
      <c r="D1490" s="1" t="s">
        <v>39</v>
      </c>
      <c r="E1490">
        <v>2023</v>
      </c>
      <c r="F1490" s="1" t="s">
        <v>285</v>
      </c>
      <c r="G1490" s="1" t="s">
        <v>286</v>
      </c>
      <c r="H1490" s="1" t="s">
        <v>78</v>
      </c>
      <c r="I1490" s="1" t="s">
        <v>79</v>
      </c>
      <c r="J1490" s="1" t="s">
        <v>70</v>
      </c>
      <c r="K1490" s="3">
        <v>36.17</v>
      </c>
      <c r="L1490">
        <v>1</v>
      </c>
      <c r="M1490" s="3">
        <v>36.17</v>
      </c>
      <c r="N1490" s="1" t="s">
        <v>21</v>
      </c>
      <c r="O1490" s="1" t="s">
        <v>80</v>
      </c>
    </row>
    <row r="1491" spans="1:15" x14ac:dyDescent="0.3">
      <c r="A1491" s="1" t="s">
        <v>4532</v>
      </c>
      <c r="B1491" s="2">
        <v>45126</v>
      </c>
      <c r="C1491" s="1" t="s">
        <v>6670</v>
      </c>
      <c r="D1491" s="1" t="s">
        <v>32</v>
      </c>
      <c r="E1491">
        <v>2023</v>
      </c>
      <c r="F1491" s="1" t="s">
        <v>4533</v>
      </c>
      <c r="G1491" s="1" t="s">
        <v>4534</v>
      </c>
      <c r="H1491" s="1" t="s">
        <v>2382</v>
      </c>
      <c r="I1491" s="1" t="s">
        <v>4535</v>
      </c>
      <c r="J1491" s="1" t="s">
        <v>87</v>
      </c>
      <c r="K1491" s="3">
        <v>14.91</v>
      </c>
      <c r="L1491">
        <v>5</v>
      </c>
      <c r="M1491" s="3">
        <v>74.55</v>
      </c>
      <c r="N1491" s="1" t="s">
        <v>6669</v>
      </c>
      <c r="O1491" s="1" t="s">
        <v>44</v>
      </c>
    </row>
    <row r="1492" spans="1:15" x14ac:dyDescent="0.3">
      <c r="A1492" s="1" t="s">
        <v>4536</v>
      </c>
      <c r="B1492" s="2">
        <v>45492</v>
      </c>
      <c r="C1492" s="1" t="s">
        <v>6668</v>
      </c>
      <c r="D1492" s="1" t="s">
        <v>32</v>
      </c>
      <c r="E1492">
        <v>2024</v>
      </c>
      <c r="F1492" s="1" t="s">
        <v>189</v>
      </c>
      <c r="G1492" s="1" t="s">
        <v>190</v>
      </c>
      <c r="H1492" s="1" t="s">
        <v>2174</v>
      </c>
      <c r="I1492" s="1" t="s">
        <v>3048</v>
      </c>
      <c r="J1492" s="1" t="s">
        <v>51</v>
      </c>
      <c r="K1492" s="3">
        <v>16.43</v>
      </c>
      <c r="L1492">
        <v>1</v>
      </c>
      <c r="M1492" s="3">
        <v>16.43</v>
      </c>
      <c r="N1492" s="1" t="s">
        <v>21</v>
      </c>
      <c r="O1492" s="1" t="s">
        <v>44</v>
      </c>
    </row>
    <row r="1493" spans="1:15" x14ac:dyDescent="0.3">
      <c r="A1493" s="1" t="s">
        <v>4537</v>
      </c>
      <c r="B1493" s="2">
        <v>45718</v>
      </c>
      <c r="C1493" s="1" t="s">
        <v>6666</v>
      </c>
      <c r="D1493" s="1" t="s">
        <v>15</v>
      </c>
      <c r="E1493">
        <v>2025</v>
      </c>
      <c r="F1493" s="1" t="s">
        <v>2099</v>
      </c>
      <c r="G1493" s="1" t="s">
        <v>2995</v>
      </c>
      <c r="H1493" s="1" t="s">
        <v>120</v>
      </c>
      <c r="I1493" s="1" t="s">
        <v>121</v>
      </c>
      <c r="J1493" s="1" t="s">
        <v>51</v>
      </c>
      <c r="K1493" s="3">
        <v>33.79</v>
      </c>
      <c r="L1493">
        <v>4</v>
      </c>
      <c r="M1493" s="3">
        <v>135.16</v>
      </c>
      <c r="N1493" s="1" t="s">
        <v>6669</v>
      </c>
      <c r="O1493" s="1" t="s">
        <v>80</v>
      </c>
    </row>
    <row r="1494" spans="1:15" x14ac:dyDescent="0.3">
      <c r="A1494" s="1" t="s">
        <v>4538</v>
      </c>
      <c r="B1494" s="2">
        <v>45660</v>
      </c>
      <c r="C1494" s="1" t="s">
        <v>6668</v>
      </c>
      <c r="D1494" s="1" t="s">
        <v>210</v>
      </c>
      <c r="E1494">
        <v>2025</v>
      </c>
      <c r="F1494" s="1" t="s">
        <v>3358</v>
      </c>
      <c r="G1494" s="1" t="s">
        <v>3359</v>
      </c>
      <c r="H1494" s="1" t="s">
        <v>1012</v>
      </c>
      <c r="I1494" s="1" t="s">
        <v>2322</v>
      </c>
      <c r="J1494" s="1" t="s">
        <v>87</v>
      </c>
      <c r="K1494" s="3">
        <v>9.26</v>
      </c>
      <c r="L1494">
        <v>3</v>
      </c>
      <c r="M1494" s="3">
        <v>27.78</v>
      </c>
      <c r="N1494" s="1" t="s">
        <v>29</v>
      </c>
      <c r="O1494" s="1" t="s">
        <v>37</v>
      </c>
    </row>
    <row r="1495" spans="1:15" x14ac:dyDescent="0.3">
      <c r="A1495" s="1" t="s">
        <v>4539</v>
      </c>
      <c r="B1495" s="2">
        <v>45446</v>
      </c>
      <c r="C1495" s="1" t="s">
        <v>6667</v>
      </c>
      <c r="D1495" s="1" t="s">
        <v>24</v>
      </c>
      <c r="E1495">
        <v>2024</v>
      </c>
      <c r="F1495" s="1" t="s">
        <v>3958</v>
      </c>
      <c r="G1495" s="1" t="s">
        <v>3959</v>
      </c>
      <c r="H1495" s="1" t="s">
        <v>2658</v>
      </c>
      <c r="I1495" s="1" t="s">
        <v>2659</v>
      </c>
      <c r="J1495" s="1" t="s">
        <v>20</v>
      </c>
      <c r="K1495" s="3">
        <v>5.75</v>
      </c>
      <c r="L1495">
        <v>3</v>
      </c>
      <c r="M1495" s="3">
        <v>17.25</v>
      </c>
      <c r="N1495" s="1" t="s">
        <v>21</v>
      </c>
      <c r="O1495" s="1" t="s">
        <v>193</v>
      </c>
    </row>
    <row r="1496" spans="1:15" x14ac:dyDescent="0.3">
      <c r="A1496" s="1" t="s">
        <v>4540</v>
      </c>
      <c r="B1496" s="2">
        <v>45257</v>
      </c>
      <c r="C1496" s="1" t="s">
        <v>6667</v>
      </c>
      <c r="D1496" s="1" t="s">
        <v>54</v>
      </c>
      <c r="E1496">
        <v>2023</v>
      </c>
      <c r="F1496" s="1" t="s">
        <v>2317</v>
      </c>
      <c r="G1496" s="1" t="s">
        <v>2318</v>
      </c>
      <c r="H1496" s="1" t="s">
        <v>4541</v>
      </c>
      <c r="I1496" s="1" t="s">
        <v>4542</v>
      </c>
      <c r="J1496" s="1" t="s">
        <v>87</v>
      </c>
      <c r="K1496" s="3">
        <v>6.74</v>
      </c>
      <c r="L1496">
        <v>1</v>
      </c>
      <c r="M1496" s="3">
        <v>6.74</v>
      </c>
      <c r="N1496" s="1" t="s">
        <v>21</v>
      </c>
      <c r="O1496" s="1" t="s">
        <v>193</v>
      </c>
    </row>
    <row r="1497" spans="1:15" x14ac:dyDescent="0.3">
      <c r="A1497" s="1" t="s">
        <v>4543</v>
      </c>
      <c r="B1497" s="2">
        <v>45469</v>
      </c>
      <c r="C1497" s="1" t="s">
        <v>6670</v>
      </c>
      <c r="D1497" s="1" t="s">
        <v>24</v>
      </c>
      <c r="E1497">
        <v>2024</v>
      </c>
      <c r="F1497" s="1" t="s">
        <v>1230</v>
      </c>
      <c r="G1497" s="1" t="s">
        <v>1231</v>
      </c>
      <c r="H1497" s="1" t="s">
        <v>1436</v>
      </c>
      <c r="I1497" s="1" t="s">
        <v>4544</v>
      </c>
      <c r="J1497" s="1" t="s">
        <v>87</v>
      </c>
      <c r="K1497" s="3">
        <v>39.72</v>
      </c>
      <c r="L1497">
        <v>2</v>
      </c>
      <c r="M1497" s="3">
        <v>79.44</v>
      </c>
      <c r="N1497" s="1" t="s">
        <v>21</v>
      </c>
      <c r="O1497" s="1" t="s">
        <v>44</v>
      </c>
    </row>
    <row r="1498" spans="1:15" x14ac:dyDescent="0.3">
      <c r="A1498" s="1" t="s">
        <v>4545</v>
      </c>
      <c r="B1498" s="2">
        <v>45483</v>
      </c>
      <c r="C1498" s="1" t="s">
        <v>6670</v>
      </c>
      <c r="D1498" s="1" t="s">
        <v>32</v>
      </c>
      <c r="E1498">
        <v>2024</v>
      </c>
      <c r="F1498" s="1" t="s">
        <v>4546</v>
      </c>
      <c r="G1498" s="1" t="s">
        <v>4547</v>
      </c>
      <c r="H1498" s="1" t="s">
        <v>1205</v>
      </c>
      <c r="I1498" s="1" t="s">
        <v>4548</v>
      </c>
      <c r="J1498" s="1" t="s">
        <v>87</v>
      </c>
      <c r="K1498" s="3">
        <v>32.69</v>
      </c>
      <c r="L1498">
        <v>2</v>
      </c>
      <c r="M1498" s="3">
        <v>65.38</v>
      </c>
      <c r="N1498" s="1" t="s">
        <v>29</v>
      </c>
      <c r="O1498" s="1" t="s">
        <v>22</v>
      </c>
    </row>
    <row r="1499" spans="1:15" x14ac:dyDescent="0.3">
      <c r="A1499" s="1" t="s">
        <v>4549</v>
      </c>
      <c r="B1499" s="2">
        <v>45224</v>
      </c>
      <c r="C1499" s="1" t="s">
        <v>6670</v>
      </c>
      <c r="D1499" s="1" t="s">
        <v>133</v>
      </c>
      <c r="E1499">
        <v>2023</v>
      </c>
      <c r="F1499" s="1" t="s">
        <v>2761</v>
      </c>
      <c r="G1499" s="1" t="s">
        <v>2803</v>
      </c>
      <c r="H1499" s="1" t="s">
        <v>2872</v>
      </c>
      <c r="I1499" s="1" t="s">
        <v>4550</v>
      </c>
      <c r="J1499" s="1" t="s">
        <v>70</v>
      </c>
      <c r="K1499" s="3">
        <v>31.66</v>
      </c>
      <c r="L1499">
        <v>2</v>
      </c>
      <c r="M1499" s="3">
        <v>63.32</v>
      </c>
      <c r="N1499" s="1" t="s">
        <v>6669</v>
      </c>
      <c r="O1499" s="1" t="s">
        <v>44</v>
      </c>
    </row>
    <row r="1500" spans="1:15" x14ac:dyDescent="0.3">
      <c r="A1500" s="1" t="s">
        <v>4551</v>
      </c>
      <c r="B1500" s="2">
        <v>44949</v>
      </c>
      <c r="C1500" s="1" t="s">
        <v>6667</v>
      </c>
      <c r="D1500" s="1" t="s">
        <v>210</v>
      </c>
      <c r="E1500">
        <v>2023</v>
      </c>
      <c r="F1500" s="1" t="s">
        <v>2761</v>
      </c>
      <c r="G1500" s="1" t="s">
        <v>2803</v>
      </c>
      <c r="H1500" s="1" t="s">
        <v>1890</v>
      </c>
      <c r="I1500" s="1" t="s">
        <v>1891</v>
      </c>
      <c r="J1500" s="1" t="s">
        <v>20</v>
      </c>
      <c r="K1500" s="3">
        <v>20.8</v>
      </c>
      <c r="L1500">
        <v>5</v>
      </c>
      <c r="M1500" s="3">
        <v>104</v>
      </c>
      <c r="N1500" s="1" t="s">
        <v>6669</v>
      </c>
      <c r="O1500" s="1" t="s">
        <v>95</v>
      </c>
    </row>
    <row r="1501" spans="1:15" x14ac:dyDescent="0.3">
      <c r="A1501" s="1" t="s">
        <v>4552</v>
      </c>
      <c r="B1501" s="2">
        <v>45320</v>
      </c>
      <c r="C1501" s="1" t="s">
        <v>6667</v>
      </c>
      <c r="D1501" s="1" t="s">
        <v>210</v>
      </c>
      <c r="E1501">
        <v>2024</v>
      </c>
      <c r="F1501" s="1" t="s">
        <v>548</v>
      </c>
      <c r="G1501" s="1" t="s">
        <v>3231</v>
      </c>
      <c r="H1501" s="1" t="s">
        <v>4553</v>
      </c>
      <c r="I1501" s="1" t="s">
        <v>4554</v>
      </c>
      <c r="J1501" s="1" t="s">
        <v>51</v>
      </c>
      <c r="K1501" s="3">
        <v>11.43</v>
      </c>
      <c r="L1501">
        <v>3</v>
      </c>
      <c r="M1501" s="3">
        <v>34.29</v>
      </c>
      <c r="N1501" s="1" t="s">
        <v>6669</v>
      </c>
      <c r="O1501" s="1" t="s">
        <v>37</v>
      </c>
    </row>
    <row r="1502" spans="1:15" x14ac:dyDescent="0.3">
      <c r="A1502" s="1" t="s">
        <v>4555</v>
      </c>
      <c r="B1502" s="2">
        <v>45047</v>
      </c>
      <c r="C1502" s="1" t="s">
        <v>6667</v>
      </c>
      <c r="D1502" s="1" t="s">
        <v>46</v>
      </c>
      <c r="E1502">
        <v>2023</v>
      </c>
      <c r="F1502" s="1" t="s">
        <v>794</v>
      </c>
      <c r="G1502" s="1" t="s">
        <v>795</v>
      </c>
      <c r="H1502" s="1" t="s">
        <v>2079</v>
      </c>
      <c r="I1502" s="1" t="s">
        <v>4556</v>
      </c>
      <c r="J1502" s="1" t="s">
        <v>87</v>
      </c>
      <c r="K1502" s="3">
        <v>18.27</v>
      </c>
      <c r="L1502">
        <v>3</v>
      </c>
      <c r="M1502" s="3">
        <v>54.81</v>
      </c>
      <c r="N1502" s="1" t="s">
        <v>21</v>
      </c>
      <c r="O1502" s="1" t="s">
        <v>37</v>
      </c>
    </row>
    <row r="1503" spans="1:15" x14ac:dyDescent="0.3">
      <c r="A1503" s="1" t="s">
        <v>4557</v>
      </c>
      <c r="B1503" s="2">
        <v>45721</v>
      </c>
      <c r="C1503" s="1" t="s">
        <v>6670</v>
      </c>
      <c r="D1503" s="1" t="s">
        <v>15</v>
      </c>
      <c r="E1503">
        <v>2025</v>
      </c>
      <c r="F1503" s="1" t="s">
        <v>1902</v>
      </c>
      <c r="G1503" s="1" t="s">
        <v>1903</v>
      </c>
      <c r="H1503" s="1" t="s">
        <v>3542</v>
      </c>
      <c r="I1503" s="1" t="s">
        <v>3543</v>
      </c>
      <c r="J1503" s="1" t="s">
        <v>51</v>
      </c>
      <c r="K1503" s="3">
        <v>39.14</v>
      </c>
      <c r="L1503">
        <v>4</v>
      </c>
      <c r="M1503" s="3">
        <v>156.56</v>
      </c>
      <c r="N1503" s="1" t="s">
        <v>6669</v>
      </c>
      <c r="O1503" s="1" t="s">
        <v>95</v>
      </c>
    </row>
    <row r="1504" spans="1:15" x14ac:dyDescent="0.3">
      <c r="A1504" s="1" t="s">
        <v>4558</v>
      </c>
      <c r="B1504" s="2">
        <v>45259</v>
      </c>
      <c r="C1504" s="1" t="s">
        <v>6670</v>
      </c>
      <c r="D1504" s="1" t="s">
        <v>54</v>
      </c>
      <c r="E1504">
        <v>2023</v>
      </c>
      <c r="F1504" s="1" t="s">
        <v>2089</v>
      </c>
      <c r="G1504" s="1" t="s">
        <v>2649</v>
      </c>
      <c r="H1504" s="1" t="s">
        <v>223</v>
      </c>
      <c r="I1504" s="1" t="s">
        <v>4559</v>
      </c>
      <c r="J1504" s="1" t="s">
        <v>20</v>
      </c>
      <c r="K1504" s="3">
        <v>26.72</v>
      </c>
      <c r="L1504">
        <v>5</v>
      </c>
      <c r="M1504" s="3">
        <v>133.6</v>
      </c>
      <c r="N1504" s="1" t="s">
        <v>29</v>
      </c>
      <c r="O1504" s="1" t="s">
        <v>22</v>
      </c>
    </row>
    <row r="1505" spans="1:15" x14ac:dyDescent="0.3">
      <c r="A1505" s="1" t="s">
        <v>4560</v>
      </c>
      <c r="B1505" s="2">
        <v>45244</v>
      </c>
      <c r="C1505" s="1" t="s">
        <v>6671</v>
      </c>
      <c r="D1505" s="1" t="s">
        <v>54</v>
      </c>
      <c r="E1505">
        <v>2023</v>
      </c>
      <c r="F1505" s="1" t="s">
        <v>2422</v>
      </c>
      <c r="G1505" s="1" t="s">
        <v>4561</v>
      </c>
      <c r="H1505" s="1" t="s">
        <v>2470</v>
      </c>
      <c r="I1505" s="1" t="s">
        <v>4562</v>
      </c>
      <c r="J1505" s="1" t="s">
        <v>20</v>
      </c>
      <c r="K1505" s="3">
        <v>33.03</v>
      </c>
      <c r="L1505">
        <v>4</v>
      </c>
      <c r="M1505" s="3">
        <v>132.12</v>
      </c>
      <c r="N1505" s="1" t="s">
        <v>88</v>
      </c>
      <c r="O1505" s="1" t="s">
        <v>193</v>
      </c>
    </row>
    <row r="1506" spans="1:15" x14ac:dyDescent="0.3">
      <c r="A1506" s="1" t="s">
        <v>4563</v>
      </c>
      <c r="B1506" s="2">
        <v>45607</v>
      </c>
      <c r="C1506" s="1" t="s">
        <v>6667</v>
      </c>
      <c r="D1506" s="1" t="s">
        <v>54</v>
      </c>
      <c r="E1506">
        <v>2024</v>
      </c>
      <c r="F1506" s="1" t="s">
        <v>921</v>
      </c>
      <c r="G1506" s="1" t="s">
        <v>922</v>
      </c>
      <c r="H1506" s="1" t="s">
        <v>950</v>
      </c>
      <c r="I1506" s="1" t="s">
        <v>3617</v>
      </c>
      <c r="J1506" s="1" t="s">
        <v>20</v>
      </c>
      <c r="K1506" s="3">
        <v>46.16</v>
      </c>
      <c r="L1506">
        <v>4</v>
      </c>
      <c r="M1506" s="3">
        <v>184.64</v>
      </c>
      <c r="N1506" s="1" t="s">
        <v>29</v>
      </c>
      <c r="O1506" s="1" t="s">
        <v>22</v>
      </c>
    </row>
    <row r="1507" spans="1:15" x14ac:dyDescent="0.3">
      <c r="A1507" s="1" t="s">
        <v>4564</v>
      </c>
      <c r="B1507" s="2">
        <v>44934</v>
      </c>
      <c r="C1507" s="1" t="s">
        <v>6666</v>
      </c>
      <c r="D1507" s="1" t="s">
        <v>210</v>
      </c>
      <c r="E1507">
        <v>2023</v>
      </c>
      <c r="F1507" s="1" t="s">
        <v>378</v>
      </c>
      <c r="G1507" s="1" t="s">
        <v>4565</v>
      </c>
      <c r="H1507" s="1" t="s">
        <v>3156</v>
      </c>
      <c r="I1507" s="1" t="s">
        <v>3157</v>
      </c>
      <c r="J1507" s="1" t="s">
        <v>51</v>
      </c>
      <c r="K1507" s="3">
        <v>22.45</v>
      </c>
      <c r="L1507">
        <v>1</v>
      </c>
      <c r="M1507" s="3">
        <v>22.45</v>
      </c>
      <c r="N1507" s="1" t="s">
        <v>29</v>
      </c>
      <c r="O1507" s="1" t="s">
        <v>52</v>
      </c>
    </row>
    <row r="1508" spans="1:15" x14ac:dyDescent="0.3">
      <c r="A1508" s="1" t="s">
        <v>4566</v>
      </c>
      <c r="B1508" s="2">
        <v>45436</v>
      </c>
      <c r="C1508" s="1" t="s">
        <v>6668</v>
      </c>
      <c r="D1508" s="1" t="s">
        <v>46</v>
      </c>
      <c r="E1508">
        <v>2024</v>
      </c>
      <c r="F1508" s="1" t="s">
        <v>4567</v>
      </c>
      <c r="G1508" s="1" t="s">
        <v>4568</v>
      </c>
      <c r="H1508" s="1" t="s">
        <v>1859</v>
      </c>
      <c r="I1508" s="1" t="s">
        <v>4569</v>
      </c>
      <c r="J1508" s="1" t="s">
        <v>70</v>
      </c>
      <c r="K1508" s="3">
        <v>37.159999999999997</v>
      </c>
      <c r="L1508">
        <v>2</v>
      </c>
      <c r="M1508" s="3">
        <v>74.319999999999993</v>
      </c>
      <c r="N1508" s="1" t="s">
        <v>6669</v>
      </c>
      <c r="O1508" s="1" t="s">
        <v>95</v>
      </c>
    </row>
    <row r="1509" spans="1:15" x14ac:dyDescent="0.3">
      <c r="A1509" s="1" t="s">
        <v>4570</v>
      </c>
      <c r="B1509" s="2">
        <v>45030</v>
      </c>
      <c r="C1509" s="1" t="s">
        <v>6668</v>
      </c>
      <c r="D1509" s="1" t="s">
        <v>82</v>
      </c>
      <c r="E1509">
        <v>2023</v>
      </c>
      <c r="F1509" s="1" t="s">
        <v>4571</v>
      </c>
      <c r="G1509" s="1" t="s">
        <v>4572</v>
      </c>
      <c r="H1509" s="1" t="s">
        <v>2319</v>
      </c>
      <c r="I1509" s="1" t="s">
        <v>2332</v>
      </c>
      <c r="J1509" s="1" t="s">
        <v>70</v>
      </c>
      <c r="K1509" s="3">
        <v>43.37</v>
      </c>
      <c r="L1509">
        <v>4</v>
      </c>
      <c r="M1509" s="3">
        <v>173.48</v>
      </c>
      <c r="N1509" s="1" t="s">
        <v>29</v>
      </c>
      <c r="O1509" s="1" t="s">
        <v>37</v>
      </c>
    </row>
    <row r="1510" spans="1:15" x14ac:dyDescent="0.3">
      <c r="A1510" s="1" t="s">
        <v>4573</v>
      </c>
      <c r="B1510" s="2">
        <v>45379</v>
      </c>
      <c r="C1510" s="1" t="s">
        <v>6672</v>
      </c>
      <c r="D1510" s="1" t="s">
        <v>15</v>
      </c>
      <c r="E1510">
        <v>2024</v>
      </c>
      <c r="F1510" s="1" t="s">
        <v>1040</v>
      </c>
      <c r="G1510" s="1" t="s">
        <v>1041</v>
      </c>
      <c r="H1510" s="1" t="s">
        <v>2208</v>
      </c>
      <c r="I1510" s="1" t="s">
        <v>2209</v>
      </c>
      <c r="J1510" s="1" t="s">
        <v>20</v>
      </c>
      <c r="K1510" s="3">
        <v>34.92</v>
      </c>
      <c r="L1510">
        <v>1</v>
      </c>
      <c r="M1510" s="3">
        <v>34.92</v>
      </c>
      <c r="N1510" s="1" t="s">
        <v>29</v>
      </c>
      <c r="O1510" s="1" t="s">
        <v>95</v>
      </c>
    </row>
    <row r="1511" spans="1:15" x14ac:dyDescent="0.3">
      <c r="A1511" s="1" t="s">
        <v>4574</v>
      </c>
      <c r="B1511" s="2">
        <v>45497</v>
      </c>
      <c r="C1511" s="1" t="s">
        <v>6670</v>
      </c>
      <c r="D1511" s="1" t="s">
        <v>32</v>
      </c>
      <c r="E1511">
        <v>2024</v>
      </c>
      <c r="F1511" s="1" t="s">
        <v>2216</v>
      </c>
      <c r="G1511" s="1" t="s">
        <v>2217</v>
      </c>
      <c r="H1511" s="1" t="s">
        <v>3299</v>
      </c>
      <c r="I1511" s="1" t="s">
        <v>3300</v>
      </c>
      <c r="J1511" s="1" t="s">
        <v>87</v>
      </c>
      <c r="K1511" s="3">
        <v>14.99</v>
      </c>
      <c r="L1511">
        <v>3</v>
      </c>
      <c r="M1511" s="3">
        <v>44.97</v>
      </c>
      <c r="N1511" s="1" t="s">
        <v>88</v>
      </c>
      <c r="O1511" s="1" t="s">
        <v>22</v>
      </c>
    </row>
    <row r="1512" spans="1:15" x14ac:dyDescent="0.3">
      <c r="A1512" s="1" t="s">
        <v>4575</v>
      </c>
      <c r="B1512" s="2">
        <v>45490</v>
      </c>
      <c r="C1512" s="1" t="s">
        <v>6670</v>
      </c>
      <c r="D1512" s="1" t="s">
        <v>32</v>
      </c>
      <c r="E1512">
        <v>2024</v>
      </c>
      <c r="F1512" s="1" t="s">
        <v>2164</v>
      </c>
      <c r="G1512" s="1" t="s">
        <v>2165</v>
      </c>
      <c r="H1512" s="1" t="s">
        <v>4576</v>
      </c>
      <c r="I1512" s="1" t="s">
        <v>4577</v>
      </c>
      <c r="J1512" s="1" t="s">
        <v>51</v>
      </c>
      <c r="K1512" s="3">
        <v>10.24</v>
      </c>
      <c r="L1512">
        <v>2</v>
      </c>
      <c r="M1512" s="3">
        <v>20.48</v>
      </c>
      <c r="N1512" s="1" t="s">
        <v>29</v>
      </c>
      <c r="O1512" s="1" t="s">
        <v>22</v>
      </c>
    </row>
    <row r="1513" spans="1:15" x14ac:dyDescent="0.3">
      <c r="A1513" s="1" t="s">
        <v>4578</v>
      </c>
      <c r="B1513" s="2">
        <v>44960</v>
      </c>
      <c r="C1513" s="1" t="s">
        <v>6668</v>
      </c>
      <c r="D1513" s="1" t="s">
        <v>39</v>
      </c>
      <c r="E1513">
        <v>2023</v>
      </c>
      <c r="F1513" s="1" t="s">
        <v>1271</v>
      </c>
      <c r="G1513" s="1" t="s">
        <v>4579</v>
      </c>
      <c r="H1513" s="1" t="s">
        <v>1513</v>
      </c>
      <c r="I1513" s="1" t="s">
        <v>4580</v>
      </c>
      <c r="J1513" s="1" t="s">
        <v>20</v>
      </c>
      <c r="K1513" s="3">
        <v>27.48</v>
      </c>
      <c r="L1513">
        <v>3</v>
      </c>
      <c r="M1513" s="3">
        <v>82.44</v>
      </c>
      <c r="N1513" s="1" t="s">
        <v>88</v>
      </c>
      <c r="O1513" s="1" t="s">
        <v>37</v>
      </c>
    </row>
    <row r="1514" spans="1:15" x14ac:dyDescent="0.3">
      <c r="A1514" s="1" t="s">
        <v>4581</v>
      </c>
      <c r="B1514" s="2">
        <v>44993</v>
      </c>
      <c r="C1514" s="1" t="s">
        <v>6670</v>
      </c>
      <c r="D1514" s="1" t="s">
        <v>15</v>
      </c>
      <c r="E1514">
        <v>2023</v>
      </c>
      <c r="F1514" s="1" t="s">
        <v>3796</v>
      </c>
      <c r="G1514" s="1" t="s">
        <v>4582</v>
      </c>
      <c r="H1514" s="1" t="s">
        <v>4583</v>
      </c>
      <c r="I1514" s="1" t="s">
        <v>4584</v>
      </c>
      <c r="J1514" s="1" t="s">
        <v>70</v>
      </c>
      <c r="K1514" s="3">
        <v>28.87</v>
      </c>
      <c r="L1514">
        <v>4</v>
      </c>
      <c r="M1514" s="3">
        <v>115.48</v>
      </c>
      <c r="N1514" s="1" t="s">
        <v>6669</v>
      </c>
      <c r="O1514" s="1" t="s">
        <v>22</v>
      </c>
    </row>
    <row r="1515" spans="1:15" x14ac:dyDescent="0.3">
      <c r="A1515" s="1" t="s">
        <v>4585</v>
      </c>
      <c r="B1515" s="2">
        <v>45526</v>
      </c>
      <c r="C1515" s="1" t="s">
        <v>6672</v>
      </c>
      <c r="D1515" s="1" t="s">
        <v>90</v>
      </c>
      <c r="E1515">
        <v>2024</v>
      </c>
      <c r="F1515" s="1" t="s">
        <v>1932</v>
      </c>
      <c r="G1515" s="1" t="s">
        <v>1933</v>
      </c>
      <c r="H1515" s="1" t="s">
        <v>1944</v>
      </c>
      <c r="I1515" s="1" t="s">
        <v>1945</v>
      </c>
      <c r="J1515" s="1" t="s">
        <v>87</v>
      </c>
      <c r="K1515" s="3">
        <v>4.59</v>
      </c>
      <c r="L1515">
        <v>5</v>
      </c>
      <c r="M1515" s="3">
        <v>22.95</v>
      </c>
      <c r="N1515" s="1" t="s">
        <v>21</v>
      </c>
      <c r="O1515" s="1" t="s">
        <v>95</v>
      </c>
    </row>
    <row r="1516" spans="1:15" x14ac:dyDescent="0.3">
      <c r="A1516" s="1" t="s">
        <v>4586</v>
      </c>
      <c r="B1516" s="2">
        <v>45372</v>
      </c>
      <c r="C1516" s="1" t="s">
        <v>6672</v>
      </c>
      <c r="D1516" s="1" t="s">
        <v>15</v>
      </c>
      <c r="E1516">
        <v>2024</v>
      </c>
      <c r="F1516" s="1" t="s">
        <v>750</v>
      </c>
      <c r="G1516" s="1" t="s">
        <v>751</v>
      </c>
      <c r="H1516" s="1" t="s">
        <v>2566</v>
      </c>
      <c r="I1516" s="1" t="s">
        <v>2567</v>
      </c>
      <c r="J1516" s="1" t="s">
        <v>70</v>
      </c>
      <c r="K1516" s="3">
        <v>8.23</v>
      </c>
      <c r="L1516">
        <v>5</v>
      </c>
      <c r="M1516" s="3">
        <v>41.15</v>
      </c>
      <c r="N1516" s="1" t="s">
        <v>21</v>
      </c>
      <c r="O1516" s="1" t="s">
        <v>30</v>
      </c>
    </row>
    <row r="1517" spans="1:15" x14ac:dyDescent="0.3">
      <c r="A1517" s="1" t="s">
        <v>4587</v>
      </c>
      <c r="B1517" s="2">
        <v>45458</v>
      </c>
      <c r="C1517" s="1" t="s">
        <v>6673</v>
      </c>
      <c r="D1517" s="1" t="s">
        <v>24</v>
      </c>
      <c r="E1517">
        <v>2024</v>
      </c>
      <c r="F1517" s="1" t="s">
        <v>839</v>
      </c>
      <c r="G1517" s="1" t="s">
        <v>1161</v>
      </c>
      <c r="H1517" s="1" t="s">
        <v>2566</v>
      </c>
      <c r="I1517" s="1" t="s">
        <v>4588</v>
      </c>
      <c r="J1517" s="1" t="s">
        <v>70</v>
      </c>
      <c r="K1517" s="3">
        <v>48.97</v>
      </c>
      <c r="L1517">
        <v>2</v>
      </c>
      <c r="M1517" s="3">
        <v>97.94</v>
      </c>
      <c r="N1517" s="1" t="s">
        <v>6669</v>
      </c>
      <c r="O1517" s="1" t="s">
        <v>30</v>
      </c>
    </row>
    <row r="1518" spans="1:15" x14ac:dyDescent="0.3">
      <c r="A1518" s="1" t="s">
        <v>4589</v>
      </c>
      <c r="B1518" s="2">
        <v>45273</v>
      </c>
      <c r="C1518" s="1" t="s">
        <v>6670</v>
      </c>
      <c r="D1518" s="1" t="s">
        <v>107</v>
      </c>
      <c r="E1518">
        <v>2023</v>
      </c>
      <c r="F1518" s="1" t="s">
        <v>2507</v>
      </c>
      <c r="G1518" s="1" t="s">
        <v>2508</v>
      </c>
      <c r="H1518" s="1" t="s">
        <v>4590</v>
      </c>
      <c r="I1518" s="1" t="s">
        <v>4591</v>
      </c>
      <c r="J1518" s="1" t="s">
        <v>87</v>
      </c>
      <c r="K1518" s="3">
        <v>28.25</v>
      </c>
      <c r="L1518">
        <v>1</v>
      </c>
      <c r="M1518" s="3">
        <v>28.25</v>
      </c>
      <c r="N1518" s="1" t="s">
        <v>21</v>
      </c>
      <c r="O1518" s="1" t="s">
        <v>22</v>
      </c>
    </row>
    <row r="1519" spans="1:15" x14ac:dyDescent="0.3">
      <c r="A1519" s="1" t="s">
        <v>4592</v>
      </c>
      <c r="B1519" s="2">
        <v>45265</v>
      </c>
      <c r="C1519" s="1" t="s">
        <v>6671</v>
      </c>
      <c r="D1519" s="1" t="s">
        <v>107</v>
      </c>
      <c r="E1519">
        <v>2023</v>
      </c>
      <c r="F1519" s="1" t="s">
        <v>728</v>
      </c>
      <c r="G1519" s="1" t="s">
        <v>1989</v>
      </c>
      <c r="H1519" s="1" t="s">
        <v>806</v>
      </c>
      <c r="I1519" s="1" t="s">
        <v>3717</v>
      </c>
      <c r="J1519" s="1" t="s">
        <v>87</v>
      </c>
      <c r="K1519" s="3">
        <v>6.84</v>
      </c>
      <c r="L1519">
        <v>5</v>
      </c>
      <c r="M1519" s="3">
        <v>34.200000000000003</v>
      </c>
      <c r="N1519" s="1" t="s">
        <v>6669</v>
      </c>
      <c r="O1519" s="1" t="s">
        <v>37</v>
      </c>
    </row>
    <row r="1520" spans="1:15" x14ac:dyDescent="0.3">
      <c r="A1520" s="1" t="s">
        <v>4593</v>
      </c>
      <c r="B1520" s="2">
        <v>45504</v>
      </c>
      <c r="C1520" s="1" t="s">
        <v>6670</v>
      </c>
      <c r="D1520" s="1" t="s">
        <v>32</v>
      </c>
      <c r="E1520">
        <v>2024</v>
      </c>
      <c r="F1520" s="1" t="s">
        <v>4594</v>
      </c>
      <c r="G1520" s="1" t="s">
        <v>4595</v>
      </c>
      <c r="H1520" s="1" t="s">
        <v>1378</v>
      </c>
      <c r="I1520" s="1" t="s">
        <v>4372</v>
      </c>
      <c r="J1520" s="1" t="s">
        <v>20</v>
      </c>
      <c r="K1520" s="3">
        <v>28.01</v>
      </c>
      <c r="L1520">
        <v>3</v>
      </c>
      <c r="M1520" s="3">
        <v>84.03</v>
      </c>
      <c r="N1520" s="1" t="s">
        <v>21</v>
      </c>
      <c r="O1520" s="1" t="s">
        <v>37</v>
      </c>
    </row>
    <row r="1521" spans="1:15" x14ac:dyDescent="0.3">
      <c r="A1521" s="1" t="s">
        <v>4596</v>
      </c>
      <c r="B1521" s="2">
        <v>45802</v>
      </c>
      <c r="C1521" s="1" t="s">
        <v>6666</v>
      </c>
      <c r="D1521" s="1" t="s">
        <v>46</v>
      </c>
      <c r="E1521">
        <v>2025</v>
      </c>
      <c r="F1521" s="1" t="s">
        <v>2089</v>
      </c>
      <c r="G1521" s="1" t="s">
        <v>4597</v>
      </c>
      <c r="H1521" s="1" t="s">
        <v>1251</v>
      </c>
      <c r="I1521" s="1" t="s">
        <v>3658</v>
      </c>
      <c r="J1521" s="1" t="s">
        <v>70</v>
      </c>
      <c r="K1521" s="3">
        <v>18.89</v>
      </c>
      <c r="L1521">
        <v>1</v>
      </c>
      <c r="M1521" s="3">
        <v>18.89</v>
      </c>
      <c r="N1521" s="1" t="s">
        <v>21</v>
      </c>
      <c r="O1521" s="1" t="s">
        <v>22</v>
      </c>
    </row>
    <row r="1522" spans="1:15" x14ac:dyDescent="0.3">
      <c r="A1522" s="1" t="s">
        <v>4598</v>
      </c>
      <c r="B1522" s="2">
        <v>45285</v>
      </c>
      <c r="C1522" s="1" t="s">
        <v>6667</v>
      </c>
      <c r="D1522" s="1" t="s">
        <v>107</v>
      </c>
      <c r="E1522">
        <v>2023</v>
      </c>
      <c r="F1522" s="1" t="s">
        <v>4599</v>
      </c>
      <c r="G1522" s="1" t="s">
        <v>4600</v>
      </c>
      <c r="H1522" s="1" t="s">
        <v>1337</v>
      </c>
      <c r="I1522" s="1" t="s">
        <v>1338</v>
      </c>
      <c r="J1522" s="1" t="s">
        <v>70</v>
      </c>
      <c r="K1522" s="3">
        <v>15.54</v>
      </c>
      <c r="L1522">
        <v>3</v>
      </c>
      <c r="M1522" s="3">
        <v>46.62</v>
      </c>
      <c r="N1522" s="1" t="s">
        <v>21</v>
      </c>
      <c r="O1522" s="1" t="s">
        <v>193</v>
      </c>
    </row>
    <row r="1523" spans="1:15" x14ac:dyDescent="0.3">
      <c r="A1523" s="1" t="s">
        <v>4601</v>
      </c>
      <c r="B1523" s="2">
        <v>45444</v>
      </c>
      <c r="C1523" s="1" t="s">
        <v>6673</v>
      </c>
      <c r="D1523" s="1" t="s">
        <v>24</v>
      </c>
      <c r="E1523">
        <v>2024</v>
      </c>
      <c r="F1523" s="1" t="s">
        <v>765</v>
      </c>
      <c r="G1523" s="1" t="s">
        <v>766</v>
      </c>
      <c r="H1523" s="1" t="s">
        <v>3079</v>
      </c>
      <c r="I1523" s="1" t="s">
        <v>3080</v>
      </c>
      <c r="J1523" s="1" t="s">
        <v>70</v>
      </c>
      <c r="K1523" s="3">
        <v>16.05</v>
      </c>
      <c r="L1523">
        <v>5</v>
      </c>
      <c r="M1523" s="3">
        <v>80.25</v>
      </c>
      <c r="N1523" s="1" t="s">
        <v>21</v>
      </c>
      <c r="O1523" s="1" t="s">
        <v>22</v>
      </c>
    </row>
    <row r="1524" spans="1:15" x14ac:dyDescent="0.3">
      <c r="A1524" s="1" t="s">
        <v>4602</v>
      </c>
      <c r="B1524" s="2">
        <v>45397</v>
      </c>
      <c r="C1524" s="1" t="s">
        <v>6667</v>
      </c>
      <c r="D1524" s="1" t="s">
        <v>82</v>
      </c>
      <c r="E1524">
        <v>2024</v>
      </c>
      <c r="F1524" s="1" t="s">
        <v>226</v>
      </c>
      <c r="G1524" s="1" t="s">
        <v>227</v>
      </c>
      <c r="H1524" s="1" t="s">
        <v>2690</v>
      </c>
      <c r="I1524" s="1" t="s">
        <v>4603</v>
      </c>
      <c r="J1524" s="1" t="s">
        <v>51</v>
      </c>
      <c r="K1524" s="3">
        <v>45.86</v>
      </c>
      <c r="L1524">
        <v>3</v>
      </c>
      <c r="M1524" s="3">
        <v>137.58000000000001</v>
      </c>
      <c r="N1524" s="1" t="s">
        <v>29</v>
      </c>
      <c r="O1524" s="1" t="s">
        <v>44</v>
      </c>
    </row>
    <row r="1525" spans="1:15" x14ac:dyDescent="0.3">
      <c r="A1525" s="1" t="s">
        <v>4604</v>
      </c>
      <c r="B1525" s="2">
        <v>45390</v>
      </c>
      <c r="C1525" s="1" t="s">
        <v>6667</v>
      </c>
      <c r="D1525" s="1" t="s">
        <v>82</v>
      </c>
      <c r="E1525">
        <v>2024</v>
      </c>
      <c r="F1525" s="1" t="s">
        <v>2884</v>
      </c>
      <c r="G1525" s="1" t="s">
        <v>2885</v>
      </c>
      <c r="H1525" s="1" t="s">
        <v>1787</v>
      </c>
      <c r="I1525" s="1" t="s">
        <v>1788</v>
      </c>
      <c r="J1525" s="1" t="s">
        <v>87</v>
      </c>
      <c r="K1525" s="3">
        <v>54.27</v>
      </c>
      <c r="L1525">
        <v>3</v>
      </c>
      <c r="M1525" s="3">
        <v>162.81</v>
      </c>
      <c r="N1525" s="1" t="s">
        <v>29</v>
      </c>
      <c r="O1525" s="1" t="s">
        <v>37</v>
      </c>
    </row>
    <row r="1526" spans="1:15" x14ac:dyDescent="0.3">
      <c r="A1526" s="1" t="s">
        <v>4605</v>
      </c>
      <c r="B1526" s="2">
        <v>45838</v>
      </c>
      <c r="C1526" s="1" t="s">
        <v>6667</v>
      </c>
      <c r="D1526" s="1" t="s">
        <v>24</v>
      </c>
      <c r="E1526">
        <v>2025</v>
      </c>
      <c r="F1526" s="1" t="s">
        <v>2515</v>
      </c>
      <c r="G1526" s="1" t="s">
        <v>2516</v>
      </c>
      <c r="H1526" s="1" t="s">
        <v>197</v>
      </c>
      <c r="I1526" s="1" t="s">
        <v>3070</v>
      </c>
      <c r="J1526" s="1" t="s">
        <v>70</v>
      </c>
      <c r="K1526" s="3">
        <v>52.3</v>
      </c>
      <c r="L1526">
        <v>5</v>
      </c>
      <c r="M1526" s="3">
        <v>261.5</v>
      </c>
      <c r="N1526" s="1" t="s">
        <v>21</v>
      </c>
      <c r="O1526" s="1" t="s">
        <v>44</v>
      </c>
    </row>
    <row r="1527" spans="1:15" x14ac:dyDescent="0.3">
      <c r="A1527" s="1" t="s">
        <v>4606</v>
      </c>
      <c r="B1527" s="2">
        <v>45285</v>
      </c>
      <c r="C1527" s="1" t="s">
        <v>6667</v>
      </c>
      <c r="D1527" s="1" t="s">
        <v>107</v>
      </c>
      <c r="E1527">
        <v>2023</v>
      </c>
      <c r="F1527" s="1" t="s">
        <v>658</v>
      </c>
      <c r="G1527" s="1" t="s">
        <v>659</v>
      </c>
      <c r="H1527" s="1" t="s">
        <v>1602</v>
      </c>
      <c r="I1527" s="1" t="s">
        <v>1740</v>
      </c>
      <c r="J1527" s="1" t="s">
        <v>70</v>
      </c>
      <c r="K1527" s="3">
        <v>26.75</v>
      </c>
      <c r="L1527">
        <v>3</v>
      </c>
      <c r="M1527" s="3">
        <v>80.25</v>
      </c>
      <c r="N1527" s="1" t="s">
        <v>6669</v>
      </c>
      <c r="O1527" s="1" t="s">
        <v>37</v>
      </c>
    </row>
    <row r="1528" spans="1:15" x14ac:dyDescent="0.3">
      <c r="A1528" s="1" t="s">
        <v>4607</v>
      </c>
      <c r="B1528" s="2">
        <v>45617</v>
      </c>
      <c r="C1528" s="1" t="s">
        <v>6672</v>
      </c>
      <c r="D1528" s="1" t="s">
        <v>54</v>
      </c>
      <c r="E1528">
        <v>2024</v>
      </c>
      <c r="F1528" s="1" t="s">
        <v>221</v>
      </c>
      <c r="G1528" s="1" t="s">
        <v>222</v>
      </c>
      <c r="H1528" s="1" t="s">
        <v>4608</v>
      </c>
      <c r="I1528" s="1" t="s">
        <v>4609</v>
      </c>
      <c r="J1528" s="1" t="s">
        <v>51</v>
      </c>
      <c r="K1528" s="3">
        <v>15.37</v>
      </c>
      <c r="L1528">
        <v>4</v>
      </c>
      <c r="M1528" s="3">
        <v>61.48</v>
      </c>
      <c r="N1528" s="1" t="s">
        <v>88</v>
      </c>
      <c r="O1528" s="1" t="s">
        <v>22</v>
      </c>
    </row>
    <row r="1529" spans="1:15" x14ac:dyDescent="0.3">
      <c r="A1529" s="1" t="s">
        <v>4610</v>
      </c>
      <c r="B1529" s="2">
        <v>45439</v>
      </c>
      <c r="C1529" s="1" t="s">
        <v>6667</v>
      </c>
      <c r="D1529" s="1" t="s">
        <v>46</v>
      </c>
      <c r="E1529">
        <v>2024</v>
      </c>
      <c r="F1529" s="1" t="s">
        <v>1465</v>
      </c>
      <c r="G1529" s="1" t="s">
        <v>4352</v>
      </c>
      <c r="H1529" s="1" t="s">
        <v>3172</v>
      </c>
      <c r="I1529" s="1" t="s">
        <v>3173</v>
      </c>
      <c r="J1529" s="1" t="s">
        <v>20</v>
      </c>
      <c r="K1529" s="3">
        <v>11.17</v>
      </c>
      <c r="L1529">
        <v>1</v>
      </c>
      <c r="M1529" s="3">
        <v>11.17</v>
      </c>
      <c r="N1529" s="1" t="s">
        <v>29</v>
      </c>
      <c r="O1529" s="1" t="s">
        <v>80</v>
      </c>
    </row>
    <row r="1530" spans="1:15" x14ac:dyDescent="0.3">
      <c r="A1530" s="1" t="s">
        <v>4613</v>
      </c>
      <c r="B1530" s="2">
        <v>45018</v>
      </c>
      <c r="C1530" s="1" t="s">
        <v>6666</v>
      </c>
      <c r="D1530" s="1" t="s">
        <v>82</v>
      </c>
      <c r="E1530">
        <v>2023</v>
      </c>
      <c r="F1530" s="1" t="s">
        <v>255</v>
      </c>
      <c r="G1530" s="1" t="s">
        <v>4006</v>
      </c>
      <c r="H1530" s="1" t="s">
        <v>2249</v>
      </c>
      <c r="I1530" s="1" t="s">
        <v>4614</v>
      </c>
      <c r="J1530" s="1" t="s">
        <v>20</v>
      </c>
      <c r="K1530" s="3">
        <v>19.73</v>
      </c>
      <c r="L1530">
        <v>3</v>
      </c>
      <c r="M1530" s="3">
        <v>59.19</v>
      </c>
      <c r="N1530" s="1" t="s">
        <v>29</v>
      </c>
      <c r="O1530" s="1" t="s">
        <v>80</v>
      </c>
    </row>
    <row r="1531" spans="1:15" x14ac:dyDescent="0.3">
      <c r="A1531" s="1" t="s">
        <v>4615</v>
      </c>
      <c r="B1531" s="2">
        <v>45558</v>
      </c>
      <c r="C1531" s="1" t="s">
        <v>6667</v>
      </c>
      <c r="D1531" s="1" t="s">
        <v>60</v>
      </c>
      <c r="E1531">
        <v>2024</v>
      </c>
      <c r="F1531" s="1" t="s">
        <v>930</v>
      </c>
      <c r="G1531" s="1" t="s">
        <v>3339</v>
      </c>
      <c r="H1531" s="1" t="s">
        <v>93</v>
      </c>
      <c r="I1531" s="1" t="s">
        <v>3844</v>
      </c>
      <c r="J1531" s="1" t="s">
        <v>20</v>
      </c>
      <c r="K1531" s="3">
        <v>36.840000000000003</v>
      </c>
      <c r="L1531">
        <v>1</v>
      </c>
      <c r="M1531" s="3">
        <v>36.840000000000003</v>
      </c>
      <c r="N1531" s="1" t="s">
        <v>29</v>
      </c>
      <c r="O1531" s="1" t="s">
        <v>44</v>
      </c>
    </row>
    <row r="1532" spans="1:15" x14ac:dyDescent="0.3">
      <c r="A1532" s="1" t="s">
        <v>4616</v>
      </c>
      <c r="B1532" s="2">
        <v>45517</v>
      </c>
      <c r="C1532" s="1" t="s">
        <v>6671</v>
      </c>
      <c r="D1532" s="1" t="s">
        <v>90</v>
      </c>
      <c r="E1532">
        <v>2024</v>
      </c>
      <c r="F1532" s="1" t="s">
        <v>3248</v>
      </c>
      <c r="G1532" s="1" t="s">
        <v>3249</v>
      </c>
      <c r="H1532" s="1" t="s">
        <v>2627</v>
      </c>
      <c r="I1532" s="1" t="s">
        <v>2628</v>
      </c>
      <c r="J1532" s="1" t="s">
        <v>20</v>
      </c>
      <c r="K1532" s="3">
        <v>29.79</v>
      </c>
      <c r="L1532">
        <v>4</v>
      </c>
      <c r="M1532" s="3">
        <v>119.16</v>
      </c>
      <c r="N1532" s="1" t="s">
        <v>6669</v>
      </c>
      <c r="O1532" s="1" t="s">
        <v>37</v>
      </c>
    </row>
    <row r="1533" spans="1:15" x14ac:dyDescent="0.3">
      <c r="A1533" s="1" t="s">
        <v>4617</v>
      </c>
      <c r="B1533" s="2">
        <v>45133</v>
      </c>
      <c r="C1533" s="1" t="s">
        <v>6670</v>
      </c>
      <c r="D1533" s="1" t="s">
        <v>32</v>
      </c>
      <c r="E1533">
        <v>2023</v>
      </c>
      <c r="F1533" s="1" t="s">
        <v>4618</v>
      </c>
      <c r="G1533" s="1" t="s">
        <v>4619</v>
      </c>
      <c r="H1533" s="1" t="s">
        <v>2189</v>
      </c>
      <c r="I1533" s="1" t="s">
        <v>3218</v>
      </c>
      <c r="J1533" s="1" t="s">
        <v>70</v>
      </c>
      <c r="K1533" s="3">
        <v>11.98</v>
      </c>
      <c r="L1533">
        <v>1</v>
      </c>
      <c r="M1533" s="3">
        <v>11.98</v>
      </c>
      <c r="N1533" s="1" t="s">
        <v>88</v>
      </c>
      <c r="O1533" s="1" t="s">
        <v>193</v>
      </c>
    </row>
    <row r="1534" spans="1:15" x14ac:dyDescent="0.3">
      <c r="A1534" s="1" t="s">
        <v>4620</v>
      </c>
      <c r="B1534" s="2">
        <v>45623</v>
      </c>
      <c r="C1534" s="1" t="s">
        <v>6670</v>
      </c>
      <c r="D1534" s="1" t="s">
        <v>54</v>
      </c>
      <c r="E1534">
        <v>2024</v>
      </c>
      <c r="F1534" s="1" t="s">
        <v>2975</v>
      </c>
      <c r="G1534" s="1" t="s">
        <v>2976</v>
      </c>
      <c r="H1534" s="1" t="s">
        <v>762</v>
      </c>
      <c r="I1534" s="1" t="s">
        <v>763</v>
      </c>
      <c r="J1534" s="1" t="s">
        <v>20</v>
      </c>
      <c r="K1534" s="3">
        <v>35.21</v>
      </c>
      <c r="L1534">
        <v>5</v>
      </c>
      <c r="M1534" s="3">
        <v>176.05</v>
      </c>
      <c r="N1534" s="1" t="s">
        <v>6669</v>
      </c>
      <c r="O1534" s="1" t="s">
        <v>22</v>
      </c>
    </row>
    <row r="1535" spans="1:15" x14ac:dyDescent="0.3">
      <c r="A1535" s="1" t="s">
        <v>4621</v>
      </c>
      <c r="B1535" s="2">
        <v>45324</v>
      </c>
      <c r="C1535" s="1" t="s">
        <v>6668</v>
      </c>
      <c r="D1535" s="1" t="s">
        <v>39</v>
      </c>
      <c r="E1535">
        <v>2024</v>
      </c>
      <c r="F1535" s="1" t="s">
        <v>4622</v>
      </c>
      <c r="G1535" s="1" t="s">
        <v>4623</v>
      </c>
      <c r="H1535" s="1" t="s">
        <v>1677</v>
      </c>
      <c r="I1535" s="1" t="s">
        <v>3696</v>
      </c>
      <c r="J1535" s="1" t="s">
        <v>70</v>
      </c>
      <c r="K1535" s="3">
        <v>37.42</v>
      </c>
      <c r="L1535">
        <v>4</v>
      </c>
      <c r="M1535" s="3">
        <v>149.68</v>
      </c>
      <c r="N1535" s="1" t="s">
        <v>21</v>
      </c>
      <c r="O1535" s="1" t="s">
        <v>37</v>
      </c>
    </row>
    <row r="1536" spans="1:15" x14ac:dyDescent="0.3">
      <c r="A1536" s="1" t="s">
        <v>4624</v>
      </c>
      <c r="B1536" s="2">
        <v>45614</v>
      </c>
      <c r="C1536" s="1" t="s">
        <v>6667</v>
      </c>
      <c r="D1536" s="1" t="s">
        <v>54</v>
      </c>
      <c r="E1536">
        <v>2024</v>
      </c>
      <c r="F1536" s="1" t="s">
        <v>2317</v>
      </c>
      <c r="G1536" s="1" t="s">
        <v>4625</v>
      </c>
      <c r="H1536" s="1" t="s">
        <v>2604</v>
      </c>
      <c r="I1536" s="1" t="s">
        <v>4626</v>
      </c>
      <c r="J1536" s="1" t="s">
        <v>20</v>
      </c>
      <c r="K1536" s="3">
        <v>47.37</v>
      </c>
      <c r="L1536">
        <v>1</v>
      </c>
      <c r="M1536" s="3">
        <v>47.37</v>
      </c>
      <c r="N1536" s="1" t="s">
        <v>88</v>
      </c>
      <c r="O1536" s="1" t="s">
        <v>193</v>
      </c>
    </row>
    <row r="1537" spans="1:15" x14ac:dyDescent="0.3">
      <c r="A1537" s="1" t="s">
        <v>4627</v>
      </c>
      <c r="B1537" s="2">
        <v>45723</v>
      </c>
      <c r="C1537" s="1" t="s">
        <v>6668</v>
      </c>
      <c r="D1537" s="1" t="s">
        <v>15</v>
      </c>
      <c r="E1537">
        <v>2025</v>
      </c>
      <c r="F1537" s="1" t="s">
        <v>516</v>
      </c>
      <c r="G1537" s="1" t="s">
        <v>3736</v>
      </c>
      <c r="H1537" s="1" t="s">
        <v>161</v>
      </c>
      <c r="I1537" s="1" t="s">
        <v>162</v>
      </c>
      <c r="J1537" s="1" t="s">
        <v>70</v>
      </c>
      <c r="K1537" s="3">
        <v>41.1</v>
      </c>
      <c r="L1537">
        <v>4</v>
      </c>
      <c r="M1537" s="3">
        <v>164.4</v>
      </c>
      <c r="N1537" s="1" t="s">
        <v>21</v>
      </c>
      <c r="O1537" s="1" t="s">
        <v>193</v>
      </c>
    </row>
    <row r="1538" spans="1:15" x14ac:dyDescent="0.3">
      <c r="A1538" s="1" t="s">
        <v>4628</v>
      </c>
      <c r="B1538" s="2">
        <v>45013</v>
      </c>
      <c r="C1538" s="1" t="s">
        <v>6671</v>
      </c>
      <c r="D1538" s="1" t="s">
        <v>15</v>
      </c>
      <c r="E1538">
        <v>2023</v>
      </c>
      <c r="F1538" s="1" t="s">
        <v>231</v>
      </c>
      <c r="G1538" s="1" t="s">
        <v>2468</v>
      </c>
      <c r="H1538" s="1" t="s">
        <v>757</v>
      </c>
      <c r="I1538" s="1" t="s">
        <v>1172</v>
      </c>
      <c r="J1538" s="1" t="s">
        <v>20</v>
      </c>
      <c r="K1538" s="3">
        <v>41.83</v>
      </c>
      <c r="L1538">
        <v>2</v>
      </c>
      <c r="M1538" s="3">
        <v>83.66</v>
      </c>
      <c r="N1538" s="1" t="s">
        <v>21</v>
      </c>
      <c r="O1538" s="1" t="s">
        <v>52</v>
      </c>
    </row>
    <row r="1539" spans="1:15" x14ac:dyDescent="0.3">
      <c r="A1539" s="1" t="s">
        <v>4629</v>
      </c>
      <c r="B1539" s="2">
        <v>45170</v>
      </c>
      <c r="C1539" s="1" t="s">
        <v>6668</v>
      </c>
      <c r="D1539" s="1" t="s">
        <v>60</v>
      </c>
      <c r="E1539">
        <v>2023</v>
      </c>
      <c r="F1539" s="1" t="s">
        <v>433</v>
      </c>
      <c r="G1539" s="1" t="s">
        <v>4630</v>
      </c>
      <c r="H1539" s="1" t="s">
        <v>3791</v>
      </c>
      <c r="I1539" s="1" t="s">
        <v>3922</v>
      </c>
      <c r="J1539" s="1" t="s">
        <v>20</v>
      </c>
      <c r="K1539" s="3">
        <v>13.46</v>
      </c>
      <c r="L1539">
        <v>3</v>
      </c>
      <c r="M1539" s="3">
        <v>40.380000000000003</v>
      </c>
      <c r="N1539" s="1" t="s">
        <v>6669</v>
      </c>
      <c r="O1539" s="1" t="s">
        <v>22</v>
      </c>
    </row>
    <row r="1540" spans="1:15" x14ac:dyDescent="0.3">
      <c r="A1540" s="1" t="s">
        <v>4631</v>
      </c>
      <c r="B1540" s="2">
        <v>45105</v>
      </c>
      <c r="C1540" s="1" t="s">
        <v>6670</v>
      </c>
      <c r="D1540" s="1" t="s">
        <v>24</v>
      </c>
      <c r="E1540">
        <v>2023</v>
      </c>
      <c r="F1540" s="1" t="s">
        <v>681</v>
      </c>
      <c r="G1540" s="1" t="s">
        <v>4016</v>
      </c>
      <c r="H1540" s="1" t="s">
        <v>4632</v>
      </c>
      <c r="I1540" s="1" t="s">
        <v>4633</v>
      </c>
      <c r="J1540" s="1" t="s">
        <v>70</v>
      </c>
      <c r="K1540" s="3">
        <v>30.53</v>
      </c>
      <c r="L1540">
        <v>4</v>
      </c>
      <c r="M1540" s="3">
        <v>122.12</v>
      </c>
      <c r="N1540" s="1" t="s">
        <v>6669</v>
      </c>
      <c r="O1540" s="1" t="s">
        <v>37</v>
      </c>
    </row>
    <row r="1541" spans="1:15" x14ac:dyDescent="0.3">
      <c r="A1541" s="1" t="s">
        <v>4634</v>
      </c>
      <c r="B1541" s="2">
        <v>45093</v>
      </c>
      <c r="C1541" s="1" t="s">
        <v>6668</v>
      </c>
      <c r="D1541" s="1" t="s">
        <v>24</v>
      </c>
      <c r="E1541">
        <v>2023</v>
      </c>
      <c r="F1541" s="1" t="s">
        <v>401</v>
      </c>
      <c r="G1541" s="1" t="s">
        <v>402</v>
      </c>
      <c r="H1541" s="1" t="s">
        <v>947</v>
      </c>
      <c r="I1541" s="1" t="s">
        <v>948</v>
      </c>
      <c r="J1541" s="1" t="s">
        <v>70</v>
      </c>
      <c r="K1541" s="3">
        <v>9.8699999999999992</v>
      </c>
      <c r="L1541">
        <v>4</v>
      </c>
      <c r="M1541" s="3">
        <v>39.479999999999997</v>
      </c>
      <c r="N1541" s="1" t="s">
        <v>88</v>
      </c>
      <c r="O1541" s="1" t="s">
        <v>37</v>
      </c>
    </row>
    <row r="1542" spans="1:15" x14ac:dyDescent="0.3">
      <c r="A1542" s="1" t="s">
        <v>4635</v>
      </c>
      <c r="B1542" s="2">
        <v>45594</v>
      </c>
      <c r="C1542" s="1" t="s">
        <v>6671</v>
      </c>
      <c r="D1542" s="1" t="s">
        <v>133</v>
      </c>
      <c r="E1542">
        <v>2024</v>
      </c>
      <c r="F1542" s="1" t="s">
        <v>305</v>
      </c>
      <c r="G1542" s="1" t="s">
        <v>306</v>
      </c>
      <c r="H1542" s="1" t="s">
        <v>4636</v>
      </c>
      <c r="I1542" s="1" t="s">
        <v>4637</v>
      </c>
      <c r="J1542" s="1" t="s">
        <v>70</v>
      </c>
      <c r="K1542" s="3">
        <v>10.5</v>
      </c>
      <c r="L1542">
        <v>3</v>
      </c>
      <c r="M1542" s="3">
        <v>31.5</v>
      </c>
      <c r="N1542" s="1" t="s">
        <v>21</v>
      </c>
      <c r="O1542" s="1" t="s">
        <v>95</v>
      </c>
    </row>
    <row r="1543" spans="1:15" x14ac:dyDescent="0.3">
      <c r="A1543" s="1" t="s">
        <v>4638</v>
      </c>
      <c r="B1543" s="2">
        <v>45204</v>
      </c>
      <c r="C1543" s="1" t="s">
        <v>6672</v>
      </c>
      <c r="D1543" s="1" t="s">
        <v>133</v>
      </c>
      <c r="E1543">
        <v>2023</v>
      </c>
      <c r="F1543" s="1" t="s">
        <v>686</v>
      </c>
      <c r="G1543" s="1" t="s">
        <v>4639</v>
      </c>
      <c r="H1543" s="1" t="s">
        <v>2065</v>
      </c>
      <c r="I1543" s="1" t="s">
        <v>4640</v>
      </c>
      <c r="J1543" s="1" t="s">
        <v>20</v>
      </c>
      <c r="K1543" s="3">
        <v>12.07</v>
      </c>
      <c r="L1543">
        <v>5</v>
      </c>
      <c r="M1543" s="3">
        <v>60.35</v>
      </c>
      <c r="N1543" s="1" t="s">
        <v>88</v>
      </c>
      <c r="O1543" s="1" t="s">
        <v>193</v>
      </c>
    </row>
    <row r="1544" spans="1:15" x14ac:dyDescent="0.3">
      <c r="A1544" s="1" t="s">
        <v>4641</v>
      </c>
      <c r="B1544" s="2">
        <v>44978</v>
      </c>
      <c r="C1544" s="1" t="s">
        <v>6671</v>
      </c>
      <c r="D1544" s="1" t="s">
        <v>39</v>
      </c>
      <c r="E1544">
        <v>2023</v>
      </c>
      <c r="F1544" s="1" t="s">
        <v>76</v>
      </c>
      <c r="G1544" s="1" t="s">
        <v>77</v>
      </c>
      <c r="H1544" s="1" t="s">
        <v>1055</v>
      </c>
      <c r="I1544" s="1" t="s">
        <v>1056</v>
      </c>
      <c r="J1544" s="1" t="s">
        <v>51</v>
      </c>
      <c r="K1544" s="3">
        <v>38.08</v>
      </c>
      <c r="L1544">
        <v>3</v>
      </c>
      <c r="M1544" s="3">
        <v>114.24</v>
      </c>
      <c r="N1544" s="1" t="s">
        <v>21</v>
      </c>
      <c r="O1544" s="1" t="s">
        <v>22</v>
      </c>
    </row>
    <row r="1545" spans="1:15" x14ac:dyDescent="0.3">
      <c r="A1545" s="1" t="s">
        <v>4642</v>
      </c>
      <c r="B1545" s="2">
        <v>45159</v>
      </c>
      <c r="C1545" s="1" t="s">
        <v>6667</v>
      </c>
      <c r="D1545" s="1" t="s">
        <v>90</v>
      </c>
      <c r="E1545">
        <v>2023</v>
      </c>
      <c r="F1545" s="1" t="s">
        <v>438</v>
      </c>
      <c r="G1545" s="1" t="s">
        <v>4643</v>
      </c>
      <c r="H1545" s="1" t="s">
        <v>816</v>
      </c>
      <c r="I1545" s="1" t="s">
        <v>4644</v>
      </c>
      <c r="J1545" s="1" t="s">
        <v>87</v>
      </c>
      <c r="K1545" s="3">
        <v>7.26</v>
      </c>
      <c r="L1545">
        <v>1</v>
      </c>
      <c r="M1545" s="3">
        <v>7.26</v>
      </c>
      <c r="N1545" s="1" t="s">
        <v>29</v>
      </c>
      <c r="O1545" s="1" t="s">
        <v>37</v>
      </c>
    </row>
    <row r="1546" spans="1:15" x14ac:dyDescent="0.3">
      <c r="A1546" s="1" t="s">
        <v>4645</v>
      </c>
      <c r="B1546" s="2">
        <v>45359</v>
      </c>
      <c r="C1546" s="1" t="s">
        <v>6668</v>
      </c>
      <c r="D1546" s="1" t="s">
        <v>15</v>
      </c>
      <c r="E1546">
        <v>2024</v>
      </c>
      <c r="F1546" s="1" t="s">
        <v>695</v>
      </c>
      <c r="G1546" s="1" t="s">
        <v>4646</v>
      </c>
      <c r="H1546" s="1" t="s">
        <v>2079</v>
      </c>
      <c r="I1546" s="1" t="s">
        <v>4647</v>
      </c>
      <c r="J1546" s="1" t="s">
        <v>20</v>
      </c>
      <c r="K1546" s="3">
        <v>31.29</v>
      </c>
      <c r="L1546">
        <v>5</v>
      </c>
      <c r="M1546" s="3">
        <v>156.44999999999999</v>
      </c>
      <c r="N1546" s="1" t="s">
        <v>21</v>
      </c>
      <c r="O1546" s="1" t="s">
        <v>22</v>
      </c>
    </row>
    <row r="1547" spans="1:15" x14ac:dyDescent="0.3">
      <c r="A1547" s="1" t="s">
        <v>4648</v>
      </c>
      <c r="B1547" s="2">
        <v>44909</v>
      </c>
      <c r="C1547" s="1" t="s">
        <v>6670</v>
      </c>
      <c r="D1547" s="1" t="s">
        <v>107</v>
      </c>
      <c r="E1547">
        <v>2022</v>
      </c>
      <c r="F1547" s="1" t="s">
        <v>270</v>
      </c>
      <c r="G1547" s="1" t="s">
        <v>1268</v>
      </c>
      <c r="H1547" s="1" t="s">
        <v>979</v>
      </c>
      <c r="I1547" s="1" t="s">
        <v>2299</v>
      </c>
      <c r="J1547" s="1" t="s">
        <v>70</v>
      </c>
      <c r="K1547" s="3">
        <v>37.78</v>
      </c>
      <c r="L1547">
        <v>5</v>
      </c>
      <c r="M1547" s="3">
        <v>188.9</v>
      </c>
      <c r="N1547" s="1" t="s">
        <v>6669</v>
      </c>
      <c r="O1547" s="1" t="s">
        <v>22</v>
      </c>
    </row>
    <row r="1548" spans="1:15" x14ac:dyDescent="0.3">
      <c r="A1548" s="1" t="s">
        <v>4649</v>
      </c>
      <c r="B1548" s="2">
        <v>44883</v>
      </c>
      <c r="C1548" s="1" t="s">
        <v>6668</v>
      </c>
      <c r="D1548" s="1" t="s">
        <v>54</v>
      </c>
      <c r="E1548">
        <v>2022</v>
      </c>
      <c r="F1548" s="1" t="s">
        <v>944</v>
      </c>
      <c r="G1548" s="1" t="s">
        <v>3613</v>
      </c>
      <c r="H1548" s="1" t="s">
        <v>1436</v>
      </c>
      <c r="I1548" s="1" t="s">
        <v>4544</v>
      </c>
      <c r="J1548" s="1" t="s">
        <v>70</v>
      </c>
      <c r="K1548" s="3">
        <v>40.020000000000003</v>
      </c>
      <c r="L1548">
        <v>2</v>
      </c>
      <c r="M1548" s="3">
        <v>80.040000000000006</v>
      </c>
      <c r="N1548" s="1" t="s">
        <v>21</v>
      </c>
      <c r="O1548" s="1" t="s">
        <v>22</v>
      </c>
    </row>
    <row r="1549" spans="1:15" x14ac:dyDescent="0.3">
      <c r="A1549" s="1" t="s">
        <v>4650</v>
      </c>
      <c r="B1549" s="2">
        <v>45870</v>
      </c>
      <c r="C1549" s="1" t="s">
        <v>6668</v>
      </c>
      <c r="D1549" s="1" t="s">
        <v>90</v>
      </c>
      <c r="E1549">
        <v>2025</v>
      </c>
      <c r="F1549" s="1" t="s">
        <v>47</v>
      </c>
      <c r="G1549" s="1" t="s">
        <v>72</v>
      </c>
      <c r="H1549" s="1" t="s">
        <v>1959</v>
      </c>
      <c r="I1549" s="1" t="s">
        <v>4515</v>
      </c>
      <c r="J1549" s="1" t="s">
        <v>20</v>
      </c>
      <c r="K1549" s="3">
        <v>8.5</v>
      </c>
      <c r="L1549">
        <v>1</v>
      </c>
      <c r="M1549" s="3">
        <v>8.5</v>
      </c>
      <c r="N1549" s="1" t="s">
        <v>29</v>
      </c>
      <c r="O1549" s="1" t="s">
        <v>37</v>
      </c>
    </row>
    <row r="1550" spans="1:15" x14ac:dyDescent="0.3">
      <c r="A1550" s="1" t="s">
        <v>4651</v>
      </c>
      <c r="B1550" s="2">
        <v>45140</v>
      </c>
      <c r="C1550" s="1" t="s">
        <v>6670</v>
      </c>
      <c r="D1550" s="1" t="s">
        <v>90</v>
      </c>
      <c r="E1550">
        <v>2023</v>
      </c>
      <c r="F1550" s="1" t="s">
        <v>1095</v>
      </c>
      <c r="G1550" s="1" t="s">
        <v>4652</v>
      </c>
      <c r="H1550" s="1" t="s">
        <v>4452</v>
      </c>
      <c r="I1550" s="1" t="s">
        <v>4453</v>
      </c>
      <c r="J1550" s="1" t="s">
        <v>51</v>
      </c>
      <c r="K1550" s="3">
        <v>24.6</v>
      </c>
      <c r="L1550">
        <v>1</v>
      </c>
      <c r="M1550" s="3">
        <v>24.6</v>
      </c>
      <c r="N1550" s="1" t="s">
        <v>29</v>
      </c>
      <c r="O1550" s="1" t="s">
        <v>44</v>
      </c>
    </row>
    <row r="1551" spans="1:15" x14ac:dyDescent="0.3">
      <c r="A1551" s="1" t="s">
        <v>4653</v>
      </c>
      <c r="B1551" s="2">
        <v>45690</v>
      </c>
      <c r="C1551" s="1" t="s">
        <v>6666</v>
      </c>
      <c r="D1551" s="1" t="s">
        <v>39</v>
      </c>
      <c r="E1551">
        <v>2025</v>
      </c>
      <c r="F1551" s="1" t="s">
        <v>2017</v>
      </c>
      <c r="G1551" s="1" t="s">
        <v>4654</v>
      </c>
      <c r="H1551" s="1" t="s">
        <v>4655</v>
      </c>
      <c r="I1551" s="1" t="s">
        <v>4656</v>
      </c>
      <c r="J1551" s="1" t="s">
        <v>70</v>
      </c>
      <c r="K1551" s="3">
        <v>30.83</v>
      </c>
      <c r="L1551">
        <v>1</v>
      </c>
      <c r="M1551" s="3">
        <v>30.83</v>
      </c>
      <c r="N1551" s="1" t="s">
        <v>6669</v>
      </c>
      <c r="O1551" s="1" t="s">
        <v>193</v>
      </c>
    </row>
    <row r="1552" spans="1:15" x14ac:dyDescent="0.3">
      <c r="A1552" s="1" t="s">
        <v>4657</v>
      </c>
      <c r="B1552" s="2">
        <v>45420</v>
      </c>
      <c r="C1552" s="1" t="s">
        <v>6670</v>
      </c>
      <c r="D1552" s="1" t="s">
        <v>46</v>
      </c>
      <c r="E1552">
        <v>2024</v>
      </c>
      <c r="F1552" s="1" t="s">
        <v>226</v>
      </c>
      <c r="G1552" s="1" t="s">
        <v>227</v>
      </c>
      <c r="H1552" s="1" t="s">
        <v>2872</v>
      </c>
      <c r="I1552" s="1" t="s">
        <v>3826</v>
      </c>
      <c r="J1552" s="1" t="s">
        <v>87</v>
      </c>
      <c r="K1552" s="3">
        <v>12.16</v>
      </c>
      <c r="L1552">
        <v>5</v>
      </c>
      <c r="M1552" s="3">
        <v>60.8</v>
      </c>
      <c r="N1552" s="1" t="s">
        <v>21</v>
      </c>
      <c r="O1552" s="1" t="s">
        <v>22</v>
      </c>
    </row>
    <row r="1553" spans="1:15" x14ac:dyDescent="0.3">
      <c r="A1553" s="1" t="s">
        <v>4658</v>
      </c>
      <c r="B1553" s="2">
        <v>45394</v>
      </c>
      <c r="C1553" s="1" t="s">
        <v>6668</v>
      </c>
      <c r="D1553" s="1" t="s">
        <v>82</v>
      </c>
      <c r="E1553">
        <v>2024</v>
      </c>
      <c r="F1553" s="1" t="s">
        <v>463</v>
      </c>
      <c r="G1553" s="1" t="s">
        <v>464</v>
      </c>
      <c r="H1553" s="1" t="s">
        <v>851</v>
      </c>
      <c r="I1553" s="1" t="s">
        <v>3928</v>
      </c>
      <c r="J1553" s="1" t="s">
        <v>20</v>
      </c>
      <c r="K1553" s="3">
        <v>29.64</v>
      </c>
      <c r="L1553">
        <v>1</v>
      </c>
      <c r="M1553" s="3">
        <v>29.64</v>
      </c>
      <c r="N1553" s="1" t="s">
        <v>21</v>
      </c>
      <c r="O1553" s="1" t="s">
        <v>22</v>
      </c>
    </row>
    <row r="1554" spans="1:15" x14ac:dyDescent="0.3">
      <c r="A1554" s="1" t="s">
        <v>4659</v>
      </c>
      <c r="B1554" s="2">
        <v>45676</v>
      </c>
      <c r="C1554" s="1" t="s">
        <v>6666</v>
      </c>
      <c r="D1554" s="1" t="s">
        <v>210</v>
      </c>
      <c r="E1554">
        <v>2025</v>
      </c>
      <c r="F1554" s="1" t="s">
        <v>695</v>
      </c>
      <c r="G1554" s="1" t="s">
        <v>1393</v>
      </c>
      <c r="H1554" s="1" t="s">
        <v>1428</v>
      </c>
      <c r="I1554" s="1" t="s">
        <v>4660</v>
      </c>
      <c r="J1554" s="1" t="s">
        <v>70</v>
      </c>
      <c r="K1554" s="3">
        <v>26.34</v>
      </c>
      <c r="L1554">
        <v>5</v>
      </c>
      <c r="M1554" s="3">
        <v>131.69999999999999</v>
      </c>
      <c r="N1554" s="1" t="s">
        <v>6669</v>
      </c>
      <c r="O1554" s="1" t="s">
        <v>22</v>
      </c>
    </row>
    <row r="1555" spans="1:15" x14ac:dyDescent="0.3">
      <c r="A1555" s="1" t="s">
        <v>4661</v>
      </c>
      <c r="B1555" s="2">
        <v>45243</v>
      </c>
      <c r="C1555" s="1" t="s">
        <v>6667</v>
      </c>
      <c r="D1555" s="1" t="s">
        <v>54</v>
      </c>
      <c r="E1555">
        <v>2023</v>
      </c>
      <c r="F1555" s="1" t="s">
        <v>216</v>
      </c>
      <c r="G1555" s="1" t="s">
        <v>3201</v>
      </c>
      <c r="H1555" s="1" t="s">
        <v>3332</v>
      </c>
      <c r="I1555" s="1" t="s">
        <v>3333</v>
      </c>
      <c r="J1555" s="1" t="s">
        <v>20</v>
      </c>
      <c r="K1555" s="3">
        <v>26.88</v>
      </c>
      <c r="L1555">
        <v>4</v>
      </c>
      <c r="M1555" s="3">
        <v>107.52</v>
      </c>
      <c r="N1555" s="1" t="s">
        <v>29</v>
      </c>
      <c r="O1555" s="1" t="s">
        <v>22</v>
      </c>
    </row>
    <row r="1556" spans="1:15" x14ac:dyDescent="0.3">
      <c r="A1556" s="1" t="s">
        <v>4662</v>
      </c>
      <c r="B1556" s="2">
        <v>45274</v>
      </c>
      <c r="C1556" s="1" t="s">
        <v>6672</v>
      </c>
      <c r="D1556" s="1" t="s">
        <v>107</v>
      </c>
      <c r="E1556">
        <v>2023</v>
      </c>
      <c r="F1556" s="1" t="s">
        <v>4663</v>
      </c>
      <c r="G1556" s="1" t="s">
        <v>4664</v>
      </c>
      <c r="H1556" s="1" t="s">
        <v>1986</v>
      </c>
      <c r="I1556" s="1" t="s">
        <v>1987</v>
      </c>
      <c r="J1556" s="1" t="s">
        <v>20</v>
      </c>
      <c r="K1556" s="3">
        <v>24.23</v>
      </c>
      <c r="L1556">
        <v>4</v>
      </c>
      <c r="M1556" s="3">
        <v>96.92</v>
      </c>
      <c r="N1556" s="1" t="s">
        <v>6669</v>
      </c>
      <c r="O1556" s="1" t="s">
        <v>80</v>
      </c>
    </row>
    <row r="1557" spans="1:15" x14ac:dyDescent="0.3">
      <c r="A1557" s="1" t="s">
        <v>4665</v>
      </c>
      <c r="B1557" s="2">
        <v>44990</v>
      </c>
      <c r="C1557" s="1" t="s">
        <v>6666</v>
      </c>
      <c r="D1557" s="1" t="s">
        <v>15</v>
      </c>
      <c r="E1557">
        <v>2023</v>
      </c>
      <c r="F1557" s="1" t="s">
        <v>4666</v>
      </c>
      <c r="G1557" s="1" t="s">
        <v>4667</v>
      </c>
      <c r="H1557" s="1" t="s">
        <v>4148</v>
      </c>
      <c r="I1557" s="1" t="s">
        <v>4149</v>
      </c>
      <c r="J1557" s="1" t="s">
        <v>87</v>
      </c>
      <c r="K1557" s="3">
        <v>24.79</v>
      </c>
      <c r="L1557">
        <v>2</v>
      </c>
      <c r="M1557" s="3">
        <v>49.58</v>
      </c>
      <c r="N1557" s="1" t="s">
        <v>29</v>
      </c>
      <c r="O1557" s="1" t="s">
        <v>22</v>
      </c>
    </row>
    <row r="1558" spans="1:15" x14ac:dyDescent="0.3">
      <c r="A1558" s="1" t="s">
        <v>4668</v>
      </c>
      <c r="B1558" s="2">
        <v>45033</v>
      </c>
      <c r="C1558" s="1" t="s">
        <v>6667</v>
      </c>
      <c r="D1558" s="1" t="s">
        <v>82</v>
      </c>
      <c r="E1558">
        <v>2023</v>
      </c>
      <c r="F1558" s="1" t="s">
        <v>195</v>
      </c>
      <c r="G1558" s="1" t="s">
        <v>196</v>
      </c>
      <c r="H1558" s="1" t="s">
        <v>393</v>
      </c>
      <c r="I1558" s="1" t="s">
        <v>394</v>
      </c>
      <c r="J1558" s="1" t="s">
        <v>20</v>
      </c>
      <c r="K1558" s="3">
        <v>45.33</v>
      </c>
      <c r="L1558">
        <v>5</v>
      </c>
      <c r="M1558" s="3">
        <v>226.65</v>
      </c>
      <c r="N1558" s="1" t="s">
        <v>21</v>
      </c>
      <c r="O1558" s="1" t="s">
        <v>30</v>
      </c>
    </row>
    <row r="1559" spans="1:15" x14ac:dyDescent="0.3">
      <c r="A1559" s="1" t="s">
        <v>4669</v>
      </c>
      <c r="B1559" s="2">
        <v>45276</v>
      </c>
      <c r="C1559" s="1" t="s">
        <v>6673</v>
      </c>
      <c r="D1559" s="1" t="s">
        <v>107</v>
      </c>
      <c r="E1559">
        <v>2023</v>
      </c>
      <c r="F1559" s="1" t="s">
        <v>4670</v>
      </c>
      <c r="G1559" s="1" t="s">
        <v>4671</v>
      </c>
      <c r="H1559" s="1" t="s">
        <v>1806</v>
      </c>
      <c r="I1559" s="1" t="s">
        <v>4672</v>
      </c>
      <c r="J1559" s="1" t="s">
        <v>20</v>
      </c>
      <c r="K1559" s="3">
        <v>21.99</v>
      </c>
      <c r="L1559">
        <v>2</v>
      </c>
      <c r="M1559" s="3">
        <v>43.98</v>
      </c>
      <c r="N1559" s="1" t="s">
        <v>21</v>
      </c>
      <c r="O1559" s="1" t="s">
        <v>193</v>
      </c>
    </row>
    <row r="1560" spans="1:15" x14ac:dyDescent="0.3">
      <c r="A1560" s="1" t="s">
        <v>4673</v>
      </c>
      <c r="B1560" s="2">
        <v>44931</v>
      </c>
      <c r="C1560" s="1" t="s">
        <v>6672</v>
      </c>
      <c r="D1560" s="1" t="s">
        <v>210</v>
      </c>
      <c r="E1560">
        <v>2023</v>
      </c>
      <c r="F1560" s="1" t="s">
        <v>4674</v>
      </c>
      <c r="G1560" s="1" t="s">
        <v>4675</v>
      </c>
      <c r="H1560" s="1" t="s">
        <v>3116</v>
      </c>
      <c r="I1560" s="1" t="s">
        <v>3117</v>
      </c>
      <c r="J1560" s="1" t="s">
        <v>87</v>
      </c>
      <c r="K1560" s="3">
        <v>26.2</v>
      </c>
      <c r="L1560">
        <v>1</v>
      </c>
      <c r="M1560" s="3">
        <v>26.2</v>
      </c>
      <c r="N1560" s="1" t="s">
        <v>29</v>
      </c>
      <c r="O1560" s="1" t="s">
        <v>22</v>
      </c>
    </row>
    <row r="1561" spans="1:15" x14ac:dyDescent="0.3">
      <c r="A1561" s="1" t="s">
        <v>4676</v>
      </c>
      <c r="B1561" s="2">
        <v>45555</v>
      </c>
      <c r="C1561" s="1" t="s">
        <v>6668</v>
      </c>
      <c r="D1561" s="1" t="s">
        <v>60</v>
      </c>
      <c r="E1561">
        <v>2024</v>
      </c>
      <c r="F1561" s="1" t="s">
        <v>3233</v>
      </c>
      <c r="G1561" s="1" t="s">
        <v>4677</v>
      </c>
      <c r="H1561" s="1" t="s">
        <v>2415</v>
      </c>
      <c r="I1561" s="1" t="s">
        <v>2416</v>
      </c>
      <c r="J1561" s="1" t="s">
        <v>70</v>
      </c>
      <c r="K1561" s="3">
        <v>39.090000000000003</v>
      </c>
      <c r="L1561">
        <v>1</v>
      </c>
      <c r="M1561" s="3">
        <v>39.090000000000003</v>
      </c>
      <c r="N1561" s="1" t="s">
        <v>29</v>
      </c>
      <c r="O1561" s="1" t="s">
        <v>52</v>
      </c>
    </row>
    <row r="1562" spans="1:15" x14ac:dyDescent="0.3">
      <c r="A1562" s="1" t="s">
        <v>4678</v>
      </c>
      <c r="B1562" s="2">
        <v>45345</v>
      </c>
      <c r="C1562" s="1" t="s">
        <v>6668</v>
      </c>
      <c r="D1562" s="1" t="s">
        <v>39</v>
      </c>
      <c r="E1562">
        <v>2024</v>
      </c>
      <c r="F1562" s="1" t="s">
        <v>2593</v>
      </c>
      <c r="G1562" s="1" t="s">
        <v>2594</v>
      </c>
      <c r="H1562" s="1" t="s">
        <v>430</v>
      </c>
      <c r="I1562" s="1" t="s">
        <v>1925</v>
      </c>
      <c r="J1562" s="1" t="s">
        <v>20</v>
      </c>
      <c r="K1562" s="3">
        <v>21.44</v>
      </c>
      <c r="L1562">
        <v>5</v>
      </c>
      <c r="M1562" s="3">
        <v>107.2</v>
      </c>
      <c r="N1562" s="1" t="s">
        <v>21</v>
      </c>
      <c r="O1562" s="1" t="s">
        <v>52</v>
      </c>
    </row>
    <row r="1563" spans="1:15" x14ac:dyDescent="0.3">
      <c r="A1563" s="1" t="s">
        <v>4679</v>
      </c>
      <c r="B1563" s="2">
        <v>44938</v>
      </c>
      <c r="C1563" s="1" t="s">
        <v>6672</v>
      </c>
      <c r="D1563" s="1" t="s">
        <v>210</v>
      </c>
      <c r="E1563">
        <v>2023</v>
      </c>
      <c r="F1563" s="1" t="s">
        <v>2661</v>
      </c>
      <c r="G1563" s="1" t="s">
        <v>2662</v>
      </c>
      <c r="H1563" s="1" t="s">
        <v>4680</v>
      </c>
      <c r="I1563" s="1" t="s">
        <v>4681</v>
      </c>
      <c r="J1563" s="1" t="s">
        <v>87</v>
      </c>
      <c r="K1563" s="3">
        <v>48.71</v>
      </c>
      <c r="L1563">
        <v>1</v>
      </c>
      <c r="M1563" s="3">
        <v>48.71</v>
      </c>
      <c r="N1563" s="1" t="s">
        <v>6669</v>
      </c>
      <c r="O1563" s="1" t="s">
        <v>44</v>
      </c>
    </row>
    <row r="1564" spans="1:15" x14ac:dyDescent="0.3">
      <c r="A1564" s="1" t="s">
        <v>4682</v>
      </c>
      <c r="B1564" s="2">
        <v>45589</v>
      </c>
      <c r="C1564" s="1" t="s">
        <v>6672</v>
      </c>
      <c r="D1564" s="1" t="s">
        <v>133</v>
      </c>
      <c r="E1564">
        <v>2024</v>
      </c>
      <c r="F1564" s="1" t="s">
        <v>868</v>
      </c>
      <c r="G1564" s="1" t="s">
        <v>4683</v>
      </c>
      <c r="H1564" s="1" t="s">
        <v>2650</v>
      </c>
      <c r="I1564" s="1" t="s">
        <v>2651</v>
      </c>
      <c r="J1564" s="1" t="s">
        <v>20</v>
      </c>
      <c r="K1564" s="3">
        <v>12.34</v>
      </c>
      <c r="L1564">
        <v>5</v>
      </c>
      <c r="M1564" s="3">
        <v>61.7</v>
      </c>
      <c r="N1564" s="1" t="s">
        <v>88</v>
      </c>
      <c r="O1564" s="1" t="s">
        <v>44</v>
      </c>
    </row>
    <row r="1565" spans="1:15" x14ac:dyDescent="0.3">
      <c r="A1565" s="1" t="s">
        <v>4684</v>
      </c>
      <c r="B1565" s="2">
        <v>45510</v>
      </c>
      <c r="C1565" s="1" t="s">
        <v>6671</v>
      </c>
      <c r="D1565" s="1" t="s">
        <v>90</v>
      </c>
      <c r="E1565">
        <v>2024</v>
      </c>
      <c r="F1565" s="1" t="s">
        <v>780</v>
      </c>
      <c r="G1565" s="1" t="s">
        <v>781</v>
      </c>
      <c r="H1565" s="1" t="s">
        <v>2189</v>
      </c>
      <c r="I1565" s="1" t="s">
        <v>3218</v>
      </c>
      <c r="J1565" s="1" t="s">
        <v>70</v>
      </c>
      <c r="K1565" s="3">
        <v>10.27</v>
      </c>
      <c r="L1565">
        <v>5</v>
      </c>
      <c r="M1565" s="3">
        <v>51.35</v>
      </c>
      <c r="N1565" s="1" t="s">
        <v>6669</v>
      </c>
      <c r="O1565" s="1" t="s">
        <v>37</v>
      </c>
    </row>
    <row r="1566" spans="1:15" x14ac:dyDescent="0.3">
      <c r="A1566" s="1" t="s">
        <v>4685</v>
      </c>
      <c r="B1566" s="2">
        <v>45638</v>
      </c>
      <c r="C1566" s="1" t="s">
        <v>6672</v>
      </c>
      <c r="D1566" s="1" t="s">
        <v>107</v>
      </c>
      <c r="E1566">
        <v>2024</v>
      </c>
      <c r="F1566" s="1" t="s">
        <v>4217</v>
      </c>
      <c r="G1566" s="1" t="s">
        <v>4218</v>
      </c>
      <c r="H1566" s="1" t="s">
        <v>197</v>
      </c>
      <c r="I1566" s="1" t="s">
        <v>875</v>
      </c>
      <c r="J1566" s="1" t="s">
        <v>20</v>
      </c>
      <c r="K1566" s="3">
        <v>38.11</v>
      </c>
      <c r="L1566">
        <v>2</v>
      </c>
      <c r="M1566" s="3">
        <v>76.22</v>
      </c>
      <c r="N1566" s="1" t="s">
        <v>88</v>
      </c>
      <c r="O1566" s="1" t="s">
        <v>30</v>
      </c>
    </row>
    <row r="1567" spans="1:15" x14ac:dyDescent="0.3">
      <c r="A1567" s="1" t="s">
        <v>4686</v>
      </c>
      <c r="B1567" s="2">
        <v>45451</v>
      </c>
      <c r="C1567" s="1" t="s">
        <v>6673</v>
      </c>
      <c r="D1567" s="1" t="s">
        <v>24</v>
      </c>
      <c r="E1567">
        <v>2024</v>
      </c>
      <c r="F1567" s="1" t="s">
        <v>695</v>
      </c>
      <c r="G1567" s="1" t="s">
        <v>1393</v>
      </c>
      <c r="H1567" s="1" t="s">
        <v>68</v>
      </c>
      <c r="I1567" s="1" t="s">
        <v>3635</v>
      </c>
      <c r="J1567" s="1" t="s">
        <v>70</v>
      </c>
      <c r="K1567" s="3">
        <v>23.03</v>
      </c>
      <c r="L1567">
        <v>5</v>
      </c>
      <c r="M1567" s="3">
        <v>115.15</v>
      </c>
      <c r="N1567" s="1" t="s">
        <v>6669</v>
      </c>
      <c r="O1567" s="1" t="s">
        <v>22</v>
      </c>
    </row>
    <row r="1568" spans="1:15" x14ac:dyDescent="0.3">
      <c r="A1568" s="1" t="s">
        <v>4687</v>
      </c>
      <c r="B1568" s="2">
        <v>45281</v>
      </c>
      <c r="C1568" s="1" t="s">
        <v>6672</v>
      </c>
      <c r="D1568" s="1" t="s">
        <v>107</v>
      </c>
      <c r="E1568">
        <v>2023</v>
      </c>
      <c r="F1568" s="1" t="s">
        <v>1290</v>
      </c>
      <c r="G1568" s="1" t="s">
        <v>3644</v>
      </c>
      <c r="H1568" s="1" t="s">
        <v>1953</v>
      </c>
      <c r="I1568" s="1" t="s">
        <v>2746</v>
      </c>
      <c r="J1568" s="1" t="s">
        <v>20</v>
      </c>
      <c r="K1568" s="3">
        <v>46.65</v>
      </c>
      <c r="L1568">
        <v>2</v>
      </c>
      <c r="M1568" s="3">
        <v>93.3</v>
      </c>
      <c r="N1568" s="1" t="s">
        <v>29</v>
      </c>
      <c r="O1568" s="1" t="s">
        <v>44</v>
      </c>
    </row>
    <row r="1569" spans="1:15" x14ac:dyDescent="0.3">
      <c r="A1569" s="1" t="s">
        <v>4688</v>
      </c>
      <c r="B1569" s="2">
        <v>45018</v>
      </c>
      <c r="C1569" s="1" t="s">
        <v>6666</v>
      </c>
      <c r="D1569" s="1" t="s">
        <v>82</v>
      </c>
      <c r="E1569">
        <v>2023</v>
      </c>
      <c r="F1569" s="1" t="s">
        <v>2975</v>
      </c>
      <c r="G1569" s="1" t="s">
        <v>4689</v>
      </c>
      <c r="H1569" s="1" t="s">
        <v>2438</v>
      </c>
      <c r="I1569" s="1" t="s">
        <v>4690</v>
      </c>
      <c r="J1569" s="1" t="s">
        <v>87</v>
      </c>
      <c r="K1569" s="3">
        <v>30.91</v>
      </c>
      <c r="L1569">
        <v>4</v>
      </c>
      <c r="M1569" s="3">
        <v>123.64</v>
      </c>
      <c r="N1569" s="1" t="s">
        <v>21</v>
      </c>
      <c r="O1569" s="1" t="s">
        <v>44</v>
      </c>
    </row>
    <row r="1570" spans="1:15" x14ac:dyDescent="0.3">
      <c r="A1570" s="1" t="s">
        <v>4691</v>
      </c>
      <c r="B1570" s="2">
        <v>45405</v>
      </c>
      <c r="C1570" s="1" t="s">
        <v>6671</v>
      </c>
      <c r="D1570" s="1" t="s">
        <v>82</v>
      </c>
      <c r="E1570">
        <v>2024</v>
      </c>
      <c r="F1570" s="1" t="s">
        <v>3698</v>
      </c>
      <c r="G1570" s="1" t="s">
        <v>4692</v>
      </c>
      <c r="H1570" s="1" t="s">
        <v>4036</v>
      </c>
      <c r="I1570" s="1" t="s">
        <v>4693</v>
      </c>
      <c r="J1570" s="1" t="s">
        <v>87</v>
      </c>
      <c r="K1570" s="3">
        <v>29.12</v>
      </c>
      <c r="L1570">
        <v>1</v>
      </c>
      <c r="M1570" s="3">
        <v>29.12</v>
      </c>
      <c r="N1570" s="1" t="s">
        <v>29</v>
      </c>
      <c r="O1570" s="1" t="s">
        <v>22</v>
      </c>
    </row>
    <row r="1571" spans="1:15" x14ac:dyDescent="0.3">
      <c r="A1571" s="1" t="s">
        <v>4694</v>
      </c>
      <c r="B1571" s="2">
        <v>45042</v>
      </c>
      <c r="C1571" s="1" t="s">
        <v>6670</v>
      </c>
      <c r="D1571" s="1" t="s">
        <v>82</v>
      </c>
      <c r="E1571">
        <v>2023</v>
      </c>
      <c r="F1571" s="1" t="s">
        <v>2967</v>
      </c>
      <c r="G1571" s="1" t="s">
        <v>2968</v>
      </c>
      <c r="H1571" s="1" t="s">
        <v>2393</v>
      </c>
      <c r="I1571" s="1" t="s">
        <v>2394</v>
      </c>
      <c r="J1571" s="1" t="s">
        <v>87</v>
      </c>
      <c r="K1571" s="3">
        <v>39.86</v>
      </c>
      <c r="L1571">
        <v>3</v>
      </c>
      <c r="M1571" s="3">
        <v>119.58</v>
      </c>
      <c r="N1571" s="1" t="s">
        <v>6669</v>
      </c>
      <c r="O1571" s="1" t="s">
        <v>37</v>
      </c>
    </row>
    <row r="1572" spans="1:15" x14ac:dyDescent="0.3">
      <c r="A1572" s="1" t="s">
        <v>4695</v>
      </c>
      <c r="B1572" s="2">
        <v>45523</v>
      </c>
      <c r="C1572" s="1" t="s">
        <v>6667</v>
      </c>
      <c r="D1572" s="1" t="s">
        <v>90</v>
      </c>
      <c r="E1572">
        <v>2024</v>
      </c>
      <c r="F1572" s="1" t="s">
        <v>3987</v>
      </c>
      <c r="G1572" s="1" t="s">
        <v>3988</v>
      </c>
      <c r="H1572" s="1" t="s">
        <v>1357</v>
      </c>
      <c r="I1572" s="1" t="s">
        <v>1358</v>
      </c>
      <c r="J1572" s="1" t="s">
        <v>51</v>
      </c>
      <c r="K1572" s="3">
        <v>17.84</v>
      </c>
      <c r="L1572">
        <v>2</v>
      </c>
      <c r="M1572" s="3">
        <v>35.68</v>
      </c>
      <c r="N1572" s="1" t="s">
        <v>88</v>
      </c>
      <c r="O1572" s="1" t="s">
        <v>30</v>
      </c>
    </row>
    <row r="1573" spans="1:15" x14ac:dyDescent="0.3">
      <c r="A1573" s="1" t="s">
        <v>4696</v>
      </c>
      <c r="B1573" s="2">
        <v>45337</v>
      </c>
      <c r="C1573" s="1" t="s">
        <v>6672</v>
      </c>
      <c r="D1573" s="1" t="s">
        <v>39</v>
      </c>
      <c r="E1573">
        <v>2024</v>
      </c>
      <c r="F1573" s="1" t="s">
        <v>174</v>
      </c>
      <c r="G1573" s="1" t="s">
        <v>2694</v>
      </c>
      <c r="H1573" s="1" t="s">
        <v>2872</v>
      </c>
      <c r="I1573" s="1" t="s">
        <v>4550</v>
      </c>
      <c r="J1573" s="1" t="s">
        <v>51</v>
      </c>
      <c r="K1573" s="3">
        <v>35.78</v>
      </c>
      <c r="L1573">
        <v>3</v>
      </c>
      <c r="M1573" s="3">
        <v>107.34</v>
      </c>
      <c r="N1573" s="1" t="s">
        <v>21</v>
      </c>
      <c r="O1573" s="1" t="s">
        <v>37</v>
      </c>
    </row>
    <row r="1574" spans="1:15" x14ac:dyDescent="0.3">
      <c r="A1574" s="1" t="s">
        <v>4697</v>
      </c>
      <c r="B1574" s="2">
        <v>45535</v>
      </c>
      <c r="C1574" s="1" t="s">
        <v>6673</v>
      </c>
      <c r="D1574" s="1" t="s">
        <v>90</v>
      </c>
      <c r="E1574">
        <v>2024</v>
      </c>
      <c r="F1574" s="1" t="s">
        <v>2477</v>
      </c>
      <c r="G1574" s="1" t="s">
        <v>2478</v>
      </c>
      <c r="H1574" s="1" t="s">
        <v>3179</v>
      </c>
      <c r="I1574" s="1" t="s">
        <v>3180</v>
      </c>
      <c r="J1574" s="1" t="s">
        <v>70</v>
      </c>
      <c r="K1574" s="3">
        <v>18.68</v>
      </c>
      <c r="L1574">
        <v>5</v>
      </c>
      <c r="M1574" s="3">
        <v>93.4</v>
      </c>
      <c r="N1574" s="1" t="s">
        <v>6669</v>
      </c>
      <c r="O1574" s="1" t="s">
        <v>44</v>
      </c>
    </row>
    <row r="1575" spans="1:15" x14ac:dyDescent="0.3">
      <c r="A1575" s="1" t="s">
        <v>4698</v>
      </c>
      <c r="B1575" s="2">
        <v>45854</v>
      </c>
      <c r="C1575" s="1" t="s">
        <v>6670</v>
      </c>
      <c r="D1575" s="1" t="s">
        <v>32</v>
      </c>
      <c r="E1575">
        <v>2025</v>
      </c>
      <c r="F1575" s="1" t="s">
        <v>1942</v>
      </c>
      <c r="G1575" s="1" t="s">
        <v>2728</v>
      </c>
      <c r="H1575" s="1" t="s">
        <v>2411</v>
      </c>
      <c r="I1575" s="1" t="s">
        <v>2412</v>
      </c>
      <c r="J1575" s="1" t="s">
        <v>20</v>
      </c>
      <c r="K1575" s="3">
        <v>31.95</v>
      </c>
      <c r="L1575">
        <v>1</v>
      </c>
      <c r="M1575" s="3">
        <v>31.95</v>
      </c>
      <c r="N1575" s="1" t="s">
        <v>6669</v>
      </c>
      <c r="O1575" s="1" t="s">
        <v>37</v>
      </c>
    </row>
    <row r="1576" spans="1:15" x14ac:dyDescent="0.3">
      <c r="A1576" s="1" t="s">
        <v>4699</v>
      </c>
      <c r="B1576" s="2">
        <v>45123</v>
      </c>
      <c r="C1576" s="1" t="s">
        <v>6666</v>
      </c>
      <c r="D1576" s="1" t="s">
        <v>32</v>
      </c>
      <c r="E1576">
        <v>2023</v>
      </c>
      <c r="F1576" s="1" t="s">
        <v>2259</v>
      </c>
      <c r="G1576" s="1" t="s">
        <v>2260</v>
      </c>
      <c r="H1576" s="1" t="s">
        <v>350</v>
      </c>
      <c r="I1576" s="1" t="s">
        <v>351</v>
      </c>
      <c r="J1576" s="1" t="s">
        <v>70</v>
      </c>
      <c r="K1576" s="3">
        <v>35.08</v>
      </c>
      <c r="L1576">
        <v>3</v>
      </c>
      <c r="M1576" s="3">
        <v>105.24</v>
      </c>
      <c r="N1576" s="1" t="s">
        <v>21</v>
      </c>
      <c r="O1576" s="1" t="s">
        <v>22</v>
      </c>
    </row>
    <row r="1577" spans="1:15" x14ac:dyDescent="0.3">
      <c r="A1577" s="1" t="s">
        <v>4700</v>
      </c>
      <c r="B1577" s="2">
        <v>44947</v>
      </c>
      <c r="C1577" s="1" t="s">
        <v>6673</v>
      </c>
      <c r="D1577" s="1" t="s">
        <v>210</v>
      </c>
      <c r="E1577">
        <v>2023</v>
      </c>
      <c r="F1577" s="1" t="s">
        <v>2688</v>
      </c>
      <c r="G1577" s="1" t="s">
        <v>2689</v>
      </c>
      <c r="H1577" s="1" t="s">
        <v>1158</v>
      </c>
      <c r="I1577" s="1" t="s">
        <v>1159</v>
      </c>
      <c r="J1577" s="1" t="s">
        <v>51</v>
      </c>
      <c r="K1577" s="3">
        <v>22.75</v>
      </c>
      <c r="L1577">
        <v>4</v>
      </c>
      <c r="M1577" s="3">
        <v>91</v>
      </c>
      <c r="N1577" s="1" t="s">
        <v>21</v>
      </c>
      <c r="O1577" s="1" t="s">
        <v>37</v>
      </c>
    </row>
    <row r="1578" spans="1:15" x14ac:dyDescent="0.3">
      <c r="A1578" s="1" t="s">
        <v>4701</v>
      </c>
      <c r="B1578" s="2">
        <v>44993</v>
      </c>
      <c r="C1578" s="1" t="s">
        <v>6670</v>
      </c>
      <c r="D1578" s="1" t="s">
        <v>15</v>
      </c>
      <c r="E1578">
        <v>2023</v>
      </c>
      <c r="F1578" s="1" t="s">
        <v>1449</v>
      </c>
      <c r="G1578" s="1" t="s">
        <v>2436</v>
      </c>
      <c r="H1578" s="1" t="s">
        <v>487</v>
      </c>
      <c r="I1578" s="1" t="s">
        <v>2951</v>
      </c>
      <c r="J1578" s="1" t="s">
        <v>70</v>
      </c>
      <c r="K1578" s="3">
        <v>32.99</v>
      </c>
      <c r="L1578">
        <v>5</v>
      </c>
      <c r="M1578" s="3">
        <v>164.95</v>
      </c>
      <c r="N1578" s="1" t="s">
        <v>6669</v>
      </c>
      <c r="O1578" s="1" t="s">
        <v>44</v>
      </c>
    </row>
    <row r="1579" spans="1:15" x14ac:dyDescent="0.3">
      <c r="A1579" s="1" t="s">
        <v>4702</v>
      </c>
      <c r="B1579" s="2">
        <v>45429</v>
      </c>
      <c r="C1579" s="1" t="s">
        <v>6668</v>
      </c>
      <c r="D1579" s="1" t="s">
        <v>46</v>
      </c>
      <c r="E1579">
        <v>2024</v>
      </c>
      <c r="F1579" s="1" t="s">
        <v>939</v>
      </c>
      <c r="G1579" s="1" t="s">
        <v>4703</v>
      </c>
      <c r="H1579" s="1" t="s">
        <v>4704</v>
      </c>
      <c r="I1579" s="1" t="s">
        <v>4705</v>
      </c>
      <c r="J1579" s="1" t="s">
        <v>70</v>
      </c>
      <c r="K1579" s="3">
        <v>12.07</v>
      </c>
      <c r="L1579">
        <v>4</v>
      </c>
      <c r="M1579" s="3">
        <v>48.28</v>
      </c>
      <c r="N1579" s="1" t="s">
        <v>88</v>
      </c>
      <c r="O1579" s="1" t="s">
        <v>52</v>
      </c>
    </row>
    <row r="1580" spans="1:15" x14ac:dyDescent="0.3">
      <c r="A1580" s="1" t="s">
        <v>4706</v>
      </c>
      <c r="B1580" s="2">
        <v>44865</v>
      </c>
      <c r="C1580" s="1" t="s">
        <v>6667</v>
      </c>
      <c r="D1580" s="1" t="s">
        <v>133</v>
      </c>
      <c r="E1580">
        <v>2022</v>
      </c>
      <c r="F1580" s="1" t="s">
        <v>511</v>
      </c>
      <c r="G1580" s="1" t="s">
        <v>512</v>
      </c>
      <c r="H1580" s="1" t="s">
        <v>3264</v>
      </c>
      <c r="I1580" s="1" t="s">
        <v>4707</v>
      </c>
      <c r="J1580" s="1" t="s">
        <v>70</v>
      </c>
      <c r="K1580" s="3">
        <v>19.079999999999998</v>
      </c>
      <c r="L1580">
        <v>1</v>
      </c>
      <c r="M1580" s="3">
        <v>19.079999999999998</v>
      </c>
      <c r="N1580" s="1" t="s">
        <v>21</v>
      </c>
      <c r="O1580" s="1" t="s">
        <v>22</v>
      </c>
    </row>
    <row r="1581" spans="1:15" x14ac:dyDescent="0.3">
      <c r="A1581" s="1" t="s">
        <v>4708</v>
      </c>
      <c r="B1581" s="2">
        <v>45746</v>
      </c>
      <c r="C1581" s="1" t="s">
        <v>6666</v>
      </c>
      <c r="D1581" s="1" t="s">
        <v>15</v>
      </c>
      <c r="E1581">
        <v>2025</v>
      </c>
      <c r="F1581" s="1" t="s">
        <v>2406</v>
      </c>
      <c r="G1581" s="1" t="s">
        <v>2737</v>
      </c>
      <c r="H1581" s="1" t="s">
        <v>4709</v>
      </c>
      <c r="I1581" s="1" t="s">
        <v>4710</v>
      </c>
      <c r="J1581" s="1" t="s">
        <v>70</v>
      </c>
      <c r="K1581" s="3">
        <v>31.14</v>
      </c>
      <c r="L1581">
        <v>2</v>
      </c>
      <c r="M1581" s="3">
        <v>62.28</v>
      </c>
      <c r="N1581" s="1" t="s">
        <v>6669</v>
      </c>
      <c r="O1581" s="1" t="s">
        <v>30</v>
      </c>
    </row>
    <row r="1582" spans="1:15" x14ac:dyDescent="0.3">
      <c r="A1582" s="1" t="s">
        <v>4711</v>
      </c>
      <c r="B1582" s="2">
        <v>45771</v>
      </c>
      <c r="C1582" s="1" t="s">
        <v>6672</v>
      </c>
      <c r="D1582" s="1" t="s">
        <v>82</v>
      </c>
      <c r="E1582">
        <v>2025</v>
      </c>
      <c r="F1582" s="1" t="s">
        <v>378</v>
      </c>
      <c r="G1582" s="1" t="s">
        <v>4712</v>
      </c>
      <c r="H1582" s="1" t="s">
        <v>3542</v>
      </c>
      <c r="I1582" s="1" t="s">
        <v>3543</v>
      </c>
      <c r="J1582" s="1" t="s">
        <v>87</v>
      </c>
      <c r="K1582" s="3">
        <v>39.07</v>
      </c>
      <c r="L1582">
        <v>2</v>
      </c>
      <c r="M1582" s="3">
        <v>78.14</v>
      </c>
      <c r="N1582" s="1" t="s">
        <v>21</v>
      </c>
      <c r="O1582" s="1" t="s">
        <v>44</v>
      </c>
    </row>
    <row r="1583" spans="1:15" x14ac:dyDescent="0.3">
      <c r="A1583" s="1" t="s">
        <v>4713</v>
      </c>
      <c r="B1583" s="2">
        <v>45043</v>
      </c>
      <c r="C1583" s="1" t="s">
        <v>6672</v>
      </c>
      <c r="D1583" s="1" t="s">
        <v>82</v>
      </c>
      <c r="E1583">
        <v>2023</v>
      </c>
      <c r="F1583" s="1" t="s">
        <v>3290</v>
      </c>
      <c r="G1583" s="1" t="s">
        <v>4714</v>
      </c>
      <c r="H1583" s="1" t="s">
        <v>136</v>
      </c>
      <c r="I1583" s="1" t="s">
        <v>4426</v>
      </c>
      <c r="J1583" s="1" t="s">
        <v>87</v>
      </c>
      <c r="K1583" s="3">
        <v>44.71</v>
      </c>
      <c r="L1583">
        <v>4</v>
      </c>
      <c r="M1583" s="3">
        <v>178.84</v>
      </c>
      <c r="N1583" s="1" t="s">
        <v>88</v>
      </c>
      <c r="O1583" s="1" t="s">
        <v>22</v>
      </c>
    </row>
    <row r="1584" spans="1:15" x14ac:dyDescent="0.3">
      <c r="A1584" s="1" t="s">
        <v>4715</v>
      </c>
      <c r="B1584" s="2">
        <v>45176</v>
      </c>
      <c r="C1584" s="1" t="s">
        <v>6672</v>
      </c>
      <c r="D1584" s="1" t="s">
        <v>60</v>
      </c>
      <c r="E1584">
        <v>2023</v>
      </c>
      <c r="F1584" s="1" t="s">
        <v>348</v>
      </c>
      <c r="G1584" s="1" t="s">
        <v>349</v>
      </c>
      <c r="H1584" s="1" t="s">
        <v>1566</v>
      </c>
      <c r="I1584" s="1" t="s">
        <v>2513</v>
      </c>
      <c r="J1584" s="1" t="s">
        <v>70</v>
      </c>
      <c r="K1584" s="3">
        <v>45.03</v>
      </c>
      <c r="L1584">
        <v>1</v>
      </c>
      <c r="M1584" s="3">
        <v>45.03</v>
      </c>
      <c r="N1584" s="1" t="s">
        <v>6669</v>
      </c>
      <c r="O1584" s="1" t="s">
        <v>30</v>
      </c>
    </row>
    <row r="1585" spans="1:15" x14ac:dyDescent="0.3">
      <c r="A1585" s="1" t="s">
        <v>4716</v>
      </c>
      <c r="B1585" s="2">
        <v>45211</v>
      </c>
      <c r="C1585" s="1" t="s">
        <v>6672</v>
      </c>
      <c r="D1585" s="1" t="s">
        <v>133</v>
      </c>
      <c r="E1585">
        <v>2023</v>
      </c>
      <c r="F1585" s="1" t="s">
        <v>2813</v>
      </c>
      <c r="G1585" s="1" t="s">
        <v>3660</v>
      </c>
      <c r="H1585" s="1" t="s">
        <v>4717</v>
      </c>
      <c r="I1585" s="1" t="s">
        <v>4718</v>
      </c>
      <c r="J1585" s="1" t="s">
        <v>51</v>
      </c>
      <c r="K1585" s="3">
        <v>9.61</v>
      </c>
      <c r="L1585">
        <v>3</v>
      </c>
      <c r="M1585" s="3">
        <v>28.83</v>
      </c>
      <c r="N1585" s="1" t="s">
        <v>21</v>
      </c>
      <c r="O1585" s="1" t="s">
        <v>37</v>
      </c>
    </row>
    <row r="1586" spans="1:15" x14ac:dyDescent="0.3">
      <c r="A1586" s="1" t="s">
        <v>4719</v>
      </c>
      <c r="B1586" s="2">
        <v>45132</v>
      </c>
      <c r="C1586" s="1" t="s">
        <v>6671</v>
      </c>
      <c r="D1586" s="1" t="s">
        <v>32</v>
      </c>
      <c r="E1586">
        <v>2023</v>
      </c>
      <c r="F1586" s="1" t="s">
        <v>3409</v>
      </c>
      <c r="G1586" s="1" t="s">
        <v>4720</v>
      </c>
      <c r="H1586" s="1" t="s">
        <v>426</v>
      </c>
      <c r="I1586" s="1" t="s">
        <v>4721</v>
      </c>
      <c r="J1586" s="1" t="s">
        <v>87</v>
      </c>
      <c r="K1586" s="3">
        <v>42.8</v>
      </c>
      <c r="L1586">
        <v>1</v>
      </c>
      <c r="M1586" s="3">
        <v>42.8</v>
      </c>
      <c r="N1586" s="1" t="s">
        <v>21</v>
      </c>
      <c r="O1586" s="1" t="s">
        <v>30</v>
      </c>
    </row>
    <row r="1587" spans="1:15" x14ac:dyDescent="0.3">
      <c r="A1587" s="1" t="s">
        <v>4722</v>
      </c>
      <c r="B1587" s="2">
        <v>45161</v>
      </c>
      <c r="C1587" s="1" t="s">
        <v>6670</v>
      </c>
      <c r="D1587" s="1" t="s">
        <v>90</v>
      </c>
      <c r="E1587">
        <v>2023</v>
      </c>
      <c r="F1587" s="1" t="s">
        <v>2710</v>
      </c>
      <c r="G1587" s="1" t="s">
        <v>2711</v>
      </c>
      <c r="H1587" s="1" t="s">
        <v>1210</v>
      </c>
      <c r="I1587" s="1" t="s">
        <v>4723</v>
      </c>
      <c r="J1587" s="1" t="s">
        <v>20</v>
      </c>
      <c r="K1587" s="3">
        <v>21.55</v>
      </c>
      <c r="L1587">
        <v>3</v>
      </c>
      <c r="M1587" s="3">
        <v>64.650000000000006</v>
      </c>
      <c r="N1587" s="1" t="s">
        <v>29</v>
      </c>
      <c r="O1587" s="1" t="s">
        <v>80</v>
      </c>
    </row>
    <row r="1588" spans="1:15" x14ac:dyDescent="0.3">
      <c r="A1588" s="1" t="s">
        <v>4724</v>
      </c>
      <c r="B1588" s="2">
        <v>45588</v>
      </c>
      <c r="C1588" s="1" t="s">
        <v>6670</v>
      </c>
      <c r="D1588" s="1" t="s">
        <v>133</v>
      </c>
      <c r="E1588">
        <v>2024</v>
      </c>
      <c r="F1588" s="1" t="s">
        <v>308</v>
      </c>
      <c r="G1588" s="1" t="s">
        <v>309</v>
      </c>
      <c r="H1588" s="1" t="s">
        <v>1530</v>
      </c>
      <c r="I1588" s="1" t="s">
        <v>3608</v>
      </c>
      <c r="J1588" s="1" t="s">
        <v>70</v>
      </c>
      <c r="K1588" s="3">
        <v>36.369999999999997</v>
      </c>
      <c r="L1588">
        <v>2</v>
      </c>
      <c r="M1588" s="3">
        <v>72.739999999999995</v>
      </c>
      <c r="N1588" s="1" t="s">
        <v>21</v>
      </c>
      <c r="O1588" s="1" t="s">
        <v>37</v>
      </c>
    </row>
    <row r="1589" spans="1:15" x14ac:dyDescent="0.3">
      <c r="A1589" s="1" t="s">
        <v>4725</v>
      </c>
      <c r="B1589" s="2">
        <v>45261</v>
      </c>
      <c r="C1589" s="1" t="s">
        <v>6668</v>
      </c>
      <c r="D1589" s="1" t="s">
        <v>107</v>
      </c>
      <c r="E1589">
        <v>2023</v>
      </c>
      <c r="F1589" s="1" t="s">
        <v>1544</v>
      </c>
      <c r="G1589" s="1" t="s">
        <v>1545</v>
      </c>
      <c r="H1589" s="1" t="s">
        <v>4726</v>
      </c>
      <c r="I1589" s="1" t="s">
        <v>4727</v>
      </c>
      <c r="J1589" s="1" t="s">
        <v>20</v>
      </c>
      <c r="K1589" s="3">
        <v>13.35</v>
      </c>
      <c r="L1589">
        <v>1</v>
      </c>
      <c r="M1589" s="3">
        <v>13.35</v>
      </c>
      <c r="N1589" s="1" t="s">
        <v>6669</v>
      </c>
      <c r="O1589" s="1" t="s">
        <v>37</v>
      </c>
    </row>
    <row r="1590" spans="1:15" x14ac:dyDescent="0.3">
      <c r="A1590" s="1" t="s">
        <v>4728</v>
      </c>
      <c r="B1590" s="2">
        <v>45247</v>
      </c>
      <c r="C1590" s="1" t="s">
        <v>6668</v>
      </c>
      <c r="D1590" s="1" t="s">
        <v>54</v>
      </c>
      <c r="E1590">
        <v>2023</v>
      </c>
      <c r="F1590" s="1" t="s">
        <v>4409</v>
      </c>
      <c r="G1590" s="1" t="s">
        <v>4410</v>
      </c>
      <c r="H1590" s="1" t="s">
        <v>2120</v>
      </c>
      <c r="I1590" s="1" t="s">
        <v>4729</v>
      </c>
      <c r="J1590" s="1" t="s">
        <v>20</v>
      </c>
      <c r="K1590" s="3">
        <v>37.659999999999997</v>
      </c>
      <c r="L1590">
        <v>1</v>
      </c>
      <c r="M1590" s="3">
        <v>37.659999999999997</v>
      </c>
      <c r="N1590" s="1" t="s">
        <v>6669</v>
      </c>
      <c r="O1590" s="1" t="s">
        <v>37</v>
      </c>
    </row>
    <row r="1591" spans="1:15" x14ac:dyDescent="0.3">
      <c r="A1591" s="1" t="s">
        <v>4730</v>
      </c>
      <c r="B1591" s="2">
        <v>45641</v>
      </c>
      <c r="C1591" s="1" t="s">
        <v>6666</v>
      </c>
      <c r="D1591" s="1" t="s">
        <v>107</v>
      </c>
      <c r="E1591">
        <v>2024</v>
      </c>
      <c r="F1591" s="1" t="s">
        <v>476</v>
      </c>
      <c r="G1591" s="1" t="s">
        <v>477</v>
      </c>
      <c r="H1591" s="1" t="s">
        <v>1798</v>
      </c>
      <c r="I1591" s="1" t="s">
        <v>1799</v>
      </c>
      <c r="J1591" s="1" t="s">
        <v>70</v>
      </c>
      <c r="K1591" s="3">
        <v>30.4</v>
      </c>
      <c r="L1591">
        <v>4</v>
      </c>
      <c r="M1591" s="3">
        <v>121.6</v>
      </c>
      <c r="N1591" s="1" t="s">
        <v>21</v>
      </c>
      <c r="O1591" s="1" t="s">
        <v>95</v>
      </c>
    </row>
    <row r="1592" spans="1:15" x14ac:dyDescent="0.3">
      <c r="A1592" s="1" t="s">
        <v>4731</v>
      </c>
      <c r="B1592" s="2">
        <v>45410</v>
      </c>
      <c r="C1592" s="1" t="s">
        <v>6666</v>
      </c>
      <c r="D1592" s="1" t="s">
        <v>82</v>
      </c>
      <c r="E1592">
        <v>2024</v>
      </c>
      <c r="F1592" s="1" t="s">
        <v>1588</v>
      </c>
      <c r="G1592" s="1" t="s">
        <v>4732</v>
      </c>
      <c r="H1592" s="1" t="s">
        <v>1513</v>
      </c>
      <c r="I1592" s="1" t="s">
        <v>4733</v>
      </c>
      <c r="J1592" s="1" t="s">
        <v>20</v>
      </c>
      <c r="K1592" s="3">
        <v>5.05</v>
      </c>
      <c r="L1592">
        <v>3</v>
      </c>
      <c r="M1592" s="3">
        <v>15.15</v>
      </c>
      <c r="N1592" s="1" t="s">
        <v>21</v>
      </c>
      <c r="O1592" s="1" t="s">
        <v>22</v>
      </c>
    </row>
    <row r="1593" spans="1:15" x14ac:dyDescent="0.3">
      <c r="A1593" s="1" t="s">
        <v>4734</v>
      </c>
      <c r="B1593" s="2">
        <v>45035</v>
      </c>
      <c r="C1593" s="1" t="s">
        <v>6670</v>
      </c>
      <c r="D1593" s="1" t="s">
        <v>82</v>
      </c>
      <c r="E1593">
        <v>2023</v>
      </c>
      <c r="F1593" s="1" t="s">
        <v>4735</v>
      </c>
      <c r="G1593" s="1" t="s">
        <v>4736</v>
      </c>
      <c r="H1593" s="1" t="s">
        <v>4737</v>
      </c>
      <c r="I1593" s="1" t="s">
        <v>4738</v>
      </c>
      <c r="J1593" s="1" t="s">
        <v>51</v>
      </c>
      <c r="K1593" s="3">
        <v>16.239999999999998</v>
      </c>
      <c r="L1593">
        <v>1</v>
      </c>
      <c r="M1593" s="3">
        <v>16.239999999999998</v>
      </c>
      <c r="N1593" s="1" t="s">
        <v>21</v>
      </c>
      <c r="O1593" s="1" t="s">
        <v>193</v>
      </c>
    </row>
    <row r="1594" spans="1:15" x14ac:dyDescent="0.3">
      <c r="A1594" s="1" t="s">
        <v>4739</v>
      </c>
      <c r="B1594" s="2">
        <v>44967</v>
      </c>
      <c r="C1594" s="1" t="s">
        <v>6668</v>
      </c>
      <c r="D1594" s="1" t="s">
        <v>39</v>
      </c>
      <c r="E1594">
        <v>2023</v>
      </c>
      <c r="F1594" s="1" t="s">
        <v>3712</v>
      </c>
      <c r="G1594" s="1" t="s">
        <v>3713</v>
      </c>
      <c r="H1594" s="1" t="s">
        <v>2969</v>
      </c>
      <c r="I1594" s="1" t="s">
        <v>2970</v>
      </c>
      <c r="J1594" s="1" t="s">
        <v>20</v>
      </c>
      <c r="K1594" s="3">
        <v>31.43</v>
      </c>
      <c r="L1594">
        <v>3</v>
      </c>
      <c r="M1594" s="3">
        <v>94.29</v>
      </c>
      <c r="N1594" s="1" t="s">
        <v>21</v>
      </c>
      <c r="O1594" s="1" t="s">
        <v>22</v>
      </c>
    </row>
    <row r="1595" spans="1:15" x14ac:dyDescent="0.3">
      <c r="A1595" s="1" t="s">
        <v>4740</v>
      </c>
      <c r="B1595" s="2">
        <v>45110</v>
      </c>
      <c r="C1595" s="1" t="s">
        <v>6667</v>
      </c>
      <c r="D1595" s="1" t="s">
        <v>32</v>
      </c>
      <c r="E1595">
        <v>2023</v>
      </c>
      <c r="F1595" s="1" t="s">
        <v>583</v>
      </c>
      <c r="G1595" s="1" t="s">
        <v>584</v>
      </c>
      <c r="H1595" s="1" t="s">
        <v>2424</v>
      </c>
      <c r="I1595" s="1" t="s">
        <v>2425</v>
      </c>
      <c r="J1595" s="1" t="s">
        <v>70</v>
      </c>
      <c r="K1595" s="3">
        <v>15.55</v>
      </c>
      <c r="L1595">
        <v>1</v>
      </c>
      <c r="M1595" s="3">
        <v>15.55</v>
      </c>
      <c r="N1595" s="1" t="s">
        <v>21</v>
      </c>
      <c r="O1595" s="1" t="s">
        <v>95</v>
      </c>
    </row>
    <row r="1596" spans="1:15" x14ac:dyDescent="0.3">
      <c r="A1596" s="1" t="s">
        <v>4741</v>
      </c>
      <c r="B1596" s="2">
        <v>45305</v>
      </c>
      <c r="C1596" s="1" t="s">
        <v>6666</v>
      </c>
      <c r="D1596" s="1" t="s">
        <v>210</v>
      </c>
      <c r="E1596">
        <v>2024</v>
      </c>
      <c r="F1596" s="1" t="s">
        <v>290</v>
      </c>
      <c r="G1596" s="1" t="s">
        <v>4742</v>
      </c>
      <c r="H1596" s="1" t="s">
        <v>4376</v>
      </c>
      <c r="I1596" s="1" t="s">
        <v>4377</v>
      </c>
      <c r="J1596" s="1" t="s">
        <v>70</v>
      </c>
      <c r="K1596" s="3">
        <v>33.97</v>
      </c>
      <c r="L1596">
        <v>2</v>
      </c>
      <c r="M1596" s="3">
        <v>67.94</v>
      </c>
      <c r="N1596" s="1" t="s">
        <v>6669</v>
      </c>
      <c r="O1596" s="1" t="s">
        <v>80</v>
      </c>
    </row>
    <row r="1597" spans="1:15" x14ac:dyDescent="0.3">
      <c r="A1597" s="1" t="s">
        <v>4743</v>
      </c>
      <c r="B1597" s="2">
        <v>45590</v>
      </c>
      <c r="C1597" s="1" t="s">
        <v>6668</v>
      </c>
      <c r="D1597" s="1" t="s">
        <v>133</v>
      </c>
      <c r="E1597">
        <v>2024</v>
      </c>
      <c r="F1597" s="1" t="s">
        <v>4571</v>
      </c>
      <c r="G1597" s="1" t="s">
        <v>4572</v>
      </c>
      <c r="H1597" s="1" t="s">
        <v>725</v>
      </c>
      <c r="I1597" s="1" t="s">
        <v>726</v>
      </c>
      <c r="J1597" s="1" t="s">
        <v>87</v>
      </c>
      <c r="K1597" s="3">
        <v>37.630000000000003</v>
      </c>
      <c r="L1597">
        <v>1</v>
      </c>
      <c r="M1597" s="3">
        <v>37.630000000000003</v>
      </c>
      <c r="N1597" s="1" t="s">
        <v>29</v>
      </c>
      <c r="O1597" s="1" t="s">
        <v>37</v>
      </c>
    </row>
    <row r="1598" spans="1:15" x14ac:dyDescent="0.3">
      <c r="A1598" s="1" t="s">
        <v>4744</v>
      </c>
      <c r="B1598" s="2">
        <v>45318</v>
      </c>
      <c r="C1598" s="1" t="s">
        <v>6673</v>
      </c>
      <c r="D1598" s="1" t="s">
        <v>210</v>
      </c>
      <c r="E1598">
        <v>2024</v>
      </c>
      <c r="F1598" s="1" t="s">
        <v>921</v>
      </c>
      <c r="G1598" s="1" t="s">
        <v>2777</v>
      </c>
      <c r="H1598" s="1" t="s">
        <v>1654</v>
      </c>
      <c r="I1598" s="1" t="s">
        <v>1655</v>
      </c>
      <c r="J1598" s="1" t="s">
        <v>20</v>
      </c>
      <c r="K1598" s="3">
        <v>26.89</v>
      </c>
      <c r="L1598">
        <v>4</v>
      </c>
      <c r="M1598" s="3">
        <v>107.56</v>
      </c>
      <c r="N1598" s="1" t="s">
        <v>21</v>
      </c>
      <c r="O1598" s="1" t="s">
        <v>44</v>
      </c>
    </row>
    <row r="1599" spans="1:15" x14ac:dyDescent="0.3">
      <c r="A1599" s="1" t="s">
        <v>4745</v>
      </c>
      <c r="B1599" s="2">
        <v>45591</v>
      </c>
      <c r="C1599" s="1" t="s">
        <v>6673</v>
      </c>
      <c r="D1599" s="1" t="s">
        <v>133</v>
      </c>
      <c r="E1599">
        <v>2024</v>
      </c>
      <c r="F1599" s="1" t="s">
        <v>1192</v>
      </c>
      <c r="G1599" s="1" t="s">
        <v>4746</v>
      </c>
      <c r="H1599" s="1" t="s">
        <v>4747</v>
      </c>
      <c r="I1599" s="1" t="s">
        <v>4748</v>
      </c>
      <c r="J1599" s="1" t="s">
        <v>70</v>
      </c>
      <c r="K1599" s="3">
        <v>49.81</v>
      </c>
      <c r="L1599">
        <v>1</v>
      </c>
      <c r="M1599" s="3">
        <v>49.81</v>
      </c>
      <c r="N1599" s="1" t="s">
        <v>21</v>
      </c>
      <c r="O1599" s="1" t="s">
        <v>30</v>
      </c>
    </row>
    <row r="1600" spans="1:15" x14ac:dyDescent="0.3">
      <c r="A1600" s="1" t="s">
        <v>4749</v>
      </c>
      <c r="B1600" s="2">
        <v>45152</v>
      </c>
      <c r="C1600" s="1" t="s">
        <v>6667</v>
      </c>
      <c r="D1600" s="1" t="s">
        <v>90</v>
      </c>
      <c r="E1600">
        <v>2023</v>
      </c>
      <c r="F1600" s="1" t="s">
        <v>611</v>
      </c>
      <c r="G1600" s="1" t="s">
        <v>3119</v>
      </c>
      <c r="H1600" s="1" t="s">
        <v>3813</v>
      </c>
      <c r="I1600" s="1" t="s">
        <v>3814</v>
      </c>
      <c r="J1600" s="1" t="s">
        <v>20</v>
      </c>
      <c r="K1600" s="3">
        <v>24.7</v>
      </c>
      <c r="L1600">
        <v>3</v>
      </c>
      <c r="M1600" s="3">
        <v>74.099999999999994</v>
      </c>
      <c r="N1600" s="1" t="s">
        <v>6669</v>
      </c>
      <c r="O1600" s="1" t="s">
        <v>37</v>
      </c>
    </row>
    <row r="1601" spans="1:15" x14ac:dyDescent="0.3">
      <c r="A1601" s="1" t="s">
        <v>4750</v>
      </c>
      <c r="B1601" s="2">
        <v>45276</v>
      </c>
      <c r="C1601" s="1" t="s">
        <v>6673</v>
      </c>
      <c r="D1601" s="1" t="s">
        <v>107</v>
      </c>
      <c r="E1601">
        <v>2023</v>
      </c>
      <c r="F1601" s="1" t="s">
        <v>3653</v>
      </c>
      <c r="G1601" s="1" t="s">
        <v>3654</v>
      </c>
      <c r="H1601" s="1" t="s">
        <v>2470</v>
      </c>
      <c r="I1601" s="1" t="s">
        <v>2471</v>
      </c>
      <c r="J1601" s="1" t="s">
        <v>20</v>
      </c>
      <c r="K1601" s="3">
        <v>24.26</v>
      </c>
      <c r="L1601">
        <v>3</v>
      </c>
      <c r="M1601" s="3">
        <v>72.78</v>
      </c>
      <c r="N1601" s="1" t="s">
        <v>21</v>
      </c>
      <c r="O1601" s="1" t="s">
        <v>37</v>
      </c>
    </row>
    <row r="1602" spans="1:15" x14ac:dyDescent="0.3">
      <c r="A1602" s="1" t="s">
        <v>4751</v>
      </c>
      <c r="B1602" s="2">
        <v>45227</v>
      </c>
      <c r="C1602" s="1" t="s">
        <v>6673</v>
      </c>
      <c r="D1602" s="1" t="s">
        <v>133</v>
      </c>
      <c r="E1602">
        <v>2023</v>
      </c>
      <c r="F1602" s="1" t="s">
        <v>235</v>
      </c>
      <c r="G1602" s="1" t="s">
        <v>2427</v>
      </c>
      <c r="H1602" s="1" t="s">
        <v>568</v>
      </c>
      <c r="I1602" s="1" t="s">
        <v>3766</v>
      </c>
      <c r="J1602" s="1" t="s">
        <v>20</v>
      </c>
      <c r="K1602" s="3">
        <v>37.42</v>
      </c>
      <c r="L1602">
        <v>4</v>
      </c>
      <c r="M1602" s="3">
        <v>149.68</v>
      </c>
      <c r="N1602" s="1" t="s">
        <v>21</v>
      </c>
      <c r="O1602" s="1" t="s">
        <v>80</v>
      </c>
    </row>
    <row r="1603" spans="1:15" x14ac:dyDescent="0.3">
      <c r="A1603" s="1" t="s">
        <v>4752</v>
      </c>
      <c r="B1603" s="2">
        <v>45430</v>
      </c>
      <c r="C1603" s="1" t="s">
        <v>6673</v>
      </c>
      <c r="D1603" s="1" t="s">
        <v>46</v>
      </c>
      <c r="E1603">
        <v>2024</v>
      </c>
      <c r="F1603" s="1" t="s">
        <v>1254</v>
      </c>
      <c r="G1603" s="1" t="s">
        <v>1340</v>
      </c>
      <c r="H1603" s="1" t="s">
        <v>4753</v>
      </c>
      <c r="I1603" s="1" t="s">
        <v>4754</v>
      </c>
      <c r="J1603" s="1" t="s">
        <v>70</v>
      </c>
      <c r="K1603" s="3">
        <v>30.12</v>
      </c>
      <c r="L1603">
        <v>3</v>
      </c>
      <c r="M1603" s="3">
        <v>90.36</v>
      </c>
      <c r="N1603" s="1" t="s">
        <v>6669</v>
      </c>
      <c r="O1603" s="1" t="s">
        <v>30</v>
      </c>
    </row>
    <row r="1604" spans="1:15" x14ac:dyDescent="0.3">
      <c r="A1604" s="1" t="s">
        <v>4755</v>
      </c>
      <c r="B1604" s="2">
        <v>45136</v>
      </c>
      <c r="C1604" s="1" t="s">
        <v>6673</v>
      </c>
      <c r="D1604" s="1" t="s">
        <v>32</v>
      </c>
      <c r="E1604">
        <v>2023</v>
      </c>
      <c r="F1604" s="1" t="s">
        <v>516</v>
      </c>
      <c r="G1604" s="1" t="s">
        <v>517</v>
      </c>
      <c r="H1604" s="1" t="s">
        <v>2213</v>
      </c>
      <c r="I1604" s="1" t="s">
        <v>3025</v>
      </c>
      <c r="J1604" s="1" t="s">
        <v>87</v>
      </c>
      <c r="K1604" s="3">
        <v>32.67</v>
      </c>
      <c r="L1604">
        <v>2</v>
      </c>
      <c r="M1604" s="3">
        <v>65.34</v>
      </c>
      <c r="N1604" s="1" t="s">
        <v>88</v>
      </c>
      <c r="O1604" s="1" t="s">
        <v>44</v>
      </c>
    </row>
    <row r="1605" spans="1:15" x14ac:dyDescent="0.3">
      <c r="A1605" s="1" t="s">
        <v>4756</v>
      </c>
      <c r="B1605" s="2">
        <v>45015</v>
      </c>
      <c r="C1605" s="1" t="s">
        <v>6672</v>
      </c>
      <c r="D1605" s="1" t="s">
        <v>15</v>
      </c>
      <c r="E1605">
        <v>2023</v>
      </c>
      <c r="F1605" s="1" t="s">
        <v>1294</v>
      </c>
      <c r="G1605" s="1" t="s">
        <v>4068</v>
      </c>
      <c r="H1605" s="1" t="s">
        <v>4753</v>
      </c>
      <c r="I1605" s="1" t="s">
        <v>4754</v>
      </c>
      <c r="J1605" s="1" t="s">
        <v>87</v>
      </c>
      <c r="K1605" s="3">
        <v>42.25</v>
      </c>
      <c r="L1605">
        <v>4</v>
      </c>
      <c r="M1605" s="3">
        <v>169</v>
      </c>
      <c r="N1605" s="1" t="s">
        <v>21</v>
      </c>
      <c r="O1605" s="1" t="s">
        <v>37</v>
      </c>
    </row>
    <row r="1606" spans="1:15" x14ac:dyDescent="0.3">
      <c r="A1606" s="1" t="s">
        <v>4757</v>
      </c>
      <c r="B1606" s="2">
        <v>44952</v>
      </c>
      <c r="C1606" s="1" t="s">
        <v>6672</v>
      </c>
      <c r="D1606" s="1" t="s">
        <v>210</v>
      </c>
      <c r="E1606">
        <v>2023</v>
      </c>
      <c r="F1606" s="1" t="s">
        <v>3885</v>
      </c>
      <c r="G1606" s="1" t="s">
        <v>4758</v>
      </c>
      <c r="H1606" s="1" t="s">
        <v>2312</v>
      </c>
      <c r="I1606" s="1" t="s">
        <v>2313</v>
      </c>
      <c r="J1606" s="1" t="s">
        <v>87</v>
      </c>
      <c r="K1606" s="3">
        <v>33.17</v>
      </c>
      <c r="L1606">
        <v>5</v>
      </c>
      <c r="M1606" s="3">
        <v>165.85</v>
      </c>
      <c r="N1606" s="1" t="s">
        <v>6669</v>
      </c>
      <c r="O1606" s="1" t="s">
        <v>44</v>
      </c>
    </row>
    <row r="1607" spans="1:15" x14ac:dyDescent="0.3">
      <c r="A1607" s="1" t="s">
        <v>4759</v>
      </c>
      <c r="B1607" s="2">
        <v>45002</v>
      </c>
      <c r="C1607" s="1" t="s">
        <v>6668</v>
      </c>
      <c r="D1607" s="1" t="s">
        <v>15</v>
      </c>
      <c r="E1607">
        <v>2023</v>
      </c>
      <c r="F1607" s="1" t="s">
        <v>61</v>
      </c>
      <c r="G1607" s="1" t="s">
        <v>62</v>
      </c>
      <c r="H1607" s="1" t="s">
        <v>1505</v>
      </c>
      <c r="I1607" s="1" t="s">
        <v>4760</v>
      </c>
      <c r="J1607" s="1" t="s">
        <v>70</v>
      </c>
      <c r="K1607" s="3">
        <v>44.09</v>
      </c>
      <c r="L1607">
        <v>3</v>
      </c>
      <c r="M1607" s="3">
        <v>132.27000000000001</v>
      </c>
      <c r="N1607" s="1" t="s">
        <v>29</v>
      </c>
      <c r="O1607" s="1" t="s">
        <v>22</v>
      </c>
    </row>
    <row r="1608" spans="1:15" x14ac:dyDescent="0.3">
      <c r="A1608" s="1" t="s">
        <v>4761</v>
      </c>
      <c r="B1608" s="2">
        <v>45239</v>
      </c>
      <c r="C1608" s="1" t="s">
        <v>6672</v>
      </c>
      <c r="D1608" s="1" t="s">
        <v>54</v>
      </c>
      <c r="E1608">
        <v>2023</v>
      </c>
      <c r="F1608" s="1" t="s">
        <v>16</v>
      </c>
      <c r="G1608" s="1" t="s">
        <v>2114</v>
      </c>
      <c r="H1608" s="1" t="s">
        <v>2521</v>
      </c>
      <c r="I1608" s="1" t="s">
        <v>2522</v>
      </c>
      <c r="J1608" s="1" t="s">
        <v>70</v>
      </c>
      <c r="K1608" s="3">
        <v>16.47</v>
      </c>
      <c r="L1608">
        <v>1</v>
      </c>
      <c r="M1608" s="3">
        <v>16.47</v>
      </c>
      <c r="N1608" s="1" t="s">
        <v>21</v>
      </c>
      <c r="O1608" s="1" t="s">
        <v>44</v>
      </c>
    </row>
    <row r="1609" spans="1:15" x14ac:dyDescent="0.3">
      <c r="A1609" s="1" t="s">
        <v>4762</v>
      </c>
      <c r="B1609" s="2">
        <v>45005</v>
      </c>
      <c r="C1609" s="1" t="s">
        <v>6667</v>
      </c>
      <c r="D1609" s="1" t="s">
        <v>15</v>
      </c>
      <c r="E1609">
        <v>2023</v>
      </c>
      <c r="F1609" s="1" t="s">
        <v>1691</v>
      </c>
      <c r="G1609" s="1" t="s">
        <v>3674</v>
      </c>
      <c r="H1609" s="1" t="s">
        <v>4527</v>
      </c>
      <c r="I1609" s="1" t="s">
        <v>4763</v>
      </c>
      <c r="J1609" s="1" t="s">
        <v>87</v>
      </c>
      <c r="K1609" s="3">
        <v>24.81</v>
      </c>
      <c r="L1609">
        <v>5</v>
      </c>
      <c r="M1609" s="3">
        <v>124.05</v>
      </c>
      <c r="N1609" s="1" t="s">
        <v>21</v>
      </c>
      <c r="O1609" s="1" t="s">
        <v>80</v>
      </c>
    </row>
    <row r="1610" spans="1:15" x14ac:dyDescent="0.3">
      <c r="A1610" s="1" t="s">
        <v>4764</v>
      </c>
      <c r="B1610" s="2">
        <v>45466</v>
      </c>
      <c r="C1610" s="1" t="s">
        <v>6666</v>
      </c>
      <c r="D1610" s="1" t="s">
        <v>24</v>
      </c>
      <c r="E1610">
        <v>2024</v>
      </c>
      <c r="F1610" s="1" t="s">
        <v>596</v>
      </c>
      <c r="G1610" s="1" t="s">
        <v>597</v>
      </c>
      <c r="H1610" s="1" t="s">
        <v>223</v>
      </c>
      <c r="I1610" s="1" t="s">
        <v>4559</v>
      </c>
      <c r="J1610" s="1" t="s">
        <v>20</v>
      </c>
      <c r="K1610" s="3">
        <v>25.14</v>
      </c>
      <c r="L1610">
        <v>2</v>
      </c>
      <c r="M1610" s="3">
        <v>50.28</v>
      </c>
      <c r="N1610" s="1" t="s">
        <v>29</v>
      </c>
      <c r="O1610" s="1" t="s">
        <v>30</v>
      </c>
    </row>
    <row r="1611" spans="1:15" x14ac:dyDescent="0.3">
      <c r="A1611" s="1" t="s">
        <v>4765</v>
      </c>
      <c r="B1611" s="2">
        <v>45520</v>
      </c>
      <c r="C1611" s="1" t="s">
        <v>6668</v>
      </c>
      <c r="D1611" s="1" t="s">
        <v>90</v>
      </c>
      <c r="E1611">
        <v>2024</v>
      </c>
      <c r="F1611" s="1" t="s">
        <v>1465</v>
      </c>
      <c r="G1611" s="1" t="s">
        <v>4352</v>
      </c>
      <c r="H1611" s="1" t="s">
        <v>4704</v>
      </c>
      <c r="I1611" s="1" t="s">
        <v>4705</v>
      </c>
      <c r="J1611" s="1" t="s">
        <v>20</v>
      </c>
      <c r="K1611" s="3">
        <v>13.33</v>
      </c>
      <c r="L1611">
        <v>4</v>
      </c>
      <c r="M1611" s="3">
        <v>53.32</v>
      </c>
      <c r="N1611" s="1" t="s">
        <v>21</v>
      </c>
      <c r="O1611" s="1" t="s">
        <v>37</v>
      </c>
    </row>
    <row r="1612" spans="1:15" x14ac:dyDescent="0.3">
      <c r="A1612" s="1" t="s">
        <v>4766</v>
      </c>
      <c r="B1612" s="2">
        <v>45040</v>
      </c>
      <c r="C1612" s="1" t="s">
        <v>6667</v>
      </c>
      <c r="D1612" s="1" t="s">
        <v>82</v>
      </c>
      <c r="E1612">
        <v>2023</v>
      </c>
      <c r="F1612" s="1" t="s">
        <v>4767</v>
      </c>
      <c r="G1612" s="1" t="s">
        <v>4768</v>
      </c>
      <c r="H1612" s="1" t="s">
        <v>2658</v>
      </c>
      <c r="I1612" s="1" t="s">
        <v>3623</v>
      </c>
      <c r="J1612" s="1" t="s">
        <v>20</v>
      </c>
      <c r="K1612" s="3">
        <v>18.190000000000001</v>
      </c>
      <c r="L1612">
        <v>5</v>
      </c>
      <c r="M1612" s="3">
        <v>90.95</v>
      </c>
      <c r="N1612" s="1" t="s">
        <v>6669</v>
      </c>
      <c r="O1612" s="1" t="s">
        <v>52</v>
      </c>
    </row>
    <row r="1613" spans="1:15" x14ac:dyDescent="0.3">
      <c r="A1613" s="1" t="s">
        <v>4769</v>
      </c>
      <c r="B1613" s="2">
        <v>45095</v>
      </c>
      <c r="C1613" s="1" t="s">
        <v>6666</v>
      </c>
      <c r="D1613" s="1" t="s">
        <v>24</v>
      </c>
      <c r="E1613">
        <v>2023</v>
      </c>
      <c r="F1613" s="1" t="s">
        <v>118</v>
      </c>
      <c r="G1613" s="1" t="s">
        <v>4770</v>
      </c>
      <c r="H1613" s="1" t="s">
        <v>4771</v>
      </c>
      <c r="I1613" s="1" t="s">
        <v>4772</v>
      </c>
      <c r="J1613" s="1" t="s">
        <v>87</v>
      </c>
      <c r="K1613" s="3">
        <v>7.41</v>
      </c>
      <c r="L1613">
        <v>5</v>
      </c>
      <c r="M1613" s="3">
        <v>37.049999999999997</v>
      </c>
      <c r="N1613" s="1" t="s">
        <v>21</v>
      </c>
      <c r="O1613" s="1" t="s">
        <v>30</v>
      </c>
    </row>
    <row r="1614" spans="1:15" x14ac:dyDescent="0.3">
      <c r="A1614" s="1" t="s">
        <v>4773</v>
      </c>
      <c r="B1614" s="2">
        <v>45370</v>
      </c>
      <c r="C1614" s="1" t="s">
        <v>6671</v>
      </c>
      <c r="D1614" s="1" t="s">
        <v>15</v>
      </c>
      <c r="E1614">
        <v>2024</v>
      </c>
      <c r="F1614" s="1" t="s">
        <v>2473</v>
      </c>
      <c r="G1614" s="1" t="s">
        <v>2474</v>
      </c>
      <c r="H1614" s="1" t="s">
        <v>4774</v>
      </c>
      <c r="I1614" s="1" t="s">
        <v>4775</v>
      </c>
      <c r="J1614" s="1" t="s">
        <v>87</v>
      </c>
      <c r="K1614" s="3">
        <v>24.44</v>
      </c>
      <c r="L1614">
        <v>2</v>
      </c>
      <c r="M1614" s="3">
        <v>48.88</v>
      </c>
      <c r="N1614" s="1" t="s">
        <v>29</v>
      </c>
      <c r="O1614" s="1" t="s">
        <v>52</v>
      </c>
    </row>
    <row r="1615" spans="1:15" x14ac:dyDescent="0.3">
      <c r="A1615" s="1" t="s">
        <v>4776</v>
      </c>
      <c r="B1615" s="2">
        <v>45173</v>
      </c>
      <c r="C1615" s="1" t="s">
        <v>6667</v>
      </c>
      <c r="D1615" s="1" t="s">
        <v>60</v>
      </c>
      <c r="E1615">
        <v>2023</v>
      </c>
      <c r="F1615" s="1" t="s">
        <v>1840</v>
      </c>
      <c r="G1615" s="1" t="s">
        <v>1841</v>
      </c>
      <c r="H1615" s="1" t="s">
        <v>267</v>
      </c>
      <c r="I1615" s="1" t="s">
        <v>268</v>
      </c>
      <c r="J1615" s="1" t="s">
        <v>20</v>
      </c>
      <c r="K1615" s="3">
        <v>9.81</v>
      </c>
      <c r="L1615">
        <v>5</v>
      </c>
      <c r="M1615" s="3">
        <v>49.05</v>
      </c>
      <c r="N1615" s="1" t="s">
        <v>21</v>
      </c>
      <c r="O1615" s="1" t="s">
        <v>80</v>
      </c>
    </row>
    <row r="1616" spans="1:15" x14ac:dyDescent="0.3">
      <c r="A1616" s="1" t="s">
        <v>4777</v>
      </c>
      <c r="B1616" s="2">
        <v>45191</v>
      </c>
      <c r="C1616" s="1" t="s">
        <v>6668</v>
      </c>
      <c r="D1616" s="1" t="s">
        <v>60</v>
      </c>
      <c r="E1616">
        <v>2023</v>
      </c>
      <c r="F1616" s="1" t="s">
        <v>1310</v>
      </c>
      <c r="G1616" s="1" t="s">
        <v>1311</v>
      </c>
      <c r="H1616" s="1" t="s">
        <v>717</v>
      </c>
      <c r="I1616" s="1" t="s">
        <v>4060</v>
      </c>
      <c r="J1616" s="1" t="s">
        <v>87</v>
      </c>
      <c r="K1616" s="3">
        <v>18.48</v>
      </c>
      <c r="L1616">
        <v>3</v>
      </c>
      <c r="M1616" s="3">
        <v>55.44</v>
      </c>
      <c r="N1616" s="1" t="s">
        <v>88</v>
      </c>
      <c r="O1616" s="1" t="s">
        <v>44</v>
      </c>
    </row>
    <row r="1617" spans="1:15" x14ac:dyDescent="0.3">
      <c r="A1617" s="1" t="s">
        <v>4778</v>
      </c>
      <c r="B1617" s="2">
        <v>45049</v>
      </c>
      <c r="C1617" s="1" t="s">
        <v>6670</v>
      </c>
      <c r="D1617" s="1" t="s">
        <v>46</v>
      </c>
      <c r="E1617">
        <v>2023</v>
      </c>
      <c r="F1617" s="1" t="s">
        <v>1993</v>
      </c>
      <c r="G1617" s="1" t="s">
        <v>4779</v>
      </c>
      <c r="H1617" s="1" t="s">
        <v>3878</v>
      </c>
      <c r="I1617" s="1" t="s">
        <v>4780</v>
      </c>
      <c r="J1617" s="1" t="s">
        <v>87</v>
      </c>
      <c r="K1617" s="3">
        <v>23.24</v>
      </c>
      <c r="L1617">
        <v>5</v>
      </c>
      <c r="M1617" s="3">
        <v>116.2</v>
      </c>
      <c r="N1617" s="1" t="s">
        <v>21</v>
      </c>
      <c r="O1617" s="1" t="s">
        <v>30</v>
      </c>
    </row>
    <row r="1618" spans="1:15" x14ac:dyDescent="0.3">
      <c r="A1618" s="1" t="s">
        <v>4781</v>
      </c>
      <c r="B1618" s="2">
        <v>45571</v>
      </c>
      <c r="C1618" s="1" t="s">
        <v>6666</v>
      </c>
      <c r="D1618" s="1" t="s">
        <v>133</v>
      </c>
      <c r="E1618">
        <v>2024</v>
      </c>
      <c r="F1618" s="1" t="s">
        <v>2017</v>
      </c>
      <c r="G1618" s="1" t="s">
        <v>4654</v>
      </c>
      <c r="H1618" s="1" t="s">
        <v>1859</v>
      </c>
      <c r="I1618" s="1" t="s">
        <v>1860</v>
      </c>
      <c r="J1618" s="1" t="s">
        <v>20</v>
      </c>
      <c r="K1618" s="3">
        <v>54.65</v>
      </c>
      <c r="L1618">
        <v>1</v>
      </c>
      <c r="M1618" s="3">
        <v>54.65</v>
      </c>
      <c r="N1618" s="1" t="s">
        <v>29</v>
      </c>
      <c r="O1618" s="1" t="s">
        <v>22</v>
      </c>
    </row>
    <row r="1619" spans="1:15" x14ac:dyDescent="0.3">
      <c r="A1619" s="1" t="s">
        <v>4782</v>
      </c>
      <c r="B1619" s="2">
        <v>45012</v>
      </c>
      <c r="C1619" s="1" t="s">
        <v>6667</v>
      </c>
      <c r="D1619" s="1" t="s">
        <v>15</v>
      </c>
      <c r="E1619">
        <v>2023</v>
      </c>
      <c r="F1619" s="1" t="s">
        <v>3429</v>
      </c>
      <c r="G1619" s="1" t="s">
        <v>4783</v>
      </c>
      <c r="H1619" s="1" t="s">
        <v>2535</v>
      </c>
      <c r="I1619" s="1" t="s">
        <v>4784</v>
      </c>
      <c r="J1619" s="1" t="s">
        <v>70</v>
      </c>
      <c r="K1619" s="3">
        <v>27.11</v>
      </c>
      <c r="L1619">
        <v>5</v>
      </c>
      <c r="M1619" s="3">
        <v>135.55000000000001</v>
      </c>
      <c r="N1619" s="1" t="s">
        <v>88</v>
      </c>
      <c r="O1619" s="1" t="s">
        <v>37</v>
      </c>
    </row>
    <row r="1620" spans="1:15" x14ac:dyDescent="0.3">
      <c r="A1620" s="1" t="s">
        <v>4785</v>
      </c>
      <c r="B1620" s="2">
        <v>45542</v>
      </c>
      <c r="C1620" s="1" t="s">
        <v>6673</v>
      </c>
      <c r="D1620" s="1" t="s">
        <v>60</v>
      </c>
      <c r="E1620">
        <v>2024</v>
      </c>
      <c r="F1620" s="1" t="s">
        <v>1742</v>
      </c>
      <c r="G1620" s="1" t="s">
        <v>1743</v>
      </c>
      <c r="H1620" s="1" t="s">
        <v>1205</v>
      </c>
      <c r="I1620" s="1" t="s">
        <v>4786</v>
      </c>
      <c r="J1620" s="1" t="s">
        <v>20</v>
      </c>
      <c r="K1620" s="3">
        <v>22.21</v>
      </c>
      <c r="L1620">
        <v>1</v>
      </c>
      <c r="M1620" s="3">
        <v>22.21</v>
      </c>
      <c r="N1620" s="1" t="s">
        <v>21</v>
      </c>
      <c r="O1620" s="1" t="s">
        <v>37</v>
      </c>
    </row>
    <row r="1621" spans="1:15" x14ac:dyDescent="0.3">
      <c r="A1621" s="1" t="s">
        <v>4787</v>
      </c>
      <c r="B1621" s="2">
        <v>45622</v>
      </c>
      <c r="C1621" s="1" t="s">
        <v>6671</v>
      </c>
      <c r="D1621" s="1" t="s">
        <v>54</v>
      </c>
      <c r="E1621">
        <v>2024</v>
      </c>
      <c r="F1621" s="1" t="s">
        <v>1015</v>
      </c>
      <c r="G1621" s="1" t="s">
        <v>1016</v>
      </c>
      <c r="H1621" s="1" t="s">
        <v>2807</v>
      </c>
      <c r="I1621" s="1" t="s">
        <v>4788</v>
      </c>
      <c r="J1621" s="1" t="s">
        <v>51</v>
      </c>
      <c r="K1621" s="3">
        <v>14.04</v>
      </c>
      <c r="L1621">
        <v>5</v>
      </c>
      <c r="M1621" s="3">
        <v>70.2</v>
      </c>
      <c r="N1621" s="1" t="s">
        <v>21</v>
      </c>
      <c r="O1621" s="1" t="s">
        <v>193</v>
      </c>
    </row>
    <row r="1622" spans="1:15" x14ac:dyDescent="0.3">
      <c r="A1622" s="1" t="s">
        <v>4789</v>
      </c>
      <c r="B1622" s="2">
        <v>45283</v>
      </c>
      <c r="C1622" s="1" t="s">
        <v>6673</v>
      </c>
      <c r="D1622" s="1" t="s">
        <v>107</v>
      </c>
      <c r="E1622">
        <v>2023</v>
      </c>
      <c r="F1622" s="1" t="s">
        <v>2128</v>
      </c>
      <c r="G1622" s="1" t="s">
        <v>2129</v>
      </c>
      <c r="H1622" s="1" t="s">
        <v>955</v>
      </c>
      <c r="I1622" s="1" t="s">
        <v>1586</v>
      </c>
      <c r="J1622" s="1" t="s">
        <v>87</v>
      </c>
      <c r="K1622" s="3">
        <v>39.68</v>
      </c>
      <c r="L1622">
        <v>5</v>
      </c>
      <c r="M1622" s="3">
        <v>198.4</v>
      </c>
      <c r="N1622" s="1" t="s">
        <v>21</v>
      </c>
      <c r="O1622" s="1" t="s">
        <v>52</v>
      </c>
    </row>
    <row r="1623" spans="1:15" x14ac:dyDescent="0.3">
      <c r="A1623" s="1" t="s">
        <v>4790</v>
      </c>
      <c r="B1623" s="2">
        <v>45257</v>
      </c>
      <c r="C1623" s="1" t="s">
        <v>6667</v>
      </c>
      <c r="D1623" s="1" t="s">
        <v>54</v>
      </c>
      <c r="E1623">
        <v>2023</v>
      </c>
      <c r="F1623" s="1" t="s">
        <v>2875</v>
      </c>
      <c r="G1623" s="1" t="s">
        <v>4791</v>
      </c>
      <c r="H1623" s="1" t="s">
        <v>518</v>
      </c>
      <c r="I1623" s="1" t="s">
        <v>916</v>
      </c>
      <c r="J1623" s="1" t="s">
        <v>51</v>
      </c>
      <c r="K1623" s="3">
        <v>28.76</v>
      </c>
      <c r="L1623">
        <v>3</v>
      </c>
      <c r="M1623" s="3">
        <v>86.28</v>
      </c>
      <c r="N1623" s="1" t="s">
        <v>6669</v>
      </c>
      <c r="O1623" s="1" t="s">
        <v>22</v>
      </c>
    </row>
    <row r="1624" spans="1:15" x14ac:dyDescent="0.3">
      <c r="A1624" s="1" t="s">
        <v>4792</v>
      </c>
      <c r="B1624" s="2">
        <v>45605</v>
      </c>
      <c r="C1624" s="1" t="s">
        <v>6673</v>
      </c>
      <c r="D1624" s="1" t="s">
        <v>54</v>
      </c>
      <c r="E1624">
        <v>2024</v>
      </c>
      <c r="F1624" s="1" t="s">
        <v>280</v>
      </c>
      <c r="G1624" s="1" t="s">
        <v>281</v>
      </c>
      <c r="H1624" s="1" t="s">
        <v>1832</v>
      </c>
      <c r="I1624" s="1" t="s">
        <v>1833</v>
      </c>
      <c r="J1624" s="1" t="s">
        <v>70</v>
      </c>
      <c r="K1624" s="3">
        <v>26.82</v>
      </c>
      <c r="L1624">
        <v>2</v>
      </c>
      <c r="M1624" s="3">
        <v>53.64</v>
      </c>
      <c r="N1624" s="1" t="s">
        <v>6669</v>
      </c>
      <c r="O1624" s="1" t="s">
        <v>193</v>
      </c>
    </row>
    <row r="1625" spans="1:15" x14ac:dyDescent="0.3">
      <c r="A1625" s="1" t="s">
        <v>4793</v>
      </c>
      <c r="B1625" s="2">
        <v>45593</v>
      </c>
      <c r="C1625" s="1" t="s">
        <v>6667</v>
      </c>
      <c r="D1625" s="1" t="s">
        <v>133</v>
      </c>
      <c r="E1625">
        <v>2024</v>
      </c>
      <c r="F1625" s="1" t="s">
        <v>4418</v>
      </c>
      <c r="G1625" s="1" t="s">
        <v>4794</v>
      </c>
      <c r="H1625" s="1" t="s">
        <v>4479</v>
      </c>
      <c r="I1625" s="1" t="s">
        <v>4795</v>
      </c>
      <c r="J1625" s="1" t="s">
        <v>70</v>
      </c>
      <c r="K1625" s="3">
        <v>16.97</v>
      </c>
      <c r="L1625">
        <v>5</v>
      </c>
      <c r="M1625" s="3">
        <v>84.85</v>
      </c>
      <c r="N1625" s="1" t="s">
        <v>88</v>
      </c>
      <c r="O1625" s="1" t="s">
        <v>30</v>
      </c>
    </row>
    <row r="1626" spans="1:15" x14ac:dyDescent="0.3">
      <c r="A1626" s="1" t="s">
        <v>4796</v>
      </c>
      <c r="B1626" s="2">
        <v>44933</v>
      </c>
      <c r="C1626" s="1" t="s">
        <v>6673</v>
      </c>
      <c r="D1626" s="1" t="s">
        <v>210</v>
      </c>
      <c r="E1626">
        <v>2023</v>
      </c>
      <c r="F1626" s="1" t="s">
        <v>1215</v>
      </c>
      <c r="G1626" s="1" t="s">
        <v>1977</v>
      </c>
      <c r="H1626" s="1" t="s">
        <v>2734</v>
      </c>
      <c r="I1626" s="1" t="s">
        <v>2735</v>
      </c>
      <c r="J1626" s="1" t="s">
        <v>20</v>
      </c>
      <c r="K1626" s="3">
        <v>42.44</v>
      </c>
      <c r="L1626">
        <v>2</v>
      </c>
      <c r="M1626" s="3">
        <v>84.88</v>
      </c>
      <c r="N1626" s="1" t="s">
        <v>21</v>
      </c>
      <c r="O1626" s="1" t="s">
        <v>44</v>
      </c>
    </row>
    <row r="1627" spans="1:15" x14ac:dyDescent="0.3">
      <c r="A1627" s="1" t="s">
        <v>4797</v>
      </c>
      <c r="B1627" s="2">
        <v>45633</v>
      </c>
      <c r="C1627" s="1" t="s">
        <v>6673</v>
      </c>
      <c r="D1627" s="1" t="s">
        <v>107</v>
      </c>
      <c r="E1627">
        <v>2024</v>
      </c>
      <c r="F1627" s="1" t="s">
        <v>4798</v>
      </c>
      <c r="G1627" s="1" t="s">
        <v>4799</v>
      </c>
      <c r="H1627" s="1" t="s">
        <v>2174</v>
      </c>
      <c r="I1627" s="1" t="s">
        <v>3520</v>
      </c>
      <c r="J1627" s="1" t="s">
        <v>20</v>
      </c>
      <c r="K1627" s="3">
        <v>31.61</v>
      </c>
      <c r="L1627">
        <v>5</v>
      </c>
      <c r="M1627" s="3">
        <v>158.05000000000001</v>
      </c>
      <c r="N1627" s="1" t="s">
        <v>21</v>
      </c>
      <c r="O1627" s="1" t="s">
        <v>37</v>
      </c>
    </row>
    <row r="1628" spans="1:15" x14ac:dyDescent="0.3">
      <c r="A1628" s="1" t="s">
        <v>4800</v>
      </c>
      <c r="B1628" s="2">
        <v>45507</v>
      </c>
      <c r="C1628" s="1" t="s">
        <v>6673</v>
      </c>
      <c r="D1628" s="1" t="s">
        <v>90</v>
      </c>
      <c r="E1628">
        <v>2024</v>
      </c>
      <c r="F1628" s="1" t="s">
        <v>1966</v>
      </c>
      <c r="G1628" s="1" t="s">
        <v>1967</v>
      </c>
      <c r="H1628" s="1" t="s">
        <v>3149</v>
      </c>
      <c r="I1628" s="1" t="s">
        <v>3150</v>
      </c>
      <c r="J1628" s="1" t="s">
        <v>20</v>
      </c>
      <c r="K1628" s="3">
        <v>19.63</v>
      </c>
      <c r="L1628">
        <v>3</v>
      </c>
      <c r="M1628" s="3">
        <v>58.89</v>
      </c>
      <c r="N1628" s="1" t="s">
        <v>6669</v>
      </c>
      <c r="O1628" s="1" t="s">
        <v>37</v>
      </c>
    </row>
    <row r="1629" spans="1:15" x14ac:dyDescent="0.3">
      <c r="A1629" s="1" t="s">
        <v>4801</v>
      </c>
      <c r="B1629" s="2">
        <v>45221</v>
      </c>
      <c r="C1629" s="1" t="s">
        <v>6666</v>
      </c>
      <c r="D1629" s="1" t="s">
        <v>133</v>
      </c>
      <c r="E1629">
        <v>2023</v>
      </c>
      <c r="F1629" s="1" t="s">
        <v>300</v>
      </c>
      <c r="G1629" s="1" t="s">
        <v>2795</v>
      </c>
      <c r="H1629" s="1" t="s">
        <v>772</v>
      </c>
      <c r="I1629" s="1" t="s">
        <v>773</v>
      </c>
      <c r="J1629" s="1" t="s">
        <v>51</v>
      </c>
      <c r="K1629" s="3">
        <v>11.92</v>
      </c>
      <c r="L1629">
        <v>2</v>
      </c>
      <c r="M1629" s="3">
        <v>23.84</v>
      </c>
      <c r="N1629" s="1" t="s">
        <v>6669</v>
      </c>
      <c r="O1629" s="1" t="s">
        <v>37</v>
      </c>
    </row>
    <row r="1630" spans="1:15" x14ac:dyDescent="0.3">
      <c r="A1630" s="1" t="s">
        <v>4802</v>
      </c>
      <c r="B1630" s="2">
        <v>44827</v>
      </c>
      <c r="C1630" s="1" t="s">
        <v>6668</v>
      </c>
      <c r="D1630" s="1" t="s">
        <v>60</v>
      </c>
      <c r="E1630">
        <v>2022</v>
      </c>
      <c r="F1630" s="1" t="s">
        <v>3987</v>
      </c>
      <c r="G1630" s="1" t="s">
        <v>4803</v>
      </c>
      <c r="H1630" s="1" t="s">
        <v>3594</v>
      </c>
      <c r="I1630" s="1" t="s">
        <v>3595</v>
      </c>
      <c r="J1630" s="1" t="s">
        <v>87</v>
      </c>
      <c r="K1630" s="3">
        <v>28.1</v>
      </c>
      <c r="L1630">
        <v>3</v>
      </c>
      <c r="M1630" s="3">
        <v>84.3</v>
      </c>
      <c r="N1630" s="1" t="s">
        <v>21</v>
      </c>
      <c r="O1630" s="1" t="s">
        <v>80</v>
      </c>
    </row>
    <row r="1631" spans="1:15" x14ac:dyDescent="0.3">
      <c r="A1631" s="1" t="s">
        <v>4804</v>
      </c>
      <c r="B1631" s="2">
        <v>45262</v>
      </c>
      <c r="C1631" s="1" t="s">
        <v>6673</v>
      </c>
      <c r="D1631" s="1" t="s">
        <v>107</v>
      </c>
      <c r="E1631">
        <v>2023</v>
      </c>
      <c r="F1631" s="1" t="s">
        <v>3417</v>
      </c>
      <c r="G1631" s="1" t="s">
        <v>3418</v>
      </c>
      <c r="H1631" s="1" t="s">
        <v>1546</v>
      </c>
      <c r="I1631" s="1" t="s">
        <v>1547</v>
      </c>
      <c r="J1631" s="1" t="s">
        <v>70</v>
      </c>
      <c r="K1631" s="3">
        <v>13.56</v>
      </c>
      <c r="L1631">
        <v>5</v>
      </c>
      <c r="M1631" s="3">
        <v>67.8</v>
      </c>
      <c r="N1631" s="1" t="s">
        <v>21</v>
      </c>
      <c r="O1631" s="1" t="s">
        <v>80</v>
      </c>
    </row>
    <row r="1632" spans="1:15" x14ac:dyDescent="0.3">
      <c r="A1632" s="1" t="s">
        <v>4805</v>
      </c>
      <c r="B1632" s="2">
        <v>45660</v>
      </c>
      <c r="C1632" s="1" t="s">
        <v>6668</v>
      </c>
      <c r="D1632" s="1" t="s">
        <v>210</v>
      </c>
      <c r="E1632">
        <v>2025</v>
      </c>
      <c r="F1632" s="1" t="s">
        <v>728</v>
      </c>
      <c r="G1632" s="1" t="s">
        <v>3771</v>
      </c>
      <c r="H1632" s="1" t="s">
        <v>2334</v>
      </c>
      <c r="I1632" s="1" t="s">
        <v>2335</v>
      </c>
      <c r="J1632" s="1" t="s">
        <v>20</v>
      </c>
      <c r="K1632" s="3">
        <v>48.9</v>
      </c>
      <c r="L1632">
        <v>3</v>
      </c>
      <c r="M1632" s="3">
        <v>146.69999999999999</v>
      </c>
      <c r="N1632" s="1" t="s">
        <v>6669</v>
      </c>
      <c r="O1632" s="1" t="s">
        <v>80</v>
      </c>
    </row>
    <row r="1633" spans="1:15" x14ac:dyDescent="0.3">
      <c r="A1633" s="1" t="s">
        <v>4806</v>
      </c>
      <c r="B1633" s="2">
        <v>44950</v>
      </c>
      <c r="C1633" s="1" t="s">
        <v>6671</v>
      </c>
      <c r="D1633" s="1" t="s">
        <v>210</v>
      </c>
      <c r="E1633">
        <v>2023</v>
      </c>
      <c r="F1633" s="1" t="s">
        <v>2028</v>
      </c>
      <c r="G1633" s="1" t="s">
        <v>2029</v>
      </c>
      <c r="H1633" s="1" t="s">
        <v>2032</v>
      </c>
      <c r="I1633" s="1" t="s">
        <v>2033</v>
      </c>
      <c r="J1633" s="1" t="s">
        <v>87</v>
      </c>
      <c r="K1633" s="3">
        <v>39.94</v>
      </c>
      <c r="L1633">
        <v>5</v>
      </c>
      <c r="M1633" s="3">
        <v>199.7</v>
      </c>
      <c r="N1633" s="1" t="s">
        <v>21</v>
      </c>
      <c r="O1633" s="1" t="s">
        <v>44</v>
      </c>
    </row>
    <row r="1634" spans="1:15" x14ac:dyDescent="0.3">
      <c r="A1634" s="1" t="s">
        <v>4807</v>
      </c>
      <c r="B1634" s="2">
        <v>45156</v>
      </c>
      <c r="C1634" s="1" t="s">
        <v>6668</v>
      </c>
      <c r="D1634" s="1" t="s">
        <v>90</v>
      </c>
      <c r="E1634">
        <v>2023</v>
      </c>
      <c r="F1634" s="1" t="s">
        <v>1353</v>
      </c>
      <c r="G1634" s="1" t="s">
        <v>1354</v>
      </c>
      <c r="H1634" s="1" t="s">
        <v>3542</v>
      </c>
      <c r="I1634" s="1" t="s">
        <v>3543</v>
      </c>
      <c r="J1634" s="1" t="s">
        <v>20</v>
      </c>
      <c r="K1634" s="3">
        <v>42.03</v>
      </c>
      <c r="L1634">
        <v>1</v>
      </c>
      <c r="M1634" s="3">
        <v>42.03</v>
      </c>
      <c r="N1634" s="1" t="s">
        <v>21</v>
      </c>
      <c r="O1634" s="1" t="s">
        <v>30</v>
      </c>
    </row>
    <row r="1635" spans="1:15" x14ac:dyDescent="0.3">
      <c r="A1635" s="1" t="s">
        <v>4808</v>
      </c>
      <c r="B1635" s="2">
        <v>45487</v>
      </c>
      <c r="C1635" s="1" t="s">
        <v>6666</v>
      </c>
      <c r="D1635" s="1" t="s">
        <v>32</v>
      </c>
      <c r="E1635">
        <v>2024</v>
      </c>
      <c r="F1635" s="1" t="s">
        <v>921</v>
      </c>
      <c r="G1635" s="1" t="s">
        <v>3374</v>
      </c>
      <c r="H1635" s="1" t="s">
        <v>2065</v>
      </c>
      <c r="I1635" s="1" t="s">
        <v>4809</v>
      </c>
      <c r="J1635" s="1" t="s">
        <v>51</v>
      </c>
      <c r="K1635" s="3">
        <v>25.61</v>
      </c>
      <c r="L1635">
        <v>4</v>
      </c>
      <c r="M1635" s="3">
        <v>102.44</v>
      </c>
      <c r="N1635" s="1" t="s">
        <v>21</v>
      </c>
      <c r="O1635" s="1" t="s">
        <v>44</v>
      </c>
    </row>
    <row r="1636" spans="1:15" x14ac:dyDescent="0.3">
      <c r="A1636" s="1" t="s">
        <v>4810</v>
      </c>
      <c r="B1636" s="2">
        <v>45850</v>
      </c>
      <c r="C1636" s="1" t="s">
        <v>6673</v>
      </c>
      <c r="D1636" s="1" t="s">
        <v>32</v>
      </c>
      <c r="E1636">
        <v>2025</v>
      </c>
      <c r="F1636" s="1" t="s">
        <v>2884</v>
      </c>
      <c r="G1636" s="1" t="s">
        <v>2885</v>
      </c>
      <c r="H1636" s="1" t="s">
        <v>513</v>
      </c>
      <c r="I1636" s="1" t="s">
        <v>1178</v>
      </c>
      <c r="J1636" s="1" t="s">
        <v>70</v>
      </c>
      <c r="K1636" s="3">
        <v>5.07</v>
      </c>
      <c r="L1636">
        <v>2</v>
      </c>
      <c r="M1636" s="3">
        <v>10.14</v>
      </c>
      <c r="N1636" s="1" t="s">
        <v>21</v>
      </c>
      <c r="O1636" s="1" t="s">
        <v>80</v>
      </c>
    </row>
    <row r="1637" spans="1:15" x14ac:dyDescent="0.3">
      <c r="A1637" s="1" t="s">
        <v>4811</v>
      </c>
      <c r="B1637" s="2">
        <v>45121</v>
      </c>
      <c r="C1637" s="1" t="s">
        <v>6668</v>
      </c>
      <c r="D1637" s="1" t="s">
        <v>32</v>
      </c>
      <c r="E1637">
        <v>2023</v>
      </c>
      <c r="F1637" s="1" t="s">
        <v>1583</v>
      </c>
      <c r="G1637" s="1" t="s">
        <v>1584</v>
      </c>
      <c r="H1637" s="1" t="s">
        <v>785</v>
      </c>
      <c r="I1637" s="1" t="s">
        <v>786</v>
      </c>
      <c r="J1637" s="1" t="s">
        <v>20</v>
      </c>
      <c r="K1637" s="3">
        <v>34.520000000000003</v>
      </c>
      <c r="L1637">
        <v>1</v>
      </c>
      <c r="M1637" s="3">
        <v>34.520000000000003</v>
      </c>
      <c r="N1637" s="1" t="s">
        <v>21</v>
      </c>
      <c r="O1637" s="1" t="s">
        <v>193</v>
      </c>
    </row>
    <row r="1638" spans="1:15" x14ac:dyDescent="0.3">
      <c r="A1638" s="1" t="s">
        <v>4812</v>
      </c>
      <c r="B1638" s="2">
        <v>44835</v>
      </c>
      <c r="C1638" s="1" t="s">
        <v>6673</v>
      </c>
      <c r="D1638" s="1" t="s">
        <v>133</v>
      </c>
      <c r="E1638">
        <v>2022</v>
      </c>
      <c r="F1638" s="1" t="s">
        <v>300</v>
      </c>
      <c r="G1638" s="1" t="s">
        <v>301</v>
      </c>
      <c r="H1638" s="1" t="s">
        <v>4583</v>
      </c>
      <c r="I1638" s="1" t="s">
        <v>4584</v>
      </c>
      <c r="J1638" s="1" t="s">
        <v>20</v>
      </c>
      <c r="K1638" s="3">
        <v>31.31</v>
      </c>
      <c r="L1638">
        <v>1</v>
      </c>
      <c r="M1638" s="3">
        <v>31.31</v>
      </c>
      <c r="N1638" s="1" t="s">
        <v>21</v>
      </c>
      <c r="O1638" s="1" t="s">
        <v>193</v>
      </c>
    </row>
    <row r="1639" spans="1:15" x14ac:dyDescent="0.3">
      <c r="A1639" s="1" t="s">
        <v>4815</v>
      </c>
      <c r="B1639" s="2">
        <v>45405</v>
      </c>
      <c r="C1639" s="1" t="s">
        <v>6671</v>
      </c>
      <c r="D1639" s="1" t="s">
        <v>82</v>
      </c>
      <c r="E1639">
        <v>2024</v>
      </c>
      <c r="F1639" s="1" t="s">
        <v>2051</v>
      </c>
      <c r="G1639" s="1" t="s">
        <v>2052</v>
      </c>
      <c r="H1639" s="1" t="s">
        <v>1959</v>
      </c>
      <c r="I1639" s="1" t="s">
        <v>4515</v>
      </c>
      <c r="J1639" s="1" t="s">
        <v>51</v>
      </c>
      <c r="K1639" s="3">
        <v>8.98</v>
      </c>
      <c r="L1639">
        <v>2</v>
      </c>
      <c r="M1639" s="3">
        <v>17.96</v>
      </c>
      <c r="N1639" s="1" t="s">
        <v>21</v>
      </c>
      <c r="O1639" s="1" t="s">
        <v>37</v>
      </c>
    </row>
    <row r="1640" spans="1:15" x14ac:dyDescent="0.3">
      <c r="A1640" s="1" t="s">
        <v>4816</v>
      </c>
      <c r="B1640" s="2">
        <v>44990</v>
      </c>
      <c r="C1640" s="1" t="s">
        <v>6666</v>
      </c>
      <c r="D1640" s="1" t="s">
        <v>15</v>
      </c>
      <c r="E1640">
        <v>2023</v>
      </c>
      <c r="F1640" s="1" t="s">
        <v>1035</v>
      </c>
      <c r="G1640" s="1" t="s">
        <v>1529</v>
      </c>
      <c r="H1640" s="1" t="s">
        <v>2779</v>
      </c>
      <c r="I1640" s="1" t="s">
        <v>3401</v>
      </c>
      <c r="J1640" s="1" t="s">
        <v>20</v>
      </c>
      <c r="K1640" s="3">
        <v>37.340000000000003</v>
      </c>
      <c r="L1640">
        <v>1</v>
      </c>
      <c r="M1640" s="3">
        <v>37.340000000000003</v>
      </c>
      <c r="N1640" s="1" t="s">
        <v>21</v>
      </c>
      <c r="O1640" s="1" t="s">
        <v>95</v>
      </c>
    </row>
    <row r="1641" spans="1:15" x14ac:dyDescent="0.3">
      <c r="A1641" s="1" t="s">
        <v>4817</v>
      </c>
      <c r="B1641" s="2">
        <v>44989</v>
      </c>
      <c r="C1641" s="1" t="s">
        <v>6673</v>
      </c>
      <c r="D1641" s="1" t="s">
        <v>15</v>
      </c>
      <c r="E1641">
        <v>2023</v>
      </c>
      <c r="F1641" s="1" t="s">
        <v>2154</v>
      </c>
      <c r="G1641" s="1" t="s">
        <v>3548</v>
      </c>
      <c r="H1641" s="1" t="s">
        <v>1373</v>
      </c>
      <c r="I1641" s="1" t="s">
        <v>1374</v>
      </c>
      <c r="J1641" s="1" t="s">
        <v>70</v>
      </c>
      <c r="K1641" s="3">
        <v>32.619999999999997</v>
      </c>
      <c r="L1641">
        <v>5</v>
      </c>
      <c r="M1641" s="3">
        <v>163.1</v>
      </c>
      <c r="N1641" s="1" t="s">
        <v>21</v>
      </c>
      <c r="O1641" s="1" t="s">
        <v>37</v>
      </c>
    </row>
    <row r="1642" spans="1:15" x14ac:dyDescent="0.3">
      <c r="A1642" s="1" t="s">
        <v>4818</v>
      </c>
      <c r="B1642" s="2">
        <v>45366</v>
      </c>
      <c r="C1642" s="1" t="s">
        <v>6668</v>
      </c>
      <c r="D1642" s="1" t="s">
        <v>15</v>
      </c>
      <c r="E1642">
        <v>2024</v>
      </c>
      <c r="F1642" s="1" t="s">
        <v>1452</v>
      </c>
      <c r="G1642" s="1" t="s">
        <v>1453</v>
      </c>
      <c r="H1642" s="1" t="s">
        <v>2079</v>
      </c>
      <c r="I1642" s="1" t="s">
        <v>4556</v>
      </c>
      <c r="J1642" s="1" t="s">
        <v>20</v>
      </c>
      <c r="K1642" s="3">
        <v>17.32</v>
      </c>
      <c r="L1642">
        <v>3</v>
      </c>
      <c r="M1642" s="3">
        <v>51.96</v>
      </c>
      <c r="N1642" s="1" t="s">
        <v>21</v>
      </c>
      <c r="O1642" s="1" t="s">
        <v>80</v>
      </c>
    </row>
    <row r="1643" spans="1:15" x14ac:dyDescent="0.3">
      <c r="A1643" s="1" t="s">
        <v>4819</v>
      </c>
      <c r="B1643" s="2">
        <v>45228</v>
      </c>
      <c r="C1643" s="1" t="s">
        <v>6666</v>
      </c>
      <c r="D1643" s="1" t="s">
        <v>133</v>
      </c>
      <c r="E1643">
        <v>2023</v>
      </c>
      <c r="F1643" s="1" t="s">
        <v>1188</v>
      </c>
      <c r="G1643" s="1" t="s">
        <v>1189</v>
      </c>
      <c r="H1643" s="1" t="s">
        <v>2037</v>
      </c>
      <c r="I1643" s="1" t="s">
        <v>2038</v>
      </c>
      <c r="J1643" s="1" t="s">
        <v>70</v>
      </c>
      <c r="K1643" s="3">
        <v>29.2</v>
      </c>
      <c r="L1643">
        <v>3</v>
      </c>
      <c r="M1643" s="3">
        <v>87.6</v>
      </c>
      <c r="N1643" s="1" t="s">
        <v>21</v>
      </c>
      <c r="O1643" s="1" t="s">
        <v>30</v>
      </c>
    </row>
    <row r="1644" spans="1:15" x14ac:dyDescent="0.3">
      <c r="A1644" s="1" t="s">
        <v>4820</v>
      </c>
      <c r="B1644" s="2">
        <v>44815</v>
      </c>
      <c r="C1644" s="1" t="s">
        <v>6666</v>
      </c>
      <c r="D1644" s="1" t="s">
        <v>60</v>
      </c>
      <c r="E1644">
        <v>2022</v>
      </c>
      <c r="F1644" s="1" t="s">
        <v>2045</v>
      </c>
      <c r="G1644" s="1" t="s">
        <v>4240</v>
      </c>
      <c r="H1644" s="1" t="s">
        <v>1590</v>
      </c>
      <c r="I1644" s="1" t="s">
        <v>1591</v>
      </c>
      <c r="J1644" s="1" t="s">
        <v>51</v>
      </c>
      <c r="K1644" s="3">
        <v>22.59</v>
      </c>
      <c r="L1644">
        <v>1</v>
      </c>
      <c r="M1644" s="3">
        <v>22.59</v>
      </c>
      <c r="N1644" s="1" t="s">
        <v>6669</v>
      </c>
      <c r="O1644" s="1" t="s">
        <v>30</v>
      </c>
    </row>
    <row r="1645" spans="1:15" x14ac:dyDescent="0.3">
      <c r="A1645" s="1" t="s">
        <v>4821</v>
      </c>
      <c r="B1645" s="2">
        <v>45407</v>
      </c>
      <c r="C1645" s="1" t="s">
        <v>6672</v>
      </c>
      <c r="D1645" s="1" t="s">
        <v>82</v>
      </c>
      <c r="E1645">
        <v>2024</v>
      </c>
      <c r="F1645" s="1" t="s">
        <v>2637</v>
      </c>
      <c r="G1645" s="1" t="s">
        <v>3002</v>
      </c>
      <c r="H1645" s="1" t="s">
        <v>3905</v>
      </c>
      <c r="I1645" s="1" t="s">
        <v>3906</v>
      </c>
      <c r="J1645" s="1" t="s">
        <v>51</v>
      </c>
      <c r="K1645" s="3">
        <v>9.75</v>
      </c>
      <c r="L1645">
        <v>1</v>
      </c>
      <c r="M1645" s="3">
        <v>9.75</v>
      </c>
      <c r="N1645" s="1" t="s">
        <v>6669</v>
      </c>
      <c r="O1645" s="1" t="s">
        <v>193</v>
      </c>
    </row>
    <row r="1646" spans="1:15" x14ac:dyDescent="0.3">
      <c r="A1646" s="1" t="s">
        <v>4822</v>
      </c>
      <c r="B1646" s="2">
        <v>45204</v>
      </c>
      <c r="C1646" s="1" t="s">
        <v>6672</v>
      </c>
      <c r="D1646" s="1" t="s">
        <v>133</v>
      </c>
      <c r="E1646">
        <v>2023</v>
      </c>
      <c r="F1646" s="1" t="s">
        <v>4823</v>
      </c>
      <c r="G1646" s="1" t="s">
        <v>4824</v>
      </c>
      <c r="H1646" s="1" t="s">
        <v>2093</v>
      </c>
      <c r="I1646" s="1" t="s">
        <v>2094</v>
      </c>
      <c r="J1646" s="1" t="s">
        <v>87</v>
      </c>
      <c r="K1646" s="3">
        <v>6.29</v>
      </c>
      <c r="L1646">
        <v>3</v>
      </c>
      <c r="M1646" s="3">
        <v>18.87</v>
      </c>
      <c r="N1646" s="1" t="s">
        <v>88</v>
      </c>
      <c r="O1646" s="1" t="s">
        <v>193</v>
      </c>
    </row>
    <row r="1647" spans="1:15" x14ac:dyDescent="0.3">
      <c r="A1647" s="1" t="s">
        <v>4825</v>
      </c>
      <c r="B1647" s="2">
        <v>45193</v>
      </c>
      <c r="C1647" s="1" t="s">
        <v>6666</v>
      </c>
      <c r="D1647" s="1" t="s">
        <v>60</v>
      </c>
      <c r="E1647">
        <v>2023</v>
      </c>
      <c r="F1647" s="1" t="s">
        <v>358</v>
      </c>
      <c r="G1647" s="1" t="s">
        <v>2132</v>
      </c>
      <c r="H1647" s="1" t="s">
        <v>3074</v>
      </c>
      <c r="I1647" s="1" t="s">
        <v>3075</v>
      </c>
      <c r="J1647" s="1" t="s">
        <v>70</v>
      </c>
      <c r="K1647" s="3">
        <v>10.81</v>
      </c>
      <c r="L1647">
        <v>1</v>
      </c>
      <c r="M1647" s="3">
        <v>10.81</v>
      </c>
      <c r="N1647" s="1" t="s">
        <v>29</v>
      </c>
      <c r="O1647" s="1" t="s">
        <v>37</v>
      </c>
    </row>
    <row r="1648" spans="1:15" x14ac:dyDescent="0.3">
      <c r="A1648" s="1" t="s">
        <v>4826</v>
      </c>
      <c r="B1648" s="2">
        <v>45098</v>
      </c>
      <c r="C1648" s="1" t="s">
        <v>6670</v>
      </c>
      <c r="D1648" s="1" t="s">
        <v>24</v>
      </c>
      <c r="E1648">
        <v>2023</v>
      </c>
      <c r="F1648" s="1" t="s">
        <v>179</v>
      </c>
      <c r="G1648" s="1" t="s">
        <v>4827</v>
      </c>
      <c r="H1648" s="1" t="s">
        <v>4828</v>
      </c>
      <c r="I1648" s="1" t="s">
        <v>4829</v>
      </c>
      <c r="J1648" s="1" t="s">
        <v>20</v>
      </c>
      <c r="K1648" s="3">
        <v>12.6</v>
      </c>
      <c r="L1648">
        <v>2</v>
      </c>
      <c r="M1648" s="3">
        <v>25.2</v>
      </c>
      <c r="N1648" s="1" t="s">
        <v>88</v>
      </c>
      <c r="O1648" s="1" t="s">
        <v>30</v>
      </c>
    </row>
    <row r="1649" spans="1:15" x14ac:dyDescent="0.3">
      <c r="A1649" s="1" t="s">
        <v>4830</v>
      </c>
      <c r="B1649" s="2">
        <v>45527</v>
      </c>
      <c r="C1649" s="1" t="s">
        <v>6668</v>
      </c>
      <c r="D1649" s="1" t="s">
        <v>90</v>
      </c>
      <c r="E1649">
        <v>2024</v>
      </c>
      <c r="F1649" s="1" t="s">
        <v>4418</v>
      </c>
      <c r="G1649" s="1" t="s">
        <v>4419</v>
      </c>
      <c r="H1649" s="1" t="s">
        <v>2913</v>
      </c>
      <c r="I1649" s="1" t="s">
        <v>4831</v>
      </c>
      <c r="J1649" s="1" t="s">
        <v>20</v>
      </c>
      <c r="K1649" s="3">
        <v>14.22</v>
      </c>
      <c r="L1649">
        <v>3</v>
      </c>
      <c r="M1649" s="3">
        <v>42.66</v>
      </c>
      <c r="N1649" s="1" t="s">
        <v>21</v>
      </c>
      <c r="O1649" s="1" t="s">
        <v>193</v>
      </c>
    </row>
    <row r="1650" spans="1:15" x14ac:dyDescent="0.3">
      <c r="A1650" s="1" t="s">
        <v>4832</v>
      </c>
      <c r="B1650" s="2">
        <v>45183</v>
      </c>
      <c r="C1650" s="1" t="s">
        <v>6672</v>
      </c>
      <c r="D1650" s="1" t="s">
        <v>60</v>
      </c>
      <c r="E1650">
        <v>2023</v>
      </c>
      <c r="F1650" s="1" t="s">
        <v>3463</v>
      </c>
      <c r="G1650" s="1" t="s">
        <v>3464</v>
      </c>
      <c r="H1650" s="1" t="s">
        <v>645</v>
      </c>
      <c r="I1650" s="1" t="s">
        <v>4833</v>
      </c>
      <c r="J1650" s="1" t="s">
        <v>70</v>
      </c>
      <c r="K1650" s="3">
        <v>19.14</v>
      </c>
      <c r="L1650">
        <v>4</v>
      </c>
      <c r="M1650" s="3">
        <v>76.56</v>
      </c>
      <c r="N1650" s="1" t="s">
        <v>6669</v>
      </c>
      <c r="O1650" s="1" t="s">
        <v>22</v>
      </c>
    </row>
    <row r="1651" spans="1:15" x14ac:dyDescent="0.3">
      <c r="A1651" s="1" t="s">
        <v>4834</v>
      </c>
      <c r="B1651" s="2">
        <v>45544</v>
      </c>
      <c r="C1651" s="1" t="s">
        <v>6667</v>
      </c>
      <c r="D1651" s="1" t="s">
        <v>60</v>
      </c>
      <c r="E1651">
        <v>2024</v>
      </c>
      <c r="F1651" s="1" t="s">
        <v>2099</v>
      </c>
      <c r="G1651" s="1" t="s">
        <v>4835</v>
      </c>
      <c r="H1651" s="1" t="s">
        <v>1735</v>
      </c>
      <c r="I1651" s="1" t="s">
        <v>1736</v>
      </c>
      <c r="J1651" s="1" t="s">
        <v>20</v>
      </c>
      <c r="K1651" s="3">
        <v>47.42</v>
      </c>
      <c r="L1651">
        <v>3</v>
      </c>
      <c r="M1651" s="3">
        <v>142.26</v>
      </c>
      <c r="N1651" s="1" t="s">
        <v>29</v>
      </c>
      <c r="O1651" s="1" t="s">
        <v>44</v>
      </c>
    </row>
    <row r="1652" spans="1:15" x14ac:dyDescent="0.3">
      <c r="A1652" s="1" t="s">
        <v>4836</v>
      </c>
      <c r="B1652" s="2">
        <v>45538</v>
      </c>
      <c r="C1652" s="1" t="s">
        <v>6671</v>
      </c>
      <c r="D1652" s="1" t="s">
        <v>60</v>
      </c>
      <c r="E1652">
        <v>2024</v>
      </c>
      <c r="F1652" s="1" t="s">
        <v>2199</v>
      </c>
      <c r="G1652" s="1" t="s">
        <v>2200</v>
      </c>
      <c r="H1652" s="1" t="s">
        <v>1677</v>
      </c>
      <c r="I1652" s="1" t="s">
        <v>1678</v>
      </c>
      <c r="J1652" s="1" t="s">
        <v>20</v>
      </c>
      <c r="K1652" s="3">
        <v>24</v>
      </c>
      <c r="L1652">
        <v>4</v>
      </c>
      <c r="M1652" s="3">
        <v>96</v>
      </c>
      <c r="N1652" s="1" t="s">
        <v>21</v>
      </c>
      <c r="O1652" s="1" t="s">
        <v>37</v>
      </c>
    </row>
    <row r="1653" spans="1:15" x14ac:dyDescent="0.3">
      <c r="A1653" s="1" t="s">
        <v>4837</v>
      </c>
      <c r="B1653" s="2">
        <v>45124</v>
      </c>
      <c r="C1653" s="1" t="s">
        <v>6667</v>
      </c>
      <c r="D1653" s="1" t="s">
        <v>32</v>
      </c>
      <c r="E1653">
        <v>2023</v>
      </c>
      <c r="F1653" s="1" t="s">
        <v>854</v>
      </c>
      <c r="G1653" s="1" t="s">
        <v>4838</v>
      </c>
      <c r="H1653" s="1" t="s">
        <v>2579</v>
      </c>
      <c r="I1653" s="1" t="s">
        <v>4839</v>
      </c>
      <c r="J1653" s="1" t="s">
        <v>20</v>
      </c>
      <c r="K1653" s="3">
        <v>10.25</v>
      </c>
      <c r="L1653">
        <v>4</v>
      </c>
      <c r="M1653" s="3">
        <v>41</v>
      </c>
      <c r="N1653" s="1" t="s">
        <v>6669</v>
      </c>
      <c r="O1653" s="1" t="s">
        <v>22</v>
      </c>
    </row>
    <row r="1654" spans="1:15" x14ac:dyDescent="0.3">
      <c r="A1654" s="1" t="s">
        <v>4840</v>
      </c>
      <c r="B1654" s="2">
        <v>45768</v>
      </c>
      <c r="C1654" s="1" t="s">
        <v>6667</v>
      </c>
      <c r="D1654" s="1" t="s">
        <v>82</v>
      </c>
      <c r="E1654">
        <v>2025</v>
      </c>
      <c r="F1654" s="1" t="s">
        <v>285</v>
      </c>
      <c r="G1654" s="1" t="s">
        <v>2954</v>
      </c>
      <c r="H1654" s="1" t="s">
        <v>4132</v>
      </c>
      <c r="I1654" s="1" t="s">
        <v>4133</v>
      </c>
      <c r="J1654" s="1" t="s">
        <v>20</v>
      </c>
      <c r="K1654" s="3">
        <v>32.840000000000003</v>
      </c>
      <c r="L1654">
        <v>2</v>
      </c>
      <c r="M1654" s="3">
        <v>65.680000000000007</v>
      </c>
      <c r="N1654" s="1" t="s">
        <v>6669</v>
      </c>
      <c r="O1654" s="1" t="s">
        <v>37</v>
      </c>
    </row>
    <row r="1655" spans="1:15" x14ac:dyDescent="0.3">
      <c r="A1655" s="1" t="s">
        <v>4841</v>
      </c>
      <c r="B1655" s="2">
        <v>45416</v>
      </c>
      <c r="C1655" s="1" t="s">
        <v>6673</v>
      </c>
      <c r="D1655" s="1" t="s">
        <v>46</v>
      </c>
      <c r="E1655">
        <v>2024</v>
      </c>
      <c r="F1655" s="1" t="s">
        <v>1285</v>
      </c>
      <c r="G1655" s="1" t="s">
        <v>4842</v>
      </c>
      <c r="H1655" s="1" t="s">
        <v>3912</v>
      </c>
      <c r="I1655" s="1" t="s">
        <v>3913</v>
      </c>
      <c r="J1655" s="1" t="s">
        <v>51</v>
      </c>
      <c r="K1655" s="3">
        <v>14.82</v>
      </c>
      <c r="L1655">
        <v>2</v>
      </c>
      <c r="M1655" s="3">
        <v>29.64</v>
      </c>
      <c r="N1655" s="1" t="s">
        <v>6669</v>
      </c>
      <c r="O1655" s="1" t="s">
        <v>44</v>
      </c>
    </row>
    <row r="1656" spans="1:15" x14ac:dyDescent="0.3">
      <c r="A1656" s="1" t="s">
        <v>4843</v>
      </c>
      <c r="B1656" s="2">
        <v>45387</v>
      </c>
      <c r="C1656" s="1" t="s">
        <v>6668</v>
      </c>
      <c r="D1656" s="1" t="s">
        <v>82</v>
      </c>
      <c r="E1656">
        <v>2024</v>
      </c>
      <c r="F1656" s="1" t="s">
        <v>290</v>
      </c>
      <c r="G1656" s="1" t="s">
        <v>291</v>
      </c>
      <c r="H1656" s="1" t="s">
        <v>1730</v>
      </c>
      <c r="I1656" s="1" t="s">
        <v>1731</v>
      </c>
      <c r="J1656" s="1" t="s">
        <v>70</v>
      </c>
      <c r="K1656" s="3">
        <v>45.37</v>
      </c>
      <c r="L1656">
        <v>3</v>
      </c>
      <c r="M1656" s="3">
        <v>136.11000000000001</v>
      </c>
      <c r="N1656" s="1" t="s">
        <v>29</v>
      </c>
      <c r="O1656" s="1" t="s">
        <v>193</v>
      </c>
    </row>
    <row r="1657" spans="1:15" x14ac:dyDescent="0.3">
      <c r="A1657" s="1" t="s">
        <v>4845</v>
      </c>
      <c r="B1657" s="2">
        <v>45211</v>
      </c>
      <c r="C1657" s="1" t="s">
        <v>6672</v>
      </c>
      <c r="D1657" s="1" t="s">
        <v>133</v>
      </c>
      <c r="E1657">
        <v>2023</v>
      </c>
      <c r="F1657" s="1" t="s">
        <v>2644</v>
      </c>
      <c r="G1657" s="1" t="s">
        <v>3169</v>
      </c>
      <c r="H1657" s="1" t="s">
        <v>1812</v>
      </c>
      <c r="I1657" s="1" t="s">
        <v>1813</v>
      </c>
      <c r="J1657" s="1" t="s">
        <v>70</v>
      </c>
      <c r="K1657" s="3">
        <v>39.85</v>
      </c>
      <c r="L1657">
        <v>1</v>
      </c>
      <c r="M1657" s="3">
        <v>39.85</v>
      </c>
      <c r="N1657" s="1" t="s">
        <v>21</v>
      </c>
      <c r="O1657" s="1" t="s">
        <v>44</v>
      </c>
    </row>
    <row r="1658" spans="1:15" x14ac:dyDescent="0.3">
      <c r="A1658" s="1" t="s">
        <v>4846</v>
      </c>
      <c r="B1658" s="2">
        <v>45437</v>
      </c>
      <c r="C1658" s="1" t="s">
        <v>6673</v>
      </c>
      <c r="D1658" s="1" t="s">
        <v>46</v>
      </c>
      <c r="E1658">
        <v>2024</v>
      </c>
      <c r="F1658" s="1" t="s">
        <v>1564</v>
      </c>
      <c r="G1658" s="1" t="s">
        <v>1565</v>
      </c>
      <c r="H1658" s="1" t="s">
        <v>4847</v>
      </c>
      <c r="I1658" s="1" t="s">
        <v>4848</v>
      </c>
      <c r="J1658" s="1" t="s">
        <v>20</v>
      </c>
      <c r="K1658" s="3">
        <v>45.25</v>
      </c>
      <c r="L1658">
        <v>5</v>
      </c>
      <c r="M1658" s="3">
        <v>226.25</v>
      </c>
      <c r="N1658" s="1" t="s">
        <v>29</v>
      </c>
      <c r="O1658" s="1" t="s">
        <v>30</v>
      </c>
    </row>
    <row r="1659" spans="1:15" x14ac:dyDescent="0.3">
      <c r="A1659" s="1" t="s">
        <v>4849</v>
      </c>
      <c r="B1659" s="2">
        <v>45755</v>
      </c>
      <c r="C1659" s="1" t="s">
        <v>6671</v>
      </c>
      <c r="D1659" s="1" t="s">
        <v>82</v>
      </c>
      <c r="E1659">
        <v>2025</v>
      </c>
      <c r="F1659" s="1" t="s">
        <v>414</v>
      </c>
      <c r="G1659" s="1" t="s">
        <v>415</v>
      </c>
      <c r="H1659" s="1" t="s">
        <v>3116</v>
      </c>
      <c r="I1659" s="1" t="s">
        <v>3117</v>
      </c>
      <c r="J1659" s="1" t="s">
        <v>20</v>
      </c>
      <c r="K1659" s="3">
        <v>30.14</v>
      </c>
      <c r="L1659">
        <v>5</v>
      </c>
      <c r="M1659" s="3">
        <v>150.69999999999999</v>
      </c>
      <c r="N1659" s="1" t="s">
        <v>21</v>
      </c>
      <c r="O1659" s="1" t="s">
        <v>22</v>
      </c>
    </row>
    <row r="1660" spans="1:15" x14ac:dyDescent="0.3">
      <c r="A1660" s="1" t="s">
        <v>4850</v>
      </c>
      <c r="B1660" s="2">
        <v>45026</v>
      </c>
      <c r="C1660" s="1" t="s">
        <v>6667</v>
      </c>
      <c r="D1660" s="1" t="s">
        <v>82</v>
      </c>
      <c r="E1660">
        <v>2023</v>
      </c>
      <c r="F1660" s="1" t="s">
        <v>1902</v>
      </c>
      <c r="G1660" s="1" t="s">
        <v>1903</v>
      </c>
      <c r="H1660" s="1" t="s">
        <v>4851</v>
      </c>
      <c r="I1660" s="1" t="s">
        <v>4852</v>
      </c>
      <c r="J1660" s="1" t="s">
        <v>51</v>
      </c>
      <c r="K1660" s="3">
        <v>29.96</v>
      </c>
      <c r="L1660">
        <v>5</v>
      </c>
      <c r="M1660" s="3">
        <v>149.80000000000001</v>
      </c>
      <c r="N1660" s="1" t="s">
        <v>29</v>
      </c>
      <c r="O1660" s="1" t="s">
        <v>22</v>
      </c>
    </row>
    <row r="1661" spans="1:15" x14ac:dyDescent="0.3">
      <c r="A1661" s="1" t="s">
        <v>4853</v>
      </c>
      <c r="B1661" s="2">
        <v>45789</v>
      </c>
      <c r="C1661" s="1" t="s">
        <v>6667</v>
      </c>
      <c r="D1661" s="1" t="s">
        <v>46</v>
      </c>
      <c r="E1661">
        <v>2025</v>
      </c>
      <c r="F1661" s="1" t="s">
        <v>578</v>
      </c>
      <c r="G1661" s="1" t="s">
        <v>579</v>
      </c>
      <c r="H1661" s="1" t="s">
        <v>2037</v>
      </c>
      <c r="I1661" s="1" t="s">
        <v>2038</v>
      </c>
      <c r="J1661" s="1" t="s">
        <v>70</v>
      </c>
      <c r="K1661" s="3">
        <v>36.35</v>
      </c>
      <c r="L1661">
        <v>2</v>
      </c>
      <c r="M1661" s="3">
        <v>72.7</v>
      </c>
      <c r="N1661" s="1" t="s">
        <v>6669</v>
      </c>
      <c r="O1661" s="1" t="s">
        <v>80</v>
      </c>
    </row>
    <row r="1662" spans="1:15" x14ac:dyDescent="0.3">
      <c r="A1662" s="1" t="s">
        <v>4854</v>
      </c>
      <c r="B1662" s="2">
        <v>45446</v>
      </c>
      <c r="C1662" s="1" t="s">
        <v>6667</v>
      </c>
      <c r="D1662" s="1" t="s">
        <v>24</v>
      </c>
      <c r="E1662">
        <v>2024</v>
      </c>
      <c r="F1662" s="1" t="s">
        <v>3163</v>
      </c>
      <c r="G1662" s="1" t="s">
        <v>3164</v>
      </c>
      <c r="H1662" s="1" t="s">
        <v>3505</v>
      </c>
      <c r="I1662" s="1" t="s">
        <v>3506</v>
      </c>
      <c r="J1662" s="1" t="s">
        <v>20</v>
      </c>
      <c r="K1662" s="3">
        <v>26.43</v>
      </c>
      <c r="L1662">
        <v>5</v>
      </c>
      <c r="M1662" s="3">
        <v>132.15</v>
      </c>
      <c r="N1662" s="1" t="s">
        <v>6669</v>
      </c>
      <c r="O1662" s="1" t="s">
        <v>37</v>
      </c>
    </row>
    <row r="1663" spans="1:15" x14ac:dyDescent="0.3">
      <c r="A1663" s="1" t="s">
        <v>4855</v>
      </c>
      <c r="B1663" s="2">
        <v>45047</v>
      </c>
      <c r="C1663" s="1" t="s">
        <v>6667</v>
      </c>
      <c r="D1663" s="1" t="s">
        <v>46</v>
      </c>
      <c r="E1663">
        <v>2023</v>
      </c>
      <c r="F1663" s="1" t="s">
        <v>760</v>
      </c>
      <c r="G1663" s="1" t="s">
        <v>761</v>
      </c>
      <c r="H1663" s="1" t="s">
        <v>292</v>
      </c>
      <c r="I1663" s="1" t="s">
        <v>4116</v>
      </c>
      <c r="J1663" s="1" t="s">
        <v>70</v>
      </c>
      <c r="K1663" s="3">
        <v>26.17</v>
      </c>
      <c r="L1663">
        <v>1</v>
      </c>
      <c r="M1663" s="3">
        <v>26.17</v>
      </c>
      <c r="N1663" s="1" t="s">
        <v>6669</v>
      </c>
      <c r="O1663" s="1" t="s">
        <v>37</v>
      </c>
    </row>
    <row r="1664" spans="1:15" x14ac:dyDescent="0.3">
      <c r="A1664" s="1" t="s">
        <v>4856</v>
      </c>
      <c r="B1664" s="2">
        <v>44975</v>
      </c>
      <c r="C1664" s="1" t="s">
        <v>6673</v>
      </c>
      <c r="D1664" s="1" t="s">
        <v>39</v>
      </c>
      <c r="E1664">
        <v>2023</v>
      </c>
      <c r="F1664" s="1" t="s">
        <v>2317</v>
      </c>
      <c r="G1664" s="1" t="s">
        <v>2318</v>
      </c>
      <c r="H1664" s="1" t="s">
        <v>846</v>
      </c>
      <c r="I1664" s="1" t="s">
        <v>847</v>
      </c>
      <c r="J1664" s="1" t="s">
        <v>70</v>
      </c>
      <c r="K1664" s="3">
        <v>49.28</v>
      </c>
      <c r="L1664">
        <v>2</v>
      </c>
      <c r="M1664" s="3">
        <v>98.56</v>
      </c>
      <c r="N1664" s="1" t="s">
        <v>21</v>
      </c>
      <c r="O1664" s="1" t="s">
        <v>80</v>
      </c>
    </row>
    <row r="1665" spans="1:15" x14ac:dyDescent="0.3">
      <c r="A1665" s="1" t="s">
        <v>4857</v>
      </c>
      <c r="B1665" s="2">
        <v>45296</v>
      </c>
      <c r="C1665" s="1" t="s">
        <v>6668</v>
      </c>
      <c r="D1665" s="1" t="s">
        <v>210</v>
      </c>
      <c r="E1665">
        <v>2024</v>
      </c>
      <c r="F1665" s="1" t="s">
        <v>3690</v>
      </c>
      <c r="G1665" s="1" t="s">
        <v>3691</v>
      </c>
      <c r="H1665" s="1" t="s">
        <v>692</v>
      </c>
      <c r="I1665" s="1" t="s">
        <v>693</v>
      </c>
      <c r="J1665" s="1" t="s">
        <v>20</v>
      </c>
      <c r="K1665" s="3">
        <v>19.36</v>
      </c>
      <c r="L1665">
        <v>5</v>
      </c>
      <c r="M1665" s="3">
        <v>96.8</v>
      </c>
      <c r="N1665" s="1" t="s">
        <v>6669</v>
      </c>
      <c r="O1665" s="1" t="s">
        <v>22</v>
      </c>
    </row>
    <row r="1666" spans="1:15" x14ac:dyDescent="0.3">
      <c r="A1666" s="1" t="s">
        <v>4858</v>
      </c>
      <c r="B1666" s="2">
        <v>45444</v>
      </c>
      <c r="C1666" s="1" t="s">
        <v>6673</v>
      </c>
      <c r="D1666" s="1" t="s">
        <v>24</v>
      </c>
      <c r="E1666">
        <v>2024</v>
      </c>
      <c r="F1666" s="1" t="s">
        <v>1241</v>
      </c>
      <c r="G1666" s="1" t="s">
        <v>4859</v>
      </c>
      <c r="H1666" s="1" t="s">
        <v>3343</v>
      </c>
      <c r="I1666" s="1" t="s">
        <v>3344</v>
      </c>
      <c r="J1666" s="1" t="s">
        <v>51</v>
      </c>
      <c r="K1666" s="3">
        <v>29.46</v>
      </c>
      <c r="L1666">
        <v>2</v>
      </c>
      <c r="M1666" s="3">
        <v>58.92</v>
      </c>
      <c r="N1666" s="1" t="s">
        <v>21</v>
      </c>
      <c r="O1666" s="1" t="s">
        <v>44</v>
      </c>
    </row>
    <row r="1667" spans="1:15" x14ac:dyDescent="0.3">
      <c r="A1667" s="1" t="s">
        <v>4860</v>
      </c>
      <c r="B1667" s="2">
        <v>45544</v>
      </c>
      <c r="C1667" s="1" t="s">
        <v>6667</v>
      </c>
      <c r="D1667" s="1" t="s">
        <v>60</v>
      </c>
      <c r="E1667">
        <v>2024</v>
      </c>
      <c r="F1667" s="1" t="s">
        <v>2372</v>
      </c>
      <c r="G1667" s="1" t="s">
        <v>4861</v>
      </c>
      <c r="H1667" s="1" t="s">
        <v>3433</v>
      </c>
      <c r="I1667" s="1" t="s">
        <v>3434</v>
      </c>
      <c r="J1667" s="1" t="s">
        <v>87</v>
      </c>
      <c r="K1667" s="3">
        <v>10.48</v>
      </c>
      <c r="L1667">
        <v>1</v>
      </c>
      <c r="M1667" s="3">
        <v>10.48</v>
      </c>
      <c r="N1667" s="1" t="s">
        <v>21</v>
      </c>
      <c r="O1667" s="1" t="s">
        <v>37</v>
      </c>
    </row>
    <row r="1668" spans="1:15" x14ac:dyDescent="0.3">
      <c r="A1668" s="1" t="s">
        <v>4862</v>
      </c>
      <c r="B1668" s="2">
        <v>45607</v>
      </c>
      <c r="C1668" s="1" t="s">
        <v>6667</v>
      </c>
      <c r="D1668" s="1" t="s">
        <v>54</v>
      </c>
      <c r="E1668">
        <v>2024</v>
      </c>
      <c r="F1668" s="1" t="s">
        <v>2399</v>
      </c>
      <c r="G1668" s="1" t="s">
        <v>2964</v>
      </c>
      <c r="H1668" s="1" t="s">
        <v>3258</v>
      </c>
      <c r="I1668" s="1" t="s">
        <v>4863</v>
      </c>
      <c r="J1668" s="1" t="s">
        <v>87</v>
      </c>
      <c r="K1668" s="3">
        <v>43.1</v>
      </c>
      <c r="L1668">
        <v>3</v>
      </c>
      <c r="M1668" s="3">
        <v>129.30000000000001</v>
      </c>
      <c r="N1668" s="1" t="s">
        <v>21</v>
      </c>
      <c r="O1668" s="1" t="s">
        <v>193</v>
      </c>
    </row>
    <row r="1669" spans="1:15" x14ac:dyDescent="0.3">
      <c r="A1669" s="1" t="s">
        <v>4864</v>
      </c>
      <c r="B1669" s="2">
        <v>45059</v>
      </c>
      <c r="C1669" s="1" t="s">
        <v>6673</v>
      </c>
      <c r="D1669" s="1" t="s">
        <v>46</v>
      </c>
      <c r="E1669">
        <v>2023</v>
      </c>
      <c r="F1669" s="1" t="s">
        <v>3072</v>
      </c>
      <c r="G1669" s="1" t="s">
        <v>3073</v>
      </c>
      <c r="H1669" s="1" t="s">
        <v>720</v>
      </c>
      <c r="I1669" s="1" t="s">
        <v>721</v>
      </c>
      <c r="J1669" s="1" t="s">
        <v>20</v>
      </c>
      <c r="K1669" s="3">
        <v>15.28</v>
      </c>
      <c r="L1669">
        <v>2</v>
      </c>
      <c r="M1669" s="3">
        <v>30.56</v>
      </c>
      <c r="N1669" s="1" t="s">
        <v>6669</v>
      </c>
      <c r="O1669" s="1" t="s">
        <v>30</v>
      </c>
    </row>
    <row r="1670" spans="1:15" x14ac:dyDescent="0.3">
      <c r="A1670" s="1" t="s">
        <v>4865</v>
      </c>
      <c r="B1670" s="2">
        <v>45276</v>
      </c>
      <c r="C1670" s="1" t="s">
        <v>6673</v>
      </c>
      <c r="D1670" s="1" t="s">
        <v>107</v>
      </c>
      <c r="E1670">
        <v>2023</v>
      </c>
      <c r="F1670" s="1" t="s">
        <v>1163</v>
      </c>
      <c r="G1670" s="1" t="s">
        <v>4866</v>
      </c>
      <c r="H1670" s="1" t="s">
        <v>1911</v>
      </c>
      <c r="I1670" s="1" t="s">
        <v>1912</v>
      </c>
      <c r="J1670" s="1" t="s">
        <v>70</v>
      </c>
      <c r="K1670" s="3">
        <v>38.81</v>
      </c>
      <c r="L1670">
        <v>1</v>
      </c>
      <c r="M1670" s="3">
        <v>38.81</v>
      </c>
      <c r="N1670" s="1" t="s">
        <v>6669</v>
      </c>
      <c r="O1670" s="1" t="s">
        <v>22</v>
      </c>
    </row>
    <row r="1671" spans="1:15" x14ac:dyDescent="0.3">
      <c r="A1671" s="1" t="s">
        <v>4867</v>
      </c>
      <c r="B1671" s="2">
        <v>45581</v>
      </c>
      <c r="C1671" s="1" t="s">
        <v>6670</v>
      </c>
      <c r="D1671" s="1" t="s">
        <v>133</v>
      </c>
      <c r="E1671">
        <v>2024</v>
      </c>
      <c r="F1671" s="1" t="s">
        <v>3353</v>
      </c>
      <c r="G1671" s="1" t="s">
        <v>4306</v>
      </c>
      <c r="H1671" s="1" t="s">
        <v>707</v>
      </c>
      <c r="I1671" s="1" t="s">
        <v>708</v>
      </c>
      <c r="J1671" s="1" t="s">
        <v>70</v>
      </c>
      <c r="K1671" s="3">
        <v>12.87</v>
      </c>
      <c r="L1671">
        <v>2</v>
      </c>
      <c r="M1671" s="3">
        <v>25.74</v>
      </c>
      <c r="N1671" s="1" t="s">
        <v>21</v>
      </c>
      <c r="O1671" s="1" t="s">
        <v>193</v>
      </c>
    </row>
    <row r="1672" spans="1:15" x14ac:dyDescent="0.3">
      <c r="A1672" s="1" t="s">
        <v>4868</v>
      </c>
      <c r="B1672" s="2">
        <v>45354</v>
      </c>
      <c r="C1672" s="1" t="s">
        <v>6666</v>
      </c>
      <c r="D1672" s="1" t="s">
        <v>15</v>
      </c>
      <c r="E1672">
        <v>2024</v>
      </c>
      <c r="F1672" s="1" t="s">
        <v>3163</v>
      </c>
      <c r="G1672" s="1" t="s">
        <v>4869</v>
      </c>
      <c r="H1672" s="1" t="s">
        <v>4870</v>
      </c>
      <c r="I1672" s="1" t="s">
        <v>4871</v>
      </c>
      <c r="J1672" s="1" t="s">
        <v>87</v>
      </c>
      <c r="K1672" s="3">
        <v>26.88</v>
      </c>
      <c r="L1672">
        <v>2</v>
      </c>
      <c r="M1672" s="3">
        <v>53.76</v>
      </c>
      <c r="N1672" s="1" t="s">
        <v>21</v>
      </c>
      <c r="O1672" s="1" t="s">
        <v>52</v>
      </c>
    </row>
    <row r="1673" spans="1:15" x14ac:dyDescent="0.3">
      <c r="A1673" s="1" t="s">
        <v>4872</v>
      </c>
      <c r="B1673" s="2">
        <v>45009</v>
      </c>
      <c r="C1673" s="1" t="s">
        <v>6668</v>
      </c>
      <c r="D1673" s="1" t="s">
        <v>15</v>
      </c>
      <c r="E1673">
        <v>2023</v>
      </c>
      <c r="F1673" s="1" t="s">
        <v>1010</v>
      </c>
      <c r="G1673" s="1" t="s">
        <v>3867</v>
      </c>
      <c r="H1673" s="1" t="s">
        <v>3565</v>
      </c>
      <c r="I1673" s="1" t="s">
        <v>4873</v>
      </c>
      <c r="J1673" s="1" t="s">
        <v>51</v>
      </c>
      <c r="K1673" s="3">
        <v>10.78</v>
      </c>
      <c r="L1673">
        <v>4</v>
      </c>
      <c r="M1673" s="3">
        <v>43.12</v>
      </c>
      <c r="N1673" s="1" t="s">
        <v>29</v>
      </c>
      <c r="O1673" s="1" t="s">
        <v>52</v>
      </c>
    </row>
    <row r="1674" spans="1:15" x14ac:dyDescent="0.3">
      <c r="A1674" s="1" t="s">
        <v>4874</v>
      </c>
      <c r="B1674" s="2">
        <v>45713</v>
      </c>
      <c r="C1674" s="1" t="s">
        <v>6671</v>
      </c>
      <c r="D1674" s="1" t="s">
        <v>39</v>
      </c>
      <c r="E1674">
        <v>2025</v>
      </c>
      <c r="F1674" s="1" t="s">
        <v>1002</v>
      </c>
      <c r="G1674" s="1" t="s">
        <v>2859</v>
      </c>
      <c r="H1674" s="1" t="s">
        <v>1618</v>
      </c>
      <c r="I1674" s="1" t="s">
        <v>1619</v>
      </c>
      <c r="J1674" s="1" t="s">
        <v>70</v>
      </c>
      <c r="K1674" s="3">
        <v>25.28</v>
      </c>
      <c r="L1674">
        <v>3</v>
      </c>
      <c r="M1674" s="3">
        <v>75.84</v>
      </c>
      <c r="N1674" s="1" t="s">
        <v>6669</v>
      </c>
      <c r="O1674" s="1" t="s">
        <v>37</v>
      </c>
    </row>
    <row r="1675" spans="1:15" x14ac:dyDescent="0.3">
      <c r="A1675" s="1" t="s">
        <v>4875</v>
      </c>
      <c r="B1675" s="2">
        <v>45097</v>
      </c>
      <c r="C1675" s="1" t="s">
        <v>6671</v>
      </c>
      <c r="D1675" s="1" t="s">
        <v>24</v>
      </c>
      <c r="E1675">
        <v>2023</v>
      </c>
      <c r="F1675" s="1" t="s">
        <v>4876</v>
      </c>
      <c r="G1675" s="1" t="s">
        <v>4877</v>
      </c>
      <c r="H1675" s="1" t="s">
        <v>342</v>
      </c>
      <c r="I1675" s="1" t="s">
        <v>4878</v>
      </c>
      <c r="J1675" s="1" t="s">
        <v>51</v>
      </c>
      <c r="K1675" s="3">
        <v>37.49</v>
      </c>
      <c r="L1675">
        <v>3</v>
      </c>
      <c r="M1675" s="3">
        <v>112.47</v>
      </c>
      <c r="N1675" s="1" t="s">
        <v>88</v>
      </c>
      <c r="O1675" s="1" t="s">
        <v>193</v>
      </c>
    </row>
    <row r="1676" spans="1:15" x14ac:dyDescent="0.3">
      <c r="A1676" s="1" t="s">
        <v>4879</v>
      </c>
      <c r="B1676" s="2">
        <v>45527</v>
      </c>
      <c r="C1676" s="1" t="s">
        <v>6668</v>
      </c>
      <c r="D1676" s="1" t="s">
        <v>90</v>
      </c>
      <c r="E1676">
        <v>2024</v>
      </c>
      <c r="F1676" s="1" t="s">
        <v>4433</v>
      </c>
      <c r="G1676" s="1" t="s">
        <v>4880</v>
      </c>
      <c r="H1676" s="1" t="s">
        <v>2093</v>
      </c>
      <c r="I1676" s="1" t="s">
        <v>4881</v>
      </c>
      <c r="J1676" s="1" t="s">
        <v>70</v>
      </c>
      <c r="K1676" s="3">
        <v>12.13</v>
      </c>
      <c r="L1676">
        <v>5</v>
      </c>
      <c r="M1676" s="3">
        <v>60.65</v>
      </c>
      <c r="N1676" s="1" t="s">
        <v>21</v>
      </c>
      <c r="O1676" s="1" t="s">
        <v>52</v>
      </c>
    </row>
    <row r="1677" spans="1:15" x14ac:dyDescent="0.3">
      <c r="A1677" s="1" t="s">
        <v>4882</v>
      </c>
      <c r="B1677" s="2">
        <v>45027</v>
      </c>
      <c r="C1677" s="1" t="s">
        <v>6671</v>
      </c>
      <c r="D1677" s="1" t="s">
        <v>82</v>
      </c>
      <c r="E1677">
        <v>2023</v>
      </c>
      <c r="F1677" s="1" t="s">
        <v>3475</v>
      </c>
      <c r="G1677" s="1" t="s">
        <v>3476</v>
      </c>
      <c r="H1677" s="1" t="s">
        <v>816</v>
      </c>
      <c r="I1677" s="1" t="s">
        <v>817</v>
      </c>
      <c r="J1677" s="1" t="s">
        <v>70</v>
      </c>
      <c r="K1677" s="3">
        <v>35.979999999999997</v>
      </c>
      <c r="L1677">
        <v>2</v>
      </c>
      <c r="M1677" s="3">
        <v>71.959999999999994</v>
      </c>
      <c r="N1677" s="1" t="s">
        <v>6669</v>
      </c>
      <c r="O1677" s="1" t="s">
        <v>80</v>
      </c>
    </row>
    <row r="1678" spans="1:15" x14ac:dyDescent="0.3">
      <c r="A1678" s="1" t="s">
        <v>4883</v>
      </c>
      <c r="B1678" s="2">
        <v>45047</v>
      </c>
      <c r="C1678" s="1" t="s">
        <v>6667</v>
      </c>
      <c r="D1678" s="1" t="s">
        <v>46</v>
      </c>
      <c r="E1678">
        <v>2023</v>
      </c>
      <c r="F1678" s="1" t="s">
        <v>2822</v>
      </c>
      <c r="G1678" s="1" t="s">
        <v>3015</v>
      </c>
      <c r="H1678" s="1" t="s">
        <v>1630</v>
      </c>
      <c r="I1678" s="1" t="s">
        <v>1631</v>
      </c>
      <c r="J1678" s="1" t="s">
        <v>70</v>
      </c>
      <c r="K1678" s="3">
        <v>30.28</v>
      </c>
      <c r="L1678">
        <v>5</v>
      </c>
      <c r="M1678" s="3">
        <v>151.4</v>
      </c>
      <c r="N1678" s="1" t="s">
        <v>6669</v>
      </c>
      <c r="O1678" s="1" t="s">
        <v>37</v>
      </c>
    </row>
    <row r="1679" spans="1:15" x14ac:dyDescent="0.3">
      <c r="A1679" s="1" t="s">
        <v>4884</v>
      </c>
      <c r="B1679" s="2">
        <v>45222</v>
      </c>
      <c r="C1679" s="1" t="s">
        <v>6667</v>
      </c>
      <c r="D1679" s="1" t="s">
        <v>133</v>
      </c>
      <c r="E1679">
        <v>2023</v>
      </c>
      <c r="F1679" s="1" t="s">
        <v>3103</v>
      </c>
      <c r="G1679" s="1" t="s">
        <v>3104</v>
      </c>
      <c r="H1679" s="1" t="s">
        <v>4492</v>
      </c>
      <c r="I1679" s="1" t="s">
        <v>4493</v>
      </c>
      <c r="J1679" s="1" t="s">
        <v>51</v>
      </c>
      <c r="K1679" s="3">
        <v>40.58</v>
      </c>
      <c r="L1679">
        <v>5</v>
      </c>
      <c r="M1679" s="3">
        <v>202.9</v>
      </c>
      <c r="N1679" s="1" t="s">
        <v>88</v>
      </c>
      <c r="O1679" s="1" t="s">
        <v>22</v>
      </c>
    </row>
    <row r="1680" spans="1:15" x14ac:dyDescent="0.3">
      <c r="A1680" s="1" t="s">
        <v>4885</v>
      </c>
      <c r="B1680" s="2">
        <v>45635</v>
      </c>
      <c r="C1680" s="1" t="s">
        <v>6667</v>
      </c>
      <c r="D1680" s="1" t="s">
        <v>107</v>
      </c>
      <c r="E1680">
        <v>2024</v>
      </c>
      <c r="F1680" s="1" t="s">
        <v>2399</v>
      </c>
      <c r="G1680" s="1" t="s">
        <v>2400</v>
      </c>
      <c r="H1680" s="1" t="s">
        <v>4886</v>
      </c>
      <c r="I1680" s="1" t="s">
        <v>4887</v>
      </c>
      <c r="J1680" s="1" t="s">
        <v>87</v>
      </c>
      <c r="K1680" s="3">
        <v>29.91</v>
      </c>
      <c r="L1680">
        <v>2</v>
      </c>
      <c r="M1680" s="3">
        <v>59.82</v>
      </c>
      <c r="N1680" s="1" t="s">
        <v>88</v>
      </c>
      <c r="O1680" s="1" t="s">
        <v>37</v>
      </c>
    </row>
    <row r="1681" spans="1:15" x14ac:dyDescent="0.3">
      <c r="A1681" s="1" t="s">
        <v>4888</v>
      </c>
      <c r="B1681" s="2">
        <v>45100</v>
      </c>
      <c r="C1681" s="1" t="s">
        <v>6668</v>
      </c>
      <c r="D1681" s="1" t="s">
        <v>24</v>
      </c>
      <c r="E1681">
        <v>2023</v>
      </c>
      <c r="F1681" s="1" t="s">
        <v>3758</v>
      </c>
      <c r="G1681" s="1" t="s">
        <v>3759</v>
      </c>
      <c r="H1681" s="1" t="s">
        <v>2115</v>
      </c>
      <c r="I1681" s="1" t="s">
        <v>2257</v>
      </c>
      <c r="J1681" s="1" t="s">
        <v>20</v>
      </c>
      <c r="K1681" s="3">
        <v>41.33</v>
      </c>
      <c r="L1681">
        <v>1</v>
      </c>
      <c r="M1681" s="3">
        <v>41.33</v>
      </c>
      <c r="N1681" s="1" t="s">
        <v>21</v>
      </c>
      <c r="O1681" s="1" t="s">
        <v>95</v>
      </c>
    </row>
    <row r="1682" spans="1:15" x14ac:dyDescent="0.3">
      <c r="A1682" s="1" t="s">
        <v>4889</v>
      </c>
      <c r="B1682" s="2">
        <v>44959</v>
      </c>
      <c r="C1682" s="1" t="s">
        <v>6672</v>
      </c>
      <c r="D1682" s="1" t="s">
        <v>39</v>
      </c>
      <c r="E1682">
        <v>2023</v>
      </c>
      <c r="F1682" s="1" t="s">
        <v>1388</v>
      </c>
      <c r="G1682" s="1" t="s">
        <v>3376</v>
      </c>
      <c r="H1682" s="1" t="s">
        <v>4474</v>
      </c>
      <c r="I1682" s="1" t="s">
        <v>4475</v>
      </c>
      <c r="J1682" s="1" t="s">
        <v>87</v>
      </c>
      <c r="K1682" s="3">
        <v>17.11</v>
      </c>
      <c r="L1682">
        <v>5</v>
      </c>
      <c r="M1682" s="3">
        <v>85.55</v>
      </c>
      <c r="N1682" s="1" t="s">
        <v>21</v>
      </c>
      <c r="O1682" s="1" t="s">
        <v>95</v>
      </c>
    </row>
    <row r="1683" spans="1:15" x14ac:dyDescent="0.3">
      <c r="A1683" s="1" t="s">
        <v>4890</v>
      </c>
      <c r="B1683" s="2">
        <v>44938</v>
      </c>
      <c r="C1683" s="1" t="s">
        <v>6672</v>
      </c>
      <c r="D1683" s="1" t="s">
        <v>210</v>
      </c>
      <c r="E1683">
        <v>2023</v>
      </c>
      <c r="F1683" s="1" t="s">
        <v>2154</v>
      </c>
      <c r="G1683" s="1" t="s">
        <v>2684</v>
      </c>
      <c r="H1683" s="1" t="s">
        <v>3666</v>
      </c>
      <c r="I1683" s="1" t="s">
        <v>3667</v>
      </c>
      <c r="J1683" s="1" t="s">
        <v>51</v>
      </c>
      <c r="K1683" s="3">
        <v>47.21</v>
      </c>
      <c r="L1683">
        <v>2</v>
      </c>
      <c r="M1683" s="3">
        <v>94.42</v>
      </c>
      <c r="N1683" s="1" t="s">
        <v>21</v>
      </c>
      <c r="O1683" s="1" t="s">
        <v>22</v>
      </c>
    </row>
    <row r="1684" spans="1:15" x14ac:dyDescent="0.3">
      <c r="A1684" s="1" t="s">
        <v>4891</v>
      </c>
      <c r="B1684" s="2">
        <v>45232</v>
      </c>
      <c r="C1684" s="1" t="s">
        <v>6672</v>
      </c>
      <c r="D1684" s="1" t="s">
        <v>54</v>
      </c>
      <c r="E1684">
        <v>2023</v>
      </c>
      <c r="F1684" s="1" t="s">
        <v>139</v>
      </c>
      <c r="G1684" s="1" t="s">
        <v>4489</v>
      </c>
      <c r="H1684" s="1" t="s">
        <v>104</v>
      </c>
      <c r="I1684" s="1" t="s">
        <v>1135</v>
      </c>
      <c r="J1684" s="1" t="s">
        <v>51</v>
      </c>
      <c r="K1684" s="3">
        <v>16.78</v>
      </c>
      <c r="L1684">
        <v>3</v>
      </c>
      <c r="M1684" s="3">
        <v>50.34</v>
      </c>
      <c r="N1684" s="1" t="s">
        <v>6669</v>
      </c>
      <c r="O1684" s="1" t="s">
        <v>44</v>
      </c>
    </row>
    <row r="1685" spans="1:15" x14ac:dyDescent="0.3">
      <c r="A1685" s="1" t="s">
        <v>4892</v>
      </c>
      <c r="B1685" s="2">
        <v>45641</v>
      </c>
      <c r="C1685" s="1" t="s">
        <v>6666</v>
      </c>
      <c r="D1685" s="1" t="s">
        <v>107</v>
      </c>
      <c r="E1685">
        <v>2024</v>
      </c>
      <c r="F1685" s="1" t="s">
        <v>4893</v>
      </c>
      <c r="G1685" s="1" t="s">
        <v>4894</v>
      </c>
      <c r="H1685" s="1" t="s">
        <v>851</v>
      </c>
      <c r="I1685" s="1" t="s">
        <v>2218</v>
      </c>
      <c r="J1685" s="1" t="s">
        <v>87</v>
      </c>
      <c r="K1685" s="3">
        <v>43.12</v>
      </c>
      <c r="L1685">
        <v>3</v>
      </c>
      <c r="M1685" s="3">
        <v>129.36000000000001</v>
      </c>
      <c r="N1685" s="1" t="s">
        <v>88</v>
      </c>
      <c r="O1685" s="1" t="s">
        <v>44</v>
      </c>
    </row>
    <row r="1686" spans="1:15" x14ac:dyDescent="0.3">
      <c r="A1686" s="1" t="s">
        <v>4895</v>
      </c>
      <c r="B1686" s="2">
        <v>45573</v>
      </c>
      <c r="C1686" s="1" t="s">
        <v>6671</v>
      </c>
      <c r="D1686" s="1" t="s">
        <v>133</v>
      </c>
      <c r="E1686">
        <v>2024</v>
      </c>
      <c r="F1686" s="1" t="s">
        <v>353</v>
      </c>
      <c r="G1686" s="1" t="s">
        <v>354</v>
      </c>
      <c r="H1686" s="1" t="s">
        <v>878</v>
      </c>
      <c r="I1686" s="1" t="s">
        <v>879</v>
      </c>
      <c r="J1686" s="1" t="s">
        <v>87</v>
      </c>
      <c r="K1686" s="3">
        <v>28.71</v>
      </c>
      <c r="L1686">
        <v>4</v>
      </c>
      <c r="M1686" s="3">
        <v>114.84</v>
      </c>
      <c r="N1686" s="1" t="s">
        <v>29</v>
      </c>
      <c r="O1686" s="1" t="s">
        <v>193</v>
      </c>
    </row>
    <row r="1687" spans="1:15" x14ac:dyDescent="0.3">
      <c r="A1687" s="1" t="s">
        <v>4896</v>
      </c>
      <c r="B1687" s="2">
        <v>45484</v>
      </c>
      <c r="C1687" s="1" t="s">
        <v>6672</v>
      </c>
      <c r="D1687" s="1" t="s">
        <v>32</v>
      </c>
      <c r="E1687">
        <v>2024</v>
      </c>
      <c r="F1687" s="1" t="s">
        <v>4567</v>
      </c>
      <c r="G1687" s="1" t="s">
        <v>4568</v>
      </c>
      <c r="H1687" s="1" t="s">
        <v>663</v>
      </c>
      <c r="I1687" s="1" t="s">
        <v>2091</v>
      </c>
      <c r="J1687" s="1" t="s">
        <v>51</v>
      </c>
      <c r="K1687" s="3">
        <v>34.950000000000003</v>
      </c>
      <c r="L1687">
        <v>5</v>
      </c>
      <c r="M1687" s="3">
        <v>174.75</v>
      </c>
      <c r="N1687" s="1" t="s">
        <v>21</v>
      </c>
      <c r="O1687" s="1" t="s">
        <v>52</v>
      </c>
    </row>
    <row r="1688" spans="1:15" x14ac:dyDescent="0.3">
      <c r="A1688" s="1" t="s">
        <v>4897</v>
      </c>
      <c r="B1688" s="2">
        <v>45073</v>
      </c>
      <c r="C1688" s="1" t="s">
        <v>6673</v>
      </c>
      <c r="D1688" s="1" t="s">
        <v>46</v>
      </c>
      <c r="E1688">
        <v>2023</v>
      </c>
      <c r="F1688" s="1" t="s">
        <v>1083</v>
      </c>
      <c r="G1688" s="1" t="s">
        <v>4898</v>
      </c>
      <c r="H1688" s="1" t="s">
        <v>3893</v>
      </c>
      <c r="I1688" s="1" t="s">
        <v>4899</v>
      </c>
      <c r="J1688" s="1" t="s">
        <v>51</v>
      </c>
      <c r="K1688" s="3">
        <v>15.68</v>
      </c>
      <c r="L1688">
        <v>5</v>
      </c>
      <c r="M1688" s="3">
        <v>78.400000000000006</v>
      </c>
      <c r="N1688" s="1" t="s">
        <v>88</v>
      </c>
      <c r="O1688" s="1" t="s">
        <v>52</v>
      </c>
    </row>
    <row r="1689" spans="1:15" x14ac:dyDescent="0.3">
      <c r="A1689" s="1" t="s">
        <v>4900</v>
      </c>
      <c r="B1689" s="2">
        <v>45375</v>
      </c>
      <c r="C1689" s="1" t="s">
        <v>6666</v>
      </c>
      <c r="D1689" s="1" t="s">
        <v>15</v>
      </c>
      <c r="E1689">
        <v>2024</v>
      </c>
      <c r="F1689" s="1" t="s">
        <v>2813</v>
      </c>
      <c r="G1689" s="1" t="s">
        <v>3660</v>
      </c>
      <c r="H1689" s="1" t="s">
        <v>4901</v>
      </c>
      <c r="I1689" s="1" t="s">
        <v>4902</v>
      </c>
      <c r="J1689" s="1" t="s">
        <v>51</v>
      </c>
      <c r="K1689" s="3">
        <v>36.770000000000003</v>
      </c>
      <c r="L1689">
        <v>3</v>
      </c>
      <c r="M1689" s="3">
        <v>110.31</v>
      </c>
      <c r="N1689" s="1" t="s">
        <v>6669</v>
      </c>
      <c r="O1689" s="1" t="s">
        <v>95</v>
      </c>
    </row>
    <row r="1690" spans="1:15" x14ac:dyDescent="0.3">
      <c r="A1690" s="1" t="s">
        <v>4903</v>
      </c>
      <c r="B1690" s="2">
        <v>44872</v>
      </c>
      <c r="C1690" s="1" t="s">
        <v>6667</v>
      </c>
      <c r="D1690" s="1" t="s">
        <v>54</v>
      </c>
      <c r="E1690">
        <v>2022</v>
      </c>
      <c r="F1690" s="1" t="s">
        <v>2022</v>
      </c>
      <c r="G1690" s="1" t="s">
        <v>3499</v>
      </c>
      <c r="H1690" s="1" t="s">
        <v>4904</v>
      </c>
      <c r="I1690" s="1" t="s">
        <v>4905</v>
      </c>
      <c r="J1690" s="1" t="s">
        <v>20</v>
      </c>
      <c r="K1690" s="3">
        <v>19.489999999999998</v>
      </c>
      <c r="L1690">
        <v>5</v>
      </c>
      <c r="M1690" s="3">
        <v>97.45</v>
      </c>
      <c r="N1690" s="1" t="s">
        <v>21</v>
      </c>
      <c r="O1690" s="1" t="s">
        <v>95</v>
      </c>
    </row>
    <row r="1691" spans="1:15" x14ac:dyDescent="0.3">
      <c r="A1691" s="1" t="s">
        <v>4906</v>
      </c>
      <c r="B1691" s="2">
        <v>45205</v>
      </c>
      <c r="C1691" s="1" t="s">
        <v>6668</v>
      </c>
      <c r="D1691" s="1" t="s">
        <v>133</v>
      </c>
      <c r="E1691">
        <v>2023</v>
      </c>
      <c r="F1691" s="1" t="s">
        <v>1742</v>
      </c>
      <c r="G1691" s="1" t="s">
        <v>1743</v>
      </c>
      <c r="H1691" s="1" t="s">
        <v>504</v>
      </c>
      <c r="I1691" s="1" t="s">
        <v>505</v>
      </c>
      <c r="J1691" s="1" t="s">
        <v>51</v>
      </c>
      <c r="K1691" s="3">
        <v>17.95</v>
      </c>
      <c r="L1691">
        <v>2</v>
      </c>
      <c r="M1691" s="3">
        <v>35.9</v>
      </c>
      <c r="N1691" s="1" t="s">
        <v>21</v>
      </c>
      <c r="O1691" s="1" t="s">
        <v>37</v>
      </c>
    </row>
    <row r="1692" spans="1:15" x14ac:dyDescent="0.3">
      <c r="A1692" s="1" t="s">
        <v>4907</v>
      </c>
      <c r="B1692" s="2">
        <v>45056</v>
      </c>
      <c r="C1692" s="1" t="s">
        <v>6670</v>
      </c>
      <c r="D1692" s="1" t="s">
        <v>46</v>
      </c>
      <c r="E1692">
        <v>2023</v>
      </c>
      <c r="F1692" s="1" t="s">
        <v>1215</v>
      </c>
      <c r="G1692" s="1" t="s">
        <v>4908</v>
      </c>
      <c r="H1692" s="1" t="s">
        <v>1055</v>
      </c>
      <c r="I1692" s="1" t="s">
        <v>1056</v>
      </c>
      <c r="J1692" s="1" t="s">
        <v>87</v>
      </c>
      <c r="K1692" s="3">
        <v>33.65</v>
      </c>
      <c r="L1692">
        <v>2</v>
      </c>
      <c r="M1692" s="3">
        <v>67.3</v>
      </c>
      <c r="N1692" s="1" t="s">
        <v>21</v>
      </c>
      <c r="O1692" s="1" t="s">
        <v>193</v>
      </c>
    </row>
    <row r="1693" spans="1:15" x14ac:dyDescent="0.3">
      <c r="A1693" s="1" t="s">
        <v>4909</v>
      </c>
      <c r="B1693" s="2">
        <v>45313</v>
      </c>
      <c r="C1693" s="1" t="s">
        <v>6667</v>
      </c>
      <c r="D1693" s="1" t="s">
        <v>210</v>
      </c>
      <c r="E1693">
        <v>2024</v>
      </c>
      <c r="F1693" s="1" t="s">
        <v>265</v>
      </c>
      <c r="G1693" s="1" t="s">
        <v>266</v>
      </c>
      <c r="H1693" s="1" t="s">
        <v>1261</v>
      </c>
      <c r="I1693" s="1" t="s">
        <v>1262</v>
      </c>
      <c r="J1693" s="1" t="s">
        <v>70</v>
      </c>
      <c r="K1693" s="3">
        <v>28.38</v>
      </c>
      <c r="L1693">
        <v>2</v>
      </c>
      <c r="M1693" s="3">
        <v>56.76</v>
      </c>
      <c r="N1693" s="1" t="s">
        <v>88</v>
      </c>
      <c r="O1693" s="1" t="s">
        <v>30</v>
      </c>
    </row>
    <row r="1694" spans="1:15" x14ac:dyDescent="0.3">
      <c r="A1694" s="1" t="s">
        <v>4910</v>
      </c>
      <c r="B1694" s="2">
        <v>45783</v>
      </c>
      <c r="C1694" s="1" t="s">
        <v>6671</v>
      </c>
      <c r="D1694" s="1" t="s">
        <v>46</v>
      </c>
      <c r="E1694">
        <v>2025</v>
      </c>
      <c r="F1694" s="1" t="s">
        <v>1616</v>
      </c>
      <c r="G1694" s="1" t="s">
        <v>1617</v>
      </c>
      <c r="H1694" s="1" t="s">
        <v>2359</v>
      </c>
      <c r="I1694" s="1" t="s">
        <v>2360</v>
      </c>
      <c r="J1694" s="1" t="s">
        <v>87</v>
      </c>
      <c r="K1694" s="3">
        <v>22.52</v>
      </c>
      <c r="L1694">
        <v>1</v>
      </c>
      <c r="M1694" s="3">
        <v>22.52</v>
      </c>
      <c r="N1694" s="1" t="s">
        <v>29</v>
      </c>
      <c r="O1694" s="1" t="s">
        <v>193</v>
      </c>
    </row>
    <row r="1695" spans="1:15" x14ac:dyDescent="0.3">
      <c r="A1695" s="1" t="s">
        <v>4911</v>
      </c>
      <c r="B1695" s="2">
        <v>45105</v>
      </c>
      <c r="C1695" s="1" t="s">
        <v>6670</v>
      </c>
      <c r="D1695" s="1" t="s">
        <v>24</v>
      </c>
      <c r="E1695">
        <v>2023</v>
      </c>
      <c r="F1695" s="1" t="s">
        <v>2774</v>
      </c>
      <c r="G1695" s="1" t="s">
        <v>2775</v>
      </c>
      <c r="H1695" s="1" t="s">
        <v>1004</v>
      </c>
      <c r="I1695" s="1" t="s">
        <v>1005</v>
      </c>
      <c r="J1695" s="1" t="s">
        <v>70</v>
      </c>
      <c r="K1695" s="3">
        <v>25.35</v>
      </c>
      <c r="L1695">
        <v>2</v>
      </c>
      <c r="M1695" s="3">
        <v>50.7</v>
      </c>
      <c r="N1695" s="1" t="s">
        <v>6669</v>
      </c>
      <c r="O1695" s="1" t="s">
        <v>44</v>
      </c>
    </row>
    <row r="1696" spans="1:15" x14ac:dyDescent="0.3">
      <c r="A1696" s="1" t="s">
        <v>4912</v>
      </c>
      <c r="B1696" s="2">
        <v>45314</v>
      </c>
      <c r="C1696" s="1" t="s">
        <v>6671</v>
      </c>
      <c r="D1696" s="1" t="s">
        <v>210</v>
      </c>
      <c r="E1696">
        <v>2024</v>
      </c>
      <c r="F1696" s="1" t="s">
        <v>794</v>
      </c>
      <c r="G1696" s="1" t="s">
        <v>4913</v>
      </c>
      <c r="H1696" s="1" t="s">
        <v>4914</v>
      </c>
      <c r="I1696" s="1" t="s">
        <v>4915</v>
      </c>
      <c r="J1696" s="1" t="s">
        <v>87</v>
      </c>
      <c r="K1696" s="3">
        <v>25.1</v>
      </c>
      <c r="L1696">
        <v>2</v>
      </c>
      <c r="M1696" s="3">
        <v>50.2</v>
      </c>
      <c r="N1696" s="1" t="s">
        <v>21</v>
      </c>
      <c r="O1696" s="1" t="s">
        <v>37</v>
      </c>
    </row>
    <row r="1697" spans="1:15" x14ac:dyDescent="0.3">
      <c r="A1697" s="1" t="s">
        <v>4916</v>
      </c>
      <c r="B1697" s="2">
        <v>45437</v>
      </c>
      <c r="C1697" s="1" t="s">
        <v>6673</v>
      </c>
      <c r="D1697" s="1" t="s">
        <v>46</v>
      </c>
      <c r="E1697">
        <v>2024</v>
      </c>
      <c r="F1697" s="1" t="s">
        <v>2615</v>
      </c>
      <c r="G1697" s="1" t="s">
        <v>4917</v>
      </c>
      <c r="H1697" s="1" t="s">
        <v>905</v>
      </c>
      <c r="I1697" s="1" t="s">
        <v>906</v>
      </c>
      <c r="J1697" s="1" t="s">
        <v>87</v>
      </c>
      <c r="K1697" s="3">
        <v>33.700000000000003</v>
      </c>
      <c r="L1697">
        <v>3</v>
      </c>
      <c r="M1697" s="3">
        <v>101.1</v>
      </c>
      <c r="N1697" s="1" t="s">
        <v>29</v>
      </c>
      <c r="O1697" s="1" t="s">
        <v>37</v>
      </c>
    </row>
    <row r="1698" spans="1:15" x14ac:dyDescent="0.3">
      <c r="A1698" s="1" t="s">
        <v>4918</v>
      </c>
      <c r="B1698" s="2">
        <v>44992</v>
      </c>
      <c r="C1698" s="1" t="s">
        <v>6671</v>
      </c>
      <c r="D1698" s="1" t="s">
        <v>15</v>
      </c>
      <c r="E1698">
        <v>2023</v>
      </c>
      <c r="F1698" s="1" t="s">
        <v>3758</v>
      </c>
      <c r="G1698" s="1" t="s">
        <v>4919</v>
      </c>
      <c r="H1698" s="1" t="s">
        <v>3425</v>
      </c>
      <c r="I1698" s="1" t="s">
        <v>4920</v>
      </c>
      <c r="J1698" s="1" t="s">
        <v>51</v>
      </c>
      <c r="K1698" s="3">
        <v>35.450000000000003</v>
      </c>
      <c r="L1698">
        <v>5</v>
      </c>
      <c r="M1698" s="3">
        <v>177.25</v>
      </c>
      <c r="N1698" s="1" t="s">
        <v>29</v>
      </c>
      <c r="O1698" s="1" t="s">
        <v>30</v>
      </c>
    </row>
    <row r="1699" spans="1:15" x14ac:dyDescent="0.3">
      <c r="A1699" s="1" t="s">
        <v>4921</v>
      </c>
      <c r="B1699" s="2">
        <v>45689</v>
      </c>
      <c r="C1699" s="1" t="s">
        <v>6673</v>
      </c>
      <c r="D1699" s="1" t="s">
        <v>39</v>
      </c>
      <c r="E1699">
        <v>2025</v>
      </c>
      <c r="F1699" s="1" t="s">
        <v>814</v>
      </c>
      <c r="G1699" s="1" t="s">
        <v>1138</v>
      </c>
      <c r="H1699" s="1" t="s">
        <v>455</v>
      </c>
      <c r="I1699" s="1" t="s">
        <v>456</v>
      </c>
      <c r="J1699" s="1" t="s">
        <v>70</v>
      </c>
      <c r="K1699" s="3">
        <v>49.16</v>
      </c>
      <c r="L1699">
        <v>2</v>
      </c>
      <c r="M1699" s="3">
        <v>98.32</v>
      </c>
      <c r="N1699" s="1" t="s">
        <v>6669</v>
      </c>
      <c r="O1699" s="1" t="s">
        <v>37</v>
      </c>
    </row>
    <row r="1700" spans="1:15" x14ac:dyDescent="0.3">
      <c r="A1700" s="1" t="s">
        <v>4922</v>
      </c>
      <c r="B1700" s="2">
        <v>45479</v>
      </c>
      <c r="C1700" s="1" t="s">
        <v>6673</v>
      </c>
      <c r="D1700" s="1" t="s">
        <v>32</v>
      </c>
      <c r="E1700">
        <v>2024</v>
      </c>
      <c r="F1700" s="1" t="s">
        <v>1163</v>
      </c>
      <c r="G1700" s="1" t="s">
        <v>4923</v>
      </c>
      <c r="H1700" s="1" t="s">
        <v>1125</v>
      </c>
      <c r="I1700" s="1" t="s">
        <v>1126</v>
      </c>
      <c r="J1700" s="1" t="s">
        <v>87</v>
      </c>
      <c r="K1700" s="3">
        <v>5.88</v>
      </c>
      <c r="L1700">
        <v>3</v>
      </c>
      <c r="M1700" s="3">
        <v>17.64</v>
      </c>
      <c r="N1700" s="1" t="s">
        <v>88</v>
      </c>
      <c r="O1700" s="1" t="s">
        <v>193</v>
      </c>
    </row>
    <row r="1701" spans="1:15" x14ac:dyDescent="0.3">
      <c r="A1701" s="1" t="s">
        <v>4924</v>
      </c>
      <c r="B1701" s="2">
        <v>45579</v>
      </c>
      <c r="C1701" s="1" t="s">
        <v>6667</v>
      </c>
      <c r="D1701" s="1" t="s">
        <v>133</v>
      </c>
      <c r="E1701">
        <v>2024</v>
      </c>
      <c r="F1701" s="1" t="s">
        <v>1477</v>
      </c>
      <c r="G1701" s="1" t="s">
        <v>2392</v>
      </c>
      <c r="H1701" s="1" t="s">
        <v>2815</v>
      </c>
      <c r="I1701" s="1" t="s">
        <v>2816</v>
      </c>
      <c r="J1701" s="1" t="s">
        <v>20</v>
      </c>
      <c r="K1701" s="3">
        <v>27</v>
      </c>
      <c r="L1701">
        <v>3</v>
      </c>
      <c r="M1701" s="3">
        <v>81</v>
      </c>
      <c r="N1701" s="1" t="s">
        <v>21</v>
      </c>
      <c r="O1701" s="1" t="s">
        <v>193</v>
      </c>
    </row>
    <row r="1702" spans="1:15" x14ac:dyDescent="0.3">
      <c r="A1702" s="1" t="s">
        <v>4925</v>
      </c>
      <c r="B1702" s="2">
        <v>44818</v>
      </c>
      <c r="C1702" s="1" t="s">
        <v>6670</v>
      </c>
      <c r="D1702" s="1" t="s">
        <v>60</v>
      </c>
      <c r="E1702">
        <v>2022</v>
      </c>
      <c r="F1702" s="1" t="s">
        <v>4013</v>
      </c>
      <c r="G1702" s="1" t="s">
        <v>4014</v>
      </c>
      <c r="H1702" s="1" t="s">
        <v>598</v>
      </c>
      <c r="I1702" s="1" t="s">
        <v>4926</v>
      </c>
      <c r="J1702" s="1" t="s">
        <v>20</v>
      </c>
      <c r="K1702" s="3">
        <v>41.51</v>
      </c>
      <c r="L1702">
        <v>3</v>
      </c>
      <c r="M1702" s="3">
        <v>124.53</v>
      </c>
      <c r="N1702" s="1" t="s">
        <v>6669</v>
      </c>
      <c r="O1702" s="1" t="s">
        <v>44</v>
      </c>
    </row>
    <row r="1703" spans="1:15" x14ac:dyDescent="0.3">
      <c r="A1703" s="1" t="s">
        <v>4927</v>
      </c>
      <c r="B1703" s="2">
        <v>45173</v>
      </c>
      <c r="C1703" s="1" t="s">
        <v>6667</v>
      </c>
      <c r="D1703" s="1" t="s">
        <v>60</v>
      </c>
      <c r="E1703">
        <v>2023</v>
      </c>
      <c r="F1703" s="1" t="s">
        <v>1637</v>
      </c>
      <c r="G1703" s="1" t="s">
        <v>1638</v>
      </c>
      <c r="H1703" s="1" t="s">
        <v>955</v>
      </c>
      <c r="I1703" s="1" t="s">
        <v>956</v>
      </c>
      <c r="J1703" s="1" t="s">
        <v>70</v>
      </c>
      <c r="K1703" s="3">
        <v>5.0999999999999996</v>
      </c>
      <c r="L1703">
        <v>4</v>
      </c>
      <c r="M1703" s="3">
        <v>20.399999999999999</v>
      </c>
      <c r="N1703" s="1" t="s">
        <v>29</v>
      </c>
      <c r="O1703" s="1" t="s">
        <v>22</v>
      </c>
    </row>
    <row r="1704" spans="1:15" x14ac:dyDescent="0.3">
      <c r="A1704" s="1" t="s">
        <v>4928</v>
      </c>
      <c r="B1704" s="2">
        <v>45871</v>
      </c>
      <c r="C1704" s="1" t="s">
        <v>6673</v>
      </c>
      <c r="D1704" s="1" t="s">
        <v>90</v>
      </c>
      <c r="E1704">
        <v>2025</v>
      </c>
      <c r="F1704" s="1" t="s">
        <v>4929</v>
      </c>
      <c r="G1704" s="1" t="s">
        <v>4930</v>
      </c>
      <c r="H1704" s="1" t="s">
        <v>950</v>
      </c>
      <c r="I1704" s="1" t="s">
        <v>4931</v>
      </c>
      <c r="J1704" s="1" t="s">
        <v>20</v>
      </c>
      <c r="K1704" s="3">
        <v>32.020000000000003</v>
      </c>
      <c r="L1704">
        <v>4</v>
      </c>
      <c r="M1704" s="3">
        <v>128.08000000000001</v>
      </c>
      <c r="N1704" s="1" t="s">
        <v>29</v>
      </c>
      <c r="O1704" s="1" t="s">
        <v>30</v>
      </c>
    </row>
    <row r="1705" spans="1:15" x14ac:dyDescent="0.3">
      <c r="A1705" s="1" t="s">
        <v>4932</v>
      </c>
      <c r="B1705" s="2">
        <v>45305</v>
      </c>
      <c r="C1705" s="1" t="s">
        <v>6666</v>
      </c>
      <c r="D1705" s="1" t="s">
        <v>210</v>
      </c>
      <c r="E1705">
        <v>2024</v>
      </c>
      <c r="F1705" s="1" t="s">
        <v>4933</v>
      </c>
      <c r="G1705" s="1" t="s">
        <v>4934</v>
      </c>
      <c r="H1705" s="1" t="s">
        <v>2872</v>
      </c>
      <c r="I1705" s="1" t="s">
        <v>2873</v>
      </c>
      <c r="J1705" s="1" t="s">
        <v>87</v>
      </c>
      <c r="K1705" s="3">
        <v>20.440000000000001</v>
      </c>
      <c r="L1705">
        <v>5</v>
      </c>
      <c r="M1705" s="3">
        <v>102.2</v>
      </c>
      <c r="N1705" s="1" t="s">
        <v>21</v>
      </c>
      <c r="O1705" s="1" t="s">
        <v>95</v>
      </c>
    </row>
    <row r="1706" spans="1:15" x14ac:dyDescent="0.3">
      <c r="A1706" s="1" t="s">
        <v>4935</v>
      </c>
      <c r="B1706" s="2">
        <v>45201</v>
      </c>
      <c r="C1706" s="1" t="s">
        <v>6667</v>
      </c>
      <c r="D1706" s="1" t="s">
        <v>133</v>
      </c>
      <c r="E1706">
        <v>2023</v>
      </c>
      <c r="F1706" s="1" t="s">
        <v>1830</v>
      </c>
      <c r="G1706" s="1" t="s">
        <v>4936</v>
      </c>
      <c r="H1706" s="1" t="s">
        <v>4937</v>
      </c>
      <c r="I1706" s="1" t="s">
        <v>4938</v>
      </c>
      <c r="J1706" s="1" t="s">
        <v>20</v>
      </c>
      <c r="K1706" s="3">
        <v>31.21</v>
      </c>
      <c r="L1706">
        <v>3</v>
      </c>
      <c r="M1706" s="3">
        <v>93.63</v>
      </c>
      <c r="N1706" s="1" t="s">
        <v>21</v>
      </c>
      <c r="O1706" s="1" t="s">
        <v>193</v>
      </c>
    </row>
    <row r="1707" spans="1:15" x14ac:dyDescent="0.3">
      <c r="A1707" s="1" t="s">
        <v>4939</v>
      </c>
      <c r="B1707" s="2">
        <v>45008</v>
      </c>
      <c r="C1707" s="1" t="s">
        <v>6672</v>
      </c>
      <c r="D1707" s="1" t="s">
        <v>15</v>
      </c>
      <c r="E1707">
        <v>2023</v>
      </c>
      <c r="F1707" s="1" t="s">
        <v>463</v>
      </c>
      <c r="G1707" s="1" t="s">
        <v>3228</v>
      </c>
      <c r="H1707" s="1" t="s">
        <v>176</v>
      </c>
      <c r="I1707" s="1" t="s">
        <v>177</v>
      </c>
      <c r="J1707" s="1" t="s">
        <v>70</v>
      </c>
      <c r="K1707" s="3">
        <v>19.489999999999998</v>
      </c>
      <c r="L1707">
        <v>3</v>
      </c>
      <c r="M1707" s="3">
        <v>58.47</v>
      </c>
      <c r="N1707" s="1" t="s">
        <v>6669</v>
      </c>
      <c r="O1707" s="1" t="s">
        <v>22</v>
      </c>
    </row>
    <row r="1708" spans="1:15" x14ac:dyDescent="0.3">
      <c r="A1708" s="1" t="s">
        <v>4940</v>
      </c>
      <c r="B1708" s="2">
        <v>45174</v>
      </c>
      <c r="C1708" s="1" t="s">
        <v>6671</v>
      </c>
      <c r="D1708" s="1" t="s">
        <v>60</v>
      </c>
      <c r="E1708">
        <v>2023</v>
      </c>
      <c r="F1708" s="1" t="s">
        <v>1508</v>
      </c>
      <c r="G1708" s="1" t="s">
        <v>1509</v>
      </c>
      <c r="H1708" s="1" t="s">
        <v>104</v>
      </c>
      <c r="I1708" s="1" t="s">
        <v>2445</v>
      </c>
      <c r="J1708" s="1" t="s">
        <v>70</v>
      </c>
      <c r="K1708" s="3">
        <v>10.09</v>
      </c>
      <c r="L1708">
        <v>3</v>
      </c>
      <c r="M1708" s="3">
        <v>30.27</v>
      </c>
      <c r="N1708" s="1" t="s">
        <v>29</v>
      </c>
      <c r="O1708" s="1" t="s">
        <v>95</v>
      </c>
    </row>
    <row r="1709" spans="1:15" x14ac:dyDescent="0.3">
      <c r="A1709" s="1" t="s">
        <v>4941</v>
      </c>
      <c r="B1709" s="2">
        <v>45477</v>
      </c>
      <c r="C1709" s="1" t="s">
        <v>6672</v>
      </c>
      <c r="D1709" s="1" t="s">
        <v>32</v>
      </c>
      <c r="E1709">
        <v>2024</v>
      </c>
      <c r="F1709" s="1" t="s">
        <v>2838</v>
      </c>
      <c r="G1709" s="1" t="s">
        <v>3069</v>
      </c>
      <c r="H1709" s="1" t="s">
        <v>3557</v>
      </c>
      <c r="I1709" s="1" t="s">
        <v>4942</v>
      </c>
      <c r="J1709" s="1" t="s">
        <v>20</v>
      </c>
      <c r="K1709" s="3">
        <v>39.78</v>
      </c>
      <c r="L1709">
        <v>5</v>
      </c>
      <c r="M1709" s="3">
        <v>198.9</v>
      </c>
      <c r="N1709" s="1" t="s">
        <v>21</v>
      </c>
      <c r="O1709" s="1" t="s">
        <v>95</v>
      </c>
    </row>
    <row r="1710" spans="1:15" x14ac:dyDescent="0.3">
      <c r="A1710" s="1" t="s">
        <v>4943</v>
      </c>
      <c r="B1710" s="2">
        <v>45208</v>
      </c>
      <c r="C1710" s="1" t="s">
        <v>6667</v>
      </c>
      <c r="D1710" s="1" t="s">
        <v>133</v>
      </c>
      <c r="E1710">
        <v>2023</v>
      </c>
      <c r="F1710" s="1" t="s">
        <v>139</v>
      </c>
      <c r="G1710" s="1" t="s">
        <v>4944</v>
      </c>
      <c r="H1710" s="1" t="s">
        <v>3778</v>
      </c>
      <c r="I1710" s="1" t="s">
        <v>3779</v>
      </c>
      <c r="J1710" s="1" t="s">
        <v>70</v>
      </c>
      <c r="K1710" s="3">
        <v>10.43</v>
      </c>
      <c r="L1710">
        <v>3</v>
      </c>
      <c r="M1710" s="3">
        <v>31.29</v>
      </c>
      <c r="N1710" s="1" t="s">
        <v>6669</v>
      </c>
      <c r="O1710" s="1" t="s">
        <v>30</v>
      </c>
    </row>
    <row r="1711" spans="1:15" x14ac:dyDescent="0.3">
      <c r="A1711" s="1" t="s">
        <v>4945</v>
      </c>
      <c r="B1711" s="2">
        <v>44851</v>
      </c>
      <c r="C1711" s="1" t="s">
        <v>6667</v>
      </c>
      <c r="D1711" s="1" t="s">
        <v>133</v>
      </c>
      <c r="E1711">
        <v>2022</v>
      </c>
      <c r="F1711" s="1" t="s">
        <v>216</v>
      </c>
      <c r="G1711" s="1" t="s">
        <v>3201</v>
      </c>
      <c r="H1711" s="1" t="s">
        <v>2174</v>
      </c>
      <c r="I1711" s="1" t="s">
        <v>4202</v>
      </c>
      <c r="J1711" s="1" t="s">
        <v>87</v>
      </c>
      <c r="K1711" s="3">
        <v>25.63</v>
      </c>
      <c r="L1711">
        <v>2</v>
      </c>
      <c r="M1711" s="3">
        <v>51.26</v>
      </c>
      <c r="N1711" s="1" t="s">
        <v>6669</v>
      </c>
      <c r="O1711" s="1" t="s">
        <v>44</v>
      </c>
    </row>
    <row r="1712" spans="1:15" x14ac:dyDescent="0.3">
      <c r="A1712" s="1" t="s">
        <v>4946</v>
      </c>
      <c r="B1712" s="2">
        <v>44935</v>
      </c>
      <c r="C1712" s="1" t="s">
        <v>6667</v>
      </c>
      <c r="D1712" s="1" t="s">
        <v>210</v>
      </c>
      <c r="E1712">
        <v>2023</v>
      </c>
      <c r="F1712" s="1" t="s">
        <v>2266</v>
      </c>
      <c r="G1712" s="1" t="s">
        <v>2930</v>
      </c>
      <c r="H1712" s="1" t="s">
        <v>85</v>
      </c>
      <c r="I1712" s="1" t="s">
        <v>4947</v>
      </c>
      <c r="J1712" s="1" t="s">
        <v>87</v>
      </c>
      <c r="K1712" s="3">
        <v>23.01</v>
      </c>
      <c r="L1712">
        <v>1</v>
      </c>
      <c r="M1712" s="3">
        <v>23.01</v>
      </c>
      <c r="N1712" s="1" t="s">
        <v>29</v>
      </c>
      <c r="O1712" s="1" t="s">
        <v>52</v>
      </c>
    </row>
    <row r="1713" spans="1:15" x14ac:dyDescent="0.3">
      <c r="A1713" s="1" t="s">
        <v>4948</v>
      </c>
      <c r="B1713" s="2">
        <v>45714</v>
      </c>
      <c r="C1713" s="1" t="s">
        <v>6670</v>
      </c>
      <c r="D1713" s="1" t="s">
        <v>39</v>
      </c>
      <c r="E1713">
        <v>2025</v>
      </c>
      <c r="F1713" s="1" t="s">
        <v>3098</v>
      </c>
      <c r="G1713" s="1" t="s">
        <v>3099</v>
      </c>
      <c r="H1713" s="1" t="s">
        <v>717</v>
      </c>
      <c r="I1713" s="1" t="s">
        <v>718</v>
      </c>
      <c r="J1713" s="1" t="s">
        <v>51</v>
      </c>
      <c r="K1713" s="3">
        <v>39.799999999999997</v>
      </c>
      <c r="L1713">
        <v>1</v>
      </c>
      <c r="M1713" s="3">
        <v>39.799999999999997</v>
      </c>
      <c r="N1713" s="1" t="s">
        <v>21</v>
      </c>
      <c r="O1713" s="1" t="s">
        <v>80</v>
      </c>
    </row>
    <row r="1714" spans="1:15" x14ac:dyDescent="0.3">
      <c r="A1714" s="1" t="s">
        <v>4949</v>
      </c>
      <c r="B1714" s="2">
        <v>45313</v>
      </c>
      <c r="C1714" s="1" t="s">
        <v>6667</v>
      </c>
      <c r="D1714" s="1" t="s">
        <v>210</v>
      </c>
      <c r="E1714">
        <v>2024</v>
      </c>
      <c r="F1714" s="1" t="s">
        <v>102</v>
      </c>
      <c r="G1714" s="1" t="s">
        <v>4319</v>
      </c>
      <c r="H1714" s="1" t="s">
        <v>4479</v>
      </c>
      <c r="I1714" s="1" t="s">
        <v>4795</v>
      </c>
      <c r="J1714" s="1" t="s">
        <v>70</v>
      </c>
      <c r="K1714" s="3">
        <v>14.61</v>
      </c>
      <c r="L1714">
        <v>2</v>
      </c>
      <c r="M1714" s="3">
        <v>29.22</v>
      </c>
      <c r="N1714" s="1" t="s">
        <v>6669</v>
      </c>
      <c r="O1714" s="1" t="s">
        <v>80</v>
      </c>
    </row>
    <row r="1715" spans="1:15" x14ac:dyDescent="0.3">
      <c r="A1715" s="1" t="s">
        <v>4950</v>
      </c>
      <c r="B1715" s="2">
        <v>45808</v>
      </c>
      <c r="C1715" s="1" t="s">
        <v>6673</v>
      </c>
      <c r="D1715" s="1" t="s">
        <v>46</v>
      </c>
      <c r="E1715">
        <v>2025</v>
      </c>
      <c r="F1715" s="1" t="s">
        <v>3177</v>
      </c>
      <c r="G1715" s="1" t="s">
        <v>3178</v>
      </c>
      <c r="H1715" s="1" t="s">
        <v>1205</v>
      </c>
      <c r="I1715" s="1" t="s">
        <v>4786</v>
      </c>
      <c r="J1715" s="1" t="s">
        <v>70</v>
      </c>
      <c r="K1715" s="3">
        <v>17.12</v>
      </c>
      <c r="L1715">
        <v>4</v>
      </c>
      <c r="M1715" s="3">
        <v>68.48</v>
      </c>
      <c r="N1715" s="1" t="s">
        <v>21</v>
      </c>
      <c r="O1715" s="1" t="s">
        <v>22</v>
      </c>
    </row>
    <row r="1716" spans="1:15" x14ac:dyDescent="0.3">
      <c r="A1716" s="1" t="s">
        <v>4951</v>
      </c>
      <c r="B1716" s="2">
        <v>45225</v>
      </c>
      <c r="C1716" s="1" t="s">
        <v>6672</v>
      </c>
      <c r="D1716" s="1" t="s">
        <v>133</v>
      </c>
      <c r="E1716">
        <v>2023</v>
      </c>
      <c r="F1716" s="1" t="s">
        <v>368</v>
      </c>
      <c r="G1716" s="1" t="s">
        <v>369</v>
      </c>
      <c r="H1716" s="1" t="s">
        <v>4441</v>
      </c>
      <c r="I1716" s="1" t="s">
        <v>4442</v>
      </c>
      <c r="J1716" s="1" t="s">
        <v>70</v>
      </c>
      <c r="K1716" s="3">
        <v>8.17</v>
      </c>
      <c r="L1716">
        <v>5</v>
      </c>
      <c r="M1716" s="3">
        <v>40.85</v>
      </c>
      <c r="N1716" s="1" t="s">
        <v>6669</v>
      </c>
      <c r="O1716" s="1" t="s">
        <v>30</v>
      </c>
    </row>
    <row r="1717" spans="1:15" x14ac:dyDescent="0.3">
      <c r="A1717" s="1" t="s">
        <v>4952</v>
      </c>
      <c r="B1717" s="2">
        <v>45597</v>
      </c>
      <c r="C1717" s="1" t="s">
        <v>6668</v>
      </c>
      <c r="D1717" s="1" t="s">
        <v>54</v>
      </c>
      <c r="E1717">
        <v>2024</v>
      </c>
      <c r="F1717" s="1" t="s">
        <v>2884</v>
      </c>
      <c r="G1717" s="1" t="s">
        <v>2885</v>
      </c>
      <c r="H1717" s="1" t="s">
        <v>2252</v>
      </c>
      <c r="I1717" s="1" t="s">
        <v>2253</v>
      </c>
      <c r="J1717" s="1" t="s">
        <v>20</v>
      </c>
      <c r="K1717" s="3">
        <v>24.01</v>
      </c>
      <c r="L1717">
        <v>5</v>
      </c>
      <c r="M1717" s="3">
        <v>120.05</v>
      </c>
      <c r="N1717" s="1" t="s">
        <v>29</v>
      </c>
      <c r="O1717" s="1" t="s">
        <v>44</v>
      </c>
    </row>
    <row r="1718" spans="1:15" x14ac:dyDescent="0.3">
      <c r="A1718" s="1" t="s">
        <v>4953</v>
      </c>
      <c r="B1718" s="2">
        <v>45308</v>
      </c>
      <c r="C1718" s="1" t="s">
        <v>6670</v>
      </c>
      <c r="D1718" s="1" t="s">
        <v>210</v>
      </c>
      <c r="E1718">
        <v>2024</v>
      </c>
      <c r="F1718" s="1" t="s">
        <v>300</v>
      </c>
      <c r="G1718" s="1" t="s">
        <v>301</v>
      </c>
      <c r="H1718" s="1" t="s">
        <v>435</v>
      </c>
      <c r="I1718" s="1" t="s">
        <v>436</v>
      </c>
      <c r="J1718" s="1" t="s">
        <v>20</v>
      </c>
      <c r="K1718" s="3">
        <v>16.88</v>
      </c>
      <c r="L1718">
        <v>4</v>
      </c>
      <c r="M1718" s="3">
        <v>67.52</v>
      </c>
      <c r="N1718" s="1" t="s">
        <v>29</v>
      </c>
      <c r="O1718" s="1" t="s">
        <v>193</v>
      </c>
    </row>
    <row r="1719" spans="1:15" x14ac:dyDescent="0.3">
      <c r="A1719" s="1" t="s">
        <v>4954</v>
      </c>
      <c r="B1719" s="2">
        <v>45172</v>
      </c>
      <c r="C1719" s="1" t="s">
        <v>6666</v>
      </c>
      <c r="D1719" s="1" t="s">
        <v>60</v>
      </c>
      <c r="E1719">
        <v>2023</v>
      </c>
      <c r="F1719" s="1" t="s">
        <v>2967</v>
      </c>
      <c r="G1719" s="1" t="s">
        <v>4955</v>
      </c>
      <c r="H1719" s="1" t="s">
        <v>4956</v>
      </c>
      <c r="I1719" s="1" t="s">
        <v>4957</v>
      </c>
      <c r="J1719" s="1" t="s">
        <v>70</v>
      </c>
      <c r="K1719" s="3">
        <v>25.26</v>
      </c>
      <c r="L1719">
        <v>1</v>
      </c>
      <c r="M1719" s="3">
        <v>25.26</v>
      </c>
      <c r="N1719" s="1" t="s">
        <v>88</v>
      </c>
      <c r="O1719" s="1" t="s">
        <v>22</v>
      </c>
    </row>
    <row r="1720" spans="1:15" x14ac:dyDescent="0.3">
      <c r="A1720" s="1" t="s">
        <v>4958</v>
      </c>
      <c r="B1720" s="2">
        <v>45137</v>
      </c>
      <c r="C1720" s="1" t="s">
        <v>6666</v>
      </c>
      <c r="D1720" s="1" t="s">
        <v>32</v>
      </c>
      <c r="E1720">
        <v>2023</v>
      </c>
      <c r="F1720" s="1" t="s">
        <v>2045</v>
      </c>
      <c r="G1720" s="1" t="s">
        <v>4240</v>
      </c>
      <c r="H1720" s="1" t="s">
        <v>3747</v>
      </c>
      <c r="I1720" s="1" t="s">
        <v>4959</v>
      </c>
      <c r="J1720" s="1" t="s">
        <v>20</v>
      </c>
      <c r="K1720" s="3">
        <v>28.1</v>
      </c>
      <c r="L1720">
        <v>2</v>
      </c>
      <c r="M1720" s="3">
        <v>56.2</v>
      </c>
      <c r="N1720" s="1" t="s">
        <v>6669</v>
      </c>
      <c r="O1720" s="1" t="s">
        <v>22</v>
      </c>
    </row>
    <row r="1721" spans="1:15" x14ac:dyDescent="0.3">
      <c r="A1721" s="1" t="s">
        <v>4960</v>
      </c>
      <c r="B1721" s="2">
        <v>45642</v>
      </c>
      <c r="C1721" s="1" t="s">
        <v>6667</v>
      </c>
      <c r="D1721" s="1" t="s">
        <v>107</v>
      </c>
      <c r="E1721">
        <v>2024</v>
      </c>
      <c r="F1721" s="1" t="s">
        <v>250</v>
      </c>
      <c r="G1721" s="1" t="s">
        <v>251</v>
      </c>
      <c r="H1721" s="1" t="s">
        <v>2070</v>
      </c>
      <c r="I1721" s="1" t="s">
        <v>2928</v>
      </c>
      <c r="J1721" s="1" t="s">
        <v>70</v>
      </c>
      <c r="K1721" s="3">
        <v>48.84</v>
      </c>
      <c r="L1721">
        <v>4</v>
      </c>
      <c r="M1721" s="3">
        <v>195.36</v>
      </c>
      <c r="N1721" s="1" t="s">
        <v>6669</v>
      </c>
      <c r="O1721" s="1" t="s">
        <v>30</v>
      </c>
    </row>
    <row r="1722" spans="1:15" x14ac:dyDescent="0.3">
      <c r="A1722" s="1" t="s">
        <v>4961</v>
      </c>
      <c r="B1722" s="2">
        <v>45097</v>
      </c>
      <c r="C1722" s="1" t="s">
        <v>6671</v>
      </c>
      <c r="D1722" s="1" t="s">
        <v>24</v>
      </c>
      <c r="E1722">
        <v>2023</v>
      </c>
      <c r="F1722" s="1" t="s">
        <v>195</v>
      </c>
      <c r="G1722" s="1" t="s">
        <v>3790</v>
      </c>
      <c r="H1722" s="1" t="s">
        <v>4962</v>
      </c>
      <c r="I1722" s="1" t="s">
        <v>4963</v>
      </c>
      <c r="J1722" s="1" t="s">
        <v>87</v>
      </c>
      <c r="K1722" s="3">
        <v>8.8000000000000007</v>
      </c>
      <c r="L1722">
        <v>1</v>
      </c>
      <c r="M1722" s="3">
        <v>8.8000000000000007</v>
      </c>
      <c r="N1722" s="1" t="s">
        <v>21</v>
      </c>
      <c r="O1722" s="1" t="s">
        <v>37</v>
      </c>
    </row>
    <row r="1723" spans="1:15" x14ac:dyDescent="0.3">
      <c r="A1723" s="1" t="s">
        <v>4964</v>
      </c>
      <c r="B1723" s="2">
        <v>45775</v>
      </c>
      <c r="C1723" s="1" t="s">
        <v>6667</v>
      </c>
      <c r="D1723" s="1" t="s">
        <v>82</v>
      </c>
      <c r="E1723">
        <v>2025</v>
      </c>
      <c r="F1723" s="1" t="s">
        <v>788</v>
      </c>
      <c r="G1723" s="1" t="s">
        <v>1660</v>
      </c>
      <c r="H1723" s="1" t="s">
        <v>3149</v>
      </c>
      <c r="I1723" s="1" t="s">
        <v>3454</v>
      </c>
      <c r="J1723" s="1" t="s">
        <v>51</v>
      </c>
      <c r="K1723" s="3">
        <v>34.5</v>
      </c>
      <c r="L1723">
        <v>5</v>
      </c>
      <c r="M1723" s="3">
        <v>172.5</v>
      </c>
      <c r="N1723" s="1" t="s">
        <v>6669</v>
      </c>
      <c r="O1723" s="1" t="s">
        <v>37</v>
      </c>
    </row>
    <row r="1724" spans="1:15" x14ac:dyDescent="0.3">
      <c r="A1724" s="1" t="s">
        <v>4965</v>
      </c>
      <c r="B1724" s="2">
        <v>45130</v>
      </c>
      <c r="C1724" s="1" t="s">
        <v>6666</v>
      </c>
      <c r="D1724" s="1" t="s">
        <v>32</v>
      </c>
      <c r="E1724">
        <v>2023</v>
      </c>
      <c r="F1724" s="1" t="s">
        <v>2206</v>
      </c>
      <c r="G1724" s="1" t="s">
        <v>4966</v>
      </c>
      <c r="H1724" s="1" t="s">
        <v>1140</v>
      </c>
      <c r="I1724" s="1" t="s">
        <v>3193</v>
      </c>
      <c r="J1724" s="1" t="s">
        <v>20</v>
      </c>
      <c r="K1724" s="3">
        <v>42.23</v>
      </c>
      <c r="L1724">
        <v>1</v>
      </c>
      <c r="M1724" s="3">
        <v>42.23</v>
      </c>
      <c r="N1724" s="1" t="s">
        <v>21</v>
      </c>
      <c r="O1724" s="1" t="s">
        <v>193</v>
      </c>
    </row>
    <row r="1725" spans="1:15" x14ac:dyDescent="0.3">
      <c r="A1725" s="1" t="s">
        <v>4967</v>
      </c>
      <c r="B1725" s="2">
        <v>44812</v>
      </c>
      <c r="C1725" s="1" t="s">
        <v>6672</v>
      </c>
      <c r="D1725" s="1" t="s">
        <v>60</v>
      </c>
      <c r="E1725">
        <v>2022</v>
      </c>
      <c r="F1725" s="1" t="s">
        <v>2790</v>
      </c>
      <c r="G1725" s="1" t="s">
        <v>2791</v>
      </c>
      <c r="H1725" s="1" t="s">
        <v>2319</v>
      </c>
      <c r="I1725" s="1" t="s">
        <v>2320</v>
      </c>
      <c r="J1725" s="1" t="s">
        <v>51</v>
      </c>
      <c r="K1725" s="3">
        <v>28.52</v>
      </c>
      <c r="L1725">
        <v>1</v>
      </c>
      <c r="M1725" s="3">
        <v>28.52</v>
      </c>
      <c r="N1725" s="1" t="s">
        <v>6669</v>
      </c>
      <c r="O1725" s="1" t="s">
        <v>22</v>
      </c>
    </row>
    <row r="1726" spans="1:15" x14ac:dyDescent="0.3">
      <c r="A1726" s="1" t="s">
        <v>4968</v>
      </c>
      <c r="B1726" s="2">
        <v>45201</v>
      </c>
      <c r="C1726" s="1" t="s">
        <v>6667</v>
      </c>
      <c r="D1726" s="1" t="s">
        <v>133</v>
      </c>
      <c r="E1726">
        <v>2023</v>
      </c>
      <c r="F1726" s="1" t="s">
        <v>3712</v>
      </c>
      <c r="G1726" s="1" t="s">
        <v>4969</v>
      </c>
      <c r="H1726" s="1" t="s">
        <v>3952</v>
      </c>
      <c r="I1726" s="1" t="s">
        <v>4970</v>
      </c>
      <c r="J1726" s="1" t="s">
        <v>20</v>
      </c>
      <c r="K1726" s="3">
        <v>28.17</v>
      </c>
      <c r="L1726">
        <v>2</v>
      </c>
      <c r="M1726" s="3">
        <v>56.34</v>
      </c>
      <c r="N1726" s="1" t="s">
        <v>21</v>
      </c>
      <c r="O1726" s="1" t="s">
        <v>52</v>
      </c>
    </row>
    <row r="1727" spans="1:15" x14ac:dyDescent="0.3">
      <c r="A1727" s="1" t="s">
        <v>4971</v>
      </c>
      <c r="B1727" s="2">
        <v>44959</v>
      </c>
      <c r="C1727" s="1" t="s">
        <v>6672</v>
      </c>
      <c r="D1727" s="1" t="s">
        <v>39</v>
      </c>
      <c r="E1727">
        <v>2023</v>
      </c>
      <c r="F1727" s="1" t="s">
        <v>3653</v>
      </c>
      <c r="G1727" s="1" t="s">
        <v>3654</v>
      </c>
      <c r="H1727" s="1" t="s">
        <v>2539</v>
      </c>
      <c r="I1727" s="1" t="s">
        <v>4972</v>
      </c>
      <c r="J1727" s="1" t="s">
        <v>70</v>
      </c>
      <c r="K1727" s="3">
        <v>7.83</v>
      </c>
      <c r="L1727">
        <v>2</v>
      </c>
      <c r="M1727" s="3">
        <v>15.66</v>
      </c>
      <c r="N1727" s="1" t="s">
        <v>21</v>
      </c>
      <c r="O1727" s="1" t="s">
        <v>30</v>
      </c>
    </row>
    <row r="1728" spans="1:15" x14ac:dyDescent="0.3">
      <c r="A1728" s="1" t="s">
        <v>4973</v>
      </c>
      <c r="B1728" s="2">
        <v>45279</v>
      </c>
      <c r="C1728" s="1" t="s">
        <v>6671</v>
      </c>
      <c r="D1728" s="1" t="s">
        <v>107</v>
      </c>
      <c r="E1728">
        <v>2023</v>
      </c>
      <c r="F1728" s="1" t="s">
        <v>1770</v>
      </c>
      <c r="G1728" s="1" t="s">
        <v>1771</v>
      </c>
      <c r="H1728" s="1" t="s">
        <v>4828</v>
      </c>
      <c r="I1728" s="1" t="s">
        <v>4829</v>
      </c>
      <c r="J1728" s="1" t="s">
        <v>20</v>
      </c>
      <c r="K1728" s="3">
        <v>13.35</v>
      </c>
      <c r="L1728">
        <v>2</v>
      </c>
      <c r="M1728" s="3">
        <v>26.7</v>
      </c>
      <c r="N1728" s="1" t="s">
        <v>6669</v>
      </c>
      <c r="O1728" s="1" t="s">
        <v>22</v>
      </c>
    </row>
    <row r="1729" spans="1:15" x14ac:dyDescent="0.3">
      <c r="A1729" s="1" t="s">
        <v>4974</v>
      </c>
      <c r="B1729" s="2">
        <v>45490</v>
      </c>
      <c r="C1729" s="1" t="s">
        <v>6670</v>
      </c>
      <c r="D1729" s="1" t="s">
        <v>32</v>
      </c>
      <c r="E1729">
        <v>2024</v>
      </c>
      <c r="F1729" s="1" t="s">
        <v>1063</v>
      </c>
      <c r="G1729" s="1" t="s">
        <v>2524</v>
      </c>
      <c r="H1729" s="1" t="s">
        <v>4541</v>
      </c>
      <c r="I1729" s="1" t="s">
        <v>4542</v>
      </c>
      <c r="J1729" s="1" t="s">
        <v>20</v>
      </c>
      <c r="K1729" s="3">
        <v>7.57</v>
      </c>
      <c r="L1729">
        <v>2</v>
      </c>
      <c r="M1729" s="3">
        <v>15.14</v>
      </c>
      <c r="N1729" s="1" t="s">
        <v>6669</v>
      </c>
      <c r="O1729" s="1" t="s">
        <v>193</v>
      </c>
    </row>
    <row r="1730" spans="1:15" x14ac:dyDescent="0.3">
      <c r="A1730" s="1" t="s">
        <v>4975</v>
      </c>
      <c r="B1730" s="2">
        <v>45274</v>
      </c>
      <c r="C1730" s="1" t="s">
        <v>6672</v>
      </c>
      <c r="D1730" s="1" t="s">
        <v>107</v>
      </c>
      <c r="E1730">
        <v>2023</v>
      </c>
      <c r="F1730" s="1" t="s">
        <v>3958</v>
      </c>
      <c r="G1730" s="1" t="s">
        <v>4976</v>
      </c>
      <c r="H1730" s="1" t="s">
        <v>1378</v>
      </c>
      <c r="I1730" s="1" t="s">
        <v>1379</v>
      </c>
      <c r="J1730" s="1" t="s">
        <v>70</v>
      </c>
      <c r="K1730" s="3">
        <v>22.66</v>
      </c>
      <c r="L1730">
        <v>2</v>
      </c>
      <c r="M1730" s="3">
        <v>45.32</v>
      </c>
      <c r="N1730" s="1" t="s">
        <v>21</v>
      </c>
      <c r="O1730" s="1" t="s">
        <v>30</v>
      </c>
    </row>
    <row r="1731" spans="1:15" x14ac:dyDescent="0.3">
      <c r="A1731" s="1" t="s">
        <v>4977</v>
      </c>
      <c r="B1731" s="2">
        <v>45190</v>
      </c>
      <c r="C1731" s="1" t="s">
        <v>6672</v>
      </c>
      <c r="D1731" s="1" t="s">
        <v>60</v>
      </c>
      <c r="E1731">
        <v>2023</v>
      </c>
      <c r="F1731" s="1" t="s">
        <v>1555</v>
      </c>
      <c r="G1731" s="1" t="s">
        <v>4978</v>
      </c>
      <c r="H1731" s="1" t="s">
        <v>68</v>
      </c>
      <c r="I1731" s="1" t="s">
        <v>2610</v>
      </c>
      <c r="J1731" s="1" t="s">
        <v>20</v>
      </c>
      <c r="K1731" s="3">
        <v>43.44</v>
      </c>
      <c r="L1731">
        <v>1</v>
      </c>
      <c r="M1731" s="3">
        <v>43.44</v>
      </c>
      <c r="N1731" s="1" t="s">
        <v>29</v>
      </c>
      <c r="O1731" s="1" t="s">
        <v>22</v>
      </c>
    </row>
    <row r="1732" spans="1:15" x14ac:dyDescent="0.3">
      <c r="A1732" s="1" t="s">
        <v>4979</v>
      </c>
      <c r="B1732" s="2">
        <v>45129</v>
      </c>
      <c r="C1732" s="1" t="s">
        <v>6673</v>
      </c>
      <c r="D1732" s="1" t="s">
        <v>32</v>
      </c>
      <c r="E1732">
        <v>2023</v>
      </c>
      <c r="F1732" s="1" t="s">
        <v>3302</v>
      </c>
      <c r="G1732" s="1" t="s">
        <v>4429</v>
      </c>
      <c r="H1732" s="1" t="s">
        <v>57</v>
      </c>
      <c r="I1732" s="1" t="s">
        <v>58</v>
      </c>
      <c r="J1732" s="1" t="s">
        <v>87</v>
      </c>
      <c r="K1732" s="3">
        <v>15.01</v>
      </c>
      <c r="L1732">
        <v>2</v>
      </c>
      <c r="M1732" s="3">
        <v>30.02</v>
      </c>
      <c r="N1732" s="1" t="s">
        <v>21</v>
      </c>
      <c r="O1732" s="1" t="s">
        <v>44</v>
      </c>
    </row>
    <row r="1733" spans="1:15" x14ac:dyDescent="0.3">
      <c r="A1733" s="1" t="s">
        <v>4980</v>
      </c>
      <c r="B1733" s="2">
        <v>45868</v>
      </c>
      <c r="C1733" s="1" t="s">
        <v>6670</v>
      </c>
      <c r="D1733" s="1" t="s">
        <v>32</v>
      </c>
      <c r="E1733">
        <v>2025</v>
      </c>
      <c r="F1733" s="1" t="s">
        <v>1192</v>
      </c>
      <c r="G1733" s="1" t="s">
        <v>4746</v>
      </c>
      <c r="H1733" s="1" t="s">
        <v>1334</v>
      </c>
      <c r="I1733" s="1" t="s">
        <v>1335</v>
      </c>
      <c r="J1733" s="1" t="s">
        <v>20</v>
      </c>
      <c r="K1733" s="3">
        <v>5.85</v>
      </c>
      <c r="L1733">
        <v>4</v>
      </c>
      <c r="M1733" s="3">
        <v>23.4</v>
      </c>
      <c r="N1733" s="1" t="s">
        <v>6669</v>
      </c>
      <c r="O1733" s="1" t="s">
        <v>37</v>
      </c>
    </row>
    <row r="1734" spans="1:15" x14ac:dyDescent="0.3">
      <c r="A1734" s="1" t="s">
        <v>4981</v>
      </c>
      <c r="B1734" s="2">
        <v>45180</v>
      </c>
      <c r="C1734" s="1" t="s">
        <v>6667</v>
      </c>
      <c r="D1734" s="1" t="s">
        <v>60</v>
      </c>
      <c r="E1734">
        <v>2023</v>
      </c>
      <c r="F1734" s="1" t="s">
        <v>3824</v>
      </c>
      <c r="G1734" s="1" t="s">
        <v>4982</v>
      </c>
      <c r="H1734" s="1" t="s">
        <v>645</v>
      </c>
      <c r="I1734" s="1" t="s">
        <v>4833</v>
      </c>
      <c r="J1734" s="1" t="s">
        <v>20</v>
      </c>
      <c r="K1734" s="3">
        <v>16.989999999999998</v>
      </c>
      <c r="L1734">
        <v>4</v>
      </c>
      <c r="M1734" s="3">
        <v>67.959999999999994</v>
      </c>
      <c r="N1734" s="1" t="s">
        <v>6669</v>
      </c>
      <c r="O1734" s="1" t="s">
        <v>44</v>
      </c>
    </row>
    <row r="1735" spans="1:15" x14ac:dyDescent="0.3">
      <c r="A1735" s="1" t="s">
        <v>4983</v>
      </c>
      <c r="B1735" s="2">
        <v>44856</v>
      </c>
      <c r="C1735" s="1" t="s">
        <v>6673</v>
      </c>
      <c r="D1735" s="1" t="s">
        <v>133</v>
      </c>
      <c r="E1735">
        <v>2022</v>
      </c>
      <c r="F1735" s="1" t="s">
        <v>583</v>
      </c>
      <c r="G1735" s="1" t="s">
        <v>584</v>
      </c>
      <c r="H1735" s="1" t="s">
        <v>478</v>
      </c>
      <c r="I1735" s="1" t="s">
        <v>479</v>
      </c>
      <c r="J1735" s="1" t="s">
        <v>51</v>
      </c>
      <c r="K1735" s="3">
        <v>32.229999999999997</v>
      </c>
      <c r="L1735">
        <v>1</v>
      </c>
      <c r="M1735" s="3">
        <v>32.229999999999997</v>
      </c>
      <c r="N1735" s="1" t="s">
        <v>6669</v>
      </c>
      <c r="O1735" s="1" t="s">
        <v>37</v>
      </c>
    </row>
    <row r="1736" spans="1:15" x14ac:dyDescent="0.3">
      <c r="A1736" s="1" t="s">
        <v>4984</v>
      </c>
      <c r="B1736" s="2">
        <v>45001</v>
      </c>
      <c r="C1736" s="1" t="s">
        <v>6672</v>
      </c>
      <c r="D1736" s="1" t="s">
        <v>15</v>
      </c>
      <c r="E1736">
        <v>2023</v>
      </c>
      <c r="F1736" s="1" t="s">
        <v>3523</v>
      </c>
      <c r="G1736" s="1" t="s">
        <v>3524</v>
      </c>
      <c r="H1736" s="1" t="s">
        <v>2290</v>
      </c>
      <c r="I1736" s="1" t="s">
        <v>4985</v>
      </c>
      <c r="J1736" s="1" t="s">
        <v>20</v>
      </c>
      <c r="K1736" s="3">
        <v>48.53</v>
      </c>
      <c r="L1736">
        <v>1</v>
      </c>
      <c r="M1736" s="3">
        <v>48.53</v>
      </c>
      <c r="N1736" s="1" t="s">
        <v>6669</v>
      </c>
      <c r="O1736" s="1" t="s">
        <v>37</v>
      </c>
    </row>
    <row r="1737" spans="1:15" x14ac:dyDescent="0.3">
      <c r="A1737" s="1" t="s">
        <v>4986</v>
      </c>
      <c r="B1737" s="2">
        <v>45269</v>
      </c>
      <c r="C1737" s="1" t="s">
        <v>6673</v>
      </c>
      <c r="D1737" s="1" t="s">
        <v>107</v>
      </c>
      <c r="E1737">
        <v>2023</v>
      </c>
      <c r="F1737" s="1" t="s">
        <v>3085</v>
      </c>
      <c r="G1737" s="1" t="s">
        <v>3086</v>
      </c>
      <c r="H1737" s="1" t="s">
        <v>598</v>
      </c>
      <c r="I1737" s="1" t="s">
        <v>4926</v>
      </c>
      <c r="J1737" s="1" t="s">
        <v>87</v>
      </c>
      <c r="K1737" s="3">
        <v>41.96</v>
      </c>
      <c r="L1737">
        <v>3</v>
      </c>
      <c r="M1737" s="3">
        <v>125.88</v>
      </c>
      <c r="N1737" s="1" t="s">
        <v>21</v>
      </c>
      <c r="O1737" s="1" t="s">
        <v>193</v>
      </c>
    </row>
    <row r="1738" spans="1:15" x14ac:dyDescent="0.3">
      <c r="A1738" s="1" t="s">
        <v>4987</v>
      </c>
      <c r="B1738" s="2">
        <v>44884</v>
      </c>
      <c r="C1738" s="1" t="s">
        <v>6673</v>
      </c>
      <c r="D1738" s="1" t="s">
        <v>54</v>
      </c>
      <c r="E1738">
        <v>2022</v>
      </c>
      <c r="F1738" s="1" t="s">
        <v>1596</v>
      </c>
      <c r="G1738" s="1" t="s">
        <v>1597</v>
      </c>
      <c r="H1738" s="1" t="s">
        <v>4988</v>
      </c>
      <c r="I1738" s="1" t="s">
        <v>4989</v>
      </c>
      <c r="J1738" s="1" t="s">
        <v>87</v>
      </c>
      <c r="K1738" s="3">
        <v>26.08</v>
      </c>
      <c r="L1738">
        <v>3</v>
      </c>
      <c r="M1738" s="3">
        <v>78.239999999999995</v>
      </c>
      <c r="N1738" s="1" t="s">
        <v>6669</v>
      </c>
      <c r="O1738" s="1" t="s">
        <v>22</v>
      </c>
    </row>
    <row r="1739" spans="1:15" x14ac:dyDescent="0.3">
      <c r="A1739" s="1" t="s">
        <v>4990</v>
      </c>
      <c r="B1739" s="2">
        <v>45005</v>
      </c>
      <c r="C1739" s="1" t="s">
        <v>6667</v>
      </c>
      <c r="D1739" s="1" t="s">
        <v>15</v>
      </c>
      <c r="E1739">
        <v>2023</v>
      </c>
      <c r="F1739" s="1" t="s">
        <v>524</v>
      </c>
      <c r="G1739" s="1" t="s">
        <v>4991</v>
      </c>
      <c r="H1739" s="1" t="s">
        <v>777</v>
      </c>
      <c r="I1739" s="1" t="s">
        <v>2243</v>
      </c>
      <c r="J1739" s="1" t="s">
        <v>70</v>
      </c>
      <c r="K1739" s="3">
        <v>35.299999999999997</v>
      </c>
      <c r="L1739">
        <v>2</v>
      </c>
      <c r="M1739" s="3">
        <v>70.599999999999994</v>
      </c>
      <c r="N1739" s="1" t="s">
        <v>21</v>
      </c>
      <c r="O1739" s="1" t="s">
        <v>37</v>
      </c>
    </row>
    <row r="1740" spans="1:15" x14ac:dyDescent="0.3">
      <c r="A1740" s="1" t="s">
        <v>4992</v>
      </c>
      <c r="B1740" s="2">
        <v>45346</v>
      </c>
      <c r="C1740" s="1" t="s">
        <v>6673</v>
      </c>
      <c r="D1740" s="1" t="s">
        <v>39</v>
      </c>
      <c r="E1740">
        <v>2024</v>
      </c>
      <c r="F1740" s="1" t="s">
        <v>1680</v>
      </c>
      <c r="G1740" s="1" t="s">
        <v>4058</v>
      </c>
      <c r="H1740" s="1" t="s">
        <v>1398</v>
      </c>
      <c r="I1740" s="1" t="s">
        <v>4256</v>
      </c>
      <c r="J1740" s="1" t="s">
        <v>87</v>
      </c>
      <c r="K1740" s="3">
        <v>40.86</v>
      </c>
      <c r="L1740">
        <v>2</v>
      </c>
      <c r="M1740" s="3">
        <v>81.72</v>
      </c>
      <c r="N1740" s="1" t="s">
        <v>21</v>
      </c>
      <c r="O1740" s="1" t="s">
        <v>30</v>
      </c>
    </row>
    <row r="1741" spans="1:15" x14ac:dyDescent="0.3">
      <c r="A1741" s="1" t="s">
        <v>4993</v>
      </c>
      <c r="B1741" s="2">
        <v>45430</v>
      </c>
      <c r="C1741" s="1" t="s">
        <v>6673</v>
      </c>
      <c r="D1741" s="1" t="s">
        <v>46</v>
      </c>
      <c r="E1741">
        <v>2024</v>
      </c>
      <c r="F1741" s="1" t="s">
        <v>1877</v>
      </c>
      <c r="G1741" s="1" t="s">
        <v>3739</v>
      </c>
      <c r="H1741" s="1" t="s">
        <v>2070</v>
      </c>
      <c r="I1741" s="1" t="s">
        <v>4994</v>
      </c>
      <c r="J1741" s="1" t="s">
        <v>20</v>
      </c>
      <c r="K1741" s="3">
        <v>33.770000000000003</v>
      </c>
      <c r="L1741">
        <v>2</v>
      </c>
      <c r="M1741" s="3">
        <v>67.540000000000006</v>
      </c>
      <c r="N1741" s="1" t="s">
        <v>6669</v>
      </c>
      <c r="O1741" s="1" t="s">
        <v>44</v>
      </c>
    </row>
    <row r="1742" spans="1:15" x14ac:dyDescent="0.3">
      <c r="A1742" s="1" t="s">
        <v>4995</v>
      </c>
      <c r="B1742" s="2">
        <v>45750</v>
      </c>
      <c r="C1742" s="1" t="s">
        <v>6672</v>
      </c>
      <c r="D1742" s="1" t="s">
        <v>82</v>
      </c>
      <c r="E1742">
        <v>2025</v>
      </c>
      <c r="F1742" s="1" t="s">
        <v>1032</v>
      </c>
      <c r="G1742" s="1" t="s">
        <v>4996</v>
      </c>
      <c r="H1742" s="1" t="s">
        <v>57</v>
      </c>
      <c r="I1742" s="1" t="s">
        <v>2669</v>
      </c>
      <c r="J1742" s="1" t="s">
        <v>70</v>
      </c>
      <c r="K1742" s="3">
        <v>36.450000000000003</v>
      </c>
      <c r="L1742">
        <v>5</v>
      </c>
      <c r="M1742" s="3">
        <v>182.25</v>
      </c>
      <c r="N1742" s="1" t="s">
        <v>29</v>
      </c>
      <c r="O1742" s="1" t="s">
        <v>95</v>
      </c>
    </row>
    <row r="1743" spans="1:15" x14ac:dyDescent="0.3">
      <c r="A1743" s="1" t="s">
        <v>4997</v>
      </c>
      <c r="B1743" s="2">
        <v>45572</v>
      </c>
      <c r="C1743" s="1" t="s">
        <v>6667</v>
      </c>
      <c r="D1743" s="1" t="s">
        <v>133</v>
      </c>
      <c r="E1743">
        <v>2024</v>
      </c>
      <c r="F1743" s="1" t="s">
        <v>658</v>
      </c>
      <c r="G1743" s="1" t="s">
        <v>4507</v>
      </c>
      <c r="H1743" s="1" t="s">
        <v>4998</v>
      </c>
      <c r="I1743" s="1" t="s">
        <v>4999</v>
      </c>
      <c r="J1743" s="1" t="s">
        <v>20</v>
      </c>
      <c r="K1743" s="3">
        <v>26.66</v>
      </c>
      <c r="L1743">
        <v>2</v>
      </c>
      <c r="M1743" s="3">
        <v>53.32</v>
      </c>
      <c r="N1743" s="1" t="s">
        <v>88</v>
      </c>
      <c r="O1743" s="1" t="s">
        <v>37</v>
      </c>
    </row>
    <row r="1744" spans="1:15" x14ac:dyDescent="0.3">
      <c r="A1744" s="1" t="s">
        <v>5000</v>
      </c>
      <c r="B1744" s="2">
        <v>45113</v>
      </c>
      <c r="C1744" s="1" t="s">
        <v>6672</v>
      </c>
      <c r="D1744" s="1" t="s">
        <v>32</v>
      </c>
      <c r="E1744">
        <v>2023</v>
      </c>
      <c r="F1744" s="1" t="s">
        <v>5001</v>
      </c>
      <c r="G1744" s="1" t="s">
        <v>5002</v>
      </c>
      <c r="H1744" s="1" t="s">
        <v>757</v>
      </c>
      <c r="I1744" s="1" t="s">
        <v>758</v>
      </c>
      <c r="J1744" s="1" t="s">
        <v>51</v>
      </c>
      <c r="K1744" s="3">
        <v>6.48</v>
      </c>
      <c r="L1744">
        <v>3</v>
      </c>
      <c r="M1744" s="3">
        <v>19.440000000000001</v>
      </c>
      <c r="N1744" s="1" t="s">
        <v>29</v>
      </c>
      <c r="O1744" s="1" t="s">
        <v>52</v>
      </c>
    </row>
    <row r="1745" spans="1:15" x14ac:dyDescent="0.3">
      <c r="A1745" s="1" t="s">
        <v>5003</v>
      </c>
      <c r="B1745" s="2">
        <v>45463</v>
      </c>
      <c r="C1745" s="1" t="s">
        <v>6672</v>
      </c>
      <c r="D1745" s="1" t="s">
        <v>24</v>
      </c>
      <c r="E1745">
        <v>2024</v>
      </c>
      <c r="F1745" s="1" t="s">
        <v>3523</v>
      </c>
      <c r="G1745" s="1" t="s">
        <v>5004</v>
      </c>
      <c r="H1745" s="1" t="s">
        <v>3346</v>
      </c>
      <c r="I1745" s="1" t="s">
        <v>5005</v>
      </c>
      <c r="J1745" s="1" t="s">
        <v>51</v>
      </c>
      <c r="K1745" s="3">
        <v>41.57</v>
      </c>
      <c r="L1745">
        <v>3</v>
      </c>
      <c r="M1745" s="3">
        <v>124.71</v>
      </c>
      <c r="N1745" s="1" t="s">
        <v>6669</v>
      </c>
      <c r="O1745" s="1" t="s">
        <v>52</v>
      </c>
    </row>
    <row r="1746" spans="1:15" x14ac:dyDescent="0.3">
      <c r="A1746" s="1" t="s">
        <v>5006</v>
      </c>
      <c r="B1746" s="2">
        <v>44986</v>
      </c>
      <c r="C1746" s="1" t="s">
        <v>6670</v>
      </c>
      <c r="D1746" s="1" t="s">
        <v>15</v>
      </c>
      <c r="E1746">
        <v>2023</v>
      </c>
      <c r="F1746" s="1" t="s">
        <v>1290</v>
      </c>
      <c r="G1746" s="1" t="s">
        <v>3644</v>
      </c>
      <c r="H1746" s="1" t="s">
        <v>5007</v>
      </c>
      <c r="I1746" s="1" t="s">
        <v>5008</v>
      </c>
      <c r="J1746" s="1" t="s">
        <v>20</v>
      </c>
      <c r="K1746" s="3">
        <v>49.45</v>
      </c>
      <c r="L1746">
        <v>4</v>
      </c>
      <c r="M1746" s="3">
        <v>197.8</v>
      </c>
      <c r="N1746" s="1" t="s">
        <v>21</v>
      </c>
      <c r="O1746" s="1" t="s">
        <v>44</v>
      </c>
    </row>
    <row r="1747" spans="1:15" x14ac:dyDescent="0.3">
      <c r="A1747" s="1" t="s">
        <v>5009</v>
      </c>
      <c r="B1747" s="2">
        <v>44952</v>
      </c>
      <c r="C1747" s="1" t="s">
        <v>6672</v>
      </c>
      <c r="D1747" s="1" t="s">
        <v>210</v>
      </c>
      <c r="E1747">
        <v>2023</v>
      </c>
      <c r="F1747" s="1" t="s">
        <v>326</v>
      </c>
      <c r="G1747" s="1" t="s">
        <v>327</v>
      </c>
      <c r="H1747" s="1" t="s">
        <v>984</v>
      </c>
      <c r="I1747" s="1" t="s">
        <v>985</v>
      </c>
      <c r="J1747" s="1" t="s">
        <v>87</v>
      </c>
      <c r="K1747" s="3">
        <v>36.119999999999997</v>
      </c>
      <c r="L1747">
        <v>2</v>
      </c>
      <c r="M1747" s="3">
        <v>72.239999999999995</v>
      </c>
      <c r="N1747" s="1" t="s">
        <v>6669</v>
      </c>
      <c r="O1747" s="1" t="s">
        <v>37</v>
      </c>
    </row>
    <row r="1748" spans="1:15" x14ac:dyDescent="0.3">
      <c r="A1748" s="1" t="s">
        <v>5010</v>
      </c>
      <c r="B1748" s="2">
        <v>44966</v>
      </c>
      <c r="C1748" s="1" t="s">
        <v>6672</v>
      </c>
      <c r="D1748" s="1" t="s">
        <v>39</v>
      </c>
      <c r="E1748">
        <v>2023</v>
      </c>
      <c r="F1748" s="1" t="s">
        <v>3690</v>
      </c>
      <c r="G1748" s="1" t="s">
        <v>5011</v>
      </c>
      <c r="H1748" s="1" t="s">
        <v>1505</v>
      </c>
      <c r="I1748" s="1" t="s">
        <v>4760</v>
      </c>
      <c r="J1748" s="1" t="s">
        <v>87</v>
      </c>
      <c r="K1748" s="3">
        <v>39.32</v>
      </c>
      <c r="L1748">
        <v>4</v>
      </c>
      <c r="M1748" s="3">
        <v>157.28</v>
      </c>
      <c r="N1748" s="1" t="s">
        <v>6669</v>
      </c>
      <c r="O1748" s="1" t="s">
        <v>22</v>
      </c>
    </row>
    <row r="1749" spans="1:15" x14ac:dyDescent="0.3">
      <c r="A1749" s="1" t="s">
        <v>5012</v>
      </c>
      <c r="B1749" s="2">
        <v>45344</v>
      </c>
      <c r="C1749" s="1" t="s">
        <v>6672</v>
      </c>
      <c r="D1749" s="1" t="s">
        <v>39</v>
      </c>
      <c r="E1749">
        <v>2024</v>
      </c>
      <c r="F1749" s="1" t="s">
        <v>958</v>
      </c>
      <c r="G1749" s="1" t="s">
        <v>959</v>
      </c>
      <c r="H1749" s="1" t="s">
        <v>445</v>
      </c>
      <c r="I1749" s="1" t="s">
        <v>446</v>
      </c>
      <c r="J1749" s="1" t="s">
        <v>20</v>
      </c>
      <c r="K1749" s="3">
        <v>40.08</v>
      </c>
      <c r="L1749">
        <v>5</v>
      </c>
      <c r="M1749" s="3">
        <v>200.4</v>
      </c>
      <c r="N1749" s="1" t="s">
        <v>21</v>
      </c>
      <c r="O1749" s="1" t="s">
        <v>37</v>
      </c>
    </row>
    <row r="1750" spans="1:15" x14ac:dyDescent="0.3">
      <c r="A1750" s="1" t="s">
        <v>5013</v>
      </c>
      <c r="B1750" s="2">
        <v>45796</v>
      </c>
      <c r="C1750" s="1" t="s">
        <v>6667</v>
      </c>
      <c r="D1750" s="1" t="s">
        <v>46</v>
      </c>
      <c r="E1750">
        <v>2025</v>
      </c>
      <c r="F1750" s="1" t="s">
        <v>755</v>
      </c>
      <c r="G1750" s="1" t="s">
        <v>756</v>
      </c>
      <c r="H1750" s="1" t="s">
        <v>2969</v>
      </c>
      <c r="I1750" s="1" t="s">
        <v>2970</v>
      </c>
      <c r="J1750" s="1" t="s">
        <v>20</v>
      </c>
      <c r="K1750" s="3">
        <v>33.4</v>
      </c>
      <c r="L1750">
        <v>5</v>
      </c>
      <c r="M1750" s="3">
        <v>167</v>
      </c>
      <c r="N1750" s="1" t="s">
        <v>6669</v>
      </c>
      <c r="O1750" s="1" t="s">
        <v>22</v>
      </c>
    </row>
    <row r="1751" spans="1:15" x14ac:dyDescent="0.3">
      <c r="A1751" s="1" t="s">
        <v>5014</v>
      </c>
      <c r="B1751" s="2">
        <v>45234</v>
      </c>
      <c r="C1751" s="1" t="s">
        <v>6673</v>
      </c>
      <c r="D1751" s="1" t="s">
        <v>54</v>
      </c>
      <c r="E1751">
        <v>2023</v>
      </c>
      <c r="F1751" s="1" t="s">
        <v>849</v>
      </c>
      <c r="G1751" s="1" t="s">
        <v>850</v>
      </c>
      <c r="H1751" s="1" t="s">
        <v>104</v>
      </c>
      <c r="I1751" s="1" t="s">
        <v>105</v>
      </c>
      <c r="J1751" s="1" t="s">
        <v>20</v>
      </c>
      <c r="K1751" s="3">
        <v>29.93</v>
      </c>
      <c r="L1751">
        <v>5</v>
      </c>
      <c r="M1751" s="3">
        <v>149.65</v>
      </c>
      <c r="N1751" s="1" t="s">
        <v>6669</v>
      </c>
      <c r="O1751" s="1" t="s">
        <v>80</v>
      </c>
    </row>
    <row r="1752" spans="1:15" x14ac:dyDescent="0.3">
      <c r="A1752" s="1" t="s">
        <v>5015</v>
      </c>
      <c r="B1752" s="2">
        <v>45440</v>
      </c>
      <c r="C1752" s="1" t="s">
        <v>6671</v>
      </c>
      <c r="D1752" s="1" t="s">
        <v>46</v>
      </c>
      <c r="E1752">
        <v>2024</v>
      </c>
      <c r="F1752" s="1" t="s">
        <v>76</v>
      </c>
      <c r="G1752" s="1" t="s">
        <v>5016</v>
      </c>
      <c r="H1752" s="1" t="s">
        <v>3179</v>
      </c>
      <c r="I1752" s="1" t="s">
        <v>4406</v>
      </c>
      <c r="J1752" s="1" t="s">
        <v>70</v>
      </c>
      <c r="K1752" s="3">
        <v>27.16</v>
      </c>
      <c r="L1752">
        <v>1</v>
      </c>
      <c r="M1752" s="3">
        <v>27.16</v>
      </c>
      <c r="N1752" s="1" t="s">
        <v>6669</v>
      </c>
      <c r="O1752" s="1" t="s">
        <v>44</v>
      </c>
    </row>
    <row r="1753" spans="1:15" x14ac:dyDescent="0.3">
      <c r="A1753" s="1" t="s">
        <v>5017</v>
      </c>
      <c r="B1753" s="2">
        <v>44839</v>
      </c>
      <c r="C1753" s="1" t="s">
        <v>6670</v>
      </c>
      <c r="D1753" s="1" t="s">
        <v>133</v>
      </c>
      <c r="E1753">
        <v>2022</v>
      </c>
      <c r="F1753" s="1" t="s">
        <v>921</v>
      </c>
      <c r="G1753" s="1" t="s">
        <v>2777</v>
      </c>
      <c r="H1753" s="1" t="s">
        <v>4485</v>
      </c>
      <c r="I1753" s="1" t="s">
        <v>4486</v>
      </c>
      <c r="J1753" s="1" t="s">
        <v>51</v>
      </c>
      <c r="K1753" s="3">
        <v>8.8699999999999992</v>
      </c>
      <c r="L1753">
        <v>3</v>
      </c>
      <c r="M1753" s="3">
        <v>26.61</v>
      </c>
      <c r="N1753" s="1" t="s">
        <v>21</v>
      </c>
      <c r="O1753" s="1" t="s">
        <v>80</v>
      </c>
    </row>
    <row r="1754" spans="1:15" x14ac:dyDescent="0.3">
      <c r="A1754" s="1" t="s">
        <v>5018</v>
      </c>
      <c r="B1754" s="2">
        <v>45241</v>
      </c>
      <c r="C1754" s="1" t="s">
        <v>6673</v>
      </c>
      <c r="D1754" s="1" t="s">
        <v>54</v>
      </c>
      <c r="E1754">
        <v>2023</v>
      </c>
      <c r="F1754" s="1" t="s">
        <v>939</v>
      </c>
      <c r="G1754" s="1" t="s">
        <v>4482</v>
      </c>
      <c r="H1754" s="1" t="s">
        <v>4704</v>
      </c>
      <c r="I1754" s="1" t="s">
        <v>5019</v>
      </c>
      <c r="J1754" s="1" t="s">
        <v>51</v>
      </c>
      <c r="K1754" s="3">
        <v>20.65</v>
      </c>
      <c r="L1754">
        <v>2</v>
      </c>
      <c r="M1754" s="3">
        <v>41.3</v>
      </c>
      <c r="N1754" s="1" t="s">
        <v>21</v>
      </c>
      <c r="O1754" s="1" t="s">
        <v>193</v>
      </c>
    </row>
    <row r="1755" spans="1:15" x14ac:dyDescent="0.3">
      <c r="A1755" s="1" t="s">
        <v>5020</v>
      </c>
      <c r="B1755" s="2">
        <v>45217</v>
      </c>
      <c r="C1755" s="1" t="s">
        <v>6670</v>
      </c>
      <c r="D1755" s="1" t="s">
        <v>133</v>
      </c>
      <c r="E1755">
        <v>2023</v>
      </c>
      <c r="F1755" s="1" t="s">
        <v>2045</v>
      </c>
      <c r="G1755" s="1" t="s">
        <v>4240</v>
      </c>
      <c r="H1755" s="1" t="s">
        <v>1165</v>
      </c>
      <c r="I1755" s="1" t="s">
        <v>2852</v>
      </c>
      <c r="J1755" s="1" t="s">
        <v>87</v>
      </c>
      <c r="K1755" s="3">
        <v>29.97</v>
      </c>
      <c r="L1755">
        <v>1</v>
      </c>
      <c r="M1755" s="3">
        <v>29.97</v>
      </c>
      <c r="N1755" s="1" t="s">
        <v>6669</v>
      </c>
      <c r="O1755" s="1" t="s">
        <v>22</v>
      </c>
    </row>
    <row r="1756" spans="1:15" x14ac:dyDescent="0.3">
      <c r="A1756" s="1" t="s">
        <v>5021</v>
      </c>
      <c r="B1756" s="2">
        <v>45474</v>
      </c>
      <c r="C1756" s="1" t="s">
        <v>6667</v>
      </c>
      <c r="D1756" s="1" t="s">
        <v>32</v>
      </c>
      <c r="E1756">
        <v>2024</v>
      </c>
      <c r="F1756" s="1" t="s">
        <v>992</v>
      </c>
      <c r="G1756" s="1" t="s">
        <v>2058</v>
      </c>
      <c r="H1756" s="1" t="s">
        <v>1730</v>
      </c>
      <c r="I1756" s="1" t="s">
        <v>1731</v>
      </c>
      <c r="J1756" s="1" t="s">
        <v>20</v>
      </c>
      <c r="K1756" s="3">
        <v>41.5</v>
      </c>
      <c r="L1756">
        <v>3</v>
      </c>
      <c r="M1756" s="3">
        <v>124.5</v>
      </c>
      <c r="N1756" s="1" t="s">
        <v>6669</v>
      </c>
      <c r="O1756" s="1" t="s">
        <v>44</v>
      </c>
    </row>
    <row r="1757" spans="1:15" x14ac:dyDescent="0.3">
      <c r="A1757" s="1" t="s">
        <v>5022</v>
      </c>
      <c r="B1757" s="2">
        <v>45026</v>
      </c>
      <c r="C1757" s="1" t="s">
        <v>6667</v>
      </c>
      <c r="D1757" s="1" t="s">
        <v>82</v>
      </c>
      <c r="E1757">
        <v>2023</v>
      </c>
      <c r="F1757" s="1" t="s">
        <v>1527</v>
      </c>
      <c r="G1757" s="1" t="s">
        <v>2010</v>
      </c>
      <c r="H1757" s="1" t="s">
        <v>4771</v>
      </c>
      <c r="I1757" s="1" t="s">
        <v>4772</v>
      </c>
      <c r="J1757" s="1" t="s">
        <v>20</v>
      </c>
      <c r="K1757" s="3">
        <v>8.76</v>
      </c>
      <c r="L1757">
        <v>3</v>
      </c>
      <c r="M1757" s="3">
        <v>26.28</v>
      </c>
      <c r="N1757" s="1" t="s">
        <v>6669</v>
      </c>
      <c r="O1757" s="1" t="s">
        <v>193</v>
      </c>
    </row>
    <row r="1758" spans="1:15" x14ac:dyDescent="0.3">
      <c r="A1758" s="1" t="s">
        <v>5023</v>
      </c>
      <c r="B1758" s="2">
        <v>44830</v>
      </c>
      <c r="C1758" s="1" t="s">
        <v>6667</v>
      </c>
      <c r="D1758" s="1" t="s">
        <v>60</v>
      </c>
      <c r="E1758">
        <v>2022</v>
      </c>
      <c r="F1758" s="1" t="s">
        <v>2317</v>
      </c>
      <c r="G1758" s="1" t="s">
        <v>4625</v>
      </c>
      <c r="H1758" s="1" t="s">
        <v>2470</v>
      </c>
      <c r="I1758" s="1" t="s">
        <v>4562</v>
      </c>
      <c r="J1758" s="1" t="s">
        <v>70</v>
      </c>
      <c r="K1758" s="3">
        <v>28.72</v>
      </c>
      <c r="L1758">
        <v>4</v>
      </c>
      <c r="M1758" s="3">
        <v>114.88</v>
      </c>
      <c r="N1758" s="1" t="s">
        <v>6669</v>
      </c>
      <c r="O1758" s="1" t="s">
        <v>44</v>
      </c>
    </row>
    <row r="1759" spans="1:15" x14ac:dyDescent="0.3">
      <c r="A1759" s="1" t="s">
        <v>5024</v>
      </c>
      <c r="B1759" s="2">
        <v>45325</v>
      </c>
      <c r="C1759" s="1" t="s">
        <v>6673</v>
      </c>
      <c r="D1759" s="1" t="s">
        <v>39</v>
      </c>
      <c r="E1759">
        <v>2024</v>
      </c>
      <c r="F1759" s="1" t="s">
        <v>2266</v>
      </c>
      <c r="G1759" s="1" t="s">
        <v>2267</v>
      </c>
      <c r="H1759" s="1" t="s">
        <v>1557</v>
      </c>
      <c r="I1759" s="1" t="s">
        <v>1558</v>
      </c>
      <c r="J1759" s="1" t="s">
        <v>51</v>
      </c>
      <c r="K1759" s="3">
        <v>30.76</v>
      </c>
      <c r="L1759">
        <v>4</v>
      </c>
      <c r="M1759" s="3">
        <v>123.04</v>
      </c>
      <c r="N1759" s="1" t="s">
        <v>6669</v>
      </c>
      <c r="O1759" s="1" t="s">
        <v>37</v>
      </c>
    </row>
    <row r="1760" spans="1:15" x14ac:dyDescent="0.3">
      <c r="A1760" s="1" t="s">
        <v>5025</v>
      </c>
      <c r="B1760" s="2">
        <v>45226</v>
      </c>
      <c r="C1760" s="1" t="s">
        <v>6668</v>
      </c>
      <c r="D1760" s="1" t="s">
        <v>133</v>
      </c>
      <c r="E1760">
        <v>2023</v>
      </c>
      <c r="F1760" s="1" t="s">
        <v>499</v>
      </c>
      <c r="G1760" s="1" t="s">
        <v>5026</v>
      </c>
      <c r="H1760" s="1" t="s">
        <v>2796</v>
      </c>
      <c r="I1760" s="1" t="s">
        <v>4314</v>
      </c>
      <c r="J1760" s="1" t="s">
        <v>70</v>
      </c>
      <c r="K1760" s="3">
        <v>31.83</v>
      </c>
      <c r="L1760">
        <v>1</v>
      </c>
      <c r="M1760" s="3">
        <v>31.83</v>
      </c>
      <c r="N1760" s="1" t="s">
        <v>29</v>
      </c>
      <c r="O1760" s="1" t="s">
        <v>52</v>
      </c>
    </row>
    <row r="1761" spans="1:15" x14ac:dyDescent="0.3">
      <c r="A1761" s="1" t="s">
        <v>5027</v>
      </c>
      <c r="B1761" s="2">
        <v>45793</v>
      </c>
      <c r="C1761" s="1" t="s">
        <v>6668</v>
      </c>
      <c r="D1761" s="1" t="s">
        <v>46</v>
      </c>
      <c r="E1761">
        <v>2025</v>
      </c>
      <c r="F1761" s="1" t="s">
        <v>1815</v>
      </c>
      <c r="G1761" s="1" t="s">
        <v>1816</v>
      </c>
      <c r="H1761" s="1" t="s">
        <v>1974</v>
      </c>
      <c r="I1761" s="1" t="s">
        <v>2339</v>
      </c>
      <c r="J1761" s="1" t="s">
        <v>70</v>
      </c>
      <c r="K1761" s="3">
        <v>12.31</v>
      </c>
      <c r="L1761">
        <v>2</v>
      </c>
      <c r="M1761" s="3">
        <v>24.62</v>
      </c>
      <c r="N1761" s="1" t="s">
        <v>21</v>
      </c>
      <c r="O1761" s="1" t="s">
        <v>30</v>
      </c>
    </row>
    <row r="1762" spans="1:15" x14ac:dyDescent="0.3">
      <c r="A1762" s="1" t="s">
        <v>5028</v>
      </c>
      <c r="B1762" s="2">
        <v>45261</v>
      </c>
      <c r="C1762" s="1" t="s">
        <v>6668</v>
      </c>
      <c r="D1762" s="1" t="s">
        <v>107</v>
      </c>
      <c r="E1762">
        <v>2023</v>
      </c>
      <c r="F1762" s="1" t="s">
        <v>583</v>
      </c>
      <c r="G1762" s="1" t="s">
        <v>3000</v>
      </c>
      <c r="H1762" s="1" t="s">
        <v>4492</v>
      </c>
      <c r="I1762" s="1" t="s">
        <v>4493</v>
      </c>
      <c r="J1762" s="1" t="s">
        <v>87</v>
      </c>
      <c r="K1762" s="3">
        <v>34.71</v>
      </c>
      <c r="L1762">
        <v>2</v>
      </c>
      <c r="M1762" s="3">
        <v>69.42</v>
      </c>
      <c r="N1762" s="1" t="s">
        <v>6669</v>
      </c>
      <c r="O1762" s="1" t="s">
        <v>30</v>
      </c>
    </row>
    <row r="1763" spans="1:15" x14ac:dyDescent="0.3">
      <c r="A1763" s="1" t="s">
        <v>5029</v>
      </c>
      <c r="B1763" s="2">
        <v>45066</v>
      </c>
      <c r="C1763" s="1" t="s">
        <v>6673</v>
      </c>
      <c r="D1763" s="1" t="s">
        <v>46</v>
      </c>
      <c r="E1763">
        <v>2023</v>
      </c>
      <c r="F1763" s="1" t="s">
        <v>2035</v>
      </c>
      <c r="G1763" s="1" t="s">
        <v>3864</v>
      </c>
      <c r="H1763" s="1" t="s">
        <v>2561</v>
      </c>
      <c r="I1763" s="1" t="s">
        <v>2562</v>
      </c>
      <c r="J1763" s="1" t="s">
        <v>20</v>
      </c>
      <c r="K1763" s="3">
        <v>10.09</v>
      </c>
      <c r="L1763">
        <v>5</v>
      </c>
      <c r="M1763" s="3">
        <v>50.45</v>
      </c>
      <c r="N1763" s="1" t="s">
        <v>21</v>
      </c>
      <c r="O1763" s="1" t="s">
        <v>37</v>
      </c>
    </row>
    <row r="1764" spans="1:15" x14ac:dyDescent="0.3">
      <c r="A1764" s="1" t="s">
        <v>5030</v>
      </c>
      <c r="B1764" s="2">
        <v>44893</v>
      </c>
      <c r="C1764" s="1" t="s">
        <v>6667</v>
      </c>
      <c r="D1764" s="1" t="s">
        <v>54</v>
      </c>
      <c r="E1764">
        <v>2022</v>
      </c>
      <c r="F1764" s="1" t="s">
        <v>1344</v>
      </c>
      <c r="G1764" s="1" t="s">
        <v>1345</v>
      </c>
      <c r="H1764" s="1" t="s">
        <v>1513</v>
      </c>
      <c r="I1764" s="1" t="s">
        <v>4580</v>
      </c>
      <c r="J1764" s="1" t="s">
        <v>20</v>
      </c>
      <c r="K1764" s="3">
        <v>25.11</v>
      </c>
      <c r="L1764">
        <v>2</v>
      </c>
      <c r="M1764" s="3">
        <v>50.22</v>
      </c>
      <c r="N1764" s="1" t="s">
        <v>21</v>
      </c>
      <c r="O1764" s="1" t="s">
        <v>80</v>
      </c>
    </row>
    <row r="1765" spans="1:15" x14ac:dyDescent="0.3">
      <c r="A1765" s="1" t="s">
        <v>5031</v>
      </c>
      <c r="B1765" s="2">
        <v>45505</v>
      </c>
      <c r="C1765" s="1" t="s">
        <v>6672</v>
      </c>
      <c r="D1765" s="1" t="s">
        <v>90</v>
      </c>
      <c r="E1765">
        <v>2024</v>
      </c>
      <c r="F1765" s="1" t="s">
        <v>921</v>
      </c>
      <c r="G1765" s="1" t="s">
        <v>922</v>
      </c>
      <c r="H1765" s="1" t="s">
        <v>2356</v>
      </c>
      <c r="I1765" s="1" t="s">
        <v>2547</v>
      </c>
      <c r="J1765" s="1" t="s">
        <v>20</v>
      </c>
      <c r="K1765" s="3">
        <v>24.07</v>
      </c>
      <c r="L1765">
        <v>4</v>
      </c>
      <c r="M1765" s="3">
        <v>96.28</v>
      </c>
      <c r="N1765" s="1" t="s">
        <v>6669</v>
      </c>
      <c r="O1765" s="1" t="s">
        <v>30</v>
      </c>
    </row>
    <row r="1766" spans="1:15" x14ac:dyDescent="0.3">
      <c r="A1766" s="1" t="s">
        <v>5032</v>
      </c>
      <c r="B1766" s="2">
        <v>45396</v>
      </c>
      <c r="C1766" s="1" t="s">
        <v>6666</v>
      </c>
      <c r="D1766" s="1" t="s">
        <v>82</v>
      </c>
      <c r="E1766">
        <v>2024</v>
      </c>
      <c r="F1766" s="1" t="s">
        <v>5033</v>
      </c>
      <c r="G1766" s="1" t="s">
        <v>5034</v>
      </c>
      <c r="H1766" s="1" t="s">
        <v>2229</v>
      </c>
      <c r="I1766" s="1" t="s">
        <v>3050</v>
      </c>
      <c r="J1766" s="1" t="s">
        <v>70</v>
      </c>
      <c r="K1766" s="3">
        <v>54.35</v>
      </c>
      <c r="L1766">
        <v>5</v>
      </c>
      <c r="M1766" s="3">
        <v>271.75</v>
      </c>
      <c r="N1766" s="1" t="s">
        <v>29</v>
      </c>
      <c r="O1766" s="1" t="s">
        <v>37</v>
      </c>
    </row>
    <row r="1767" spans="1:15" x14ac:dyDescent="0.3">
      <c r="A1767" s="1" t="s">
        <v>5035</v>
      </c>
      <c r="B1767" s="2">
        <v>45191</v>
      </c>
      <c r="C1767" s="1" t="s">
        <v>6668</v>
      </c>
      <c r="D1767" s="1" t="s">
        <v>60</v>
      </c>
      <c r="E1767">
        <v>2023</v>
      </c>
      <c r="F1767" s="1" t="s">
        <v>2372</v>
      </c>
      <c r="G1767" s="1" t="s">
        <v>4861</v>
      </c>
      <c r="H1767" s="1" t="s">
        <v>3079</v>
      </c>
      <c r="I1767" s="1" t="s">
        <v>5036</v>
      </c>
      <c r="J1767" s="1" t="s">
        <v>51</v>
      </c>
      <c r="K1767" s="3">
        <v>38.549999999999997</v>
      </c>
      <c r="L1767">
        <v>4</v>
      </c>
      <c r="M1767" s="3">
        <v>154.19999999999999</v>
      </c>
      <c r="N1767" s="1" t="s">
        <v>88</v>
      </c>
      <c r="O1767" s="1" t="s">
        <v>52</v>
      </c>
    </row>
    <row r="1768" spans="1:15" x14ac:dyDescent="0.3">
      <c r="A1768" s="1" t="s">
        <v>5037</v>
      </c>
      <c r="B1768" s="2">
        <v>45183</v>
      </c>
      <c r="C1768" s="1" t="s">
        <v>6672</v>
      </c>
      <c r="D1768" s="1" t="s">
        <v>60</v>
      </c>
      <c r="E1768">
        <v>2023</v>
      </c>
      <c r="F1768" s="1" t="s">
        <v>2099</v>
      </c>
      <c r="G1768" s="1" t="s">
        <v>4835</v>
      </c>
      <c r="H1768" s="1" t="s">
        <v>63</v>
      </c>
      <c r="I1768" s="1" t="s">
        <v>2475</v>
      </c>
      <c r="J1768" s="1" t="s">
        <v>70</v>
      </c>
      <c r="K1768" s="3">
        <v>5.66</v>
      </c>
      <c r="L1768">
        <v>1</v>
      </c>
      <c r="M1768" s="3">
        <v>5.66</v>
      </c>
      <c r="N1768" s="1" t="s">
        <v>6669</v>
      </c>
      <c r="O1768" s="1" t="s">
        <v>44</v>
      </c>
    </row>
    <row r="1769" spans="1:15" x14ac:dyDescent="0.3">
      <c r="A1769" s="1" t="s">
        <v>5038</v>
      </c>
      <c r="B1769" s="2">
        <v>45548</v>
      </c>
      <c r="C1769" s="1" t="s">
        <v>6668</v>
      </c>
      <c r="D1769" s="1" t="s">
        <v>60</v>
      </c>
      <c r="E1769">
        <v>2024</v>
      </c>
      <c r="F1769" s="1" t="s">
        <v>2277</v>
      </c>
      <c r="G1769" s="1" t="s">
        <v>5039</v>
      </c>
      <c r="H1769" s="1" t="s">
        <v>2424</v>
      </c>
      <c r="I1769" s="1" t="s">
        <v>5040</v>
      </c>
      <c r="J1769" s="1" t="s">
        <v>51</v>
      </c>
      <c r="K1769" s="3">
        <v>16.29</v>
      </c>
      <c r="L1769">
        <v>5</v>
      </c>
      <c r="M1769" s="3">
        <v>81.45</v>
      </c>
      <c r="N1769" s="1" t="s">
        <v>21</v>
      </c>
      <c r="O1769" s="1" t="s">
        <v>22</v>
      </c>
    </row>
    <row r="1770" spans="1:15" x14ac:dyDescent="0.3">
      <c r="A1770" s="1" t="s">
        <v>5041</v>
      </c>
      <c r="B1770" s="2">
        <v>45645</v>
      </c>
      <c r="C1770" s="1" t="s">
        <v>6672</v>
      </c>
      <c r="D1770" s="1" t="s">
        <v>107</v>
      </c>
      <c r="E1770">
        <v>2024</v>
      </c>
      <c r="F1770" s="1" t="s">
        <v>2353</v>
      </c>
      <c r="G1770" s="1" t="s">
        <v>2354</v>
      </c>
      <c r="H1770" s="1" t="s">
        <v>4346</v>
      </c>
      <c r="I1770" s="1" t="s">
        <v>5042</v>
      </c>
      <c r="J1770" s="1" t="s">
        <v>87</v>
      </c>
      <c r="K1770" s="3">
        <v>12.99</v>
      </c>
      <c r="L1770">
        <v>5</v>
      </c>
      <c r="M1770" s="3">
        <v>64.95</v>
      </c>
      <c r="N1770" s="1" t="s">
        <v>6669</v>
      </c>
      <c r="O1770" s="1" t="s">
        <v>37</v>
      </c>
    </row>
    <row r="1771" spans="1:15" x14ac:dyDescent="0.3">
      <c r="A1771" s="1" t="s">
        <v>5043</v>
      </c>
      <c r="B1771" s="2">
        <v>44961</v>
      </c>
      <c r="C1771" s="1" t="s">
        <v>6673</v>
      </c>
      <c r="D1771" s="1" t="s">
        <v>39</v>
      </c>
      <c r="E1771">
        <v>2023</v>
      </c>
      <c r="F1771" s="1" t="s">
        <v>3417</v>
      </c>
      <c r="G1771" s="1" t="s">
        <v>3418</v>
      </c>
      <c r="H1771" s="1" t="s">
        <v>3597</v>
      </c>
      <c r="I1771" s="1" t="s">
        <v>3598</v>
      </c>
      <c r="J1771" s="1" t="s">
        <v>70</v>
      </c>
      <c r="K1771" s="3">
        <v>41.7</v>
      </c>
      <c r="L1771">
        <v>4</v>
      </c>
      <c r="M1771" s="3">
        <v>166.8</v>
      </c>
      <c r="N1771" s="1" t="s">
        <v>6669</v>
      </c>
      <c r="O1771" s="1" t="s">
        <v>30</v>
      </c>
    </row>
    <row r="1772" spans="1:15" x14ac:dyDescent="0.3">
      <c r="A1772" s="1" t="s">
        <v>5044</v>
      </c>
      <c r="B1772" s="2">
        <v>45884</v>
      </c>
      <c r="C1772" s="1" t="s">
        <v>6668</v>
      </c>
      <c r="D1772" s="1" t="s">
        <v>90</v>
      </c>
      <c r="E1772">
        <v>2025</v>
      </c>
      <c r="F1772" s="1" t="s">
        <v>4316</v>
      </c>
      <c r="G1772" s="1" t="s">
        <v>4317</v>
      </c>
      <c r="H1772" s="1" t="s">
        <v>932</v>
      </c>
      <c r="I1772" s="1" t="s">
        <v>2998</v>
      </c>
      <c r="J1772" s="1" t="s">
        <v>20</v>
      </c>
      <c r="K1772" s="3">
        <v>48.8</v>
      </c>
      <c r="L1772">
        <v>3</v>
      </c>
      <c r="M1772" s="3">
        <v>146.4</v>
      </c>
      <c r="N1772" s="1" t="s">
        <v>6669</v>
      </c>
      <c r="O1772" s="1" t="s">
        <v>80</v>
      </c>
    </row>
    <row r="1773" spans="1:15" x14ac:dyDescent="0.3">
      <c r="A1773" s="1" t="s">
        <v>5045</v>
      </c>
      <c r="B1773" s="2">
        <v>45442</v>
      </c>
      <c r="C1773" s="1" t="s">
        <v>6672</v>
      </c>
      <c r="D1773" s="1" t="s">
        <v>46</v>
      </c>
      <c r="E1773">
        <v>2024</v>
      </c>
      <c r="F1773" s="1" t="s">
        <v>4663</v>
      </c>
      <c r="G1773" s="1" t="s">
        <v>4664</v>
      </c>
      <c r="H1773" s="1" t="s">
        <v>3221</v>
      </c>
      <c r="I1773" s="1" t="s">
        <v>3222</v>
      </c>
      <c r="J1773" s="1" t="s">
        <v>87</v>
      </c>
      <c r="K1773" s="3">
        <v>40.89</v>
      </c>
      <c r="L1773">
        <v>2</v>
      </c>
      <c r="M1773" s="3">
        <v>81.78</v>
      </c>
      <c r="N1773" s="1" t="s">
        <v>6669</v>
      </c>
      <c r="O1773" s="1" t="s">
        <v>44</v>
      </c>
    </row>
    <row r="1774" spans="1:15" x14ac:dyDescent="0.3">
      <c r="A1774" s="1" t="s">
        <v>5046</v>
      </c>
      <c r="B1774" s="2">
        <v>45730</v>
      </c>
      <c r="C1774" s="1" t="s">
        <v>6668</v>
      </c>
      <c r="D1774" s="1" t="s">
        <v>15</v>
      </c>
      <c r="E1774">
        <v>2025</v>
      </c>
      <c r="F1774" s="1" t="s">
        <v>118</v>
      </c>
      <c r="G1774" s="1" t="s">
        <v>2431</v>
      </c>
      <c r="H1774" s="1" t="s">
        <v>1497</v>
      </c>
      <c r="I1774" s="1" t="s">
        <v>2341</v>
      </c>
      <c r="J1774" s="1" t="s">
        <v>70</v>
      </c>
      <c r="K1774" s="3">
        <v>44.46</v>
      </c>
      <c r="L1774">
        <v>1</v>
      </c>
      <c r="M1774" s="3">
        <v>44.46</v>
      </c>
      <c r="N1774" s="1" t="s">
        <v>6669</v>
      </c>
      <c r="O1774" s="1" t="s">
        <v>22</v>
      </c>
    </row>
    <row r="1775" spans="1:15" x14ac:dyDescent="0.3">
      <c r="A1775" s="1" t="s">
        <v>5047</v>
      </c>
      <c r="B1775" s="2">
        <v>45434</v>
      </c>
      <c r="C1775" s="1" t="s">
        <v>6670</v>
      </c>
      <c r="D1775" s="1" t="s">
        <v>46</v>
      </c>
      <c r="E1775">
        <v>2024</v>
      </c>
      <c r="F1775" s="1" t="s">
        <v>2615</v>
      </c>
      <c r="G1775" s="1" t="s">
        <v>2616</v>
      </c>
      <c r="H1775" s="1" t="s">
        <v>1856</v>
      </c>
      <c r="I1775" s="1" t="s">
        <v>1857</v>
      </c>
      <c r="J1775" s="1" t="s">
        <v>20</v>
      </c>
      <c r="K1775" s="3">
        <v>9.31</v>
      </c>
      <c r="L1775">
        <v>4</v>
      </c>
      <c r="M1775" s="3">
        <v>37.24</v>
      </c>
      <c r="N1775" s="1" t="s">
        <v>88</v>
      </c>
      <c r="O1775" s="1" t="s">
        <v>37</v>
      </c>
    </row>
    <row r="1776" spans="1:15" x14ac:dyDescent="0.3">
      <c r="A1776" s="1" t="s">
        <v>5048</v>
      </c>
      <c r="B1776" s="2">
        <v>45510</v>
      </c>
      <c r="C1776" s="1" t="s">
        <v>6671</v>
      </c>
      <c r="D1776" s="1" t="s">
        <v>90</v>
      </c>
      <c r="E1776">
        <v>2024</v>
      </c>
      <c r="F1776" s="1" t="s">
        <v>4185</v>
      </c>
      <c r="G1776" s="1" t="s">
        <v>4186</v>
      </c>
      <c r="H1776" s="1" t="s">
        <v>1350</v>
      </c>
      <c r="I1776" s="1" t="s">
        <v>1351</v>
      </c>
      <c r="J1776" s="1" t="s">
        <v>87</v>
      </c>
      <c r="K1776" s="3">
        <v>32</v>
      </c>
      <c r="L1776">
        <v>3</v>
      </c>
      <c r="M1776" s="3">
        <v>96</v>
      </c>
      <c r="N1776" s="1" t="s">
        <v>29</v>
      </c>
      <c r="O1776" s="1" t="s">
        <v>44</v>
      </c>
    </row>
    <row r="1777" spans="1:15" x14ac:dyDescent="0.3">
      <c r="A1777" s="1" t="s">
        <v>5049</v>
      </c>
      <c r="B1777" s="2">
        <v>45360</v>
      </c>
      <c r="C1777" s="1" t="s">
        <v>6673</v>
      </c>
      <c r="D1777" s="1" t="s">
        <v>15</v>
      </c>
      <c r="E1777">
        <v>2024</v>
      </c>
      <c r="F1777" s="1" t="s">
        <v>55</v>
      </c>
      <c r="G1777" s="1" t="s">
        <v>56</v>
      </c>
      <c r="H1777" s="1" t="s">
        <v>3620</v>
      </c>
      <c r="I1777" s="1" t="s">
        <v>3621</v>
      </c>
      <c r="J1777" s="1" t="s">
        <v>70</v>
      </c>
      <c r="K1777" s="3">
        <v>13.86</v>
      </c>
      <c r="L1777">
        <v>2</v>
      </c>
      <c r="M1777" s="3">
        <v>27.72</v>
      </c>
      <c r="N1777" s="1" t="s">
        <v>29</v>
      </c>
      <c r="O1777" s="1" t="s">
        <v>22</v>
      </c>
    </row>
    <row r="1778" spans="1:15" x14ac:dyDescent="0.3">
      <c r="A1778" s="1" t="s">
        <v>5050</v>
      </c>
      <c r="B1778" s="2">
        <v>45866</v>
      </c>
      <c r="C1778" s="1" t="s">
        <v>6667</v>
      </c>
      <c r="D1778" s="1" t="s">
        <v>32</v>
      </c>
      <c r="E1778">
        <v>2025</v>
      </c>
      <c r="F1778" s="1" t="s">
        <v>1746</v>
      </c>
      <c r="G1778" s="1" t="s">
        <v>5051</v>
      </c>
      <c r="H1778" s="1" t="s">
        <v>4527</v>
      </c>
      <c r="I1778" s="1" t="s">
        <v>4763</v>
      </c>
      <c r="J1778" s="1" t="s">
        <v>70</v>
      </c>
      <c r="K1778" s="3">
        <v>23.63</v>
      </c>
      <c r="L1778">
        <v>5</v>
      </c>
      <c r="M1778" s="3">
        <v>118.15</v>
      </c>
      <c r="N1778" s="1" t="s">
        <v>21</v>
      </c>
      <c r="O1778" s="1" t="s">
        <v>44</v>
      </c>
    </row>
    <row r="1779" spans="1:15" x14ac:dyDescent="0.3">
      <c r="A1779" s="1" t="s">
        <v>5052</v>
      </c>
      <c r="B1779" s="2">
        <v>45523</v>
      </c>
      <c r="C1779" s="1" t="s">
        <v>6667</v>
      </c>
      <c r="D1779" s="1" t="s">
        <v>90</v>
      </c>
      <c r="E1779">
        <v>2024</v>
      </c>
      <c r="F1779" s="1" t="s">
        <v>2710</v>
      </c>
      <c r="G1779" s="1" t="s">
        <v>5053</v>
      </c>
      <c r="H1779" s="1" t="s">
        <v>2003</v>
      </c>
      <c r="I1779" s="1" t="s">
        <v>2004</v>
      </c>
      <c r="J1779" s="1" t="s">
        <v>51</v>
      </c>
      <c r="K1779" s="3">
        <v>48.59</v>
      </c>
      <c r="L1779">
        <v>1</v>
      </c>
      <c r="M1779" s="3">
        <v>48.59</v>
      </c>
      <c r="N1779" s="1" t="s">
        <v>88</v>
      </c>
      <c r="O1779" s="1" t="s">
        <v>44</v>
      </c>
    </row>
    <row r="1780" spans="1:15" x14ac:dyDescent="0.3">
      <c r="A1780" s="1" t="s">
        <v>5054</v>
      </c>
      <c r="B1780" s="2">
        <v>45137</v>
      </c>
      <c r="C1780" s="1" t="s">
        <v>6666</v>
      </c>
      <c r="D1780" s="1" t="s">
        <v>32</v>
      </c>
      <c r="E1780">
        <v>2023</v>
      </c>
      <c r="F1780" s="1" t="s">
        <v>1884</v>
      </c>
      <c r="G1780" s="1" t="s">
        <v>5055</v>
      </c>
      <c r="H1780" s="1" t="s">
        <v>4709</v>
      </c>
      <c r="I1780" s="1" t="s">
        <v>5056</v>
      </c>
      <c r="J1780" s="1" t="s">
        <v>20</v>
      </c>
      <c r="K1780" s="3">
        <v>29.37</v>
      </c>
      <c r="L1780">
        <v>1</v>
      </c>
      <c r="M1780" s="3">
        <v>29.37</v>
      </c>
      <c r="N1780" s="1" t="s">
        <v>29</v>
      </c>
      <c r="O1780" s="1" t="s">
        <v>44</v>
      </c>
    </row>
    <row r="1781" spans="1:15" x14ac:dyDescent="0.3">
      <c r="A1781" s="1" t="s">
        <v>5057</v>
      </c>
      <c r="B1781" s="2">
        <v>45118</v>
      </c>
      <c r="C1781" s="1" t="s">
        <v>6671</v>
      </c>
      <c r="D1781" s="1" t="s">
        <v>32</v>
      </c>
      <c r="E1781">
        <v>2023</v>
      </c>
      <c r="F1781" s="1" t="s">
        <v>396</v>
      </c>
      <c r="G1781" s="1" t="s">
        <v>397</v>
      </c>
      <c r="H1781" s="1" t="s">
        <v>176</v>
      </c>
      <c r="I1781" s="1" t="s">
        <v>3229</v>
      </c>
      <c r="J1781" s="1" t="s">
        <v>20</v>
      </c>
      <c r="K1781" s="3">
        <v>24.85</v>
      </c>
      <c r="L1781">
        <v>4</v>
      </c>
      <c r="M1781" s="3">
        <v>99.4</v>
      </c>
      <c r="N1781" s="1" t="s">
        <v>21</v>
      </c>
      <c r="O1781" s="1" t="s">
        <v>37</v>
      </c>
    </row>
    <row r="1782" spans="1:15" x14ac:dyDescent="0.3">
      <c r="A1782" s="1" t="s">
        <v>5058</v>
      </c>
      <c r="B1782" s="2">
        <v>45553</v>
      </c>
      <c r="C1782" s="1" t="s">
        <v>6670</v>
      </c>
      <c r="D1782" s="1" t="s">
        <v>60</v>
      </c>
      <c r="E1782">
        <v>2024</v>
      </c>
      <c r="F1782" s="1" t="s">
        <v>326</v>
      </c>
      <c r="G1782" s="1" t="s">
        <v>327</v>
      </c>
      <c r="H1782" s="1" t="s">
        <v>5059</v>
      </c>
      <c r="I1782" s="1" t="s">
        <v>5060</v>
      </c>
      <c r="J1782" s="1" t="s">
        <v>51</v>
      </c>
      <c r="K1782" s="3">
        <v>45.99</v>
      </c>
      <c r="L1782">
        <v>1</v>
      </c>
      <c r="M1782" s="3">
        <v>45.99</v>
      </c>
      <c r="N1782" s="1" t="s">
        <v>29</v>
      </c>
      <c r="O1782" s="1" t="s">
        <v>52</v>
      </c>
    </row>
    <row r="1783" spans="1:15" x14ac:dyDescent="0.3">
      <c r="A1783" s="1" t="s">
        <v>5061</v>
      </c>
      <c r="B1783" s="2">
        <v>45682</v>
      </c>
      <c r="C1783" s="1" t="s">
        <v>6673</v>
      </c>
      <c r="D1783" s="1" t="s">
        <v>210</v>
      </c>
      <c r="E1783">
        <v>2025</v>
      </c>
      <c r="F1783" s="1" t="s">
        <v>47</v>
      </c>
      <c r="G1783" s="1" t="s">
        <v>72</v>
      </c>
      <c r="H1783" s="1" t="s">
        <v>678</v>
      </c>
      <c r="I1783" s="1" t="s">
        <v>1237</v>
      </c>
      <c r="J1783" s="1" t="s">
        <v>51</v>
      </c>
      <c r="K1783" s="3">
        <v>17.559999999999999</v>
      </c>
      <c r="L1783">
        <v>4</v>
      </c>
      <c r="M1783" s="3">
        <v>70.239999999999995</v>
      </c>
      <c r="N1783" s="1" t="s">
        <v>21</v>
      </c>
      <c r="O1783" s="1" t="s">
        <v>44</v>
      </c>
    </row>
    <row r="1784" spans="1:15" x14ac:dyDescent="0.3">
      <c r="A1784" s="1" t="s">
        <v>5062</v>
      </c>
      <c r="B1784" s="2">
        <v>45823</v>
      </c>
      <c r="C1784" s="1" t="s">
        <v>6666</v>
      </c>
      <c r="D1784" s="1" t="s">
        <v>24</v>
      </c>
      <c r="E1784">
        <v>2025</v>
      </c>
      <c r="F1784" s="1" t="s">
        <v>686</v>
      </c>
      <c r="G1784" s="1" t="s">
        <v>4639</v>
      </c>
      <c r="H1784" s="1" t="s">
        <v>2493</v>
      </c>
      <c r="I1784" s="1" t="s">
        <v>2494</v>
      </c>
      <c r="J1784" s="1" t="s">
        <v>70</v>
      </c>
      <c r="K1784" s="3">
        <v>29.07</v>
      </c>
      <c r="L1784">
        <v>5</v>
      </c>
      <c r="M1784" s="3">
        <v>145.35</v>
      </c>
      <c r="N1784" s="1" t="s">
        <v>21</v>
      </c>
      <c r="O1784" s="1" t="s">
        <v>95</v>
      </c>
    </row>
    <row r="1785" spans="1:15" x14ac:dyDescent="0.3">
      <c r="A1785" s="1" t="s">
        <v>5063</v>
      </c>
      <c r="B1785" s="2">
        <v>45563</v>
      </c>
      <c r="C1785" s="1" t="s">
        <v>6673</v>
      </c>
      <c r="D1785" s="1" t="s">
        <v>60</v>
      </c>
      <c r="E1785">
        <v>2024</v>
      </c>
      <c r="F1785" s="1" t="s">
        <v>340</v>
      </c>
      <c r="G1785" s="1" t="s">
        <v>341</v>
      </c>
      <c r="H1785" s="1" t="s">
        <v>2252</v>
      </c>
      <c r="I1785" s="1" t="s">
        <v>2253</v>
      </c>
      <c r="J1785" s="1" t="s">
        <v>51</v>
      </c>
      <c r="K1785" s="3">
        <v>28.26</v>
      </c>
      <c r="L1785">
        <v>5</v>
      </c>
      <c r="M1785" s="3">
        <v>141.30000000000001</v>
      </c>
      <c r="N1785" s="1" t="s">
        <v>29</v>
      </c>
      <c r="O1785" s="1" t="s">
        <v>22</v>
      </c>
    </row>
    <row r="1786" spans="1:15" x14ac:dyDescent="0.3">
      <c r="A1786" s="1" t="s">
        <v>5064</v>
      </c>
      <c r="B1786" s="2">
        <v>45888</v>
      </c>
      <c r="C1786" s="1" t="s">
        <v>6671</v>
      </c>
      <c r="D1786" s="1" t="s">
        <v>90</v>
      </c>
      <c r="E1786">
        <v>2025</v>
      </c>
      <c r="F1786" s="1" t="s">
        <v>1095</v>
      </c>
      <c r="G1786" s="1" t="s">
        <v>1096</v>
      </c>
      <c r="H1786" s="1" t="s">
        <v>4583</v>
      </c>
      <c r="I1786" s="1" t="s">
        <v>4584</v>
      </c>
      <c r="J1786" s="1" t="s">
        <v>51</v>
      </c>
      <c r="K1786" s="3">
        <v>33.17</v>
      </c>
      <c r="L1786">
        <v>2</v>
      </c>
      <c r="M1786" s="3">
        <v>66.34</v>
      </c>
      <c r="N1786" s="1" t="s">
        <v>21</v>
      </c>
      <c r="O1786" s="1" t="s">
        <v>37</v>
      </c>
    </row>
    <row r="1787" spans="1:15" x14ac:dyDescent="0.3">
      <c r="A1787" s="1" t="s">
        <v>5065</v>
      </c>
      <c r="B1787" s="2">
        <v>45283</v>
      </c>
      <c r="C1787" s="1" t="s">
        <v>6673</v>
      </c>
      <c r="D1787" s="1" t="s">
        <v>107</v>
      </c>
      <c r="E1787">
        <v>2023</v>
      </c>
      <c r="F1787" s="1" t="s">
        <v>1733</v>
      </c>
      <c r="G1787" s="1" t="s">
        <v>1734</v>
      </c>
      <c r="H1787" s="1" t="s">
        <v>297</v>
      </c>
      <c r="I1787" s="1" t="s">
        <v>298</v>
      </c>
      <c r="J1787" s="1" t="s">
        <v>20</v>
      </c>
      <c r="K1787" s="3">
        <v>41.9</v>
      </c>
      <c r="L1787">
        <v>1</v>
      </c>
      <c r="M1787" s="3">
        <v>41.9</v>
      </c>
      <c r="N1787" s="1" t="s">
        <v>29</v>
      </c>
      <c r="O1787" s="1" t="s">
        <v>22</v>
      </c>
    </row>
    <row r="1788" spans="1:15" x14ac:dyDescent="0.3">
      <c r="A1788" s="1" t="s">
        <v>5066</v>
      </c>
      <c r="B1788" s="2">
        <v>45242</v>
      </c>
      <c r="C1788" s="1" t="s">
        <v>6666</v>
      </c>
      <c r="D1788" s="1" t="s">
        <v>54</v>
      </c>
      <c r="E1788">
        <v>2023</v>
      </c>
      <c r="F1788" s="1" t="s">
        <v>4023</v>
      </c>
      <c r="G1788" s="1" t="s">
        <v>4024</v>
      </c>
      <c r="H1788" s="1" t="s">
        <v>487</v>
      </c>
      <c r="I1788" s="1" t="s">
        <v>2951</v>
      </c>
      <c r="J1788" s="1" t="s">
        <v>70</v>
      </c>
      <c r="K1788" s="3">
        <v>30.43</v>
      </c>
      <c r="L1788">
        <v>5</v>
      </c>
      <c r="M1788" s="3">
        <v>152.15</v>
      </c>
      <c r="N1788" s="1" t="s">
        <v>6669</v>
      </c>
      <c r="O1788" s="1" t="s">
        <v>44</v>
      </c>
    </row>
    <row r="1789" spans="1:15" x14ac:dyDescent="0.3">
      <c r="A1789" s="1" t="s">
        <v>5067</v>
      </c>
      <c r="B1789" s="2">
        <v>45337</v>
      </c>
      <c r="C1789" s="1" t="s">
        <v>6672</v>
      </c>
      <c r="D1789" s="1" t="s">
        <v>39</v>
      </c>
      <c r="E1789">
        <v>2024</v>
      </c>
      <c r="F1789" s="1" t="s">
        <v>1719</v>
      </c>
      <c r="G1789" s="1" t="s">
        <v>1720</v>
      </c>
      <c r="H1789" s="1" t="s">
        <v>1953</v>
      </c>
      <c r="I1789" s="1" t="s">
        <v>5068</v>
      </c>
      <c r="J1789" s="1" t="s">
        <v>87</v>
      </c>
      <c r="K1789" s="3">
        <v>23.35</v>
      </c>
      <c r="L1789">
        <v>1</v>
      </c>
      <c r="M1789" s="3">
        <v>23.35</v>
      </c>
      <c r="N1789" s="1" t="s">
        <v>6669</v>
      </c>
      <c r="O1789" s="1" t="s">
        <v>22</v>
      </c>
    </row>
    <row r="1790" spans="1:15" x14ac:dyDescent="0.3">
      <c r="A1790" s="1" t="s">
        <v>5069</v>
      </c>
      <c r="B1790" s="2">
        <v>44972</v>
      </c>
      <c r="C1790" s="1" t="s">
        <v>6670</v>
      </c>
      <c r="D1790" s="1" t="s">
        <v>39</v>
      </c>
      <c r="E1790">
        <v>2023</v>
      </c>
      <c r="F1790" s="1" t="s">
        <v>1434</v>
      </c>
      <c r="G1790" s="1" t="s">
        <v>5070</v>
      </c>
      <c r="H1790" s="1" t="s">
        <v>1007</v>
      </c>
      <c r="I1790" s="1" t="s">
        <v>1170</v>
      </c>
      <c r="J1790" s="1" t="s">
        <v>70</v>
      </c>
      <c r="K1790" s="3">
        <v>33.5</v>
      </c>
      <c r="L1790">
        <v>2</v>
      </c>
      <c r="M1790" s="3">
        <v>67</v>
      </c>
      <c r="N1790" s="1" t="s">
        <v>88</v>
      </c>
      <c r="O1790" s="1" t="s">
        <v>37</v>
      </c>
    </row>
    <row r="1791" spans="1:15" x14ac:dyDescent="0.3">
      <c r="A1791" s="1" t="s">
        <v>5071</v>
      </c>
      <c r="B1791" s="2">
        <v>45445</v>
      </c>
      <c r="C1791" s="1" t="s">
        <v>6666</v>
      </c>
      <c r="D1791" s="1" t="s">
        <v>24</v>
      </c>
      <c r="E1791">
        <v>2024</v>
      </c>
      <c r="F1791" s="1" t="s">
        <v>245</v>
      </c>
      <c r="G1791" s="1" t="s">
        <v>1534</v>
      </c>
      <c r="H1791" s="1" t="s">
        <v>2079</v>
      </c>
      <c r="I1791" s="1" t="s">
        <v>4556</v>
      </c>
      <c r="J1791" s="1" t="s">
        <v>51</v>
      </c>
      <c r="K1791" s="3">
        <v>15.36</v>
      </c>
      <c r="L1791">
        <v>2</v>
      </c>
      <c r="M1791" s="3">
        <v>30.72</v>
      </c>
      <c r="N1791" s="1" t="s">
        <v>21</v>
      </c>
      <c r="O1791" s="1" t="s">
        <v>22</v>
      </c>
    </row>
    <row r="1792" spans="1:15" x14ac:dyDescent="0.3">
      <c r="A1792" s="1" t="s">
        <v>5072</v>
      </c>
      <c r="B1792" s="2">
        <v>45490</v>
      </c>
      <c r="C1792" s="1" t="s">
        <v>6670</v>
      </c>
      <c r="D1792" s="1" t="s">
        <v>32</v>
      </c>
      <c r="E1792">
        <v>2024</v>
      </c>
      <c r="F1792" s="1" t="s">
        <v>5073</v>
      </c>
      <c r="G1792" s="1" t="s">
        <v>5074</v>
      </c>
      <c r="H1792" s="1" t="s">
        <v>950</v>
      </c>
      <c r="I1792" s="1" t="s">
        <v>4931</v>
      </c>
      <c r="J1792" s="1" t="s">
        <v>70</v>
      </c>
      <c r="K1792" s="3">
        <v>27.18</v>
      </c>
      <c r="L1792">
        <v>5</v>
      </c>
      <c r="M1792" s="3">
        <v>135.9</v>
      </c>
      <c r="N1792" s="1" t="s">
        <v>21</v>
      </c>
      <c r="O1792" s="1" t="s">
        <v>30</v>
      </c>
    </row>
    <row r="1793" spans="1:15" x14ac:dyDescent="0.3">
      <c r="A1793" s="1" t="s">
        <v>5075</v>
      </c>
      <c r="B1793" s="2">
        <v>45461</v>
      </c>
      <c r="C1793" s="1" t="s">
        <v>6671</v>
      </c>
      <c r="D1793" s="1" t="s">
        <v>24</v>
      </c>
      <c r="E1793">
        <v>2024</v>
      </c>
      <c r="F1793" s="1" t="s">
        <v>1188</v>
      </c>
      <c r="G1793" s="1" t="s">
        <v>1189</v>
      </c>
      <c r="H1793" s="1" t="s">
        <v>1748</v>
      </c>
      <c r="I1793" s="1" t="s">
        <v>5076</v>
      </c>
      <c r="J1793" s="1" t="s">
        <v>87</v>
      </c>
      <c r="K1793" s="3">
        <v>21.73</v>
      </c>
      <c r="L1793">
        <v>5</v>
      </c>
      <c r="M1793" s="3">
        <v>108.65</v>
      </c>
      <c r="N1793" s="1" t="s">
        <v>6669</v>
      </c>
      <c r="O1793" s="1" t="s">
        <v>22</v>
      </c>
    </row>
    <row r="1794" spans="1:15" x14ac:dyDescent="0.3">
      <c r="A1794" s="1" t="s">
        <v>5077</v>
      </c>
      <c r="B1794" s="2">
        <v>45801</v>
      </c>
      <c r="C1794" s="1" t="s">
        <v>6673</v>
      </c>
      <c r="D1794" s="1" t="s">
        <v>46</v>
      </c>
      <c r="E1794">
        <v>2025</v>
      </c>
      <c r="F1794" s="1" t="s">
        <v>2875</v>
      </c>
      <c r="G1794" s="1" t="s">
        <v>4791</v>
      </c>
      <c r="H1794" s="1" t="s">
        <v>2779</v>
      </c>
      <c r="I1794" s="1" t="s">
        <v>3514</v>
      </c>
      <c r="J1794" s="1" t="s">
        <v>87</v>
      </c>
      <c r="K1794" s="3">
        <v>13.6</v>
      </c>
      <c r="L1794">
        <v>1</v>
      </c>
      <c r="M1794" s="3">
        <v>13.6</v>
      </c>
      <c r="N1794" s="1" t="s">
        <v>21</v>
      </c>
      <c r="O1794" s="1" t="s">
        <v>30</v>
      </c>
    </row>
    <row r="1795" spans="1:15" x14ac:dyDescent="0.3">
      <c r="A1795" s="1" t="s">
        <v>5078</v>
      </c>
      <c r="B1795" s="2">
        <v>45363</v>
      </c>
      <c r="C1795" s="1" t="s">
        <v>6671</v>
      </c>
      <c r="D1795" s="1" t="s">
        <v>15</v>
      </c>
      <c r="E1795">
        <v>2024</v>
      </c>
      <c r="F1795" s="1" t="s">
        <v>788</v>
      </c>
      <c r="G1795" s="1" t="s">
        <v>1660</v>
      </c>
      <c r="H1795" s="1" t="s">
        <v>1410</v>
      </c>
      <c r="I1795" s="1" t="s">
        <v>5079</v>
      </c>
      <c r="J1795" s="1" t="s">
        <v>20</v>
      </c>
      <c r="K1795" s="3">
        <v>48.66</v>
      </c>
      <c r="L1795">
        <v>1</v>
      </c>
      <c r="M1795" s="3">
        <v>48.66</v>
      </c>
      <c r="N1795" s="1" t="s">
        <v>6669</v>
      </c>
      <c r="O1795" s="1" t="s">
        <v>193</v>
      </c>
    </row>
    <row r="1796" spans="1:15" x14ac:dyDescent="0.3">
      <c r="A1796" s="1" t="s">
        <v>5080</v>
      </c>
      <c r="B1796" s="2">
        <v>45098</v>
      </c>
      <c r="C1796" s="1" t="s">
        <v>6670</v>
      </c>
      <c r="D1796" s="1" t="s">
        <v>24</v>
      </c>
      <c r="E1796">
        <v>2023</v>
      </c>
      <c r="F1796" s="1" t="s">
        <v>290</v>
      </c>
      <c r="G1796" s="1" t="s">
        <v>4742</v>
      </c>
      <c r="H1796" s="1" t="s">
        <v>3878</v>
      </c>
      <c r="I1796" s="1" t="s">
        <v>3879</v>
      </c>
      <c r="J1796" s="1" t="s">
        <v>20</v>
      </c>
      <c r="K1796" s="3">
        <v>16.38</v>
      </c>
      <c r="L1796">
        <v>5</v>
      </c>
      <c r="M1796" s="3">
        <v>81.900000000000006</v>
      </c>
      <c r="N1796" s="1" t="s">
        <v>21</v>
      </c>
      <c r="O1796" s="1" t="s">
        <v>44</v>
      </c>
    </row>
    <row r="1797" spans="1:15" x14ac:dyDescent="0.3">
      <c r="A1797" s="1" t="s">
        <v>5081</v>
      </c>
      <c r="B1797" s="2">
        <v>45244</v>
      </c>
      <c r="C1797" s="1" t="s">
        <v>6671</v>
      </c>
      <c r="D1797" s="1" t="s">
        <v>54</v>
      </c>
      <c r="E1797">
        <v>2023</v>
      </c>
      <c r="F1797" s="1" t="s">
        <v>1083</v>
      </c>
      <c r="G1797" s="1" t="s">
        <v>1084</v>
      </c>
      <c r="H1797" s="1" t="s">
        <v>645</v>
      </c>
      <c r="I1797" s="1" t="s">
        <v>4833</v>
      </c>
      <c r="J1797" s="1" t="s">
        <v>51</v>
      </c>
      <c r="K1797" s="3">
        <v>18.79</v>
      </c>
      <c r="L1797">
        <v>1</v>
      </c>
      <c r="M1797" s="3">
        <v>18.79</v>
      </c>
      <c r="N1797" s="1" t="s">
        <v>21</v>
      </c>
      <c r="O1797" s="1" t="s">
        <v>44</v>
      </c>
    </row>
    <row r="1798" spans="1:15" x14ac:dyDescent="0.3">
      <c r="A1798" s="1" t="s">
        <v>5082</v>
      </c>
      <c r="B1798" s="2">
        <v>44806</v>
      </c>
      <c r="C1798" s="1" t="s">
        <v>6668</v>
      </c>
      <c r="D1798" s="1" t="s">
        <v>60</v>
      </c>
      <c r="E1798">
        <v>2022</v>
      </c>
      <c r="F1798" s="1" t="s">
        <v>1078</v>
      </c>
      <c r="G1798" s="1" t="s">
        <v>1079</v>
      </c>
      <c r="H1798" s="1" t="s">
        <v>1806</v>
      </c>
      <c r="I1798" s="1" t="s">
        <v>1807</v>
      </c>
      <c r="J1798" s="1" t="s">
        <v>70</v>
      </c>
      <c r="K1798" s="3">
        <v>14.01</v>
      </c>
      <c r="L1798">
        <v>3</v>
      </c>
      <c r="M1798" s="3">
        <v>42.03</v>
      </c>
      <c r="N1798" s="1" t="s">
        <v>6669</v>
      </c>
      <c r="O1798" s="1" t="s">
        <v>22</v>
      </c>
    </row>
    <row r="1799" spans="1:15" x14ac:dyDescent="0.3">
      <c r="A1799" s="1" t="s">
        <v>5083</v>
      </c>
      <c r="B1799" s="2">
        <v>45227</v>
      </c>
      <c r="C1799" s="1" t="s">
        <v>6673</v>
      </c>
      <c r="D1799" s="1" t="s">
        <v>133</v>
      </c>
      <c r="E1799">
        <v>2023</v>
      </c>
      <c r="F1799" s="1" t="s">
        <v>5084</v>
      </c>
      <c r="G1799" s="1" t="s">
        <v>5085</v>
      </c>
      <c r="H1799" s="1" t="s">
        <v>1071</v>
      </c>
      <c r="I1799" s="1" t="s">
        <v>5086</v>
      </c>
      <c r="J1799" s="1" t="s">
        <v>87</v>
      </c>
      <c r="K1799" s="3">
        <v>16.149999999999999</v>
      </c>
      <c r="L1799">
        <v>2</v>
      </c>
      <c r="M1799" s="3">
        <v>32.299999999999997</v>
      </c>
      <c r="N1799" s="1" t="s">
        <v>88</v>
      </c>
      <c r="O1799" s="1" t="s">
        <v>52</v>
      </c>
    </row>
    <row r="1800" spans="1:15" x14ac:dyDescent="0.3">
      <c r="A1800" s="1" t="s">
        <v>5087</v>
      </c>
      <c r="B1800" s="2">
        <v>45273</v>
      </c>
      <c r="C1800" s="1" t="s">
        <v>6670</v>
      </c>
      <c r="D1800" s="1" t="s">
        <v>107</v>
      </c>
      <c r="E1800">
        <v>2023</v>
      </c>
      <c r="F1800" s="1" t="s">
        <v>3030</v>
      </c>
      <c r="G1800" s="1" t="s">
        <v>3031</v>
      </c>
      <c r="H1800" s="1" t="s">
        <v>345</v>
      </c>
      <c r="I1800" s="1" t="s">
        <v>346</v>
      </c>
      <c r="J1800" s="1" t="s">
        <v>20</v>
      </c>
      <c r="K1800" s="3">
        <v>38.200000000000003</v>
      </c>
      <c r="L1800">
        <v>3</v>
      </c>
      <c r="M1800" s="3">
        <v>114.6</v>
      </c>
      <c r="N1800" s="1" t="s">
        <v>6669</v>
      </c>
      <c r="O1800" s="1" t="s">
        <v>95</v>
      </c>
    </row>
    <row r="1801" spans="1:15" x14ac:dyDescent="0.3">
      <c r="A1801" s="1" t="s">
        <v>5088</v>
      </c>
      <c r="B1801" s="2">
        <v>45135</v>
      </c>
      <c r="C1801" s="1" t="s">
        <v>6668</v>
      </c>
      <c r="D1801" s="1" t="s">
        <v>32</v>
      </c>
      <c r="E1801">
        <v>2023</v>
      </c>
      <c r="F1801" s="1" t="s">
        <v>5089</v>
      </c>
      <c r="G1801" s="1" t="s">
        <v>5090</v>
      </c>
      <c r="H1801" s="1" t="s">
        <v>1806</v>
      </c>
      <c r="I1801" s="1" t="s">
        <v>5091</v>
      </c>
      <c r="J1801" s="1" t="s">
        <v>70</v>
      </c>
      <c r="K1801" s="3">
        <v>19.3</v>
      </c>
      <c r="L1801">
        <v>5</v>
      </c>
      <c r="M1801" s="3">
        <v>96.5</v>
      </c>
      <c r="N1801" s="1" t="s">
        <v>6669</v>
      </c>
      <c r="O1801" s="1" t="s">
        <v>193</v>
      </c>
    </row>
    <row r="1802" spans="1:15" x14ac:dyDescent="0.3">
      <c r="A1802" s="1" t="s">
        <v>5092</v>
      </c>
      <c r="B1802" s="2">
        <v>44931</v>
      </c>
      <c r="C1802" s="1" t="s">
        <v>6672</v>
      </c>
      <c r="D1802" s="1" t="s">
        <v>210</v>
      </c>
      <c r="E1802">
        <v>2023</v>
      </c>
      <c r="F1802" s="1" t="s">
        <v>859</v>
      </c>
      <c r="G1802" s="1" t="s">
        <v>860</v>
      </c>
      <c r="H1802" s="1" t="s">
        <v>3204</v>
      </c>
      <c r="I1802" s="1" t="s">
        <v>3205</v>
      </c>
      <c r="J1802" s="1" t="s">
        <v>20</v>
      </c>
      <c r="K1802" s="3">
        <v>21.31</v>
      </c>
      <c r="L1802">
        <v>1</v>
      </c>
      <c r="M1802" s="3">
        <v>21.31</v>
      </c>
      <c r="N1802" s="1" t="s">
        <v>29</v>
      </c>
      <c r="O1802" s="1" t="s">
        <v>30</v>
      </c>
    </row>
    <row r="1803" spans="1:15" x14ac:dyDescent="0.3">
      <c r="A1803" s="1" t="s">
        <v>5093</v>
      </c>
      <c r="B1803" s="2">
        <v>45237</v>
      </c>
      <c r="C1803" s="1" t="s">
        <v>6671</v>
      </c>
      <c r="D1803" s="1" t="s">
        <v>54</v>
      </c>
      <c r="E1803">
        <v>2023</v>
      </c>
      <c r="F1803" s="1" t="s">
        <v>854</v>
      </c>
      <c r="G1803" s="1" t="s">
        <v>855</v>
      </c>
      <c r="H1803" s="1" t="s">
        <v>950</v>
      </c>
      <c r="I1803" s="1" t="s">
        <v>4931</v>
      </c>
      <c r="J1803" s="1" t="s">
        <v>51</v>
      </c>
      <c r="K1803" s="3">
        <v>30.76</v>
      </c>
      <c r="L1803">
        <v>3</v>
      </c>
      <c r="M1803" s="3">
        <v>92.28</v>
      </c>
      <c r="N1803" s="1" t="s">
        <v>88</v>
      </c>
      <c r="O1803" s="1" t="s">
        <v>37</v>
      </c>
    </row>
    <row r="1804" spans="1:15" x14ac:dyDescent="0.3">
      <c r="A1804" s="1" t="s">
        <v>5094</v>
      </c>
      <c r="B1804" s="2">
        <v>45504</v>
      </c>
      <c r="C1804" s="1" t="s">
        <v>6670</v>
      </c>
      <c r="D1804" s="1" t="s">
        <v>32</v>
      </c>
      <c r="E1804">
        <v>2024</v>
      </c>
      <c r="F1804" s="1" t="s">
        <v>2848</v>
      </c>
      <c r="G1804" s="1" t="s">
        <v>2849</v>
      </c>
      <c r="H1804" s="1" t="s">
        <v>337</v>
      </c>
      <c r="I1804" s="1" t="s">
        <v>3969</v>
      </c>
      <c r="J1804" s="1" t="s">
        <v>87</v>
      </c>
      <c r="K1804" s="3">
        <v>39.19</v>
      </c>
      <c r="L1804">
        <v>2</v>
      </c>
      <c r="M1804" s="3">
        <v>78.38</v>
      </c>
      <c r="N1804" s="1" t="s">
        <v>21</v>
      </c>
      <c r="O1804" s="1" t="s">
        <v>37</v>
      </c>
    </row>
    <row r="1805" spans="1:15" x14ac:dyDescent="0.3">
      <c r="A1805" s="1" t="s">
        <v>5095</v>
      </c>
      <c r="B1805" s="2">
        <v>45444</v>
      </c>
      <c r="C1805" s="1" t="s">
        <v>6673</v>
      </c>
      <c r="D1805" s="1" t="s">
        <v>24</v>
      </c>
      <c r="E1805">
        <v>2024</v>
      </c>
      <c r="F1805" s="1" t="s">
        <v>2123</v>
      </c>
      <c r="G1805" s="1" t="s">
        <v>5096</v>
      </c>
      <c r="H1805" s="1" t="s">
        <v>2110</v>
      </c>
      <c r="I1805" s="1" t="s">
        <v>5097</v>
      </c>
      <c r="J1805" s="1" t="s">
        <v>87</v>
      </c>
      <c r="K1805" s="3">
        <v>6.01</v>
      </c>
      <c r="L1805">
        <v>2</v>
      </c>
      <c r="M1805" s="3">
        <v>12.02</v>
      </c>
      <c r="N1805" s="1" t="s">
        <v>6669</v>
      </c>
      <c r="O1805" s="1" t="s">
        <v>52</v>
      </c>
    </row>
    <row r="1806" spans="1:15" x14ac:dyDescent="0.3">
      <c r="A1806" s="1" t="s">
        <v>5099</v>
      </c>
      <c r="B1806" s="2">
        <v>45700</v>
      </c>
      <c r="C1806" s="1" t="s">
        <v>6670</v>
      </c>
      <c r="D1806" s="1" t="s">
        <v>39</v>
      </c>
      <c r="E1806">
        <v>2025</v>
      </c>
      <c r="F1806" s="1" t="s">
        <v>139</v>
      </c>
      <c r="G1806" s="1" t="s">
        <v>4489</v>
      </c>
      <c r="H1806" s="1" t="s">
        <v>416</v>
      </c>
      <c r="I1806" s="1" t="s">
        <v>3411</v>
      </c>
      <c r="J1806" s="1" t="s">
        <v>51</v>
      </c>
      <c r="K1806" s="3">
        <v>35.9</v>
      </c>
      <c r="L1806">
        <v>4</v>
      </c>
      <c r="M1806" s="3">
        <v>143.6</v>
      </c>
      <c r="N1806" s="1" t="s">
        <v>6669</v>
      </c>
      <c r="O1806" s="1" t="s">
        <v>95</v>
      </c>
    </row>
    <row r="1807" spans="1:15" x14ac:dyDescent="0.3">
      <c r="A1807" s="1" t="s">
        <v>5100</v>
      </c>
      <c r="B1807" s="2">
        <v>45236</v>
      </c>
      <c r="C1807" s="1" t="s">
        <v>6667</v>
      </c>
      <c r="D1807" s="1" t="s">
        <v>54</v>
      </c>
      <c r="E1807">
        <v>2023</v>
      </c>
      <c r="F1807" s="1" t="s">
        <v>2799</v>
      </c>
      <c r="G1807" s="1" t="s">
        <v>2800</v>
      </c>
      <c r="H1807" s="1" t="s">
        <v>3179</v>
      </c>
      <c r="I1807" s="1" t="s">
        <v>4406</v>
      </c>
      <c r="J1807" s="1" t="s">
        <v>70</v>
      </c>
      <c r="K1807" s="3">
        <v>31.1</v>
      </c>
      <c r="L1807">
        <v>4</v>
      </c>
      <c r="M1807" s="3">
        <v>124.4</v>
      </c>
      <c r="N1807" s="1" t="s">
        <v>21</v>
      </c>
      <c r="O1807" s="1" t="s">
        <v>30</v>
      </c>
    </row>
    <row r="1808" spans="1:15" x14ac:dyDescent="0.3">
      <c r="A1808" s="1" t="s">
        <v>5101</v>
      </c>
      <c r="B1808" s="2">
        <v>45311</v>
      </c>
      <c r="C1808" s="1" t="s">
        <v>6673</v>
      </c>
      <c r="D1808" s="1" t="s">
        <v>210</v>
      </c>
      <c r="E1808">
        <v>2024</v>
      </c>
      <c r="F1808" s="1" t="s">
        <v>1048</v>
      </c>
      <c r="G1808" s="1" t="s">
        <v>1049</v>
      </c>
      <c r="H1808" s="1" t="s">
        <v>5102</v>
      </c>
      <c r="I1808" s="1" t="s">
        <v>5103</v>
      </c>
      <c r="J1808" s="1" t="s">
        <v>87</v>
      </c>
      <c r="K1808" s="3">
        <v>17.3</v>
      </c>
      <c r="L1808">
        <v>1</v>
      </c>
      <c r="M1808" s="3">
        <v>17.3</v>
      </c>
      <c r="N1808" s="1" t="s">
        <v>21</v>
      </c>
      <c r="O1808" s="1" t="s">
        <v>193</v>
      </c>
    </row>
    <row r="1809" spans="1:15" x14ac:dyDescent="0.3">
      <c r="A1809" s="1" t="s">
        <v>5104</v>
      </c>
      <c r="B1809" s="2">
        <v>45171</v>
      </c>
      <c r="C1809" s="1" t="s">
        <v>6673</v>
      </c>
      <c r="D1809" s="1" t="s">
        <v>60</v>
      </c>
      <c r="E1809">
        <v>2023</v>
      </c>
      <c r="F1809" s="1" t="s">
        <v>3523</v>
      </c>
      <c r="G1809" s="1" t="s">
        <v>5004</v>
      </c>
      <c r="H1809" s="1" t="s">
        <v>1685</v>
      </c>
      <c r="I1809" s="1" t="s">
        <v>1686</v>
      </c>
      <c r="J1809" s="1" t="s">
        <v>87</v>
      </c>
      <c r="K1809" s="3">
        <v>18</v>
      </c>
      <c r="L1809">
        <v>1</v>
      </c>
      <c r="M1809" s="3">
        <v>18</v>
      </c>
      <c r="N1809" s="1" t="s">
        <v>21</v>
      </c>
      <c r="O1809" s="1" t="s">
        <v>193</v>
      </c>
    </row>
    <row r="1810" spans="1:15" x14ac:dyDescent="0.3">
      <c r="A1810" s="1" t="s">
        <v>5105</v>
      </c>
      <c r="B1810" s="2">
        <v>45583</v>
      </c>
      <c r="C1810" s="1" t="s">
        <v>6668</v>
      </c>
      <c r="D1810" s="1" t="s">
        <v>133</v>
      </c>
      <c r="E1810">
        <v>2024</v>
      </c>
      <c r="F1810" s="1" t="s">
        <v>1317</v>
      </c>
      <c r="G1810" s="1" t="s">
        <v>1318</v>
      </c>
      <c r="H1810" s="1" t="s">
        <v>4153</v>
      </c>
      <c r="I1810" s="1" t="s">
        <v>4154</v>
      </c>
      <c r="J1810" s="1" t="s">
        <v>20</v>
      </c>
      <c r="K1810" s="3">
        <v>50.56</v>
      </c>
      <c r="L1810">
        <v>3</v>
      </c>
      <c r="M1810" s="3">
        <v>151.68</v>
      </c>
      <c r="N1810" s="1" t="s">
        <v>29</v>
      </c>
      <c r="O1810" s="1" t="s">
        <v>95</v>
      </c>
    </row>
    <row r="1811" spans="1:15" x14ac:dyDescent="0.3">
      <c r="A1811" s="1" t="s">
        <v>5106</v>
      </c>
      <c r="B1811" s="2">
        <v>45636</v>
      </c>
      <c r="C1811" s="1" t="s">
        <v>6671</v>
      </c>
      <c r="D1811" s="1" t="s">
        <v>107</v>
      </c>
      <c r="E1811">
        <v>2024</v>
      </c>
      <c r="F1811" s="1" t="s">
        <v>2006</v>
      </c>
      <c r="G1811" s="1" t="s">
        <v>2007</v>
      </c>
      <c r="H1811" s="1" t="s">
        <v>593</v>
      </c>
      <c r="I1811" s="1" t="s">
        <v>594</v>
      </c>
      <c r="J1811" s="1" t="s">
        <v>51</v>
      </c>
      <c r="K1811" s="3">
        <v>32.32</v>
      </c>
      <c r="L1811">
        <v>2</v>
      </c>
      <c r="M1811" s="3">
        <v>64.64</v>
      </c>
      <c r="N1811" s="1" t="s">
        <v>6669</v>
      </c>
      <c r="O1811" s="1" t="s">
        <v>44</v>
      </c>
    </row>
    <row r="1812" spans="1:15" x14ac:dyDescent="0.3">
      <c r="A1812" s="1" t="s">
        <v>5107</v>
      </c>
      <c r="B1812" s="2">
        <v>45561</v>
      </c>
      <c r="C1812" s="1" t="s">
        <v>6672</v>
      </c>
      <c r="D1812" s="1" t="s">
        <v>60</v>
      </c>
      <c r="E1812">
        <v>2024</v>
      </c>
      <c r="F1812" s="1" t="s">
        <v>5108</v>
      </c>
      <c r="G1812" s="1" t="s">
        <v>5109</v>
      </c>
      <c r="H1812" s="1" t="s">
        <v>1707</v>
      </c>
      <c r="I1812" s="1" t="s">
        <v>5110</v>
      </c>
      <c r="J1812" s="1" t="s">
        <v>51</v>
      </c>
      <c r="K1812" s="3">
        <v>16.420000000000002</v>
      </c>
      <c r="L1812">
        <v>1</v>
      </c>
      <c r="M1812" s="3">
        <v>16.420000000000002</v>
      </c>
      <c r="N1812" s="1" t="s">
        <v>6669</v>
      </c>
      <c r="O1812" s="1" t="s">
        <v>193</v>
      </c>
    </row>
    <row r="1813" spans="1:15" x14ac:dyDescent="0.3">
      <c r="A1813" s="1" t="s">
        <v>5111</v>
      </c>
      <c r="B1813" s="2">
        <v>45099</v>
      </c>
      <c r="C1813" s="1" t="s">
        <v>6672</v>
      </c>
      <c r="D1813" s="1" t="s">
        <v>24</v>
      </c>
      <c r="E1813">
        <v>2023</v>
      </c>
      <c r="F1813" s="1" t="s">
        <v>794</v>
      </c>
      <c r="G1813" s="1" t="s">
        <v>4913</v>
      </c>
      <c r="H1813" s="1" t="s">
        <v>3747</v>
      </c>
      <c r="I1813" s="1" t="s">
        <v>4959</v>
      </c>
      <c r="J1813" s="1" t="s">
        <v>20</v>
      </c>
      <c r="K1813" s="3">
        <v>34.07</v>
      </c>
      <c r="L1813">
        <v>5</v>
      </c>
      <c r="M1813" s="3">
        <v>170.35</v>
      </c>
      <c r="N1813" s="1" t="s">
        <v>29</v>
      </c>
      <c r="O1813" s="1" t="s">
        <v>22</v>
      </c>
    </row>
    <row r="1814" spans="1:15" x14ac:dyDescent="0.3">
      <c r="A1814" s="1" t="s">
        <v>5112</v>
      </c>
      <c r="B1814" s="2">
        <v>45643</v>
      </c>
      <c r="C1814" s="1" t="s">
        <v>6671</v>
      </c>
      <c r="D1814" s="1" t="s">
        <v>107</v>
      </c>
      <c r="E1814">
        <v>2024</v>
      </c>
      <c r="F1814" s="1" t="s">
        <v>2838</v>
      </c>
      <c r="G1814" s="1" t="s">
        <v>5113</v>
      </c>
      <c r="H1814" s="1" t="s">
        <v>932</v>
      </c>
      <c r="I1814" s="1" t="s">
        <v>2998</v>
      </c>
      <c r="J1814" s="1" t="s">
        <v>87</v>
      </c>
      <c r="K1814" s="3">
        <v>44.47</v>
      </c>
      <c r="L1814">
        <v>3</v>
      </c>
      <c r="M1814" s="3">
        <v>133.41</v>
      </c>
      <c r="N1814" s="1" t="s">
        <v>21</v>
      </c>
      <c r="O1814" s="1" t="s">
        <v>52</v>
      </c>
    </row>
    <row r="1815" spans="1:15" x14ac:dyDescent="0.3">
      <c r="A1815" s="1" t="s">
        <v>5114</v>
      </c>
      <c r="B1815" s="2">
        <v>44804</v>
      </c>
      <c r="C1815" s="1" t="s">
        <v>6670</v>
      </c>
      <c r="D1815" s="1" t="s">
        <v>90</v>
      </c>
      <c r="E1815">
        <v>2022</v>
      </c>
      <c r="F1815" s="1" t="s">
        <v>5115</v>
      </c>
      <c r="G1815" s="1" t="s">
        <v>5116</v>
      </c>
      <c r="H1815" s="1" t="s">
        <v>1602</v>
      </c>
      <c r="I1815" s="1" t="s">
        <v>1740</v>
      </c>
      <c r="J1815" s="1" t="s">
        <v>20</v>
      </c>
      <c r="K1815" s="3">
        <v>22.38</v>
      </c>
      <c r="L1815">
        <v>1</v>
      </c>
      <c r="M1815" s="3">
        <v>22.38</v>
      </c>
      <c r="N1815" s="1" t="s">
        <v>21</v>
      </c>
      <c r="O1815" s="1" t="s">
        <v>95</v>
      </c>
    </row>
    <row r="1816" spans="1:15" x14ac:dyDescent="0.3">
      <c r="A1816" s="1" t="s">
        <v>5117</v>
      </c>
      <c r="B1816" s="2">
        <v>45516</v>
      </c>
      <c r="C1816" s="1" t="s">
        <v>6667</v>
      </c>
      <c r="D1816" s="1" t="s">
        <v>90</v>
      </c>
      <c r="E1816">
        <v>2024</v>
      </c>
      <c r="F1816" s="1" t="s">
        <v>3109</v>
      </c>
      <c r="G1816" s="1" t="s">
        <v>3110</v>
      </c>
      <c r="H1816" s="1" t="s">
        <v>4054</v>
      </c>
      <c r="I1816" s="1" t="s">
        <v>5118</v>
      </c>
      <c r="J1816" s="1" t="s">
        <v>70</v>
      </c>
      <c r="K1816" s="3">
        <v>5.7</v>
      </c>
      <c r="L1816">
        <v>3</v>
      </c>
      <c r="M1816" s="3">
        <v>17.100000000000001</v>
      </c>
      <c r="N1816" s="1" t="s">
        <v>21</v>
      </c>
      <c r="O1816" s="1" t="s">
        <v>52</v>
      </c>
    </row>
    <row r="1817" spans="1:15" x14ac:dyDescent="0.3">
      <c r="A1817" s="1" t="s">
        <v>5119</v>
      </c>
      <c r="B1817" s="2">
        <v>45615</v>
      </c>
      <c r="C1817" s="1" t="s">
        <v>6671</v>
      </c>
      <c r="D1817" s="1" t="s">
        <v>54</v>
      </c>
      <c r="E1817">
        <v>2024</v>
      </c>
      <c r="F1817" s="1" t="s">
        <v>2875</v>
      </c>
      <c r="G1817" s="1" t="s">
        <v>4791</v>
      </c>
      <c r="H1817" s="1" t="s">
        <v>2742</v>
      </c>
      <c r="I1817" s="1" t="s">
        <v>2743</v>
      </c>
      <c r="J1817" s="1" t="s">
        <v>51</v>
      </c>
      <c r="K1817" s="3">
        <v>41.8</v>
      </c>
      <c r="L1817">
        <v>3</v>
      </c>
      <c r="M1817" s="3">
        <v>125.4</v>
      </c>
      <c r="N1817" s="1" t="s">
        <v>6669</v>
      </c>
      <c r="O1817" s="1" t="s">
        <v>22</v>
      </c>
    </row>
    <row r="1818" spans="1:15" x14ac:dyDescent="0.3">
      <c r="A1818" s="1" t="s">
        <v>5120</v>
      </c>
      <c r="B1818" s="2">
        <v>45330</v>
      </c>
      <c r="C1818" s="1" t="s">
        <v>6672</v>
      </c>
      <c r="D1818" s="1" t="s">
        <v>39</v>
      </c>
      <c r="E1818">
        <v>2024</v>
      </c>
      <c r="F1818" s="1" t="s">
        <v>5121</v>
      </c>
      <c r="G1818" s="1" t="s">
        <v>5122</v>
      </c>
      <c r="H1818" s="1" t="s">
        <v>1541</v>
      </c>
      <c r="I1818" s="1" t="s">
        <v>1542</v>
      </c>
      <c r="J1818" s="1" t="s">
        <v>87</v>
      </c>
      <c r="K1818" s="3">
        <v>30.03</v>
      </c>
      <c r="L1818">
        <v>1</v>
      </c>
      <c r="M1818" s="3">
        <v>30.03</v>
      </c>
      <c r="N1818" s="1" t="s">
        <v>6669</v>
      </c>
      <c r="O1818" s="1" t="s">
        <v>37</v>
      </c>
    </row>
    <row r="1819" spans="1:15" x14ac:dyDescent="0.3">
      <c r="A1819" s="1" t="s">
        <v>5123</v>
      </c>
      <c r="B1819" s="2">
        <v>44994</v>
      </c>
      <c r="C1819" s="1" t="s">
        <v>6672</v>
      </c>
      <c r="D1819" s="1" t="s">
        <v>15</v>
      </c>
      <c r="E1819">
        <v>2023</v>
      </c>
      <c r="F1819" s="1" t="s">
        <v>3103</v>
      </c>
      <c r="G1819" s="1" t="s">
        <v>3104</v>
      </c>
      <c r="H1819" s="1" t="s">
        <v>3172</v>
      </c>
      <c r="I1819" s="1" t="s">
        <v>3173</v>
      </c>
      <c r="J1819" s="1" t="s">
        <v>20</v>
      </c>
      <c r="K1819" s="3">
        <v>9.99</v>
      </c>
      <c r="L1819">
        <v>4</v>
      </c>
      <c r="M1819" s="3">
        <v>39.96</v>
      </c>
      <c r="N1819" s="1" t="s">
        <v>6669</v>
      </c>
      <c r="O1819" s="1" t="s">
        <v>30</v>
      </c>
    </row>
    <row r="1820" spans="1:15" x14ac:dyDescent="0.3">
      <c r="A1820" s="1" t="s">
        <v>5124</v>
      </c>
      <c r="B1820" s="2">
        <v>45626</v>
      </c>
      <c r="C1820" s="1" t="s">
        <v>6673</v>
      </c>
      <c r="D1820" s="1" t="s">
        <v>54</v>
      </c>
      <c r="E1820">
        <v>2024</v>
      </c>
      <c r="F1820" s="1" t="s">
        <v>5125</v>
      </c>
      <c r="G1820" s="1" t="s">
        <v>5126</v>
      </c>
      <c r="H1820" s="1" t="s">
        <v>678</v>
      </c>
      <c r="I1820" s="1" t="s">
        <v>2599</v>
      </c>
      <c r="J1820" s="1" t="s">
        <v>51</v>
      </c>
      <c r="K1820" s="3">
        <v>8.76</v>
      </c>
      <c r="L1820">
        <v>5</v>
      </c>
      <c r="M1820" s="3">
        <v>43.8</v>
      </c>
      <c r="N1820" s="1" t="s">
        <v>88</v>
      </c>
      <c r="O1820" s="1" t="s">
        <v>193</v>
      </c>
    </row>
    <row r="1821" spans="1:15" x14ac:dyDescent="0.3">
      <c r="A1821" s="1" t="s">
        <v>5127</v>
      </c>
      <c r="B1821" s="2">
        <v>44818</v>
      </c>
      <c r="C1821" s="1" t="s">
        <v>6670</v>
      </c>
      <c r="D1821" s="1" t="s">
        <v>60</v>
      </c>
      <c r="E1821">
        <v>2022</v>
      </c>
      <c r="F1821" s="1" t="s">
        <v>3030</v>
      </c>
      <c r="G1821" s="1" t="s">
        <v>3031</v>
      </c>
      <c r="H1821" s="1" t="s">
        <v>1130</v>
      </c>
      <c r="I1821" s="1" t="s">
        <v>5128</v>
      </c>
      <c r="J1821" s="1" t="s">
        <v>70</v>
      </c>
      <c r="K1821" s="3">
        <v>25.7</v>
      </c>
      <c r="L1821">
        <v>5</v>
      </c>
      <c r="M1821" s="3">
        <v>128.5</v>
      </c>
      <c r="N1821" s="1" t="s">
        <v>6669</v>
      </c>
      <c r="O1821" s="1" t="s">
        <v>22</v>
      </c>
    </row>
    <row r="1822" spans="1:15" x14ac:dyDescent="0.3">
      <c r="A1822" s="1" t="s">
        <v>5129</v>
      </c>
      <c r="B1822" s="2">
        <v>45308</v>
      </c>
      <c r="C1822" s="1" t="s">
        <v>6670</v>
      </c>
      <c r="D1822" s="1" t="s">
        <v>210</v>
      </c>
      <c r="E1822">
        <v>2024</v>
      </c>
      <c r="F1822" s="1" t="s">
        <v>1035</v>
      </c>
      <c r="G1822" s="1" t="s">
        <v>5130</v>
      </c>
      <c r="H1822" s="1" t="s">
        <v>3346</v>
      </c>
      <c r="I1822" s="1" t="s">
        <v>5131</v>
      </c>
      <c r="J1822" s="1" t="s">
        <v>70</v>
      </c>
      <c r="K1822" s="3">
        <v>44.97</v>
      </c>
      <c r="L1822">
        <v>2</v>
      </c>
      <c r="M1822" s="3">
        <v>89.94</v>
      </c>
      <c r="N1822" s="1" t="s">
        <v>29</v>
      </c>
      <c r="O1822" s="1" t="s">
        <v>44</v>
      </c>
    </row>
    <row r="1823" spans="1:15" x14ac:dyDescent="0.3">
      <c r="A1823" s="1" t="s">
        <v>5132</v>
      </c>
      <c r="B1823" s="2">
        <v>45463</v>
      </c>
      <c r="C1823" s="1" t="s">
        <v>6672</v>
      </c>
      <c r="D1823" s="1" t="s">
        <v>24</v>
      </c>
      <c r="E1823">
        <v>2024</v>
      </c>
      <c r="F1823" s="1" t="s">
        <v>715</v>
      </c>
      <c r="G1823" s="1" t="s">
        <v>716</v>
      </c>
      <c r="H1823" s="1" t="s">
        <v>2650</v>
      </c>
      <c r="I1823" s="1" t="s">
        <v>3822</v>
      </c>
      <c r="J1823" s="1" t="s">
        <v>70</v>
      </c>
      <c r="K1823" s="3">
        <v>55</v>
      </c>
      <c r="L1823">
        <v>2</v>
      </c>
      <c r="M1823" s="3">
        <v>110</v>
      </c>
      <c r="N1823" s="1" t="s">
        <v>6669</v>
      </c>
      <c r="O1823" s="1" t="s">
        <v>30</v>
      </c>
    </row>
    <row r="1824" spans="1:15" x14ac:dyDescent="0.3">
      <c r="A1824" s="1" t="s">
        <v>5133</v>
      </c>
      <c r="B1824" s="2">
        <v>45046</v>
      </c>
      <c r="C1824" s="1" t="s">
        <v>6666</v>
      </c>
      <c r="D1824" s="1" t="s">
        <v>82</v>
      </c>
      <c r="E1824">
        <v>2023</v>
      </c>
      <c r="F1824" s="1" t="s">
        <v>3523</v>
      </c>
      <c r="G1824" s="1" t="s">
        <v>3524</v>
      </c>
      <c r="H1824" s="1" t="s">
        <v>426</v>
      </c>
      <c r="I1824" s="1" t="s">
        <v>5134</v>
      </c>
      <c r="J1824" s="1" t="s">
        <v>51</v>
      </c>
      <c r="K1824" s="3">
        <v>11.52</v>
      </c>
      <c r="L1824">
        <v>5</v>
      </c>
      <c r="M1824" s="3">
        <v>57.6</v>
      </c>
      <c r="N1824" s="1" t="s">
        <v>6669</v>
      </c>
      <c r="O1824" s="1" t="s">
        <v>52</v>
      </c>
    </row>
    <row r="1825" spans="1:15" x14ac:dyDescent="0.3">
      <c r="A1825" s="1" t="s">
        <v>5135</v>
      </c>
      <c r="B1825" s="2">
        <v>45477</v>
      </c>
      <c r="C1825" s="1" t="s">
        <v>6672</v>
      </c>
      <c r="D1825" s="1" t="s">
        <v>32</v>
      </c>
      <c r="E1825">
        <v>2024</v>
      </c>
      <c r="F1825" s="1" t="s">
        <v>2833</v>
      </c>
      <c r="G1825" s="1" t="s">
        <v>2834</v>
      </c>
      <c r="H1825" s="1" t="s">
        <v>936</v>
      </c>
      <c r="I1825" s="1" t="s">
        <v>937</v>
      </c>
      <c r="J1825" s="1" t="s">
        <v>51</v>
      </c>
      <c r="K1825" s="3">
        <v>23.16</v>
      </c>
      <c r="L1825">
        <v>4</v>
      </c>
      <c r="M1825" s="3">
        <v>92.64</v>
      </c>
      <c r="N1825" s="1" t="s">
        <v>21</v>
      </c>
      <c r="O1825" s="1" t="s">
        <v>37</v>
      </c>
    </row>
    <row r="1826" spans="1:15" x14ac:dyDescent="0.3">
      <c r="A1826" s="1" t="s">
        <v>5136</v>
      </c>
      <c r="B1826" s="2">
        <v>45092</v>
      </c>
      <c r="C1826" s="1" t="s">
        <v>6672</v>
      </c>
      <c r="D1826" s="1" t="s">
        <v>24</v>
      </c>
      <c r="E1826">
        <v>2023</v>
      </c>
      <c r="F1826" s="1" t="s">
        <v>2180</v>
      </c>
      <c r="G1826" s="1" t="s">
        <v>2181</v>
      </c>
      <c r="H1826" s="1" t="s">
        <v>883</v>
      </c>
      <c r="I1826" s="1" t="s">
        <v>884</v>
      </c>
      <c r="J1826" s="1" t="s">
        <v>20</v>
      </c>
      <c r="K1826" s="3">
        <v>18.399999999999999</v>
      </c>
      <c r="L1826">
        <v>5</v>
      </c>
      <c r="M1826" s="3">
        <v>92</v>
      </c>
      <c r="N1826" s="1" t="s">
        <v>21</v>
      </c>
      <c r="O1826" s="1" t="s">
        <v>52</v>
      </c>
    </row>
    <row r="1827" spans="1:15" x14ac:dyDescent="0.3">
      <c r="A1827" s="1" t="s">
        <v>5137</v>
      </c>
      <c r="B1827" s="2">
        <v>45137</v>
      </c>
      <c r="C1827" s="1" t="s">
        <v>6666</v>
      </c>
      <c r="D1827" s="1" t="s">
        <v>32</v>
      </c>
      <c r="E1827">
        <v>2023</v>
      </c>
      <c r="F1827" s="1" t="s">
        <v>3706</v>
      </c>
      <c r="G1827" s="1" t="s">
        <v>5138</v>
      </c>
      <c r="H1827" s="1" t="s">
        <v>5139</v>
      </c>
      <c r="I1827" s="1" t="s">
        <v>5140</v>
      </c>
      <c r="J1827" s="1" t="s">
        <v>20</v>
      </c>
      <c r="K1827" s="3">
        <v>13.3</v>
      </c>
      <c r="L1827">
        <v>2</v>
      </c>
      <c r="M1827" s="3">
        <v>26.6</v>
      </c>
      <c r="N1827" s="1" t="s">
        <v>29</v>
      </c>
      <c r="O1827" s="1" t="s">
        <v>193</v>
      </c>
    </row>
    <row r="1828" spans="1:15" x14ac:dyDescent="0.3">
      <c r="A1828" s="1" t="s">
        <v>5141</v>
      </c>
      <c r="B1828" s="2">
        <v>45645</v>
      </c>
      <c r="C1828" s="1" t="s">
        <v>6672</v>
      </c>
      <c r="D1828" s="1" t="s">
        <v>107</v>
      </c>
      <c r="E1828">
        <v>2024</v>
      </c>
      <c r="F1828" s="1" t="s">
        <v>3480</v>
      </c>
      <c r="G1828" s="1" t="s">
        <v>3481</v>
      </c>
      <c r="H1828" s="1" t="s">
        <v>1205</v>
      </c>
      <c r="I1828" s="1" t="s">
        <v>4786</v>
      </c>
      <c r="J1828" s="1" t="s">
        <v>70</v>
      </c>
      <c r="K1828" s="3">
        <v>21.04</v>
      </c>
      <c r="L1828">
        <v>3</v>
      </c>
      <c r="M1828" s="3">
        <v>63.12</v>
      </c>
      <c r="N1828" s="1" t="s">
        <v>6669</v>
      </c>
      <c r="O1828" s="1" t="s">
        <v>44</v>
      </c>
    </row>
    <row r="1829" spans="1:15" x14ac:dyDescent="0.3">
      <c r="A1829" s="1" t="s">
        <v>5142</v>
      </c>
      <c r="B1829" s="2">
        <v>45153</v>
      </c>
      <c r="C1829" s="1" t="s">
        <v>6671</v>
      </c>
      <c r="D1829" s="1" t="s">
        <v>90</v>
      </c>
      <c r="E1829">
        <v>2023</v>
      </c>
      <c r="F1829" s="1" t="s">
        <v>2422</v>
      </c>
      <c r="G1829" s="1" t="s">
        <v>4561</v>
      </c>
      <c r="H1829" s="1" t="s">
        <v>660</v>
      </c>
      <c r="I1829" s="1" t="s">
        <v>661</v>
      </c>
      <c r="J1829" s="1" t="s">
        <v>20</v>
      </c>
      <c r="K1829" s="3">
        <v>39.74</v>
      </c>
      <c r="L1829">
        <v>4</v>
      </c>
      <c r="M1829" s="3">
        <v>158.96</v>
      </c>
      <c r="N1829" s="1" t="s">
        <v>21</v>
      </c>
      <c r="O1829" s="1" t="s">
        <v>193</v>
      </c>
    </row>
    <row r="1830" spans="1:15" x14ac:dyDescent="0.3">
      <c r="A1830" s="1" t="s">
        <v>5143</v>
      </c>
      <c r="B1830" s="2">
        <v>45317</v>
      </c>
      <c r="C1830" s="1" t="s">
        <v>6668</v>
      </c>
      <c r="D1830" s="1" t="s">
        <v>210</v>
      </c>
      <c r="E1830">
        <v>2024</v>
      </c>
      <c r="F1830" s="1" t="s">
        <v>873</v>
      </c>
      <c r="G1830" s="1" t="s">
        <v>874</v>
      </c>
      <c r="H1830" s="1" t="s">
        <v>2807</v>
      </c>
      <c r="I1830" s="1" t="s">
        <v>4788</v>
      </c>
      <c r="J1830" s="1" t="s">
        <v>70</v>
      </c>
      <c r="K1830" s="3">
        <v>11.74</v>
      </c>
      <c r="L1830">
        <v>1</v>
      </c>
      <c r="M1830" s="3">
        <v>11.74</v>
      </c>
      <c r="N1830" s="1" t="s">
        <v>88</v>
      </c>
      <c r="O1830" s="1" t="s">
        <v>30</v>
      </c>
    </row>
    <row r="1831" spans="1:15" x14ac:dyDescent="0.3">
      <c r="A1831" s="1" t="s">
        <v>5144</v>
      </c>
      <c r="B1831" s="2">
        <v>45309</v>
      </c>
      <c r="C1831" s="1" t="s">
        <v>6672</v>
      </c>
      <c r="D1831" s="1" t="s">
        <v>210</v>
      </c>
      <c r="E1831">
        <v>2024</v>
      </c>
      <c r="F1831" s="1" t="s">
        <v>921</v>
      </c>
      <c r="G1831" s="1" t="s">
        <v>2851</v>
      </c>
      <c r="H1831" s="1" t="s">
        <v>2535</v>
      </c>
      <c r="I1831" s="1" t="s">
        <v>2536</v>
      </c>
      <c r="J1831" s="1" t="s">
        <v>70</v>
      </c>
      <c r="K1831" s="3">
        <v>18.77</v>
      </c>
      <c r="L1831">
        <v>3</v>
      </c>
      <c r="M1831" s="3">
        <v>56.31</v>
      </c>
      <c r="N1831" s="1" t="s">
        <v>29</v>
      </c>
      <c r="O1831" s="1" t="s">
        <v>37</v>
      </c>
    </row>
    <row r="1832" spans="1:15" x14ac:dyDescent="0.3">
      <c r="A1832" s="1" t="s">
        <v>5145</v>
      </c>
      <c r="B1832" s="2">
        <v>45001</v>
      </c>
      <c r="C1832" s="1" t="s">
        <v>6672</v>
      </c>
      <c r="D1832" s="1" t="s">
        <v>15</v>
      </c>
      <c r="E1832">
        <v>2023</v>
      </c>
      <c r="F1832" s="1" t="s">
        <v>3207</v>
      </c>
      <c r="G1832" s="1" t="s">
        <v>3208</v>
      </c>
      <c r="H1832" s="1" t="s">
        <v>598</v>
      </c>
      <c r="I1832" s="1" t="s">
        <v>599</v>
      </c>
      <c r="J1832" s="1" t="s">
        <v>20</v>
      </c>
      <c r="K1832" s="3">
        <v>33.76</v>
      </c>
      <c r="L1832">
        <v>4</v>
      </c>
      <c r="M1832" s="3">
        <v>135.04</v>
      </c>
      <c r="N1832" s="1" t="s">
        <v>21</v>
      </c>
      <c r="O1832" s="1" t="s">
        <v>80</v>
      </c>
    </row>
    <row r="1833" spans="1:15" x14ac:dyDescent="0.3">
      <c r="A1833" s="1" t="s">
        <v>5146</v>
      </c>
      <c r="B1833" s="2">
        <v>45686</v>
      </c>
      <c r="C1833" s="1" t="s">
        <v>6670</v>
      </c>
      <c r="D1833" s="1" t="s">
        <v>210</v>
      </c>
      <c r="E1833">
        <v>2025</v>
      </c>
      <c r="F1833" s="1" t="s">
        <v>1002</v>
      </c>
      <c r="G1833" s="1" t="s">
        <v>1003</v>
      </c>
      <c r="H1833" s="1" t="s">
        <v>2349</v>
      </c>
      <c r="I1833" s="1" t="s">
        <v>2350</v>
      </c>
      <c r="J1833" s="1" t="s">
        <v>87</v>
      </c>
      <c r="K1833" s="3">
        <v>53.49</v>
      </c>
      <c r="L1833">
        <v>4</v>
      </c>
      <c r="M1833" s="3">
        <v>213.96</v>
      </c>
      <c r="N1833" s="1" t="s">
        <v>6669</v>
      </c>
      <c r="O1833" s="1" t="s">
        <v>80</v>
      </c>
    </row>
    <row r="1834" spans="1:15" x14ac:dyDescent="0.3">
      <c r="A1834" s="1" t="s">
        <v>5147</v>
      </c>
      <c r="B1834" s="2">
        <v>44946</v>
      </c>
      <c r="C1834" s="1" t="s">
        <v>6668</v>
      </c>
      <c r="D1834" s="1" t="s">
        <v>210</v>
      </c>
      <c r="E1834">
        <v>2023</v>
      </c>
      <c r="F1834" s="1" t="s">
        <v>4611</v>
      </c>
      <c r="G1834" s="1" t="s">
        <v>4612</v>
      </c>
      <c r="H1834" s="1" t="s">
        <v>5148</v>
      </c>
      <c r="I1834" s="1" t="s">
        <v>5149</v>
      </c>
      <c r="J1834" s="1" t="s">
        <v>70</v>
      </c>
      <c r="K1834" s="3">
        <v>8.8800000000000008</v>
      </c>
      <c r="L1834">
        <v>1</v>
      </c>
      <c r="M1834" s="3">
        <v>8.8800000000000008</v>
      </c>
      <c r="N1834" s="1" t="s">
        <v>6669</v>
      </c>
      <c r="O1834" s="1" t="s">
        <v>30</v>
      </c>
    </row>
    <row r="1835" spans="1:15" x14ac:dyDescent="0.3">
      <c r="A1835" s="1" t="s">
        <v>5150</v>
      </c>
      <c r="B1835" s="2">
        <v>45608</v>
      </c>
      <c r="C1835" s="1" t="s">
        <v>6671</v>
      </c>
      <c r="D1835" s="1" t="s">
        <v>54</v>
      </c>
      <c r="E1835">
        <v>2024</v>
      </c>
      <c r="F1835" s="1" t="s">
        <v>834</v>
      </c>
      <c r="G1835" s="1" t="s">
        <v>835</v>
      </c>
      <c r="H1835" s="1" t="s">
        <v>4338</v>
      </c>
      <c r="I1835" s="1" t="s">
        <v>4339</v>
      </c>
      <c r="J1835" s="1" t="s">
        <v>20</v>
      </c>
      <c r="K1835" s="3">
        <v>6.88</v>
      </c>
      <c r="L1835">
        <v>1</v>
      </c>
      <c r="M1835" s="3">
        <v>6.88</v>
      </c>
      <c r="N1835" s="1" t="s">
        <v>21</v>
      </c>
      <c r="O1835" s="1" t="s">
        <v>95</v>
      </c>
    </row>
    <row r="1836" spans="1:15" x14ac:dyDescent="0.3">
      <c r="A1836" s="1" t="s">
        <v>5151</v>
      </c>
      <c r="B1836" s="2">
        <v>45798</v>
      </c>
      <c r="C1836" s="1" t="s">
        <v>6670</v>
      </c>
      <c r="D1836" s="1" t="s">
        <v>46</v>
      </c>
      <c r="E1836">
        <v>2025</v>
      </c>
      <c r="F1836" s="1" t="s">
        <v>3177</v>
      </c>
      <c r="G1836" s="1" t="s">
        <v>3178</v>
      </c>
      <c r="H1836" s="1" t="s">
        <v>181</v>
      </c>
      <c r="I1836" s="1" t="s">
        <v>182</v>
      </c>
      <c r="J1836" s="1" t="s">
        <v>70</v>
      </c>
      <c r="K1836" s="3">
        <v>23.47</v>
      </c>
      <c r="L1836">
        <v>4</v>
      </c>
      <c r="M1836" s="3">
        <v>93.88</v>
      </c>
      <c r="N1836" s="1" t="s">
        <v>6669</v>
      </c>
      <c r="O1836" s="1" t="s">
        <v>22</v>
      </c>
    </row>
    <row r="1837" spans="1:15" x14ac:dyDescent="0.3">
      <c r="A1837" s="1" t="s">
        <v>5152</v>
      </c>
      <c r="B1837" s="2">
        <v>45361</v>
      </c>
      <c r="C1837" s="1" t="s">
        <v>6666</v>
      </c>
      <c r="D1837" s="1" t="s">
        <v>15</v>
      </c>
      <c r="E1837">
        <v>2024</v>
      </c>
      <c r="F1837" s="1" t="s">
        <v>834</v>
      </c>
      <c r="G1837" s="1" t="s">
        <v>835</v>
      </c>
      <c r="H1837" s="1" t="s">
        <v>3755</v>
      </c>
      <c r="I1837" s="1" t="s">
        <v>3756</v>
      </c>
      <c r="J1837" s="1" t="s">
        <v>20</v>
      </c>
      <c r="K1837" s="3">
        <v>17.46</v>
      </c>
      <c r="L1837">
        <v>2</v>
      </c>
      <c r="M1837" s="3">
        <v>34.92</v>
      </c>
      <c r="N1837" s="1" t="s">
        <v>21</v>
      </c>
      <c r="O1837" s="1" t="s">
        <v>44</v>
      </c>
    </row>
    <row r="1838" spans="1:15" x14ac:dyDescent="0.3">
      <c r="A1838" s="1" t="s">
        <v>5153</v>
      </c>
      <c r="B1838" s="2">
        <v>45572</v>
      </c>
      <c r="C1838" s="1" t="s">
        <v>6667</v>
      </c>
      <c r="D1838" s="1" t="s">
        <v>133</v>
      </c>
      <c r="E1838">
        <v>2024</v>
      </c>
      <c r="F1838" s="1" t="s">
        <v>2140</v>
      </c>
      <c r="G1838" s="1" t="s">
        <v>2141</v>
      </c>
      <c r="H1838" s="1" t="s">
        <v>4492</v>
      </c>
      <c r="I1838" s="1" t="s">
        <v>4493</v>
      </c>
      <c r="J1838" s="1" t="s">
        <v>20</v>
      </c>
      <c r="K1838" s="3">
        <v>40.82</v>
      </c>
      <c r="L1838">
        <v>3</v>
      </c>
      <c r="M1838" s="3">
        <v>122.46</v>
      </c>
      <c r="N1838" s="1" t="s">
        <v>6669</v>
      </c>
      <c r="O1838" s="1" t="s">
        <v>80</v>
      </c>
    </row>
    <row r="1839" spans="1:15" x14ac:dyDescent="0.3">
      <c r="A1839" s="1" t="s">
        <v>5154</v>
      </c>
      <c r="B1839" s="2">
        <v>45707</v>
      </c>
      <c r="C1839" s="1" t="s">
        <v>6670</v>
      </c>
      <c r="D1839" s="1" t="s">
        <v>39</v>
      </c>
      <c r="E1839">
        <v>2025</v>
      </c>
      <c r="F1839" s="1" t="s">
        <v>16</v>
      </c>
      <c r="G1839" s="1" t="s">
        <v>17</v>
      </c>
      <c r="H1839" s="1" t="s">
        <v>2003</v>
      </c>
      <c r="I1839" s="1" t="s">
        <v>2194</v>
      </c>
      <c r="J1839" s="1" t="s">
        <v>51</v>
      </c>
      <c r="K1839" s="3">
        <v>38.369999999999997</v>
      </c>
      <c r="L1839">
        <v>2</v>
      </c>
      <c r="M1839" s="3">
        <v>76.739999999999995</v>
      </c>
      <c r="N1839" s="1" t="s">
        <v>6669</v>
      </c>
      <c r="O1839" s="1" t="s">
        <v>37</v>
      </c>
    </row>
    <row r="1840" spans="1:15" x14ac:dyDescent="0.3">
      <c r="A1840" s="1" t="s">
        <v>5155</v>
      </c>
      <c r="B1840" s="2">
        <v>45118</v>
      </c>
      <c r="C1840" s="1" t="s">
        <v>6671</v>
      </c>
      <c r="D1840" s="1" t="s">
        <v>32</v>
      </c>
      <c r="E1840">
        <v>2023</v>
      </c>
      <c r="F1840" s="1" t="s">
        <v>1413</v>
      </c>
      <c r="G1840" s="1" t="s">
        <v>1414</v>
      </c>
      <c r="H1840" s="1" t="s">
        <v>355</v>
      </c>
      <c r="I1840" s="1" t="s">
        <v>2558</v>
      </c>
      <c r="J1840" s="1" t="s">
        <v>87</v>
      </c>
      <c r="K1840" s="3">
        <v>23.99</v>
      </c>
      <c r="L1840">
        <v>1</v>
      </c>
      <c r="M1840" s="3">
        <v>23.99</v>
      </c>
      <c r="N1840" s="1" t="s">
        <v>29</v>
      </c>
      <c r="O1840" s="1" t="s">
        <v>30</v>
      </c>
    </row>
    <row r="1841" spans="1:15" x14ac:dyDescent="0.3">
      <c r="A1841" s="1" t="s">
        <v>5156</v>
      </c>
      <c r="B1841" s="2">
        <v>45336</v>
      </c>
      <c r="C1841" s="1" t="s">
        <v>6670</v>
      </c>
      <c r="D1841" s="1" t="s">
        <v>39</v>
      </c>
      <c r="E1841">
        <v>2024</v>
      </c>
      <c r="F1841" s="1" t="s">
        <v>1106</v>
      </c>
      <c r="G1841" s="1" t="s">
        <v>1107</v>
      </c>
      <c r="H1841" s="1" t="s">
        <v>1806</v>
      </c>
      <c r="I1841" s="1" t="s">
        <v>1807</v>
      </c>
      <c r="J1841" s="1" t="s">
        <v>87</v>
      </c>
      <c r="K1841" s="3">
        <v>12.02</v>
      </c>
      <c r="L1841">
        <v>2</v>
      </c>
      <c r="M1841" s="3">
        <v>24.04</v>
      </c>
      <c r="N1841" s="1" t="s">
        <v>88</v>
      </c>
      <c r="O1841" s="1" t="s">
        <v>193</v>
      </c>
    </row>
    <row r="1842" spans="1:15" x14ac:dyDescent="0.3">
      <c r="A1842" s="1" t="s">
        <v>5157</v>
      </c>
      <c r="B1842" s="2">
        <v>45351</v>
      </c>
      <c r="C1842" s="1" t="s">
        <v>6672</v>
      </c>
      <c r="D1842" s="1" t="s">
        <v>39</v>
      </c>
      <c r="E1842">
        <v>2024</v>
      </c>
      <c r="F1842" s="1" t="s">
        <v>1932</v>
      </c>
      <c r="G1842" s="1" t="s">
        <v>2263</v>
      </c>
      <c r="H1842" s="1" t="s">
        <v>518</v>
      </c>
      <c r="I1842" s="1" t="s">
        <v>688</v>
      </c>
      <c r="J1842" s="1" t="s">
        <v>70</v>
      </c>
      <c r="K1842" s="3">
        <v>34.840000000000003</v>
      </c>
      <c r="L1842">
        <v>2</v>
      </c>
      <c r="M1842" s="3">
        <v>69.680000000000007</v>
      </c>
      <c r="N1842" s="1" t="s">
        <v>88</v>
      </c>
      <c r="O1842" s="1" t="s">
        <v>30</v>
      </c>
    </row>
    <row r="1843" spans="1:15" x14ac:dyDescent="0.3">
      <c r="A1843" s="1" t="s">
        <v>5158</v>
      </c>
      <c r="B1843" s="2">
        <v>45269</v>
      </c>
      <c r="C1843" s="1" t="s">
        <v>6673</v>
      </c>
      <c r="D1843" s="1" t="s">
        <v>107</v>
      </c>
      <c r="E1843">
        <v>2023</v>
      </c>
      <c r="F1843" s="1" t="s">
        <v>1063</v>
      </c>
      <c r="G1843" s="1" t="s">
        <v>3203</v>
      </c>
      <c r="H1843" s="1" t="s">
        <v>811</v>
      </c>
      <c r="I1843" s="1" t="s">
        <v>5159</v>
      </c>
      <c r="J1843" s="1" t="s">
        <v>51</v>
      </c>
      <c r="K1843" s="3">
        <v>18.3</v>
      </c>
      <c r="L1843">
        <v>5</v>
      </c>
      <c r="M1843" s="3">
        <v>91.5</v>
      </c>
      <c r="N1843" s="1" t="s">
        <v>6669</v>
      </c>
      <c r="O1843" s="1" t="s">
        <v>37</v>
      </c>
    </row>
    <row r="1844" spans="1:15" x14ac:dyDescent="0.3">
      <c r="A1844" s="1" t="s">
        <v>5160</v>
      </c>
      <c r="B1844" s="2">
        <v>45329</v>
      </c>
      <c r="C1844" s="1" t="s">
        <v>6670</v>
      </c>
      <c r="D1844" s="1" t="s">
        <v>39</v>
      </c>
      <c r="E1844">
        <v>2024</v>
      </c>
      <c r="F1844" s="1" t="s">
        <v>378</v>
      </c>
      <c r="G1844" s="1" t="s">
        <v>379</v>
      </c>
      <c r="H1844" s="1" t="s">
        <v>5161</v>
      </c>
      <c r="I1844" s="1" t="s">
        <v>5162</v>
      </c>
      <c r="J1844" s="1" t="s">
        <v>20</v>
      </c>
      <c r="K1844" s="3">
        <v>30.62</v>
      </c>
      <c r="L1844">
        <v>2</v>
      </c>
      <c r="M1844" s="3">
        <v>61.24</v>
      </c>
      <c r="N1844" s="1" t="s">
        <v>88</v>
      </c>
      <c r="O1844" s="1" t="s">
        <v>37</v>
      </c>
    </row>
    <row r="1845" spans="1:15" x14ac:dyDescent="0.3">
      <c r="A1845" s="1" t="s">
        <v>5163</v>
      </c>
      <c r="B1845" s="2">
        <v>45718</v>
      </c>
      <c r="C1845" s="1" t="s">
        <v>6666</v>
      </c>
      <c r="D1845" s="1" t="s">
        <v>15</v>
      </c>
      <c r="E1845">
        <v>2025</v>
      </c>
      <c r="F1845" s="1" t="s">
        <v>930</v>
      </c>
      <c r="G1845" s="1" t="s">
        <v>3339</v>
      </c>
      <c r="H1845" s="1" t="s">
        <v>2766</v>
      </c>
      <c r="I1845" s="1" t="s">
        <v>2767</v>
      </c>
      <c r="J1845" s="1" t="s">
        <v>70</v>
      </c>
      <c r="K1845" s="3">
        <v>22.3</v>
      </c>
      <c r="L1845">
        <v>2</v>
      </c>
      <c r="M1845" s="3">
        <v>44.6</v>
      </c>
      <c r="N1845" s="1" t="s">
        <v>6669</v>
      </c>
      <c r="O1845" s="1" t="s">
        <v>193</v>
      </c>
    </row>
    <row r="1846" spans="1:15" x14ac:dyDescent="0.3">
      <c r="A1846" s="1" t="s">
        <v>5164</v>
      </c>
      <c r="B1846" s="2">
        <v>45146</v>
      </c>
      <c r="C1846" s="1" t="s">
        <v>6671</v>
      </c>
      <c r="D1846" s="1" t="s">
        <v>90</v>
      </c>
      <c r="E1846">
        <v>2023</v>
      </c>
      <c r="F1846" s="1" t="s">
        <v>1544</v>
      </c>
      <c r="G1846" s="1" t="s">
        <v>5165</v>
      </c>
      <c r="H1846" s="1" t="s">
        <v>3733</v>
      </c>
      <c r="I1846" s="1" t="s">
        <v>3734</v>
      </c>
      <c r="J1846" s="1" t="s">
        <v>20</v>
      </c>
      <c r="K1846" s="3">
        <v>17.690000000000001</v>
      </c>
      <c r="L1846">
        <v>1</v>
      </c>
      <c r="M1846" s="3">
        <v>17.690000000000001</v>
      </c>
      <c r="N1846" s="1" t="s">
        <v>21</v>
      </c>
      <c r="O1846" s="1" t="s">
        <v>37</v>
      </c>
    </row>
    <row r="1847" spans="1:15" x14ac:dyDescent="0.3">
      <c r="A1847" s="1" t="s">
        <v>5166</v>
      </c>
      <c r="B1847" s="2">
        <v>44942</v>
      </c>
      <c r="C1847" s="1" t="s">
        <v>6667</v>
      </c>
      <c r="D1847" s="1" t="s">
        <v>210</v>
      </c>
      <c r="E1847">
        <v>2023</v>
      </c>
      <c r="F1847" s="1" t="s">
        <v>3503</v>
      </c>
      <c r="G1847" s="1" t="s">
        <v>5167</v>
      </c>
      <c r="H1847" s="1" t="s">
        <v>1795</v>
      </c>
      <c r="I1847" s="1" t="s">
        <v>5168</v>
      </c>
      <c r="J1847" s="1" t="s">
        <v>70</v>
      </c>
      <c r="K1847" s="3">
        <v>22.59</v>
      </c>
      <c r="L1847">
        <v>1</v>
      </c>
      <c r="M1847" s="3">
        <v>22.59</v>
      </c>
      <c r="N1847" s="1" t="s">
        <v>29</v>
      </c>
      <c r="O1847" s="1" t="s">
        <v>37</v>
      </c>
    </row>
    <row r="1848" spans="1:15" x14ac:dyDescent="0.3">
      <c r="A1848" s="1" t="s">
        <v>5169</v>
      </c>
      <c r="B1848" s="2">
        <v>45365</v>
      </c>
      <c r="C1848" s="1" t="s">
        <v>6672</v>
      </c>
      <c r="D1848" s="1" t="s">
        <v>15</v>
      </c>
      <c r="E1848">
        <v>2024</v>
      </c>
      <c r="F1848" s="1" t="s">
        <v>742</v>
      </c>
      <c r="G1848" s="1" t="s">
        <v>743</v>
      </c>
      <c r="H1848" s="1" t="s">
        <v>375</v>
      </c>
      <c r="I1848" s="1" t="s">
        <v>376</v>
      </c>
      <c r="J1848" s="1" t="s">
        <v>70</v>
      </c>
      <c r="K1848" s="3">
        <v>13.62</v>
      </c>
      <c r="L1848">
        <v>4</v>
      </c>
      <c r="M1848" s="3">
        <v>54.48</v>
      </c>
      <c r="N1848" s="1" t="s">
        <v>6669</v>
      </c>
      <c r="O1848" s="1" t="s">
        <v>193</v>
      </c>
    </row>
    <row r="1849" spans="1:15" x14ac:dyDescent="0.3">
      <c r="A1849" s="1" t="s">
        <v>5170</v>
      </c>
      <c r="B1849" s="2">
        <v>45412</v>
      </c>
      <c r="C1849" s="1" t="s">
        <v>6671</v>
      </c>
      <c r="D1849" s="1" t="s">
        <v>82</v>
      </c>
      <c r="E1849">
        <v>2024</v>
      </c>
      <c r="F1849" s="1" t="s">
        <v>295</v>
      </c>
      <c r="G1849" s="1" t="s">
        <v>3383</v>
      </c>
      <c r="H1849" s="1" t="s">
        <v>628</v>
      </c>
      <c r="I1849" s="1" t="s">
        <v>3039</v>
      </c>
      <c r="J1849" s="1" t="s">
        <v>51</v>
      </c>
      <c r="K1849" s="3">
        <v>35.229999999999997</v>
      </c>
      <c r="L1849">
        <v>2</v>
      </c>
      <c r="M1849" s="3">
        <v>70.459999999999994</v>
      </c>
      <c r="N1849" s="1" t="s">
        <v>21</v>
      </c>
      <c r="O1849" s="1" t="s">
        <v>30</v>
      </c>
    </row>
    <row r="1850" spans="1:15" x14ac:dyDescent="0.3">
      <c r="A1850" s="1" t="s">
        <v>5171</v>
      </c>
      <c r="B1850" s="2">
        <v>45066</v>
      </c>
      <c r="C1850" s="1" t="s">
        <v>6673</v>
      </c>
      <c r="D1850" s="1" t="s">
        <v>46</v>
      </c>
      <c r="E1850">
        <v>2023</v>
      </c>
      <c r="F1850" s="1" t="s">
        <v>5172</v>
      </c>
      <c r="G1850" s="1" t="s">
        <v>5173</v>
      </c>
      <c r="H1850" s="1" t="s">
        <v>851</v>
      </c>
      <c r="I1850" s="1" t="s">
        <v>3928</v>
      </c>
      <c r="J1850" s="1" t="s">
        <v>20</v>
      </c>
      <c r="K1850" s="3">
        <v>30.06</v>
      </c>
      <c r="L1850">
        <v>5</v>
      </c>
      <c r="M1850" s="3">
        <v>150.30000000000001</v>
      </c>
      <c r="N1850" s="1" t="s">
        <v>29</v>
      </c>
      <c r="O1850" s="1" t="s">
        <v>95</v>
      </c>
    </row>
    <row r="1851" spans="1:15" x14ac:dyDescent="0.3">
      <c r="A1851" s="1" t="s">
        <v>5174</v>
      </c>
      <c r="B1851" s="2">
        <v>45310</v>
      </c>
      <c r="C1851" s="1" t="s">
        <v>6668</v>
      </c>
      <c r="D1851" s="1" t="s">
        <v>210</v>
      </c>
      <c r="E1851">
        <v>2024</v>
      </c>
      <c r="F1851" s="1" t="s">
        <v>5175</v>
      </c>
      <c r="G1851" s="1" t="s">
        <v>5176</v>
      </c>
      <c r="H1851" s="1" t="s">
        <v>811</v>
      </c>
      <c r="I1851" s="1" t="s">
        <v>3949</v>
      </c>
      <c r="J1851" s="1" t="s">
        <v>70</v>
      </c>
      <c r="K1851" s="3">
        <v>24.23</v>
      </c>
      <c r="L1851">
        <v>5</v>
      </c>
      <c r="M1851" s="3">
        <v>121.15</v>
      </c>
      <c r="N1851" s="1" t="s">
        <v>29</v>
      </c>
      <c r="O1851" s="1" t="s">
        <v>193</v>
      </c>
    </row>
    <row r="1852" spans="1:15" x14ac:dyDescent="0.3">
      <c r="A1852" s="1" t="s">
        <v>5177</v>
      </c>
      <c r="B1852" s="2">
        <v>45724</v>
      </c>
      <c r="C1852" s="1" t="s">
        <v>6673</v>
      </c>
      <c r="D1852" s="1" t="s">
        <v>15</v>
      </c>
      <c r="E1852">
        <v>2025</v>
      </c>
      <c r="F1852" s="1" t="s">
        <v>829</v>
      </c>
      <c r="G1852" s="1" t="s">
        <v>830</v>
      </c>
      <c r="H1852" s="1" t="s">
        <v>655</v>
      </c>
      <c r="I1852" s="1" t="s">
        <v>656</v>
      </c>
      <c r="J1852" s="1" t="s">
        <v>20</v>
      </c>
      <c r="K1852" s="3">
        <v>32.9</v>
      </c>
      <c r="L1852">
        <v>4</v>
      </c>
      <c r="M1852" s="3">
        <v>131.6</v>
      </c>
      <c r="N1852" s="1" t="s">
        <v>6669</v>
      </c>
      <c r="O1852" s="1" t="s">
        <v>80</v>
      </c>
    </row>
    <row r="1853" spans="1:15" x14ac:dyDescent="0.3">
      <c r="A1853" s="1" t="s">
        <v>5178</v>
      </c>
      <c r="B1853" s="2">
        <v>45182</v>
      </c>
      <c r="C1853" s="1" t="s">
        <v>6670</v>
      </c>
      <c r="D1853" s="1" t="s">
        <v>60</v>
      </c>
      <c r="E1853">
        <v>2023</v>
      </c>
      <c r="F1853" s="1" t="s">
        <v>2017</v>
      </c>
      <c r="G1853" s="1" t="s">
        <v>2018</v>
      </c>
      <c r="H1853" s="1" t="s">
        <v>2156</v>
      </c>
      <c r="I1853" s="1" t="s">
        <v>2157</v>
      </c>
      <c r="J1853" s="1" t="s">
        <v>87</v>
      </c>
      <c r="K1853" s="3">
        <v>27.67</v>
      </c>
      <c r="L1853">
        <v>3</v>
      </c>
      <c r="M1853" s="3">
        <v>83.01</v>
      </c>
      <c r="N1853" s="1" t="s">
        <v>6669</v>
      </c>
      <c r="O1853" s="1" t="s">
        <v>52</v>
      </c>
    </row>
    <row r="1854" spans="1:15" x14ac:dyDescent="0.3">
      <c r="A1854" s="1" t="s">
        <v>5179</v>
      </c>
      <c r="B1854" s="2">
        <v>45605</v>
      </c>
      <c r="C1854" s="1" t="s">
        <v>6673</v>
      </c>
      <c r="D1854" s="1" t="s">
        <v>54</v>
      </c>
      <c r="E1854">
        <v>2024</v>
      </c>
      <c r="F1854" s="1" t="s">
        <v>1443</v>
      </c>
      <c r="G1854" s="1" t="s">
        <v>1444</v>
      </c>
      <c r="H1854" s="1" t="s">
        <v>563</v>
      </c>
      <c r="I1854" s="1" t="s">
        <v>564</v>
      </c>
      <c r="J1854" s="1" t="s">
        <v>20</v>
      </c>
      <c r="K1854" s="3">
        <v>48.28</v>
      </c>
      <c r="L1854">
        <v>1</v>
      </c>
      <c r="M1854" s="3">
        <v>48.28</v>
      </c>
      <c r="N1854" s="1" t="s">
        <v>21</v>
      </c>
      <c r="O1854" s="1" t="s">
        <v>37</v>
      </c>
    </row>
    <row r="1855" spans="1:15" x14ac:dyDescent="0.3">
      <c r="A1855" s="1" t="s">
        <v>5180</v>
      </c>
      <c r="B1855" s="2">
        <v>45646</v>
      </c>
      <c r="C1855" s="1" t="s">
        <v>6668</v>
      </c>
      <c r="D1855" s="1" t="s">
        <v>107</v>
      </c>
      <c r="E1855">
        <v>2024</v>
      </c>
      <c r="F1855" s="1" t="s">
        <v>5181</v>
      </c>
      <c r="G1855" s="1" t="s">
        <v>5182</v>
      </c>
      <c r="H1855" s="1" t="s">
        <v>3785</v>
      </c>
      <c r="I1855" s="1" t="s">
        <v>3786</v>
      </c>
      <c r="J1855" s="1" t="s">
        <v>70</v>
      </c>
      <c r="K1855" s="3">
        <v>7.72</v>
      </c>
      <c r="L1855">
        <v>4</v>
      </c>
      <c r="M1855" s="3">
        <v>30.88</v>
      </c>
      <c r="N1855" s="1" t="s">
        <v>6669</v>
      </c>
      <c r="O1855" s="1" t="s">
        <v>44</v>
      </c>
    </row>
    <row r="1856" spans="1:15" x14ac:dyDescent="0.3">
      <c r="A1856" s="1" t="s">
        <v>5183</v>
      </c>
      <c r="B1856" s="2">
        <v>44978</v>
      </c>
      <c r="C1856" s="1" t="s">
        <v>6671</v>
      </c>
      <c r="D1856" s="1" t="s">
        <v>39</v>
      </c>
      <c r="E1856">
        <v>2023</v>
      </c>
      <c r="F1856" s="1" t="s">
        <v>4666</v>
      </c>
      <c r="G1856" s="1" t="s">
        <v>4667</v>
      </c>
      <c r="H1856" s="1" t="s">
        <v>104</v>
      </c>
      <c r="I1856" s="1" t="s">
        <v>2445</v>
      </c>
      <c r="J1856" s="1" t="s">
        <v>20</v>
      </c>
      <c r="K1856" s="3">
        <v>12.13</v>
      </c>
      <c r="L1856">
        <v>3</v>
      </c>
      <c r="M1856" s="3">
        <v>36.39</v>
      </c>
      <c r="N1856" s="1" t="s">
        <v>6669</v>
      </c>
      <c r="O1856" s="1" t="s">
        <v>44</v>
      </c>
    </row>
    <row r="1857" spans="1:15" x14ac:dyDescent="0.3">
      <c r="A1857" s="1" t="s">
        <v>5184</v>
      </c>
      <c r="B1857" s="2">
        <v>45758</v>
      </c>
      <c r="C1857" s="1" t="s">
        <v>6668</v>
      </c>
      <c r="D1857" s="1" t="s">
        <v>82</v>
      </c>
      <c r="E1857">
        <v>2025</v>
      </c>
      <c r="F1857" s="1" t="s">
        <v>4261</v>
      </c>
      <c r="G1857" s="1" t="s">
        <v>5185</v>
      </c>
      <c r="H1857" s="1" t="s">
        <v>2025</v>
      </c>
      <c r="I1857" s="1" t="s">
        <v>2026</v>
      </c>
      <c r="J1857" s="1" t="s">
        <v>70</v>
      </c>
      <c r="K1857" s="3">
        <v>40.24</v>
      </c>
      <c r="L1857">
        <v>4</v>
      </c>
      <c r="M1857" s="3">
        <v>160.96</v>
      </c>
      <c r="N1857" s="1" t="s">
        <v>29</v>
      </c>
      <c r="O1857" s="1" t="s">
        <v>22</v>
      </c>
    </row>
    <row r="1858" spans="1:15" x14ac:dyDescent="0.3">
      <c r="A1858" s="1" t="s">
        <v>5186</v>
      </c>
      <c r="B1858" s="2">
        <v>44910</v>
      </c>
      <c r="C1858" s="1" t="s">
        <v>6672</v>
      </c>
      <c r="D1858" s="1" t="s">
        <v>107</v>
      </c>
      <c r="E1858">
        <v>2022</v>
      </c>
      <c r="F1858" s="1" t="s">
        <v>516</v>
      </c>
      <c r="G1858" s="1" t="s">
        <v>517</v>
      </c>
      <c r="H1858" s="1" t="s">
        <v>3343</v>
      </c>
      <c r="I1858" s="1" t="s">
        <v>3344</v>
      </c>
      <c r="J1858" s="1" t="s">
        <v>20</v>
      </c>
      <c r="K1858" s="3">
        <v>40.49</v>
      </c>
      <c r="L1858">
        <v>4</v>
      </c>
      <c r="M1858" s="3">
        <v>161.96</v>
      </c>
      <c r="N1858" s="1" t="s">
        <v>6669</v>
      </c>
      <c r="O1858" s="1" t="s">
        <v>22</v>
      </c>
    </row>
    <row r="1859" spans="1:15" x14ac:dyDescent="0.3">
      <c r="A1859" s="1" t="s">
        <v>5187</v>
      </c>
      <c r="B1859" s="2">
        <v>45422</v>
      </c>
      <c r="C1859" s="1" t="s">
        <v>6668</v>
      </c>
      <c r="D1859" s="1" t="s">
        <v>46</v>
      </c>
      <c r="E1859">
        <v>2024</v>
      </c>
      <c r="F1859" s="1" t="s">
        <v>1511</v>
      </c>
      <c r="G1859" s="1" t="s">
        <v>1512</v>
      </c>
      <c r="H1859" s="1" t="s">
        <v>3380</v>
      </c>
      <c r="I1859" s="1" t="s">
        <v>3381</v>
      </c>
      <c r="J1859" s="1" t="s">
        <v>70</v>
      </c>
      <c r="K1859" s="3">
        <v>40.200000000000003</v>
      </c>
      <c r="L1859">
        <v>3</v>
      </c>
      <c r="M1859" s="3">
        <v>120.6</v>
      </c>
      <c r="N1859" s="1" t="s">
        <v>29</v>
      </c>
      <c r="O1859" s="1" t="s">
        <v>37</v>
      </c>
    </row>
    <row r="1860" spans="1:15" x14ac:dyDescent="0.3">
      <c r="A1860" s="1" t="s">
        <v>5188</v>
      </c>
      <c r="B1860" s="2">
        <v>45454</v>
      </c>
      <c r="C1860" s="1" t="s">
        <v>6671</v>
      </c>
      <c r="D1860" s="1" t="s">
        <v>24</v>
      </c>
      <c r="E1860">
        <v>2024</v>
      </c>
      <c r="F1860" s="1" t="s">
        <v>1035</v>
      </c>
      <c r="G1860" s="1" t="s">
        <v>1529</v>
      </c>
      <c r="H1860" s="1" t="s">
        <v>1045</v>
      </c>
      <c r="I1860" s="1" t="s">
        <v>4230</v>
      </c>
      <c r="J1860" s="1" t="s">
        <v>51</v>
      </c>
      <c r="K1860" s="3">
        <v>23.86</v>
      </c>
      <c r="L1860">
        <v>1</v>
      </c>
      <c r="M1860" s="3">
        <v>23.86</v>
      </c>
      <c r="N1860" s="1" t="s">
        <v>29</v>
      </c>
      <c r="O1860" s="1" t="s">
        <v>37</v>
      </c>
    </row>
    <row r="1861" spans="1:15" x14ac:dyDescent="0.3">
      <c r="A1861" s="1" t="s">
        <v>5189</v>
      </c>
      <c r="B1861" s="2">
        <v>44827</v>
      </c>
      <c r="C1861" s="1" t="s">
        <v>6668</v>
      </c>
      <c r="D1861" s="1" t="s">
        <v>60</v>
      </c>
      <c r="E1861">
        <v>2022</v>
      </c>
      <c r="F1861" s="1" t="s">
        <v>108</v>
      </c>
      <c r="G1861" s="1" t="s">
        <v>109</v>
      </c>
      <c r="H1861" s="1" t="s">
        <v>146</v>
      </c>
      <c r="I1861" s="1" t="s">
        <v>147</v>
      </c>
      <c r="J1861" s="1" t="s">
        <v>20</v>
      </c>
      <c r="K1861" s="3">
        <v>39.61</v>
      </c>
      <c r="L1861">
        <v>4</v>
      </c>
      <c r="M1861" s="3">
        <v>158.44</v>
      </c>
      <c r="N1861" s="1" t="s">
        <v>6669</v>
      </c>
      <c r="O1861" s="1" t="s">
        <v>37</v>
      </c>
    </row>
    <row r="1862" spans="1:15" x14ac:dyDescent="0.3">
      <c r="A1862" s="1" t="s">
        <v>5190</v>
      </c>
      <c r="B1862" s="2">
        <v>45132</v>
      </c>
      <c r="C1862" s="1" t="s">
        <v>6671</v>
      </c>
      <c r="D1862" s="1" t="s">
        <v>32</v>
      </c>
      <c r="E1862">
        <v>2023</v>
      </c>
      <c r="F1862" s="1" t="s">
        <v>5191</v>
      </c>
      <c r="G1862" s="1" t="s">
        <v>5192</v>
      </c>
      <c r="H1862" s="1" t="s">
        <v>1155</v>
      </c>
      <c r="I1862" s="1" t="s">
        <v>1156</v>
      </c>
      <c r="J1862" s="1" t="s">
        <v>51</v>
      </c>
      <c r="K1862" s="3">
        <v>20.399999999999999</v>
      </c>
      <c r="L1862">
        <v>3</v>
      </c>
      <c r="M1862" s="3">
        <v>61.2</v>
      </c>
      <c r="N1862" s="1" t="s">
        <v>29</v>
      </c>
      <c r="O1862" s="1" t="s">
        <v>193</v>
      </c>
    </row>
    <row r="1863" spans="1:15" x14ac:dyDescent="0.3">
      <c r="A1863" s="1" t="s">
        <v>5193</v>
      </c>
      <c r="B1863" s="2">
        <v>45138</v>
      </c>
      <c r="C1863" s="1" t="s">
        <v>6667</v>
      </c>
      <c r="D1863" s="1" t="s">
        <v>32</v>
      </c>
      <c r="E1863">
        <v>2023</v>
      </c>
      <c r="F1863" s="1" t="s">
        <v>2477</v>
      </c>
      <c r="G1863" s="1" t="s">
        <v>3036</v>
      </c>
      <c r="H1863" s="1" t="s">
        <v>1007</v>
      </c>
      <c r="I1863" s="1" t="s">
        <v>1635</v>
      </c>
      <c r="J1863" s="1" t="s">
        <v>70</v>
      </c>
      <c r="K1863" s="3">
        <v>19.809999999999999</v>
      </c>
      <c r="L1863">
        <v>1</v>
      </c>
      <c r="M1863" s="3">
        <v>19.809999999999999</v>
      </c>
      <c r="N1863" s="1" t="s">
        <v>21</v>
      </c>
      <c r="O1863" s="1" t="s">
        <v>80</v>
      </c>
    </row>
    <row r="1864" spans="1:15" x14ac:dyDescent="0.3">
      <c r="A1864" s="1" t="s">
        <v>5194</v>
      </c>
      <c r="B1864" s="2">
        <v>45210</v>
      </c>
      <c r="C1864" s="1" t="s">
        <v>6670</v>
      </c>
      <c r="D1864" s="1" t="s">
        <v>133</v>
      </c>
      <c r="E1864">
        <v>2023</v>
      </c>
      <c r="F1864" s="1" t="s">
        <v>3429</v>
      </c>
      <c r="G1864" s="1" t="s">
        <v>5195</v>
      </c>
      <c r="H1864" s="1" t="s">
        <v>416</v>
      </c>
      <c r="I1864" s="1" t="s">
        <v>3820</v>
      </c>
      <c r="J1864" s="1" t="s">
        <v>70</v>
      </c>
      <c r="K1864" s="3">
        <v>28.9</v>
      </c>
      <c r="L1864">
        <v>5</v>
      </c>
      <c r="M1864" s="3">
        <v>144.5</v>
      </c>
      <c r="N1864" s="1" t="s">
        <v>88</v>
      </c>
      <c r="O1864" s="1" t="s">
        <v>193</v>
      </c>
    </row>
    <row r="1865" spans="1:15" x14ac:dyDescent="0.3">
      <c r="A1865" s="1" t="s">
        <v>5196</v>
      </c>
      <c r="B1865" s="2">
        <v>45614</v>
      </c>
      <c r="C1865" s="1" t="s">
        <v>6667</v>
      </c>
      <c r="D1865" s="1" t="s">
        <v>54</v>
      </c>
      <c r="E1865">
        <v>2024</v>
      </c>
      <c r="F1865" s="1" t="s">
        <v>2813</v>
      </c>
      <c r="G1865" s="1" t="s">
        <v>5197</v>
      </c>
      <c r="H1865" s="1" t="s">
        <v>310</v>
      </c>
      <c r="I1865" s="1" t="s">
        <v>744</v>
      </c>
      <c r="J1865" s="1" t="s">
        <v>51</v>
      </c>
      <c r="K1865" s="3">
        <v>28.35</v>
      </c>
      <c r="L1865">
        <v>4</v>
      </c>
      <c r="M1865" s="3">
        <v>113.4</v>
      </c>
      <c r="N1865" s="1" t="s">
        <v>6669</v>
      </c>
      <c r="O1865" s="1" t="s">
        <v>22</v>
      </c>
    </row>
    <row r="1866" spans="1:15" x14ac:dyDescent="0.3">
      <c r="A1866" s="1" t="s">
        <v>5198</v>
      </c>
      <c r="B1866" s="2">
        <v>45388</v>
      </c>
      <c r="C1866" s="1" t="s">
        <v>6673</v>
      </c>
      <c r="D1866" s="1" t="s">
        <v>82</v>
      </c>
      <c r="E1866">
        <v>2024</v>
      </c>
      <c r="F1866" s="1" t="s">
        <v>912</v>
      </c>
      <c r="G1866" s="1" t="s">
        <v>5199</v>
      </c>
      <c r="H1866" s="1" t="s">
        <v>3562</v>
      </c>
      <c r="I1866" s="1" t="s">
        <v>3563</v>
      </c>
      <c r="J1866" s="1" t="s">
        <v>87</v>
      </c>
      <c r="K1866" s="3">
        <v>44.28</v>
      </c>
      <c r="L1866">
        <v>5</v>
      </c>
      <c r="M1866" s="3">
        <v>221.4</v>
      </c>
      <c r="N1866" s="1" t="s">
        <v>21</v>
      </c>
      <c r="O1866" s="1" t="s">
        <v>22</v>
      </c>
    </row>
    <row r="1867" spans="1:15" x14ac:dyDescent="0.3">
      <c r="A1867" s="1" t="s">
        <v>5200</v>
      </c>
      <c r="B1867" s="2">
        <v>45647</v>
      </c>
      <c r="C1867" s="1" t="s">
        <v>6673</v>
      </c>
      <c r="D1867" s="1" t="s">
        <v>107</v>
      </c>
      <c r="E1867">
        <v>2024</v>
      </c>
      <c r="F1867" s="1" t="s">
        <v>471</v>
      </c>
      <c r="G1867" s="1" t="s">
        <v>472</v>
      </c>
      <c r="H1867" s="1" t="s">
        <v>1185</v>
      </c>
      <c r="I1867" s="1" t="s">
        <v>1870</v>
      </c>
      <c r="J1867" s="1" t="s">
        <v>70</v>
      </c>
      <c r="K1867" s="3">
        <v>11.55</v>
      </c>
      <c r="L1867">
        <v>3</v>
      </c>
      <c r="M1867" s="3">
        <v>34.65</v>
      </c>
      <c r="N1867" s="1" t="s">
        <v>21</v>
      </c>
      <c r="O1867" s="1" t="s">
        <v>37</v>
      </c>
    </row>
    <row r="1868" spans="1:15" x14ac:dyDescent="0.3">
      <c r="A1868" s="1" t="s">
        <v>5201</v>
      </c>
      <c r="B1868" s="2">
        <v>45244</v>
      </c>
      <c r="C1868" s="1" t="s">
        <v>6671</v>
      </c>
      <c r="D1868" s="1" t="s">
        <v>54</v>
      </c>
      <c r="E1868">
        <v>2023</v>
      </c>
      <c r="F1868" s="1" t="s">
        <v>4002</v>
      </c>
      <c r="G1868" s="1" t="s">
        <v>5202</v>
      </c>
      <c r="H1868" s="1" t="s">
        <v>1390</v>
      </c>
      <c r="I1868" s="1" t="s">
        <v>2749</v>
      </c>
      <c r="J1868" s="1" t="s">
        <v>87</v>
      </c>
      <c r="K1868" s="3">
        <v>35.32</v>
      </c>
      <c r="L1868">
        <v>2</v>
      </c>
      <c r="M1868" s="3">
        <v>70.64</v>
      </c>
      <c r="N1868" s="1" t="s">
        <v>21</v>
      </c>
      <c r="O1868" s="1" t="s">
        <v>95</v>
      </c>
    </row>
    <row r="1869" spans="1:15" x14ac:dyDescent="0.3">
      <c r="A1869" s="1" t="s">
        <v>5204</v>
      </c>
      <c r="B1869" s="2">
        <v>45404</v>
      </c>
      <c r="C1869" s="1" t="s">
        <v>6667</v>
      </c>
      <c r="D1869" s="1" t="s">
        <v>82</v>
      </c>
      <c r="E1869">
        <v>2024</v>
      </c>
      <c r="F1869" s="1" t="s">
        <v>91</v>
      </c>
      <c r="G1869" s="1" t="s">
        <v>562</v>
      </c>
      <c r="H1869" s="1" t="s">
        <v>5205</v>
      </c>
      <c r="I1869" s="1" t="s">
        <v>5206</v>
      </c>
      <c r="J1869" s="1" t="s">
        <v>20</v>
      </c>
      <c r="K1869" s="3">
        <v>9.1999999999999993</v>
      </c>
      <c r="L1869">
        <v>5</v>
      </c>
      <c r="M1869" s="3">
        <v>46</v>
      </c>
      <c r="N1869" s="1" t="s">
        <v>21</v>
      </c>
      <c r="O1869" s="1" t="s">
        <v>22</v>
      </c>
    </row>
    <row r="1870" spans="1:15" x14ac:dyDescent="0.3">
      <c r="A1870" s="1" t="s">
        <v>5207</v>
      </c>
      <c r="B1870" s="2">
        <v>45502</v>
      </c>
      <c r="C1870" s="1" t="s">
        <v>6667</v>
      </c>
      <c r="D1870" s="1" t="s">
        <v>32</v>
      </c>
      <c r="E1870">
        <v>2024</v>
      </c>
      <c r="F1870" s="1" t="s">
        <v>2981</v>
      </c>
      <c r="G1870" s="1" t="s">
        <v>2982</v>
      </c>
      <c r="H1870" s="1" t="s">
        <v>4632</v>
      </c>
      <c r="I1870" s="1" t="s">
        <v>4633</v>
      </c>
      <c r="J1870" s="1" t="s">
        <v>70</v>
      </c>
      <c r="K1870" s="3">
        <v>30.76</v>
      </c>
      <c r="L1870">
        <v>3</v>
      </c>
      <c r="M1870" s="3">
        <v>92.28</v>
      </c>
      <c r="N1870" s="1" t="s">
        <v>88</v>
      </c>
      <c r="O1870" s="1" t="s">
        <v>44</v>
      </c>
    </row>
    <row r="1871" spans="1:15" x14ac:dyDescent="0.3">
      <c r="A1871" s="1" t="s">
        <v>5208</v>
      </c>
      <c r="B1871" s="2">
        <v>45781</v>
      </c>
      <c r="C1871" s="1" t="s">
        <v>6666</v>
      </c>
      <c r="D1871" s="1" t="s">
        <v>46</v>
      </c>
      <c r="E1871">
        <v>2025</v>
      </c>
      <c r="F1871" s="1" t="s">
        <v>2277</v>
      </c>
      <c r="G1871" s="1" t="s">
        <v>5039</v>
      </c>
      <c r="H1871" s="1" t="s">
        <v>2779</v>
      </c>
      <c r="I1871" s="1" t="s">
        <v>3514</v>
      </c>
      <c r="J1871" s="1" t="s">
        <v>87</v>
      </c>
      <c r="K1871" s="3">
        <v>15.65</v>
      </c>
      <c r="L1871">
        <v>2</v>
      </c>
      <c r="M1871" s="3">
        <v>31.3</v>
      </c>
      <c r="N1871" s="1" t="s">
        <v>21</v>
      </c>
      <c r="O1871" s="1" t="s">
        <v>22</v>
      </c>
    </row>
    <row r="1872" spans="1:15" x14ac:dyDescent="0.3">
      <c r="A1872" s="1" t="s">
        <v>5209</v>
      </c>
      <c r="B1872" s="2">
        <v>45445</v>
      </c>
      <c r="C1872" s="1" t="s">
        <v>6666</v>
      </c>
      <c r="D1872" s="1" t="s">
        <v>24</v>
      </c>
      <c r="E1872">
        <v>2024</v>
      </c>
      <c r="F1872" s="1" t="s">
        <v>4599</v>
      </c>
      <c r="G1872" s="1" t="s">
        <v>4600</v>
      </c>
      <c r="H1872" s="1" t="s">
        <v>3962</v>
      </c>
      <c r="I1872" s="1" t="s">
        <v>5210</v>
      </c>
      <c r="J1872" s="1" t="s">
        <v>87</v>
      </c>
      <c r="K1872" s="3">
        <v>22.88</v>
      </c>
      <c r="L1872">
        <v>2</v>
      </c>
      <c r="M1872" s="3">
        <v>45.76</v>
      </c>
      <c r="N1872" s="1" t="s">
        <v>29</v>
      </c>
      <c r="O1872" s="1" t="s">
        <v>37</v>
      </c>
    </row>
    <row r="1873" spans="1:15" x14ac:dyDescent="0.3">
      <c r="A1873" s="1" t="s">
        <v>5211</v>
      </c>
      <c r="B1873" s="2">
        <v>45297</v>
      </c>
      <c r="C1873" s="1" t="s">
        <v>6673</v>
      </c>
      <c r="D1873" s="1" t="s">
        <v>210</v>
      </c>
      <c r="E1873">
        <v>2024</v>
      </c>
      <c r="F1873" s="1" t="s">
        <v>1511</v>
      </c>
      <c r="G1873" s="1" t="s">
        <v>5212</v>
      </c>
      <c r="H1873" s="1" t="s">
        <v>886</v>
      </c>
      <c r="I1873" s="1" t="s">
        <v>2525</v>
      </c>
      <c r="J1873" s="1" t="s">
        <v>87</v>
      </c>
      <c r="K1873" s="3">
        <v>36.090000000000003</v>
      </c>
      <c r="L1873">
        <v>2</v>
      </c>
      <c r="M1873" s="3">
        <v>72.180000000000007</v>
      </c>
      <c r="N1873" s="1" t="s">
        <v>88</v>
      </c>
      <c r="O1873" s="1" t="s">
        <v>193</v>
      </c>
    </row>
    <row r="1874" spans="1:15" x14ac:dyDescent="0.3">
      <c r="A1874" s="1" t="s">
        <v>5213</v>
      </c>
      <c r="B1874" s="2">
        <v>45551</v>
      </c>
      <c r="C1874" s="1" t="s">
        <v>6667</v>
      </c>
      <c r="D1874" s="1" t="s">
        <v>60</v>
      </c>
      <c r="E1874">
        <v>2024</v>
      </c>
      <c r="F1874" s="1" t="s">
        <v>235</v>
      </c>
      <c r="G1874" s="1" t="s">
        <v>5214</v>
      </c>
      <c r="H1874" s="1" t="s">
        <v>5215</v>
      </c>
      <c r="I1874" s="1" t="s">
        <v>5216</v>
      </c>
      <c r="J1874" s="1" t="s">
        <v>70</v>
      </c>
      <c r="K1874" s="3">
        <v>31.94</v>
      </c>
      <c r="L1874">
        <v>5</v>
      </c>
      <c r="M1874" s="3">
        <v>159.69999999999999</v>
      </c>
      <c r="N1874" s="1" t="s">
        <v>88</v>
      </c>
      <c r="O1874" s="1" t="s">
        <v>30</v>
      </c>
    </row>
    <row r="1875" spans="1:15" x14ac:dyDescent="0.3">
      <c r="A1875" s="1" t="s">
        <v>5217</v>
      </c>
      <c r="B1875" s="2">
        <v>45413</v>
      </c>
      <c r="C1875" s="1" t="s">
        <v>6670</v>
      </c>
      <c r="D1875" s="1" t="s">
        <v>46</v>
      </c>
      <c r="E1875">
        <v>2024</v>
      </c>
      <c r="F1875" s="1" t="s">
        <v>149</v>
      </c>
      <c r="G1875" s="1" t="s">
        <v>150</v>
      </c>
      <c r="H1875" s="1" t="s">
        <v>851</v>
      </c>
      <c r="I1875" s="1" t="s">
        <v>3928</v>
      </c>
      <c r="J1875" s="1" t="s">
        <v>87</v>
      </c>
      <c r="K1875" s="3">
        <v>29.68</v>
      </c>
      <c r="L1875">
        <v>2</v>
      </c>
      <c r="M1875" s="3">
        <v>59.36</v>
      </c>
      <c r="N1875" s="1" t="s">
        <v>21</v>
      </c>
      <c r="O1875" s="1" t="s">
        <v>22</v>
      </c>
    </row>
    <row r="1876" spans="1:15" x14ac:dyDescent="0.3">
      <c r="A1876" s="1" t="s">
        <v>5218</v>
      </c>
      <c r="B1876" s="2">
        <v>45089</v>
      </c>
      <c r="C1876" s="1" t="s">
        <v>6667</v>
      </c>
      <c r="D1876" s="1" t="s">
        <v>24</v>
      </c>
      <c r="E1876">
        <v>2023</v>
      </c>
      <c r="F1876" s="1" t="s">
        <v>2368</v>
      </c>
      <c r="G1876" s="1" t="s">
        <v>2369</v>
      </c>
      <c r="H1876" s="1" t="s">
        <v>2185</v>
      </c>
      <c r="I1876" s="1" t="s">
        <v>2186</v>
      </c>
      <c r="J1876" s="1" t="s">
        <v>20</v>
      </c>
      <c r="K1876" s="3">
        <v>14.06</v>
      </c>
      <c r="L1876">
        <v>5</v>
      </c>
      <c r="M1876" s="3">
        <v>70.3</v>
      </c>
      <c r="N1876" s="1" t="s">
        <v>21</v>
      </c>
      <c r="O1876" s="1" t="s">
        <v>80</v>
      </c>
    </row>
    <row r="1877" spans="1:15" x14ac:dyDescent="0.3">
      <c r="A1877" s="1" t="s">
        <v>5219</v>
      </c>
      <c r="B1877" s="2">
        <v>45514</v>
      </c>
      <c r="C1877" s="1" t="s">
        <v>6673</v>
      </c>
      <c r="D1877" s="1" t="s">
        <v>90</v>
      </c>
      <c r="E1877">
        <v>2024</v>
      </c>
      <c r="F1877" s="1" t="s">
        <v>972</v>
      </c>
      <c r="G1877" s="1" t="s">
        <v>973</v>
      </c>
      <c r="H1877" s="1" t="s">
        <v>1825</v>
      </c>
      <c r="I1877" s="1" t="s">
        <v>5220</v>
      </c>
      <c r="J1877" s="1" t="s">
        <v>70</v>
      </c>
      <c r="K1877" s="3">
        <v>5.91</v>
      </c>
      <c r="L1877">
        <v>1</v>
      </c>
      <c r="M1877" s="3">
        <v>5.91</v>
      </c>
      <c r="N1877" s="1" t="s">
        <v>6669</v>
      </c>
      <c r="O1877" s="1" t="s">
        <v>44</v>
      </c>
    </row>
    <row r="1878" spans="1:15" x14ac:dyDescent="0.3">
      <c r="A1878" s="1" t="s">
        <v>5221</v>
      </c>
      <c r="B1878" s="2">
        <v>44924</v>
      </c>
      <c r="C1878" s="1" t="s">
        <v>6672</v>
      </c>
      <c r="D1878" s="1" t="s">
        <v>107</v>
      </c>
      <c r="E1878">
        <v>2022</v>
      </c>
      <c r="F1878" s="1" t="s">
        <v>2051</v>
      </c>
      <c r="G1878" s="1" t="s">
        <v>5222</v>
      </c>
      <c r="H1878" s="1" t="s">
        <v>5223</v>
      </c>
      <c r="I1878" s="1" t="s">
        <v>5224</v>
      </c>
      <c r="J1878" s="1" t="s">
        <v>87</v>
      </c>
      <c r="K1878" s="3">
        <v>27.68</v>
      </c>
      <c r="L1878">
        <v>2</v>
      </c>
      <c r="M1878" s="3">
        <v>55.36</v>
      </c>
      <c r="N1878" s="1" t="s">
        <v>6669</v>
      </c>
      <c r="O1878" s="1" t="s">
        <v>95</v>
      </c>
    </row>
    <row r="1879" spans="1:15" x14ac:dyDescent="0.3">
      <c r="A1879" s="1" t="s">
        <v>5225</v>
      </c>
      <c r="B1879" s="2">
        <v>45196</v>
      </c>
      <c r="C1879" s="1" t="s">
        <v>6670</v>
      </c>
      <c r="D1879" s="1" t="s">
        <v>60</v>
      </c>
      <c r="E1879">
        <v>2023</v>
      </c>
      <c r="F1879" s="1" t="s">
        <v>240</v>
      </c>
      <c r="G1879" s="1" t="s">
        <v>241</v>
      </c>
      <c r="H1879" s="1" t="s">
        <v>4709</v>
      </c>
      <c r="I1879" s="1" t="s">
        <v>5226</v>
      </c>
      <c r="J1879" s="1" t="s">
        <v>70</v>
      </c>
      <c r="K1879" s="3">
        <v>19.61</v>
      </c>
      <c r="L1879">
        <v>1</v>
      </c>
      <c r="M1879" s="3">
        <v>19.61</v>
      </c>
      <c r="N1879" s="1" t="s">
        <v>21</v>
      </c>
      <c r="O1879" s="1" t="s">
        <v>37</v>
      </c>
    </row>
    <row r="1880" spans="1:15" x14ac:dyDescent="0.3">
      <c r="A1880" s="1" t="s">
        <v>5227</v>
      </c>
      <c r="B1880" s="2">
        <v>45496</v>
      </c>
      <c r="C1880" s="1" t="s">
        <v>6671</v>
      </c>
      <c r="D1880" s="1" t="s">
        <v>32</v>
      </c>
      <c r="E1880">
        <v>2024</v>
      </c>
      <c r="F1880" s="1" t="s">
        <v>1143</v>
      </c>
      <c r="G1880" s="1" t="s">
        <v>1144</v>
      </c>
      <c r="H1880" s="1" t="s">
        <v>4709</v>
      </c>
      <c r="I1880" s="1" t="s">
        <v>4710</v>
      </c>
      <c r="J1880" s="1" t="s">
        <v>20</v>
      </c>
      <c r="K1880" s="3">
        <v>38.450000000000003</v>
      </c>
      <c r="L1880">
        <v>1</v>
      </c>
      <c r="M1880" s="3">
        <v>38.450000000000003</v>
      </c>
      <c r="N1880" s="1" t="s">
        <v>29</v>
      </c>
      <c r="O1880" s="1" t="s">
        <v>193</v>
      </c>
    </row>
    <row r="1881" spans="1:15" x14ac:dyDescent="0.3">
      <c r="A1881" s="1" t="s">
        <v>5228</v>
      </c>
      <c r="B1881" s="2">
        <v>45576</v>
      </c>
      <c r="C1881" s="1" t="s">
        <v>6668</v>
      </c>
      <c r="D1881" s="1" t="s">
        <v>133</v>
      </c>
      <c r="E1881">
        <v>2024</v>
      </c>
      <c r="F1881" s="1" t="s">
        <v>799</v>
      </c>
      <c r="G1881" s="1" t="s">
        <v>1579</v>
      </c>
      <c r="H1881" s="1" t="s">
        <v>5229</v>
      </c>
      <c r="I1881" s="1" t="s">
        <v>5230</v>
      </c>
      <c r="J1881" s="1" t="s">
        <v>70</v>
      </c>
      <c r="K1881" s="3">
        <v>41.34</v>
      </c>
      <c r="L1881">
        <v>2</v>
      </c>
      <c r="M1881" s="3">
        <v>82.68</v>
      </c>
      <c r="N1881" s="1" t="s">
        <v>29</v>
      </c>
      <c r="O1881" s="1" t="s">
        <v>44</v>
      </c>
    </row>
    <row r="1882" spans="1:15" x14ac:dyDescent="0.3">
      <c r="A1882" s="1" t="s">
        <v>5231</v>
      </c>
      <c r="B1882" s="2">
        <v>45547</v>
      </c>
      <c r="C1882" s="1" t="s">
        <v>6672</v>
      </c>
      <c r="D1882" s="1" t="s">
        <v>60</v>
      </c>
      <c r="E1882">
        <v>2024</v>
      </c>
      <c r="F1882" s="1" t="s">
        <v>2884</v>
      </c>
      <c r="G1882" s="1" t="s">
        <v>3870</v>
      </c>
      <c r="H1882" s="1" t="s">
        <v>1974</v>
      </c>
      <c r="I1882" s="1" t="s">
        <v>1975</v>
      </c>
      <c r="J1882" s="1" t="s">
        <v>20</v>
      </c>
      <c r="K1882" s="3">
        <v>37.25</v>
      </c>
      <c r="L1882">
        <v>2</v>
      </c>
      <c r="M1882" s="3">
        <v>74.5</v>
      </c>
      <c r="N1882" s="1" t="s">
        <v>6669</v>
      </c>
      <c r="O1882" s="1" t="s">
        <v>44</v>
      </c>
    </row>
    <row r="1883" spans="1:15" x14ac:dyDescent="0.3">
      <c r="A1883" s="1" t="s">
        <v>5232</v>
      </c>
      <c r="B1883" s="2">
        <v>45492</v>
      </c>
      <c r="C1883" s="1" t="s">
        <v>6668</v>
      </c>
      <c r="D1883" s="1" t="s">
        <v>32</v>
      </c>
      <c r="E1883">
        <v>2024</v>
      </c>
      <c r="F1883" s="1" t="s">
        <v>1544</v>
      </c>
      <c r="G1883" s="1" t="s">
        <v>5165</v>
      </c>
      <c r="H1883" s="1" t="s">
        <v>2403</v>
      </c>
      <c r="I1883" s="1" t="s">
        <v>3582</v>
      </c>
      <c r="J1883" s="1" t="s">
        <v>51</v>
      </c>
      <c r="K1883" s="3">
        <v>44.2</v>
      </c>
      <c r="L1883">
        <v>5</v>
      </c>
      <c r="M1883" s="3">
        <v>221</v>
      </c>
      <c r="N1883" s="1" t="s">
        <v>88</v>
      </c>
      <c r="O1883" s="1" t="s">
        <v>37</v>
      </c>
    </row>
    <row r="1884" spans="1:15" x14ac:dyDescent="0.3">
      <c r="A1884" s="1" t="s">
        <v>5233</v>
      </c>
      <c r="B1884" s="2">
        <v>45692</v>
      </c>
      <c r="C1884" s="1" t="s">
        <v>6671</v>
      </c>
      <c r="D1884" s="1" t="s">
        <v>39</v>
      </c>
      <c r="E1884">
        <v>2025</v>
      </c>
      <c r="F1884" s="1" t="s">
        <v>705</v>
      </c>
      <c r="G1884" s="1" t="s">
        <v>706</v>
      </c>
      <c r="H1884" s="1" t="s">
        <v>891</v>
      </c>
      <c r="I1884" s="1" t="s">
        <v>2531</v>
      </c>
      <c r="J1884" s="1" t="s">
        <v>20</v>
      </c>
      <c r="K1884" s="3">
        <v>14.99</v>
      </c>
      <c r="L1884">
        <v>5</v>
      </c>
      <c r="M1884" s="3">
        <v>74.95</v>
      </c>
      <c r="N1884" s="1" t="s">
        <v>21</v>
      </c>
      <c r="O1884" s="1" t="s">
        <v>22</v>
      </c>
    </row>
    <row r="1885" spans="1:15" x14ac:dyDescent="0.3">
      <c r="A1885" s="1" t="s">
        <v>5234</v>
      </c>
      <c r="B1885" s="2">
        <v>45105</v>
      </c>
      <c r="C1885" s="1" t="s">
        <v>6670</v>
      </c>
      <c r="D1885" s="1" t="s">
        <v>24</v>
      </c>
      <c r="E1885">
        <v>2023</v>
      </c>
      <c r="F1885" s="1" t="s">
        <v>1128</v>
      </c>
      <c r="G1885" s="1" t="s">
        <v>1129</v>
      </c>
      <c r="H1885" s="1" t="s">
        <v>2065</v>
      </c>
      <c r="I1885" s="1" t="s">
        <v>2066</v>
      </c>
      <c r="J1885" s="1" t="s">
        <v>70</v>
      </c>
      <c r="K1885" s="3">
        <v>27.93</v>
      </c>
      <c r="L1885">
        <v>4</v>
      </c>
      <c r="M1885" s="3">
        <v>111.72</v>
      </c>
      <c r="N1885" s="1" t="s">
        <v>29</v>
      </c>
      <c r="O1885" s="1" t="s">
        <v>95</v>
      </c>
    </row>
    <row r="1886" spans="1:15" x14ac:dyDescent="0.3">
      <c r="A1886" s="1" t="s">
        <v>5235</v>
      </c>
      <c r="B1886" s="2">
        <v>45105</v>
      </c>
      <c r="C1886" s="1" t="s">
        <v>6670</v>
      </c>
      <c r="D1886" s="1" t="s">
        <v>24</v>
      </c>
      <c r="E1886">
        <v>2023</v>
      </c>
      <c r="F1886" s="1" t="s">
        <v>2615</v>
      </c>
      <c r="G1886" s="1" t="s">
        <v>4298</v>
      </c>
      <c r="H1886" s="1" t="s">
        <v>3676</v>
      </c>
      <c r="I1886" s="1" t="s">
        <v>3677</v>
      </c>
      <c r="J1886" s="1" t="s">
        <v>20</v>
      </c>
      <c r="K1886" s="3">
        <v>5.45</v>
      </c>
      <c r="L1886">
        <v>5</v>
      </c>
      <c r="M1886" s="3">
        <v>27.25</v>
      </c>
      <c r="N1886" s="1" t="s">
        <v>21</v>
      </c>
      <c r="O1886" s="1" t="s">
        <v>193</v>
      </c>
    </row>
    <row r="1887" spans="1:15" x14ac:dyDescent="0.3">
      <c r="A1887" s="1" t="s">
        <v>5236</v>
      </c>
      <c r="B1887" s="2">
        <v>45005</v>
      </c>
      <c r="C1887" s="1" t="s">
        <v>6667</v>
      </c>
      <c r="D1887" s="1" t="s">
        <v>15</v>
      </c>
      <c r="E1887">
        <v>2023</v>
      </c>
      <c r="F1887" s="1" t="s">
        <v>4379</v>
      </c>
      <c r="G1887" s="1" t="s">
        <v>4380</v>
      </c>
      <c r="H1887" s="1" t="s">
        <v>1277</v>
      </c>
      <c r="I1887" s="1" t="s">
        <v>1278</v>
      </c>
      <c r="J1887" s="1" t="s">
        <v>70</v>
      </c>
      <c r="K1887" s="3">
        <v>20.09</v>
      </c>
      <c r="L1887">
        <v>5</v>
      </c>
      <c r="M1887" s="3">
        <v>100.45</v>
      </c>
      <c r="N1887" s="1" t="s">
        <v>6669</v>
      </c>
      <c r="O1887" s="1" t="s">
        <v>52</v>
      </c>
    </row>
    <row r="1888" spans="1:15" x14ac:dyDescent="0.3">
      <c r="A1888" s="1" t="s">
        <v>5237</v>
      </c>
      <c r="B1888" s="2">
        <v>45766</v>
      </c>
      <c r="C1888" s="1" t="s">
        <v>6673</v>
      </c>
      <c r="D1888" s="1" t="s">
        <v>82</v>
      </c>
      <c r="E1888">
        <v>2025</v>
      </c>
      <c r="F1888" s="1" t="s">
        <v>2216</v>
      </c>
      <c r="G1888" s="1" t="s">
        <v>2217</v>
      </c>
      <c r="H1888" s="1" t="s">
        <v>572</v>
      </c>
      <c r="I1888" s="1" t="s">
        <v>3170</v>
      </c>
      <c r="J1888" s="1" t="s">
        <v>20</v>
      </c>
      <c r="K1888" s="3">
        <v>8.0399999999999991</v>
      </c>
      <c r="L1888">
        <v>1</v>
      </c>
      <c r="M1888" s="3">
        <v>8.0399999999999991</v>
      </c>
      <c r="N1888" s="1" t="s">
        <v>6669</v>
      </c>
      <c r="O1888" s="1" t="s">
        <v>44</v>
      </c>
    </row>
    <row r="1889" spans="1:15" x14ac:dyDescent="0.3">
      <c r="A1889" s="1" t="s">
        <v>5238</v>
      </c>
      <c r="B1889" s="2">
        <v>45366</v>
      </c>
      <c r="C1889" s="1" t="s">
        <v>6668</v>
      </c>
      <c r="D1889" s="1" t="s">
        <v>15</v>
      </c>
      <c r="E1889">
        <v>2024</v>
      </c>
      <c r="F1889" s="1" t="s">
        <v>2104</v>
      </c>
      <c r="G1889" s="1" t="s">
        <v>2105</v>
      </c>
      <c r="H1889" s="1" t="s">
        <v>1007</v>
      </c>
      <c r="I1889" s="1" t="s">
        <v>1635</v>
      </c>
      <c r="J1889" s="1" t="s">
        <v>51</v>
      </c>
      <c r="K1889" s="3">
        <v>18.77</v>
      </c>
      <c r="L1889">
        <v>3</v>
      </c>
      <c r="M1889" s="3">
        <v>56.31</v>
      </c>
      <c r="N1889" s="1" t="s">
        <v>21</v>
      </c>
      <c r="O1889" s="1" t="s">
        <v>30</v>
      </c>
    </row>
    <row r="1890" spans="1:15" x14ac:dyDescent="0.3">
      <c r="A1890" s="1" t="s">
        <v>5239</v>
      </c>
      <c r="B1890" s="2">
        <v>45422</v>
      </c>
      <c r="C1890" s="1" t="s">
        <v>6668</v>
      </c>
      <c r="D1890" s="1" t="s">
        <v>46</v>
      </c>
      <c r="E1890">
        <v>2024</v>
      </c>
      <c r="F1890" s="1" t="s">
        <v>844</v>
      </c>
      <c r="G1890" s="1" t="s">
        <v>845</v>
      </c>
      <c r="H1890" s="1" t="s">
        <v>1974</v>
      </c>
      <c r="I1890" s="1" t="s">
        <v>1975</v>
      </c>
      <c r="J1890" s="1" t="s">
        <v>70</v>
      </c>
      <c r="K1890" s="3">
        <v>36.04</v>
      </c>
      <c r="L1890">
        <v>4</v>
      </c>
      <c r="M1890" s="3">
        <v>144.16</v>
      </c>
      <c r="N1890" s="1" t="s">
        <v>29</v>
      </c>
      <c r="O1890" s="1" t="s">
        <v>22</v>
      </c>
    </row>
    <row r="1891" spans="1:15" x14ac:dyDescent="0.3">
      <c r="A1891" s="1" t="s">
        <v>5240</v>
      </c>
      <c r="B1891" s="2">
        <v>45593</v>
      </c>
      <c r="C1891" s="1" t="s">
        <v>6667</v>
      </c>
      <c r="D1891" s="1" t="s">
        <v>133</v>
      </c>
      <c r="E1891">
        <v>2024</v>
      </c>
      <c r="F1891" s="1" t="s">
        <v>3758</v>
      </c>
      <c r="G1891" s="1" t="s">
        <v>4919</v>
      </c>
      <c r="H1891" s="1" t="s">
        <v>228</v>
      </c>
      <c r="I1891" s="1" t="s">
        <v>5241</v>
      </c>
      <c r="J1891" s="1" t="s">
        <v>70</v>
      </c>
      <c r="K1891" s="3">
        <v>40.81</v>
      </c>
      <c r="L1891">
        <v>4</v>
      </c>
      <c r="M1891" s="3">
        <v>163.24</v>
      </c>
      <c r="N1891" s="1" t="s">
        <v>6669</v>
      </c>
      <c r="O1891" s="1" t="s">
        <v>37</v>
      </c>
    </row>
    <row r="1892" spans="1:15" x14ac:dyDescent="0.3">
      <c r="A1892" s="1" t="s">
        <v>5242</v>
      </c>
      <c r="B1892" s="2">
        <v>45140</v>
      </c>
      <c r="C1892" s="1" t="s">
        <v>6670</v>
      </c>
      <c r="D1892" s="1" t="s">
        <v>90</v>
      </c>
      <c r="E1892">
        <v>2023</v>
      </c>
      <c r="F1892" s="1" t="s">
        <v>1083</v>
      </c>
      <c r="G1892" s="1" t="s">
        <v>3966</v>
      </c>
      <c r="H1892" s="1" t="s">
        <v>2171</v>
      </c>
      <c r="I1892" s="1" t="s">
        <v>4285</v>
      </c>
      <c r="J1892" s="1" t="s">
        <v>70</v>
      </c>
      <c r="K1892" s="3">
        <v>30.18</v>
      </c>
      <c r="L1892">
        <v>4</v>
      </c>
      <c r="M1892" s="3">
        <v>120.72</v>
      </c>
      <c r="N1892" s="1" t="s">
        <v>21</v>
      </c>
      <c r="O1892" s="1" t="s">
        <v>37</v>
      </c>
    </row>
    <row r="1893" spans="1:15" x14ac:dyDescent="0.3">
      <c r="A1893" s="1" t="s">
        <v>5243</v>
      </c>
      <c r="B1893" s="2">
        <v>45864</v>
      </c>
      <c r="C1893" s="1" t="s">
        <v>6673</v>
      </c>
      <c r="D1893" s="1" t="s">
        <v>32</v>
      </c>
      <c r="E1893">
        <v>2025</v>
      </c>
      <c r="F1893" s="1" t="s">
        <v>1215</v>
      </c>
      <c r="G1893" s="1" t="s">
        <v>1216</v>
      </c>
      <c r="H1893" s="1" t="s">
        <v>2779</v>
      </c>
      <c r="I1893" s="1" t="s">
        <v>3514</v>
      </c>
      <c r="J1893" s="1" t="s">
        <v>70</v>
      </c>
      <c r="K1893" s="3">
        <v>12.44</v>
      </c>
      <c r="L1893">
        <v>4</v>
      </c>
      <c r="M1893" s="3">
        <v>49.76</v>
      </c>
      <c r="N1893" s="1" t="s">
        <v>21</v>
      </c>
      <c r="O1893" s="1" t="s">
        <v>37</v>
      </c>
    </row>
    <row r="1894" spans="1:15" x14ac:dyDescent="0.3">
      <c r="A1894" s="1" t="s">
        <v>5244</v>
      </c>
      <c r="B1894" s="2">
        <v>45123</v>
      </c>
      <c r="C1894" s="1" t="s">
        <v>6666</v>
      </c>
      <c r="D1894" s="1" t="s">
        <v>32</v>
      </c>
      <c r="E1894">
        <v>2023</v>
      </c>
      <c r="F1894" s="1" t="s">
        <v>2906</v>
      </c>
      <c r="G1894" s="1" t="s">
        <v>2907</v>
      </c>
      <c r="H1894" s="1" t="s">
        <v>3209</v>
      </c>
      <c r="I1894" s="1" t="s">
        <v>3210</v>
      </c>
      <c r="J1894" s="1" t="s">
        <v>87</v>
      </c>
      <c r="K1894" s="3">
        <v>17.420000000000002</v>
      </c>
      <c r="L1894">
        <v>4</v>
      </c>
      <c r="M1894" s="3">
        <v>69.680000000000007</v>
      </c>
      <c r="N1894" s="1" t="s">
        <v>29</v>
      </c>
      <c r="O1894" s="1" t="s">
        <v>193</v>
      </c>
    </row>
    <row r="1895" spans="1:15" x14ac:dyDescent="0.3">
      <c r="A1895" s="1" t="s">
        <v>5245</v>
      </c>
      <c r="B1895" s="2">
        <v>44847</v>
      </c>
      <c r="C1895" s="1" t="s">
        <v>6672</v>
      </c>
      <c r="D1895" s="1" t="s">
        <v>133</v>
      </c>
      <c r="E1895">
        <v>2022</v>
      </c>
      <c r="F1895" s="1" t="s">
        <v>295</v>
      </c>
      <c r="G1895" s="1" t="s">
        <v>3383</v>
      </c>
      <c r="H1895" s="1" t="s">
        <v>785</v>
      </c>
      <c r="I1895" s="1" t="s">
        <v>2665</v>
      </c>
      <c r="J1895" s="1" t="s">
        <v>20</v>
      </c>
      <c r="K1895" s="3">
        <v>30.83</v>
      </c>
      <c r="L1895">
        <v>3</v>
      </c>
      <c r="M1895" s="3">
        <v>92.49</v>
      </c>
      <c r="N1895" s="1" t="s">
        <v>29</v>
      </c>
      <c r="O1895" s="1" t="s">
        <v>22</v>
      </c>
    </row>
    <row r="1896" spans="1:15" x14ac:dyDescent="0.3">
      <c r="A1896" s="1" t="s">
        <v>5246</v>
      </c>
      <c r="B1896" s="2">
        <v>45577</v>
      </c>
      <c r="C1896" s="1" t="s">
        <v>6673</v>
      </c>
      <c r="D1896" s="1" t="s">
        <v>133</v>
      </c>
      <c r="E1896">
        <v>2024</v>
      </c>
      <c r="F1896" s="1" t="s">
        <v>3216</v>
      </c>
      <c r="G1896" s="1" t="s">
        <v>3217</v>
      </c>
      <c r="H1896" s="1" t="s">
        <v>5247</v>
      </c>
      <c r="I1896" s="1" t="s">
        <v>5248</v>
      </c>
      <c r="J1896" s="1" t="s">
        <v>20</v>
      </c>
      <c r="K1896" s="3">
        <v>44.37</v>
      </c>
      <c r="L1896">
        <v>2</v>
      </c>
      <c r="M1896" s="3">
        <v>88.74</v>
      </c>
      <c r="N1896" s="1" t="s">
        <v>88</v>
      </c>
      <c r="O1896" s="1" t="s">
        <v>52</v>
      </c>
    </row>
    <row r="1897" spans="1:15" x14ac:dyDescent="0.3">
      <c r="A1897" s="1" t="s">
        <v>5249</v>
      </c>
      <c r="B1897" s="2">
        <v>45683</v>
      </c>
      <c r="C1897" s="1" t="s">
        <v>6666</v>
      </c>
      <c r="D1897" s="1" t="s">
        <v>210</v>
      </c>
      <c r="E1897">
        <v>2025</v>
      </c>
      <c r="F1897" s="1" t="s">
        <v>1271</v>
      </c>
      <c r="G1897" s="1" t="s">
        <v>1272</v>
      </c>
      <c r="H1897" s="1" t="s">
        <v>337</v>
      </c>
      <c r="I1897" s="1" t="s">
        <v>3969</v>
      </c>
      <c r="J1897" s="1" t="s">
        <v>70</v>
      </c>
      <c r="K1897" s="3">
        <v>51.08</v>
      </c>
      <c r="L1897">
        <v>3</v>
      </c>
      <c r="M1897" s="3">
        <v>153.24</v>
      </c>
      <c r="N1897" s="1" t="s">
        <v>21</v>
      </c>
      <c r="O1897" s="1" t="s">
        <v>22</v>
      </c>
    </row>
    <row r="1898" spans="1:15" x14ac:dyDescent="0.3">
      <c r="A1898" s="1" t="s">
        <v>5250</v>
      </c>
      <c r="B1898" s="2">
        <v>45114</v>
      </c>
      <c r="C1898" s="1" t="s">
        <v>6668</v>
      </c>
      <c r="D1898" s="1" t="s">
        <v>32</v>
      </c>
      <c r="E1898">
        <v>2023</v>
      </c>
      <c r="F1898" s="1" t="s">
        <v>3958</v>
      </c>
      <c r="G1898" s="1" t="s">
        <v>3959</v>
      </c>
      <c r="H1898" s="1" t="s">
        <v>2349</v>
      </c>
      <c r="I1898" s="1" t="s">
        <v>2350</v>
      </c>
      <c r="J1898" s="1" t="s">
        <v>51</v>
      </c>
      <c r="K1898" s="3">
        <v>48.27</v>
      </c>
      <c r="L1898">
        <v>3</v>
      </c>
      <c r="M1898" s="3">
        <v>144.81</v>
      </c>
      <c r="N1898" s="1" t="s">
        <v>21</v>
      </c>
      <c r="O1898" s="1" t="s">
        <v>193</v>
      </c>
    </row>
    <row r="1899" spans="1:15" x14ac:dyDescent="0.3">
      <c r="A1899" s="1" t="s">
        <v>5251</v>
      </c>
      <c r="B1899" s="2">
        <v>45602</v>
      </c>
      <c r="C1899" s="1" t="s">
        <v>6670</v>
      </c>
      <c r="D1899" s="1" t="s">
        <v>54</v>
      </c>
      <c r="E1899">
        <v>2024</v>
      </c>
      <c r="F1899" s="1" t="s">
        <v>4023</v>
      </c>
      <c r="G1899" s="1" t="s">
        <v>4024</v>
      </c>
      <c r="H1899" s="1" t="s">
        <v>947</v>
      </c>
      <c r="I1899" s="1" t="s">
        <v>948</v>
      </c>
      <c r="J1899" s="1" t="s">
        <v>87</v>
      </c>
      <c r="K1899" s="3">
        <v>9.5</v>
      </c>
      <c r="L1899">
        <v>2</v>
      </c>
      <c r="M1899" s="3">
        <v>19</v>
      </c>
      <c r="N1899" s="1" t="s">
        <v>21</v>
      </c>
      <c r="O1899" s="1" t="s">
        <v>193</v>
      </c>
    </row>
    <row r="1900" spans="1:15" x14ac:dyDescent="0.3">
      <c r="A1900" s="1" t="s">
        <v>5252</v>
      </c>
      <c r="B1900" s="2">
        <v>45049</v>
      </c>
      <c r="C1900" s="1" t="s">
        <v>6670</v>
      </c>
      <c r="D1900" s="1" t="s">
        <v>46</v>
      </c>
      <c r="E1900">
        <v>2023</v>
      </c>
      <c r="F1900" s="1" t="s">
        <v>5253</v>
      </c>
      <c r="G1900" s="1" t="s">
        <v>5254</v>
      </c>
      <c r="H1900" s="1" t="s">
        <v>1968</v>
      </c>
      <c r="I1900" s="1" t="s">
        <v>1969</v>
      </c>
      <c r="J1900" s="1" t="s">
        <v>70</v>
      </c>
      <c r="K1900" s="3">
        <v>25.17</v>
      </c>
      <c r="L1900">
        <v>4</v>
      </c>
      <c r="M1900" s="3">
        <v>100.68</v>
      </c>
      <c r="N1900" s="1" t="s">
        <v>6669</v>
      </c>
      <c r="O1900" s="1" t="s">
        <v>37</v>
      </c>
    </row>
    <row r="1901" spans="1:15" x14ac:dyDescent="0.3">
      <c r="A1901" s="1" t="s">
        <v>5255</v>
      </c>
      <c r="B1901" s="2">
        <v>45050</v>
      </c>
      <c r="C1901" s="1" t="s">
        <v>6672</v>
      </c>
      <c r="D1901" s="1" t="s">
        <v>46</v>
      </c>
      <c r="E1901">
        <v>2023</v>
      </c>
      <c r="F1901" s="1" t="s">
        <v>476</v>
      </c>
      <c r="G1901" s="1" t="s">
        <v>5256</v>
      </c>
      <c r="H1901" s="1" t="s">
        <v>1045</v>
      </c>
      <c r="I1901" s="1" t="s">
        <v>1046</v>
      </c>
      <c r="J1901" s="1" t="s">
        <v>20</v>
      </c>
      <c r="K1901" s="3">
        <v>35.86</v>
      </c>
      <c r="L1901">
        <v>3</v>
      </c>
      <c r="M1901" s="3">
        <v>107.58</v>
      </c>
      <c r="N1901" s="1" t="s">
        <v>29</v>
      </c>
      <c r="O1901" s="1" t="s">
        <v>193</v>
      </c>
    </row>
    <row r="1902" spans="1:15" x14ac:dyDescent="0.3">
      <c r="A1902" s="1" t="s">
        <v>5257</v>
      </c>
      <c r="B1902" s="2">
        <v>45251</v>
      </c>
      <c r="C1902" s="1" t="s">
        <v>6671</v>
      </c>
      <c r="D1902" s="1" t="s">
        <v>54</v>
      </c>
      <c r="E1902">
        <v>2023</v>
      </c>
      <c r="F1902" s="1" t="s">
        <v>765</v>
      </c>
      <c r="G1902" s="1" t="s">
        <v>5258</v>
      </c>
      <c r="H1902" s="1" t="s">
        <v>5259</v>
      </c>
      <c r="I1902" s="1" t="s">
        <v>5260</v>
      </c>
      <c r="J1902" s="1" t="s">
        <v>20</v>
      </c>
      <c r="K1902" s="3">
        <v>23.32</v>
      </c>
      <c r="L1902">
        <v>5</v>
      </c>
      <c r="M1902" s="3">
        <v>116.6</v>
      </c>
      <c r="N1902" s="1" t="s">
        <v>21</v>
      </c>
      <c r="O1902" s="1" t="s">
        <v>193</v>
      </c>
    </row>
    <row r="1903" spans="1:15" x14ac:dyDescent="0.3">
      <c r="A1903" s="1" t="s">
        <v>5261</v>
      </c>
      <c r="B1903" s="2">
        <v>45521</v>
      </c>
      <c r="C1903" s="1" t="s">
        <v>6673</v>
      </c>
      <c r="D1903" s="1" t="s">
        <v>90</v>
      </c>
      <c r="E1903">
        <v>2024</v>
      </c>
      <c r="F1903" s="1" t="s">
        <v>829</v>
      </c>
      <c r="G1903" s="1" t="s">
        <v>5262</v>
      </c>
      <c r="H1903" s="1" t="s">
        <v>836</v>
      </c>
      <c r="I1903" s="1" t="s">
        <v>3750</v>
      </c>
      <c r="J1903" s="1" t="s">
        <v>70</v>
      </c>
      <c r="K1903" s="3">
        <v>44.89</v>
      </c>
      <c r="L1903">
        <v>4</v>
      </c>
      <c r="M1903" s="3">
        <v>179.56</v>
      </c>
      <c r="N1903" s="1" t="s">
        <v>6669</v>
      </c>
      <c r="O1903" s="1" t="s">
        <v>30</v>
      </c>
    </row>
    <row r="1904" spans="1:15" x14ac:dyDescent="0.3">
      <c r="A1904" s="1" t="s">
        <v>5263</v>
      </c>
      <c r="B1904" s="2">
        <v>45486</v>
      </c>
      <c r="C1904" s="1" t="s">
        <v>6673</v>
      </c>
      <c r="D1904" s="1" t="s">
        <v>32</v>
      </c>
      <c r="E1904">
        <v>2024</v>
      </c>
      <c r="F1904" s="1" t="s">
        <v>2813</v>
      </c>
      <c r="G1904" s="1" t="s">
        <v>5197</v>
      </c>
      <c r="H1904" s="1" t="s">
        <v>2754</v>
      </c>
      <c r="I1904" s="1" t="s">
        <v>5264</v>
      </c>
      <c r="J1904" s="1" t="s">
        <v>51</v>
      </c>
      <c r="K1904" s="3">
        <v>10.64</v>
      </c>
      <c r="L1904">
        <v>2</v>
      </c>
      <c r="M1904" s="3">
        <v>21.28</v>
      </c>
      <c r="N1904" s="1" t="s">
        <v>29</v>
      </c>
      <c r="O1904" s="1" t="s">
        <v>193</v>
      </c>
    </row>
    <row r="1905" spans="1:15" x14ac:dyDescent="0.3">
      <c r="A1905" s="1" t="s">
        <v>5265</v>
      </c>
      <c r="B1905" s="2">
        <v>45027</v>
      </c>
      <c r="C1905" s="1" t="s">
        <v>6671</v>
      </c>
      <c r="D1905" s="1" t="s">
        <v>82</v>
      </c>
      <c r="E1905">
        <v>2023</v>
      </c>
      <c r="F1905" s="1" t="s">
        <v>4622</v>
      </c>
      <c r="G1905" s="1" t="s">
        <v>654</v>
      </c>
      <c r="H1905" s="1" t="s">
        <v>35</v>
      </c>
      <c r="I1905" s="1" t="s">
        <v>36</v>
      </c>
      <c r="J1905" s="1" t="s">
        <v>20</v>
      </c>
      <c r="K1905" s="3">
        <v>22.46</v>
      </c>
      <c r="L1905">
        <v>5</v>
      </c>
      <c r="M1905" s="3">
        <v>112.3</v>
      </c>
      <c r="N1905" s="1" t="s">
        <v>29</v>
      </c>
      <c r="O1905" s="1" t="s">
        <v>22</v>
      </c>
    </row>
    <row r="1906" spans="1:15" x14ac:dyDescent="0.3">
      <c r="A1906" s="1" t="s">
        <v>5266</v>
      </c>
      <c r="B1906" s="2">
        <v>45028</v>
      </c>
      <c r="C1906" s="1" t="s">
        <v>6670</v>
      </c>
      <c r="D1906" s="1" t="s">
        <v>82</v>
      </c>
      <c r="E1906">
        <v>2023</v>
      </c>
      <c r="F1906" s="1" t="s">
        <v>91</v>
      </c>
      <c r="G1906" s="1" t="s">
        <v>562</v>
      </c>
      <c r="H1906" s="1" t="s">
        <v>282</v>
      </c>
      <c r="I1906" s="1" t="s">
        <v>283</v>
      </c>
      <c r="J1906" s="1" t="s">
        <v>70</v>
      </c>
      <c r="K1906" s="3">
        <v>24.33</v>
      </c>
      <c r="L1906">
        <v>3</v>
      </c>
      <c r="M1906" s="3">
        <v>72.989999999999995</v>
      </c>
      <c r="N1906" s="1" t="s">
        <v>21</v>
      </c>
      <c r="O1906" s="1" t="s">
        <v>22</v>
      </c>
    </row>
    <row r="1907" spans="1:15" x14ac:dyDescent="0.3">
      <c r="A1907" s="1" t="s">
        <v>5267</v>
      </c>
      <c r="B1907" s="2">
        <v>45029</v>
      </c>
      <c r="C1907" s="1" t="s">
        <v>6672</v>
      </c>
      <c r="D1907" s="1" t="s">
        <v>82</v>
      </c>
      <c r="E1907">
        <v>2023</v>
      </c>
      <c r="F1907" s="1" t="s">
        <v>1133</v>
      </c>
      <c r="G1907" s="1" t="s">
        <v>2002</v>
      </c>
      <c r="H1907" s="1" t="s">
        <v>1080</v>
      </c>
      <c r="I1907" s="1" t="s">
        <v>1081</v>
      </c>
      <c r="J1907" s="1" t="s">
        <v>51</v>
      </c>
      <c r="K1907" s="3">
        <v>42.88</v>
      </c>
      <c r="L1907">
        <v>3</v>
      </c>
      <c r="M1907" s="3">
        <v>128.63999999999999</v>
      </c>
      <c r="N1907" s="1" t="s">
        <v>21</v>
      </c>
      <c r="O1907" s="1" t="s">
        <v>44</v>
      </c>
    </row>
    <row r="1908" spans="1:15" x14ac:dyDescent="0.3">
      <c r="A1908" s="1" t="s">
        <v>5268</v>
      </c>
      <c r="B1908" s="2">
        <v>45131</v>
      </c>
      <c r="C1908" s="1" t="s">
        <v>6667</v>
      </c>
      <c r="D1908" s="1" t="s">
        <v>32</v>
      </c>
      <c r="E1908">
        <v>2023</v>
      </c>
      <c r="F1908" s="1" t="s">
        <v>2625</v>
      </c>
      <c r="G1908" s="1" t="s">
        <v>2626</v>
      </c>
      <c r="H1908" s="1" t="s">
        <v>2234</v>
      </c>
      <c r="I1908" s="1" t="s">
        <v>5269</v>
      </c>
      <c r="J1908" s="1" t="s">
        <v>87</v>
      </c>
      <c r="K1908" s="3">
        <v>32.72</v>
      </c>
      <c r="L1908">
        <v>4</v>
      </c>
      <c r="M1908" s="3">
        <v>130.88</v>
      </c>
      <c r="N1908" s="1" t="s">
        <v>6669</v>
      </c>
      <c r="O1908" s="1" t="s">
        <v>30</v>
      </c>
    </row>
    <row r="1909" spans="1:15" x14ac:dyDescent="0.3">
      <c r="A1909" s="1" t="s">
        <v>5270</v>
      </c>
      <c r="B1909" s="2">
        <v>45185</v>
      </c>
      <c r="C1909" s="1" t="s">
        <v>6673</v>
      </c>
      <c r="D1909" s="1" t="s">
        <v>60</v>
      </c>
      <c r="E1909">
        <v>2023</v>
      </c>
      <c r="F1909" s="1" t="s">
        <v>4433</v>
      </c>
      <c r="G1909" s="1" t="s">
        <v>4434</v>
      </c>
      <c r="H1909" s="1" t="s">
        <v>3971</v>
      </c>
      <c r="I1909" s="1" t="s">
        <v>3972</v>
      </c>
      <c r="J1909" s="1" t="s">
        <v>87</v>
      </c>
      <c r="K1909" s="3">
        <v>15.59</v>
      </c>
      <c r="L1909">
        <v>3</v>
      </c>
      <c r="M1909" s="3">
        <v>46.77</v>
      </c>
      <c r="N1909" s="1" t="s">
        <v>29</v>
      </c>
      <c r="O1909" s="1" t="s">
        <v>52</v>
      </c>
    </row>
    <row r="1910" spans="1:15" x14ac:dyDescent="0.3">
      <c r="A1910" s="1" t="s">
        <v>5271</v>
      </c>
      <c r="B1910" s="2">
        <v>44969</v>
      </c>
      <c r="C1910" s="1" t="s">
        <v>6666</v>
      </c>
      <c r="D1910" s="1" t="s">
        <v>39</v>
      </c>
      <c r="E1910">
        <v>2023</v>
      </c>
      <c r="F1910" s="1" t="s">
        <v>939</v>
      </c>
      <c r="G1910" s="1" t="s">
        <v>4703</v>
      </c>
      <c r="H1910" s="1" t="s">
        <v>2249</v>
      </c>
      <c r="I1910" s="1" t="s">
        <v>4614</v>
      </c>
      <c r="J1910" s="1" t="s">
        <v>20</v>
      </c>
      <c r="K1910" s="3">
        <v>25.12</v>
      </c>
      <c r="L1910">
        <v>2</v>
      </c>
      <c r="M1910" s="3">
        <v>50.24</v>
      </c>
      <c r="N1910" s="1" t="s">
        <v>21</v>
      </c>
      <c r="O1910" s="1" t="s">
        <v>37</v>
      </c>
    </row>
    <row r="1911" spans="1:15" x14ac:dyDescent="0.3">
      <c r="A1911" s="1" t="s">
        <v>5272</v>
      </c>
      <c r="B1911" s="2">
        <v>45171</v>
      </c>
      <c r="C1911" s="1" t="s">
        <v>6673</v>
      </c>
      <c r="D1911" s="1" t="s">
        <v>60</v>
      </c>
      <c r="E1911">
        <v>2023</v>
      </c>
      <c r="F1911" s="1" t="s">
        <v>3752</v>
      </c>
      <c r="G1911" s="1" t="s">
        <v>3753</v>
      </c>
      <c r="H1911" s="1" t="s">
        <v>63</v>
      </c>
      <c r="I1911" s="1" t="s">
        <v>64</v>
      </c>
      <c r="J1911" s="1" t="s">
        <v>70</v>
      </c>
      <c r="K1911" s="3">
        <v>10.84</v>
      </c>
      <c r="L1911">
        <v>3</v>
      </c>
      <c r="M1911" s="3">
        <v>32.520000000000003</v>
      </c>
      <c r="N1911" s="1" t="s">
        <v>6669</v>
      </c>
      <c r="O1911" s="1" t="s">
        <v>95</v>
      </c>
    </row>
    <row r="1912" spans="1:15" x14ac:dyDescent="0.3">
      <c r="A1912" s="1" t="s">
        <v>5273</v>
      </c>
      <c r="B1912" s="2">
        <v>45289</v>
      </c>
      <c r="C1912" s="1" t="s">
        <v>6668</v>
      </c>
      <c r="D1912" s="1" t="s">
        <v>107</v>
      </c>
      <c r="E1912">
        <v>2023</v>
      </c>
      <c r="F1912" s="1" t="s">
        <v>4798</v>
      </c>
      <c r="G1912" s="1" t="s">
        <v>4799</v>
      </c>
      <c r="H1912" s="1" t="s">
        <v>171</v>
      </c>
      <c r="I1912" s="1" t="s">
        <v>1724</v>
      </c>
      <c r="J1912" s="1" t="s">
        <v>20</v>
      </c>
      <c r="K1912" s="3">
        <v>7.46</v>
      </c>
      <c r="L1912">
        <v>4</v>
      </c>
      <c r="M1912" s="3">
        <v>29.84</v>
      </c>
      <c r="N1912" s="1" t="s">
        <v>6669</v>
      </c>
      <c r="O1912" s="1" t="s">
        <v>22</v>
      </c>
    </row>
    <row r="1913" spans="1:15" x14ac:dyDescent="0.3">
      <c r="A1913" s="1" t="s">
        <v>5274</v>
      </c>
      <c r="B1913" s="2">
        <v>45811</v>
      </c>
      <c r="C1913" s="1" t="s">
        <v>6671</v>
      </c>
      <c r="D1913" s="1" t="s">
        <v>24</v>
      </c>
      <c r="E1913">
        <v>2025</v>
      </c>
      <c r="F1913" s="1" t="s">
        <v>3796</v>
      </c>
      <c r="G1913" s="1" t="s">
        <v>3797</v>
      </c>
      <c r="H1913" s="1" t="s">
        <v>2438</v>
      </c>
      <c r="I1913" s="1" t="s">
        <v>2439</v>
      </c>
      <c r="J1913" s="1" t="s">
        <v>87</v>
      </c>
      <c r="K1913" s="3">
        <v>12.16</v>
      </c>
      <c r="L1913">
        <v>2</v>
      </c>
      <c r="M1913" s="3">
        <v>24.32</v>
      </c>
      <c r="N1913" s="1" t="s">
        <v>6669</v>
      </c>
      <c r="O1913" s="1" t="s">
        <v>44</v>
      </c>
    </row>
    <row r="1914" spans="1:15" x14ac:dyDescent="0.3">
      <c r="A1914" s="1" t="s">
        <v>5275</v>
      </c>
      <c r="B1914" s="2">
        <v>45871</v>
      </c>
      <c r="C1914" s="1" t="s">
        <v>6673</v>
      </c>
      <c r="D1914" s="1" t="s">
        <v>90</v>
      </c>
      <c r="E1914">
        <v>2025</v>
      </c>
      <c r="F1914" s="1" t="s">
        <v>3698</v>
      </c>
      <c r="G1914" s="1" t="s">
        <v>4692</v>
      </c>
      <c r="H1914" s="1" t="s">
        <v>1602</v>
      </c>
      <c r="I1914" s="1" t="s">
        <v>1603</v>
      </c>
      <c r="J1914" s="1" t="s">
        <v>70</v>
      </c>
      <c r="K1914" s="3">
        <v>26.04</v>
      </c>
      <c r="L1914">
        <v>5</v>
      </c>
      <c r="M1914" s="3">
        <v>130.19999999999999</v>
      </c>
      <c r="N1914" s="1" t="s">
        <v>21</v>
      </c>
      <c r="O1914" s="1" t="s">
        <v>44</v>
      </c>
    </row>
    <row r="1915" spans="1:15" x14ac:dyDescent="0.3">
      <c r="A1915" s="1" t="s">
        <v>5276</v>
      </c>
      <c r="B1915" s="2">
        <v>45105</v>
      </c>
      <c r="C1915" s="1" t="s">
        <v>6670</v>
      </c>
      <c r="D1915" s="1" t="s">
        <v>24</v>
      </c>
      <c r="E1915">
        <v>2023</v>
      </c>
      <c r="F1915" s="1" t="s">
        <v>3475</v>
      </c>
      <c r="G1915" s="1" t="s">
        <v>5277</v>
      </c>
      <c r="H1915" s="1" t="s">
        <v>247</v>
      </c>
      <c r="I1915" s="1" t="s">
        <v>4099</v>
      </c>
      <c r="J1915" s="1" t="s">
        <v>20</v>
      </c>
      <c r="K1915" s="3">
        <v>42.81</v>
      </c>
      <c r="L1915">
        <v>4</v>
      </c>
      <c r="M1915" s="3">
        <v>171.24</v>
      </c>
      <c r="N1915" s="1" t="s">
        <v>29</v>
      </c>
      <c r="O1915" s="1" t="s">
        <v>30</v>
      </c>
    </row>
    <row r="1916" spans="1:15" x14ac:dyDescent="0.3">
      <c r="A1916" s="1" t="s">
        <v>5278</v>
      </c>
      <c r="B1916" s="2">
        <v>45496</v>
      </c>
      <c r="C1916" s="1" t="s">
        <v>6671</v>
      </c>
      <c r="D1916" s="1" t="s">
        <v>32</v>
      </c>
      <c r="E1916">
        <v>2024</v>
      </c>
      <c r="F1916" s="1" t="s">
        <v>463</v>
      </c>
      <c r="G1916" s="1" t="s">
        <v>2621</v>
      </c>
      <c r="H1916" s="1" t="s">
        <v>518</v>
      </c>
      <c r="I1916" s="1" t="s">
        <v>916</v>
      </c>
      <c r="J1916" s="1" t="s">
        <v>51</v>
      </c>
      <c r="K1916" s="3">
        <v>30.24</v>
      </c>
      <c r="L1916">
        <v>4</v>
      </c>
      <c r="M1916" s="3">
        <v>120.96</v>
      </c>
      <c r="N1916" s="1" t="s">
        <v>21</v>
      </c>
      <c r="O1916" s="1" t="s">
        <v>22</v>
      </c>
    </row>
    <row r="1917" spans="1:15" x14ac:dyDescent="0.3">
      <c r="A1917" s="1" t="s">
        <v>5279</v>
      </c>
      <c r="B1917" s="2">
        <v>45827</v>
      </c>
      <c r="C1917" s="1" t="s">
        <v>6672</v>
      </c>
      <c r="D1917" s="1" t="s">
        <v>24</v>
      </c>
      <c r="E1917">
        <v>2025</v>
      </c>
      <c r="F1917" s="1" t="s">
        <v>3030</v>
      </c>
      <c r="G1917" s="1" t="s">
        <v>3031</v>
      </c>
      <c r="H1917" s="1" t="s">
        <v>1108</v>
      </c>
      <c r="I1917" s="1" t="s">
        <v>1109</v>
      </c>
      <c r="J1917" s="1" t="s">
        <v>70</v>
      </c>
      <c r="K1917" s="3">
        <v>30.62</v>
      </c>
      <c r="L1917">
        <v>1</v>
      </c>
      <c r="M1917" s="3">
        <v>30.62</v>
      </c>
      <c r="N1917" s="1" t="s">
        <v>6669</v>
      </c>
      <c r="O1917" s="1" t="s">
        <v>22</v>
      </c>
    </row>
    <row r="1918" spans="1:15" x14ac:dyDescent="0.3">
      <c r="A1918" s="1" t="s">
        <v>5280</v>
      </c>
      <c r="B1918" s="2">
        <v>45872</v>
      </c>
      <c r="C1918" s="1" t="s">
        <v>6666</v>
      </c>
      <c r="D1918" s="1" t="s">
        <v>90</v>
      </c>
      <c r="E1918">
        <v>2025</v>
      </c>
      <c r="F1918" s="1" t="s">
        <v>2035</v>
      </c>
      <c r="G1918" s="1" t="s">
        <v>5281</v>
      </c>
      <c r="H1918" s="1" t="s">
        <v>5139</v>
      </c>
      <c r="I1918" s="1" t="s">
        <v>5140</v>
      </c>
      <c r="J1918" s="1" t="s">
        <v>70</v>
      </c>
      <c r="K1918" s="3">
        <v>12.88</v>
      </c>
      <c r="L1918">
        <v>5</v>
      </c>
      <c r="M1918" s="3">
        <v>64.400000000000006</v>
      </c>
      <c r="N1918" s="1" t="s">
        <v>21</v>
      </c>
      <c r="O1918" s="1" t="s">
        <v>37</v>
      </c>
    </row>
    <row r="1919" spans="1:15" x14ac:dyDescent="0.3">
      <c r="A1919" s="1" t="s">
        <v>5282</v>
      </c>
      <c r="B1919" s="2">
        <v>45530</v>
      </c>
      <c r="C1919" s="1" t="s">
        <v>6667</v>
      </c>
      <c r="D1919" s="1" t="s">
        <v>90</v>
      </c>
      <c r="E1919">
        <v>2024</v>
      </c>
      <c r="F1919" s="1" t="s">
        <v>809</v>
      </c>
      <c r="G1919" s="1" t="s">
        <v>810</v>
      </c>
      <c r="H1919" s="1" t="s">
        <v>337</v>
      </c>
      <c r="I1919" s="1" t="s">
        <v>5283</v>
      </c>
      <c r="J1919" s="1" t="s">
        <v>20</v>
      </c>
      <c r="K1919" s="3">
        <v>31.92</v>
      </c>
      <c r="L1919">
        <v>1</v>
      </c>
      <c r="M1919" s="3">
        <v>31.92</v>
      </c>
      <c r="N1919" s="1" t="s">
        <v>6669</v>
      </c>
      <c r="O1919" s="1" t="s">
        <v>22</v>
      </c>
    </row>
    <row r="1920" spans="1:15" x14ac:dyDescent="0.3">
      <c r="A1920" s="1" t="s">
        <v>5284</v>
      </c>
      <c r="B1920" s="2">
        <v>45250</v>
      </c>
      <c r="C1920" s="1" t="s">
        <v>6667</v>
      </c>
      <c r="D1920" s="1" t="s">
        <v>54</v>
      </c>
      <c r="E1920">
        <v>2023</v>
      </c>
      <c r="F1920" s="1" t="s">
        <v>245</v>
      </c>
      <c r="G1920" s="1" t="s">
        <v>246</v>
      </c>
      <c r="H1920" s="1" t="s">
        <v>2730</v>
      </c>
      <c r="I1920" s="1" t="s">
        <v>2731</v>
      </c>
      <c r="J1920" s="1" t="s">
        <v>70</v>
      </c>
      <c r="K1920" s="3">
        <v>38.229999999999997</v>
      </c>
      <c r="L1920">
        <v>5</v>
      </c>
      <c r="M1920" s="3">
        <v>191.15</v>
      </c>
      <c r="N1920" s="1" t="s">
        <v>6669</v>
      </c>
      <c r="O1920" s="1" t="s">
        <v>22</v>
      </c>
    </row>
    <row r="1921" spans="1:15" x14ac:dyDescent="0.3">
      <c r="A1921" s="1" t="s">
        <v>5285</v>
      </c>
      <c r="B1921" s="2">
        <v>45089</v>
      </c>
      <c r="C1921" s="1" t="s">
        <v>6667</v>
      </c>
      <c r="D1921" s="1" t="s">
        <v>24</v>
      </c>
      <c r="E1921">
        <v>2023</v>
      </c>
      <c r="F1921" s="1" t="s">
        <v>2822</v>
      </c>
      <c r="G1921" s="1" t="s">
        <v>2823</v>
      </c>
      <c r="H1921" s="1" t="s">
        <v>421</v>
      </c>
      <c r="I1921" s="1" t="s">
        <v>422</v>
      </c>
      <c r="J1921" s="1" t="s">
        <v>70</v>
      </c>
      <c r="K1921" s="3">
        <v>11.81</v>
      </c>
      <c r="L1921">
        <v>4</v>
      </c>
      <c r="M1921" s="3">
        <v>47.24</v>
      </c>
      <c r="N1921" s="1" t="s">
        <v>21</v>
      </c>
      <c r="O1921" s="1" t="s">
        <v>80</v>
      </c>
    </row>
    <row r="1922" spans="1:15" x14ac:dyDescent="0.3">
      <c r="A1922" s="1" t="s">
        <v>5286</v>
      </c>
      <c r="B1922" s="2">
        <v>45146</v>
      </c>
      <c r="C1922" s="1" t="s">
        <v>6671</v>
      </c>
      <c r="D1922" s="1" t="s">
        <v>90</v>
      </c>
      <c r="E1922">
        <v>2023</v>
      </c>
      <c r="F1922" s="1" t="s">
        <v>2919</v>
      </c>
      <c r="G1922" s="1" t="s">
        <v>3745</v>
      </c>
      <c r="H1922" s="1" t="s">
        <v>572</v>
      </c>
      <c r="I1922" s="1" t="s">
        <v>573</v>
      </c>
      <c r="J1922" s="1" t="s">
        <v>87</v>
      </c>
      <c r="K1922" s="3">
        <v>17.79</v>
      </c>
      <c r="L1922">
        <v>2</v>
      </c>
      <c r="M1922" s="3">
        <v>35.58</v>
      </c>
      <c r="N1922" s="1" t="s">
        <v>21</v>
      </c>
      <c r="O1922" s="1" t="s">
        <v>30</v>
      </c>
    </row>
    <row r="1923" spans="1:15" x14ac:dyDescent="0.3">
      <c r="A1923" s="1" t="s">
        <v>5287</v>
      </c>
      <c r="B1923" s="2">
        <v>45269</v>
      </c>
      <c r="C1923" s="1" t="s">
        <v>6673</v>
      </c>
      <c r="D1923" s="1" t="s">
        <v>107</v>
      </c>
      <c r="E1923">
        <v>2023</v>
      </c>
      <c r="F1923" s="1" t="s">
        <v>5288</v>
      </c>
      <c r="G1923" s="1" t="s">
        <v>5289</v>
      </c>
      <c r="H1923" s="1" t="s">
        <v>2796</v>
      </c>
      <c r="I1923" s="1" t="s">
        <v>4159</v>
      </c>
      <c r="J1923" s="1" t="s">
        <v>87</v>
      </c>
      <c r="K1923" s="3">
        <v>38.700000000000003</v>
      </c>
      <c r="L1923">
        <v>1</v>
      </c>
      <c r="M1923" s="3">
        <v>38.700000000000003</v>
      </c>
      <c r="N1923" s="1" t="s">
        <v>21</v>
      </c>
      <c r="O1923" s="1" t="s">
        <v>52</v>
      </c>
    </row>
    <row r="1924" spans="1:15" x14ac:dyDescent="0.3">
      <c r="A1924" s="1" t="s">
        <v>5290</v>
      </c>
      <c r="B1924" s="2">
        <v>44860</v>
      </c>
      <c r="C1924" s="1" t="s">
        <v>6670</v>
      </c>
      <c r="D1924" s="1" t="s">
        <v>133</v>
      </c>
      <c r="E1924">
        <v>2022</v>
      </c>
      <c r="F1924" s="1" t="s">
        <v>235</v>
      </c>
      <c r="G1924" s="1" t="s">
        <v>877</v>
      </c>
      <c r="H1924" s="1" t="s">
        <v>1390</v>
      </c>
      <c r="I1924" s="1" t="s">
        <v>2749</v>
      </c>
      <c r="J1924" s="1" t="s">
        <v>51</v>
      </c>
      <c r="K1924" s="3">
        <v>39.61</v>
      </c>
      <c r="L1924">
        <v>1</v>
      </c>
      <c r="M1924" s="3">
        <v>39.61</v>
      </c>
      <c r="N1924" s="1" t="s">
        <v>21</v>
      </c>
      <c r="O1924" s="1" t="s">
        <v>22</v>
      </c>
    </row>
    <row r="1925" spans="1:15" x14ac:dyDescent="0.3">
      <c r="A1925" s="1" t="s">
        <v>5291</v>
      </c>
      <c r="B1925" s="2">
        <v>45582</v>
      </c>
      <c r="C1925" s="1" t="s">
        <v>6672</v>
      </c>
      <c r="D1925" s="1" t="s">
        <v>133</v>
      </c>
      <c r="E1925">
        <v>2024</v>
      </c>
      <c r="F1925" s="1" t="s">
        <v>1439</v>
      </c>
      <c r="G1925" s="1" t="s">
        <v>4035</v>
      </c>
      <c r="H1925" s="1" t="s">
        <v>3573</v>
      </c>
      <c r="I1925" s="1" t="s">
        <v>3574</v>
      </c>
      <c r="J1925" s="1" t="s">
        <v>70</v>
      </c>
      <c r="K1925" s="3">
        <v>30.85</v>
      </c>
      <c r="L1925">
        <v>5</v>
      </c>
      <c r="M1925" s="3">
        <v>154.25</v>
      </c>
      <c r="N1925" s="1" t="s">
        <v>21</v>
      </c>
      <c r="O1925" s="1" t="s">
        <v>30</v>
      </c>
    </row>
    <row r="1926" spans="1:15" x14ac:dyDescent="0.3">
      <c r="A1926" s="1" t="s">
        <v>5292</v>
      </c>
      <c r="B1926" s="2">
        <v>44869</v>
      </c>
      <c r="C1926" s="1" t="s">
        <v>6668</v>
      </c>
      <c r="D1926" s="1" t="s">
        <v>54</v>
      </c>
      <c r="E1926">
        <v>2022</v>
      </c>
      <c r="F1926" s="1" t="s">
        <v>2077</v>
      </c>
      <c r="G1926" s="1" t="s">
        <v>2078</v>
      </c>
      <c r="H1926" s="1" t="s">
        <v>870</v>
      </c>
      <c r="I1926" s="1" t="s">
        <v>871</v>
      </c>
      <c r="J1926" s="1" t="s">
        <v>70</v>
      </c>
      <c r="K1926" s="3">
        <v>16.489999999999998</v>
      </c>
      <c r="L1926">
        <v>3</v>
      </c>
      <c r="M1926" s="3">
        <v>49.47</v>
      </c>
      <c r="N1926" s="1" t="s">
        <v>21</v>
      </c>
      <c r="O1926" s="1" t="s">
        <v>37</v>
      </c>
    </row>
    <row r="1927" spans="1:15" x14ac:dyDescent="0.3">
      <c r="A1927" s="1" t="s">
        <v>5293</v>
      </c>
      <c r="B1927" s="2">
        <v>44848</v>
      </c>
      <c r="C1927" s="1" t="s">
        <v>6668</v>
      </c>
      <c r="D1927" s="1" t="s">
        <v>133</v>
      </c>
      <c r="E1927">
        <v>2022</v>
      </c>
      <c r="F1927" s="1" t="s">
        <v>1680</v>
      </c>
      <c r="G1927" s="1" t="s">
        <v>1681</v>
      </c>
      <c r="H1927" s="1" t="s">
        <v>1856</v>
      </c>
      <c r="I1927" s="1" t="s">
        <v>2276</v>
      </c>
      <c r="J1927" s="1" t="s">
        <v>70</v>
      </c>
      <c r="K1927" s="3">
        <v>23.47</v>
      </c>
      <c r="L1927">
        <v>1</v>
      </c>
      <c r="M1927" s="3">
        <v>23.47</v>
      </c>
      <c r="N1927" s="1" t="s">
        <v>21</v>
      </c>
      <c r="O1927" s="1" t="s">
        <v>22</v>
      </c>
    </row>
    <row r="1928" spans="1:15" x14ac:dyDescent="0.3">
      <c r="A1928" s="1" t="s">
        <v>5294</v>
      </c>
      <c r="B1928" s="2">
        <v>45363</v>
      </c>
      <c r="C1928" s="1" t="s">
        <v>6671</v>
      </c>
      <c r="D1928" s="1" t="s">
        <v>15</v>
      </c>
      <c r="E1928">
        <v>2024</v>
      </c>
      <c r="F1928" s="1" t="s">
        <v>4261</v>
      </c>
      <c r="G1928" s="1" t="s">
        <v>5185</v>
      </c>
      <c r="H1928" s="1" t="s">
        <v>3145</v>
      </c>
      <c r="I1928" s="1" t="s">
        <v>3146</v>
      </c>
      <c r="J1928" s="1" t="s">
        <v>87</v>
      </c>
      <c r="K1928" s="3">
        <v>8.15</v>
      </c>
      <c r="L1928">
        <v>3</v>
      </c>
      <c r="M1928" s="3">
        <v>24.45</v>
      </c>
      <c r="N1928" s="1" t="s">
        <v>29</v>
      </c>
      <c r="O1928" s="1" t="s">
        <v>30</v>
      </c>
    </row>
    <row r="1929" spans="1:15" x14ac:dyDescent="0.3">
      <c r="A1929" s="1" t="s">
        <v>5295</v>
      </c>
      <c r="B1929" s="2">
        <v>45161</v>
      </c>
      <c r="C1929" s="1" t="s">
        <v>6670</v>
      </c>
      <c r="D1929" s="1" t="s">
        <v>90</v>
      </c>
      <c r="E1929">
        <v>2023</v>
      </c>
      <c r="F1929" s="1" t="s">
        <v>1583</v>
      </c>
      <c r="G1929" s="1" t="s">
        <v>3047</v>
      </c>
      <c r="H1929" s="1" t="s">
        <v>355</v>
      </c>
      <c r="I1929" s="1" t="s">
        <v>356</v>
      </c>
      <c r="J1929" s="1" t="s">
        <v>70</v>
      </c>
      <c r="K1929" s="3">
        <v>39.44</v>
      </c>
      <c r="L1929">
        <v>5</v>
      </c>
      <c r="M1929" s="3">
        <v>197.2</v>
      </c>
      <c r="N1929" s="1" t="s">
        <v>88</v>
      </c>
      <c r="O1929" s="1" t="s">
        <v>22</v>
      </c>
    </row>
    <row r="1930" spans="1:15" x14ac:dyDescent="0.3">
      <c r="A1930" s="1" t="s">
        <v>5296</v>
      </c>
      <c r="B1930" s="2">
        <v>45698</v>
      </c>
      <c r="C1930" s="1" t="s">
        <v>6667</v>
      </c>
      <c r="D1930" s="1" t="s">
        <v>39</v>
      </c>
      <c r="E1930">
        <v>2025</v>
      </c>
      <c r="F1930" s="1" t="s">
        <v>802</v>
      </c>
      <c r="G1930" s="1" t="s">
        <v>803</v>
      </c>
      <c r="H1930" s="1" t="s">
        <v>628</v>
      </c>
      <c r="I1930" s="1" t="s">
        <v>629</v>
      </c>
      <c r="J1930" s="1" t="s">
        <v>20</v>
      </c>
      <c r="K1930" s="3">
        <v>39.86</v>
      </c>
      <c r="L1930">
        <v>2</v>
      </c>
      <c r="M1930" s="3">
        <v>79.72</v>
      </c>
      <c r="N1930" s="1" t="s">
        <v>21</v>
      </c>
      <c r="O1930" s="1" t="s">
        <v>37</v>
      </c>
    </row>
    <row r="1931" spans="1:15" x14ac:dyDescent="0.3">
      <c r="A1931" s="1" t="s">
        <v>5297</v>
      </c>
      <c r="B1931" s="2">
        <v>45200</v>
      </c>
      <c r="C1931" s="1" t="s">
        <v>6666</v>
      </c>
      <c r="D1931" s="1" t="s">
        <v>133</v>
      </c>
      <c r="E1931">
        <v>2023</v>
      </c>
      <c r="F1931" s="1" t="s">
        <v>1078</v>
      </c>
      <c r="G1931" s="1" t="s">
        <v>1079</v>
      </c>
      <c r="H1931" s="1" t="s">
        <v>554</v>
      </c>
      <c r="I1931" s="1" t="s">
        <v>1116</v>
      </c>
      <c r="J1931" s="1" t="s">
        <v>70</v>
      </c>
      <c r="K1931" s="3">
        <v>47.8</v>
      </c>
      <c r="L1931">
        <v>5</v>
      </c>
      <c r="M1931" s="3">
        <v>239</v>
      </c>
      <c r="N1931" s="1" t="s">
        <v>88</v>
      </c>
      <c r="O1931" s="1" t="s">
        <v>193</v>
      </c>
    </row>
    <row r="1932" spans="1:15" x14ac:dyDescent="0.3">
      <c r="A1932" s="1" t="s">
        <v>5298</v>
      </c>
      <c r="B1932" s="2">
        <v>45698</v>
      </c>
      <c r="C1932" s="1" t="s">
        <v>6667</v>
      </c>
      <c r="D1932" s="1" t="s">
        <v>39</v>
      </c>
      <c r="E1932">
        <v>2025</v>
      </c>
      <c r="F1932" s="1" t="s">
        <v>91</v>
      </c>
      <c r="G1932" s="1" t="s">
        <v>92</v>
      </c>
      <c r="H1932" s="1" t="s">
        <v>1125</v>
      </c>
      <c r="I1932" s="1" t="s">
        <v>1126</v>
      </c>
      <c r="J1932" s="1" t="s">
        <v>70</v>
      </c>
      <c r="K1932" s="3">
        <v>6.23</v>
      </c>
      <c r="L1932">
        <v>5</v>
      </c>
      <c r="M1932" s="3">
        <v>31.15</v>
      </c>
      <c r="N1932" s="1" t="s">
        <v>6669</v>
      </c>
      <c r="O1932" s="1" t="s">
        <v>30</v>
      </c>
    </row>
    <row r="1933" spans="1:15" x14ac:dyDescent="0.3">
      <c r="A1933" s="1" t="s">
        <v>5299</v>
      </c>
      <c r="B1933" s="2">
        <v>45573</v>
      </c>
      <c r="C1933" s="1" t="s">
        <v>6671</v>
      </c>
      <c r="D1933" s="1" t="s">
        <v>133</v>
      </c>
      <c r="E1933">
        <v>2024</v>
      </c>
      <c r="F1933" s="1" t="s">
        <v>2455</v>
      </c>
      <c r="G1933" s="1" t="s">
        <v>5300</v>
      </c>
      <c r="H1933" s="1" t="s">
        <v>668</v>
      </c>
      <c r="I1933" s="1" t="s">
        <v>669</v>
      </c>
      <c r="J1933" s="1" t="s">
        <v>70</v>
      </c>
      <c r="K1933" s="3">
        <v>44.34</v>
      </c>
      <c r="L1933">
        <v>1</v>
      </c>
      <c r="M1933" s="3">
        <v>44.34</v>
      </c>
      <c r="N1933" s="1" t="s">
        <v>29</v>
      </c>
      <c r="O1933" s="1" t="s">
        <v>37</v>
      </c>
    </row>
    <row r="1934" spans="1:15" x14ac:dyDescent="0.3">
      <c r="A1934" s="1" t="s">
        <v>5301</v>
      </c>
      <c r="B1934" s="2">
        <v>45642</v>
      </c>
      <c r="C1934" s="1" t="s">
        <v>6667</v>
      </c>
      <c r="D1934" s="1" t="s">
        <v>107</v>
      </c>
      <c r="E1934">
        <v>2024</v>
      </c>
      <c r="F1934" s="1" t="s">
        <v>2099</v>
      </c>
      <c r="G1934" s="1" t="s">
        <v>2995</v>
      </c>
      <c r="H1934" s="1" t="s">
        <v>668</v>
      </c>
      <c r="I1934" s="1" t="s">
        <v>2801</v>
      </c>
      <c r="J1934" s="1" t="s">
        <v>20</v>
      </c>
      <c r="K1934" s="3">
        <v>32</v>
      </c>
      <c r="L1934">
        <v>3</v>
      </c>
      <c r="M1934" s="3">
        <v>96</v>
      </c>
      <c r="N1934" s="1" t="s">
        <v>6669</v>
      </c>
      <c r="O1934" s="1" t="s">
        <v>193</v>
      </c>
    </row>
    <row r="1935" spans="1:15" x14ac:dyDescent="0.3">
      <c r="A1935" s="1" t="s">
        <v>5302</v>
      </c>
      <c r="B1935" s="2">
        <v>44852</v>
      </c>
      <c r="C1935" s="1" t="s">
        <v>6671</v>
      </c>
      <c r="D1935" s="1" t="s">
        <v>133</v>
      </c>
      <c r="E1935">
        <v>2022</v>
      </c>
      <c r="F1935" s="1" t="s">
        <v>829</v>
      </c>
      <c r="G1935" s="1" t="s">
        <v>830</v>
      </c>
      <c r="H1935" s="1" t="s">
        <v>2312</v>
      </c>
      <c r="I1935" s="1" t="s">
        <v>2313</v>
      </c>
      <c r="J1935" s="1" t="s">
        <v>51</v>
      </c>
      <c r="K1935" s="3">
        <v>28.51</v>
      </c>
      <c r="L1935">
        <v>3</v>
      </c>
      <c r="M1935" s="3">
        <v>85.53</v>
      </c>
      <c r="N1935" s="1" t="s">
        <v>6669</v>
      </c>
      <c r="O1935" s="1" t="s">
        <v>193</v>
      </c>
    </row>
    <row r="1936" spans="1:15" x14ac:dyDescent="0.3">
      <c r="A1936" s="1" t="s">
        <v>5303</v>
      </c>
      <c r="B1936" s="2">
        <v>45418</v>
      </c>
      <c r="C1936" s="1" t="s">
        <v>6667</v>
      </c>
      <c r="D1936" s="1" t="s">
        <v>46</v>
      </c>
      <c r="E1936">
        <v>2024</v>
      </c>
      <c r="F1936" s="1" t="s">
        <v>2799</v>
      </c>
      <c r="G1936" s="1" t="s">
        <v>5304</v>
      </c>
      <c r="H1936" s="1" t="s">
        <v>1301</v>
      </c>
      <c r="I1936" s="1" t="s">
        <v>3883</v>
      </c>
      <c r="J1936" s="1" t="s">
        <v>70</v>
      </c>
      <c r="K1936" s="3">
        <v>13.81</v>
      </c>
      <c r="L1936">
        <v>2</v>
      </c>
      <c r="M1936" s="3">
        <v>27.62</v>
      </c>
      <c r="N1936" s="1" t="s">
        <v>29</v>
      </c>
      <c r="O1936" s="1" t="s">
        <v>37</v>
      </c>
    </row>
    <row r="1937" spans="1:15" x14ac:dyDescent="0.3">
      <c r="A1937" s="1" t="s">
        <v>5305</v>
      </c>
      <c r="B1937" s="2">
        <v>45853</v>
      </c>
      <c r="C1937" s="1" t="s">
        <v>6671</v>
      </c>
      <c r="D1937" s="1" t="s">
        <v>32</v>
      </c>
      <c r="E1937">
        <v>2025</v>
      </c>
      <c r="F1937" s="1" t="s">
        <v>231</v>
      </c>
      <c r="G1937" s="1" t="s">
        <v>232</v>
      </c>
      <c r="H1937" s="1" t="s">
        <v>1713</v>
      </c>
      <c r="I1937" s="1" t="s">
        <v>1714</v>
      </c>
      <c r="J1937" s="1" t="s">
        <v>20</v>
      </c>
      <c r="K1937" s="3">
        <v>24.14</v>
      </c>
      <c r="L1937">
        <v>2</v>
      </c>
      <c r="M1937" s="3">
        <v>48.28</v>
      </c>
      <c r="N1937" s="1" t="s">
        <v>21</v>
      </c>
      <c r="O1937" s="1" t="s">
        <v>44</v>
      </c>
    </row>
    <row r="1938" spans="1:15" x14ac:dyDescent="0.3">
      <c r="A1938" s="1" t="s">
        <v>5306</v>
      </c>
      <c r="B1938" s="2">
        <v>45668</v>
      </c>
      <c r="C1938" s="1" t="s">
        <v>6673</v>
      </c>
      <c r="D1938" s="1" t="s">
        <v>210</v>
      </c>
      <c r="E1938">
        <v>2025</v>
      </c>
      <c r="F1938" s="1" t="s">
        <v>1719</v>
      </c>
      <c r="G1938" s="1" t="s">
        <v>1720</v>
      </c>
      <c r="H1938" s="1" t="s">
        <v>1337</v>
      </c>
      <c r="I1938" s="1" t="s">
        <v>1338</v>
      </c>
      <c r="J1938" s="1" t="s">
        <v>70</v>
      </c>
      <c r="K1938" s="3">
        <v>15</v>
      </c>
      <c r="L1938">
        <v>1</v>
      </c>
      <c r="M1938" s="3">
        <v>15</v>
      </c>
      <c r="N1938" s="1" t="s">
        <v>6669</v>
      </c>
      <c r="O1938" s="1" t="s">
        <v>30</v>
      </c>
    </row>
    <row r="1939" spans="1:15" x14ac:dyDescent="0.3">
      <c r="A1939" s="1" t="s">
        <v>5307</v>
      </c>
      <c r="B1939" s="2">
        <v>44826</v>
      </c>
      <c r="C1939" s="1" t="s">
        <v>6672</v>
      </c>
      <c r="D1939" s="1" t="s">
        <v>60</v>
      </c>
      <c r="E1939">
        <v>2022</v>
      </c>
      <c r="F1939" s="1" t="s">
        <v>33</v>
      </c>
      <c r="G1939" s="1" t="s">
        <v>34</v>
      </c>
      <c r="H1939" s="1" t="s">
        <v>2182</v>
      </c>
      <c r="I1939" s="1" t="s">
        <v>2911</v>
      </c>
      <c r="J1939" s="1" t="s">
        <v>20</v>
      </c>
      <c r="K1939" s="3">
        <v>45.98</v>
      </c>
      <c r="L1939">
        <v>2</v>
      </c>
      <c r="M1939" s="3">
        <v>91.96</v>
      </c>
      <c r="N1939" s="1" t="s">
        <v>29</v>
      </c>
      <c r="O1939" s="1" t="s">
        <v>22</v>
      </c>
    </row>
    <row r="1940" spans="1:15" x14ac:dyDescent="0.3">
      <c r="A1940" s="1" t="s">
        <v>5308</v>
      </c>
      <c r="B1940" s="2">
        <v>45768</v>
      </c>
      <c r="C1940" s="1" t="s">
        <v>6667</v>
      </c>
      <c r="D1940" s="1" t="s">
        <v>82</v>
      </c>
      <c r="E1940">
        <v>2025</v>
      </c>
      <c r="F1940" s="1" t="s">
        <v>1143</v>
      </c>
      <c r="G1940" s="1" t="s">
        <v>2817</v>
      </c>
      <c r="H1940" s="1" t="s">
        <v>5148</v>
      </c>
      <c r="I1940" s="1" t="s">
        <v>5309</v>
      </c>
      <c r="J1940" s="1" t="s">
        <v>70</v>
      </c>
      <c r="K1940" s="3">
        <v>51.56</v>
      </c>
      <c r="L1940">
        <v>4</v>
      </c>
      <c r="M1940" s="3">
        <v>206.24</v>
      </c>
      <c r="N1940" s="1" t="s">
        <v>29</v>
      </c>
      <c r="O1940" s="1" t="s">
        <v>22</v>
      </c>
    </row>
    <row r="1941" spans="1:15" x14ac:dyDescent="0.3">
      <c r="A1941" s="1" t="s">
        <v>5310</v>
      </c>
      <c r="B1941" s="2">
        <v>45241</v>
      </c>
      <c r="C1941" s="1" t="s">
        <v>6673</v>
      </c>
      <c r="D1941" s="1" t="s">
        <v>54</v>
      </c>
      <c r="E1941">
        <v>2023</v>
      </c>
      <c r="F1941" s="1" t="s">
        <v>868</v>
      </c>
      <c r="G1941" s="1" t="s">
        <v>4683</v>
      </c>
      <c r="H1941" s="1" t="s">
        <v>2796</v>
      </c>
      <c r="I1941" s="1" t="s">
        <v>2797</v>
      </c>
      <c r="J1941" s="1" t="s">
        <v>20</v>
      </c>
      <c r="K1941" s="3">
        <v>33.31</v>
      </c>
      <c r="L1941">
        <v>2</v>
      </c>
      <c r="M1941" s="3">
        <v>66.62</v>
      </c>
      <c r="N1941" s="1" t="s">
        <v>6669</v>
      </c>
      <c r="O1941" s="1" t="s">
        <v>37</v>
      </c>
    </row>
    <row r="1942" spans="1:15" x14ac:dyDescent="0.3">
      <c r="A1942" s="1" t="s">
        <v>5311</v>
      </c>
      <c r="B1942" s="2">
        <v>45090</v>
      </c>
      <c r="C1942" s="1" t="s">
        <v>6671</v>
      </c>
      <c r="D1942" s="1" t="s">
        <v>24</v>
      </c>
      <c r="E1942">
        <v>2023</v>
      </c>
      <c r="F1942" s="1" t="s">
        <v>2017</v>
      </c>
      <c r="G1942" s="1" t="s">
        <v>2018</v>
      </c>
      <c r="H1942" s="1" t="s">
        <v>1282</v>
      </c>
      <c r="I1942" s="1" t="s">
        <v>2279</v>
      </c>
      <c r="J1942" s="1" t="s">
        <v>20</v>
      </c>
      <c r="K1942" s="3">
        <v>49.73</v>
      </c>
      <c r="L1942">
        <v>4</v>
      </c>
      <c r="M1942" s="3">
        <v>198.92</v>
      </c>
      <c r="N1942" s="1" t="s">
        <v>6669</v>
      </c>
      <c r="O1942" s="1" t="s">
        <v>30</v>
      </c>
    </row>
    <row r="1943" spans="1:15" x14ac:dyDescent="0.3">
      <c r="A1943" s="1" t="s">
        <v>5312</v>
      </c>
      <c r="B1943" s="2">
        <v>45539</v>
      </c>
      <c r="C1943" s="1" t="s">
        <v>6670</v>
      </c>
      <c r="D1943" s="1" t="s">
        <v>60</v>
      </c>
      <c r="E1943">
        <v>2024</v>
      </c>
      <c r="F1943" s="1" t="s">
        <v>255</v>
      </c>
      <c r="G1943" s="1" t="s">
        <v>256</v>
      </c>
      <c r="H1943" s="1" t="s">
        <v>5313</v>
      </c>
      <c r="I1943" s="1" t="s">
        <v>5314</v>
      </c>
      <c r="J1943" s="1" t="s">
        <v>51</v>
      </c>
      <c r="K1943" s="3">
        <v>20.03</v>
      </c>
      <c r="L1943">
        <v>3</v>
      </c>
      <c r="M1943" s="3">
        <v>60.09</v>
      </c>
      <c r="N1943" s="1" t="s">
        <v>88</v>
      </c>
      <c r="O1943" s="1" t="s">
        <v>52</v>
      </c>
    </row>
    <row r="1944" spans="1:15" x14ac:dyDescent="0.3">
      <c r="A1944" s="1" t="s">
        <v>5315</v>
      </c>
      <c r="B1944" s="2">
        <v>45726</v>
      </c>
      <c r="C1944" s="1" t="s">
        <v>6667</v>
      </c>
      <c r="D1944" s="1" t="s">
        <v>15</v>
      </c>
      <c r="E1944">
        <v>2025</v>
      </c>
      <c r="F1944" s="1" t="s">
        <v>1957</v>
      </c>
      <c r="G1944" s="1" t="s">
        <v>1958</v>
      </c>
      <c r="H1944" s="1" t="s">
        <v>2913</v>
      </c>
      <c r="I1944" s="1" t="s">
        <v>4831</v>
      </c>
      <c r="J1944" s="1" t="s">
        <v>70</v>
      </c>
      <c r="K1944" s="3">
        <v>16.649999999999999</v>
      </c>
      <c r="L1944">
        <v>4</v>
      </c>
      <c r="M1944" s="3">
        <v>66.599999999999994</v>
      </c>
      <c r="N1944" s="1" t="s">
        <v>29</v>
      </c>
      <c r="O1944" s="1" t="s">
        <v>193</v>
      </c>
    </row>
    <row r="1945" spans="1:15" x14ac:dyDescent="0.3">
      <c r="A1945" s="1" t="s">
        <v>5316</v>
      </c>
      <c r="B1945" s="2">
        <v>45269</v>
      </c>
      <c r="C1945" s="1" t="s">
        <v>6673</v>
      </c>
      <c r="D1945" s="1" t="s">
        <v>107</v>
      </c>
      <c r="E1945">
        <v>2023</v>
      </c>
      <c r="F1945" s="1" t="s">
        <v>1560</v>
      </c>
      <c r="G1945" s="1" t="s">
        <v>1664</v>
      </c>
      <c r="H1945" s="1" t="s">
        <v>5317</v>
      </c>
      <c r="I1945" s="1" t="s">
        <v>5318</v>
      </c>
      <c r="J1945" s="1" t="s">
        <v>20</v>
      </c>
      <c r="K1945" s="3">
        <v>19.22</v>
      </c>
      <c r="L1945">
        <v>5</v>
      </c>
      <c r="M1945" s="3">
        <v>96.1</v>
      </c>
      <c r="N1945" s="1" t="s">
        <v>21</v>
      </c>
      <c r="O1945" s="1" t="s">
        <v>80</v>
      </c>
    </row>
    <row r="1946" spans="1:15" x14ac:dyDescent="0.3">
      <c r="A1946" s="1" t="s">
        <v>5319</v>
      </c>
      <c r="B1946" s="2">
        <v>45570</v>
      </c>
      <c r="C1946" s="1" t="s">
        <v>6673</v>
      </c>
      <c r="D1946" s="1" t="s">
        <v>133</v>
      </c>
      <c r="E1946">
        <v>2024</v>
      </c>
      <c r="F1946" s="1" t="s">
        <v>326</v>
      </c>
      <c r="G1946" s="1" t="s">
        <v>4223</v>
      </c>
      <c r="H1946" s="1" t="s">
        <v>2171</v>
      </c>
      <c r="I1946" s="1" t="s">
        <v>2172</v>
      </c>
      <c r="J1946" s="1" t="s">
        <v>70</v>
      </c>
      <c r="K1946" s="3">
        <v>18.45</v>
      </c>
      <c r="L1946">
        <v>1</v>
      </c>
      <c r="M1946" s="3">
        <v>18.45</v>
      </c>
      <c r="N1946" s="1" t="s">
        <v>6669</v>
      </c>
      <c r="O1946" s="1" t="s">
        <v>37</v>
      </c>
    </row>
    <row r="1947" spans="1:15" x14ac:dyDescent="0.3">
      <c r="A1947" s="1" t="s">
        <v>5320</v>
      </c>
      <c r="B1947" s="2">
        <v>45622</v>
      </c>
      <c r="C1947" s="1" t="s">
        <v>6671</v>
      </c>
      <c r="D1947" s="1" t="s">
        <v>54</v>
      </c>
      <c r="E1947">
        <v>2024</v>
      </c>
      <c r="F1947" s="1" t="s">
        <v>3804</v>
      </c>
      <c r="G1947" s="1" t="s">
        <v>2109</v>
      </c>
      <c r="H1947" s="1" t="s">
        <v>821</v>
      </c>
      <c r="I1947" s="1" t="s">
        <v>822</v>
      </c>
      <c r="J1947" s="1" t="s">
        <v>70</v>
      </c>
      <c r="K1947" s="3">
        <v>8.4</v>
      </c>
      <c r="L1947">
        <v>5</v>
      </c>
      <c r="M1947" s="3">
        <v>42</v>
      </c>
      <c r="N1947" s="1" t="s">
        <v>6669</v>
      </c>
      <c r="O1947" s="1" t="s">
        <v>37</v>
      </c>
    </row>
    <row r="1948" spans="1:15" x14ac:dyDescent="0.3">
      <c r="A1948" s="1" t="s">
        <v>5321</v>
      </c>
      <c r="B1948" s="2">
        <v>45438</v>
      </c>
      <c r="C1948" s="1" t="s">
        <v>6666</v>
      </c>
      <c r="D1948" s="1" t="s">
        <v>46</v>
      </c>
      <c r="E1948">
        <v>2024</v>
      </c>
      <c r="F1948" s="1" t="s">
        <v>2051</v>
      </c>
      <c r="G1948" s="1" t="s">
        <v>5222</v>
      </c>
      <c r="H1948" s="1" t="s">
        <v>3195</v>
      </c>
      <c r="I1948" s="1" t="s">
        <v>3196</v>
      </c>
      <c r="J1948" s="1" t="s">
        <v>20</v>
      </c>
      <c r="K1948" s="3">
        <v>7.67</v>
      </c>
      <c r="L1948">
        <v>4</v>
      </c>
      <c r="M1948" s="3">
        <v>30.68</v>
      </c>
      <c r="N1948" s="1" t="s">
        <v>29</v>
      </c>
      <c r="O1948" s="1" t="s">
        <v>44</v>
      </c>
    </row>
    <row r="1949" spans="1:15" x14ac:dyDescent="0.3">
      <c r="A1949" s="1" t="s">
        <v>5322</v>
      </c>
      <c r="B1949" s="2">
        <v>45013</v>
      </c>
      <c r="C1949" s="1" t="s">
        <v>6671</v>
      </c>
      <c r="D1949" s="1" t="s">
        <v>15</v>
      </c>
      <c r="E1949">
        <v>2023</v>
      </c>
      <c r="F1949" s="1" t="s">
        <v>1544</v>
      </c>
      <c r="G1949" s="1" t="s">
        <v>5323</v>
      </c>
      <c r="H1949" s="1" t="s">
        <v>3999</v>
      </c>
      <c r="I1949" s="1" t="s">
        <v>5324</v>
      </c>
      <c r="J1949" s="1" t="s">
        <v>87</v>
      </c>
      <c r="K1949" s="3">
        <v>45.82</v>
      </c>
      <c r="L1949">
        <v>4</v>
      </c>
      <c r="M1949" s="3">
        <v>183.28</v>
      </c>
      <c r="N1949" s="1" t="s">
        <v>88</v>
      </c>
      <c r="O1949" s="1" t="s">
        <v>193</v>
      </c>
    </row>
    <row r="1950" spans="1:15" x14ac:dyDescent="0.3">
      <c r="A1950" s="1" t="s">
        <v>5325</v>
      </c>
      <c r="B1950" s="2">
        <v>45816</v>
      </c>
      <c r="C1950" s="1" t="s">
        <v>6666</v>
      </c>
      <c r="D1950" s="1" t="s">
        <v>24</v>
      </c>
      <c r="E1950">
        <v>2025</v>
      </c>
      <c r="F1950" s="1" t="s">
        <v>1596</v>
      </c>
      <c r="G1950" s="1" t="s">
        <v>1597</v>
      </c>
      <c r="H1950" s="1" t="s">
        <v>1296</v>
      </c>
      <c r="I1950" s="1" t="s">
        <v>1297</v>
      </c>
      <c r="J1950" s="1" t="s">
        <v>70</v>
      </c>
      <c r="K1950" s="3">
        <v>50.99</v>
      </c>
      <c r="L1950">
        <v>5</v>
      </c>
      <c r="M1950" s="3">
        <v>254.95</v>
      </c>
      <c r="N1950" s="1" t="s">
        <v>6669</v>
      </c>
      <c r="O1950" s="1" t="s">
        <v>37</v>
      </c>
    </row>
    <row r="1951" spans="1:15" x14ac:dyDescent="0.3">
      <c r="A1951" s="1" t="s">
        <v>5326</v>
      </c>
      <c r="B1951" s="2">
        <v>44813</v>
      </c>
      <c r="C1951" s="1" t="s">
        <v>6668</v>
      </c>
      <c r="D1951" s="1" t="s">
        <v>60</v>
      </c>
      <c r="E1951">
        <v>2022</v>
      </c>
      <c r="F1951" s="1" t="s">
        <v>788</v>
      </c>
      <c r="G1951" s="1" t="s">
        <v>2223</v>
      </c>
      <c r="H1951" s="1" t="s">
        <v>3505</v>
      </c>
      <c r="I1951" s="1" t="s">
        <v>3862</v>
      </c>
      <c r="J1951" s="1" t="s">
        <v>51</v>
      </c>
      <c r="K1951" s="3">
        <v>6.03</v>
      </c>
      <c r="L1951">
        <v>2</v>
      </c>
      <c r="M1951" s="3">
        <v>12.06</v>
      </c>
      <c r="N1951" s="1" t="s">
        <v>21</v>
      </c>
      <c r="O1951" s="1" t="s">
        <v>37</v>
      </c>
    </row>
    <row r="1952" spans="1:15" x14ac:dyDescent="0.3">
      <c r="A1952" s="1" t="s">
        <v>5327</v>
      </c>
      <c r="B1952" s="2">
        <v>45231</v>
      </c>
      <c r="C1952" s="1" t="s">
        <v>6670</v>
      </c>
      <c r="D1952" s="1" t="s">
        <v>54</v>
      </c>
      <c r="E1952">
        <v>2023</v>
      </c>
      <c r="F1952" s="1" t="s">
        <v>2143</v>
      </c>
      <c r="G1952" s="1" t="s">
        <v>2144</v>
      </c>
      <c r="H1952" s="1" t="s">
        <v>2053</v>
      </c>
      <c r="I1952" s="1" t="s">
        <v>5328</v>
      </c>
      <c r="J1952" s="1" t="s">
        <v>20</v>
      </c>
      <c r="K1952" s="3">
        <v>54.13</v>
      </c>
      <c r="L1952">
        <v>4</v>
      </c>
      <c r="M1952" s="3">
        <v>216.52</v>
      </c>
      <c r="N1952" s="1" t="s">
        <v>29</v>
      </c>
      <c r="O1952" s="1" t="s">
        <v>30</v>
      </c>
    </row>
    <row r="1953" spans="1:15" x14ac:dyDescent="0.3">
      <c r="A1953" s="1" t="s">
        <v>5329</v>
      </c>
      <c r="B1953" s="2">
        <v>45178</v>
      </c>
      <c r="C1953" s="1" t="s">
        <v>6673</v>
      </c>
      <c r="D1953" s="1" t="s">
        <v>60</v>
      </c>
      <c r="E1953">
        <v>2023</v>
      </c>
      <c r="F1953" s="1" t="s">
        <v>5330</v>
      </c>
      <c r="G1953" s="1" t="s">
        <v>5331</v>
      </c>
      <c r="H1953" s="1" t="s">
        <v>2595</v>
      </c>
      <c r="I1953" s="1" t="s">
        <v>2596</v>
      </c>
      <c r="J1953" s="1" t="s">
        <v>87</v>
      </c>
      <c r="K1953" s="3">
        <v>19.100000000000001</v>
      </c>
      <c r="L1953">
        <v>3</v>
      </c>
      <c r="M1953" s="3">
        <v>57.3</v>
      </c>
      <c r="N1953" s="1" t="s">
        <v>6669</v>
      </c>
      <c r="O1953" s="1" t="s">
        <v>52</v>
      </c>
    </row>
    <row r="1954" spans="1:15" x14ac:dyDescent="0.3">
      <c r="A1954" s="1" t="s">
        <v>5332</v>
      </c>
      <c r="B1954" s="2">
        <v>45385</v>
      </c>
      <c r="C1954" s="1" t="s">
        <v>6670</v>
      </c>
      <c r="D1954" s="1" t="s">
        <v>82</v>
      </c>
      <c r="E1954">
        <v>2024</v>
      </c>
      <c r="F1954" s="1" t="s">
        <v>2477</v>
      </c>
      <c r="G1954" s="1" t="s">
        <v>3861</v>
      </c>
      <c r="H1954" s="1" t="s">
        <v>2070</v>
      </c>
      <c r="I1954" s="1" t="s">
        <v>2071</v>
      </c>
      <c r="J1954" s="1" t="s">
        <v>87</v>
      </c>
      <c r="K1954" s="3">
        <v>18.68</v>
      </c>
      <c r="L1954">
        <v>3</v>
      </c>
      <c r="M1954" s="3">
        <v>56.04</v>
      </c>
      <c r="N1954" s="1" t="s">
        <v>6669</v>
      </c>
      <c r="O1954" s="1" t="s">
        <v>30</v>
      </c>
    </row>
    <row r="1955" spans="1:15" x14ac:dyDescent="0.3">
      <c r="A1955" s="1" t="s">
        <v>5333</v>
      </c>
      <c r="B1955" s="2">
        <v>45230</v>
      </c>
      <c r="C1955" s="1" t="s">
        <v>6671</v>
      </c>
      <c r="D1955" s="1" t="s">
        <v>133</v>
      </c>
      <c r="E1955">
        <v>2023</v>
      </c>
      <c r="F1955" s="1" t="s">
        <v>849</v>
      </c>
      <c r="G1955" s="1" t="s">
        <v>850</v>
      </c>
      <c r="H1955" s="1" t="s">
        <v>3573</v>
      </c>
      <c r="I1955" s="1" t="s">
        <v>5334</v>
      </c>
      <c r="J1955" s="1" t="s">
        <v>87</v>
      </c>
      <c r="K1955" s="3">
        <v>32.159999999999997</v>
      </c>
      <c r="L1955">
        <v>2</v>
      </c>
      <c r="M1955" s="3">
        <v>64.319999999999993</v>
      </c>
      <c r="N1955" s="1" t="s">
        <v>29</v>
      </c>
      <c r="O1955" s="1" t="s">
        <v>37</v>
      </c>
    </row>
    <row r="1956" spans="1:15" x14ac:dyDescent="0.3">
      <c r="A1956" s="1" t="s">
        <v>5335</v>
      </c>
      <c r="B1956" s="2">
        <v>45625</v>
      </c>
      <c r="C1956" s="1" t="s">
        <v>6668</v>
      </c>
      <c r="D1956" s="1" t="s">
        <v>54</v>
      </c>
      <c r="E1956">
        <v>2024</v>
      </c>
      <c r="F1956" s="1" t="s">
        <v>873</v>
      </c>
      <c r="G1956" s="1" t="s">
        <v>5336</v>
      </c>
      <c r="H1956" s="1" t="s">
        <v>811</v>
      </c>
      <c r="I1956" s="1" t="s">
        <v>5159</v>
      </c>
      <c r="J1956" s="1" t="s">
        <v>70</v>
      </c>
      <c r="K1956" s="3">
        <v>20.78</v>
      </c>
      <c r="L1956">
        <v>4</v>
      </c>
      <c r="M1956" s="3">
        <v>83.12</v>
      </c>
      <c r="N1956" s="1" t="s">
        <v>21</v>
      </c>
      <c r="O1956" s="1" t="s">
        <v>95</v>
      </c>
    </row>
    <row r="1957" spans="1:15" x14ac:dyDescent="0.3">
      <c r="A1957" s="1" t="s">
        <v>5337</v>
      </c>
      <c r="B1957" s="2">
        <v>45871</v>
      </c>
      <c r="C1957" s="1" t="s">
        <v>6673</v>
      </c>
      <c r="D1957" s="1" t="s">
        <v>90</v>
      </c>
      <c r="E1957">
        <v>2025</v>
      </c>
      <c r="F1957" s="1" t="s">
        <v>1114</v>
      </c>
      <c r="G1957" s="1" t="s">
        <v>4524</v>
      </c>
      <c r="H1957" s="1" t="s">
        <v>4346</v>
      </c>
      <c r="I1957" s="1" t="s">
        <v>4347</v>
      </c>
      <c r="J1957" s="1" t="s">
        <v>20</v>
      </c>
      <c r="K1957" s="3">
        <v>11.65</v>
      </c>
      <c r="L1957">
        <v>2</v>
      </c>
      <c r="M1957" s="3">
        <v>23.3</v>
      </c>
      <c r="N1957" s="1" t="s">
        <v>6669</v>
      </c>
      <c r="O1957" s="1" t="s">
        <v>193</v>
      </c>
    </row>
    <row r="1958" spans="1:15" x14ac:dyDescent="0.3">
      <c r="A1958" s="1" t="s">
        <v>5338</v>
      </c>
      <c r="B1958" s="2">
        <v>44884</v>
      </c>
      <c r="C1958" s="1" t="s">
        <v>6673</v>
      </c>
      <c r="D1958" s="1" t="s">
        <v>54</v>
      </c>
      <c r="E1958">
        <v>2022</v>
      </c>
      <c r="F1958" s="1" t="s">
        <v>391</v>
      </c>
      <c r="G1958" s="1" t="s">
        <v>392</v>
      </c>
      <c r="H1958" s="1" t="s">
        <v>49</v>
      </c>
      <c r="I1958" s="1" t="s">
        <v>50</v>
      </c>
      <c r="J1958" s="1" t="s">
        <v>70</v>
      </c>
      <c r="K1958" s="3">
        <v>44.18</v>
      </c>
      <c r="L1958">
        <v>2</v>
      </c>
      <c r="M1958" s="3">
        <v>88.36</v>
      </c>
      <c r="N1958" s="1" t="s">
        <v>6669</v>
      </c>
      <c r="O1958" s="1" t="s">
        <v>44</v>
      </c>
    </row>
    <row r="1959" spans="1:15" x14ac:dyDescent="0.3">
      <c r="A1959" s="1" t="s">
        <v>5339</v>
      </c>
      <c r="B1959" s="2">
        <v>44891</v>
      </c>
      <c r="C1959" s="1" t="s">
        <v>6673</v>
      </c>
      <c r="D1959" s="1" t="s">
        <v>54</v>
      </c>
      <c r="E1959">
        <v>2022</v>
      </c>
      <c r="F1959" s="1" t="s">
        <v>295</v>
      </c>
      <c r="G1959" s="1" t="s">
        <v>1605</v>
      </c>
      <c r="H1959" s="1" t="s">
        <v>4376</v>
      </c>
      <c r="I1959" s="1" t="s">
        <v>4377</v>
      </c>
      <c r="J1959" s="1" t="s">
        <v>70</v>
      </c>
      <c r="K1959" s="3">
        <v>30.84</v>
      </c>
      <c r="L1959">
        <v>3</v>
      </c>
      <c r="M1959" s="3">
        <v>92.52</v>
      </c>
      <c r="N1959" s="1" t="s">
        <v>21</v>
      </c>
      <c r="O1959" s="1" t="s">
        <v>95</v>
      </c>
    </row>
    <row r="1960" spans="1:15" x14ac:dyDescent="0.3">
      <c r="A1960" s="1" t="s">
        <v>5340</v>
      </c>
      <c r="B1960" s="2">
        <v>45786</v>
      </c>
      <c r="C1960" s="1" t="s">
        <v>6668</v>
      </c>
      <c r="D1960" s="1" t="s">
        <v>46</v>
      </c>
      <c r="E1960">
        <v>2025</v>
      </c>
      <c r="F1960" s="1" t="s">
        <v>3706</v>
      </c>
      <c r="G1960" s="1" t="s">
        <v>5138</v>
      </c>
      <c r="H1960" s="1" t="s">
        <v>508</v>
      </c>
      <c r="I1960" s="1" t="s">
        <v>5341</v>
      </c>
      <c r="J1960" s="1" t="s">
        <v>20</v>
      </c>
      <c r="K1960" s="3">
        <v>24.08</v>
      </c>
      <c r="L1960">
        <v>4</v>
      </c>
      <c r="M1960" s="3">
        <v>96.32</v>
      </c>
      <c r="N1960" s="1" t="s">
        <v>6669</v>
      </c>
      <c r="O1960" s="1" t="s">
        <v>80</v>
      </c>
    </row>
    <row r="1961" spans="1:15" x14ac:dyDescent="0.3">
      <c r="A1961" s="1" t="s">
        <v>5342</v>
      </c>
      <c r="B1961" s="2">
        <v>44834</v>
      </c>
      <c r="C1961" s="1" t="s">
        <v>6668</v>
      </c>
      <c r="D1961" s="1" t="s">
        <v>60</v>
      </c>
      <c r="E1961">
        <v>2022</v>
      </c>
      <c r="F1961" s="1" t="s">
        <v>4002</v>
      </c>
      <c r="G1961" s="1" t="s">
        <v>4401</v>
      </c>
      <c r="H1961" s="1" t="s">
        <v>4085</v>
      </c>
      <c r="I1961" s="1" t="s">
        <v>5343</v>
      </c>
      <c r="J1961" s="1" t="s">
        <v>20</v>
      </c>
      <c r="K1961" s="3">
        <v>45.89</v>
      </c>
      <c r="L1961">
        <v>5</v>
      </c>
      <c r="M1961" s="3">
        <v>229.45</v>
      </c>
      <c r="N1961" s="1" t="s">
        <v>6669</v>
      </c>
      <c r="O1961" s="1" t="s">
        <v>95</v>
      </c>
    </row>
    <row r="1962" spans="1:15" x14ac:dyDescent="0.3">
      <c r="A1962" s="1" t="s">
        <v>5344</v>
      </c>
      <c r="B1962" s="2">
        <v>45197</v>
      </c>
      <c r="C1962" s="1" t="s">
        <v>6672</v>
      </c>
      <c r="D1962" s="1" t="s">
        <v>60</v>
      </c>
      <c r="E1962">
        <v>2023</v>
      </c>
      <c r="F1962" s="1" t="s">
        <v>4398</v>
      </c>
      <c r="G1962" s="1" t="s">
        <v>4399</v>
      </c>
      <c r="H1962" s="1" t="s">
        <v>2312</v>
      </c>
      <c r="I1962" s="1" t="s">
        <v>2313</v>
      </c>
      <c r="J1962" s="1" t="s">
        <v>20</v>
      </c>
      <c r="K1962" s="3">
        <v>27.69</v>
      </c>
      <c r="L1962">
        <v>4</v>
      </c>
      <c r="M1962" s="3">
        <v>110.76</v>
      </c>
      <c r="N1962" s="1" t="s">
        <v>6669</v>
      </c>
      <c r="O1962" s="1" t="s">
        <v>193</v>
      </c>
    </row>
    <row r="1963" spans="1:15" x14ac:dyDescent="0.3">
      <c r="A1963" s="1" t="s">
        <v>5345</v>
      </c>
      <c r="B1963" s="2">
        <v>45242</v>
      </c>
      <c r="C1963" s="1" t="s">
        <v>6666</v>
      </c>
      <c r="D1963" s="1" t="s">
        <v>54</v>
      </c>
      <c r="E1963">
        <v>2023</v>
      </c>
      <c r="F1963" s="1" t="s">
        <v>5073</v>
      </c>
      <c r="G1963" s="1" t="s">
        <v>5074</v>
      </c>
      <c r="H1963" s="1" t="s">
        <v>1024</v>
      </c>
      <c r="I1963" s="1" t="s">
        <v>5346</v>
      </c>
      <c r="J1963" s="1" t="s">
        <v>87</v>
      </c>
      <c r="K1963" s="3">
        <v>46.32</v>
      </c>
      <c r="L1963">
        <v>1</v>
      </c>
      <c r="M1963" s="3">
        <v>46.32</v>
      </c>
      <c r="N1963" s="1" t="s">
        <v>29</v>
      </c>
      <c r="O1963" s="1" t="s">
        <v>22</v>
      </c>
    </row>
    <row r="1964" spans="1:15" x14ac:dyDescent="0.3">
      <c r="A1964" s="1" t="s">
        <v>5347</v>
      </c>
      <c r="B1964" s="2">
        <v>45556</v>
      </c>
      <c r="C1964" s="1" t="s">
        <v>6673</v>
      </c>
      <c r="D1964" s="1" t="s">
        <v>60</v>
      </c>
      <c r="E1964">
        <v>2024</v>
      </c>
      <c r="F1964" s="1" t="s">
        <v>1235</v>
      </c>
      <c r="G1964" s="1" t="s">
        <v>5348</v>
      </c>
      <c r="H1964" s="1" t="s">
        <v>1959</v>
      </c>
      <c r="I1964" s="1" t="s">
        <v>1960</v>
      </c>
      <c r="J1964" s="1" t="s">
        <v>87</v>
      </c>
      <c r="K1964" s="3">
        <v>12.36</v>
      </c>
      <c r="L1964">
        <v>3</v>
      </c>
      <c r="M1964" s="3">
        <v>37.08</v>
      </c>
      <c r="N1964" s="1" t="s">
        <v>29</v>
      </c>
      <c r="O1964" s="1" t="s">
        <v>193</v>
      </c>
    </row>
    <row r="1965" spans="1:15" x14ac:dyDescent="0.3">
      <c r="A1965" s="1" t="s">
        <v>5349</v>
      </c>
      <c r="B1965" s="2">
        <v>44977</v>
      </c>
      <c r="C1965" s="1" t="s">
        <v>6667</v>
      </c>
      <c r="D1965" s="1" t="s">
        <v>39</v>
      </c>
      <c r="E1965">
        <v>2023</v>
      </c>
      <c r="F1965" s="1" t="s">
        <v>1680</v>
      </c>
      <c r="G1965" s="1" t="s">
        <v>3968</v>
      </c>
      <c r="H1965" s="1" t="s">
        <v>3971</v>
      </c>
      <c r="I1965" s="1" t="s">
        <v>3972</v>
      </c>
      <c r="J1965" s="1" t="s">
        <v>87</v>
      </c>
      <c r="K1965" s="3">
        <v>16.7</v>
      </c>
      <c r="L1965">
        <v>1</v>
      </c>
      <c r="M1965" s="3">
        <v>16.7</v>
      </c>
      <c r="N1965" s="1" t="s">
        <v>21</v>
      </c>
      <c r="O1965" s="1" t="s">
        <v>22</v>
      </c>
    </row>
    <row r="1966" spans="1:15" x14ac:dyDescent="0.3">
      <c r="A1966" s="1" t="s">
        <v>5350</v>
      </c>
      <c r="B1966" s="2">
        <v>45646</v>
      </c>
      <c r="C1966" s="1" t="s">
        <v>6668</v>
      </c>
      <c r="D1966" s="1" t="s">
        <v>107</v>
      </c>
      <c r="E1966">
        <v>2024</v>
      </c>
      <c r="F1966" s="1" t="s">
        <v>4062</v>
      </c>
      <c r="G1966" s="1" t="s">
        <v>4063</v>
      </c>
      <c r="H1966" s="1" t="s">
        <v>166</v>
      </c>
      <c r="I1966" s="1" t="s">
        <v>2714</v>
      </c>
      <c r="J1966" s="1" t="s">
        <v>20</v>
      </c>
      <c r="K1966" s="3">
        <v>45.6</v>
      </c>
      <c r="L1966">
        <v>3</v>
      </c>
      <c r="M1966" s="3">
        <v>136.80000000000001</v>
      </c>
      <c r="N1966" s="1" t="s">
        <v>29</v>
      </c>
      <c r="O1966" s="1" t="s">
        <v>44</v>
      </c>
    </row>
    <row r="1967" spans="1:15" x14ac:dyDescent="0.3">
      <c r="A1967" s="1" t="s">
        <v>5351</v>
      </c>
      <c r="B1967" s="2">
        <v>45630</v>
      </c>
      <c r="C1967" s="1" t="s">
        <v>6670</v>
      </c>
      <c r="D1967" s="1" t="s">
        <v>107</v>
      </c>
      <c r="E1967">
        <v>2024</v>
      </c>
      <c r="F1967" s="1" t="s">
        <v>3493</v>
      </c>
      <c r="G1967" s="1" t="s">
        <v>3494</v>
      </c>
      <c r="H1967" s="1" t="s">
        <v>1301</v>
      </c>
      <c r="I1967" s="1" t="s">
        <v>1302</v>
      </c>
      <c r="J1967" s="1" t="s">
        <v>70</v>
      </c>
      <c r="K1967" s="3">
        <v>36.630000000000003</v>
      </c>
      <c r="L1967">
        <v>1</v>
      </c>
      <c r="M1967" s="3">
        <v>36.630000000000003</v>
      </c>
      <c r="N1967" s="1" t="s">
        <v>6669</v>
      </c>
      <c r="O1967" s="1" t="s">
        <v>80</v>
      </c>
    </row>
    <row r="1968" spans="1:15" x14ac:dyDescent="0.3">
      <c r="A1968" s="1" t="s">
        <v>5352</v>
      </c>
      <c r="B1968" s="2">
        <v>45819</v>
      </c>
      <c r="C1968" s="1" t="s">
        <v>6670</v>
      </c>
      <c r="D1968" s="1" t="s">
        <v>24</v>
      </c>
      <c r="E1968">
        <v>2025</v>
      </c>
      <c r="F1968" s="1" t="s">
        <v>2571</v>
      </c>
      <c r="G1968" s="1" t="s">
        <v>2572</v>
      </c>
      <c r="H1968" s="1" t="s">
        <v>518</v>
      </c>
      <c r="I1968" s="1" t="s">
        <v>3457</v>
      </c>
      <c r="J1968" s="1" t="s">
        <v>20</v>
      </c>
      <c r="K1968" s="3">
        <v>39.86</v>
      </c>
      <c r="L1968">
        <v>5</v>
      </c>
      <c r="M1968" s="3">
        <v>199.3</v>
      </c>
      <c r="N1968" s="1" t="s">
        <v>6669</v>
      </c>
      <c r="O1968" s="1" t="s">
        <v>80</v>
      </c>
    </row>
    <row r="1969" spans="1:15" x14ac:dyDescent="0.3">
      <c r="A1969" s="1" t="s">
        <v>5353</v>
      </c>
      <c r="B1969" s="2">
        <v>45574</v>
      </c>
      <c r="C1969" s="1" t="s">
        <v>6670</v>
      </c>
      <c r="D1969" s="1" t="s">
        <v>133</v>
      </c>
      <c r="E1969">
        <v>2024</v>
      </c>
      <c r="F1969" s="1" t="s">
        <v>463</v>
      </c>
      <c r="G1969" s="1" t="s">
        <v>5354</v>
      </c>
      <c r="H1969" s="1" t="s">
        <v>2942</v>
      </c>
      <c r="I1969" s="1" t="s">
        <v>2943</v>
      </c>
      <c r="J1969" s="1" t="s">
        <v>20</v>
      </c>
      <c r="K1969" s="3">
        <v>51.61</v>
      </c>
      <c r="L1969">
        <v>5</v>
      </c>
      <c r="M1969" s="3">
        <v>258.05</v>
      </c>
      <c r="N1969" s="1" t="s">
        <v>6669</v>
      </c>
      <c r="O1969" s="1" t="s">
        <v>30</v>
      </c>
    </row>
    <row r="1970" spans="1:15" x14ac:dyDescent="0.3">
      <c r="A1970" s="1" t="s">
        <v>5355</v>
      </c>
      <c r="B1970" s="2">
        <v>45115</v>
      </c>
      <c r="C1970" s="1" t="s">
        <v>6673</v>
      </c>
      <c r="D1970" s="1" t="s">
        <v>32</v>
      </c>
      <c r="E1970">
        <v>2023</v>
      </c>
      <c r="F1970" s="1" t="s">
        <v>1449</v>
      </c>
      <c r="G1970" s="1" t="s">
        <v>2362</v>
      </c>
      <c r="H1970" s="1" t="s">
        <v>2174</v>
      </c>
      <c r="I1970" s="1" t="s">
        <v>4202</v>
      </c>
      <c r="J1970" s="1" t="s">
        <v>20</v>
      </c>
      <c r="K1970" s="3">
        <v>24.76</v>
      </c>
      <c r="L1970">
        <v>1</v>
      </c>
      <c r="M1970" s="3">
        <v>24.76</v>
      </c>
      <c r="N1970" s="1" t="s">
        <v>29</v>
      </c>
      <c r="O1970" s="1" t="s">
        <v>22</v>
      </c>
    </row>
    <row r="1971" spans="1:15" x14ac:dyDescent="0.3">
      <c r="A1971" s="1" t="s">
        <v>5356</v>
      </c>
      <c r="B1971" s="2">
        <v>45558</v>
      </c>
      <c r="C1971" s="1" t="s">
        <v>6667</v>
      </c>
      <c r="D1971" s="1" t="s">
        <v>60</v>
      </c>
      <c r="E1971">
        <v>2024</v>
      </c>
      <c r="F1971" s="1" t="s">
        <v>285</v>
      </c>
      <c r="G1971" s="1" t="s">
        <v>2954</v>
      </c>
      <c r="H1971" s="1" t="s">
        <v>445</v>
      </c>
      <c r="I1971" s="1" t="s">
        <v>446</v>
      </c>
      <c r="J1971" s="1" t="s">
        <v>70</v>
      </c>
      <c r="K1971" s="3">
        <v>35.35</v>
      </c>
      <c r="L1971">
        <v>2</v>
      </c>
      <c r="M1971" s="3">
        <v>70.7</v>
      </c>
      <c r="N1971" s="1" t="s">
        <v>21</v>
      </c>
      <c r="O1971" s="1" t="s">
        <v>37</v>
      </c>
    </row>
    <row r="1972" spans="1:15" x14ac:dyDescent="0.3">
      <c r="A1972" s="1" t="s">
        <v>5357</v>
      </c>
      <c r="B1972" s="2">
        <v>44969</v>
      </c>
      <c r="C1972" s="1" t="s">
        <v>6666</v>
      </c>
      <c r="D1972" s="1" t="s">
        <v>39</v>
      </c>
      <c r="E1972">
        <v>2023</v>
      </c>
      <c r="F1972" s="1" t="s">
        <v>2285</v>
      </c>
      <c r="G1972" s="1" t="s">
        <v>2286</v>
      </c>
      <c r="H1972" s="1" t="s">
        <v>342</v>
      </c>
      <c r="I1972" s="1" t="s">
        <v>343</v>
      </c>
      <c r="J1972" s="1" t="s">
        <v>51</v>
      </c>
      <c r="K1972" s="3">
        <v>38.549999999999997</v>
      </c>
      <c r="L1972">
        <v>4</v>
      </c>
      <c r="M1972" s="3">
        <v>154.19999999999999</v>
      </c>
      <c r="N1972" s="1" t="s">
        <v>21</v>
      </c>
      <c r="O1972" s="1" t="s">
        <v>37</v>
      </c>
    </row>
    <row r="1973" spans="1:15" x14ac:dyDescent="0.3">
      <c r="A1973" s="1" t="s">
        <v>5358</v>
      </c>
      <c r="B1973" s="2">
        <v>45688</v>
      </c>
      <c r="C1973" s="1" t="s">
        <v>6668</v>
      </c>
      <c r="D1973" s="1" t="s">
        <v>210</v>
      </c>
      <c r="E1973">
        <v>2025</v>
      </c>
      <c r="F1973" s="1" t="s">
        <v>91</v>
      </c>
      <c r="G1973" s="1" t="s">
        <v>92</v>
      </c>
      <c r="H1973" s="1" t="s">
        <v>559</v>
      </c>
      <c r="I1973" s="1" t="s">
        <v>1779</v>
      </c>
      <c r="J1973" s="1" t="s">
        <v>87</v>
      </c>
      <c r="K1973" s="3">
        <v>29.32</v>
      </c>
      <c r="L1973">
        <v>3</v>
      </c>
      <c r="M1973" s="3">
        <v>87.96</v>
      </c>
      <c r="N1973" s="1" t="s">
        <v>21</v>
      </c>
      <c r="O1973" s="1" t="s">
        <v>37</v>
      </c>
    </row>
    <row r="1974" spans="1:15" x14ac:dyDescent="0.3">
      <c r="A1974" s="1" t="s">
        <v>5359</v>
      </c>
      <c r="B1974" s="2">
        <v>45101</v>
      </c>
      <c r="C1974" s="1" t="s">
        <v>6673</v>
      </c>
      <c r="D1974" s="1" t="s">
        <v>24</v>
      </c>
      <c r="E1974">
        <v>2023</v>
      </c>
      <c r="F1974" s="1" t="s">
        <v>552</v>
      </c>
      <c r="G1974" s="1" t="s">
        <v>5360</v>
      </c>
      <c r="H1974" s="1" t="s">
        <v>2900</v>
      </c>
      <c r="I1974" s="1" t="s">
        <v>5361</v>
      </c>
      <c r="J1974" s="1" t="s">
        <v>20</v>
      </c>
      <c r="K1974" s="3">
        <v>19.5</v>
      </c>
      <c r="L1974">
        <v>5</v>
      </c>
      <c r="M1974" s="3">
        <v>97.5</v>
      </c>
      <c r="N1974" s="1" t="s">
        <v>21</v>
      </c>
      <c r="O1974" s="1" t="s">
        <v>44</v>
      </c>
    </row>
    <row r="1975" spans="1:15" x14ac:dyDescent="0.3">
      <c r="A1975" s="1" t="s">
        <v>5362</v>
      </c>
      <c r="B1975" s="2">
        <v>45546</v>
      </c>
      <c r="C1975" s="1" t="s">
        <v>6670</v>
      </c>
      <c r="D1975" s="1" t="s">
        <v>60</v>
      </c>
      <c r="E1975">
        <v>2024</v>
      </c>
      <c r="F1975" s="1" t="s">
        <v>373</v>
      </c>
      <c r="G1975" s="1" t="s">
        <v>374</v>
      </c>
      <c r="H1975" s="1" t="s">
        <v>110</v>
      </c>
      <c r="I1975" s="1" t="s">
        <v>111</v>
      </c>
      <c r="J1975" s="1" t="s">
        <v>51</v>
      </c>
      <c r="K1975" s="3">
        <v>47.39</v>
      </c>
      <c r="L1975">
        <v>3</v>
      </c>
      <c r="M1975" s="3">
        <v>142.16999999999999</v>
      </c>
      <c r="N1975" s="1" t="s">
        <v>29</v>
      </c>
      <c r="O1975" s="1" t="s">
        <v>193</v>
      </c>
    </row>
    <row r="1976" spans="1:15" x14ac:dyDescent="0.3">
      <c r="A1976" s="1" t="s">
        <v>5363</v>
      </c>
      <c r="B1976" s="2">
        <v>44972</v>
      </c>
      <c r="C1976" s="1" t="s">
        <v>6670</v>
      </c>
      <c r="D1976" s="1" t="s">
        <v>39</v>
      </c>
      <c r="E1976">
        <v>2023</v>
      </c>
      <c r="F1976" s="1" t="s">
        <v>1123</v>
      </c>
      <c r="G1976" s="1" t="s">
        <v>1124</v>
      </c>
      <c r="H1976" s="1" t="s">
        <v>767</v>
      </c>
      <c r="I1976" s="1" t="s">
        <v>2904</v>
      </c>
      <c r="J1976" s="1" t="s">
        <v>70</v>
      </c>
      <c r="K1976" s="3">
        <v>24.97</v>
      </c>
      <c r="L1976">
        <v>3</v>
      </c>
      <c r="M1976" s="3">
        <v>74.91</v>
      </c>
      <c r="N1976" s="1" t="s">
        <v>29</v>
      </c>
      <c r="O1976" s="1" t="s">
        <v>37</v>
      </c>
    </row>
    <row r="1977" spans="1:15" x14ac:dyDescent="0.3">
      <c r="A1977" s="1" t="s">
        <v>5364</v>
      </c>
      <c r="B1977" s="2">
        <v>45565</v>
      </c>
      <c r="C1977" s="1" t="s">
        <v>6667</v>
      </c>
      <c r="D1977" s="1" t="s">
        <v>60</v>
      </c>
      <c r="E1977">
        <v>2024</v>
      </c>
      <c r="F1977" s="1" t="s">
        <v>5365</v>
      </c>
      <c r="G1977" s="1" t="s">
        <v>5366</v>
      </c>
      <c r="H1977" s="1" t="s">
        <v>2048</v>
      </c>
      <c r="I1977" s="1" t="s">
        <v>2049</v>
      </c>
      <c r="J1977" s="1" t="s">
        <v>20</v>
      </c>
      <c r="K1977" s="3">
        <v>39.36</v>
      </c>
      <c r="L1977">
        <v>4</v>
      </c>
      <c r="M1977" s="3">
        <v>157.44</v>
      </c>
      <c r="N1977" s="1" t="s">
        <v>29</v>
      </c>
      <c r="O1977" s="1" t="s">
        <v>193</v>
      </c>
    </row>
    <row r="1978" spans="1:15" x14ac:dyDescent="0.3">
      <c r="A1978" s="1" t="s">
        <v>5367</v>
      </c>
      <c r="B1978" s="2">
        <v>45339</v>
      </c>
      <c r="C1978" s="1" t="s">
        <v>6673</v>
      </c>
      <c r="D1978" s="1" t="s">
        <v>39</v>
      </c>
      <c r="E1978">
        <v>2024</v>
      </c>
      <c r="F1978" s="1" t="s">
        <v>1192</v>
      </c>
      <c r="G1978" s="1" t="s">
        <v>1193</v>
      </c>
      <c r="H1978" s="1" t="s">
        <v>4346</v>
      </c>
      <c r="I1978" s="1" t="s">
        <v>4347</v>
      </c>
      <c r="J1978" s="1" t="s">
        <v>20</v>
      </c>
      <c r="K1978" s="3">
        <v>13.16</v>
      </c>
      <c r="L1978">
        <v>3</v>
      </c>
      <c r="M1978" s="3">
        <v>39.479999999999997</v>
      </c>
      <c r="N1978" s="1" t="s">
        <v>88</v>
      </c>
      <c r="O1978" s="1" t="s">
        <v>44</v>
      </c>
    </row>
    <row r="1979" spans="1:15" x14ac:dyDescent="0.3">
      <c r="A1979" s="1" t="s">
        <v>5368</v>
      </c>
      <c r="B1979" s="2">
        <v>45322</v>
      </c>
      <c r="C1979" s="1" t="s">
        <v>6670</v>
      </c>
      <c r="D1979" s="1" t="s">
        <v>210</v>
      </c>
      <c r="E1979">
        <v>2024</v>
      </c>
      <c r="F1979" s="1" t="s">
        <v>2089</v>
      </c>
      <c r="G1979" s="1" t="s">
        <v>2090</v>
      </c>
      <c r="H1979" s="1" t="s">
        <v>554</v>
      </c>
      <c r="I1979" s="1" t="s">
        <v>555</v>
      </c>
      <c r="J1979" s="1" t="s">
        <v>20</v>
      </c>
      <c r="K1979" s="3">
        <v>39.020000000000003</v>
      </c>
      <c r="L1979">
        <v>1</v>
      </c>
      <c r="M1979" s="3">
        <v>39.020000000000003</v>
      </c>
      <c r="N1979" s="1" t="s">
        <v>21</v>
      </c>
      <c r="O1979" s="1" t="s">
        <v>22</v>
      </c>
    </row>
    <row r="1980" spans="1:15" x14ac:dyDescent="0.3">
      <c r="A1980" s="1" t="s">
        <v>5369</v>
      </c>
      <c r="B1980" s="2">
        <v>44955</v>
      </c>
      <c r="C1980" s="1" t="s">
        <v>6666</v>
      </c>
      <c r="D1980" s="1" t="s">
        <v>210</v>
      </c>
      <c r="E1980">
        <v>2023</v>
      </c>
      <c r="F1980" s="1" t="s">
        <v>16</v>
      </c>
      <c r="G1980" s="1" t="s">
        <v>17</v>
      </c>
      <c r="H1980" s="1" t="s">
        <v>2535</v>
      </c>
      <c r="I1980" s="1" t="s">
        <v>2536</v>
      </c>
      <c r="J1980" s="1" t="s">
        <v>20</v>
      </c>
      <c r="K1980" s="3">
        <v>22.79</v>
      </c>
      <c r="L1980">
        <v>2</v>
      </c>
      <c r="M1980" s="3">
        <v>45.58</v>
      </c>
      <c r="N1980" s="1" t="s">
        <v>6669</v>
      </c>
      <c r="O1980" s="1" t="s">
        <v>22</v>
      </c>
    </row>
    <row r="1981" spans="1:15" x14ac:dyDescent="0.3">
      <c r="A1981" s="1" t="s">
        <v>5370</v>
      </c>
      <c r="B1981" s="2">
        <v>45251</v>
      </c>
      <c r="C1981" s="1" t="s">
        <v>6671</v>
      </c>
      <c r="D1981" s="1" t="s">
        <v>54</v>
      </c>
      <c r="E1981">
        <v>2023</v>
      </c>
      <c r="F1981" s="1" t="s">
        <v>621</v>
      </c>
      <c r="G1981" s="1" t="s">
        <v>622</v>
      </c>
      <c r="H1981" s="1" t="s">
        <v>5313</v>
      </c>
      <c r="I1981" s="1" t="s">
        <v>5314</v>
      </c>
      <c r="J1981" s="1" t="s">
        <v>20</v>
      </c>
      <c r="K1981" s="3">
        <v>20.21</v>
      </c>
      <c r="L1981">
        <v>5</v>
      </c>
      <c r="M1981" s="3">
        <v>101.05</v>
      </c>
      <c r="N1981" s="1" t="s">
        <v>21</v>
      </c>
      <c r="O1981" s="1" t="s">
        <v>37</v>
      </c>
    </row>
    <row r="1982" spans="1:15" x14ac:dyDescent="0.3">
      <c r="A1982" s="1" t="s">
        <v>5371</v>
      </c>
      <c r="B1982" s="2">
        <v>45166</v>
      </c>
      <c r="C1982" s="1" t="s">
        <v>6667</v>
      </c>
      <c r="D1982" s="1" t="s">
        <v>90</v>
      </c>
      <c r="E1982">
        <v>2023</v>
      </c>
      <c r="F1982" s="1" t="s">
        <v>3669</v>
      </c>
      <c r="G1982" s="1" t="s">
        <v>3670</v>
      </c>
      <c r="H1982" s="1" t="s">
        <v>3952</v>
      </c>
      <c r="I1982" s="1" t="s">
        <v>3953</v>
      </c>
      <c r="J1982" s="1" t="s">
        <v>20</v>
      </c>
      <c r="K1982" s="3">
        <v>36.409999999999997</v>
      </c>
      <c r="L1982">
        <v>1</v>
      </c>
      <c r="M1982" s="3">
        <v>36.409999999999997</v>
      </c>
      <c r="N1982" s="1" t="s">
        <v>21</v>
      </c>
      <c r="O1982" s="1" t="s">
        <v>193</v>
      </c>
    </row>
    <row r="1983" spans="1:15" x14ac:dyDescent="0.3">
      <c r="A1983" s="1" t="s">
        <v>5372</v>
      </c>
      <c r="B1983" s="2">
        <v>45399</v>
      </c>
      <c r="C1983" s="1" t="s">
        <v>6670</v>
      </c>
      <c r="D1983" s="1" t="s">
        <v>82</v>
      </c>
      <c r="E1983">
        <v>2024</v>
      </c>
      <c r="F1983" s="1" t="s">
        <v>802</v>
      </c>
      <c r="G1983" s="1" t="s">
        <v>803</v>
      </c>
      <c r="H1983" s="1" t="s">
        <v>1848</v>
      </c>
      <c r="I1983" s="1" t="s">
        <v>1849</v>
      </c>
      <c r="J1983" s="1" t="s">
        <v>20</v>
      </c>
      <c r="K1983" s="3">
        <v>14.25</v>
      </c>
      <c r="L1983">
        <v>1</v>
      </c>
      <c r="M1983" s="3">
        <v>14.25</v>
      </c>
      <c r="N1983" s="1" t="s">
        <v>6669</v>
      </c>
      <c r="O1983" s="1" t="s">
        <v>80</v>
      </c>
    </row>
    <row r="1984" spans="1:15" x14ac:dyDescent="0.3">
      <c r="A1984" s="1" t="s">
        <v>5373</v>
      </c>
      <c r="B1984" s="2">
        <v>45150</v>
      </c>
      <c r="C1984" s="1" t="s">
        <v>6673</v>
      </c>
      <c r="D1984" s="1" t="s">
        <v>90</v>
      </c>
      <c r="E1984">
        <v>2023</v>
      </c>
      <c r="F1984" s="1" t="s">
        <v>1815</v>
      </c>
      <c r="G1984" s="1" t="s">
        <v>1816</v>
      </c>
      <c r="H1984" s="1" t="s">
        <v>342</v>
      </c>
      <c r="I1984" s="1" t="s">
        <v>4878</v>
      </c>
      <c r="J1984" s="1" t="s">
        <v>20</v>
      </c>
      <c r="K1984" s="3">
        <v>31.97</v>
      </c>
      <c r="L1984">
        <v>1</v>
      </c>
      <c r="M1984" s="3">
        <v>31.97</v>
      </c>
      <c r="N1984" s="1" t="s">
        <v>21</v>
      </c>
      <c r="O1984" s="1" t="s">
        <v>193</v>
      </c>
    </row>
    <row r="1985" spans="1:15" x14ac:dyDescent="0.3">
      <c r="A1985" s="1" t="s">
        <v>5374</v>
      </c>
      <c r="B1985" s="2">
        <v>45126</v>
      </c>
      <c r="C1985" s="1" t="s">
        <v>6670</v>
      </c>
      <c r="D1985" s="1" t="s">
        <v>32</v>
      </c>
      <c r="E1985">
        <v>2023</v>
      </c>
      <c r="F1985" s="1" t="s">
        <v>5375</v>
      </c>
      <c r="G1985" s="1" t="s">
        <v>5376</v>
      </c>
      <c r="H1985" s="1" t="s">
        <v>1425</v>
      </c>
      <c r="I1985" s="1" t="s">
        <v>1964</v>
      </c>
      <c r="J1985" s="1" t="s">
        <v>20</v>
      </c>
      <c r="K1985" s="3">
        <v>41.23</v>
      </c>
      <c r="L1985">
        <v>4</v>
      </c>
      <c r="M1985" s="3">
        <v>164.92</v>
      </c>
      <c r="N1985" s="1" t="s">
        <v>6669</v>
      </c>
      <c r="O1985" s="1" t="s">
        <v>44</v>
      </c>
    </row>
    <row r="1986" spans="1:15" x14ac:dyDescent="0.3">
      <c r="A1986" s="1" t="s">
        <v>5377</v>
      </c>
      <c r="B1986" s="2">
        <v>45045</v>
      </c>
      <c r="C1986" s="1" t="s">
        <v>6673</v>
      </c>
      <c r="D1986" s="1" t="s">
        <v>82</v>
      </c>
      <c r="E1986">
        <v>2023</v>
      </c>
      <c r="F1986" s="1" t="s">
        <v>91</v>
      </c>
      <c r="G1986" s="1" t="s">
        <v>92</v>
      </c>
      <c r="H1986" s="1" t="s">
        <v>4709</v>
      </c>
      <c r="I1986" s="1" t="s">
        <v>5226</v>
      </c>
      <c r="J1986" s="1" t="s">
        <v>70</v>
      </c>
      <c r="K1986" s="3">
        <v>17.18</v>
      </c>
      <c r="L1986">
        <v>4</v>
      </c>
      <c r="M1986" s="3">
        <v>68.72</v>
      </c>
      <c r="N1986" s="1" t="s">
        <v>21</v>
      </c>
      <c r="O1986" s="1" t="s">
        <v>44</v>
      </c>
    </row>
    <row r="1987" spans="1:15" x14ac:dyDescent="0.3">
      <c r="A1987" s="1" t="s">
        <v>5378</v>
      </c>
      <c r="B1987" s="2">
        <v>45496</v>
      </c>
      <c r="C1987" s="1" t="s">
        <v>6671</v>
      </c>
      <c r="D1987" s="1" t="s">
        <v>32</v>
      </c>
      <c r="E1987">
        <v>2024</v>
      </c>
      <c r="F1987" s="1" t="s">
        <v>3163</v>
      </c>
      <c r="G1987" s="1" t="s">
        <v>3164</v>
      </c>
      <c r="H1987" s="1" t="s">
        <v>1361</v>
      </c>
      <c r="I1987" s="1" t="s">
        <v>3328</v>
      </c>
      <c r="J1987" s="1" t="s">
        <v>70</v>
      </c>
      <c r="K1987" s="3">
        <v>43.87</v>
      </c>
      <c r="L1987">
        <v>5</v>
      </c>
      <c r="M1987" s="3">
        <v>219.35</v>
      </c>
      <c r="N1987" s="1" t="s">
        <v>29</v>
      </c>
      <c r="O1987" s="1" t="s">
        <v>44</v>
      </c>
    </row>
    <row r="1988" spans="1:15" x14ac:dyDescent="0.3">
      <c r="A1988" s="1" t="s">
        <v>5379</v>
      </c>
      <c r="B1988" s="2">
        <v>45811</v>
      </c>
      <c r="C1988" s="1" t="s">
        <v>6671</v>
      </c>
      <c r="D1988" s="1" t="s">
        <v>24</v>
      </c>
      <c r="E1988">
        <v>2025</v>
      </c>
      <c r="F1988" s="1" t="s">
        <v>2330</v>
      </c>
      <c r="G1988" s="1" t="s">
        <v>2331</v>
      </c>
      <c r="H1988" s="1" t="s">
        <v>1894</v>
      </c>
      <c r="I1988" s="1" t="s">
        <v>1895</v>
      </c>
      <c r="J1988" s="1" t="s">
        <v>20</v>
      </c>
      <c r="K1988" s="3">
        <v>19.53</v>
      </c>
      <c r="L1988">
        <v>1</v>
      </c>
      <c r="M1988" s="3">
        <v>19.53</v>
      </c>
      <c r="N1988" s="1" t="s">
        <v>29</v>
      </c>
      <c r="O1988" s="1" t="s">
        <v>30</v>
      </c>
    </row>
    <row r="1989" spans="1:15" x14ac:dyDescent="0.3">
      <c r="A1989" s="1" t="s">
        <v>5380</v>
      </c>
      <c r="B1989" s="2">
        <v>45722</v>
      </c>
      <c r="C1989" s="1" t="s">
        <v>6672</v>
      </c>
      <c r="D1989" s="1" t="s">
        <v>15</v>
      </c>
      <c r="E1989">
        <v>2025</v>
      </c>
      <c r="F1989" s="1" t="s">
        <v>216</v>
      </c>
      <c r="G1989" s="1" t="s">
        <v>5098</v>
      </c>
      <c r="H1989" s="1" t="s">
        <v>1071</v>
      </c>
      <c r="I1989" s="1" t="s">
        <v>1072</v>
      </c>
      <c r="J1989" s="1" t="s">
        <v>87</v>
      </c>
      <c r="K1989" s="3">
        <v>43.78</v>
      </c>
      <c r="L1989">
        <v>2</v>
      </c>
      <c r="M1989" s="3">
        <v>87.56</v>
      </c>
      <c r="N1989" s="1" t="s">
        <v>6669</v>
      </c>
      <c r="O1989" s="1" t="s">
        <v>80</v>
      </c>
    </row>
    <row r="1990" spans="1:15" x14ac:dyDescent="0.3">
      <c r="A1990" s="1" t="s">
        <v>5381</v>
      </c>
      <c r="B1990" s="2">
        <v>45307</v>
      </c>
      <c r="C1990" s="1" t="s">
        <v>6671</v>
      </c>
      <c r="D1990" s="1" t="s">
        <v>210</v>
      </c>
      <c r="E1990">
        <v>2024</v>
      </c>
      <c r="F1990" s="1" t="s">
        <v>2089</v>
      </c>
      <c r="G1990" s="1" t="s">
        <v>2090</v>
      </c>
      <c r="H1990" s="1" t="s">
        <v>360</v>
      </c>
      <c r="I1990" s="1" t="s">
        <v>361</v>
      </c>
      <c r="J1990" s="1" t="s">
        <v>51</v>
      </c>
      <c r="K1990" s="3">
        <v>21.5</v>
      </c>
      <c r="L1990">
        <v>2</v>
      </c>
      <c r="M1990" s="3">
        <v>43</v>
      </c>
      <c r="N1990" s="1" t="s">
        <v>88</v>
      </c>
      <c r="O1990" s="1" t="s">
        <v>193</v>
      </c>
    </row>
    <row r="1991" spans="1:15" x14ac:dyDescent="0.3">
      <c r="A1991" s="1" t="s">
        <v>5382</v>
      </c>
      <c r="B1991" s="2">
        <v>45089</v>
      </c>
      <c r="C1991" s="1" t="s">
        <v>6667</v>
      </c>
      <c r="D1991" s="1" t="s">
        <v>24</v>
      </c>
      <c r="E1991">
        <v>2023</v>
      </c>
      <c r="F1991" s="1" t="s">
        <v>5383</v>
      </c>
      <c r="G1991" s="1" t="s">
        <v>5384</v>
      </c>
      <c r="H1991" s="1" t="s">
        <v>3791</v>
      </c>
      <c r="I1991" s="1" t="s">
        <v>3792</v>
      </c>
      <c r="J1991" s="1" t="s">
        <v>51</v>
      </c>
      <c r="K1991" s="3">
        <v>49.2</v>
      </c>
      <c r="L1991">
        <v>1</v>
      </c>
      <c r="M1991" s="3">
        <v>49.2</v>
      </c>
      <c r="N1991" s="1" t="s">
        <v>88</v>
      </c>
      <c r="O1991" s="1" t="s">
        <v>44</v>
      </c>
    </row>
    <row r="1992" spans="1:15" x14ac:dyDescent="0.3">
      <c r="A1992" s="1" t="s">
        <v>5385</v>
      </c>
      <c r="B1992" s="2">
        <v>45486</v>
      </c>
      <c r="C1992" s="1" t="s">
        <v>6673</v>
      </c>
      <c r="D1992" s="1" t="s">
        <v>32</v>
      </c>
      <c r="E1992">
        <v>2024</v>
      </c>
      <c r="F1992" s="1" t="s">
        <v>2761</v>
      </c>
      <c r="G1992" s="1" t="s">
        <v>2762</v>
      </c>
      <c r="H1992" s="1" t="s">
        <v>2213</v>
      </c>
      <c r="I1992" s="1" t="s">
        <v>4447</v>
      </c>
      <c r="J1992" s="1" t="s">
        <v>87</v>
      </c>
      <c r="K1992" s="3">
        <v>35.28</v>
      </c>
      <c r="L1992">
        <v>2</v>
      </c>
      <c r="M1992" s="3">
        <v>70.56</v>
      </c>
      <c r="N1992" s="1" t="s">
        <v>29</v>
      </c>
      <c r="O1992" s="1" t="s">
        <v>37</v>
      </c>
    </row>
    <row r="1993" spans="1:15" x14ac:dyDescent="0.3">
      <c r="A1993" s="1" t="s">
        <v>5386</v>
      </c>
      <c r="B1993" s="2">
        <v>45542</v>
      </c>
      <c r="C1993" s="1" t="s">
        <v>6673</v>
      </c>
      <c r="D1993" s="1" t="s">
        <v>60</v>
      </c>
      <c r="E1993">
        <v>2024</v>
      </c>
      <c r="F1993" s="1" t="s">
        <v>611</v>
      </c>
      <c r="G1993" s="1" t="s">
        <v>2740</v>
      </c>
      <c r="H1993" s="1" t="s">
        <v>613</v>
      </c>
      <c r="I1993" s="1" t="s">
        <v>614</v>
      </c>
      <c r="J1993" s="1" t="s">
        <v>70</v>
      </c>
      <c r="K1993" s="3">
        <v>38.479999999999997</v>
      </c>
      <c r="L1993">
        <v>1</v>
      </c>
      <c r="M1993" s="3">
        <v>38.479999999999997</v>
      </c>
      <c r="N1993" s="1" t="s">
        <v>29</v>
      </c>
      <c r="O1993" s="1" t="s">
        <v>22</v>
      </c>
    </row>
    <row r="1994" spans="1:15" x14ac:dyDescent="0.3">
      <c r="A1994" s="1" t="s">
        <v>5387</v>
      </c>
      <c r="B1994" s="2">
        <v>44907</v>
      </c>
      <c r="C1994" s="1" t="s">
        <v>6667</v>
      </c>
      <c r="D1994" s="1" t="s">
        <v>107</v>
      </c>
      <c r="E1994">
        <v>2022</v>
      </c>
      <c r="F1994" s="1" t="s">
        <v>3417</v>
      </c>
      <c r="G1994" s="1" t="s">
        <v>3418</v>
      </c>
      <c r="H1994" s="1" t="s">
        <v>1251</v>
      </c>
      <c r="I1994" s="1" t="s">
        <v>3658</v>
      </c>
      <c r="J1994" s="1" t="s">
        <v>20</v>
      </c>
      <c r="K1994" s="3">
        <v>13.76</v>
      </c>
      <c r="L1994">
        <v>3</v>
      </c>
      <c r="M1994" s="3">
        <v>41.28</v>
      </c>
      <c r="N1994" s="1" t="s">
        <v>6669</v>
      </c>
      <c r="O1994" s="1" t="s">
        <v>37</v>
      </c>
    </row>
    <row r="1995" spans="1:15" x14ac:dyDescent="0.3">
      <c r="A1995" s="1" t="s">
        <v>5388</v>
      </c>
      <c r="B1995" s="2">
        <v>45003</v>
      </c>
      <c r="C1995" s="1" t="s">
        <v>6673</v>
      </c>
      <c r="D1995" s="1" t="s">
        <v>15</v>
      </c>
      <c r="E1995">
        <v>2023</v>
      </c>
      <c r="F1995" s="1" t="s">
        <v>2143</v>
      </c>
      <c r="G1995" s="1" t="s">
        <v>2657</v>
      </c>
      <c r="H1995" s="1" t="s">
        <v>856</v>
      </c>
      <c r="I1995" s="1" t="s">
        <v>857</v>
      </c>
      <c r="J1995" s="1" t="s">
        <v>20</v>
      </c>
      <c r="K1995" s="3">
        <v>53.66</v>
      </c>
      <c r="L1995">
        <v>2</v>
      </c>
      <c r="M1995" s="3">
        <v>107.32</v>
      </c>
      <c r="N1995" s="1" t="s">
        <v>29</v>
      </c>
      <c r="O1995" s="1" t="s">
        <v>44</v>
      </c>
    </row>
    <row r="1996" spans="1:15" x14ac:dyDescent="0.3">
      <c r="A1996" s="1" t="s">
        <v>5389</v>
      </c>
      <c r="B1996" s="2">
        <v>44991</v>
      </c>
      <c r="C1996" s="1" t="s">
        <v>6667</v>
      </c>
      <c r="D1996" s="1" t="s">
        <v>15</v>
      </c>
      <c r="E1996">
        <v>2023</v>
      </c>
      <c r="F1996" s="1" t="s">
        <v>3262</v>
      </c>
      <c r="G1996" s="1" t="s">
        <v>5390</v>
      </c>
      <c r="H1996" s="1" t="s">
        <v>2983</v>
      </c>
      <c r="I1996" s="1" t="s">
        <v>2984</v>
      </c>
      <c r="J1996" s="1" t="s">
        <v>20</v>
      </c>
      <c r="K1996" s="3">
        <v>32.549999999999997</v>
      </c>
      <c r="L1996">
        <v>4</v>
      </c>
      <c r="M1996" s="3">
        <v>130.19999999999999</v>
      </c>
      <c r="N1996" s="1" t="s">
        <v>6669</v>
      </c>
      <c r="O1996" s="1" t="s">
        <v>193</v>
      </c>
    </row>
    <row r="1997" spans="1:15" x14ac:dyDescent="0.3">
      <c r="A1997" s="1" t="s">
        <v>5391</v>
      </c>
      <c r="B1997" s="2">
        <v>45487</v>
      </c>
      <c r="C1997" s="1" t="s">
        <v>6666</v>
      </c>
      <c r="D1997" s="1" t="s">
        <v>32</v>
      </c>
      <c r="E1997">
        <v>2024</v>
      </c>
      <c r="F1997" s="1" t="s">
        <v>666</v>
      </c>
      <c r="G1997" s="1" t="s">
        <v>3335</v>
      </c>
      <c r="H1997" s="1" t="s">
        <v>49</v>
      </c>
      <c r="I1997" s="1" t="s">
        <v>4402</v>
      </c>
      <c r="J1997" s="1" t="s">
        <v>70</v>
      </c>
      <c r="K1997" s="3">
        <v>7.46</v>
      </c>
      <c r="L1997">
        <v>3</v>
      </c>
      <c r="M1997" s="3">
        <v>22.38</v>
      </c>
      <c r="N1997" s="1" t="s">
        <v>6669</v>
      </c>
      <c r="O1997" s="1" t="s">
        <v>22</v>
      </c>
    </row>
    <row r="1998" spans="1:15" x14ac:dyDescent="0.3">
      <c r="A1998" s="1" t="s">
        <v>5392</v>
      </c>
      <c r="B1998" s="2">
        <v>45269</v>
      </c>
      <c r="C1998" s="1" t="s">
        <v>6673</v>
      </c>
      <c r="D1998" s="1" t="s">
        <v>107</v>
      </c>
      <c r="E1998">
        <v>2023</v>
      </c>
      <c r="F1998" s="1" t="s">
        <v>3216</v>
      </c>
      <c r="G1998" s="1" t="s">
        <v>5393</v>
      </c>
      <c r="H1998" s="1" t="s">
        <v>508</v>
      </c>
      <c r="I1998" s="1" t="s">
        <v>5341</v>
      </c>
      <c r="J1998" s="1" t="s">
        <v>51</v>
      </c>
      <c r="K1998" s="3">
        <v>25.37</v>
      </c>
      <c r="L1998">
        <v>2</v>
      </c>
      <c r="M1998" s="3">
        <v>50.74</v>
      </c>
      <c r="N1998" s="1" t="s">
        <v>21</v>
      </c>
      <c r="O1998" s="1" t="s">
        <v>193</v>
      </c>
    </row>
    <row r="1999" spans="1:15" x14ac:dyDescent="0.3">
      <c r="A1999" s="1" t="s">
        <v>5394</v>
      </c>
      <c r="B1999" s="2">
        <v>45093</v>
      </c>
      <c r="C1999" s="1" t="s">
        <v>6668</v>
      </c>
      <c r="D1999" s="1" t="s">
        <v>24</v>
      </c>
      <c r="E1999">
        <v>2023</v>
      </c>
      <c r="F1999" s="1" t="s">
        <v>583</v>
      </c>
      <c r="G1999" s="1" t="s">
        <v>3372</v>
      </c>
      <c r="H1999" s="1" t="s">
        <v>5395</v>
      </c>
      <c r="I1999" s="1" t="s">
        <v>5396</v>
      </c>
      <c r="J1999" s="1" t="s">
        <v>20</v>
      </c>
      <c r="K1999" s="3">
        <v>19.12</v>
      </c>
      <c r="L1999">
        <v>4</v>
      </c>
      <c r="M1999" s="3">
        <v>76.48</v>
      </c>
      <c r="N1999" s="1" t="s">
        <v>29</v>
      </c>
      <c r="O1999" s="1" t="s">
        <v>44</v>
      </c>
    </row>
    <row r="2000" spans="1:15" x14ac:dyDescent="0.3">
      <c r="A2000" s="1" t="s">
        <v>5397</v>
      </c>
      <c r="B2000" s="2">
        <v>45172</v>
      </c>
      <c r="C2000" s="1" t="s">
        <v>6666</v>
      </c>
      <c r="D2000" s="1" t="s">
        <v>60</v>
      </c>
      <c r="E2000">
        <v>2023</v>
      </c>
      <c r="F2000" s="1" t="s">
        <v>134</v>
      </c>
      <c r="G2000" s="1" t="s">
        <v>5398</v>
      </c>
      <c r="H2000" s="1" t="s">
        <v>2048</v>
      </c>
      <c r="I2000" s="1" t="s">
        <v>2453</v>
      </c>
      <c r="J2000" s="1" t="s">
        <v>20</v>
      </c>
      <c r="K2000" s="3">
        <v>23.9</v>
      </c>
      <c r="L2000">
        <v>3</v>
      </c>
      <c r="M2000" s="3">
        <v>71.7</v>
      </c>
      <c r="N2000" s="1" t="s">
        <v>29</v>
      </c>
      <c r="O2000" s="1" t="s">
        <v>30</v>
      </c>
    </row>
    <row r="2001" spans="1:15" x14ac:dyDescent="0.3">
      <c r="A2001" s="1" t="s">
        <v>5399</v>
      </c>
      <c r="B2001" s="2">
        <v>45690</v>
      </c>
      <c r="C2001" s="1" t="s">
        <v>6666</v>
      </c>
      <c r="D2001" s="1" t="s">
        <v>39</v>
      </c>
      <c r="E2001">
        <v>2025</v>
      </c>
      <c r="F2001" s="1" t="s">
        <v>780</v>
      </c>
      <c r="G2001" s="1" t="s">
        <v>781</v>
      </c>
      <c r="H2001" s="1" t="s">
        <v>1194</v>
      </c>
      <c r="I2001" s="1" t="s">
        <v>1195</v>
      </c>
      <c r="J2001" s="1" t="s">
        <v>70</v>
      </c>
      <c r="K2001" s="3">
        <v>15.18</v>
      </c>
      <c r="L2001">
        <v>4</v>
      </c>
      <c r="M2001" s="3">
        <v>60.72</v>
      </c>
      <c r="N2001" s="1" t="s">
        <v>6669</v>
      </c>
      <c r="O2001" s="1" t="s">
        <v>95</v>
      </c>
    </row>
    <row r="2002" spans="1:15" x14ac:dyDescent="0.3">
      <c r="A2002" s="1" t="s">
        <v>5400</v>
      </c>
      <c r="B2002" s="2">
        <v>45473</v>
      </c>
      <c r="C2002" s="1" t="s">
        <v>6666</v>
      </c>
      <c r="D2002" s="1" t="s">
        <v>24</v>
      </c>
      <c r="E2002">
        <v>2024</v>
      </c>
      <c r="F2002" s="1" t="s">
        <v>5401</v>
      </c>
      <c r="G2002" s="1" t="s">
        <v>5402</v>
      </c>
      <c r="H2002" s="1" t="s">
        <v>5403</v>
      </c>
      <c r="I2002" s="1" t="s">
        <v>5404</v>
      </c>
      <c r="J2002" s="1" t="s">
        <v>20</v>
      </c>
      <c r="K2002" s="3">
        <v>18.89</v>
      </c>
      <c r="L2002">
        <v>2</v>
      </c>
      <c r="M2002" s="3">
        <v>37.78</v>
      </c>
      <c r="N2002" s="1" t="s">
        <v>21</v>
      </c>
      <c r="O2002" s="1" t="s">
        <v>44</v>
      </c>
    </row>
    <row r="2003" spans="1:15" x14ac:dyDescent="0.3">
      <c r="A2003" s="1" t="s">
        <v>5405</v>
      </c>
      <c r="B2003" s="2">
        <v>44931</v>
      </c>
      <c r="C2003" s="1" t="s">
        <v>6672</v>
      </c>
      <c r="D2003" s="1" t="s">
        <v>210</v>
      </c>
      <c r="E2003">
        <v>2023</v>
      </c>
      <c r="F2003" s="1" t="s">
        <v>666</v>
      </c>
      <c r="G2003" s="1" t="s">
        <v>3439</v>
      </c>
      <c r="H2003" s="1" t="s">
        <v>3505</v>
      </c>
      <c r="I2003" s="1" t="s">
        <v>3862</v>
      </c>
      <c r="J2003" s="1" t="s">
        <v>70</v>
      </c>
      <c r="K2003" s="3">
        <v>5.0999999999999996</v>
      </c>
      <c r="L2003">
        <v>4</v>
      </c>
      <c r="M2003" s="3">
        <v>20.399999999999999</v>
      </c>
      <c r="N2003" s="1" t="s">
        <v>21</v>
      </c>
      <c r="O2003" s="1" t="s">
        <v>37</v>
      </c>
    </row>
    <row r="2004" spans="1:15" x14ac:dyDescent="0.3">
      <c r="A2004" s="1" t="s">
        <v>5406</v>
      </c>
      <c r="B2004" s="2">
        <v>45280</v>
      </c>
      <c r="C2004" s="1" t="s">
        <v>6670</v>
      </c>
      <c r="D2004" s="1" t="s">
        <v>107</v>
      </c>
      <c r="E2004">
        <v>2023</v>
      </c>
      <c r="F2004" s="1" t="s">
        <v>849</v>
      </c>
      <c r="G2004" s="1" t="s">
        <v>850</v>
      </c>
      <c r="H2004" s="1" t="s">
        <v>927</v>
      </c>
      <c r="I2004" s="1" t="s">
        <v>928</v>
      </c>
      <c r="J2004" s="1" t="s">
        <v>70</v>
      </c>
      <c r="K2004" s="3">
        <v>5.18</v>
      </c>
      <c r="L2004">
        <v>5</v>
      </c>
      <c r="M2004" s="3">
        <v>25.9</v>
      </c>
      <c r="N2004" s="1" t="s">
        <v>6669</v>
      </c>
      <c r="O2004" s="1" t="s">
        <v>37</v>
      </c>
    </row>
    <row r="2005" spans="1:15" x14ac:dyDescent="0.3">
      <c r="A2005" s="1" t="s">
        <v>5407</v>
      </c>
      <c r="B2005" s="2">
        <v>45549</v>
      </c>
      <c r="C2005" s="1" t="s">
        <v>6673</v>
      </c>
      <c r="D2005" s="1" t="s">
        <v>60</v>
      </c>
      <c r="E2005">
        <v>2024</v>
      </c>
      <c r="F2005" s="1" t="s">
        <v>1495</v>
      </c>
      <c r="G2005" s="1" t="s">
        <v>1496</v>
      </c>
      <c r="H2005" s="1" t="s">
        <v>1646</v>
      </c>
      <c r="I2005" s="1" t="s">
        <v>1647</v>
      </c>
      <c r="J2005" s="1" t="s">
        <v>70</v>
      </c>
      <c r="K2005" s="3">
        <v>26.91</v>
      </c>
      <c r="L2005">
        <v>2</v>
      </c>
      <c r="M2005" s="3">
        <v>53.82</v>
      </c>
      <c r="N2005" s="1" t="s">
        <v>21</v>
      </c>
      <c r="O2005" s="1" t="s">
        <v>30</v>
      </c>
    </row>
    <row r="2006" spans="1:15" x14ac:dyDescent="0.3">
      <c r="A2006" s="1" t="s">
        <v>5408</v>
      </c>
      <c r="B2006" s="2">
        <v>44980</v>
      </c>
      <c r="C2006" s="1" t="s">
        <v>6672</v>
      </c>
      <c r="D2006" s="1" t="s">
        <v>39</v>
      </c>
      <c r="E2006">
        <v>2023</v>
      </c>
      <c r="F2006" s="1" t="s">
        <v>1241</v>
      </c>
      <c r="G2006" s="1" t="s">
        <v>4859</v>
      </c>
      <c r="H2006" s="1" t="s">
        <v>2374</v>
      </c>
      <c r="I2006" s="1" t="s">
        <v>2375</v>
      </c>
      <c r="J2006" s="1" t="s">
        <v>70</v>
      </c>
      <c r="K2006" s="3">
        <v>7.08</v>
      </c>
      <c r="L2006">
        <v>5</v>
      </c>
      <c r="M2006" s="3">
        <v>35.4</v>
      </c>
      <c r="N2006" s="1" t="s">
        <v>21</v>
      </c>
      <c r="O2006" s="1" t="s">
        <v>37</v>
      </c>
    </row>
    <row r="2007" spans="1:15" x14ac:dyDescent="0.3">
      <c r="A2007" s="1" t="s">
        <v>5409</v>
      </c>
      <c r="B2007" s="2">
        <v>45423</v>
      </c>
      <c r="C2007" s="1" t="s">
        <v>6673</v>
      </c>
      <c r="D2007" s="1" t="s">
        <v>46</v>
      </c>
      <c r="E2007">
        <v>2024</v>
      </c>
      <c r="F2007" s="1" t="s">
        <v>2281</v>
      </c>
      <c r="G2007" s="1" t="s">
        <v>2282</v>
      </c>
      <c r="H2007" s="1" t="s">
        <v>2161</v>
      </c>
      <c r="I2007" s="1" t="s">
        <v>2162</v>
      </c>
      <c r="J2007" s="1" t="s">
        <v>70</v>
      </c>
      <c r="K2007" s="3">
        <v>31.12</v>
      </c>
      <c r="L2007">
        <v>2</v>
      </c>
      <c r="M2007" s="3">
        <v>62.24</v>
      </c>
      <c r="N2007" s="1" t="s">
        <v>21</v>
      </c>
      <c r="O2007" s="1" t="s">
        <v>44</v>
      </c>
    </row>
    <row r="2008" spans="1:15" x14ac:dyDescent="0.3">
      <c r="A2008" s="1" t="s">
        <v>5410</v>
      </c>
      <c r="B2008" s="2">
        <v>45431</v>
      </c>
      <c r="C2008" s="1" t="s">
        <v>6666</v>
      </c>
      <c r="D2008" s="1" t="s">
        <v>46</v>
      </c>
      <c r="E2008">
        <v>2024</v>
      </c>
      <c r="F2008" s="1" t="s">
        <v>1106</v>
      </c>
      <c r="G2008" s="1" t="s">
        <v>1107</v>
      </c>
      <c r="H2008" s="1" t="s">
        <v>1197</v>
      </c>
      <c r="I2008" s="1" t="s">
        <v>1198</v>
      </c>
      <c r="J2008" s="1" t="s">
        <v>20</v>
      </c>
      <c r="K2008" s="3">
        <v>56.13</v>
      </c>
      <c r="L2008">
        <v>4</v>
      </c>
      <c r="M2008" s="3">
        <v>224.52</v>
      </c>
      <c r="N2008" s="1" t="s">
        <v>21</v>
      </c>
      <c r="O2008" s="1" t="s">
        <v>37</v>
      </c>
    </row>
    <row r="2009" spans="1:15" x14ac:dyDescent="0.3">
      <c r="A2009" s="1" t="s">
        <v>5411</v>
      </c>
      <c r="B2009" s="2">
        <v>45842</v>
      </c>
      <c r="C2009" s="1" t="s">
        <v>6668</v>
      </c>
      <c r="D2009" s="1" t="s">
        <v>32</v>
      </c>
      <c r="E2009">
        <v>2025</v>
      </c>
      <c r="F2009" s="1" t="s">
        <v>1449</v>
      </c>
      <c r="G2009" s="1" t="s">
        <v>1450</v>
      </c>
      <c r="H2009" s="1" t="s">
        <v>697</v>
      </c>
      <c r="I2009" s="1" t="s">
        <v>698</v>
      </c>
      <c r="J2009" s="1" t="s">
        <v>20</v>
      </c>
      <c r="K2009" s="3">
        <v>15.54</v>
      </c>
      <c r="L2009">
        <v>5</v>
      </c>
      <c r="M2009" s="3">
        <v>77.7</v>
      </c>
      <c r="N2009" s="1" t="s">
        <v>21</v>
      </c>
      <c r="O2009" s="1" t="s">
        <v>22</v>
      </c>
    </row>
    <row r="2010" spans="1:15" x14ac:dyDescent="0.3">
      <c r="A2010" s="1" t="s">
        <v>5412</v>
      </c>
      <c r="B2010" s="2">
        <v>44888</v>
      </c>
      <c r="C2010" s="1" t="s">
        <v>6670</v>
      </c>
      <c r="D2010" s="1" t="s">
        <v>54</v>
      </c>
      <c r="E2010">
        <v>2022</v>
      </c>
      <c r="F2010" s="1" t="s">
        <v>4876</v>
      </c>
      <c r="G2010" s="1" t="s">
        <v>4877</v>
      </c>
      <c r="H2010" s="1" t="s">
        <v>398</v>
      </c>
      <c r="I2010" s="1" t="s">
        <v>399</v>
      </c>
      <c r="J2010" s="1" t="s">
        <v>70</v>
      </c>
      <c r="K2010" s="3">
        <v>30.82</v>
      </c>
      <c r="L2010">
        <v>2</v>
      </c>
      <c r="M2010" s="3">
        <v>61.64</v>
      </c>
      <c r="N2010" s="1" t="s">
        <v>21</v>
      </c>
      <c r="O2010" s="1" t="s">
        <v>44</v>
      </c>
    </row>
    <row r="2011" spans="1:15" x14ac:dyDescent="0.3">
      <c r="A2011" s="1" t="s">
        <v>5413</v>
      </c>
      <c r="B2011" s="2">
        <v>45021</v>
      </c>
      <c r="C2011" s="1" t="s">
        <v>6670</v>
      </c>
      <c r="D2011" s="1" t="s">
        <v>82</v>
      </c>
      <c r="E2011">
        <v>2023</v>
      </c>
      <c r="F2011" s="1" t="s">
        <v>1168</v>
      </c>
      <c r="G2011" s="1" t="s">
        <v>1169</v>
      </c>
      <c r="H2011" s="1" t="s">
        <v>2272</v>
      </c>
      <c r="I2011" s="1" t="s">
        <v>5414</v>
      </c>
      <c r="J2011" s="1" t="s">
        <v>70</v>
      </c>
      <c r="K2011" s="3">
        <v>18.3</v>
      </c>
      <c r="L2011">
        <v>1</v>
      </c>
      <c r="M2011" s="3">
        <v>18.3</v>
      </c>
      <c r="N2011" s="1" t="s">
        <v>88</v>
      </c>
      <c r="O2011" s="1" t="s">
        <v>52</v>
      </c>
    </row>
    <row r="2012" spans="1:15" x14ac:dyDescent="0.3">
      <c r="A2012" s="1" t="s">
        <v>5415</v>
      </c>
      <c r="B2012" s="2">
        <v>45130</v>
      </c>
      <c r="C2012" s="1" t="s">
        <v>6666</v>
      </c>
      <c r="D2012" s="1" t="s">
        <v>32</v>
      </c>
      <c r="E2012">
        <v>2023</v>
      </c>
      <c r="F2012" s="1" t="s">
        <v>2932</v>
      </c>
      <c r="G2012" s="1" t="s">
        <v>3341</v>
      </c>
      <c r="H2012" s="1" t="s">
        <v>2174</v>
      </c>
      <c r="I2012" s="1" t="s">
        <v>2712</v>
      </c>
      <c r="J2012" s="1" t="s">
        <v>20</v>
      </c>
      <c r="K2012" s="3">
        <v>14.53</v>
      </c>
      <c r="L2012">
        <v>3</v>
      </c>
      <c r="M2012" s="3">
        <v>43.59</v>
      </c>
      <c r="N2012" s="1" t="s">
        <v>21</v>
      </c>
      <c r="O2012" s="1" t="s">
        <v>37</v>
      </c>
    </row>
    <row r="2013" spans="1:15" x14ac:dyDescent="0.3">
      <c r="A2013" s="1" t="s">
        <v>5416</v>
      </c>
      <c r="B2013" s="2">
        <v>45234</v>
      </c>
      <c r="C2013" s="1" t="s">
        <v>6673</v>
      </c>
      <c r="D2013" s="1" t="s">
        <v>54</v>
      </c>
      <c r="E2013">
        <v>2023</v>
      </c>
      <c r="F2013" s="1" t="s">
        <v>1040</v>
      </c>
      <c r="G2013" s="1" t="s">
        <v>3571</v>
      </c>
      <c r="H2013" s="1" t="s">
        <v>1425</v>
      </c>
      <c r="I2013" s="1" t="s">
        <v>3337</v>
      </c>
      <c r="J2013" s="1" t="s">
        <v>70</v>
      </c>
      <c r="K2013" s="3">
        <v>44.3</v>
      </c>
      <c r="L2013">
        <v>1</v>
      </c>
      <c r="M2013" s="3">
        <v>44.3</v>
      </c>
      <c r="N2013" s="1" t="s">
        <v>6669</v>
      </c>
      <c r="O2013" s="1" t="s">
        <v>193</v>
      </c>
    </row>
    <row r="2014" spans="1:15" x14ac:dyDescent="0.3">
      <c r="A2014" s="1" t="s">
        <v>5417</v>
      </c>
      <c r="B2014" s="2">
        <v>44850</v>
      </c>
      <c r="C2014" s="1" t="s">
        <v>6666</v>
      </c>
      <c r="D2014" s="1" t="s">
        <v>133</v>
      </c>
      <c r="E2014">
        <v>2022</v>
      </c>
      <c r="F2014" s="1" t="s">
        <v>4622</v>
      </c>
      <c r="G2014" s="1" t="s">
        <v>4623</v>
      </c>
      <c r="H2014" s="1" t="s">
        <v>3133</v>
      </c>
      <c r="I2014" s="1" t="s">
        <v>3134</v>
      </c>
      <c r="J2014" s="1" t="s">
        <v>20</v>
      </c>
      <c r="K2014" s="3">
        <v>44.42</v>
      </c>
      <c r="L2014">
        <v>3</v>
      </c>
      <c r="M2014" s="3">
        <v>133.26</v>
      </c>
      <c r="N2014" s="1" t="s">
        <v>21</v>
      </c>
      <c r="O2014" s="1" t="s">
        <v>80</v>
      </c>
    </row>
    <row r="2015" spans="1:15" x14ac:dyDescent="0.3">
      <c r="A2015" s="1" t="s">
        <v>5418</v>
      </c>
      <c r="B2015" s="2">
        <v>44804</v>
      </c>
      <c r="C2015" s="1" t="s">
        <v>6670</v>
      </c>
      <c r="D2015" s="1" t="s">
        <v>90</v>
      </c>
      <c r="E2015">
        <v>2022</v>
      </c>
      <c r="F2015" s="1" t="s">
        <v>1524</v>
      </c>
      <c r="G2015" s="1" t="s">
        <v>1525</v>
      </c>
      <c r="H2015" s="1" t="s">
        <v>1538</v>
      </c>
      <c r="I2015" s="1" t="s">
        <v>2461</v>
      </c>
      <c r="J2015" s="1" t="s">
        <v>20</v>
      </c>
      <c r="K2015" s="3">
        <v>53.52</v>
      </c>
      <c r="L2015">
        <v>5</v>
      </c>
      <c r="M2015" s="3">
        <v>267.60000000000002</v>
      </c>
      <c r="N2015" s="1" t="s">
        <v>21</v>
      </c>
      <c r="O2015" s="1" t="s">
        <v>37</v>
      </c>
    </row>
    <row r="2016" spans="1:15" x14ac:dyDescent="0.3">
      <c r="A2016" s="1" t="s">
        <v>5419</v>
      </c>
      <c r="B2016" s="2">
        <v>45792</v>
      </c>
      <c r="C2016" s="1" t="s">
        <v>6672</v>
      </c>
      <c r="D2016" s="1" t="s">
        <v>46</v>
      </c>
      <c r="E2016">
        <v>2025</v>
      </c>
      <c r="F2016" s="1" t="s">
        <v>2458</v>
      </c>
      <c r="G2016" s="1" t="s">
        <v>2459</v>
      </c>
      <c r="H2016" s="1" t="s">
        <v>3366</v>
      </c>
      <c r="I2016" s="1" t="s">
        <v>3367</v>
      </c>
      <c r="J2016" s="1" t="s">
        <v>70</v>
      </c>
      <c r="K2016" s="3">
        <v>17.09</v>
      </c>
      <c r="L2016">
        <v>3</v>
      </c>
      <c r="M2016" s="3">
        <v>51.27</v>
      </c>
      <c r="N2016" s="1" t="s">
        <v>29</v>
      </c>
      <c r="O2016" s="1" t="s">
        <v>37</v>
      </c>
    </row>
    <row r="2017" spans="1:15" x14ac:dyDescent="0.3">
      <c r="A2017" s="1" t="s">
        <v>5420</v>
      </c>
      <c r="B2017" s="2">
        <v>44876</v>
      </c>
      <c r="C2017" s="1" t="s">
        <v>6668</v>
      </c>
      <c r="D2017" s="1" t="s">
        <v>54</v>
      </c>
      <c r="E2017">
        <v>2022</v>
      </c>
      <c r="F2017" s="1" t="s">
        <v>2035</v>
      </c>
      <c r="G2017" s="1" t="s">
        <v>2036</v>
      </c>
      <c r="H2017" s="1" t="s">
        <v>593</v>
      </c>
      <c r="I2017" s="1" t="s">
        <v>2923</v>
      </c>
      <c r="J2017" s="1" t="s">
        <v>87</v>
      </c>
      <c r="K2017" s="3">
        <v>45.19</v>
      </c>
      <c r="L2017">
        <v>3</v>
      </c>
      <c r="M2017" s="3">
        <v>135.57</v>
      </c>
      <c r="N2017" s="1" t="s">
        <v>21</v>
      </c>
      <c r="O2017" s="1" t="s">
        <v>193</v>
      </c>
    </row>
    <row r="2018" spans="1:15" x14ac:dyDescent="0.3">
      <c r="A2018" s="1" t="s">
        <v>5421</v>
      </c>
      <c r="B2018" s="2">
        <v>45439</v>
      </c>
      <c r="C2018" s="1" t="s">
        <v>6667</v>
      </c>
      <c r="D2018" s="1" t="s">
        <v>46</v>
      </c>
      <c r="E2018">
        <v>2024</v>
      </c>
      <c r="F2018" s="1" t="s">
        <v>1326</v>
      </c>
      <c r="G2018" s="1" t="s">
        <v>4161</v>
      </c>
      <c r="H2018" s="1" t="s">
        <v>702</v>
      </c>
      <c r="I2018" s="1" t="s">
        <v>703</v>
      </c>
      <c r="J2018" s="1" t="s">
        <v>51</v>
      </c>
      <c r="K2018" s="3">
        <v>13.68</v>
      </c>
      <c r="L2018">
        <v>2</v>
      </c>
      <c r="M2018" s="3">
        <v>27.36</v>
      </c>
      <c r="N2018" s="1" t="s">
        <v>6669</v>
      </c>
      <c r="O2018" s="1" t="s">
        <v>37</v>
      </c>
    </row>
    <row r="2019" spans="1:15" x14ac:dyDescent="0.3">
      <c r="A2019" s="1" t="s">
        <v>5422</v>
      </c>
      <c r="B2019" s="2">
        <v>45381</v>
      </c>
      <c r="C2019" s="1" t="s">
        <v>6673</v>
      </c>
      <c r="D2019" s="1" t="s">
        <v>15</v>
      </c>
      <c r="E2019">
        <v>2024</v>
      </c>
      <c r="F2019" s="1" t="s">
        <v>4466</v>
      </c>
      <c r="G2019" s="1" t="s">
        <v>4467</v>
      </c>
      <c r="H2019" s="1" t="s">
        <v>1566</v>
      </c>
      <c r="I2019" s="1" t="s">
        <v>1567</v>
      </c>
      <c r="J2019" s="1" t="s">
        <v>70</v>
      </c>
      <c r="K2019" s="3">
        <v>8.69</v>
      </c>
      <c r="L2019">
        <v>2</v>
      </c>
      <c r="M2019" s="3">
        <v>17.38</v>
      </c>
      <c r="N2019" s="1" t="s">
        <v>21</v>
      </c>
      <c r="O2019" s="1" t="s">
        <v>80</v>
      </c>
    </row>
    <row r="2020" spans="1:15" x14ac:dyDescent="0.3">
      <c r="A2020" s="1" t="s">
        <v>5423</v>
      </c>
      <c r="B2020" s="2">
        <v>45113</v>
      </c>
      <c r="C2020" s="1" t="s">
        <v>6672</v>
      </c>
      <c r="D2020" s="1" t="s">
        <v>32</v>
      </c>
      <c r="E2020">
        <v>2023</v>
      </c>
      <c r="F2020" s="1" t="s">
        <v>1942</v>
      </c>
      <c r="G2020" s="1" t="s">
        <v>3399</v>
      </c>
      <c r="H2020" s="1" t="s">
        <v>375</v>
      </c>
      <c r="I2020" s="1" t="s">
        <v>1854</v>
      </c>
      <c r="J2020" s="1" t="s">
        <v>70</v>
      </c>
      <c r="K2020" s="3">
        <v>13.79</v>
      </c>
      <c r="L2020">
        <v>4</v>
      </c>
      <c r="M2020" s="3">
        <v>55.16</v>
      </c>
      <c r="N2020" s="1" t="s">
        <v>21</v>
      </c>
      <c r="O2020" s="1" t="s">
        <v>37</v>
      </c>
    </row>
    <row r="2021" spans="1:15" x14ac:dyDescent="0.3">
      <c r="A2021" s="1" t="s">
        <v>5424</v>
      </c>
      <c r="B2021" s="2">
        <v>45025</v>
      </c>
      <c r="C2021" s="1" t="s">
        <v>6666</v>
      </c>
      <c r="D2021" s="1" t="s">
        <v>82</v>
      </c>
      <c r="E2021">
        <v>2023</v>
      </c>
      <c r="F2021" s="1" t="s">
        <v>3063</v>
      </c>
      <c r="G2021" s="1" t="s">
        <v>3064</v>
      </c>
      <c r="H2021" s="1" t="s">
        <v>5425</v>
      </c>
      <c r="I2021" s="1" t="s">
        <v>5426</v>
      </c>
      <c r="J2021" s="1" t="s">
        <v>70</v>
      </c>
      <c r="K2021" s="3">
        <v>24.83</v>
      </c>
      <c r="L2021">
        <v>4</v>
      </c>
      <c r="M2021" s="3">
        <v>99.32</v>
      </c>
      <c r="N2021" s="1" t="s">
        <v>6669</v>
      </c>
      <c r="O2021" s="1" t="s">
        <v>22</v>
      </c>
    </row>
    <row r="2022" spans="1:15" x14ac:dyDescent="0.3">
      <c r="A2022" s="1" t="s">
        <v>5427</v>
      </c>
      <c r="B2022" s="2">
        <v>45339</v>
      </c>
      <c r="C2022" s="1" t="s">
        <v>6673</v>
      </c>
      <c r="D2022" s="1" t="s">
        <v>39</v>
      </c>
      <c r="E2022">
        <v>2024</v>
      </c>
      <c r="F2022" s="1" t="s">
        <v>2295</v>
      </c>
      <c r="G2022" s="1" t="s">
        <v>2296</v>
      </c>
      <c r="H2022" s="1" t="s">
        <v>554</v>
      </c>
      <c r="I2022" s="1" t="s">
        <v>555</v>
      </c>
      <c r="J2022" s="1" t="s">
        <v>87</v>
      </c>
      <c r="K2022" s="3">
        <v>40.700000000000003</v>
      </c>
      <c r="L2022">
        <v>1</v>
      </c>
      <c r="M2022" s="3">
        <v>40.700000000000003</v>
      </c>
      <c r="N2022" s="1" t="s">
        <v>21</v>
      </c>
      <c r="O2022" s="1" t="s">
        <v>44</v>
      </c>
    </row>
    <row r="2023" spans="1:15" x14ac:dyDescent="0.3">
      <c r="A2023" s="1" t="s">
        <v>5428</v>
      </c>
      <c r="B2023" s="2">
        <v>45003</v>
      </c>
      <c r="C2023" s="1" t="s">
        <v>6673</v>
      </c>
      <c r="D2023" s="1" t="s">
        <v>15</v>
      </c>
      <c r="E2023">
        <v>2023</v>
      </c>
      <c r="F2023" s="1" t="s">
        <v>4571</v>
      </c>
      <c r="G2023" s="1" t="s">
        <v>4572</v>
      </c>
      <c r="H2023" s="1" t="s">
        <v>2690</v>
      </c>
      <c r="I2023" s="1" t="s">
        <v>2691</v>
      </c>
      <c r="J2023" s="1" t="s">
        <v>87</v>
      </c>
      <c r="K2023" s="3">
        <v>43.21</v>
      </c>
      <c r="L2023">
        <v>1</v>
      </c>
      <c r="M2023" s="3">
        <v>43.21</v>
      </c>
      <c r="N2023" s="1" t="s">
        <v>29</v>
      </c>
      <c r="O2023" s="1" t="s">
        <v>22</v>
      </c>
    </row>
    <row r="2024" spans="1:15" x14ac:dyDescent="0.3">
      <c r="A2024" s="1" t="s">
        <v>5429</v>
      </c>
      <c r="B2024" s="2">
        <v>45614</v>
      </c>
      <c r="C2024" s="1" t="s">
        <v>6667</v>
      </c>
      <c r="D2024" s="1" t="s">
        <v>54</v>
      </c>
      <c r="E2024">
        <v>2024</v>
      </c>
      <c r="F2024" s="1" t="s">
        <v>5430</v>
      </c>
      <c r="G2024" s="1" t="s">
        <v>5431</v>
      </c>
      <c r="H2024" s="1" t="s">
        <v>608</v>
      </c>
      <c r="I2024" s="1" t="s">
        <v>3516</v>
      </c>
      <c r="J2024" s="1" t="s">
        <v>70</v>
      </c>
      <c r="K2024" s="3">
        <v>38.9</v>
      </c>
      <c r="L2024">
        <v>5</v>
      </c>
      <c r="M2024" s="3">
        <v>194.5</v>
      </c>
      <c r="N2024" s="1" t="s">
        <v>29</v>
      </c>
      <c r="O2024" s="1" t="s">
        <v>44</v>
      </c>
    </row>
    <row r="2025" spans="1:15" x14ac:dyDescent="0.3">
      <c r="A2025" s="1" t="s">
        <v>5432</v>
      </c>
      <c r="B2025" s="2">
        <v>45091</v>
      </c>
      <c r="C2025" s="1" t="s">
        <v>6670</v>
      </c>
      <c r="D2025" s="1" t="s">
        <v>24</v>
      </c>
      <c r="E2025">
        <v>2023</v>
      </c>
      <c r="F2025" s="1" t="s">
        <v>2932</v>
      </c>
      <c r="G2025" s="1" t="s">
        <v>3406</v>
      </c>
      <c r="H2025" s="1" t="s">
        <v>5433</v>
      </c>
      <c r="I2025" s="1" t="s">
        <v>5434</v>
      </c>
      <c r="J2025" s="1" t="s">
        <v>70</v>
      </c>
      <c r="K2025" s="3">
        <v>29.53</v>
      </c>
      <c r="L2025">
        <v>3</v>
      </c>
      <c r="M2025" s="3">
        <v>88.59</v>
      </c>
      <c r="N2025" s="1" t="s">
        <v>21</v>
      </c>
      <c r="O2025" s="1" t="s">
        <v>22</v>
      </c>
    </row>
    <row r="2026" spans="1:15" x14ac:dyDescent="0.3">
      <c r="A2026" s="1" t="s">
        <v>5435</v>
      </c>
      <c r="B2026" s="2">
        <v>45720</v>
      </c>
      <c r="C2026" s="1" t="s">
        <v>6671</v>
      </c>
      <c r="D2026" s="1" t="s">
        <v>15</v>
      </c>
      <c r="E2026">
        <v>2025</v>
      </c>
      <c r="F2026" s="1" t="s">
        <v>524</v>
      </c>
      <c r="G2026" s="1" t="s">
        <v>525</v>
      </c>
      <c r="H2026" s="1" t="s">
        <v>1602</v>
      </c>
      <c r="I2026" s="1" t="s">
        <v>1603</v>
      </c>
      <c r="J2026" s="1" t="s">
        <v>51</v>
      </c>
      <c r="K2026" s="3">
        <v>22.15</v>
      </c>
      <c r="L2026">
        <v>3</v>
      </c>
      <c r="M2026" s="3">
        <v>66.45</v>
      </c>
      <c r="N2026" s="1" t="s">
        <v>6669</v>
      </c>
      <c r="O2026" s="1" t="s">
        <v>44</v>
      </c>
    </row>
    <row r="2027" spans="1:15" x14ac:dyDescent="0.3">
      <c r="A2027" s="1" t="s">
        <v>5436</v>
      </c>
      <c r="B2027" s="2">
        <v>45618</v>
      </c>
      <c r="C2027" s="1" t="s">
        <v>6668</v>
      </c>
      <c r="D2027" s="1" t="s">
        <v>54</v>
      </c>
      <c r="E2027">
        <v>2024</v>
      </c>
      <c r="F2027" s="1" t="s">
        <v>1058</v>
      </c>
      <c r="G2027" s="1" t="s">
        <v>2843</v>
      </c>
      <c r="H2027" s="1" t="s">
        <v>673</v>
      </c>
      <c r="I2027" s="1" t="s">
        <v>4458</v>
      </c>
      <c r="J2027" s="1" t="s">
        <v>20</v>
      </c>
      <c r="K2027" s="3">
        <v>19.29</v>
      </c>
      <c r="L2027">
        <v>3</v>
      </c>
      <c r="M2027" s="3">
        <v>57.87</v>
      </c>
      <c r="N2027" s="1" t="s">
        <v>6669</v>
      </c>
      <c r="O2027" s="1" t="s">
        <v>37</v>
      </c>
    </row>
    <row r="2028" spans="1:15" x14ac:dyDescent="0.3">
      <c r="A2028" s="1" t="s">
        <v>5437</v>
      </c>
      <c r="B2028" s="2">
        <v>45758</v>
      </c>
      <c r="C2028" s="1" t="s">
        <v>6668</v>
      </c>
      <c r="D2028" s="1" t="s">
        <v>82</v>
      </c>
      <c r="E2028">
        <v>2025</v>
      </c>
      <c r="F2028" s="1" t="s">
        <v>992</v>
      </c>
      <c r="G2028" s="1" t="s">
        <v>2058</v>
      </c>
      <c r="H2028" s="1" t="s">
        <v>4474</v>
      </c>
      <c r="I2028" s="1" t="s">
        <v>4475</v>
      </c>
      <c r="J2028" s="1" t="s">
        <v>70</v>
      </c>
      <c r="K2028" s="3">
        <v>17.66</v>
      </c>
      <c r="L2028">
        <v>5</v>
      </c>
      <c r="M2028" s="3">
        <v>88.3</v>
      </c>
      <c r="N2028" s="1" t="s">
        <v>21</v>
      </c>
      <c r="O2028" s="1" t="s">
        <v>193</v>
      </c>
    </row>
    <row r="2029" spans="1:15" x14ac:dyDescent="0.3">
      <c r="A2029" s="1" t="s">
        <v>5438</v>
      </c>
      <c r="B2029" s="2">
        <v>45280</v>
      </c>
      <c r="C2029" s="1" t="s">
        <v>6670</v>
      </c>
      <c r="D2029" s="1" t="s">
        <v>107</v>
      </c>
      <c r="E2029">
        <v>2023</v>
      </c>
      <c r="F2029" s="1" t="s">
        <v>245</v>
      </c>
      <c r="G2029" s="1" t="s">
        <v>904</v>
      </c>
      <c r="H2029" s="1" t="s">
        <v>1210</v>
      </c>
      <c r="I2029" s="1" t="s">
        <v>4723</v>
      </c>
      <c r="J2029" s="1" t="s">
        <v>87</v>
      </c>
      <c r="K2029" s="3">
        <v>24.72</v>
      </c>
      <c r="L2029">
        <v>3</v>
      </c>
      <c r="M2029" s="3">
        <v>74.16</v>
      </c>
      <c r="N2029" s="1" t="s">
        <v>88</v>
      </c>
      <c r="O2029" s="1" t="s">
        <v>22</v>
      </c>
    </row>
    <row r="2030" spans="1:15" x14ac:dyDescent="0.3">
      <c r="A2030" s="1" t="s">
        <v>5439</v>
      </c>
      <c r="B2030" s="2">
        <v>45051</v>
      </c>
      <c r="C2030" s="1" t="s">
        <v>6668</v>
      </c>
      <c r="D2030" s="1" t="s">
        <v>46</v>
      </c>
      <c r="E2030">
        <v>2023</v>
      </c>
      <c r="F2030" s="1" t="s">
        <v>666</v>
      </c>
      <c r="G2030" s="1" t="s">
        <v>3335</v>
      </c>
      <c r="H2030" s="1" t="s">
        <v>365</v>
      </c>
      <c r="I2030" s="1" t="s">
        <v>366</v>
      </c>
      <c r="J2030" s="1" t="s">
        <v>51</v>
      </c>
      <c r="K2030" s="3">
        <v>28.95</v>
      </c>
      <c r="L2030">
        <v>5</v>
      </c>
      <c r="M2030" s="3">
        <v>144.75</v>
      </c>
      <c r="N2030" s="1" t="s">
        <v>21</v>
      </c>
      <c r="O2030" s="1" t="s">
        <v>37</v>
      </c>
    </row>
    <row r="2031" spans="1:15" x14ac:dyDescent="0.3">
      <c r="A2031" s="1" t="s">
        <v>5440</v>
      </c>
      <c r="B2031" s="2">
        <v>45066</v>
      </c>
      <c r="C2031" s="1" t="s">
        <v>6673</v>
      </c>
      <c r="D2031" s="1" t="s">
        <v>46</v>
      </c>
      <c r="E2031">
        <v>2023</v>
      </c>
      <c r="F2031" s="1" t="s">
        <v>4823</v>
      </c>
      <c r="G2031" s="1" t="s">
        <v>5441</v>
      </c>
      <c r="H2031" s="1" t="s">
        <v>791</v>
      </c>
      <c r="I2031" s="1" t="s">
        <v>5442</v>
      </c>
      <c r="J2031" s="1" t="s">
        <v>87</v>
      </c>
      <c r="K2031" s="3">
        <v>14.37</v>
      </c>
      <c r="L2031">
        <v>1</v>
      </c>
      <c r="M2031" s="3">
        <v>14.37</v>
      </c>
      <c r="N2031" s="1" t="s">
        <v>6669</v>
      </c>
      <c r="O2031" s="1" t="s">
        <v>44</v>
      </c>
    </row>
    <row r="2032" spans="1:15" x14ac:dyDescent="0.3">
      <c r="A2032" s="1" t="s">
        <v>5443</v>
      </c>
      <c r="B2032" s="2">
        <v>44935</v>
      </c>
      <c r="C2032" s="1" t="s">
        <v>6667</v>
      </c>
      <c r="D2032" s="1" t="s">
        <v>210</v>
      </c>
      <c r="E2032">
        <v>2023</v>
      </c>
      <c r="F2032" s="1" t="s">
        <v>2870</v>
      </c>
      <c r="G2032" s="1" t="s">
        <v>5444</v>
      </c>
      <c r="H2032" s="1" t="s">
        <v>2942</v>
      </c>
      <c r="I2032" s="1" t="s">
        <v>2943</v>
      </c>
      <c r="J2032" s="1" t="s">
        <v>51</v>
      </c>
      <c r="K2032" s="3">
        <v>45.78</v>
      </c>
      <c r="L2032">
        <v>2</v>
      </c>
      <c r="M2032" s="3">
        <v>91.56</v>
      </c>
      <c r="N2032" s="1" t="s">
        <v>6669</v>
      </c>
      <c r="O2032" s="1" t="s">
        <v>22</v>
      </c>
    </row>
    <row r="2033" spans="1:15" x14ac:dyDescent="0.3">
      <c r="A2033" s="1" t="s">
        <v>5445</v>
      </c>
      <c r="B2033" s="2">
        <v>45026</v>
      </c>
      <c r="C2033" s="1" t="s">
        <v>6667</v>
      </c>
      <c r="D2033" s="1" t="s">
        <v>82</v>
      </c>
      <c r="E2033">
        <v>2023</v>
      </c>
      <c r="F2033" s="1" t="s">
        <v>686</v>
      </c>
      <c r="G2033" s="1" t="s">
        <v>5446</v>
      </c>
      <c r="H2033" s="1" t="s">
        <v>979</v>
      </c>
      <c r="I2033" s="1" t="s">
        <v>2299</v>
      </c>
      <c r="J2033" s="1" t="s">
        <v>70</v>
      </c>
      <c r="K2033" s="3">
        <v>35.4</v>
      </c>
      <c r="L2033">
        <v>5</v>
      </c>
      <c r="M2033" s="3">
        <v>177</v>
      </c>
      <c r="N2033" s="1" t="s">
        <v>29</v>
      </c>
      <c r="O2033" s="1" t="s">
        <v>44</v>
      </c>
    </row>
    <row r="2034" spans="1:15" x14ac:dyDescent="0.3">
      <c r="A2034" s="1" t="s">
        <v>5447</v>
      </c>
      <c r="B2034" s="2">
        <v>44964</v>
      </c>
      <c r="C2034" s="1" t="s">
        <v>6671</v>
      </c>
      <c r="D2034" s="1" t="s">
        <v>39</v>
      </c>
      <c r="E2034">
        <v>2023</v>
      </c>
      <c r="F2034" s="1" t="s">
        <v>3824</v>
      </c>
      <c r="G2034" s="1" t="s">
        <v>3825</v>
      </c>
      <c r="H2034" s="1" t="s">
        <v>2048</v>
      </c>
      <c r="I2034" s="1" t="s">
        <v>5448</v>
      </c>
      <c r="J2034" s="1" t="s">
        <v>87</v>
      </c>
      <c r="K2034" s="3">
        <v>20.43</v>
      </c>
      <c r="L2034">
        <v>1</v>
      </c>
      <c r="M2034" s="3">
        <v>20.43</v>
      </c>
      <c r="N2034" s="1" t="s">
        <v>21</v>
      </c>
      <c r="O2034" s="1" t="s">
        <v>30</v>
      </c>
    </row>
    <row r="2035" spans="1:15" x14ac:dyDescent="0.3">
      <c r="A2035" s="1" t="s">
        <v>5449</v>
      </c>
      <c r="B2035" s="2">
        <v>45488</v>
      </c>
      <c r="C2035" s="1" t="s">
        <v>6667</v>
      </c>
      <c r="D2035" s="1" t="s">
        <v>32</v>
      </c>
      <c r="E2035">
        <v>2024</v>
      </c>
      <c r="F2035" s="1" t="s">
        <v>1010</v>
      </c>
      <c r="G2035" s="1" t="s">
        <v>3867</v>
      </c>
      <c r="H2035" s="1" t="s">
        <v>811</v>
      </c>
      <c r="I2035" s="1" t="s">
        <v>3949</v>
      </c>
      <c r="J2035" s="1" t="s">
        <v>51</v>
      </c>
      <c r="K2035" s="3">
        <v>25.3</v>
      </c>
      <c r="L2035">
        <v>3</v>
      </c>
      <c r="M2035" s="3">
        <v>75.900000000000006</v>
      </c>
      <c r="N2035" s="1" t="s">
        <v>6669</v>
      </c>
      <c r="O2035" s="1" t="s">
        <v>37</v>
      </c>
    </row>
    <row r="2036" spans="1:15" x14ac:dyDescent="0.3">
      <c r="A2036" s="1" t="s">
        <v>5450</v>
      </c>
      <c r="B2036" s="2">
        <v>45809</v>
      </c>
      <c r="C2036" s="1" t="s">
        <v>6666</v>
      </c>
      <c r="D2036" s="1" t="s">
        <v>24</v>
      </c>
      <c r="E2036">
        <v>2025</v>
      </c>
      <c r="F2036" s="1" t="s">
        <v>2644</v>
      </c>
      <c r="G2036" s="1" t="s">
        <v>5451</v>
      </c>
      <c r="H2036" s="1" t="s">
        <v>411</v>
      </c>
      <c r="I2036" s="1" t="s">
        <v>412</v>
      </c>
      <c r="J2036" s="1" t="s">
        <v>20</v>
      </c>
      <c r="K2036" s="3">
        <v>34.96</v>
      </c>
      <c r="L2036">
        <v>3</v>
      </c>
      <c r="M2036" s="3">
        <v>104.88</v>
      </c>
      <c r="N2036" s="1" t="s">
        <v>21</v>
      </c>
      <c r="O2036" s="1" t="s">
        <v>22</v>
      </c>
    </row>
    <row r="2037" spans="1:15" x14ac:dyDescent="0.3">
      <c r="A2037" s="1" t="s">
        <v>5452</v>
      </c>
      <c r="B2037" s="2">
        <v>45832</v>
      </c>
      <c r="C2037" s="1" t="s">
        <v>6671</v>
      </c>
      <c r="D2037" s="1" t="s">
        <v>24</v>
      </c>
      <c r="E2037">
        <v>2025</v>
      </c>
      <c r="F2037" s="1" t="s">
        <v>1932</v>
      </c>
      <c r="G2037" s="1" t="s">
        <v>1933</v>
      </c>
      <c r="H2037" s="1" t="s">
        <v>4709</v>
      </c>
      <c r="I2037" s="1" t="s">
        <v>4710</v>
      </c>
      <c r="J2037" s="1" t="s">
        <v>20</v>
      </c>
      <c r="K2037" s="3">
        <v>46.01</v>
      </c>
      <c r="L2037">
        <v>4</v>
      </c>
      <c r="M2037" s="3">
        <v>184.04</v>
      </c>
      <c r="N2037" s="1" t="s">
        <v>6669</v>
      </c>
      <c r="O2037" s="1" t="s">
        <v>80</v>
      </c>
    </row>
    <row r="2038" spans="1:15" x14ac:dyDescent="0.3">
      <c r="A2038" s="1" t="s">
        <v>5453</v>
      </c>
      <c r="B2038" s="2">
        <v>45438</v>
      </c>
      <c r="C2038" s="1" t="s">
        <v>6666</v>
      </c>
      <c r="D2038" s="1" t="s">
        <v>46</v>
      </c>
      <c r="E2038">
        <v>2024</v>
      </c>
      <c r="F2038" s="1" t="s">
        <v>2774</v>
      </c>
      <c r="G2038" s="1" t="s">
        <v>2775</v>
      </c>
      <c r="H2038" s="1" t="s">
        <v>540</v>
      </c>
      <c r="I2038" s="1" t="s">
        <v>541</v>
      </c>
      <c r="J2038" s="1" t="s">
        <v>51</v>
      </c>
      <c r="K2038" s="3">
        <v>30.3</v>
      </c>
      <c r="L2038">
        <v>1</v>
      </c>
      <c r="M2038" s="3">
        <v>30.3</v>
      </c>
      <c r="N2038" s="1" t="s">
        <v>29</v>
      </c>
      <c r="O2038" s="1" t="s">
        <v>30</v>
      </c>
    </row>
    <row r="2039" spans="1:15" x14ac:dyDescent="0.3">
      <c r="A2039" s="1" t="s">
        <v>5454</v>
      </c>
      <c r="B2039" s="2">
        <v>45089</v>
      </c>
      <c r="C2039" s="1" t="s">
        <v>6667</v>
      </c>
      <c r="D2039" s="1" t="s">
        <v>24</v>
      </c>
      <c r="E2039">
        <v>2023</v>
      </c>
      <c r="F2039" s="1" t="s">
        <v>1688</v>
      </c>
      <c r="G2039" s="1" t="s">
        <v>1689</v>
      </c>
      <c r="H2039" s="1" t="s">
        <v>4771</v>
      </c>
      <c r="I2039" s="1" t="s">
        <v>4772</v>
      </c>
      <c r="J2039" s="1" t="s">
        <v>70</v>
      </c>
      <c r="K2039" s="3">
        <v>6.39</v>
      </c>
      <c r="L2039">
        <v>5</v>
      </c>
      <c r="M2039" s="3">
        <v>31.95</v>
      </c>
      <c r="N2039" s="1" t="s">
        <v>29</v>
      </c>
      <c r="O2039" s="1" t="s">
        <v>30</v>
      </c>
    </row>
    <row r="2040" spans="1:15" x14ac:dyDescent="0.3">
      <c r="A2040" s="1" t="s">
        <v>5455</v>
      </c>
      <c r="B2040" s="2">
        <v>45225</v>
      </c>
      <c r="C2040" s="1" t="s">
        <v>6672</v>
      </c>
      <c r="D2040" s="1" t="s">
        <v>133</v>
      </c>
      <c r="E2040">
        <v>2023</v>
      </c>
      <c r="F2040" s="1" t="s">
        <v>5456</v>
      </c>
      <c r="G2040" s="1" t="s">
        <v>5457</v>
      </c>
      <c r="H2040" s="1" t="s">
        <v>2048</v>
      </c>
      <c r="I2040" s="1" t="s">
        <v>2453</v>
      </c>
      <c r="J2040" s="1" t="s">
        <v>87</v>
      </c>
      <c r="K2040" s="3">
        <v>26.21</v>
      </c>
      <c r="L2040">
        <v>3</v>
      </c>
      <c r="M2040" s="3">
        <v>78.63</v>
      </c>
      <c r="N2040" s="1" t="s">
        <v>6669</v>
      </c>
      <c r="O2040" s="1" t="s">
        <v>193</v>
      </c>
    </row>
    <row r="2041" spans="1:15" x14ac:dyDescent="0.3">
      <c r="A2041" s="1" t="s">
        <v>5458</v>
      </c>
      <c r="B2041" s="2">
        <v>44907</v>
      </c>
      <c r="C2041" s="1" t="s">
        <v>6667</v>
      </c>
      <c r="D2041" s="1" t="s">
        <v>107</v>
      </c>
      <c r="E2041">
        <v>2022</v>
      </c>
      <c r="F2041" s="1" t="s">
        <v>2285</v>
      </c>
      <c r="G2041" s="1" t="s">
        <v>2720</v>
      </c>
      <c r="H2041" s="1" t="s">
        <v>2246</v>
      </c>
      <c r="I2041" s="1" t="s">
        <v>2247</v>
      </c>
      <c r="J2041" s="1" t="s">
        <v>20</v>
      </c>
      <c r="K2041" s="3">
        <v>7.59</v>
      </c>
      <c r="L2041">
        <v>4</v>
      </c>
      <c r="M2041" s="3">
        <v>30.36</v>
      </c>
      <c r="N2041" s="1" t="s">
        <v>21</v>
      </c>
      <c r="O2041" s="1" t="s">
        <v>22</v>
      </c>
    </row>
    <row r="2042" spans="1:15" x14ac:dyDescent="0.3">
      <c r="A2042" s="1" t="s">
        <v>5459</v>
      </c>
      <c r="B2042" s="2">
        <v>45532</v>
      </c>
      <c r="C2042" s="1" t="s">
        <v>6670</v>
      </c>
      <c r="D2042" s="1" t="s">
        <v>90</v>
      </c>
      <c r="E2042">
        <v>2024</v>
      </c>
      <c r="F2042" s="1" t="s">
        <v>710</v>
      </c>
      <c r="G2042" s="1" t="s">
        <v>711</v>
      </c>
      <c r="H2042" s="1" t="s">
        <v>57</v>
      </c>
      <c r="I2042" s="1" t="s">
        <v>2669</v>
      </c>
      <c r="J2042" s="1" t="s">
        <v>51</v>
      </c>
      <c r="K2042" s="3">
        <v>40.61</v>
      </c>
      <c r="L2042">
        <v>1</v>
      </c>
      <c r="M2042" s="3">
        <v>40.61</v>
      </c>
      <c r="N2042" s="1" t="s">
        <v>88</v>
      </c>
      <c r="O2042" s="1" t="s">
        <v>193</v>
      </c>
    </row>
    <row r="2043" spans="1:15" x14ac:dyDescent="0.3">
      <c r="A2043" s="1" t="s">
        <v>5460</v>
      </c>
      <c r="B2043" s="2">
        <v>45049</v>
      </c>
      <c r="C2043" s="1" t="s">
        <v>6670</v>
      </c>
      <c r="D2043" s="1" t="s">
        <v>46</v>
      </c>
      <c r="E2043">
        <v>2023</v>
      </c>
      <c r="F2043" s="1" t="s">
        <v>3166</v>
      </c>
      <c r="G2043" s="1" t="s">
        <v>3167</v>
      </c>
      <c r="H2043" s="1" t="s">
        <v>2079</v>
      </c>
      <c r="I2043" s="1" t="s">
        <v>5461</v>
      </c>
      <c r="J2043" s="1" t="s">
        <v>20</v>
      </c>
      <c r="K2043" s="3">
        <v>26.82</v>
      </c>
      <c r="L2043">
        <v>2</v>
      </c>
      <c r="M2043" s="3">
        <v>53.64</v>
      </c>
      <c r="N2043" s="1" t="s">
        <v>29</v>
      </c>
      <c r="O2043" s="1" t="s">
        <v>44</v>
      </c>
    </row>
    <row r="2044" spans="1:15" x14ac:dyDescent="0.3">
      <c r="A2044" s="1" t="s">
        <v>5462</v>
      </c>
      <c r="B2044" s="2">
        <v>45230</v>
      </c>
      <c r="C2044" s="1" t="s">
        <v>6671</v>
      </c>
      <c r="D2044" s="1" t="s">
        <v>133</v>
      </c>
      <c r="E2044">
        <v>2023</v>
      </c>
      <c r="F2044" s="1" t="s">
        <v>1413</v>
      </c>
      <c r="G2044" s="1" t="s">
        <v>5463</v>
      </c>
      <c r="H2044" s="1" t="s">
        <v>370</v>
      </c>
      <c r="I2044" s="1" t="s">
        <v>902</v>
      </c>
      <c r="J2044" s="1" t="s">
        <v>20</v>
      </c>
      <c r="K2044" s="3">
        <v>20.56</v>
      </c>
      <c r="L2044">
        <v>5</v>
      </c>
      <c r="M2044" s="3">
        <v>102.8</v>
      </c>
      <c r="N2044" s="1" t="s">
        <v>88</v>
      </c>
      <c r="O2044" s="1" t="s">
        <v>44</v>
      </c>
    </row>
    <row r="2045" spans="1:15" x14ac:dyDescent="0.3">
      <c r="A2045" s="1" t="s">
        <v>5464</v>
      </c>
      <c r="B2045" s="2">
        <v>45604</v>
      </c>
      <c r="C2045" s="1" t="s">
        <v>6668</v>
      </c>
      <c r="D2045" s="1" t="s">
        <v>54</v>
      </c>
      <c r="E2045">
        <v>2024</v>
      </c>
      <c r="F2045" s="1" t="s">
        <v>4301</v>
      </c>
      <c r="G2045" s="1" t="s">
        <v>5465</v>
      </c>
      <c r="H2045" s="1" t="s">
        <v>883</v>
      </c>
      <c r="I2045" s="1" t="s">
        <v>884</v>
      </c>
      <c r="J2045" s="1" t="s">
        <v>20</v>
      </c>
      <c r="K2045" s="3">
        <v>14.92</v>
      </c>
      <c r="L2045">
        <v>3</v>
      </c>
      <c r="M2045" s="3">
        <v>44.76</v>
      </c>
      <c r="N2045" s="1" t="s">
        <v>6669</v>
      </c>
      <c r="O2045" s="1" t="s">
        <v>44</v>
      </c>
    </row>
    <row r="2046" spans="1:15" x14ac:dyDescent="0.3">
      <c r="A2046" s="1" t="s">
        <v>5466</v>
      </c>
      <c r="B2046" s="2">
        <v>45497</v>
      </c>
      <c r="C2046" s="1" t="s">
        <v>6670</v>
      </c>
      <c r="D2046" s="1" t="s">
        <v>32</v>
      </c>
      <c r="E2046">
        <v>2024</v>
      </c>
      <c r="F2046" s="1" t="s">
        <v>3216</v>
      </c>
      <c r="G2046" s="1" t="s">
        <v>5393</v>
      </c>
      <c r="H2046" s="1" t="s">
        <v>197</v>
      </c>
      <c r="I2046" s="1" t="s">
        <v>875</v>
      </c>
      <c r="J2046" s="1" t="s">
        <v>20</v>
      </c>
      <c r="K2046" s="3">
        <v>31.09</v>
      </c>
      <c r="L2046">
        <v>1</v>
      </c>
      <c r="M2046" s="3">
        <v>31.09</v>
      </c>
      <c r="N2046" s="1" t="s">
        <v>21</v>
      </c>
      <c r="O2046" s="1" t="s">
        <v>22</v>
      </c>
    </row>
    <row r="2047" spans="1:15" x14ac:dyDescent="0.3">
      <c r="A2047" s="1" t="s">
        <v>5467</v>
      </c>
      <c r="B2047" s="2">
        <v>45109</v>
      </c>
      <c r="C2047" s="1" t="s">
        <v>6666</v>
      </c>
      <c r="D2047" s="1" t="s">
        <v>32</v>
      </c>
      <c r="E2047">
        <v>2023</v>
      </c>
      <c r="F2047" s="1" t="s">
        <v>958</v>
      </c>
      <c r="G2047" s="1" t="s">
        <v>959</v>
      </c>
      <c r="H2047" s="1" t="s">
        <v>1685</v>
      </c>
      <c r="I2047" s="1" t="s">
        <v>5468</v>
      </c>
      <c r="J2047" s="1" t="s">
        <v>87</v>
      </c>
      <c r="K2047" s="3">
        <v>10.88</v>
      </c>
      <c r="L2047">
        <v>4</v>
      </c>
      <c r="M2047" s="3">
        <v>43.52</v>
      </c>
      <c r="N2047" s="1" t="s">
        <v>6669</v>
      </c>
      <c r="O2047" s="1" t="s">
        <v>37</v>
      </c>
    </row>
    <row r="2048" spans="1:15" x14ac:dyDescent="0.3">
      <c r="A2048" s="1" t="s">
        <v>5469</v>
      </c>
      <c r="B2048" s="2">
        <v>45232</v>
      </c>
      <c r="C2048" s="1" t="s">
        <v>6672</v>
      </c>
      <c r="D2048" s="1" t="s">
        <v>54</v>
      </c>
      <c r="E2048">
        <v>2023</v>
      </c>
      <c r="F2048" s="1" t="s">
        <v>765</v>
      </c>
      <c r="G2048" s="1" t="s">
        <v>5258</v>
      </c>
      <c r="H2048" s="1" t="s">
        <v>851</v>
      </c>
      <c r="I2048" s="1" t="s">
        <v>3928</v>
      </c>
      <c r="J2048" s="1" t="s">
        <v>51</v>
      </c>
      <c r="K2048" s="3">
        <v>24.03</v>
      </c>
      <c r="L2048">
        <v>4</v>
      </c>
      <c r="M2048" s="3">
        <v>96.12</v>
      </c>
      <c r="N2048" s="1" t="s">
        <v>6669</v>
      </c>
      <c r="O2048" s="1" t="s">
        <v>30</v>
      </c>
    </row>
    <row r="2049" spans="1:15" x14ac:dyDescent="0.3">
      <c r="A2049" s="1" t="s">
        <v>5470</v>
      </c>
      <c r="B2049" s="2">
        <v>45420</v>
      </c>
      <c r="C2049" s="1" t="s">
        <v>6670</v>
      </c>
      <c r="D2049" s="1" t="s">
        <v>46</v>
      </c>
      <c r="E2049">
        <v>2024</v>
      </c>
      <c r="F2049" s="1" t="s">
        <v>640</v>
      </c>
      <c r="G2049" s="1" t="s">
        <v>641</v>
      </c>
      <c r="H2049" s="1" t="s">
        <v>2697</v>
      </c>
      <c r="I2049" s="1" t="s">
        <v>2698</v>
      </c>
      <c r="J2049" s="1" t="s">
        <v>20</v>
      </c>
      <c r="K2049" s="3">
        <v>38.200000000000003</v>
      </c>
      <c r="L2049">
        <v>3</v>
      </c>
      <c r="M2049" s="3">
        <v>114.6</v>
      </c>
      <c r="N2049" s="1" t="s">
        <v>29</v>
      </c>
      <c r="O2049" s="1" t="s">
        <v>193</v>
      </c>
    </row>
    <row r="2050" spans="1:15" x14ac:dyDescent="0.3">
      <c r="A2050" s="1" t="s">
        <v>5471</v>
      </c>
      <c r="B2050" s="2">
        <v>45552</v>
      </c>
      <c r="C2050" s="1" t="s">
        <v>6671</v>
      </c>
      <c r="D2050" s="1" t="s">
        <v>60</v>
      </c>
      <c r="E2050">
        <v>2024</v>
      </c>
      <c r="F2050" s="1" t="s">
        <v>2406</v>
      </c>
      <c r="G2050" s="1" t="s">
        <v>2737</v>
      </c>
      <c r="H2050" s="1" t="s">
        <v>4988</v>
      </c>
      <c r="I2050" s="1" t="s">
        <v>4989</v>
      </c>
      <c r="J2050" s="1" t="s">
        <v>20</v>
      </c>
      <c r="K2050" s="3">
        <v>22.13</v>
      </c>
      <c r="L2050">
        <v>4</v>
      </c>
      <c r="M2050" s="3">
        <v>88.52</v>
      </c>
      <c r="N2050" s="1" t="s">
        <v>29</v>
      </c>
      <c r="O2050" s="1" t="s">
        <v>22</v>
      </c>
    </row>
    <row r="2051" spans="1:15" x14ac:dyDescent="0.3">
      <c r="A2051" s="1" t="s">
        <v>5472</v>
      </c>
      <c r="B2051" s="2">
        <v>45300</v>
      </c>
      <c r="C2051" s="1" t="s">
        <v>6671</v>
      </c>
      <c r="D2051" s="1" t="s">
        <v>210</v>
      </c>
      <c r="E2051">
        <v>2024</v>
      </c>
      <c r="F2051" s="1" t="s">
        <v>5375</v>
      </c>
      <c r="G2051" s="1" t="s">
        <v>5376</v>
      </c>
      <c r="H2051" s="1" t="s">
        <v>883</v>
      </c>
      <c r="I2051" s="1" t="s">
        <v>884</v>
      </c>
      <c r="J2051" s="1" t="s">
        <v>70</v>
      </c>
      <c r="K2051" s="3">
        <v>17.850000000000001</v>
      </c>
      <c r="L2051">
        <v>3</v>
      </c>
      <c r="M2051" s="3">
        <v>53.55</v>
      </c>
      <c r="N2051" s="1" t="s">
        <v>21</v>
      </c>
      <c r="O2051" s="1" t="s">
        <v>22</v>
      </c>
    </row>
    <row r="2052" spans="1:15" x14ac:dyDescent="0.3">
      <c r="A2052" s="1" t="s">
        <v>5473</v>
      </c>
      <c r="B2052" s="2">
        <v>44865</v>
      </c>
      <c r="C2052" s="1" t="s">
        <v>6667</v>
      </c>
      <c r="D2052" s="1" t="s">
        <v>133</v>
      </c>
      <c r="E2052">
        <v>2022</v>
      </c>
      <c r="F2052" s="1" t="s">
        <v>834</v>
      </c>
      <c r="G2052" s="1" t="s">
        <v>835</v>
      </c>
      <c r="H2052" s="1" t="s">
        <v>4272</v>
      </c>
      <c r="I2052" s="1" t="s">
        <v>4273</v>
      </c>
      <c r="J2052" s="1" t="s">
        <v>20</v>
      </c>
      <c r="K2052" s="3">
        <v>19.61</v>
      </c>
      <c r="L2052">
        <v>2</v>
      </c>
      <c r="M2052" s="3">
        <v>39.22</v>
      </c>
      <c r="N2052" s="1" t="s">
        <v>21</v>
      </c>
      <c r="O2052" s="1" t="s">
        <v>37</v>
      </c>
    </row>
    <row r="2053" spans="1:15" x14ac:dyDescent="0.3">
      <c r="A2053" s="1" t="s">
        <v>5474</v>
      </c>
      <c r="B2053" s="2">
        <v>45086</v>
      </c>
      <c r="C2053" s="1" t="s">
        <v>6668</v>
      </c>
      <c r="D2053" s="1" t="s">
        <v>24</v>
      </c>
      <c r="E2053">
        <v>2023</v>
      </c>
      <c r="F2053" s="1" t="s">
        <v>4622</v>
      </c>
      <c r="G2053" s="1" t="s">
        <v>4623</v>
      </c>
      <c r="H2053" s="1" t="s">
        <v>2268</v>
      </c>
      <c r="I2053" s="1" t="s">
        <v>2269</v>
      </c>
      <c r="J2053" s="1" t="s">
        <v>70</v>
      </c>
      <c r="K2053" s="3">
        <v>39.869999999999997</v>
      </c>
      <c r="L2053">
        <v>2</v>
      </c>
      <c r="M2053" s="3">
        <v>79.739999999999995</v>
      </c>
      <c r="N2053" s="1" t="s">
        <v>6669</v>
      </c>
      <c r="O2053" s="1" t="s">
        <v>37</v>
      </c>
    </row>
    <row r="2054" spans="1:15" x14ac:dyDescent="0.3">
      <c r="A2054" s="1" t="s">
        <v>5475</v>
      </c>
      <c r="B2054" s="2">
        <v>45519</v>
      </c>
      <c r="C2054" s="1" t="s">
        <v>6672</v>
      </c>
      <c r="D2054" s="1" t="s">
        <v>90</v>
      </c>
      <c r="E2054">
        <v>2024</v>
      </c>
      <c r="F2054" s="1" t="s">
        <v>4143</v>
      </c>
      <c r="G2054" s="1" t="s">
        <v>5476</v>
      </c>
      <c r="H2054" s="1" t="s">
        <v>5477</v>
      </c>
      <c r="I2054" s="1" t="s">
        <v>5478</v>
      </c>
      <c r="J2054" s="1" t="s">
        <v>87</v>
      </c>
      <c r="K2054" s="3">
        <v>42.48</v>
      </c>
      <c r="L2054">
        <v>5</v>
      </c>
      <c r="M2054" s="3">
        <v>212.4</v>
      </c>
      <c r="N2054" s="1" t="s">
        <v>6669</v>
      </c>
      <c r="O2054" s="1" t="s">
        <v>22</v>
      </c>
    </row>
    <row r="2055" spans="1:15" x14ac:dyDescent="0.3">
      <c r="A2055" s="1" t="s">
        <v>5479</v>
      </c>
      <c r="B2055" s="2">
        <v>45584</v>
      </c>
      <c r="C2055" s="1" t="s">
        <v>6673</v>
      </c>
      <c r="D2055" s="1" t="s">
        <v>133</v>
      </c>
      <c r="E2055">
        <v>2024</v>
      </c>
      <c r="F2055" s="1" t="s">
        <v>2884</v>
      </c>
      <c r="G2055" s="1" t="s">
        <v>2885</v>
      </c>
      <c r="H2055" s="1" t="s">
        <v>5480</v>
      </c>
      <c r="I2055" s="1" t="s">
        <v>5481</v>
      </c>
      <c r="J2055" s="1" t="s">
        <v>20</v>
      </c>
      <c r="K2055" s="3">
        <v>43.46</v>
      </c>
      <c r="L2055">
        <v>4</v>
      </c>
      <c r="M2055" s="3">
        <v>173.84</v>
      </c>
      <c r="N2055" s="1" t="s">
        <v>21</v>
      </c>
      <c r="O2055" s="1" t="s">
        <v>37</v>
      </c>
    </row>
    <row r="2056" spans="1:15" x14ac:dyDescent="0.3">
      <c r="A2056" s="1" t="s">
        <v>5482</v>
      </c>
      <c r="B2056" s="2">
        <v>45120</v>
      </c>
      <c r="C2056" s="1" t="s">
        <v>6672</v>
      </c>
      <c r="D2056" s="1" t="s">
        <v>32</v>
      </c>
      <c r="E2056">
        <v>2023</v>
      </c>
      <c r="F2056" s="1" t="s">
        <v>770</v>
      </c>
      <c r="G2056" s="1" t="s">
        <v>771</v>
      </c>
      <c r="H2056" s="1" t="s">
        <v>5483</v>
      </c>
      <c r="I2056" s="1" t="s">
        <v>5484</v>
      </c>
      <c r="J2056" s="1" t="s">
        <v>51</v>
      </c>
      <c r="K2056" s="3">
        <v>32.03</v>
      </c>
      <c r="L2056">
        <v>5</v>
      </c>
      <c r="M2056" s="3">
        <v>160.15</v>
      </c>
      <c r="N2056" s="1" t="s">
        <v>21</v>
      </c>
      <c r="O2056" s="1" t="s">
        <v>44</v>
      </c>
    </row>
    <row r="2057" spans="1:15" x14ac:dyDescent="0.3">
      <c r="A2057" s="1" t="s">
        <v>5485</v>
      </c>
      <c r="B2057" s="2">
        <v>44913</v>
      </c>
      <c r="C2057" s="1" t="s">
        <v>6666</v>
      </c>
      <c r="D2057" s="1" t="s">
        <v>107</v>
      </c>
      <c r="E2057">
        <v>2022</v>
      </c>
      <c r="F2057" s="1" t="s">
        <v>2035</v>
      </c>
      <c r="G2057" s="1" t="s">
        <v>3864</v>
      </c>
      <c r="H2057" s="1" t="s">
        <v>2110</v>
      </c>
      <c r="I2057" s="1" t="s">
        <v>5097</v>
      </c>
      <c r="J2057" s="1" t="s">
        <v>87</v>
      </c>
      <c r="K2057" s="3">
        <v>5.57</v>
      </c>
      <c r="L2057">
        <v>1</v>
      </c>
      <c r="M2057" s="3">
        <v>5.57</v>
      </c>
      <c r="N2057" s="1" t="s">
        <v>29</v>
      </c>
      <c r="O2057" s="1" t="s">
        <v>22</v>
      </c>
    </row>
    <row r="2058" spans="1:15" x14ac:dyDescent="0.3">
      <c r="A2058" s="1" t="s">
        <v>5486</v>
      </c>
      <c r="B2058" s="2">
        <v>45432</v>
      </c>
      <c r="C2058" s="1" t="s">
        <v>6667</v>
      </c>
      <c r="D2058" s="1" t="s">
        <v>46</v>
      </c>
      <c r="E2058">
        <v>2024</v>
      </c>
      <c r="F2058" s="1" t="s">
        <v>123</v>
      </c>
      <c r="G2058" s="1" t="s">
        <v>3611</v>
      </c>
      <c r="H2058" s="1" t="s">
        <v>2053</v>
      </c>
      <c r="I2058" s="1" t="s">
        <v>5328</v>
      </c>
      <c r="J2058" s="1" t="s">
        <v>87</v>
      </c>
      <c r="K2058" s="3">
        <v>47.42</v>
      </c>
      <c r="L2058">
        <v>3</v>
      </c>
      <c r="M2058" s="3">
        <v>142.26</v>
      </c>
      <c r="N2058" s="1" t="s">
        <v>29</v>
      </c>
      <c r="O2058" s="1" t="s">
        <v>22</v>
      </c>
    </row>
    <row r="2059" spans="1:15" x14ac:dyDescent="0.3">
      <c r="A2059" s="1" t="s">
        <v>5487</v>
      </c>
      <c r="B2059" s="2">
        <v>45666</v>
      </c>
      <c r="C2059" s="1" t="s">
        <v>6672</v>
      </c>
      <c r="D2059" s="1" t="s">
        <v>210</v>
      </c>
      <c r="E2059">
        <v>2025</v>
      </c>
      <c r="F2059" s="1" t="s">
        <v>1304</v>
      </c>
      <c r="G2059" s="1" t="s">
        <v>5488</v>
      </c>
      <c r="H2059" s="1" t="s">
        <v>416</v>
      </c>
      <c r="I2059" s="1" t="s">
        <v>3411</v>
      </c>
      <c r="J2059" s="1" t="s">
        <v>20</v>
      </c>
      <c r="K2059" s="3">
        <v>40.42</v>
      </c>
      <c r="L2059">
        <v>4</v>
      </c>
      <c r="M2059" s="3">
        <v>161.68</v>
      </c>
      <c r="N2059" s="1" t="s">
        <v>6669</v>
      </c>
      <c r="O2059" s="1" t="s">
        <v>22</v>
      </c>
    </row>
    <row r="2060" spans="1:15" x14ac:dyDescent="0.3">
      <c r="A2060" s="1" t="s">
        <v>5489</v>
      </c>
      <c r="B2060" s="2">
        <v>45193</v>
      </c>
      <c r="C2060" s="1" t="s">
        <v>6666</v>
      </c>
      <c r="D2060" s="1" t="s">
        <v>60</v>
      </c>
      <c r="E2060">
        <v>2023</v>
      </c>
      <c r="F2060" s="1" t="s">
        <v>1422</v>
      </c>
      <c r="G2060" s="1" t="s">
        <v>2466</v>
      </c>
      <c r="H2060" s="1" t="s">
        <v>2877</v>
      </c>
      <c r="I2060" s="1" t="s">
        <v>3872</v>
      </c>
      <c r="J2060" s="1" t="s">
        <v>20</v>
      </c>
      <c r="K2060" s="3">
        <v>25.78</v>
      </c>
      <c r="L2060">
        <v>3</v>
      </c>
      <c r="M2060" s="3">
        <v>77.34</v>
      </c>
      <c r="N2060" s="1" t="s">
        <v>21</v>
      </c>
      <c r="O2060" s="1" t="s">
        <v>37</v>
      </c>
    </row>
    <row r="2061" spans="1:15" x14ac:dyDescent="0.3">
      <c r="A2061" s="1" t="s">
        <v>5490</v>
      </c>
      <c r="B2061" s="2">
        <v>45196</v>
      </c>
      <c r="C2061" s="1" t="s">
        <v>6670</v>
      </c>
      <c r="D2061" s="1" t="s">
        <v>60</v>
      </c>
      <c r="E2061">
        <v>2023</v>
      </c>
      <c r="F2061" s="1" t="s">
        <v>4823</v>
      </c>
      <c r="G2061" s="1" t="s">
        <v>5441</v>
      </c>
      <c r="H2061" s="1" t="s">
        <v>319</v>
      </c>
      <c r="I2061" s="1" t="s">
        <v>320</v>
      </c>
      <c r="J2061" s="1" t="s">
        <v>20</v>
      </c>
      <c r="K2061" s="3">
        <v>28.02</v>
      </c>
      <c r="L2061">
        <v>4</v>
      </c>
      <c r="M2061" s="3">
        <v>112.08</v>
      </c>
      <c r="N2061" s="1" t="s">
        <v>21</v>
      </c>
      <c r="O2061" s="1" t="s">
        <v>22</v>
      </c>
    </row>
    <row r="2062" spans="1:15" x14ac:dyDescent="0.3">
      <c r="A2062" s="1" t="s">
        <v>5491</v>
      </c>
      <c r="B2062" s="2">
        <v>45152</v>
      </c>
      <c r="C2062" s="1" t="s">
        <v>6667</v>
      </c>
      <c r="D2062" s="1" t="s">
        <v>90</v>
      </c>
      <c r="E2062">
        <v>2023</v>
      </c>
      <c r="F2062" s="1" t="s">
        <v>1966</v>
      </c>
      <c r="G2062" s="1" t="s">
        <v>1967</v>
      </c>
      <c r="H2062" s="1" t="s">
        <v>2493</v>
      </c>
      <c r="I2062" s="1" t="s">
        <v>5492</v>
      </c>
      <c r="J2062" s="1" t="s">
        <v>20</v>
      </c>
      <c r="K2062" s="3">
        <v>18.670000000000002</v>
      </c>
      <c r="L2062">
        <v>5</v>
      </c>
      <c r="M2062" s="3">
        <v>93.35</v>
      </c>
      <c r="N2062" s="1" t="s">
        <v>21</v>
      </c>
      <c r="O2062" s="1" t="s">
        <v>37</v>
      </c>
    </row>
    <row r="2063" spans="1:15" x14ac:dyDescent="0.3">
      <c r="A2063" s="1" t="s">
        <v>5493</v>
      </c>
      <c r="B2063" s="2">
        <v>45071</v>
      </c>
      <c r="C2063" s="1" t="s">
        <v>6672</v>
      </c>
      <c r="D2063" s="1" t="s">
        <v>46</v>
      </c>
      <c r="E2063">
        <v>2023</v>
      </c>
      <c r="F2063" s="1" t="s">
        <v>463</v>
      </c>
      <c r="G2063" s="1" t="s">
        <v>5494</v>
      </c>
      <c r="H2063" s="1" t="s">
        <v>1821</v>
      </c>
      <c r="I2063" s="1" t="s">
        <v>1822</v>
      </c>
      <c r="J2063" s="1" t="s">
        <v>20</v>
      </c>
      <c r="K2063" s="3">
        <v>25.33</v>
      </c>
      <c r="L2063">
        <v>1</v>
      </c>
      <c r="M2063" s="3">
        <v>25.33</v>
      </c>
      <c r="N2063" s="1" t="s">
        <v>21</v>
      </c>
      <c r="O2063" s="1" t="s">
        <v>37</v>
      </c>
    </row>
    <row r="2064" spans="1:15" x14ac:dyDescent="0.3">
      <c r="A2064" s="1" t="s">
        <v>5495</v>
      </c>
      <c r="B2064" s="2">
        <v>45454</v>
      </c>
      <c r="C2064" s="1" t="s">
        <v>6671</v>
      </c>
      <c r="D2064" s="1" t="s">
        <v>24</v>
      </c>
      <c r="E2064">
        <v>2024</v>
      </c>
      <c r="F2064" s="1" t="s">
        <v>2644</v>
      </c>
      <c r="G2064" s="1" t="s">
        <v>3316</v>
      </c>
      <c r="H2064" s="1" t="s">
        <v>2779</v>
      </c>
      <c r="I2064" s="1" t="s">
        <v>3514</v>
      </c>
      <c r="J2064" s="1" t="s">
        <v>70</v>
      </c>
      <c r="K2064" s="3">
        <v>18.059999999999999</v>
      </c>
      <c r="L2064">
        <v>5</v>
      </c>
      <c r="M2064" s="3">
        <v>90.3</v>
      </c>
      <c r="N2064" s="1" t="s">
        <v>21</v>
      </c>
      <c r="O2064" s="1" t="s">
        <v>22</v>
      </c>
    </row>
    <row r="2065" spans="1:15" x14ac:dyDescent="0.3">
      <c r="A2065" s="1" t="s">
        <v>5496</v>
      </c>
      <c r="B2065" s="2">
        <v>45653</v>
      </c>
      <c r="C2065" s="1" t="s">
        <v>6668</v>
      </c>
      <c r="D2065" s="1" t="s">
        <v>107</v>
      </c>
      <c r="E2065">
        <v>2024</v>
      </c>
      <c r="F2065" s="1" t="s">
        <v>1588</v>
      </c>
      <c r="G2065" s="1" t="s">
        <v>3741</v>
      </c>
      <c r="H2065" s="1" t="s">
        <v>2872</v>
      </c>
      <c r="I2065" s="1" t="s">
        <v>2873</v>
      </c>
      <c r="J2065" s="1" t="s">
        <v>51</v>
      </c>
      <c r="K2065" s="3">
        <v>22.62</v>
      </c>
      <c r="L2065">
        <v>4</v>
      </c>
      <c r="M2065" s="3">
        <v>90.48</v>
      </c>
      <c r="N2065" s="1" t="s">
        <v>88</v>
      </c>
      <c r="O2065" s="1" t="s">
        <v>37</v>
      </c>
    </row>
    <row r="2066" spans="1:15" x14ac:dyDescent="0.3">
      <c r="A2066" s="1" t="s">
        <v>5497</v>
      </c>
      <c r="B2066" s="2">
        <v>45069</v>
      </c>
      <c r="C2066" s="1" t="s">
        <v>6671</v>
      </c>
      <c r="D2066" s="1" t="s">
        <v>46</v>
      </c>
      <c r="E2066">
        <v>2023</v>
      </c>
      <c r="F2066" s="1" t="s">
        <v>2035</v>
      </c>
      <c r="G2066" s="1" t="s">
        <v>5281</v>
      </c>
      <c r="H2066" s="1" t="s">
        <v>355</v>
      </c>
      <c r="I2066" s="1" t="s">
        <v>2558</v>
      </c>
      <c r="J2066" s="1" t="s">
        <v>20</v>
      </c>
      <c r="K2066" s="3">
        <v>26.39</v>
      </c>
      <c r="L2066">
        <v>2</v>
      </c>
      <c r="M2066" s="3">
        <v>52.78</v>
      </c>
      <c r="N2066" s="1" t="s">
        <v>21</v>
      </c>
      <c r="O2066" s="1" t="s">
        <v>193</v>
      </c>
    </row>
    <row r="2067" spans="1:15" x14ac:dyDescent="0.3">
      <c r="A2067" s="1" t="s">
        <v>5498</v>
      </c>
      <c r="B2067" s="2">
        <v>45551</v>
      </c>
      <c r="C2067" s="1" t="s">
        <v>6667</v>
      </c>
      <c r="D2067" s="1" t="s">
        <v>60</v>
      </c>
      <c r="E2067">
        <v>2024</v>
      </c>
      <c r="F2067" s="1" t="s">
        <v>538</v>
      </c>
      <c r="G2067" s="1" t="s">
        <v>539</v>
      </c>
      <c r="H2067" s="1" t="s">
        <v>141</v>
      </c>
      <c r="I2067" s="1" t="s">
        <v>142</v>
      </c>
      <c r="J2067" s="1" t="s">
        <v>20</v>
      </c>
      <c r="K2067" s="3">
        <v>50.81</v>
      </c>
      <c r="L2067">
        <v>3</v>
      </c>
      <c r="M2067" s="3">
        <v>152.43</v>
      </c>
      <c r="N2067" s="1" t="s">
        <v>21</v>
      </c>
      <c r="O2067" s="1" t="s">
        <v>22</v>
      </c>
    </row>
    <row r="2068" spans="1:15" x14ac:dyDescent="0.3">
      <c r="A2068" s="1" t="s">
        <v>5499</v>
      </c>
      <c r="B2068" s="2">
        <v>45357</v>
      </c>
      <c r="C2068" s="1" t="s">
        <v>6670</v>
      </c>
      <c r="D2068" s="1" t="s">
        <v>15</v>
      </c>
      <c r="E2068">
        <v>2024</v>
      </c>
      <c r="F2068" s="1" t="s">
        <v>921</v>
      </c>
      <c r="G2068" s="1" t="s">
        <v>2851</v>
      </c>
      <c r="H2068" s="1" t="s">
        <v>2074</v>
      </c>
      <c r="I2068" s="1" t="s">
        <v>3700</v>
      </c>
      <c r="J2068" s="1" t="s">
        <v>87</v>
      </c>
      <c r="K2068" s="3">
        <v>19.93</v>
      </c>
      <c r="L2068">
        <v>3</v>
      </c>
      <c r="M2068" s="3">
        <v>59.79</v>
      </c>
      <c r="N2068" s="1" t="s">
        <v>88</v>
      </c>
      <c r="O2068" s="1" t="s">
        <v>22</v>
      </c>
    </row>
    <row r="2069" spans="1:15" x14ac:dyDescent="0.3">
      <c r="A2069" s="1" t="s">
        <v>5500</v>
      </c>
      <c r="B2069" s="2">
        <v>45043</v>
      </c>
      <c r="C2069" s="1" t="s">
        <v>6672</v>
      </c>
      <c r="D2069" s="1" t="s">
        <v>82</v>
      </c>
      <c r="E2069">
        <v>2023</v>
      </c>
      <c r="F2069" s="1" t="s">
        <v>1163</v>
      </c>
      <c r="G2069" s="1" t="s">
        <v>3066</v>
      </c>
      <c r="H2069" s="1" t="s">
        <v>2019</v>
      </c>
      <c r="I2069" s="1" t="s">
        <v>2917</v>
      </c>
      <c r="J2069" s="1" t="s">
        <v>20</v>
      </c>
      <c r="K2069" s="3">
        <v>42.74</v>
      </c>
      <c r="L2069">
        <v>4</v>
      </c>
      <c r="M2069" s="3">
        <v>170.96</v>
      </c>
      <c r="N2069" s="1" t="s">
        <v>6669</v>
      </c>
      <c r="O2069" s="1" t="s">
        <v>80</v>
      </c>
    </row>
    <row r="2070" spans="1:15" x14ac:dyDescent="0.3">
      <c r="A2070" s="1" t="s">
        <v>5501</v>
      </c>
      <c r="B2070" s="2">
        <v>45255</v>
      </c>
      <c r="C2070" s="1" t="s">
        <v>6673</v>
      </c>
      <c r="D2070" s="1" t="s">
        <v>54</v>
      </c>
      <c r="E2070">
        <v>2023</v>
      </c>
      <c r="F2070" s="1" t="s">
        <v>1588</v>
      </c>
      <c r="G2070" s="1" t="s">
        <v>4198</v>
      </c>
      <c r="H2070" s="1" t="s">
        <v>752</v>
      </c>
      <c r="I2070" s="1" t="s">
        <v>4464</v>
      </c>
      <c r="J2070" s="1" t="s">
        <v>51</v>
      </c>
      <c r="K2070" s="3">
        <v>34.96</v>
      </c>
      <c r="L2070">
        <v>4</v>
      </c>
      <c r="M2070" s="3">
        <v>139.84</v>
      </c>
      <c r="N2070" s="1" t="s">
        <v>88</v>
      </c>
      <c r="O2070" s="1" t="s">
        <v>44</v>
      </c>
    </row>
    <row r="2071" spans="1:15" x14ac:dyDescent="0.3">
      <c r="A2071" s="1" t="s">
        <v>5502</v>
      </c>
      <c r="B2071" s="2">
        <v>45547</v>
      </c>
      <c r="C2071" s="1" t="s">
        <v>6672</v>
      </c>
      <c r="D2071" s="1" t="s">
        <v>60</v>
      </c>
      <c r="E2071">
        <v>2024</v>
      </c>
      <c r="F2071" s="1" t="s">
        <v>5503</v>
      </c>
      <c r="G2071" s="1" t="s">
        <v>5504</v>
      </c>
      <c r="H2071" s="1" t="s">
        <v>1571</v>
      </c>
      <c r="I2071" s="1" t="s">
        <v>1572</v>
      </c>
      <c r="J2071" s="1" t="s">
        <v>51</v>
      </c>
      <c r="K2071" s="3">
        <v>28.13</v>
      </c>
      <c r="L2071">
        <v>2</v>
      </c>
      <c r="M2071" s="3">
        <v>56.26</v>
      </c>
      <c r="N2071" s="1" t="s">
        <v>21</v>
      </c>
      <c r="O2071" s="1" t="s">
        <v>30</v>
      </c>
    </row>
    <row r="2072" spans="1:15" x14ac:dyDescent="0.3">
      <c r="A2072" s="1" t="s">
        <v>5505</v>
      </c>
      <c r="B2072" s="2">
        <v>45510</v>
      </c>
      <c r="C2072" s="1" t="s">
        <v>6671</v>
      </c>
      <c r="D2072" s="1" t="s">
        <v>90</v>
      </c>
      <c r="E2072">
        <v>2024</v>
      </c>
      <c r="F2072" s="1" t="s">
        <v>3403</v>
      </c>
      <c r="G2072" s="1" t="s">
        <v>3404</v>
      </c>
      <c r="H2072" s="1" t="s">
        <v>393</v>
      </c>
      <c r="I2072" s="1" t="s">
        <v>394</v>
      </c>
      <c r="J2072" s="1" t="s">
        <v>20</v>
      </c>
      <c r="K2072" s="3">
        <v>35.71</v>
      </c>
      <c r="L2072">
        <v>2</v>
      </c>
      <c r="M2072" s="3">
        <v>71.42</v>
      </c>
      <c r="N2072" s="1" t="s">
        <v>6669</v>
      </c>
      <c r="O2072" s="1" t="s">
        <v>95</v>
      </c>
    </row>
    <row r="2073" spans="1:15" x14ac:dyDescent="0.3">
      <c r="A2073" s="1" t="s">
        <v>5506</v>
      </c>
      <c r="B2073" s="2">
        <v>44877</v>
      </c>
      <c r="C2073" s="1" t="s">
        <v>6673</v>
      </c>
      <c r="D2073" s="1" t="s">
        <v>54</v>
      </c>
      <c r="E2073">
        <v>2022</v>
      </c>
      <c r="F2073" s="1" t="s">
        <v>2491</v>
      </c>
      <c r="G2073" s="1" t="s">
        <v>2538</v>
      </c>
      <c r="H2073" s="1" t="s">
        <v>1021</v>
      </c>
      <c r="I2073" s="1" t="s">
        <v>1022</v>
      </c>
      <c r="J2073" s="1" t="s">
        <v>20</v>
      </c>
      <c r="K2073" s="3">
        <v>19.64</v>
      </c>
      <c r="L2073">
        <v>2</v>
      </c>
      <c r="M2073" s="3">
        <v>39.28</v>
      </c>
      <c r="N2073" s="1" t="s">
        <v>6669</v>
      </c>
      <c r="O2073" s="1" t="s">
        <v>80</v>
      </c>
    </row>
    <row r="2074" spans="1:15" x14ac:dyDescent="0.3">
      <c r="A2074" s="1" t="s">
        <v>5507</v>
      </c>
      <c r="B2074" s="2">
        <v>45567</v>
      </c>
      <c r="C2074" s="1" t="s">
        <v>6670</v>
      </c>
      <c r="D2074" s="1" t="s">
        <v>133</v>
      </c>
      <c r="E2074">
        <v>2024</v>
      </c>
      <c r="F2074" s="1" t="s">
        <v>898</v>
      </c>
      <c r="G2074" s="1" t="s">
        <v>5508</v>
      </c>
      <c r="H2074" s="1" t="s">
        <v>1007</v>
      </c>
      <c r="I2074" s="1" t="s">
        <v>1008</v>
      </c>
      <c r="J2074" s="1" t="s">
        <v>20</v>
      </c>
      <c r="K2074" s="3">
        <v>34.090000000000003</v>
      </c>
      <c r="L2074">
        <v>4</v>
      </c>
      <c r="M2074" s="3">
        <v>136.36000000000001</v>
      </c>
      <c r="N2074" s="1" t="s">
        <v>29</v>
      </c>
      <c r="O2074" s="1" t="s">
        <v>30</v>
      </c>
    </row>
    <row r="2075" spans="1:15" x14ac:dyDescent="0.3">
      <c r="A2075" s="1" t="s">
        <v>5509</v>
      </c>
      <c r="B2075" s="2">
        <v>45573</v>
      </c>
      <c r="C2075" s="1" t="s">
        <v>6671</v>
      </c>
      <c r="D2075" s="1" t="s">
        <v>133</v>
      </c>
      <c r="E2075">
        <v>2024</v>
      </c>
      <c r="F2075" s="1" t="s">
        <v>1691</v>
      </c>
      <c r="G2075" s="1" t="s">
        <v>3674</v>
      </c>
      <c r="H2075" s="1" t="s">
        <v>678</v>
      </c>
      <c r="I2075" s="1" t="s">
        <v>679</v>
      </c>
      <c r="J2075" s="1" t="s">
        <v>51</v>
      </c>
      <c r="K2075" s="3">
        <v>28.28</v>
      </c>
      <c r="L2075">
        <v>3</v>
      </c>
      <c r="M2075" s="3">
        <v>84.84</v>
      </c>
      <c r="N2075" s="1" t="s">
        <v>21</v>
      </c>
      <c r="O2075" s="1" t="s">
        <v>95</v>
      </c>
    </row>
    <row r="2076" spans="1:15" x14ac:dyDescent="0.3">
      <c r="A2076" s="1" t="s">
        <v>5510</v>
      </c>
      <c r="B2076" s="2">
        <v>45801</v>
      </c>
      <c r="C2076" s="1" t="s">
        <v>6673</v>
      </c>
      <c r="D2076" s="1" t="s">
        <v>46</v>
      </c>
      <c r="E2076">
        <v>2025</v>
      </c>
      <c r="F2076" s="1" t="s">
        <v>854</v>
      </c>
      <c r="G2076" s="1" t="s">
        <v>4838</v>
      </c>
      <c r="H2076" s="1" t="s">
        <v>593</v>
      </c>
      <c r="I2076" s="1" t="s">
        <v>2923</v>
      </c>
      <c r="J2076" s="1" t="s">
        <v>20</v>
      </c>
      <c r="K2076" s="3">
        <v>45.23</v>
      </c>
      <c r="L2076">
        <v>2</v>
      </c>
      <c r="M2076" s="3">
        <v>90.46</v>
      </c>
      <c r="N2076" s="1" t="s">
        <v>21</v>
      </c>
      <c r="O2076" s="1" t="s">
        <v>44</v>
      </c>
    </row>
    <row r="2077" spans="1:15" x14ac:dyDescent="0.3">
      <c r="A2077" s="1" t="s">
        <v>5511</v>
      </c>
      <c r="B2077" s="2">
        <v>45170</v>
      </c>
      <c r="C2077" s="1" t="s">
        <v>6668</v>
      </c>
      <c r="D2077" s="1" t="s">
        <v>60</v>
      </c>
      <c r="E2077">
        <v>2023</v>
      </c>
      <c r="F2077" s="1" t="s">
        <v>2554</v>
      </c>
      <c r="G2077" s="1" t="s">
        <v>2555</v>
      </c>
      <c r="H2077" s="1" t="s">
        <v>1319</v>
      </c>
      <c r="I2077" s="1" t="s">
        <v>1320</v>
      </c>
      <c r="J2077" s="1" t="s">
        <v>70</v>
      </c>
      <c r="K2077" s="3">
        <v>41.42</v>
      </c>
      <c r="L2077">
        <v>2</v>
      </c>
      <c r="M2077" s="3">
        <v>82.84</v>
      </c>
      <c r="N2077" s="1" t="s">
        <v>6669</v>
      </c>
      <c r="O2077" s="1" t="s">
        <v>95</v>
      </c>
    </row>
    <row r="2078" spans="1:15" x14ac:dyDescent="0.3">
      <c r="A2078" s="1" t="s">
        <v>5512</v>
      </c>
      <c r="B2078" s="2">
        <v>45121</v>
      </c>
      <c r="C2078" s="1" t="s">
        <v>6668</v>
      </c>
      <c r="D2078" s="1" t="s">
        <v>32</v>
      </c>
      <c r="E2078">
        <v>2023</v>
      </c>
      <c r="F2078" s="1" t="s">
        <v>5513</v>
      </c>
      <c r="G2078" s="1" t="s">
        <v>5514</v>
      </c>
      <c r="H2078" s="1" t="s">
        <v>3733</v>
      </c>
      <c r="I2078" s="1" t="s">
        <v>5515</v>
      </c>
      <c r="J2078" s="1" t="s">
        <v>87</v>
      </c>
      <c r="K2078" s="3">
        <v>8.3000000000000007</v>
      </c>
      <c r="L2078">
        <v>4</v>
      </c>
      <c r="M2078" s="3">
        <v>33.200000000000003</v>
      </c>
      <c r="N2078" s="1" t="s">
        <v>88</v>
      </c>
      <c r="O2078" s="1" t="s">
        <v>22</v>
      </c>
    </row>
    <row r="2079" spans="1:15" x14ac:dyDescent="0.3">
      <c r="A2079" s="1" t="s">
        <v>5516</v>
      </c>
      <c r="B2079" s="2">
        <v>45280</v>
      </c>
      <c r="C2079" s="1" t="s">
        <v>6670</v>
      </c>
      <c r="D2079" s="1" t="s">
        <v>107</v>
      </c>
      <c r="E2079">
        <v>2023</v>
      </c>
      <c r="F2079" s="1" t="s">
        <v>737</v>
      </c>
      <c r="G2079" s="1" t="s">
        <v>1629</v>
      </c>
      <c r="H2079" s="1" t="s">
        <v>2678</v>
      </c>
      <c r="I2079" s="1" t="s">
        <v>2679</v>
      </c>
      <c r="J2079" s="1" t="s">
        <v>51</v>
      </c>
      <c r="K2079" s="3">
        <v>48.35</v>
      </c>
      <c r="L2079">
        <v>3</v>
      </c>
      <c r="M2079" s="3">
        <v>145.05000000000001</v>
      </c>
      <c r="N2079" s="1" t="s">
        <v>88</v>
      </c>
      <c r="O2079" s="1" t="s">
        <v>44</v>
      </c>
    </row>
    <row r="2080" spans="1:15" x14ac:dyDescent="0.3">
      <c r="A2080" s="1" t="s">
        <v>5517</v>
      </c>
      <c r="B2080" s="2">
        <v>45087</v>
      </c>
      <c r="C2080" s="1" t="s">
        <v>6673</v>
      </c>
      <c r="D2080" s="1" t="s">
        <v>24</v>
      </c>
      <c r="E2080">
        <v>2023</v>
      </c>
      <c r="F2080" s="1" t="s">
        <v>524</v>
      </c>
      <c r="G2080" s="1" t="s">
        <v>5518</v>
      </c>
      <c r="H2080" s="1" t="s">
        <v>4704</v>
      </c>
      <c r="I2080" s="1" t="s">
        <v>4705</v>
      </c>
      <c r="J2080" s="1" t="s">
        <v>51</v>
      </c>
      <c r="K2080" s="3">
        <v>11.67</v>
      </c>
      <c r="L2080">
        <v>4</v>
      </c>
      <c r="M2080" s="3">
        <v>46.68</v>
      </c>
      <c r="N2080" s="1" t="s">
        <v>29</v>
      </c>
      <c r="O2080" s="1" t="s">
        <v>37</v>
      </c>
    </row>
    <row r="2081" spans="1:15" x14ac:dyDescent="0.3">
      <c r="A2081" s="1" t="s">
        <v>5519</v>
      </c>
      <c r="B2081" s="2">
        <v>45483</v>
      </c>
      <c r="C2081" s="1" t="s">
        <v>6670</v>
      </c>
      <c r="D2081" s="1" t="s">
        <v>32</v>
      </c>
      <c r="E2081">
        <v>2024</v>
      </c>
      <c r="F2081" s="1" t="s">
        <v>5520</v>
      </c>
      <c r="G2081" s="1" t="s">
        <v>5521</v>
      </c>
      <c r="H2081" s="1" t="s">
        <v>2213</v>
      </c>
      <c r="I2081" s="1" t="s">
        <v>4447</v>
      </c>
      <c r="J2081" s="1" t="s">
        <v>70</v>
      </c>
      <c r="K2081" s="3">
        <v>35.19</v>
      </c>
      <c r="L2081">
        <v>5</v>
      </c>
      <c r="M2081" s="3">
        <v>175.95</v>
      </c>
      <c r="N2081" s="1" t="s">
        <v>29</v>
      </c>
      <c r="O2081" s="1" t="s">
        <v>22</v>
      </c>
    </row>
    <row r="2082" spans="1:15" x14ac:dyDescent="0.3">
      <c r="A2082" s="1" t="s">
        <v>5522</v>
      </c>
      <c r="B2082" s="2">
        <v>45299</v>
      </c>
      <c r="C2082" s="1" t="s">
        <v>6667</v>
      </c>
      <c r="D2082" s="1" t="s">
        <v>210</v>
      </c>
      <c r="E2082">
        <v>2024</v>
      </c>
      <c r="F2082" s="1" t="s">
        <v>200</v>
      </c>
      <c r="G2082" s="1" t="s">
        <v>5523</v>
      </c>
      <c r="H2082" s="1" t="s">
        <v>831</v>
      </c>
      <c r="I2082" s="1" t="s">
        <v>5524</v>
      </c>
      <c r="J2082" s="1" t="s">
        <v>87</v>
      </c>
      <c r="K2082" s="3">
        <v>47.44</v>
      </c>
      <c r="L2082">
        <v>3</v>
      </c>
      <c r="M2082" s="3">
        <v>142.32</v>
      </c>
      <c r="N2082" s="1" t="s">
        <v>29</v>
      </c>
      <c r="O2082" s="1" t="s">
        <v>30</v>
      </c>
    </row>
    <row r="2083" spans="1:15" x14ac:dyDescent="0.3">
      <c r="A2083" s="1" t="s">
        <v>5525</v>
      </c>
      <c r="B2083" s="2">
        <v>44862</v>
      </c>
      <c r="C2083" s="1" t="s">
        <v>6668</v>
      </c>
      <c r="D2083" s="1" t="s">
        <v>133</v>
      </c>
      <c r="E2083">
        <v>2022</v>
      </c>
      <c r="F2083" s="1" t="s">
        <v>179</v>
      </c>
      <c r="G2083" s="1" t="s">
        <v>180</v>
      </c>
      <c r="H2083" s="1" t="s">
        <v>1194</v>
      </c>
      <c r="I2083" s="1" t="s">
        <v>5526</v>
      </c>
      <c r="J2083" s="1" t="s">
        <v>70</v>
      </c>
      <c r="K2083" s="3">
        <v>39.909999999999997</v>
      </c>
      <c r="L2083">
        <v>4</v>
      </c>
      <c r="M2083" s="3">
        <v>159.63999999999999</v>
      </c>
      <c r="N2083" s="1" t="s">
        <v>21</v>
      </c>
      <c r="O2083" s="1" t="s">
        <v>37</v>
      </c>
    </row>
    <row r="2084" spans="1:15" x14ac:dyDescent="0.3">
      <c r="A2084" s="1" t="s">
        <v>5527</v>
      </c>
      <c r="B2084" s="2">
        <v>45783</v>
      </c>
      <c r="C2084" s="1" t="s">
        <v>6671</v>
      </c>
      <c r="D2084" s="1" t="s">
        <v>46</v>
      </c>
      <c r="E2084">
        <v>2025</v>
      </c>
      <c r="F2084" s="1" t="s">
        <v>3690</v>
      </c>
      <c r="G2084" s="1" t="s">
        <v>3691</v>
      </c>
      <c r="H2084" s="1" t="s">
        <v>3666</v>
      </c>
      <c r="I2084" s="1" t="s">
        <v>4123</v>
      </c>
      <c r="J2084" s="1" t="s">
        <v>87</v>
      </c>
      <c r="K2084" s="3">
        <v>36.590000000000003</v>
      </c>
      <c r="L2084">
        <v>1</v>
      </c>
      <c r="M2084" s="3">
        <v>36.590000000000003</v>
      </c>
      <c r="N2084" s="1" t="s">
        <v>29</v>
      </c>
      <c r="O2084" s="1" t="s">
        <v>37</v>
      </c>
    </row>
    <row r="2085" spans="1:15" x14ac:dyDescent="0.3">
      <c r="A2085" s="1" t="s">
        <v>5528</v>
      </c>
      <c r="B2085" s="2">
        <v>44811</v>
      </c>
      <c r="C2085" s="1" t="s">
        <v>6670</v>
      </c>
      <c r="D2085" s="1" t="s">
        <v>60</v>
      </c>
      <c r="E2085">
        <v>2022</v>
      </c>
      <c r="F2085" s="1" t="s">
        <v>4767</v>
      </c>
      <c r="G2085" s="1" t="s">
        <v>4768</v>
      </c>
      <c r="H2085" s="1" t="s">
        <v>1373</v>
      </c>
      <c r="I2085" s="1" t="s">
        <v>3805</v>
      </c>
      <c r="J2085" s="1" t="s">
        <v>20</v>
      </c>
      <c r="K2085" s="3">
        <v>41.22</v>
      </c>
      <c r="L2085">
        <v>1</v>
      </c>
      <c r="M2085" s="3">
        <v>41.22</v>
      </c>
      <c r="N2085" s="1" t="s">
        <v>29</v>
      </c>
      <c r="O2085" s="1" t="s">
        <v>193</v>
      </c>
    </row>
    <row r="2086" spans="1:15" x14ac:dyDescent="0.3">
      <c r="A2086" s="1" t="s">
        <v>5529</v>
      </c>
      <c r="B2086" s="2">
        <v>45370</v>
      </c>
      <c r="C2086" s="1" t="s">
        <v>6671</v>
      </c>
      <c r="D2086" s="1" t="s">
        <v>15</v>
      </c>
      <c r="E2086">
        <v>2024</v>
      </c>
      <c r="F2086" s="1" t="s">
        <v>2554</v>
      </c>
      <c r="G2086" s="1" t="s">
        <v>2555</v>
      </c>
      <c r="H2086" s="1" t="s">
        <v>213</v>
      </c>
      <c r="I2086" s="1" t="s">
        <v>1774</v>
      </c>
      <c r="J2086" s="1" t="s">
        <v>20</v>
      </c>
      <c r="K2086" s="3">
        <v>25.31</v>
      </c>
      <c r="L2086">
        <v>2</v>
      </c>
      <c r="M2086" s="3">
        <v>50.62</v>
      </c>
      <c r="N2086" s="1" t="s">
        <v>88</v>
      </c>
      <c r="O2086" s="1" t="s">
        <v>193</v>
      </c>
    </row>
    <row r="2087" spans="1:15" x14ac:dyDescent="0.3">
      <c r="A2087" s="1" t="s">
        <v>5530</v>
      </c>
      <c r="B2087" s="2">
        <v>45491</v>
      </c>
      <c r="C2087" s="1" t="s">
        <v>6672</v>
      </c>
      <c r="D2087" s="1" t="s">
        <v>32</v>
      </c>
      <c r="E2087">
        <v>2024</v>
      </c>
      <c r="F2087" s="1" t="s">
        <v>3109</v>
      </c>
      <c r="G2087" s="1" t="s">
        <v>4289</v>
      </c>
      <c r="H2087" s="1" t="s">
        <v>4527</v>
      </c>
      <c r="I2087" s="1" t="s">
        <v>5531</v>
      </c>
      <c r="J2087" s="1" t="s">
        <v>51</v>
      </c>
      <c r="K2087" s="3">
        <v>28.21</v>
      </c>
      <c r="L2087">
        <v>3</v>
      </c>
      <c r="M2087" s="3">
        <v>84.63</v>
      </c>
      <c r="N2087" s="1" t="s">
        <v>88</v>
      </c>
      <c r="O2087" s="1" t="s">
        <v>22</v>
      </c>
    </row>
    <row r="2088" spans="1:15" x14ac:dyDescent="0.3">
      <c r="A2088" s="1" t="s">
        <v>5532</v>
      </c>
      <c r="B2088" s="2">
        <v>45506</v>
      </c>
      <c r="C2088" s="1" t="s">
        <v>6668</v>
      </c>
      <c r="D2088" s="1" t="s">
        <v>90</v>
      </c>
      <c r="E2088">
        <v>2024</v>
      </c>
      <c r="F2088" s="1" t="s">
        <v>2154</v>
      </c>
      <c r="G2088" s="1" t="s">
        <v>3548</v>
      </c>
      <c r="H2088" s="1" t="s">
        <v>2787</v>
      </c>
      <c r="I2088" s="1" t="s">
        <v>2788</v>
      </c>
      <c r="J2088" s="1" t="s">
        <v>70</v>
      </c>
      <c r="K2088" s="3">
        <v>18.3</v>
      </c>
      <c r="L2088">
        <v>5</v>
      </c>
      <c r="M2088" s="3">
        <v>91.5</v>
      </c>
      <c r="N2088" s="1" t="s">
        <v>6669</v>
      </c>
      <c r="O2088" s="1" t="s">
        <v>80</v>
      </c>
    </row>
    <row r="2089" spans="1:15" x14ac:dyDescent="0.3">
      <c r="A2089" s="1" t="s">
        <v>5533</v>
      </c>
      <c r="B2089" s="2">
        <v>44980</v>
      </c>
      <c r="C2089" s="1" t="s">
        <v>6672</v>
      </c>
      <c r="D2089" s="1" t="s">
        <v>39</v>
      </c>
      <c r="E2089">
        <v>2023</v>
      </c>
      <c r="F2089" s="1" t="s">
        <v>2932</v>
      </c>
      <c r="G2089" s="1" t="s">
        <v>2933</v>
      </c>
      <c r="H2089" s="1" t="s">
        <v>4851</v>
      </c>
      <c r="I2089" s="1" t="s">
        <v>4852</v>
      </c>
      <c r="J2089" s="1" t="s">
        <v>20</v>
      </c>
      <c r="K2089" s="3">
        <v>28.28</v>
      </c>
      <c r="L2089">
        <v>3</v>
      </c>
      <c r="M2089" s="3">
        <v>84.84</v>
      </c>
      <c r="N2089" s="1" t="s">
        <v>21</v>
      </c>
      <c r="O2089" s="1" t="s">
        <v>22</v>
      </c>
    </row>
    <row r="2090" spans="1:15" x14ac:dyDescent="0.3">
      <c r="A2090" s="1" t="s">
        <v>5534</v>
      </c>
      <c r="B2090" s="2">
        <v>44864</v>
      </c>
      <c r="C2090" s="1" t="s">
        <v>6666</v>
      </c>
      <c r="D2090" s="1" t="s">
        <v>133</v>
      </c>
      <c r="E2090">
        <v>2022</v>
      </c>
      <c r="F2090" s="1" t="s">
        <v>1527</v>
      </c>
      <c r="G2090" s="1" t="s">
        <v>2010</v>
      </c>
      <c r="H2090" s="1" t="s">
        <v>156</v>
      </c>
      <c r="I2090" s="1" t="s">
        <v>157</v>
      </c>
      <c r="J2090" s="1" t="s">
        <v>20</v>
      </c>
      <c r="K2090" s="3">
        <v>27.29</v>
      </c>
      <c r="L2090">
        <v>1</v>
      </c>
      <c r="M2090" s="3">
        <v>27.29</v>
      </c>
      <c r="N2090" s="1" t="s">
        <v>29</v>
      </c>
      <c r="O2090" s="1" t="s">
        <v>37</v>
      </c>
    </row>
    <row r="2091" spans="1:15" x14ac:dyDescent="0.3">
      <c r="A2091" s="1" t="s">
        <v>5535</v>
      </c>
      <c r="B2091" s="2">
        <v>45206</v>
      </c>
      <c r="C2091" s="1" t="s">
        <v>6673</v>
      </c>
      <c r="D2091" s="1" t="s">
        <v>133</v>
      </c>
      <c r="E2091">
        <v>2023</v>
      </c>
      <c r="F2091" s="1" t="s">
        <v>448</v>
      </c>
      <c r="G2091" s="1" t="s">
        <v>449</v>
      </c>
      <c r="H2091" s="1" t="s">
        <v>1007</v>
      </c>
      <c r="I2091" s="1" t="s">
        <v>1170</v>
      </c>
      <c r="J2091" s="1" t="s">
        <v>87</v>
      </c>
      <c r="K2091" s="3">
        <v>27.69</v>
      </c>
      <c r="L2091">
        <v>3</v>
      </c>
      <c r="M2091" s="3">
        <v>83.07</v>
      </c>
      <c r="N2091" s="1" t="s">
        <v>6669</v>
      </c>
      <c r="O2091" s="1" t="s">
        <v>22</v>
      </c>
    </row>
    <row r="2092" spans="1:15" x14ac:dyDescent="0.3">
      <c r="A2092" s="1" t="s">
        <v>5536</v>
      </c>
      <c r="B2092" s="2">
        <v>45551</v>
      </c>
      <c r="C2092" s="1" t="s">
        <v>6667</v>
      </c>
      <c r="D2092" s="1" t="s">
        <v>60</v>
      </c>
      <c r="E2092">
        <v>2024</v>
      </c>
      <c r="F2092" s="1" t="s">
        <v>5537</v>
      </c>
      <c r="G2092" s="1" t="s">
        <v>5538</v>
      </c>
      <c r="H2092" s="1" t="s">
        <v>2590</v>
      </c>
      <c r="I2092" s="1" t="s">
        <v>4291</v>
      </c>
      <c r="J2092" s="1" t="s">
        <v>87</v>
      </c>
      <c r="K2092" s="3">
        <v>52.94</v>
      </c>
      <c r="L2092">
        <v>2</v>
      </c>
      <c r="M2092" s="3">
        <v>105.88</v>
      </c>
      <c r="N2092" s="1" t="s">
        <v>21</v>
      </c>
      <c r="O2092" s="1" t="s">
        <v>22</v>
      </c>
    </row>
    <row r="2093" spans="1:15" x14ac:dyDescent="0.3">
      <c r="A2093" s="1" t="s">
        <v>5539</v>
      </c>
      <c r="B2093" s="2">
        <v>45320</v>
      </c>
      <c r="C2093" s="1" t="s">
        <v>6667</v>
      </c>
      <c r="D2093" s="1" t="s">
        <v>210</v>
      </c>
      <c r="E2093">
        <v>2024</v>
      </c>
      <c r="F2093" s="1" t="s">
        <v>3888</v>
      </c>
      <c r="G2093" s="1" t="s">
        <v>3889</v>
      </c>
      <c r="H2093" s="1" t="s">
        <v>1394</v>
      </c>
      <c r="I2093" s="1" t="s">
        <v>3801</v>
      </c>
      <c r="J2093" s="1" t="s">
        <v>70</v>
      </c>
      <c r="K2093" s="3">
        <v>16.46</v>
      </c>
      <c r="L2093">
        <v>5</v>
      </c>
      <c r="M2093" s="3">
        <v>82.3</v>
      </c>
      <c r="N2093" s="1" t="s">
        <v>6669</v>
      </c>
      <c r="O2093" s="1" t="s">
        <v>37</v>
      </c>
    </row>
    <row r="2094" spans="1:15" x14ac:dyDescent="0.3">
      <c r="A2094" s="1" t="s">
        <v>5540</v>
      </c>
      <c r="B2094" s="2">
        <v>44953</v>
      </c>
      <c r="C2094" s="1" t="s">
        <v>6668</v>
      </c>
      <c r="D2094" s="1" t="s">
        <v>210</v>
      </c>
      <c r="E2094">
        <v>2023</v>
      </c>
      <c r="F2094" s="1" t="s">
        <v>4663</v>
      </c>
      <c r="G2094" s="1" t="s">
        <v>4664</v>
      </c>
      <c r="H2094" s="1" t="s">
        <v>2470</v>
      </c>
      <c r="I2094" s="1" t="s">
        <v>2471</v>
      </c>
      <c r="J2094" s="1" t="s">
        <v>70</v>
      </c>
      <c r="K2094" s="3">
        <v>18.96</v>
      </c>
      <c r="L2094">
        <v>4</v>
      </c>
      <c r="M2094" s="3">
        <v>75.84</v>
      </c>
      <c r="N2094" s="1" t="s">
        <v>6669</v>
      </c>
      <c r="O2094" s="1" t="s">
        <v>37</v>
      </c>
    </row>
    <row r="2095" spans="1:15" x14ac:dyDescent="0.3">
      <c r="A2095" s="1" t="s">
        <v>5541</v>
      </c>
      <c r="B2095" s="2">
        <v>45514</v>
      </c>
      <c r="C2095" s="1" t="s">
        <v>6673</v>
      </c>
      <c r="D2095" s="1" t="s">
        <v>90</v>
      </c>
      <c r="E2095">
        <v>2024</v>
      </c>
      <c r="F2095" s="1" t="s">
        <v>4670</v>
      </c>
      <c r="G2095" s="1" t="s">
        <v>4671</v>
      </c>
      <c r="H2095" s="1" t="s">
        <v>559</v>
      </c>
      <c r="I2095" s="1" t="s">
        <v>1779</v>
      </c>
      <c r="J2095" s="1" t="s">
        <v>51</v>
      </c>
      <c r="K2095" s="3">
        <v>33.58</v>
      </c>
      <c r="L2095">
        <v>1</v>
      </c>
      <c r="M2095" s="3">
        <v>33.58</v>
      </c>
      <c r="N2095" s="1" t="s">
        <v>6669</v>
      </c>
      <c r="O2095" s="1" t="s">
        <v>193</v>
      </c>
    </row>
    <row r="2096" spans="1:15" x14ac:dyDescent="0.3">
      <c r="A2096" s="1" t="s">
        <v>5542</v>
      </c>
      <c r="B2096" s="2">
        <v>44923</v>
      </c>
      <c r="C2096" s="1" t="s">
        <v>6670</v>
      </c>
      <c r="D2096" s="1" t="s">
        <v>107</v>
      </c>
      <c r="E2096">
        <v>2022</v>
      </c>
      <c r="F2096" s="1" t="s">
        <v>819</v>
      </c>
      <c r="G2096" s="1" t="s">
        <v>1118</v>
      </c>
      <c r="H2096" s="1" t="s">
        <v>3687</v>
      </c>
      <c r="I2096" s="1" t="s">
        <v>5543</v>
      </c>
      <c r="J2096" s="1" t="s">
        <v>20</v>
      </c>
      <c r="K2096" s="3">
        <v>15.83</v>
      </c>
      <c r="L2096">
        <v>5</v>
      </c>
      <c r="M2096" s="3">
        <v>79.150000000000006</v>
      </c>
      <c r="N2096" s="1" t="s">
        <v>21</v>
      </c>
      <c r="O2096" s="1" t="s">
        <v>80</v>
      </c>
    </row>
    <row r="2097" spans="1:15" x14ac:dyDescent="0.3">
      <c r="A2097" s="1" t="s">
        <v>5544</v>
      </c>
      <c r="B2097" s="2">
        <v>45441</v>
      </c>
      <c r="C2097" s="1" t="s">
        <v>6670</v>
      </c>
      <c r="D2097" s="1" t="s">
        <v>46</v>
      </c>
      <c r="E2097">
        <v>2024</v>
      </c>
      <c r="F2097" s="1" t="s">
        <v>1569</v>
      </c>
      <c r="G2097" s="1" t="s">
        <v>1698</v>
      </c>
      <c r="H2097" s="1" t="s">
        <v>4189</v>
      </c>
      <c r="I2097" s="1" t="s">
        <v>4299</v>
      </c>
      <c r="J2097" s="1" t="s">
        <v>20</v>
      </c>
      <c r="K2097" s="3">
        <v>37.39</v>
      </c>
      <c r="L2097">
        <v>5</v>
      </c>
      <c r="M2097" s="3">
        <v>186.95</v>
      </c>
      <c r="N2097" s="1" t="s">
        <v>6669</v>
      </c>
      <c r="O2097" s="1" t="s">
        <v>37</v>
      </c>
    </row>
    <row r="2098" spans="1:15" x14ac:dyDescent="0.3">
      <c r="A2098" s="1" t="s">
        <v>5545</v>
      </c>
      <c r="B2098" s="2">
        <v>45865</v>
      </c>
      <c r="C2098" s="1" t="s">
        <v>6666</v>
      </c>
      <c r="D2098" s="1" t="s">
        <v>32</v>
      </c>
      <c r="E2098">
        <v>2025</v>
      </c>
      <c r="F2098" s="1" t="s">
        <v>2051</v>
      </c>
      <c r="G2098" s="1" t="s">
        <v>5222</v>
      </c>
      <c r="H2098" s="1" t="s">
        <v>668</v>
      </c>
      <c r="I2098" s="1" t="s">
        <v>2801</v>
      </c>
      <c r="J2098" s="1" t="s">
        <v>70</v>
      </c>
      <c r="K2098" s="3">
        <v>42.72</v>
      </c>
      <c r="L2098">
        <v>1</v>
      </c>
      <c r="M2098" s="3">
        <v>42.72</v>
      </c>
      <c r="N2098" s="1" t="s">
        <v>21</v>
      </c>
      <c r="O2098" s="1" t="s">
        <v>22</v>
      </c>
    </row>
    <row r="2099" spans="1:15" x14ac:dyDescent="0.3">
      <c r="A2099" s="1" t="s">
        <v>5546</v>
      </c>
      <c r="B2099" s="2">
        <v>45245</v>
      </c>
      <c r="C2099" s="1" t="s">
        <v>6670</v>
      </c>
      <c r="D2099" s="1" t="s">
        <v>54</v>
      </c>
      <c r="E2099">
        <v>2023</v>
      </c>
      <c r="F2099" s="1" t="s">
        <v>2790</v>
      </c>
      <c r="G2099" s="1" t="s">
        <v>2791</v>
      </c>
      <c r="H2099" s="1" t="s">
        <v>5547</v>
      </c>
      <c r="I2099" s="1" t="s">
        <v>5548</v>
      </c>
      <c r="J2099" s="1" t="s">
        <v>51</v>
      </c>
      <c r="K2099" s="3">
        <v>40.94</v>
      </c>
      <c r="L2099">
        <v>5</v>
      </c>
      <c r="M2099" s="3">
        <v>204.7</v>
      </c>
      <c r="N2099" s="1" t="s">
        <v>29</v>
      </c>
      <c r="O2099" s="1" t="s">
        <v>52</v>
      </c>
    </row>
    <row r="2100" spans="1:15" x14ac:dyDescent="0.3">
      <c r="A2100" s="1" t="s">
        <v>5549</v>
      </c>
      <c r="B2100" s="2">
        <v>45479</v>
      </c>
      <c r="C2100" s="1" t="s">
        <v>6673</v>
      </c>
      <c r="D2100" s="1" t="s">
        <v>32</v>
      </c>
      <c r="E2100">
        <v>2024</v>
      </c>
      <c r="F2100" s="1" t="s">
        <v>1633</v>
      </c>
      <c r="G2100" s="1" t="s">
        <v>1634</v>
      </c>
      <c r="H2100" s="1" t="s">
        <v>3221</v>
      </c>
      <c r="I2100" s="1" t="s">
        <v>5550</v>
      </c>
      <c r="J2100" s="1" t="s">
        <v>70</v>
      </c>
      <c r="K2100" s="3">
        <v>17.14</v>
      </c>
      <c r="L2100">
        <v>5</v>
      </c>
      <c r="M2100" s="3">
        <v>85.7</v>
      </c>
      <c r="N2100" s="1" t="s">
        <v>21</v>
      </c>
      <c r="O2100" s="1" t="s">
        <v>95</v>
      </c>
    </row>
    <row r="2101" spans="1:15" x14ac:dyDescent="0.3">
      <c r="A2101" s="1" t="s">
        <v>5551</v>
      </c>
      <c r="B2101" s="2">
        <v>44891</v>
      </c>
      <c r="C2101" s="1" t="s">
        <v>6673</v>
      </c>
      <c r="D2101" s="1" t="s">
        <v>54</v>
      </c>
      <c r="E2101">
        <v>2022</v>
      </c>
      <c r="F2101" s="1" t="s">
        <v>1569</v>
      </c>
      <c r="G2101" s="1" t="s">
        <v>1698</v>
      </c>
      <c r="H2101" s="1" t="s">
        <v>1795</v>
      </c>
      <c r="I2101" s="1" t="s">
        <v>1796</v>
      </c>
      <c r="J2101" s="1" t="s">
        <v>70</v>
      </c>
      <c r="K2101" s="3">
        <v>17.239999999999998</v>
      </c>
      <c r="L2101">
        <v>2</v>
      </c>
      <c r="M2101" s="3">
        <v>34.479999999999997</v>
      </c>
      <c r="N2101" s="1" t="s">
        <v>21</v>
      </c>
      <c r="O2101" s="1" t="s">
        <v>22</v>
      </c>
    </row>
    <row r="2102" spans="1:15" x14ac:dyDescent="0.3">
      <c r="A2102" s="1" t="s">
        <v>5552</v>
      </c>
      <c r="B2102" s="2">
        <v>45825</v>
      </c>
      <c r="C2102" s="1" t="s">
        <v>6671</v>
      </c>
      <c r="D2102" s="1" t="s">
        <v>24</v>
      </c>
      <c r="E2102">
        <v>2025</v>
      </c>
      <c r="F2102" s="1" t="s">
        <v>794</v>
      </c>
      <c r="G2102" s="1" t="s">
        <v>2578</v>
      </c>
      <c r="H2102" s="1" t="s">
        <v>136</v>
      </c>
      <c r="I2102" s="1" t="s">
        <v>137</v>
      </c>
      <c r="J2102" s="1" t="s">
        <v>20</v>
      </c>
      <c r="K2102" s="3">
        <v>30.73</v>
      </c>
      <c r="L2102">
        <v>2</v>
      </c>
      <c r="M2102" s="3">
        <v>61.46</v>
      </c>
      <c r="N2102" s="1" t="s">
        <v>29</v>
      </c>
      <c r="O2102" s="1" t="s">
        <v>80</v>
      </c>
    </row>
    <row r="2103" spans="1:15" x14ac:dyDescent="0.3">
      <c r="A2103" s="1" t="s">
        <v>5553</v>
      </c>
      <c r="B2103" s="2">
        <v>45050</v>
      </c>
      <c r="C2103" s="1" t="s">
        <v>6672</v>
      </c>
      <c r="D2103" s="1" t="s">
        <v>46</v>
      </c>
      <c r="E2103">
        <v>2023</v>
      </c>
      <c r="F2103" s="1" t="s">
        <v>750</v>
      </c>
      <c r="G2103" s="1" t="s">
        <v>751</v>
      </c>
      <c r="H2103" s="1" t="s">
        <v>1256</v>
      </c>
      <c r="I2103" s="1" t="s">
        <v>1257</v>
      </c>
      <c r="J2103" s="1" t="s">
        <v>20</v>
      </c>
      <c r="K2103" s="3">
        <v>17.329999999999998</v>
      </c>
      <c r="L2103">
        <v>3</v>
      </c>
      <c r="M2103" s="3">
        <v>51.99</v>
      </c>
      <c r="N2103" s="1" t="s">
        <v>21</v>
      </c>
      <c r="O2103" s="1" t="s">
        <v>193</v>
      </c>
    </row>
    <row r="2104" spans="1:15" x14ac:dyDescent="0.3">
      <c r="A2104" s="1" t="s">
        <v>5554</v>
      </c>
      <c r="B2104" s="2">
        <v>44934</v>
      </c>
      <c r="C2104" s="1" t="s">
        <v>6666</v>
      </c>
      <c r="D2104" s="1" t="s">
        <v>210</v>
      </c>
      <c r="E2104">
        <v>2023</v>
      </c>
      <c r="F2104" s="1" t="s">
        <v>2327</v>
      </c>
      <c r="G2104" s="1" t="s">
        <v>4146</v>
      </c>
      <c r="H2104" s="1" t="s">
        <v>223</v>
      </c>
      <c r="I2104" s="1" t="s">
        <v>4559</v>
      </c>
      <c r="J2104" s="1" t="s">
        <v>20</v>
      </c>
      <c r="K2104" s="3">
        <v>23</v>
      </c>
      <c r="L2104">
        <v>4</v>
      </c>
      <c r="M2104" s="3">
        <v>92</v>
      </c>
      <c r="N2104" s="1" t="s">
        <v>21</v>
      </c>
      <c r="O2104" s="1" t="s">
        <v>80</v>
      </c>
    </row>
    <row r="2105" spans="1:15" x14ac:dyDescent="0.3">
      <c r="A2105" s="1" t="s">
        <v>5555</v>
      </c>
      <c r="B2105" s="2">
        <v>44900</v>
      </c>
      <c r="C2105" s="1" t="s">
        <v>6667</v>
      </c>
      <c r="D2105" s="1" t="s">
        <v>107</v>
      </c>
      <c r="E2105">
        <v>2022</v>
      </c>
      <c r="F2105" s="1" t="s">
        <v>1422</v>
      </c>
      <c r="G2105" s="1" t="s">
        <v>2242</v>
      </c>
      <c r="H2105" s="1" t="s">
        <v>228</v>
      </c>
      <c r="I2105" s="1" t="s">
        <v>5241</v>
      </c>
      <c r="J2105" s="1" t="s">
        <v>70</v>
      </c>
      <c r="K2105" s="3">
        <v>43.63</v>
      </c>
      <c r="L2105">
        <v>4</v>
      </c>
      <c r="M2105" s="3">
        <v>174.52</v>
      </c>
      <c r="N2105" s="1" t="s">
        <v>21</v>
      </c>
      <c r="O2105" s="1" t="s">
        <v>30</v>
      </c>
    </row>
    <row r="2106" spans="1:15" x14ac:dyDescent="0.3">
      <c r="A2106" s="1" t="s">
        <v>5556</v>
      </c>
      <c r="B2106" s="2">
        <v>44938</v>
      </c>
      <c r="C2106" s="1" t="s">
        <v>6672</v>
      </c>
      <c r="D2106" s="1" t="s">
        <v>210</v>
      </c>
      <c r="E2106">
        <v>2023</v>
      </c>
      <c r="F2106" s="1" t="s">
        <v>1508</v>
      </c>
      <c r="G2106" s="1" t="s">
        <v>1509</v>
      </c>
      <c r="H2106" s="1" t="s">
        <v>4504</v>
      </c>
      <c r="I2106" s="1" t="s">
        <v>4505</v>
      </c>
      <c r="J2106" s="1" t="s">
        <v>70</v>
      </c>
      <c r="K2106" s="3">
        <v>45.33</v>
      </c>
      <c r="L2106">
        <v>2</v>
      </c>
      <c r="M2106" s="3">
        <v>90.66</v>
      </c>
      <c r="N2106" s="1" t="s">
        <v>29</v>
      </c>
      <c r="O2106" s="1" t="s">
        <v>80</v>
      </c>
    </row>
    <row r="2107" spans="1:15" x14ac:dyDescent="0.3">
      <c r="A2107" s="1" t="s">
        <v>5557</v>
      </c>
      <c r="B2107" s="2">
        <v>45013</v>
      </c>
      <c r="C2107" s="1" t="s">
        <v>6671</v>
      </c>
      <c r="D2107" s="1" t="s">
        <v>15</v>
      </c>
      <c r="E2107">
        <v>2023</v>
      </c>
      <c r="F2107" s="1" t="s">
        <v>463</v>
      </c>
      <c r="G2107" s="1" t="s">
        <v>464</v>
      </c>
      <c r="H2107" s="1" t="s">
        <v>2032</v>
      </c>
      <c r="I2107" s="1" t="s">
        <v>3985</v>
      </c>
      <c r="J2107" s="1" t="s">
        <v>70</v>
      </c>
      <c r="K2107" s="3">
        <v>30.04</v>
      </c>
      <c r="L2107">
        <v>5</v>
      </c>
      <c r="M2107" s="3">
        <v>150.19999999999999</v>
      </c>
      <c r="N2107" s="1" t="s">
        <v>29</v>
      </c>
      <c r="O2107" s="1" t="s">
        <v>37</v>
      </c>
    </row>
    <row r="2108" spans="1:15" x14ac:dyDescent="0.3">
      <c r="A2108" s="1" t="s">
        <v>5558</v>
      </c>
      <c r="B2108" s="2">
        <v>45161</v>
      </c>
      <c r="C2108" s="1" t="s">
        <v>6670</v>
      </c>
      <c r="D2108" s="1" t="s">
        <v>90</v>
      </c>
      <c r="E2108">
        <v>2023</v>
      </c>
      <c r="F2108" s="1" t="s">
        <v>139</v>
      </c>
      <c r="G2108" s="1" t="s">
        <v>4489</v>
      </c>
      <c r="H2108" s="1" t="s">
        <v>2079</v>
      </c>
      <c r="I2108" s="1" t="s">
        <v>5461</v>
      </c>
      <c r="J2108" s="1" t="s">
        <v>51</v>
      </c>
      <c r="K2108" s="3">
        <v>30.77</v>
      </c>
      <c r="L2108">
        <v>2</v>
      </c>
      <c r="M2108" s="3">
        <v>61.54</v>
      </c>
      <c r="N2108" s="1" t="s">
        <v>29</v>
      </c>
      <c r="O2108" s="1" t="s">
        <v>193</v>
      </c>
    </row>
    <row r="2109" spans="1:15" x14ac:dyDescent="0.3">
      <c r="A2109" s="1" t="s">
        <v>5559</v>
      </c>
      <c r="B2109" s="2">
        <v>45086</v>
      </c>
      <c r="C2109" s="1" t="s">
        <v>6668</v>
      </c>
      <c r="D2109" s="1" t="s">
        <v>24</v>
      </c>
      <c r="E2109">
        <v>2023</v>
      </c>
      <c r="F2109" s="1" t="s">
        <v>4813</v>
      </c>
      <c r="G2109" s="1" t="s">
        <v>5560</v>
      </c>
      <c r="H2109" s="1" t="s">
        <v>426</v>
      </c>
      <c r="I2109" s="1" t="s">
        <v>4721</v>
      </c>
      <c r="J2109" s="1" t="s">
        <v>70</v>
      </c>
      <c r="K2109" s="3">
        <v>49.72</v>
      </c>
      <c r="L2109">
        <v>1</v>
      </c>
      <c r="M2109" s="3">
        <v>49.72</v>
      </c>
      <c r="N2109" s="1" t="s">
        <v>21</v>
      </c>
      <c r="O2109" s="1" t="s">
        <v>22</v>
      </c>
    </row>
    <row r="2110" spans="1:15" x14ac:dyDescent="0.3">
      <c r="A2110" s="1" t="s">
        <v>5561</v>
      </c>
      <c r="B2110" s="2">
        <v>45076</v>
      </c>
      <c r="C2110" s="1" t="s">
        <v>6671</v>
      </c>
      <c r="D2110" s="1" t="s">
        <v>46</v>
      </c>
      <c r="E2110">
        <v>2023</v>
      </c>
      <c r="F2110" s="1" t="s">
        <v>358</v>
      </c>
      <c r="G2110" s="1" t="s">
        <v>359</v>
      </c>
      <c r="H2110" s="1" t="s">
        <v>3620</v>
      </c>
      <c r="I2110" s="1" t="s">
        <v>3621</v>
      </c>
      <c r="J2110" s="1" t="s">
        <v>70</v>
      </c>
      <c r="K2110" s="3">
        <v>12.21</v>
      </c>
      <c r="L2110">
        <v>4</v>
      </c>
      <c r="M2110" s="3">
        <v>48.84</v>
      </c>
      <c r="N2110" s="1" t="s">
        <v>88</v>
      </c>
      <c r="O2110" s="1" t="s">
        <v>52</v>
      </c>
    </row>
    <row r="2111" spans="1:15" x14ac:dyDescent="0.3">
      <c r="A2111" s="1" t="s">
        <v>5562</v>
      </c>
      <c r="B2111" s="2">
        <v>44987</v>
      </c>
      <c r="C2111" s="1" t="s">
        <v>6672</v>
      </c>
      <c r="D2111" s="1" t="s">
        <v>15</v>
      </c>
      <c r="E2111">
        <v>2023</v>
      </c>
      <c r="F2111" s="1" t="s">
        <v>2455</v>
      </c>
      <c r="G2111" s="1" t="s">
        <v>2456</v>
      </c>
      <c r="H2111" s="1" t="s">
        <v>3346</v>
      </c>
      <c r="I2111" s="1" t="s">
        <v>5131</v>
      </c>
      <c r="J2111" s="1" t="s">
        <v>20</v>
      </c>
      <c r="K2111" s="3">
        <v>44.85</v>
      </c>
      <c r="L2111">
        <v>3</v>
      </c>
      <c r="M2111" s="3">
        <v>134.55000000000001</v>
      </c>
      <c r="N2111" s="1" t="s">
        <v>6669</v>
      </c>
      <c r="O2111" s="1" t="s">
        <v>44</v>
      </c>
    </row>
    <row r="2112" spans="1:15" x14ac:dyDescent="0.3">
      <c r="A2112" s="1" t="s">
        <v>5563</v>
      </c>
      <c r="B2112" s="2">
        <v>45473</v>
      </c>
      <c r="C2112" s="1" t="s">
        <v>6666</v>
      </c>
      <c r="D2112" s="1" t="s">
        <v>24</v>
      </c>
      <c r="E2112">
        <v>2024</v>
      </c>
      <c r="F2112" s="1" t="s">
        <v>3885</v>
      </c>
      <c r="G2112" s="1" t="s">
        <v>3886</v>
      </c>
      <c r="H2112" s="1" t="s">
        <v>816</v>
      </c>
      <c r="I2112" s="1" t="s">
        <v>5564</v>
      </c>
      <c r="J2112" s="1" t="s">
        <v>70</v>
      </c>
      <c r="K2112" s="3">
        <v>26.09</v>
      </c>
      <c r="L2112">
        <v>1</v>
      </c>
      <c r="M2112" s="3">
        <v>26.09</v>
      </c>
      <c r="N2112" s="1" t="s">
        <v>21</v>
      </c>
      <c r="O2112" s="1" t="s">
        <v>30</v>
      </c>
    </row>
    <row r="2113" spans="1:15" x14ac:dyDescent="0.3">
      <c r="A2113" s="1" t="s">
        <v>5565</v>
      </c>
      <c r="B2113" s="2">
        <v>45414</v>
      </c>
      <c r="C2113" s="1" t="s">
        <v>6672</v>
      </c>
      <c r="D2113" s="1" t="s">
        <v>46</v>
      </c>
      <c r="E2113">
        <v>2024</v>
      </c>
      <c r="F2113" s="1" t="s">
        <v>4192</v>
      </c>
      <c r="G2113" s="1" t="s">
        <v>4193</v>
      </c>
      <c r="H2113" s="1" t="s">
        <v>2096</v>
      </c>
      <c r="I2113" s="1" t="s">
        <v>2097</v>
      </c>
      <c r="J2113" s="1" t="s">
        <v>70</v>
      </c>
      <c r="K2113" s="3">
        <v>14.43</v>
      </c>
      <c r="L2113">
        <v>1</v>
      </c>
      <c r="M2113" s="3">
        <v>14.43</v>
      </c>
      <c r="N2113" s="1" t="s">
        <v>21</v>
      </c>
      <c r="O2113" s="1" t="s">
        <v>37</v>
      </c>
    </row>
    <row r="2114" spans="1:15" x14ac:dyDescent="0.3">
      <c r="A2114" s="1" t="s">
        <v>5566</v>
      </c>
      <c r="B2114" s="2">
        <v>45629</v>
      </c>
      <c r="C2114" s="1" t="s">
        <v>6671</v>
      </c>
      <c r="D2114" s="1" t="s">
        <v>107</v>
      </c>
      <c r="E2114">
        <v>2024</v>
      </c>
      <c r="F2114" s="1" t="s">
        <v>1449</v>
      </c>
      <c r="G2114" s="1" t="s">
        <v>1450</v>
      </c>
      <c r="H2114" s="1" t="s">
        <v>4166</v>
      </c>
      <c r="I2114" s="1" t="s">
        <v>5567</v>
      </c>
      <c r="J2114" s="1" t="s">
        <v>87</v>
      </c>
      <c r="K2114" s="3">
        <v>17.690000000000001</v>
      </c>
      <c r="L2114">
        <v>2</v>
      </c>
      <c r="M2114" s="3">
        <v>35.380000000000003</v>
      </c>
      <c r="N2114" s="1" t="s">
        <v>21</v>
      </c>
      <c r="O2114" s="1" t="s">
        <v>193</v>
      </c>
    </row>
    <row r="2115" spans="1:15" x14ac:dyDescent="0.3">
      <c r="A2115" s="1" t="s">
        <v>5568</v>
      </c>
      <c r="B2115" s="2">
        <v>45351</v>
      </c>
      <c r="C2115" s="1" t="s">
        <v>6672</v>
      </c>
      <c r="D2115" s="1" t="s">
        <v>39</v>
      </c>
      <c r="E2115">
        <v>2024</v>
      </c>
      <c r="F2115" s="1" t="s">
        <v>1449</v>
      </c>
      <c r="G2115" s="1" t="s">
        <v>5569</v>
      </c>
      <c r="H2115" s="1" t="s">
        <v>2202</v>
      </c>
      <c r="I2115" s="1" t="s">
        <v>5570</v>
      </c>
      <c r="J2115" s="1" t="s">
        <v>20</v>
      </c>
      <c r="K2115" s="3">
        <v>20.12</v>
      </c>
      <c r="L2115">
        <v>4</v>
      </c>
      <c r="M2115" s="3">
        <v>80.48</v>
      </c>
      <c r="N2115" s="1" t="s">
        <v>21</v>
      </c>
      <c r="O2115" s="1" t="s">
        <v>52</v>
      </c>
    </row>
    <row r="2116" spans="1:15" x14ac:dyDescent="0.3">
      <c r="A2116" s="1" t="s">
        <v>5571</v>
      </c>
      <c r="B2116" s="2">
        <v>44888</v>
      </c>
      <c r="C2116" s="1" t="s">
        <v>6670</v>
      </c>
      <c r="D2116" s="1" t="s">
        <v>54</v>
      </c>
      <c r="E2116">
        <v>2022</v>
      </c>
      <c r="F2116" s="1" t="s">
        <v>3305</v>
      </c>
      <c r="G2116" s="1" t="s">
        <v>3306</v>
      </c>
      <c r="H2116" s="1" t="s">
        <v>4636</v>
      </c>
      <c r="I2116" s="1" t="s">
        <v>4637</v>
      </c>
      <c r="J2116" s="1" t="s">
        <v>70</v>
      </c>
      <c r="K2116" s="3">
        <v>8.7100000000000009</v>
      </c>
      <c r="L2116">
        <v>5</v>
      </c>
      <c r="M2116" s="3">
        <v>43.55</v>
      </c>
      <c r="N2116" s="1" t="s">
        <v>21</v>
      </c>
      <c r="O2116" s="1" t="s">
        <v>22</v>
      </c>
    </row>
    <row r="2117" spans="1:15" x14ac:dyDescent="0.3">
      <c r="A2117" s="1" t="s">
        <v>5572</v>
      </c>
      <c r="B2117" s="2">
        <v>45206</v>
      </c>
      <c r="C2117" s="1" t="s">
        <v>6673</v>
      </c>
      <c r="D2117" s="1" t="s">
        <v>133</v>
      </c>
      <c r="E2117">
        <v>2023</v>
      </c>
      <c r="F2117" s="1" t="s">
        <v>4618</v>
      </c>
      <c r="G2117" s="1" t="s">
        <v>5573</v>
      </c>
      <c r="H2117" s="1" t="s">
        <v>5574</v>
      </c>
      <c r="I2117" s="1" t="s">
        <v>5575</v>
      </c>
      <c r="J2117" s="1" t="s">
        <v>70</v>
      </c>
      <c r="K2117" s="3">
        <v>42.78</v>
      </c>
      <c r="L2117">
        <v>5</v>
      </c>
      <c r="M2117" s="3">
        <v>213.9</v>
      </c>
      <c r="N2117" s="1" t="s">
        <v>29</v>
      </c>
      <c r="O2117" s="1" t="s">
        <v>193</v>
      </c>
    </row>
    <row r="2118" spans="1:15" x14ac:dyDescent="0.3">
      <c r="A2118" s="1" t="s">
        <v>5576</v>
      </c>
      <c r="B2118" s="2">
        <v>45748</v>
      </c>
      <c r="C2118" s="1" t="s">
        <v>6671</v>
      </c>
      <c r="D2118" s="1" t="s">
        <v>82</v>
      </c>
      <c r="E2118">
        <v>2025</v>
      </c>
      <c r="F2118" s="1" t="s">
        <v>2542</v>
      </c>
      <c r="G2118" s="1" t="s">
        <v>2543</v>
      </c>
      <c r="H2118" s="1" t="s">
        <v>3122</v>
      </c>
      <c r="I2118" s="1" t="s">
        <v>3123</v>
      </c>
      <c r="J2118" s="1" t="s">
        <v>70</v>
      </c>
      <c r="K2118" s="3">
        <v>46.54</v>
      </c>
      <c r="L2118">
        <v>3</v>
      </c>
      <c r="M2118" s="3">
        <v>139.62</v>
      </c>
      <c r="N2118" s="1" t="s">
        <v>21</v>
      </c>
      <c r="O2118" s="1" t="s">
        <v>30</v>
      </c>
    </row>
    <row r="2119" spans="1:15" x14ac:dyDescent="0.3">
      <c r="A2119" s="1" t="s">
        <v>5577</v>
      </c>
      <c r="B2119" s="2">
        <v>45295</v>
      </c>
      <c r="C2119" s="1" t="s">
        <v>6672</v>
      </c>
      <c r="D2119" s="1" t="s">
        <v>210</v>
      </c>
      <c r="E2119">
        <v>2024</v>
      </c>
      <c r="F2119" s="1" t="s">
        <v>1544</v>
      </c>
      <c r="G2119" s="1" t="s">
        <v>5578</v>
      </c>
      <c r="H2119" s="1" t="s">
        <v>2019</v>
      </c>
      <c r="I2119" s="1" t="s">
        <v>2917</v>
      </c>
      <c r="J2119" s="1" t="s">
        <v>20</v>
      </c>
      <c r="K2119" s="3">
        <v>37.700000000000003</v>
      </c>
      <c r="L2119">
        <v>5</v>
      </c>
      <c r="M2119" s="3">
        <v>188.5</v>
      </c>
      <c r="N2119" s="1" t="s">
        <v>88</v>
      </c>
      <c r="O2119" s="1" t="s">
        <v>193</v>
      </c>
    </row>
    <row r="2120" spans="1:15" x14ac:dyDescent="0.3">
      <c r="A2120" s="1" t="s">
        <v>5579</v>
      </c>
      <c r="B2120" s="2">
        <v>45496</v>
      </c>
      <c r="C2120" s="1" t="s">
        <v>6671</v>
      </c>
      <c r="D2120" s="1" t="s">
        <v>32</v>
      </c>
      <c r="E2120">
        <v>2024</v>
      </c>
      <c r="F2120" s="1" t="s">
        <v>1106</v>
      </c>
      <c r="G2120" s="1" t="s">
        <v>5580</v>
      </c>
      <c r="H2120" s="1" t="s">
        <v>572</v>
      </c>
      <c r="I2120" s="1" t="s">
        <v>1346</v>
      </c>
      <c r="J2120" s="1" t="s">
        <v>87</v>
      </c>
      <c r="K2120" s="3">
        <v>29.18</v>
      </c>
      <c r="L2120">
        <v>3</v>
      </c>
      <c r="M2120" s="3">
        <v>87.54</v>
      </c>
      <c r="N2120" s="1" t="s">
        <v>88</v>
      </c>
      <c r="O2120" s="1" t="s">
        <v>44</v>
      </c>
    </row>
    <row r="2121" spans="1:15" x14ac:dyDescent="0.3">
      <c r="A2121" s="1" t="s">
        <v>5581</v>
      </c>
      <c r="B2121" s="2">
        <v>45607</v>
      </c>
      <c r="C2121" s="1" t="s">
        <v>6667</v>
      </c>
      <c r="D2121" s="1" t="s">
        <v>54</v>
      </c>
      <c r="E2121">
        <v>2024</v>
      </c>
      <c r="F2121" s="1" t="s">
        <v>3018</v>
      </c>
      <c r="G2121" s="1" t="s">
        <v>5582</v>
      </c>
      <c r="H2121" s="1" t="s">
        <v>223</v>
      </c>
      <c r="I2121" s="1" t="s">
        <v>4559</v>
      </c>
      <c r="J2121" s="1" t="s">
        <v>20</v>
      </c>
      <c r="K2121" s="3">
        <v>30.79</v>
      </c>
      <c r="L2121">
        <v>3</v>
      </c>
      <c r="M2121" s="3">
        <v>92.37</v>
      </c>
      <c r="N2121" s="1" t="s">
        <v>29</v>
      </c>
      <c r="O2121" s="1" t="s">
        <v>22</v>
      </c>
    </row>
    <row r="2122" spans="1:15" x14ac:dyDescent="0.3">
      <c r="A2122" s="1" t="s">
        <v>5583</v>
      </c>
      <c r="B2122" s="2">
        <v>44832</v>
      </c>
      <c r="C2122" s="1" t="s">
        <v>6670</v>
      </c>
      <c r="D2122" s="1" t="s">
        <v>60</v>
      </c>
      <c r="E2122">
        <v>2022</v>
      </c>
      <c r="F2122" s="1" t="s">
        <v>1680</v>
      </c>
      <c r="G2122" s="1" t="s">
        <v>4058</v>
      </c>
      <c r="H2122" s="1" t="s">
        <v>513</v>
      </c>
      <c r="I2122" s="1" t="s">
        <v>514</v>
      </c>
      <c r="J2122" s="1" t="s">
        <v>51</v>
      </c>
      <c r="K2122" s="3">
        <v>32.92</v>
      </c>
      <c r="L2122">
        <v>2</v>
      </c>
      <c r="M2122" s="3">
        <v>65.84</v>
      </c>
      <c r="N2122" s="1" t="s">
        <v>6669</v>
      </c>
      <c r="O2122" s="1" t="s">
        <v>193</v>
      </c>
    </row>
    <row r="2123" spans="1:15" x14ac:dyDescent="0.3">
      <c r="A2123" s="1" t="s">
        <v>5584</v>
      </c>
      <c r="B2123" s="2">
        <v>45321</v>
      </c>
      <c r="C2123" s="1" t="s">
        <v>6671</v>
      </c>
      <c r="D2123" s="1" t="s">
        <v>210</v>
      </c>
      <c r="E2123">
        <v>2024</v>
      </c>
      <c r="F2123" s="1" t="s">
        <v>4362</v>
      </c>
      <c r="G2123" s="1" t="s">
        <v>4363</v>
      </c>
      <c r="H2123" s="1" t="s">
        <v>73</v>
      </c>
      <c r="I2123" s="1" t="s">
        <v>1324</v>
      </c>
      <c r="J2123" s="1" t="s">
        <v>70</v>
      </c>
      <c r="K2123" s="3">
        <v>14.74</v>
      </c>
      <c r="L2123">
        <v>1</v>
      </c>
      <c r="M2123" s="3">
        <v>14.74</v>
      </c>
      <c r="N2123" s="1" t="s">
        <v>21</v>
      </c>
      <c r="O2123" s="1" t="s">
        <v>22</v>
      </c>
    </row>
    <row r="2124" spans="1:15" x14ac:dyDescent="0.3">
      <c r="A2124" s="1" t="s">
        <v>5585</v>
      </c>
      <c r="B2124" s="2">
        <v>45468</v>
      </c>
      <c r="C2124" s="1" t="s">
        <v>6671</v>
      </c>
      <c r="D2124" s="1" t="s">
        <v>24</v>
      </c>
      <c r="E2124">
        <v>2024</v>
      </c>
      <c r="F2124" s="1" t="s">
        <v>4571</v>
      </c>
      <c r="G2124" s="1" t="s">
        <v>4572</v>
      </c>
      <c r="H2124" s="1" t="s">
        <v>1361</v>
      </c>
      <c r="I2124" s="1" t="s">
        <v>3328</v>
      </c>
      <c r="J2124" s="1" t="s">
        <v>20</v>
      </c>
      <c r="K2124" s="3">
        <v>46.57</v>
      </c>
      <c r="L2124">
        <v>4</v>
      </c>
      <c r="M2124" s="3">
        <v>186.28</v>
      </c>
      <c r="N2124" s="1" t="s">
        <v>6669</v>
      </c>
      <c r="O2124" s="1" t="s">
        <v>37</v>
      </c>
    </row>
    <row r="2125" spans="1:15" x14ac:dyDescent="0.3">
      <c r="A2125" s="1" t="s">
        <v>5586</v>
      </c>
      <c r="B2125" s="2">
        <v>45244</v>
      </c>
      <c r="C2125" s="1" t="s">
        <v>6671</v>
      </c>
      <c r="D2125" s="1" t="s">
        <v>54</v>
      </c>
      <c r="E2125">
        <v>2023</v>
      </c>
      <c r="F2125" s="1" t="s">
        <v>1066</v>
      </c>
      <c r="G2125" s="1" t="s">
        <v>5587</v>
      </c>
      <c r="H2125" s="1" t="s">
        <v>1194</v>
      </c>
      <c r="I2125" s="1" t="s">
        <v>3580</v>
      </c>
      <c r="J2125" s="1" t="s">
        <v>87</v>
      </c>
      <c r="K2125" s="3">
        <v>25.53</v>
      </c>
      <c r="L2125">
        <v>4</v>
      </c>
      <c r="M2125" s="3">
        <v>102.12</v>
      </c>
      <c r="N2125" s="1" t="s">
        <v>88</v>
      </c>
      <c r="O2125" s="1" t="s">
        <v>30</v>
      </c>
    </row>
    <row r="2126" spans="1:15" x14ac:dyDescent="0.3">
      <c r="A2126" s="1" t="s">
        <v>5588</v>
      </c>
      <c r="B2126" s="2">
        <v>45413</v>
      </c>
      <c r="C2126" s="1" t="s">
        <v>6670</v>
      </c>
      <c r="D2126" s="1" t="s">
        <v>46</v>
      </c>
      <c r="E2126">
        <v>2024</v>
      </c>
      <c r="F2126" s="1" t="s">
        <v>2967</v>
      </c>
      <c r="G2126" s="1" t="s">
        <v>2968</v>
      </c>
      <c r="H2126" s="1" t="s">
        <v>5247</v>
      </c>
      <c r="I2126" s="1" t="s">
        <v>5248</v>
      </c>
      <c r="J2126" s="1" t="s">
        <v>20</v>
      </c>
      <c r="K2126" s="3">
        <v>42.36</v>
      </c>
      <c r="L2126">
        <v>1</v>
      </c>
      <c r="M2126" s="3">
        <v>42.36</v>
      </c>
      <c r="N2126" s="1" t="s">
        <v>21</v>
      </c>
      <c r="O2126" s="1" t="s">
        <v>37</v>
      </c>
    </row>
    <row r="2127" spans="1:15" x14ac:dyDescent="0.3">
      <c r="A2127" s="1" t="s">
        <v>5589</v>
      </c>
      <c r="B2127" s="2">
        <v>45367</v>
      </c>
      <c r="C2127" s="1" t="s">
        <v>6673</v>
      </c>
      <c r="D2127" s="1" t="s">
        <v>15</v>
      </c>
      <c r="E2127">
        <v>2024</v>
      </c>
      <c r="F2127" s="1" t="s">
        <v>930</v>
      </c>
      <c r="G2127" s="1" t="s">
        <v>3339</v>
      </c>
      <c r="H2127" s="1" t="s">
        <v>3666</v>
      </c>
      <c r="I2127" s="1" t="s">
        <v>4123</v>
      </c>
      <c r="J2127" s="1" t="s">
        <v>20</v>
      </c>
      <c r="K2127" s="3">
        <v>40.83</v>
      </c>
      <c r="L2127">
        <v>2</v>
      </c>
      <c r="M2127" s="3">
        <v>81.66</v>
      </c>
      <c r="N2127" s="1" t="s">
        <v>29</v>
      </c>
      <c r="O2127" s="1" t="s">
        <v>22</v>
      </c>
    </row>
    <row r="2128" spans="1:15" x14ac:dyDescent="0.3">
      <c r="A2128" s="1" t="s">
        <v>5590</v>
      </c>
      <c r="B2128" s="2">
        <v>45177</v>
      </c>
      <c r="C2128" s="1" t="s">
        <v>6668</v>
      </c>
      <c r="D2128" s="1" t="s">
        <v>60</v>
      </c>
      <c r="E2128">
        <v>2023</v>
      </c>
      <c r="F2128" s="1" t="s">
        <v>3463</v>
      </c>
      <c r="G2128" s="1" t="s">
        <v>3464</v>
      </c>
      <c r="H2128" s="1" t="s">
        <v>4608</v>
      </c>
      <c r="I2128" s="1" t="s">
        <v>4609</v>
      </c>
      <c r="J2128" s="1" t="s">
        <v>51</v>
      </c>
      <c r="K2128" s="3">
        <v>16.100000000000001</v>
      </c>
      <c r="L2128">
        <v>5</v>
      </c>
      <c r="M2128" s="3">
        <v>80.5</v>
      </c>
      <c r="N2128" s="1" t="s">
        <v>21</v>
      </c>
      <c r="O2128" s="1" t="s">
        <v>37</v>
      </c>
    </row>
    <row r="2129" spans="1:15" x14ac:dyDescent="0.3">
      <c r="A2129" s="1" t="s">
        <v>5591</v>
      </c>
      <c r="B2129" s="2">
        <v>45212</v>
      </c>
      <c r="C2129" s="1" t="s">
        <v>6668</v>
      </c>
      <c r="D2129" s="1" t="s">
        <v>133</v>
      </c>
      <c r="E2129">
        <v>2023</v>
      </c>
      <c r="F2129" s="1" t="s">
        <v>1742</v>
      </c>
      <c r="G2129" s="1" t="s">
        <v>2452</v>
      </c>
      <c r="H2129" s="1" t="s">
        <v>2877</v>
      </c>
      <c r="I2129" s="1" t="s">
        <v>3872</v>
      </c>
      <c r="J2129" s="1" t="s">
        <v>51</v>
      </c>
      <c r="K2129" s="3">
        <v>21.82</v>
      </c>
      <c r="L2129">
        <v>4</v>
      </c>
      <c r="M2129" s="3">
        <v>87.28</v>
      </c>
      <c r="N2129" s="1" t="s">
        <v>29</v>
      </c>
      <c r="O2129" s="1" t="s">
        <v>37</v>
      </c>
    </row>
    <row r="2130" spans="1:15" x14ac:dyDescent="0.3">
      <c r="A2130" s="1" t="s">
        <v>5592</v>
      </c>
      <c r="B2130" s="2">
        <v>45438</v>
      </c>
      <c r="C2130" s="1" t="s">
        <v>6666</v>
      </c>
      <c r="D2130" s="1" t="s">
        <v>46</v>
      </c>
      <c r="E2130">
        <v>2024</v>
      </c>
      <c r="F2130" s="1" t="s">
        <v>4663</v>
      </c>
      <c r="G2130" s="1" t="s">
        <v>4664</v>
      </c>
      <c r="H2130" s="1" t="s">
        <v>1953</v>
      </c>
      <c r="I2130" s="1" t="s">
        <v>5068</v>
      </c>
      <c r="J2130" s="1" t="s">
        <v>20</v>
      </c>
      <c r="K2130" s="3">
        <v>22.68</v>
      </c>
      <c r="L2130">
        <v>5</v>
      </c>
      <c r="M2130" s="3">
        <v>113.4</v>
      </c>
      <c r="N2130" s="1" t="s">
        <v>21</v>
      </c>
      <c r="O2130" s="1" t="s">
        <v>37</v>
      </c>
    </row>
    <row r="2131" spans="1:15" x14ac:dyDescent="0.3">
      <c r="A2131" s="1" t="s">
        <v>5593</v>
      </c>
      <c r="B2131" s="2">
        <v>45176</v>
      </c>
      <c r="C2131" s="1" t="s">
        <v>6672</v>
      </c>
      <c r="D2131" s="1" t="s">
        <v>60</v>
      </c>
      <c r="E2131">
        <v>2023</v>
      </c>
      <c r="F2131" s="1" t="s">
        <v>1877</v>
      </c>
      <c r="G2131" s="1" t="s">
        <v>3739</v>
      </c>
      <c r="H2131" s="1" t="s">
        <v>2807</v>
      </c>
      <c r="I2131" s="1" t="s">
        <v>4788</v>
      </c>
      <c r="J2131" s="1" t="s">
        <v>20</v>
      </c>
      <c r="K2131" s="3">
        <v>11.73</v>
      </c>
      <c r="L2131">
        <v>1</v>
      </c>
      <c r="M2131" s="3">
        <v>11.73</v>
      </c>
      <c r="N2131" s="1" t="s">
        <v>6669</v>
      </c>
      <c r="O2131" s="1" t="s">
        <v>37</v>
      </c>
    </row>
    <row r="2132" spans="1:15" x14ac:dyDescent="0.3">
      <c r="A2132" s="1" t="s">
        <v>5594</v>
      </c>
      <c r="B2132" s="2">
        <v>45284</v>
      </c>
      <c r="C2132" s="1" t="s">
        <v>6666</v>
      </c>
      <c r="D2132" s="1" t="s">
        <v>107</v>
      </c>
      <c r="E2132">
        <v>2023</v>
      </c>
      <c r="F2132" s="1" t="s">
        <v>1516</v>
      </c>
      <c r="G2132" s="1" t="s">
        <v>1517</v>
      </c>
      <c r="H2132" s="1" t="s">
        <v>1673</v>
      </c>
      <c r="I2132" s="1" t="s">
        <v>5595</v>
      </c>
      <c r="J2132" s="1" t="s">
        <v>70</v>
      </c>
      <c r="K2132" s="3">
        <v>29.9</v>
      </c>
      <c r="L2132">
        <v>4</v>
      </c>
      <c r="M2132" s="3">
        <v>119.6</v>
      </c>
      <c r="N2132" s="1" t="s">
        <v>6669</v>
      </c>
      <c r="O2132" s="1" t="s">
        <v>37</v>
      </c>
    </row>
    <row r="2133" spans="1:15" x14ac:dyDescent="0.3">
      <c r="A2133" s="1" t="s">
        <v>5596</v>
      </c>
      <c r="B2133" s="2">
        <v>44993</v>
      </c>
      <c r="C2133" s="1" t="s">
        <v>6670</v>
      </c>
      <c r="D2133" s="1" t="s">
        <v>15</v>
      </c>
      <c r="E2133">
        <v>2023</v>
      </c>
      <c r="F2133" s="1" t="s">
        <v>2972</v>
      </c>
      <c r="G2133" s="1" t="s">
        <v>2973</v>
      </c>
      <c r="H2133" s="1" t="s">
        <v>1821</v>
      </c>
      <c r="I2133" s="1" t="s">
        <v>1822</v>
      </c>
      <c r="J2133" s="1" t="s">
        <v>20</v>
      </c>
      <c r="K2133" s="3">
        <v>27.02</v>
      </c>
      <c r="L2133">
        <v>1</v>
      </c>
      <c r="M2133" s="3">
        <v>27.02</v>
      </c>
      <c r="N2133" s="1" t="s">
        <v>21</v>
      </c>
      <c r="O2133" s="1" t="s">
        <v>80</v>
      </c>
    </row>
    <row r="2134" spans="1:15" x14ac:dyDescent="0.3">
      <c r="A2134" s="1" t="s">
        <v>5597</v>
      </c>
      <c r="B2134" s="2">
        <v>45035</v>
      </c>
      <c r="C2134" s="1" t="s">
        <v>6670</v>
      </c>
      <c r="D2134" s="1" t="s">
        <v>82</v>
      </c>
      <c r="E2134">
        <v>2023</v>
      </c>
      <c r="F2134" s="1" t="s">
        <v>2006</v>
      </c>
      <c r="G2134" s="1" t="s">
        <v>3891</v>
      </c>
      <c r="H2134" s="1" t="s">
        <v>2527</v>
      </c>
      <c r="I2134" s="1" t="s">
        <v>2528</v>
      </c>
      <c r="J2134" s="1" t="s">
        <v>51</v>
      </c>
      <c r="K2134" s="3">
        <v>21.9</v>
      </c>
      <c r="L2134">
        <v>5</v>
      </c>
      <c r="M2134" s="3">
        <v>109.5</v>
      </c>
      <c r="N2134" s="1" t="s">
        <v>29</v>
      </c>
      <c r="O2134" s="1" t="s">
        <v>22</v>
      </c>
    </row>
    <row r="2135" spans="1:15" x14ac:dyDescent="0.3">
      <c r="A2135" s="1" t="s">
        <v>5598</v>
      </c>
      <c r="B2135" s="2">
        <v>44994</v>
      </c>
      <c r="C2135" s="1" t="s">
        <v>6672</v>
      </c>
      <c r="D2135" s="1" t="s">
        <v>15</v>
      </c>
      <c r="E2135">
        <v>2023</v>
      </c>
      <c r="F2135" s="1" t="s">
        <v>918</v>
      </c>
      <c r="G2135" s="1" t="s">
        <v>5599</v>
      </c>
      <c r="H2135" s="1" t="s">
        <v>585</v>
      </c>
      <c r="I2135" s="1" t="s">
        <v>586</v>
      </c>
      <c r="J2135" s="1" t="s">
        <v>70</v>
      </c>
      <c r="K2135" s="3">
        <v>5.56</v>
      </c>
      <c r="L2135">
        <v>5</v>
      </c>
      <c r="M2135" s="3">
        <v>27.8</v>
      </c>
      <c r="N2135" s="1" t="s">
        <v>88</v>
      </c>
      <c r="O2135" s="1" t="s">
        <v>44</v>
      </c>
    </row>
    <row r="2136" spans="1:15" x14ac:dyDescent="0.3">
      <c r="A2136" s="1" t="s">
        <v>5600</v>
      </c>
      <c r="B2136" s="2">
        <v>45545</v>
      </c>
      <c r="C2136" s="1" t="s">
        <v>6671</v>
      </c>
      <c r="D2136" s="1" t="s">
        <v>60</v>
      </c>
      <c r="E2136">
        <v>2024</v>
      </c>
      <c r="F2136" s="1" t="s">
        <v>5601</v>
      </c>
      <c r="G2136" s="1" t="s">
        <v>5602</v>
      </c>
      <c r="H2136" s="1" t="s">
        <v>5603</v>
      </c>
      <c r="I2136" s="1" t="s">
        <v>5604</v>
      </c>
      <c r="J2136" s="1" t="s">
        <v>20</v>
      </c>
      <c r="K2136" s="3">
        <v>21.88</v>
      </c>
      <c r="L2136">
        <v>2</v>
      </c>
      <c r="M2136" s="3">
        <v>43.76</v>
      </c>
      <c r="N2136" s="1" t="s">
        <v>21</v>
      </c>
      <c r="O2136" s="1" t="s">
        <v>44</v>
      </c>
    </row>
    <row r="2137" spans="1:15" x14ac:dyDescent="0.3">
      <c r="A2137" s="1" t="s">
        <v>5605</v>
      </c>
      <c r="B2137" s="2">
        <v>45495</v>
      </c>
      <c r="C2137" s="1" t="s">
        <v>6667</v>
      </c>
      <c r="D2137" s="1" t="s">
        <v>32</v>
      </c>
      <c r="E2137">
        <v>2024</v>
      </c>
      <c r="F2137" s="1" t="s">
        <v>4002</v>
      </c>
      <c r="G2137" s="1" t="s">
        <v>4003</v>
      </c>
      <c r="H2137" s="1" t="s">
        <v>5606</v>
      </c>
      <c r="I2137" s="1" t="s">
        <v>5607</v>
      </c>
      <c r="J2137" s="1" t="s">
        <v>70</v>
      </c>
      <c r="K2137" s="3">
        <v>42.54</v>
      </c>
      <c r="L2137">
        <v>2</v>
      </c>
      <c r="M2137" s="3">
        <v>85.08</v>
      </c>
      <c r="N2137" s="1" t="s">
        <v>29</v>
      </c>
      <c r="O2137" s="1" t="s">
        <v>193</v>
      </c>
    </row>
    <row r="2138" spans="1:15" x14ac:dyDescent="0.3">
      <c r="A2138" s="1" t="s">
        <v>5608</v>
      </c>
      <c r="B2138" s="2">
        <v>45805</v>
      </c>
      <c r="C2138" s="1" t="s">
        <v>6670</v>
      </c>
      <c r="D2138" s="1" t="s">
        <v>46</v>
      </c>
      <c r="E2138">
        <v>2025</v>
      </c>
      <c r="F2138" s="1" t="s">
        <v>1092</v>
      </c>
      <c r="G2138" s="1" t="s">
        <v>4204</v>
      </c>
      <c r="H2138" s="1" t="s">
        <v>3930</v>
      </c>
      <c r="I2138" s="1" t="s">
        <v>3931</v>
      </c>
      <c r="J2138" s="1" t="s">
        <v>70</v>
      </c>
      <c r="K2138" s="3">
        <v>26.64</v>
      </c>
      <c r="L2138">
        <v>5</v>
      </c>
      <c r="M2138" s="3">
        <v>133.19999999999999</v>
      </c>
      <c r="N2138" s="1" t="s">
        <v>6669</v>
      </c>
      <c r="O2138" s="1" t="s">
        <v>193</v>
      </c>
    </row>
    <row r="2139" spans="1:15" x14ac:dyDescent="0.3">
      <c r="A2139" s="1" t="s">
        <v>5609</v>
      </c>
      <c r="B2139" s="2">
        <v>45451</v>
      </c>
      <c r="C2139" s="1" t="s">
        <v>6673</v>
      </c>
      <c r="D2139" s="1" t="s">
        <v>24</v>
      </c>
      <c r="E2139">
        <v>2024</v>
      </c>
      <c r="F2139" s="1" t="s">
        <v>2051</v>
      </c>
      <c r="G2139" s="1" t="s">
        <v>5222</v>
      </c>
      <c r="H2139" s="1" t="s">
        <v>2913</v>
      </c>
      <c r="I2139" s="1" t="s">
        <v>3855</v>
      </c>
      <c r="J2139" s="1" t="s">
        <v>20</v>
      </c>
      <c r="K2139" s="3">
        <v>26.42</v>
      </c>
      <c r="L2139">
        <v>1</v>
      </c>
      <c r="M2139" s="3">
        <v>26.42</v>
      </c>
      <c r="N2139" s="1" t="s">
        <v>29</v>
      </c>
      <c r="O2139" s="1" t="s">
        <v>37</v>
      </c>
    </row>
    <row r="2140" spans="1:15" x14ac:dyDescent="0.3">
      <c r="A2140" s="1" t="s">
        <v>5610</v>
      </c>
      <c r="B2140" s="2">
        <v>45573</v>
      </c>
      <c r="C2140" s="1" t="s">
        <v>6671</v>
      </c>
      <c r="D2140" s="1" t="s">
        <v>133</v>
      </c>
      <c r="E2140">
        <v>2024</v>
      </c>
      <c r="F2140" s="1" t="s">
        <v>128</v>
      </c>
      <c r="G2140" s="1" t="s">
        <v>5611</v>
      </c>
      <c r="H2140" s="1" t="s">
        <v>856</v>
      </c>
      <c r="I2140" s="1" t="s">
        <v>857</v>
      </c>
      <c r="J2140" s="1" t="s">
        <v>87</v>
      </c>
      <c r="K2140" s="3">
        <v>49.36</v>
      </c>
      <c r="L2140">
        <v>3</v>
      </c>
      <c r="M2140" s="3">
        <v>148.08000000000001</v>
      </c>
      <c r="N2140" s="1" t="s">
        <v>6669</v>
      </c>
      <c r="O2140" s="1" t="s">
        <v>37</v>
      </c>
    </row>
    <row r="2141" spans="1:15" x14ac:dyDescent="0.3">
      <c r="A2141" s="1" t="s">
        <v>5612</v>
      </c>
      <c r="B2141" s="2">
        <v>44958</v>
      </c>
      <c r="C2141" s="1" t="s">
        <v>6670</v>
      </c>
      <c r="D2141" s="1" t="s">
        <v>39</v>
      </c>
      <c r="E2141">
        <v>2023</v>
      </c>
      <c r="F2141" s="1" t="s">
        <v>4666</v>
      </c>
      <c r="G2141" s="1" t="s">
        <v>4667</v>
      </c>
      <c r="H2141" s="1" t="s">
        <v>2470</v>
      </c>
      <c r="I2141" s="1" t="s">
        <v>4562</v>
      </c>
      <c r="J2141" s="1" t="s">
        <v>20</v>
      </c>
      <c r="K2141" s="3">
        <v>37.619999999999997</v>
      </c>
      <c r="L2141">
        <v>4</v>
      </c>
      <c r="M2141" s="3">
        <v>150.47999999999999</v>
      </c>
      <c r="N2141" s="1" t="s">
        <v>21</v>
      </c>
      <c r="O2141" s="1" t="s">
        <v>22</v>
      </c>
    </row>
    <row r="2142" spans="1:15" x14ac:dyDescent="0.3">
      <c r="A2142" s="1" t="s">
        <v>5613</v>
      </c>
      <c r="B2142" s="2">
        <v>45008</v>
      </c>
      <c r="C2142" s="1" t="s">
        <v>6672</v>
      </c>
      <c r="D2142" s="1" t="s">
        <v>15</v>
      </c>
      <c r="E2142">
        <v>2023</v>
      </c>
      <c r="F2142" s="1" t="s">
        <v>1459</v>
      </c>
      <c r="G2142" s="1" t="s">
        <v>1460</v>
      </c>
      <c r="H2142" s="1" t="s">
        <v>1350</v>
      </c>
      <c r="I2142" s="1" t="s">
        <v>1351</v>
      </c>
      <c r="J2142" s="1" t="s">
        <v>20</v>
      </c>
      <c r="K2142" s="3">
        <v>29.56</v>
      </c>
      <c r="L2142">
        <v>4</v>
      </c>
      <c r="M2142" s="3">
        <v>118.24</v>
      </c>
      <c r="N2142" s="1" t="s">
        <v>21</v>
      </c>
      <c r="O2142" s="1" t="s">
        <v>37</v>
      </c>
    </row>
    <row r="2143" spans="1:15" x14ac:dyDescent="0.3">
      <c r="A2143" s="1" t="s">
        <v>5614</v>
      </c>
      <c r="B2143" s="2">
        <v>44974</v>
      </c>
      <c r="C2143" s="1" t="s">
        <v>6668</v>
      </c>
      <c r="D2143" s="1" t="s">
        <v>39</v>
      </c>
      <c r="E2143">
        <v>2023</v>
      </c>
      <c r="F2143" s="1" t="s">
        <v>1299</v>
      </c>
      <c r="G2143" s="1" t="s">
        <v>584</v>
      </c>
      <c r="H2143" s="1" t="s">
        <v>1986</v>
      </c>
      <c r="I2143" s="1" t="s">
        <v>1987</v>
      </c>
      <c r="J2143" s="1" t="s">
        <v>87</v>
      </c>
      <c r="K2143" s="3">
        <v>24.84</v>
      </c>
      <c r="L2143">
        <v>2</v>
      </c>
      <c r="M2143" s="3">
        <v>49.68</v>
      </c>
      <c r="N2143" s="1" t="s">
        <v>21</v>
      </c>
      <c r="O2143" s="1" t="s">
        <v>52</v>
      </c>
    </row>
    <row r="2144" spans="1:15" x14ac:dyDescent="0.3">
      <c r="A2144" s="1" t="s">
        <v>5615</v>
      </c>
      <c r="B2144" s="2">
        <v>45499</v>
      </c>
      <c r="C2144" s="1" t="s">
        <v>6668</v>
      </c>
      <c r="D2144" s="1" t="s">
        <v>32</v>
      </c>
      <c r="E2144">
        <v>2024</v>
      </c>
      <c r="F2144" s="1" t="s">
        <v>794</v>
      </c>
      <c r="G2144" s="1" t="s">
        <v>4913</v>
      </c>
      <c r="H2144" s="1" t="s">
        <v>2065</v>
      </c>
      <c r="I2144" s="1" t="s">
        <v>4640</v>
      </c>
      <c r="J2144" s="1" t="s">
        <v>70</v>
      </c>
      <c r="K2144" s="3">
        <v>12.58</v>
      </c>
      <c r="L2144">
        <v>1</v>
      </c>
      <c r="M2144" s="3">
        <v>12.58</v>
      </c>
      <c r="N2144" s="1" t="s">
        <v>21</v>
      </c>
      <c r="O2144" s="1" t="s">
        <v>193</v>
      </c>
    </row>
    <row r="2145" spans="1:15" x14ac:dyDescent="0.3">
      <c r="A2145" s="1" t="s">
        <v>5616</v>
      </c>
      <c r="B2145" s="2">
        <v>45615</v>
      </c>
      <c r="C2145" s="1" t="s">
        <v>6671</v>
      </c>
      <c r="D2145" s="1" t="s">
        <v>54</v>
      </c>
      <c r="E2145">
        <v>2024</v>
      </c>
      <c r="F2145" s="1" t="s">
        <v>3186</v>
      </c>
      <c r="G2145" s="1" t="s">
        <v>3187</v>
      </c>
      <c r="H2145" s="1" t="s">
        <v>2685</v>
      </c>
      <c r="I2145" s="1" t="s">
        <v>2686</v>
      </c>
      <c r="J2145" s="1" t="s">
        <v>70</v>
      </c>
      <c r="K2145" s="3">
        <v>42</v>
      </c>
      <c r="L2145">
        <v>4</v>
      </c>
      <c r="M2145" s="3">
        <v>168</v>
      </c>
      <c r="N2145" s="1" t="s">
        <v>29</v>
      </c>
      <c r="O2145" s="1" t="s">
        <v>37</v>
      </c>
    </row>
    <row r="2146" spans="1:15" x14ac:dyDescent="0.3">
      <c r="A2146" s="1" t="s">
        <v>5617</v>
      </c>
      <c r="B2146" s="2">
        <v>45399</v>
      </c>
      <c r="C2146" s="1" t="s">
        <v>6670</v>
      </c>
      <c r="D2146" s="1" t="s">
        <v>82</v>
      </c>
      <c r="E2146">
        <v>2024</v>
      </c>
      <c r="F2146" s="1" t="s">
        <v>958</v>
      </c>
      <c r="G2146" s="1" t="s">
        <v>5618</v>
      </c>
      <c r="H2146" s="1" t="s">
        <v>979</v>
      </c>
      <c r="I2146" s="1" t="s">
        <v>980</v>
      </c>
      <c r="J2146" s="1" t="s">
        <v>51</v>
      </c>
      <c r="K2146" s="3">
        <v>7.8</v>
      </c>
      <c r="L2146">
        <v>5</v>
      </c>
      <c r="M2146" s="3">
        <v>39</v>
      </c>
      <c r="N2146" s="1" t="s">
        <v>6669</v>
      </c>
      <c r="O2146" s="1" t="s">
        <v>37</v>
      </c>
    </row>
    <row r="2147" spans="1:15" x14ac:dyDescent="0.3">
      <c r="A2147" s="1" t="s">
        <v>5619</v>
      </c>
      <c r="B2147" s="2">
        <v>45049</v>
      </c>
      <c r="C2147" s="1" t="s">
        <v>6670</v>
      </c>
      <c r="D2147" s="1" t="s">
        <v>46</v>
      </c>
      <c r="E2147">
        <v>2023</v>
      </c>
      <c r="F2147" s="1" t="s">
        <v>799</v>
      </c>
      <c r="G2147" s="1" t="s">
        <v>1579</v>
      </c>
      <c r="H2147" s="1" t="s">
        <v>228</v>
      </c>
      <c r="I2147" s="1" t="s">
        <v>5241</v>
      </c>
      <c r="J2147" s="1" t="s">
        <v>87</v>
      </c>
      <c r="K2147" s="3">
        <v>40.75</v>
      </c>
      <c r="L2147">
        <v>5</v>
      </c>
      <c r="M2147" s="3">
        <v>203.75</v>
      </c>
      <c r="N2147" s="1" t="s">
        <v>6669</v>
      </c>
      <c r="O2147" s="1" t="s">
        <v>37</v>
      </c>
    </row>
    <row r="2148" spans="1:15" x14ac:dyDescent="0.3">
      <c r="A2148" s="1" t="s">
        <v>5620</v>
      </c>
      <c r="B2148" s="2">
        <v>45069</v>
      </c>
      <c r="C2148" s="1" t="s">
        <v>6671</v>
      </c>
      <c r="D2148" s="1" t="s">
        <v>46</v>
      </c>
      <c r="E2148">
        <v>2023</v>
      </c>
      <c r="F2148" s="1" t="s">
        <v>987</v>
      </c>
      <c r="G2148" s="1" t="s">
        <v>988</v>
      </c>
      <c r="H2148" s="1" t="s">
        <v>3377</v>
      </c>
      <c r="I2148" s="1" t="s">
        <v>3378</v>
      </c>
      <c r="J2148" s="1" t="s">
        <v>87</v>
      </c>
      <c r="K2148" s="3">
        <v>31.73</v>
      </c>
      <c r="L2148">
        <v>3</v>
      </c>
      <c r="M2148" s="3">
        <v>95.19</v>
      </c>
      <c r="N2148" s="1" t="s">
        <v>6669</v>
      </c>
      <c r="O2148" s="1" t="s">
        <v>193</v>
      </c>
    </row>
    <row r="2149" spans="1:15" x14ac:dyDescent="0.3">
      <c r="A2149" s="1" t="s">
        <v>5621</v>
      </c>
      <c r="B2149" s="2">
        <v>44879</v>
      </c>
      <c r="C2149" s="1" t="s">
        <v>6667</v>
      </c>
      <c r="D2149" s="1" t="s">
        <v>54</v>
      </c>
      <c r="E2149">
        <v>2022</v>
      </c>
      <c r="F2149" s="1" t="s">
        <v>4571</v>
      </c>
      <c r="G2149" s="1" t="s">
        <v>4572</v>
      </c>
      <c r="H2149" s="1" t="s">
        <v>623</v>
      </c>
      <c r="I2149" s="1" t="s">
        <v>2232</v>
      </c>
      <c r="J2149" s="1" t="s">
        <v>70</v>
      </c>
      <c r="K2149" s="3">
        <v>10.36</v>
      </c>
      <c r="L2149">
        <v>3</v>
      </c>
      <c r="M2149" s="3">
        <v>31.08</v>
      </c>
      <c r="N2149" s="1" t="s">
        <v>6669</v>
      </c>
      <c r="O2149" s="1" t="s">
        <v>44</v>
      </c>
    </row>
    <row r="2150" spans="1:15" x14ac:dyDescent="0.3">
      <c r="A2150" s="1" t="s">
        <v>5622</v>
      </c>
      <c r="B2150" s="2">
        <v>45313</v>
      </c>
      <c r="C2150" s="1" t="s">
        <v>6667</v>
      </c>
      <c r="D2150" s="1" t="s">
        <v>210</v>
      </c>
      <c r="E2150">
        <v>2024</v>
      </c>
      <c r="F2150" s="1" t="s">
        <v>799</v>
      </c>
      <c r="G2150" s="1" t="s">
        <v>800</v>
      </c>
      <c r="H2150" s="1" t="s">
        <v>508</v>
      </c>
      <c r="I2150" s="1" t="s">
        <v>2261</v>
      </c>
      <c r="J2150" s="1" t="s">
        <v>87</v>
      </c>
      <c r="K2150" s="3">
        <v>10.31</v>
      </c>
      <c r="L2150">
        <v>1</v>
      </c>
      <c r="M2150" s="3">
        <v>10.31</v>
      </c>
      <c r="N2150" s="1" t="s">
        <v>88</v>
      </c>
      <c r="O2150" s="1" t="s">
        <v>37</v>
      </c>
    </row>
    <row r="2151" spans="1:15" x14ac:dyDescent="0.3">
      <c r="A2151" s="1" t="s">
        <v>5623</v>
      </c>
      <c r="B2151" s="2">
        <v>45547</v>
      </c>
      <c r="C2151" s="1" t="s">
        <v>6672</v>
      </c>
      <c r="D2151" s="1" t="s">
        <v>60</v>
      </c>
      <c r="E2151">
        <v>2024</v>
      </c>
      <c r="F2151" s="1" t="s">
        <v>1032</v>
      </c>
      <c r="G2151" s="1" t="s">
        <v>4996</v>
      </c>
      <c r="H2151" s="1" t="s">
        <v>1428</v>
      </c>
      <c r="I2151" s="1" t="s">
        <v>4660</v>
      </c>
      <c r="J2151" s="1" t="s">
        <v>70</v>
      </c>
      <c r="K2151" s="3">
        <v>26.19</v>
      </c>
      <c r="L2151">
        <v>3</v>
      </c>
      <c r="M2151" s="3">
        <v>78.569999999999993</v>
      </c>
      <c r="N2151" s="1" t="s">
        <v>88</v>
      </c>
      <c r="O2151" s="1" t="s">
        <v>30</v>
      </c>
    </row>
    <row r="2152" spans="1:15" x14ac:dyDescent="0.3">
      <c r="A2152" s="1" t="s">
        <v>5624</v>
      </c>
      <c r="B2152" s="2">
        <v>45780</v>
      </c>
      <c r="C2152" s="1" t="s">
        <v>6673</v>
      </c>
      <c r="D2152" s="1" t="s">
        <v>46</v>
      </c>
      <c r="E2152">
        <v>2025</v>
      </c>
      <c r="F2152" s="1" t="s">
        <v>2196</v>
      </c>
      <c r="G2152" s="1" t="s">
        <v>5625</v>
      </c>
      <c r="H2152" s="1" t="s">
        <v>3850</v>
      </c>
      <c r="I2152" s="1" t="s">
        <v>3851</v>
      </c>
      <c r="J2152" s="1" t="s">
        <v>20</v>
      </c>
      <c r="K2152" s="3">
        <v>37.71</v>
      </c>
      <c r="L2152">
        <v>1</v>
      </c>
      <c r="M2152" s="3">
        <v>37.71</v>
      </c>
      <c r="N2152" s="1" t="s">
        <v>21</v>
      </c>
      <c r="O2152" s="1" t="s">
        <v>193</v>
      </c>
    </row>
    <row r="2153" spans="1:15" x14ac:dyDescent="0.3">
      <c r="A2153" s="1" t="s">
        <v>5626</v>
      </c>
      <c r="B2153" s="2">
        <v>45030</v>
      </c>
      <c r="C2153" s="1" t="s">
        <v>6668</v>
      </c>
      <c r="D2153" s="1" t="s">
        <v>82</v>
      </c>
      <c r="E2153">
        <v>2023</v>
      </c>
      <c r="F2153" s="1" t="s">
        <v>2035</v>
      </c>
      <c r="G2153" s="1" t="s">
        <v>2036</v>
      </c>
      <c r="H2153" s="1" t="s">
        <v>1613</v>
      </c>
      <c r="I2153" s="1" t="s">
        <v>2442</v>
      </c>
      <c r="J2153" s="1" t="s">
        <v>20</v>
      </c>
      <c r="K2153" s="3">
        <v>13.28</v>
      </c>
      <c r="L2153">
        <v>5</v>
      </c>
      <c r="M2153" s="3">
        <v>66.400000000000006</v>
      </c>
      <c r="N2153" s="1" t="s">
        <v>21</v>
      </c>
      <c r="O2153" s="1" t="s">
        <v>22</v>
      </c>
    </row>
    <row r="2154" spans="1:15" x14ac:dyDescent="0.3">
      <c r="A2154" s="1" t="s">
        <v>5627</v>
      </c>
      <c r="B2154" s="2">
        <v>45451</v>
      </c>
      <c r="C2154" s="1" t="s">
        <v>6673</v>
      </c>
      <c r="D2154" s="1" t="s">
        <v>24</v>
      </c>
      <c r="E2154">
        <v>2024</v>
      </c>
      <c r="F2154" s="1" t="s">
        <v>419</v>
      </c>
      <c r="G2154" s="1" t="s">
        <v>420</v>
      </c>
      <c r="H2154" s="1" t="s">
        <v>883</v>
      </c>
      <c r="I2154" s="1" t="s">
        <v>884</v>
      </c>
      <c r="J2154" s="1" t="s">
        <v>51</v>
      </c>
      <c r="K2154" s="3">
        <v>17.37</v>
      </c>
      <c r="L2154">
        <v>2</v>
      </c>
      <c r="M2154" s="3">
        <v>34.74</v>
      </c>
      <c r="N2154" s="1" t="s">
        <v>21</v>
      </c>
      <c r="O2154" s="1" t="s">
        <v>44</v>
      </c>
    </row>
    <row r="2155" spans="1:15" x14ac:dyDescent="0.3">
      <c r="A2155" s="1" t="s">
        <v>5628</v>
      </c>
      <c r="B2155" s="2">
        <v>45880</v>
      </c>
      <c r="C2155" s="1" t="s">
        <v>6667</v>
      </c>
      <c r="D2155" s="1" t="s">
        <v>90</v>
      </c>
      <c r="E2155">
        <v>2025</v>
      </c>
      <c r="F2155" s="1" t="s">
        <v>4210</v>
      </c>
      <c r="G2155" s="1" t="s">
        <v>4211</v>
      </c>
      <c r="H2155" s="1" t="s">
        <v>984</v>
      </c>
      <c r="I2155" s="1" t="s">
        <v>985</v>
      </c>
      <c r="J2155" s="1" t="s">
        <v>70</v>
      </c>
      <c r="K2155" s="3">
        <v>43.04</v>
      </c>
      <c r="L2155">
        <v>2</v>
      </c>
      <c r="M2155" s="3">
        <v>86.08</v>
      </c>
      <c r="N2155" s="1" t="s">
        <v>29</v>
      </c>
      <c r="O2155" s="1" t="s">
        <v>37</v>
      </c>
    </row>
    <row r="2156" spans="1:15" x14ac:dyDescent="0.3">
      <c r="A2156" s="1" t="s">
        <v>5629</v>
      </c>
      <c r="B2156" s="2">
        <v>45613</v>
      </c>
      <c r="C2156" s="1" t="s">
        <v>6666</v>
      </c>
      <c r="D2156" s="1" t="s">
        <v>54</v>
      </c>
      <c r="E2156">
        <v>2024</v>
      </c>
      <c r="F2156" s="1" t="s">
        <v>280</v>
      </c>
      <c r="G2156" s="1" t="s">
        <v>281</v>
      </c>
      <c r="H2156" s="1" t="s">
        <v>936</v>
      </c>
      <c r="I2156" s="1" t="s">
        <v>2138</v>
      </c>
      <c r="J2156" s="1" t="s">
        <v>51</v>
      </c>
      <c r="K2156" s="3">
        <v>27.98</v>
      </c>
      <c r="L2156">
        <v>4</v>
      </c>
      <c r="M2156" s="3">
        <v>111.92</v>
      </c>
      <c r="N2156" s="1" t="s">
        <v>88</v>
      </c>
      <c r="O2156" s="1" t="s">
        <v>52</v>
      </c>
    </row>
    <row r="2157" spans="1:15" x14ac:dyDescent="0.3">
      <c r="A2157" s="1" t="s">
        <v>5630</v>
      </c>
      <c r="B2157" s="2">
        <v>45700</v>
      </c>
      <c r="C2157" s="1" t="s">
        <v>6670</v>
      </c>
      <c r="D2157" s="1" t="s">
        <v>39</v>
      </c>
      <c r="E2157">
        <v>2025</v>
      </c>
      <c r="F2157" s="1" t="s">
        <v>5631</v>
      </c>
      <c r="G2157" s="1" t="s">
        <v>5632</v>
      </c>
      <c r="H2157" s="1" t="s">
        <v>3235</v>
      </c>
      <c r="I2157" s="1" t="s">
        <v>3236</v>
      </c>
      <c r="J2157" s="1" t="s">
        <v>51</v>
      </c>
      <c r="K2157" s="3">
        <v>32.74</v>
      </c>
      <c r="L2157">
        <v>3</v>
      </c>
      <c r="M2157" s="3">
        <v>98.22</v>
      </c>
      <c r="N2157" s="1" t="s">
        <v>21</v>
      </c>
      <c r="O2157" s="1" t="s">
        <v>37</v>
      </c>
    </row>
    <row r="2158" spans="1:15" x14ac:dyDescent="0.3">
      <c r="A2158" s="1" t="s">
        <v>5633</v>
      </c>
      <c r="B2158" s="2">
        <v>45321</v>
      </c>
      <c r="C2158" s="1" t="s">
        <v>6671</v>
      </c>
      <c r="D2158" s="1" t="s">
        <v>210</v>
      </c>
      <c r="E2158">
        <v>2024</v>
      </c>
      <c r="F2158" s="1" t="s">
        <v>4301</v>
      </c>
      <c r="G2158" s="1" t="s">
        <v>5634</v>
      </c>
      <c r="H2158" s="1" t="s">
        <v>2527</v>
      </c>
      <c r="I2158" s="1" t="s">
        <v>2528</v>
      </c>
      <c r="J2158" s="1" t="s">
        <v>87</v>
      </c>
      <c r="K2158" s="3">
        <v>21.56</v>
      </c>
      <c r="L2158">
        <v>5</v>
      </c>
      <c r="M2158" s="3">
        <v>107.8</v>
      </c>
      <c r="N2158" s="1" t="s">
        <v>88</v>
      </c>
      <c r="O2158" s="1" t="s">
        <v>44</v>
      </c>
    </row>
    <row r="2159" spans="1:15" x14ac:dyDescent="0.3">
      <c r="A2159" s="1" t="s">
        <v>5635</v>
      </c>
      <c r="B2159" s="2">
        <v>45286</v>
      </c>
      <c r="C2159" s="1" t="s">
        <v>6671</v>
      </c>
      <c r="D2159" s="1" t="s">
        <v>107</v>
      </c>
      <c r="E2159">
        <v>2023</v>
      </c>
      <c r="F2159" s="1" t="s">
        <v>2790</v>
      </c>
      <c r="G2159" s="1" t="s">
        <v>2791</v>
      </c>
      <c r="H2159" s="1" t="s">
        <v>2208</v>
      </c>
      <c r="I2159" s="1" t="s">
        <v>2209</v>
      </c>
      <c r="J2159" s="1" t="s">
        <v>20</v>
      </c>
      <c r="K2159" s="3">
        <v>29.14</v>
      </c>
      <c r="L2159">
        <v>1</v>
      </c>
      <c r="M2159" s="3">
        <v>29.14</v>
      </c>
      <c r="N2159" s="1" t="s">
        <v>21</v>
      </c>
      <c r="O2159" s="1" t="s">
        <v>22</v>
      </c>
    </row>
    <row r="2160" spans="1:15" x14ac:dyDescent="0.3">
      <c r="A2160" s="1" t="s">
        <v>5636</v>
      </c>
      <c r="B2160" s="2">
        <v>45183</v>
      </c>
      <c r="C2160" s="1" t="s">
        <v>6672</v>
      </c>
      <c r="D2160" s="1" t="s">
        <v>60</v>
      </c>
      <c r="E2160">
        <v>2023</v>
      </c>
      <c r="F2160" s="1" t="s">
        <v>1203</v>
      </c>
      <c r="G2160" s="1" t="s">
        <v>5637</v>
      </c>
      <c r="H2160" s="1" t="s">
        <v>1730</v>
      </c>
      <c r="I2160" s="1" t="s">
        <v>5638</v>
      </c>
      <c r="J2160" s="1" t="s">
        <v>70</v>
      </c>
      <c r="K2160" s="3">
        <v>11.26</v>
      </c>
      <c r="L2160">
        <v>2</v>
      </c>
      <c r="M2160" s="3">
        <v>22.52</v>
      </c>
      <c r="N2160" s="1" t="s">
        <v>21</v>
      </c>
      <c r="O2160" s="1" t="s">
        <v>44</v>
      </c>
    </row>
    <row r="2161" spans="1:15" x14ac:dyDescent="0.3">
      <c r="A2161" s="1" t="s">
        <v>5639</v>
      </c>
      <c r="B2161" s="2">
        <v>45341</v>
      </c>
      <c r="C2161" s="1" t="s">
        <v>6667</v>
      </c>
      <c r="D2161" s="1" t="s">
        <v>39</v>
      </c>
      <c r="E2161">
        <v>2024</v>
      </c>
      <c r="F2161" s="1" t="s">
        <v>3682</v>
      </c>
      <c r="G2161" s="1" t="s">
        <v>3683</v>
      </c>
      <c r="H2161" s="1" t="s">
        <v>1630</v>
      </c>
      <c r="I2161" s="1" t="s">
        <v>1631</v>
      </c>
      <c r="J2161" s="1" t="s">
        <v>51</v>
      </c>
      <c r="K2161" s="3">
        <v>28.5</v>
      </c>
      <c r="L2161">
        <v>5</v>
      </c>
      <c r="M2161" s="3">
        <v>142.5</v>
      </c>
      <c r="N2161" s="1" t="s">
        <v>21</v>
      </c>
      <c r="O2161" s="1" t="s">
        <v>30</v>
      </c>
    </row>
    <row r="2162" spans="1:15" x14ac:dyDescent="0.3">
      <c r="A2162" s="1" t="s">
        <v>5640</v>
      </c>
      <c r="B2162" s="2">
        <v>45602</v>
      </c>
      <c r="C2162" s="1" t="s">
        <v>6670</v>
      </c>
      <c r="D2162" s="1" t="s">
        <v>54</v>
      </c>
      <c r="E2162">
        <v>2024</v>
      </c>
      <c r="F2162" s="1" t="s">
        <v>1588</v>
      </c>
      <c r="G2162" s="1" t="s">
        <v>1589</v>
      </c>
      <c r="H2162" s="1" t="s">
        <v>1080</v>
      </c>
      <c r="I2162" s="1" t="s">
        <v>2343</v>
      </c>
      <c r="J2162" s="1" t="s">
        <v>87</v>
      </c>
      <c r="K2162" s="3">
        <v>47.74</v>
      </c>
      <c r="L2162">
        <v>3</v>
      </c>
      <c r="M2162" s="3">
        <v>143.22</v>
      </c>
      <c r="N2162" s="1" t="s">
        <v>6669</v>
      </c>
      <c r="O2162" s="1" t="s">
        <v>52</v>
      </c>
    </row>
    <row r="2163" spans="1:15" x14ac:dyDescent="0.3">
      <c r="A2163" s="1" t="s">
        <v>5641</v>
      </c>
      <c r="B2163" s="2">
        <v>45532</v>
      </c>
      <c r="C2163" s="1" t="s">
        <v>6670</v>
      </c>
      <c r="D2163" s="1" t="s">
        <v>90</v>
      </c>
      <c r="E2163">
        <v>2024</v>
      </c>
      <c r="F2163" s="1" t="s">
        <v>873</v>
      </c>
      <c r="G2163" s="1" t="s">
        <v>5642</v>
      </c>
      <c r="H2163" s="1" t="s">
        <v>5643</v>
      </c>
      <c r="I2163" s="1" t="s">
        <v>5644</v>
      </c>
      <c r="J2163" s="1" t="s">
        <v>87</v>
      </c>
      <c r="K2163" s="3">
        <v>5.36</v>
      </c>
      <c r="L2163">
        <v>3</v>
      </c>
      <c r="M2163" s="3">
        <v>16.079999999999998</v>
      </c>
      <c r="N2163" s="1" t="s">
        <v>29</v>
      </c>
      <c r="O2163" s="1" t="s">
        <v>52</v>
      </c>
    </row>
    <row r="2164" spans="1:15" x14ac:dyDescent="0.3">
      <c r="A2164" s="1" t="s">
        <v>5645</v>
      </c>
      <c r="B2164" s="2">
        <v>45732</v>
      </c>
      <c r="C2164" s="1" t="s">
        <v>6666</v>
      </c>
      <c r="D2164" s="1" t="s">
        <v>15</v>
      </c>
      <c r="E2164">
        <v>2025</v>
      </c>
      <c r="F2164" s="1" t="s">
        <v>495</v>
      </c>
      <c r="G2164" s="1" t="s">
        <v>496</v>
      </c>
      <c r="H2164" s="1" t="s">
        <v>1068</v>
      </c>
      <c r="I2164" s="1" t="s">
        <v>1069</v>
      </c>
      <c r="J2164" s="1" t="s">
        <v>70</v>
      </c>
      <c r="K2164" s="3">
        <v>35.74</v>
      </c>
      <c r="L2164">
        <v>5</v>
      </c>
      <c r="M2164" s="3">
        <v>178.7</v>
      </c>
      <c r="N2164" s="1" t="s">
        <v>21</v>
      </c>
      <c r="O2164" s="1" t="s">
        <v>22</v>
      </c>
    </row>
    <row r="2165" spans="1:15" x14ac:dyDescent="0.3">
      <c r="A2165" s="1" t="s">
        <v>5646</v>
      </c>
      <c r="B2165" s="2">
        <v>44851</v>
      </c>
      <c r="C2165" s="1" t="s">
        <v>6667</v>
      </c>
      <c r="D2165" s="1" t="s">
        <v>133</v>
      </c>
      <c r="E2165">
        <v>2022</v>
      </c>
      <c r="F2165" s="1" t="s">
        <v>2006</v>
      </c>
      <c r="G2165" s="1" t="s">
        <v>2007</v>
      </c>
      <c r="H2165" s="1" t="s">
        <v>923</v>
      </c>
      <c r="I2165" s="1" t="s">
        <v>4344</v>
      </c>
      <c r="J2165" s="1" t="s">
        <v>20</v>
      </c>
      <c r="K2165" s="3">
        <v>46.06</v>
      </c>
      <c r="L2165">
        <v>5</v>
      </c>
      <c r="M2165" s="3">
        <v>230.3</v>
      </c>
      <c r="N2165" s="1" t="s">
        <v>6669</v>
      </c>
      <c r="O2165" s="1" t="s">
        <v>44</v>
      </c>
    </row>
    <row r="2166" spans="1:15" x14ac:dyDescent="0.3">
      <c r="A2166" s="1" t="s">
        <v>5647</v>
      </c>
      <c r="B2166" s="2">
        <v>44882</v>
      </c>
      <c r="C2166" s="1" t="s">
        <v>6672</v>
      </c>
      <c r="D2166" s="1" t="s">
        <v>54</v>
      </c>
      <c r="E2166">
        <v>2022</v>
      </c>
      <c r="F2166" s="1" t="s">
        <v>944</v>
      </c>
      <c r="G2166" s="1" t="s">
        <v>3613</v>
      </c>
      <c r="H2166" s="1" t="s">
        <v>2678</v>
      </c>
      <c r="I2166" s="1" t="s">
        <v>2679</v>
      </c>
      <c r="J2166" s="1" t="s">
        <v>70</v>
      </c>
      <c r="K2166" s="3">
        <v>40.590000000000003</v>
      </c>
      <c r="L2166">
        <v>3</v>
      </c>
      <c r="M2166" s="3">
        <v>121.77</v>
      </c>
      <c r="N2166" s="1" t="s">
        <v>21</v>
      </c>
      <c r="O2166" s="1" t="s">
        <v>22</v>
      </c>
    </row>
    <row r="2167" spans="1:15" x14ac:dyDescent="0.3">
      <c r="A2167" s="1" t="s">
        <v>5648</v>
      </c>
      <c r="B2167" s="2">
        <v>45299</v>
      </c>
      <c r="C2167" s="1" t="s">
        <v>6667</v>
      </c>
      <c r="D2167" s="1" t="s">
        <v>210</v>
      </c>
      <c r="E2167">
        <v>2024</v>
      </c>
      <c r="F2167" s="1" t="s">
        <v>322</v>
      </c>
      <c r="G2167" s="1" t="s">
        <v>864</v>
      </c>
      <c r="H2167" s="1" t="s">
        <v>633</v>
      </c>
      <c r="I2167" s="1" t="s">
        <v>2305</v>
      </c>
      <c r="J2167" s="1" t="s">
        <v>70</v>
      </c>
      <c r="K2167" s="3">
        <v>22.4</v>
      </c>
      <c r="L2167">
        <v>5</v>
      </c>
      <c r="M2167" s="3">
        <v>112</v>
      </c>
      <c r="N2167" s="1" t="s">
        <v>21</v>
      </c>
      <c r="O2167" s="1" t="s">
        <v>37</v>
      </c>
    </row>
    <row r="2168" spans="1:15" x14ac:dyDescent="0.3">
      <c r="A2168" s="1" t="s">
        <v>5649</v>
      </c>
      <c r="B2168" s="2">
        <v>45293</v>
      </c>
      <c r="C2168" s="1" t="s">
        <v>6671</v>
      </c>
      <c r="D2168" s="1" t="s">
        <v>210</v>
      </c>
      <c r="E2168">
        <v>2024</v>
      </c>
      <c r="F2168" s="1" t="s">
        <v>2661</v>
      </c>
      <c r="G2168" s="1" t="s">
        <v>2662</v>
      </c>
      <c r="H2168" s="1" t="s">
        <v>1953</v>
      </c>
      <c r="I2168" s="1" t="s">
        <v>1954</v>
      </c>
      <c r="J2168" s="1" t="s">
        <v>20</v>
      </c>
      <c r="K2168" s="3">
        <v>50.71</v>
      </c>
      <c r="L2168">
        <v>1</v>
      </c>
      <c r="M2168" s="3">
        <v>50.71</v>
      </c>
      <c r="N2168" s="1" t="s">
        <v>29</v>
      </c>
      <c r="O2168" s="1" t="s">
        <v>95</v>
      </c>
    </row>
    <row r="2169" spans="1:15" x14ac:dyDescent="0.3">
      <c r="A2169" s="1" t="s">
        <v>5650</v>
      </c>
      <c r="B2169" s="2">
        <v>45387</v>
      </c>
      <c r="C2169" s="1" t="s">
        <v>6668</v>
      </c>
      <c r="D2169" s="1" t="s">
        <v>82</v>
      </c>
      <c r="E2169">
        <v>2024</v>
      </c>
      <c r="F2169" s="1" t="s">
        <v>5651</v>
      </c>
      <c r="G2169" s="1" t="s">
        <v>5652</v>
      </c>
      <c r="H2169" s="1" t="s">
        <v>707</v>
      </c>
      <c r="I2169" s="1" t="s">
        <v>708</v>
      </c>
      <c r="J2169" s="1" t="s">
        <v>20</v>
      </c>
      <c r="K2169" s="3">
        <v>11.83</v>
      </c>
      <c r="L2169">
        <v>2</v>
      </c>
      <c r="M2169" s="3">
        <v>23.66</v>
      </c>
      <c r="N2169" s="1" t="s">
        <v>88</v>
      </c>
      <c r="O2169" s="1" t="s">
        <v>193</v>
      </c>
    </row>
    <row r="2170" spans="1:15" x14ac:dyDescent="0.3">
      <c r="A2170" s="1" t="s">
        <v>5653</v>
      </c>
      <c r="B2170" s="2">
        <v>45884</v>
      </c>
      <c r="C2170" s="1" t="s">
        <v>6668</v>
      </c>
      <c r="D2170" s="1" t="s">
        <v>90</v>
      </c>
      <c r="E2170">
        <v>2025</v>
      </c>
      <c r="F2170" s="1" t="s">
        <v>1225</v>
      </c>
      <c r="G2170" s="1" t="s">
        <v>5654</v>
      </c>
      <c r="H2170" s="1" t="s">
        <v>2493</v>
      </c>
      <c r="I2170" s="1" t="s">
        <v>5492</v>
      </c>
      <c r="J2170" s="1" t="s">
        <v>51</v>
      </c>
      <c r="K2170" s="3">
        <v>23.98</v>
      </c>
      <c r="L2170">
        <v>4</v>
      </c>
      <c r="M2170" s="3">
        <v>95.92</v>
      </c>
      <c r="N2170" s="1" t="s">
        <v>21</v>
      </c>
      <c r="O2170" s="1" t="s">
        <v>37</v>
      </c>
    </row>
    <row r="2171" spans="1:15" x14ac:dyDescent="0.3">
      <c r="A2171" s="1" t="s">
        <v>5655</v>
      </c>
      <c r="B2171" s="2">
        <v>45327</v>
      </c>
      <c r="C2171" s="1" t="s">
        <v>6667</v>
      </c>
      <c r="D2171" s="1" t="s">
        <v>39</v>
      </c>
      <c r="E2171">
        <v>2024</v>
      </c>
      <c r="F2171" s="1" t="s">
        <v>3283</v>
      </c>
      <c r="G2171" s="1" t="s">
        <v>3284</v>
      </c>
      <c r="H2171" s="1" t="s">
        <v>1205</v>
      </c>
      <c r="I2171" s="1" t="s">
        <v>1206</v>
      </c>
      <c r="J2171" s="1" t="s">
        <v>87</v>
      </c>
      <c r="K2171" s="3">
        <v>18.59</v>
      </c>
      <c r="L2171">
        <v>2</v>
      </c>
      <c r="M2171" s="3">
        <v>37.18</v>
      </c>
      <c r="N2171" s="1" t="s">
        <v>21</v>
      </c>
      <c r="O2171" s="1" t="s">
        <v>193</v>
      </c>
    </row>
    <row r="2172" spans="1:15" x14ac:dyDescent="0.3">
      <c r="A2172" s="1" t="s">
        <v>5656</v>
      </c>
      <c r="B2172" s="2">
        <v>45458</v>
      </c>
      <c r="C2172" s="1" t="s">
        <v>6673</v>
      </c>
      <c r="D2172" s="1" t="s">
        <v>24</v>
      </c>
      <c r="E2172">
        <v>2024</v>
      </c>
      <c r="F2172" s="1" t="s">
        <v>3004</v>
      </c>
      <c r="G2172" s="1" t="s">
        <v>3005</v>
      </c>
      <c r="H2172" s="1" t="s">
        <v>5657</v>
      </c>
      <c r="I2172" s="1" t="s">
        <v>5658</v>
      </c>
      <c r="J2172" s="1" t="s">
        <v>70</v>
      </c>
      <c r="K2172" s="3">
        <v>45.35</v>
      </c>
      <c r="L2172">
        <v>1</v>
      </c>
      <c r="M2172" s="3">
        <v>45.35</v>
      </c>
      <c r="N2172" s="1" t="s">
        <v>21</v>
      </c>
      <c r="O2172" s="1" t="s">
        <v>44</v>
      </c>
    </row>
    <row r="2173" spans="1:15" x14ac:dyDescent="0.3">
      <c r="A2173" s="1" t="s">
        <v>5659</v>
      </c>
      <c r="B2173" s="2">
        <v>45452</v>
      </c>
      <c r="C2173" s="1" t="s">
        <v>6666</v>
      </c>
      <c r="D2173" s="1" t="s">
        <v>24</v>
      </c>
      <c r="E2173">
        <v>2024</v>
      </c>
      <c r="F2173" s="1" t="s">
        <v>5089</v>
      </c>
      <c r="G2173" s="1" t="s">
        <v>5660</v>
      </c>
      <c r="H2173" s="1" t="s">
        <v>370</v>
      </c>
      <c r="I2173" s="1" t="s">
        <v>371</v>
      </c>
      <c r="J2173" s="1" t="s">
        <v>70</v>
      </c>
      <c r="K2173" s="3">
        <v>43.91</v>
      </c>
      <c r="L2173">
        <v>5</v>
      </c>
      <c r="M2173" s="3">
        <v>219.55</v>
      </c>
      <c r="N2173" s="1" t="s">
        <v>88</v>
      </c>
      <c r="O2173" s="1" t="s">
        <v>30</v>
      </c>
    </row>
    <row r="2174" spans="1:15" x14ac:dyDescent="0.3">
      <c r="A2174" s="1" t="s">
        <v>5661</v>
      </c>
      <c r="B2174" s="2">
        <v>45833</v>
      </c>
      <c r="C2174" s="1" t="s">
        <v>6670</v>
      </c>
      <c r="D2174" s="1" t="s">
        <v>24</v>
      </c>
      <c r="E2174">
        <v>2025</v>
      </c>
      <c r="F2174" s="1" t="s">
        <v>5662</v>
      </c>
      <c r="G2174" s="1" t="s">
        <v>5663</v>
      </c>
      <c r="H2174" s="1" t="s">
        <v>3676</v>
      </c>
      <c r="I2174" s="1" t="s">
        <v>3677</v>
      </c>
      <c r="J2174" s="1" t="s">
        <v>51</v>
      </c>
      <c r="K2174" s="3">
        <v>6.02</v>
      </c>
      <c r="L2174">
        <v>1</v>
      </c>
      <c r="M2174" s="3">
        <v>6.02</v>
      </c>
      <c r="N2174" s="1" t="s">
        <v>21</v>
      </c>
      <c r="O2174" s="1" t="s">
        <v>80</v>
      </c>
    </row>
    <row r="2175" spans="1:15" x14ac:dyDescent="0.3">
      <c r="A2175" s="1" t="s">
        <v>5664</v>
      </c>
      <c r="B2175" s="2">
        <v>45600</v>
      </c>
      <c r="C2175" s="1" t="s">
        <v>6667</v>
      </c>
      <c r="D2175" s="1" t="s">
        <v>54</v>
      </c>
      <c r="E2175">
        <v>2024</v>
      </c>
      <c r="F2175" s="1" t="s">
        <v>2710</v>
      </c>
      <c r="G2175" s="1" t="s">
        <v>2711</v>
      </c>
      <c r="H2175" s="1" t="s">
        <v>3054</v>
      </c>
      <c r="I2175" s="1" t="s">
        <v>3055</v>
      </c>
      <c r="J2175" s="1" t="s">
        <v>87</v>
      </c>
      <c r="K2175" s="3">
        <v>42.03</v>
      </c>
      <c r="L2175">
        <v>4</v>
      </c>
      <c r="M2175" s="3">
        <v>168.12</v>
      </c>
      <c r="N2175" s="1" t="s">
        <v>29</v>
      </c>
      <c r="O2175" s="1" t="s">
        <v>30</v>
      </c>
    </row>
    <row r="2176" spans="1:15" x14ac:dyDescent="0.3">
      <c r="A2176" s="1" t="s">
        <v>5665</v>
      </c>
      <c r="B2176" s="2">
        <v>45857</v>
      </c>
      <c r="C2176" s="1" t="s">
        <v>6673</v>
      </c>
      <c r="D2176" s="1" t="s">
        <v>32</v>
      </c>
      <c r="E2176">
        <v>2025</v>
      </c>
      <c r="F2176" s="1" t="s">
        <v>5666</v>
      </c>
      <c r="G2176" s="1" t="s">
        <v>5667</v>
      </c>
      <c r="H2176" s="1" t="s">
        <v>2003</v>
      </c>
      <c r="I2176" s="1" t="s">
        <v>2004</v>
      </c>
      <c r="J2176" s="1" t="s">
        <v>87</v>
      </c>
      <c r="K2176" s="3">
        <v>44.36</v>
      </c>
      <c r="L2176">
        <v>4</v>
      </c>
      <c r="M2176" s="3">
        <v>177.44</v>
      </c>
      <c r="N2176" s="1" t="s">
        <v>21</v>
      </c>
      <c r="O2176" s="1" t="s">
        <v>22</v>
      </c>
    </row>
    <row r="2177" spans="1:15" x14ac:dyDescent="0.3">
      <c r="A2177" s="1" t="s">
        <v>5668</v>
      </c>
      <c r="B2177" s="2">
        <v>45202</v>
      </c>
      <c r="C2177" s="1" t="s">
        <v>6671</v>
      </c>
      <c r="D2177" s="1" t="s">
        <v>133</v>
      </c>
      <c r="E2177">
        <v>2023</v>
      </c>
      <c r="F2177" s="1" t="s">
        <v>5669</v>
      </c>
      <c r="G2177" s="1" t="s">
        <v>5670</v>
      </c>
      <c r="H2177" s="1" t="s">
        <v>1050</v>
      </c>
      <c r="I2177" s="1" t="s">
        <v>1051</v>
      </c>
      <c r="J2177" s="1" t="s">
        <v>70</v>
      </c>
      <c r="K2177" s="3">
        <v>39.15</v>
      </c>
      <c r="L2177">
        <v>2</v>
      </c>
      <c r="M2177" s="3">
        <v>78.3</v>
      </c>
      <c r="N2177" s="1" t="s">
        <v>29</v>
      </c>
      <c r="O2177" s="1" t="s">
        <v>30</v>
      </c>
    </row>
    <row r="2178" spans="1:15" x14ac:dyDescent="0.3">
      <c r="A2178" s="1" t="s">
        <v>5671</v>
      </c>
      <c r="B2178" s="2">
        <v>44847</v>
      </c>
      <c r="C2178" s="1" t="s">
        <v>6672</v>
      </c>
      <c r="D2178" s="1" t="s">
        <v>133</v>
      </c>
      <c r="E2178">
        <v>2022</v>
      </c>
      <c r="F2178" s="1" t="s">
        <v>1830</v>
      </c>
      <c r="G2178" s="1" t="s">
        <v>4936</v>
      </c>
      <c r="H2178" s="1" t="s">
        <v>1959</v>
      </c>
      <c r="I2178" s="1" t="s">
        <v>1960</v>
      </c>
      <c r="J2178" s="1" t="s">
        <v>20</v>
      </c>
      <c r="K2178" s="3">
        <v>14.93</v>
      </c>
      <c r="L2178">
        <v>1</v>
      </c>
      <c r="M2178" s="3">
        <v>14.93</v>
      </c>
      <c r="N2178" s="1" t="s">
        <v>6669</v>
      </c>
      <c r="O2178" s="1" t="s">
        <v>22</v>
      </c>
    </row>
    <row r="2179" spans="1:15" x14ac:dyDescent="0.3">
      <c r="A2179" s="1" t="s">
        <v>5672</v>
      </c>
      <c r="B2179" s="2">
        <v>45571</v>
      </c>
      <c r="C2179" s="1" t="s">
        <v>6666</v>
      </c>
      <c r="D2179" s="1" t="s">
        <v>133</v>
      </c>
      <c r="E2179">
        <v>2024</v>
      </c>
      <c r="F2179" s="1" t="s">
        <v>2644</v>
      </c>
      <c r="G2179" s="1" t="s">
        <v>3169</v>
      </c>
      <c r="H2179" s="1" t="s">
        <v>683</v>
      </c>
      <c r="I2179" s="1" t="s">
        <v>684</v>
      </c>
      <c r="J2179" s="1" t="s">
        <v>87</v>
      </c>
      <c r="K2179" s="3">
        <v>19.149999999999999</v>
      </c>
      <c r="L2179">
        <v>4</v>
      </c>
      <c r="M2179" s="3">
        <v>76.599999999999994</v>
      </c>
      <c r="N2179" s="1" t="s">
        <v>6669</v>
      </c>
      <c r="O2179" s="1" t="s">
        <v>22</v>
      </c>
    </row>
    <row r="2180" spans="1:15" x14ac:dyDescent="0.3">
      <c r="A2180" s="1" t="s">
        <v>5673</v>
      </c>
      <c r="B2180" s="2">
        <v>45888</v>
      </c>
      <c r="C2180" s="1" t="s">
        <v>6671</v>
      </c>
      <c r="D2180" s="1" t="s">
        <v>90</v>
      </c>
      <c r="E2180">
        <v>2025</v>
      </c>
      <c r="F2180" s="1" t="s">
        <v>4611</v>
      </c>
      <c r="G2180" s="1" t="s">
        <v>4612</v>
      </c>
      <c r="H2180" s="1" t="s">
        <v>1158</v>
      </c>
      <c r="I2180" s="1" t="s">
        <v>2655</v>
      </c>
      <c r="J2180" s="1" t="s">
        <v>70</v>
      </c>
      <c r="K2180" s="3">
        <v>31.2</v>
      </c>
      <c r="L2180">
        <v>2</v>
      </c>
      <c r="M2180" s="3">
        <v>62.4</v>
      </c>
      <c r="N2180" s="1" t="s">
        <v>21</v>
      </c>
      <c r="O2180" s="1" t="s">
        <v>22</v>
      </c>
    </row>
    <row r="2181" spans="1:15" x14ac:dyDescent="0.3">
      <c r="A2181" s="1" t="s">
        <v>5674</v>
      </c>
      <c r="B2181" s="2">
        <v>45525</v>
      </c>
      <c r="C2181" s="1" t="s">
        <v>6670</v>
      </c>
      <c r="D2181" s="1" t="s">
        <v>90</v>
      </c>
      <c r="E2181">
        <v>2024</v>
      </c>
      <c r="F2181" s="1" t="s">
        <v>4813</v>
      </c>
      <c r="G2181" s="1" t="s">
        <v>5560</v>
      </c>
      <c r="H2181" s="1" t="s">
        <v>110</v>
      </c>
      <c r="I2181" s="1" t="s">
        <v>5675</v>
      </c>
      <c r="J2181" s="1" t="s">
        <v>70</v>
      </c>
      <c r="K2181" s="3">
        <v>15.42</v>
      </c>
      <c r="L2181">
        <v>4</v>
      </c>
      <c r="M2181" s="3">
        <v>61.68</v>
      </c>
      <c r="N2181" s="1" t="s">
        <v>6669</v>
      </c>
      <c r="O2181" s="1" t="s">
        <v>44</v>
      </c>
    </row>
    <row r="2182" spans="1:15" x14ac:dyDescent="0.3">
      <c r="A2182" s="1" t="s">
        <v>5676</v>
      </c>
      <c r="B2182" s="2">
        <v>45485</v>
      </c>
      <c r="C2182" s="1" t="s">
        <v>6668</v>
      </c>
      <c r="D2182" s="1" t="s">
        <v>32</v>
      </c>
      <c r="E2182">
        <v>2024</v>
      </c>
      <c r="F2182" s="1" t="s">
        <v>3262</v>
      </c>
      <c r="G2182" s="1" t="s">
        <v>5390</v>
      </c>
      <c r="H2182" s="1" t="s">
        <v>3834</v>
      </c>
      <c r="I2182" s="1" t="s">
        <v>3835</v>
      </c>
      <c r="J2182" s="1" t="s">
        <v>87</v>
      </c>
      <c r="K2182" s="3">
        <v>47.11</v>
      </c>
      <c r="L2182">
        <v>4</v>
      </c>
      <c r="M2182" s="3">
        <v>188.44</v>
      </c>
      <c r="N2182" s="1" t="s">
        <v>21</v>
      </c>
      <c r="O2182" s="1" t="s">
        <v>52</v>
      </c>
    </row>
    <row r="2183" spans="1:15" x14ac:dyDescent="0.3">
      <c r="A2183" s="1" t="s">
        <v>5677</v>
      </c>
      <c r="B2183" s="2">
        <v>45700</v>
      </c>
      <c r="C2183" s="1" t="s">
        <v>6670</v>
      </c>
      <c r="D2183" s="1" t="s">
        <v>39</v>
      </c>
      <c r="E2183">
        <v>2025</v>
      </c>
      <c r="F2183" s="1" t="s">
        <v>378</v>
      </c>
      <c r="G2183" s="1" t="s">
        <v>379</v>
      </c>
      <c r="H2183" s="1" t="s">
        <v>136</v>
      </c>
      <c r="I2183" s="1" t="s">
        <v>4426</v>
      </c>
      <c r="J2183" s="1" t="s">
        <v>20</v>
      </c>
      <c r="K2183" s="3">
        <v>40.549999999999997</v>
      </c>
      <c r="L2183">
        <v>2</v>
      </c>
      <c r="M2183" s="3">
        <v>81.099999999999994</v>
      </c>
      <c r="N2183" s="1" t="s">
        <v>6669</v>
      </c>
      <c r="O2183" s="1" t="s">
        <v>30</v>
      </c>
    </row>
    <row r="2184" spans="1:15" x14ac:dyDescent="0.3">
      <c r="A2184" s="1" t="s">
        <v>5678</v>
      </c>
      <c r="B2184" s="2">
        <v>44919</v>
      </c>
      <c r="C2184" s="1" t="s">
        <v>6673</v>
      </c>
      <c r="D2184" s="1" t="s">
        <v>107</v>
      </c>
      <c r="E2184">
        <v>2022</v>
      </c>
      <c r="F2184" s="1" t="s">
        <v>1680</v>
      </c>
      <c r="G2184" s="1" t="s">
        <v>1681</v>
      </c>
      <c r="H2184" s="1" t="s">
        <v>535</v>
      </c>
      <c r="I2184" s="1" t="s">
        <v>550</v>
      </c>
      <c r="J2184" s="1" t="s">
        <v>51</v>
      </c>
      <c r="K2184" s="3">
        <v>14.68</v>
      </c>
      <c r="L2184">
        <v>5</v>
      </c>
      <c r="M2184" s="3">
        <v>73.400000000000006</v>
      </c>
      <c r="N2184" s="1" t="s">
        <v>21</v>
      </c>
      <c r="O2184" s="1" t="s">
        <v>37</v>
      </c>
    </row>
    <row r="2185" spans="1:15" x14ac:dyDescent="0.3">
      <c r="A2185" s="1" t="s">
        <v>5679</v>
      </c>
      <c r="B2185" s="2">
        <v>44874</v>
      </c>
      <c r="C2185" s="1" t="s">
        <v>6670</v>
      </c>
      <c r="D2185" s="1" t="s">
        <v>54</v>
      </c>
      <c r="E2185">
        <v>2022</v>
      </c>
      <c r="F2185" s="1" t="s">
        <v>205</v>
      </c>
      <c r="G2185" s="1" t="s">
        <v>206</v>
      </c>
      <c r="H2185" s="1" t="s">
        <v>1282</v>
      </c>
      <c r="I2185" s="1" t="s">
        <v>2279</v>
      </c>
      <c r="J2185" s="1" t="s">
        <v>87</v>
      </c>
      <c r="K2185" s="3">
        <v>46.16</v>
      </c>
      <c r="L2185">
        <v>5</v>
      </c>
      <c r="M2185" s="3">
        <v>230.8</v>
      </c>
      <c r="N2185" s="1" t="s">
        <v>29</v>
      </c>
      <c r="O2185" s="1" t="s">
        <v>30</v>
      </c>
    </row>
    <row r="2186" spans="1:15" x14ac:dyDescent="0.3">
      <c r="A2186" s="1" t="s">
        <v>5680</v>
      </c>
      <c r="B2186" s="2">
        <v>45322</v>
      </c>
      <c r="C2186" s="1" t="s">
        <v>6670</v>
      </c>
      <c r="D2186" s="1" t="s">
        <v>210</v>
      </c>
      <c r="E2186">
        <v>2024</v>
      </c>
      <c r="F2186" s="1" t="s">
        <v>3358</v>
      </c>
      <c r="G2186" s="1" t="s">
        <v>3359</v>
      </c>
      <c r="H2186" s="1" t="s">
        <v>2079</v>
      </c>
      <c r="I2186" s="1" t="s">
        <v>4647</v>
      </c>
      <c r="J2186" s="1" t="s">
        <v>51</v>
      </c>
      <c r="K2186" s="3">
        <v>36.54</v>
      </c>
      <c r="L2186">
        <v>4</v>
      </c>
      <c r="M2186" s="3">
        <v>146.16</v>
      </c>
      <c r="N2186" s="1" t="s">
        <v>21</v>
      </c>
      <c r="O2186" s="1" t="s">
        <v>37</v>
      </c>
    </row>
    <row r="2187" spans="1:15" x14ac:dyDescent="0.3">
      <c r="A2187" s="1" t="s">
        <v>5681</v>
      </c>
      <c r="B2187" s="2">
        <v>45614</v>
      </c>
      <c r="C2187" s="1" t="s">
        <v>6667</v>
      </c>
      <c r="D2187" s="1" t="s">
        <v>54</v>
      </c>
      <c r="E2187">
        <v>2024</v>
      </c>
      <c r="F2187" s="1" t="s">
        <v>3632</v>
      </c>
      <c r="G2187" s="1" t="s">
        <v>5682</v>
      </c>
      <c r="H2187" s="1" t="s">
        <v>1990</v>
      </c>
      <c r="I2187" s="1" t="s">
        <v>3655</v>
      </c>
      <c r="J2187" s="1" t="s">
        <v>51</v>
      </c>
      <c r="K2187" s="3">
        <v>11.45</v>
      </c>
      <c r="L2187">
        <v>2</v>
      </c>
      <c r="M2187" s="3">
        <v>22.9</v>
      </c>
      <c r="N2187" s="1" t="s">
        <v>29</v>
      </c>
      <c r="O2187" s="1" t="s">
        <v>30</v>
      </c>
    </row>
    <row r="2188" spans="1:15" x14ac:dyDescent="0.3">
      <c r="A2188" s="1" t="s">
        <v>5683</v>
      </c>
      <c r="B2188" s="2">
        <v>44808</v>
      </c>
      <c r="C2188" s="1" t="s">
        <v>6666</v>
      </c>
      <c r="D2188" s="1" t="s">
        <v>60</v>
      </c>
      <c r="E2188">
        <v>2022</v>
      </c>
      <c r="F2188" s="1" t="s">
        <v>671</v>
      </c>
      <c r="G2188" s="1" t="s">
        <v>672</v>
      </c>
      <c r="H2188" s="1" t="s">
        <v>752</v>
      </c>
      <c r="I2188" s="1" t="s">
        <v>1838</v>
      </c>
      <c r="J2188" s="1" t="s">
        <v>20</v>
      </c>
      <c r="K2188" s="3">
        <v>26.03</v>
      </c>
      <c r="L2188">
        <v>1</v>
      </c>
      <c r="M2188" s="3">
        <v>26.03</v>
      </c>
      <c r="N2188" s="1" t="s">
        <v>29</v>
      </c>
      <c r="O2188" s="1" t="s">
        <v>37</v>
      </c>
    </row>
    <row r="2189" spans="1:15" x14ac:dyDescent="0.3">
      <c r="A2189" s="1" t="s">
        <v>5684</v>
      </c>
      <c r="B2189" s="2">
        <v>44941</v>
      </c>
      <c r="C2189" s="1" t="s">
        <v>6666</v>
      </c>
      <c r="D2189" s="1" t="s">
        <v>210</v>
      </c>
      <c r="E2189">
        <v>2023</v>
      </c>
      <c r="F2189" s="1" t="s">
        <v>3490</v>
      </c>
      <c r="G2189" s="1" t="s">
        <v>4040</v>
      </c>
      <c r="H2189" s="1" t="s">
        <v>851</v>
      </c>
      <c r="I2189" s="1" t="s">
        <v>3928</v>
      </c>
      <c r="J2189" s="1" t="s">
        <v>20</v>
      </c>
      <c r="K2189" s="3">
        <v>32.880000000000003</v>
      </c>
      <c r="L2189">
        <v>1</v>
      </c>
      <c r="M2189" s="3">
        <v>32.880000000000003</v>
      </c>
      <c r="N2189" s="1" t="s">
        <v>6669</v>
      </c>
      <c r="O2189" s="1" t="s">
        <v>30</v>
      </c>
    </row>
    <row r="2190" spans="1:15" x14ac:dyDescent="0.3">
      <c r="A2190" s="1" t="s">
        <v>5685</v>
      </c>
      <c r="B2190" s="2">
        <v>45037</v>
      </c>
      <c r="C2190" s="1" t="s">
        <v>6668</v>
      </c>
      <c r="D2190" s="1" t="s">
        <v>82</v>
      </c>
      <c r="E2190">
        <v>2023</v>
      </c>
      <c r="F2190" s="1" t="s">
        <v>1998</v>
      </c>
      <c r="G2190" s="1" t="s">
        <v>1999</v>
      </c>
      <c r="H2190" s="1" t="s">
        <v>4148</v>
      </c>
      <c r="I2190" s="1" t="s">
        <v>5686</v>
      </c>
      <c r="J2190" s="1" t="s">
        <v>51</v>
      </c>
      <c r="K2190" s="3">
        <v>5.77</v>
      </c>
      <c r="L2190">
        <v>4</v>
      </c>
      <c r="M2190" s="3">
        <v>23.08</v>
      </c>
      <c r="N2190" s="1" t="s">
        <v>6669</v>
      </c>
      <c r="O2190" s="1" t="s">
        <v>30</v>
      </c>
    </row>
    <row r="2191" spans="1:15" x14ac:dyDescent="0.3">
      <c r="A2191" s="1" t="s">
        <v>5687</v>
      </c>
      <c r="B2191" s="2">
        <v>44849</v>
      </c>
      <c r="C2191" s="1" t="s">
        <v>6673</v>
      </c>
      <c r="D2191" s="1" t="s">
        <v>133</v>
      </c>
      <c r="E2191">
        <v>2022</v>
      </c>
      <c r="F2191" s="1" t="s">
        <v>265</v>
      </c>
      <c r="G2191" s="1" t="s">
        <v>266</v>
      </c>
      <c r="H2191" s="1" t="s">
        <v>707</v>
      </c>
      <c r="I2191" s="1" t="s">
        <v>708</v>
      </c>
      <c r="J2191" s="1" t="s">
        <v>20</v>
      </c>
      <c r="K2191" s="3">
        <v>11.7</v>
      </c>
      <c r="L2191">
        <v>5</v>
      </c>
      <c r="M2191" s="3">
        <v>58.5</v>
      </c>
      <c r="N2191" s="1" t="s">
        <v>6669</v>
      </c>
      <c r="O2191" s="1" t="s">
        <v>44</v>
      </c>
    </row>
    <row r="2192" spans="1:15" x14ac:dyDescent="0.3">
      <c r="A2192" s="1" t="s">
        <v>5688</v>
      </c>
      <c r="B2192" s="2">
        <v>44990</v>
      </c>
      <c r="C2192" s="1" t="s">
        <v>6666</v>
      </c>
      <c r="D2192" s="1" t="s">
        <v>15</v>
      </c>
      <c r="E2192">
        <v>2023</v>
      </c>
      <c r="F2192" s="1" t="s">
        <v>3493</v>
      </c>
      <c r="G2192" s="1" t="s">
        <v>3732</v>
      </c>
      <c r="H2192" s="1" t="s">
        <v>3562</v>
      </c>
      <c r="I2192" s="1" t="s">
        <v>3563</v>
      </c>
      <c r="J2192" s="1" t="s">
        <v>20</v>
      </c>
      <c r="K2192" s="3">
        <v>45.1</v>
      </c>
      <c r="L2192">
        <v>4</v>
      </c>
      <c r="M2192" s="3">
        <v>180.4</v>
      </c>
      <c r="N2192" s="1" t="s">
        <v>21</v>
      </c>
      <c r="O2192" s="1" t="s">
        <v>22</v>
      </c>
    </row>
    <row r="2193" spans="1:15" x14ac:dyDescent="0.3">
      <c r="A2193" s="1" t="s">
        <v>5689</v>
      </c>
      <c r="B2193" s="2">
        <v>45095</v>
      </c>
      <c r="C2193" s="1" t="s">
        <v>6666</v>
      </c>
      <c r="D2193" s="1" t="s">
        <v>24</v>
      </c>
      <c r="E2193">
        <v>2023</v>
      </c>
      <c r="F2193" s="1" t="s">
        <v>1914</v>
      </c>
      <c r="G2193" s="1" t="s">
        <v>3141</v>
      </c>
      <c r="H2193" s="1" t="s">
        <v>2393</v>
      </c>
      <c r="I2193" s="1" t="s">
        <v>2394</v>
      </c>
      <c r="J2193" s="1" t="s">
        <v>51</v>
      </c>
      <c r="K2193" s="3">
        <v>49.18</v>
      </c>
      <c r="L2193">
        <v>3</v>
      </c>
      <c r="M2193" s="3">
        <v>147.54</v>
      </c>
      <c r="N2193" s="1" t="s">
        <v>21</v>
      </c>
      <c r="O2193" s="1" t="s">
        <v>37</v>
      </c>
    </row>
    <row r="2194" spans="1:15" x14ac:dyDescent="0.3">
      <c r="A2194" s="1" t="s">
        <v>5690</v>
      </c>
      <c r="B2194" s="2">
        <v>45582</v>
      </c>
      <c r="C2194" s="1" t="s">
        <v>6672</v>
      </c>
      <c r="D2194" s="1" t="s">
        <v>133</v>
      </c>
      <c r="E2194">
        <v>2024</v>
      </c>
      <c r="F2194" s="1" t="s">
        <v>4663</v>
      </c>
      <c r="G2194" s="1" t="s">
        <v>4664</v>
      </c>
      <c r="H2194" s="1" t="s">
        <v>891</v>
      </c>
      <c r="I2194" s="1" t="s">
        <v>892</v>
      </c>
      <c r="J2194" s="1" t="s">
        <v>70</v>
      </c>
      <c r="K2194" s="3">
        <v>10.14</v>
      </c>
      <c r="L2194">
        <v>3</v>
      </c>
      <c r="M2194" s="3">
        <v>30.42</v>
      </c>
      <c r="N2194" s="1" t="s">
        <v>6669</v>
      </c>
      <c r="O2194" s="1" t="s">
        <v>37</v>
      </c>
    </row>
    <row r="2195" spans="1:15" x14ac:dyDescent="0.3">
      <c r="A2195" s="1" t="s">
        <v>5691</v>
      </c>
      <c r="B2195" s="2">
        <v>45569</v>
      </c>
      <c r="C2195" s="1" t="s">
        <v>6668</v>
      </c>
      <c r="D2195" s="1" t="s">
        <v>133</v>
      </c>
      <c r="E2195">
        <v>2024</v>
      </c>
      <c r="F2195" s="1" t="s">
        <v>5692</v>
      </c>
      <c r="G2195" s="1" t="s">
        <v>5693</v>
      </c>
      <c r="H2195" s="1" t="s">
        <v>85</v>
      </c>
      <c r="I2195" s="1" t="s">
        <v>5694</v>
      </c>
      <c r="J2195" s="1" t="s">
        <v>87</v>
      </c>
      <c r="K2195" s="3">
        <v>43.11</v>
      </c>
      <c r="L2195">
        <v>2</v>
      </c>
      <c r="M2195" s="3">
        <v>86.22</v>
      </c>
      <c r="N2195" s="1" t="s">
        <v>21</v>
      </c>
      <c r="O2195" s="1" t="s">
        <v>52</v>
      </c>
    </row>
    <row r="2196" spans="1:15" x14ac:dyDescent="0.3">
      <c r="A2196" s="1" t="s">
        <v>5695</v>
      </c>
      <c r="B2196" s="2">
        <v>45333</v>
      </c>
      <c r="C2196" s="1" t="s">
        <v>6666</v>
      </c>
      <c r="D2196" s="1" t="s">
        <v>39</v>
      </c>
      <c r="E2196">
        <v>2024</v>
      </c>
      <c r="F2196" s="1" t="s">
        <v>4294</v>
      </c>
      <c r="G2196" s="1" t="s">
        <v>4295</v>
      </c>
      <c r="H2196" s="1" t="s">
        <v>3044</v>
      </c>
      <c r="I2196" s="1" t="s">
        <v>3045</v>
      </c>
      <c r="J2196" s="1" t="s">
        <v>20</v>
      </c>
      <c r="K2196" s="3">
        <v>30.62</v>
      </c>
      <c r="L2196">
        <v>4</v>
      </c>
      <c r="M2196" s="3">
        <v>122.48</v>
      </c>
      <c r="N2196" s="1" t="s">
        <v>6669</v>
      </c>
      <c r="O2196" s="1" t="s">
        <v>30</v>
      </c>
    </row>
    <row r="2197" spans="1:15" x14ac:dyDescent="0.3">
      <c r="A2197" s="1" t="s">
        <v>5696</v>
      </c>
      <c r="B2197" s="2">
        <v>45066</v>
      </c>
      <c r="C2197" s="1" t="s">
        <v>6673</v>
      </c>
      <c r="D2197" s="1" t="s">
        <v>46</v>
      </c>
      <c r="E2197">
        <v>2023</v>
      </c>
      <c r="F2197" s="1" t="s">
        <v>982</v>
      </c>
      <c r="G2197" s="1" t="s">
        <v>3013</v>
      </c>
      <c r="H2197" s="1" t="s">
        <v>4914</v>
      </c>
      <c r="I2197" s="1" t="s">
        <v>4915</v>
      </c>
      <c r="J2197" s="1" t="s">
        <v>20</v>
      </c>
      <c r="K2197" s="3">
        <v>23.52</v>
      </c>
      <c r="L2197">
        <v>2</v>
      </c>
      <c r="M2197" s="3">
        <v>47.04</v>
      </c>
      <c r="N2197" s="1" t="s">
        <v>29</v>
      </c>
      <c r="O2197" s="1" t="s">
        <v>30</v>
      </c>
    </row>
    <row r="2198" spans="1:15" x14ac:dyDescent="0.3">
      <c r="A2198" s="1" t="s">
        <v>5697</v>
      </c>
      <c r="B2198" s="2">
        <v>44833</v>
      </c>
      <c r="C2198" s="1" t="s">
        <v>6672</v>
      </c>
      <c r="D2198" s="1" t="s">
        <v>60</v>
      </c>
      <c r="E2198">
        <v>2022</v>
      </c>
      <c r="F2198" s="1" t="s">
        <v>91</v>
      </c>
      <c r="G2198" s="1" t="s">
        <v>92</v>
      </c>
      <c r="H2198" s="1" t="s">
        <v>3878</v>
      </c>
      <c r="I2198" s="1" t="s">
        <v>3879</v>
      </c>
      <c r="J2198" s="1" t="s">
        <v>70</v>
      </c>
      <c r="K2198" s="3">
        <v>16.86</v>
      </c>
      <c r="L2198">
        <v>2</v>
      </c>
      <c r="M2198" s="3">
        <v>33.72</v>
      </c>
      <c r="N2198" s="1" t="s">
        <v>21</v>
      </c>
      <c r="O2198" s="1" t="s">
        <v>30</v>
      </c>
    </row>
    <row r="2199" spans="1:15" x14ac:dyDescent="0.3">
      <c r="A2199" s="1" t="s">
        <v>5698</v>
      </c>
      <c r="B2199" s="2">
        <v>45023</v>
      </c>
      <c r="C2199" s="1" t="s">
        <v>6668</v>
      </c>
      <c r="D2199" s="1" t="s">
        <v>82</v>
      </c>
      <c r="E2199">
        <v>2023</v>
      </c>
      <c r="F2199" s="1" t="s">
        <v>2782</v>
      </c>
      <c r="G2199" s="1" t="s">
        <v>2783</v>
      </c>
      <c r="H2199" s="1" t="s">
        <v>979</v>
      </c>
      <c r="I2199" s="1" t="s">
        <v>2299</v>
      </c>
      <c r="J2199" s="1" t="s">
        <v>20</v>
      </c>
      <c r="K2199" s="3">
        <v>29.79</v>
      </c>
      <c r="L2199">
        <v>1</v>
      </c>
      <c r="M2199" s="3">
        <v>29.79</v>
      </c>
      <c r="N2199" s="1" t="s">
        <v>6669</v>
      </c>
      <c r="O2199" s="1" t="s">
        <v>30</v>
      </c>
    </row>
    <row r="2200" spans="1:15" x14ac:dyDescent="0.3">
      <c r="A2200" s="1" t="s">
        <v>5699</v>
      </c>
      <c r="B2200" s="2">
        <v>45874</v>
      </c>
      <c r="C2200" s="1" t="s">
        <v>6671</v>
      </c>
      <c r="D2200" s="1" t="s">
        <v>90</v>
      </c>
      <c r="E2200">
        <v>2025</v>
      </c>
      <c r="F2200" s="1" t="s">
        <v>1683</v>
      </c>
      <c r="G2200" s="1" t="s">
        <v>1684</v>
      </c>
      <c r="H2200" s="1" t="s">
        <v>115</v>
      </c>
      <c r="I2200" s="1" t="s">
        <v>116</v>
      </c>
      <c r="J2200" s="1" t="s">
        <v>20</v>
      </c>
      <c r="K2200" s="3">
        <v>43.2</v>
      </c>
      <c r="L2200">
        <v>5</v>
      </c>
      <c r="M2200" s="3">
        <v>216</v>
      </c>
      <c r="N2200" s="1" t="s">
        <v>21</v>
      </c>
      <c r="O2200" s="1" t="s">
        <v>44</v>
      </c>
    </row>
    <row r="2201" spans="1:15" x14ac:dyDescent="0.3">
      <c r="A2201" s="1" t="s">
        <v>5700</v>
      </c>
      <c r="B2201" s="2">
        <v>45669</v>
      </c>
      <c r="C2201" s="1" t="s">
        <v>6666</v>
      </c>
      <c r="D2201" s="1" t="s">
        <v>210</v>
      </c>
      <c r="E2201">
        <v>2025</v>
      </c>
      <c r="F2201" s="1" t="s">
        <v>250</v>
      </c>
      <c r="G2201" s="1" t="s">
        <v>251</v>
      </c>
      <c r="H2201" s="1" t="s">
        <v>816</v>
      </c>
      <c r="I2201" s="1" t="s">
        <v>4644</v>
      </c>
      <c r="J2201" s="1" t="s">
        <v>70</v>
      </c>
      <c r="K2201" s="3">
        <v>7.39</v>
      </c>
      <c r="L2201">
        <v>2</v>
      </c>
      <c r="M2201" s="3">
        <v>14.78</v>
      </c>
      <c r="N2201" s="1" t="s">
        <v>6669</v>
      </c>
      <c r="O2201" s="1" t="s">
        <v>80</v>
      </c>
    </row>
    <row r="2202" spans="1:15" x14ac:dyDescent="0.3">
      <c r="A2202" s="1" t="s">
        <v>5701</v>
      </c>
      <c r="B2202" s="2">
        <v>45701</v>
      </c>
      <c r="C2202" s="1" t="s">
        <v>6672</v>
      </c>
      <c r="D2202" s="1" t="s">
        <v>39</v>
      </c>
      <c r="E2202">
        <v>2025</v>
      </c>
      <c r="F2202" s="1" t="s">
        <v>205</v>
      </c>
      <c r="G2202" s="1" t="s">
        <v>2188</v>
      </c>
      <c r="H2202" s="1" t="s">
        <v>1665</v>
      </c>
      <c r="I2202" s="1" t="s">
        <v>3737</v>
      </c>
      <c r="J2202" s="1" t="s">
        <v>20</v>
      </c>
      <c r="K2202" s="3">
        <v>42.92</v>
      </c>
      <c r="L2202">
        <v>1</v>
      </c>
      <c r="M2202" s="3">
        <v>42.92</v>
      </c>
      <c r="N2202" s="1" t="s">
        <v>21</v>
      </c>
      <c r="O2202" s="1" t="s">
        <v>193</v>
      </c>
    </row>
    <row r="2203" spans="1:15" x14ac:dyDescent="0.3">
      <c r="A2203" s="1" t="s">
        <v>5702</v>
      </c>
      <c r="B2203" s="2">
        <v>45634</v>
      </c>
      <c r="C2203" s="1" t="s">
        <v>6666</v>
      </c>
      <c r="D2203" s="1" t="s">
        <v>107</v>
      </c>
      <c r="E2203">
        <v>2024</v>
      </c>
      <c r="F2203" s="1" t="s">
        <v>3353</v>
      </c>
      <c r="G2203" s="1" t="s">
        <v>3354</v>
      </c>
      <c r="H2203" s="1" t="s">
        <v>468</v>
      </c>
      <c r="I2203" s="1" t="s">
        <v>1801</v>
      </c>
      <c r="J2203" s="1" t="s">
        <v>51</v>
      </c>
      <c r="K2203" s="3">
        <v>14.78</v>
      </c>
      <c r="L2203">
        <v>3</v>
      </c>
      <c r="M2203" s="3">
        <v>44.34</v>
      </c>
      <c r="N2203" s="1" t="s">
        <v>21</v>
      </c>
      <c r="O2203" s="1" t="s">
        <v>193</v>
      </c>
    </row>
    <row r="2204" spans="1:15" x14ac:dyDescent="0.3">
      <c r="A2204" s="1" t="s">
        <v>5703</v>
      </c>
      <c r="B2204" s="2">
        <v>44981</v>
      </c>
      <c r="C2204" s="1" t="s">
        <v>6668</v>
      </c>
      <c r="D2204" s="1" t="s">
        <v>39</v>
      </c>
      <c r="E2204">
        <v>2023</v>
      </c>
      <c r="F2204" s="1" t="s">
        <v>1043</v>
      </c>
      <c r="G2204" s="1" t="s">
        <v>2348</v>
      </c>
      <c r="H2204" s="1" t="s">
        <v>5148</v>
      </c>
      <c r="I2204" s="1" t="s">
        <v>5309</v>
      </c>
      <c r="J2204" s="1" t="s">
        <v>51</v>
      </c>
      <c r="K2204" s="3">
        <v>47.56</v>
      </c>
      <c r="L2204">
        <v>4</v>
      </c>
      <c r="M2204" s="3">
        <v>190.24</v>
      </c>
      <c r="N2204" s="1" t="s">
        <v>29</v>
      </c>
      <c r="O2204" s="1" t="s">
        <v>22</v>
      </c>
    </row>
    <row r="2205" spans="1:15" x14ac:dyDescent="0.3">
      <c r="A2205" s="1" t="s">
        <v>5704</v>
      </c>
      <c r="B2205" s="2">
        <v>45006</v>
      </c>
      <c r="C2205" s="1" t="s">
        <v>6671</v>
      </c>
      <c r="D2205" s="1" t="s">
        <v>15</v>
      </c>
      <c r="E2205">
        <v>2023</v>
      </c>
      <c r="F2205" s="1" t="s">
        <v>4143</v>
      </c>
      <c r="G2205" s="1" t="s">
        <v>4144</v>
      </c>
      <c r="H2205" s="1" t="s">
        <v>1825</v>
      </c>
      <c r="I2205" s="1" t="s">
        <v>4358</v>
      </c>
      <c r="J2205" s="1" t="s">
        <v>20</v>
      </c>
      <c r="K2205" s="3">
        <v>41.38</v>
      </c>
      <c r="L2205">
        <v>5</v>
      </c>
      <c r="M2205" s="3">
        <v>206.9</v>
      </c>
      <c r="N2205" s="1" t="s">
        <v>21</v>
      </c>
      <c r="O2205" s="1" t="s">
        <v>193</v>
      </c>
    </row>
    <row r="2206" spans="1:15" x14ac:dyDescent="0.3">
      <c r="A2206" s="1" t="s">
        <v>5705</v>
      </c>
      <c r="B2206" s="2">
        <v>45330</v>
      </c>
      <c r="C2206" s="1" t="s">
        <v>6672</v>
      </c>
      <c r="D2206" s="1" t="s">
        <v>39</v>
      </c>
      <c r="E2206">
        <v>2024</v>
      </c>
      <c r="F2206" s="1" t="s">
        <v>250</v>
      </c>
      <c r="G2206" s="1" t="s">
        <v>251</v>
      </c>
      <c r="H2206" s="1" t="s">
        <v>5547</v>
      </c>
      <c r="I2206" s="1" t="s">
        <v>5548</v>
      </c>
      <c r="J2206" s="1" t="s">
        <v>70</v>
      </c>
      <c r="K2206" s="3">
        <v>42.61</v>
      </c>
      <c r="L2206">
        <v>4</v>
      </c>
      <c r="M2206" s="3">
        <v>170.44</v>
      </c>
      <c r="N2206" s="1" t="s">
        <v>6669</v>
      </c>
      <c r="O2206" s="1" t="s">
        <v>37</v>
      </c>
    </row>
    <row r="2207" spans="1:15" x14ac:dyDescent="0.3">
      <c r="A2207" s="1" t="s">
        <v>5706</v>
      </c>
      <c r="B2207" s="2">
        <v>45482</v>
      </c>
      <c r="C2207" s="1" t="s">
        <v>6671</v>
      </c>
      <c r="D2207" s="1" t="s">
        <v>32</v>
      </c>
      <c r="E2207">
        <v>2024</v>
      </c>
      <c r="F2207" s="1" t="s">
        <v>992</v>
      </c>
      <c r="G2207" s="1" t="s">
        <v>5707</v>
      </c>
      <c r="H2207" s="1" t="s">
        <v>5708</v>
      </c>
      <c r="I2207" s="1" t="s">
        <v>5709</v>
      </c>
      <c r="J2207" s="1" t="s">
        <v>20</v>
      </c>
      <c r="K2207" s="3">
        <v>22.24</v>
      </c>
      <c r="L2207">
        <v>4</v>
      </c>
      <c r="M2207" s="3">
        <v>88.96</v>
      </c>
      <c r="N2207" s="1" t="s">
        <v>6669</v>
      </c>
      <c r="O2207" s="1" t="s">
        <v>22</v>
      </c>
    </row>
    <row r="2208" spans="1:15" x14ac:dyDescent="0.3">
      <c r="A2208" s="1" t="s">
        <v>5710</v>
      </c>
      <c r="B2208" s="2">
        <v>45445</v>
      </c>
      <c r="C2208" s="1" t="s">
        <v>6666</v>
      </c>
      <c r="D2208" s="1" t="s">
        <v>24</v>
      </c>
      <c r="E2208">
        <v>2024</v>
      </c>
      <c r="F2208" s="1" t="s">
        <v>4594</v>
      </c>
      <c r="G2208" s="1" t="s">
        <v>4595</v>
      </c>
      <c r="H2208" s="1" t="s">
        <v>2579</v>
      </c>
      <c r="I2208" s="1" t="s">
        <v>4839</v>
      </c>
      <c r="J2208" s="1" t="s">
        <v>87</v>
      </c>
      <c r="K2208" s="3">
        <v>9.3800000000000008</v>
      </c>
      <c r="L2208">
        <v>1</v>
      </c>
      <c r="M2208" s="3">
        <v>9.3800000000000008</v>
      </c>
      <c r="N2208" s="1" t="s">
        <v>88</v>
      </c>
      <c r="O2208" s="1" t="s">
        <v>193</v>
      </c>
    </row>
    <row r="2209" spans="1:15" x14ac:dyDescent="0.3">
      <c r="A2209" s="1" t="s">
        <v>5711</v>
      </c>
      <c r="B2209" s="2">
        <v>44961</v>
      </c>
      <c r="C2209" s="1" t="s">
        <v>6673</v>
      </c>
      <c r="D2209" s="1" t="s">
        <v>39</v>
      </c>
      <c r="E2209">
        <v>2023</v>
      </c>
      <c r="F2209" s="1" t="s">
        <v>2406</v>
      </c>
      <c r="G2209" s="1" t="s">
        <v>2407</v>
      </c>
      <c r="H2209" s="1" t="s">
        <v>2070</v>
      </c>
      <c r="I2209" s="1" t="s">
        <v>4994</v>
      </c>
      <c r="J2209" s="1" t="s">
        <v>70</v>
      </c>
      <c r="K2209" s="3">
        <v>35.4</v>
      </c>
      <c r="L2209">
        <v>5</v>
      </c>
      <c r="M2209" s="3">
        <v>177</v>
      </c>
      <c r="N2209" s="1" t="s">
        <v>21</v>
      </c>
      <c r="O2209" s="1" t="s">
        <v>37</v>
      </c>
    </row>
    <row r="2210" spans="1:15" x14ac:dyDescent="0.3">
      <c r="A2210" s="1" t="s">
        <v>5712</v>
      </c>
      <c r="B2210" s="2">
        <v>44880</v>
      </c>
      <c r="C2210" s="1" t="s">
        <v>6671</v>
      </c>
      <c r="D2210" s="1" t="s">
        <v>54</v>
      </c>
      <c r="E2210">
        <v>2022</v>
      </c>
      <c r="F2210" s="1" t="s">
        <v>2022</v>
      </c>
      <c r="G2210" s="1" t="s">
        <v>2023</v>
      </c>
      <c r="H2210" s="1" t="s">
        <v>223</v>
      </c>
      <c r="I2210" s="1" t="s">
        <v>224</v>
      </c>
      <c r="J2210" s="1" t="s">
        <v>20</v>
      </c>
      <c r="K2210" s="3">
        <v>27.72</v>
      </c>
      <c r="L2210">
        <v>4</v>
      </c>
      <c r="M2210" s="3">
        <v>110.88</v>
      </c>
      <c r="N2210" s="1" t="s">
        <v>6669</v>
      </c>
      <c r="O2210" s="1" t="s">
        <v>44</v>
      </c>
    </row>
    <row r="2211" spans="1:15" x14ac:dyDescent="0.3">
      <c r="A2211" s="1" t="s">
        <v>5713</v>
      </c>
      <c r="B2211" s="2">
        <v>45154</v>
      </c>
      <c r="C2211" s="1" t="s">
        <v>6670</v>
      </c>
      <c r="D2211" s="1" t="s">
        <v>90</v>
      </c>
      <c r="E2211">
        <v>2023</v>
      </c>
      <c r="F2211" s="1" t="s">
        <v>2542</v>
      </c>
      <c r="G2211" s="1" t="s">
        <v>5714</v>
      </c>
      <c r="H2211" s="1" t="s">
        <v>2202</v>
      </c>
      <c r="I2211" s="1" t="s">
        <v>2203</v>
      </c>
      <c r="J2211" s="1" t="s">
        <v>20</v>
      </c>
      <c r="K2211" s="3">
        <v>22.28</v>
      </c>
      <c r="L2211">
        <v>5</v>
      </c>
      <c r="M2211" s="3">
        <v>111.4</v>
      </c>
      <c r="N2211" s="1" t="s">
        <v>6669</v>
      </c>
      <c r="O2211" s="1" t="s">
        <v>52</v>
      </c>
    </row>
    <row r="2212" spans="1:15" x14ac:dyDescent="0.3">
      <c r="A2212" s="1" t="s">
        <v>5715</v>
      </c>
      <c r="B2212" s="2">
        <v>45828</v>
      </c>
      <c r="C2212" s="1" t="s">
        <v>6668</v>
      </c>
      <c r="D2212" s="1" t="s">
        <v>24</v>
      </c>
      <c r="E2212">
        <v>2025</v>
      </c>
      <c r="F2212" s="1" t="s">
        <v>149</v>
      </c>
      <c r="G2212" s="1" t="s">
        <v>150</v>
      </c>
      <c r="H2212" s="1" t="s">
        <v>2913</v>
      </c>
      <c r="I2212" s="1" t="s">
        <v>2914</v>
      </c>
      <c r="J2212" s="1" t="s">
        <v>70</v>
      </c>
      <c r="K2212" s="3">
        <v>42.47</v>
      </c>
      <c r="L2212">
        <v>4</v>
      </c>
      <c r="M2212" s="3">
        <v>169.88</v>
      </c>
      <c r="N2212" s="1" t="s">
        <v>29</v>
      </c>
      <c r="O2212" s="1" t="s">
        <v>37</v>
      </c>
    </row>
    <row r="2213" spans="1:15" x14ac:dyDescent="0.3">
      <c r="A2213" s="1" t="s">
        <v>5716</v>
      </c>
      <c r="B2213" s="2">
        <v>44868</v>
      </c>
      <c r="C2213" s="1" t="s">
        <v>6672</v>
      </c>
      <c r="D2213" s="1" t="s">
        <v>54</v>
      </c>
      <c r="E2213">
        <v>2022</v>
      </c>
      <c r="F2213" s="1" t="s">
        <v>2327</v>
      </c>
      <c r="G2213" s="1" t="s">
        <v>2328</v>
      </c>
      <c r="H2213" s="1" t="s">
        <v>2003</v>
      </c>
      <c r="I2213" s="1" t="s">
        <v>2004</v>
      </c>
      <c r="J2213" s="1" t="s">
        <v>87</v>
      </c>
      <c r="K2213" s="3">
        <v>54.52</v>
      </c>
      <c r="L2213">
        <v>2</v>
      </c>
      <c r="M2213" s="3">
        <v>109.04</v>
      </c>
      <c r="N2213" s="1" t="s">
        <v>21</v>
      </c>
      <c r="O2213" s="1" t="s">
        <v>37</v>
      </c>
    </row>
    <row r="2214" spans="1:15" x14ac:dyDescent="0.3">
      <c r="A2214" s="1" t="s">
        <v>5717</v>
      </c>
      <c r="B2214" s="2">
        <v>44862</v>
      </c>
      <c r="C2214" s="1" t="s">
        <v>6668</v>
      </c>
      <c r="D2214" s="1" t="s">
        <v>133</v>
      </c>
      <c r="E2214">
        <v>2022</v>
      </c>
      <c r="F2214" s="1" t="s">
        <v>2688</v>
      </c>
      <c r="G2214" s="1" t="s">
        <v>2689</v>
      </c>
      <c r="H2214" s="1" t="s">
        <v>2504</v>
      </c>
      <c r="I2214" s="1" t="s">
        <v>2505</v>
      </c>
      <c r="J2214" s="1" t="s">
        <v>70</v>
      </c>
      <c r="K2214" s="3">
        <v>22.05</v>
      </c>
      <c r="L2214">
        <v>2</v>
      </c>
      <c r="M2214" s="3">
        <v>44.1</v>
      </c>
      <c r="N2214" s="1" t="s">
        <v>21</v>
      </c>
      <c r="O2214" s="1" t="s">
        <v>80</v>
      </c>
    </row>
    <row r="2215" spans="1:15" x14ac:dyDescent="0.3">
      <c r="A2215" s="1" t="s">
        <v>5718</v>
      </c>
      <c r="B2215" s="2">
        <v>44987</v>
      </c>
      <c r="C2215" s="1" t="s">
        <v>6672</v>
      </c>
      <c r="D2215" s="1" t="s">
        <v>15</v>
      </c>
      <c r="E2215">
        <v>2023</v>
      </c>
      <c r="F2215" s="1" t="s">
        <v>2146</v>
      </c>
      <c r="G2215" s="1" t="s">
        <v>2147</v>
      </c>
      <c r="H2215" s="1" t="s">
        <v>5483</v>
      </c>
      <c r="I2215" s="1" t="s">
        <v>5484</v>
      </c>
      <c r="J2215" s="1" t="s">
        <v>51</v>
      </c>
      <c r="K2215" s="3">
        <v>30.12</v>
      </c>
      <c r="L2215">
        <v>4</v>
      </c>
      <c r="M2215" s="3">
        <v>120.48</v>
      </c>
      <c r="N2215" s="1" t="s">
        <v>88</v>
      </c>
      <c r="O2215" s="1" t="s">
        <v>22</v>
      </c>
    </row>
    <row r="2216" spans="1:15" x14ac:dyDescent="0.3">
      <c r="A2216" s="1" t="s">
        <v>5719</v>
      </c>
      <c r="B2216" s="2">
        <v>45343</v>
      </c>
      <c r="C2216" s="1" t="s">
        <v>6670</v>
      </c>
      <c r="D2216" s="1" t="s">
        <v>39</v>
      </c>
      <c r="E2216">
        <v>2024</v>
      </c>
      <c r="F2216" s="1" t="s">
        <v>495</v>
      </c>
      <c r="G2216" s="1" t="s">
        <v>3589</v>
      </c>
      <c r="H2216" s="1" t="s">
        <v>297</v>
      </c>
      <c r="I2216" s="1" t="s">
        <v>298</v>
      </c>
      <c r="J2216" s="1" t="s">
        <v>51</v>
      </c>
      <c r="K2216" s="3">
        <v>39.32</v>
      </c>
      <c r="L2216">
        <v>1</v>
      </c>
      <c r="M2216" s="3">
        <v>39.32</v>
      </c>
      <c r="N2216" s="1" t="s">
        <v>6669</v>
      </c>
      <c r="O2216" s="1" t="s">
        <v>37</v>
      </c>
    </row>
    <row r="2217" spans="1:15" x14ac:dyDescent="0.3">
      <c r="A2217" s="1" t="s">
        <v>5720</v>
      </c>
      <c r="B2217" s="2">
        <v>45650</v>
      </c>
      <c r="C2217" s="1" t="s">
        <v>6671</v>
      </c>
      <c r="D2217" s="1" t="s">
        <v>107</v>
      </c>
      <c r="E2217">
        <v>2024</v>
      </c>
      <c r="F2217" s="1" t="s">
        <v>169</v>
      </c>
      <c r="G2217" s="1" t="s">
        <v>507</v>
      </c>
      <c r="H2217" s="1" t="s">
        <v>821</v>
      </c>
      <c r="I2217" s="1" t="s">
        <v>5721</v>
      </c>
      <c r="J2217" s="1" t="s">
        <v>70</v>
      </c>
      <c r="K2217" s="3">
        <v>22.37</v>
      </c>
      <c r="L2217">
        <v>3</v>
      </c>
      <c r="M2217" s="3">
        <v>67.11</v>
      </c>
      <c r="N2217" s="1" t="s">
        <v>88</v>
      </c>
      <c r="O2217" s="1" t="s">
        <v>22</v>
      </c>
    </row>
    <row r="2218" spans="1:15" x14ac:dyDescent="0.3">
      <c r="A2218" s="1" t="s">
        <v>5722</v>
      </c>
      <c r="B2218" s="2">
        <v>45071</v>
      </c>
      <c r="C2218" s="1" t="s">
        <v>6672</v>
      </c>
      <c r="D2218" s="1" t="s">
        <v>46</v>
      </c>
      <c r="E2218">
        <v>2023</v>
      </c>
      <c r="F2218" s="1" t="s">
        <v>414</v>
      </c>
      <c r="G2218" s="1" t="s">
        <v>1824</v>
      </c>
      <c r="H2218" s="1" t="s">
        <v>3594</v>
      </c>
      <c r="I2218" s="1" t="s">
        <v>3595</v>
      </c>
      <c r="J2218" s="1" t="s">
        <v>20</v>
      </c>
      <c r="K2218" s="3">
        <v>26.4</v>
      </c>
      <c r="L2218">
        <v>4</v>
      </c>
      <c r="M2218" s="3">
        <v>105.6</v>
      </c>
      <c r="N2218" s="1" t="s">
        <v>21</v>
      </c>
      <c r="O2218" s="1" t="s">
        <v>37</v>
      </c>
    </row>
    <row r="2219" spans="1:15" x14ac:dyDescent="0.3">
      <c r="A2219" s="1" t="s">
        <v>5723</v>
      </c>
      <c r="B2219" s="2">
        <v>45625</v>
      </c>
      <c r="C2219" s="1" t="s">
        <v>6668</v>
      </c>
      <c r="D2219" s="1" t="s">
        <v>54</v>
      </c>
      <c r="E2219">
        <v>2024</v>
      </c>
      <c r="F2219" s="1" t="s">
        <v>3233</v>
      </c>
      <c r="G2219" s="1" t="s">
        <v>5670</v>
      </c>
      <c r="H2219" s="1" t="s">
        <v>4346</v>
      </c>
      <c r="I2219" s="1" t="s">
        <v>5042</v>
      </c>
      <c r="J2219" s="1" t="s">
        <v>70</v>
      </c>
      <c r="K2219" s="3">
        <v>12.9</v>
      </c>
      <c r="L2219">
        <v>4</v>
      </c>
      <c r="M2219" s="3">
        <v>51.6</v>
      </c>
      <c r="N2219" s="1" t="s">
        <v>88</v>
      </c>
      <c r="O2219" s="1" t="s">
        <v>22</v>
      </c>
    </row>
    <row r="2220" spans="1:15" x14ac:dyDescent="0.3">
      <c r="A2220" s="1" t="s">
        <v>5724</v>
      </c>
      <c r="B2220" s="2">
        <v>45310</v>
      </c>
      <c r="C2220" s="1" t="s">
        <v>6668</v>
      </c>
      <c r="D2220" s="1" t="s">
        <v>210</v>
      </c>
      <c r="E2220">
        <v>2024</v>
      </c>
      <c r="F2220" s="1" t="s">
        <v>1422</v>
      </c>
      <c r="G2220" s="1" t="s">
        <v>2242</v>
      </c>
      <c r="H2220" s="1" t="s">
        <v>891</v>
      </c>
      <c r="I2220" s="1" t="s">
        <v>2531</v>
      </c>
      <c r="J2220" s="1" t="s">
        <v>70</v>
      </c>
      <c r="K2220" s="3">
        <v>15.27</v>
      </c>
      <c r="L2220">
        <v>2</v>
      </c>
      <c r="M2220" s="3">
        <v>30.54</v>
      </c>
      <c r="N2220" s="1" t="s">
        <v>88</v>
      </c>
      <c r="O2220" s="1" t="s">
        <v>22</v>
      </c>
    </row>
    <row r="2221" spans="1:15" x14ac:dyDescent="0.3">
      <c r="A2221" s="1" t="s">
        <v>5725</v>
      </c>
      <c r="B2221" s="2">
        <v>45134</v>
      </c>
      <c r="C2221" s="1" t="s">
        <v>6672</v>
      </c>
      <c r="D2221" s="1" t="s">
        <v>32</v>
      </c>
      <c r="E2221">
        <v>2023</v>
      </c>
      <c r="F2221" s="1" t="s">
        <v>270</v>
      </c>
      <c r="G2221" s="1" t="s">
        <v>271</v>
      </c>
      <c r="H2221" s="1" t="s">
        <v>4771</v>
      </c>
      <c r="I2221" s="1" t="s">
        <v>4772</v>
      </c>
      <c r="J2221" s="1" t="s">
        <v>51</v>
      </c>
      <c r="K2221" s="3">
        <v>8.43</v>
      </c>
      <c r="L2221">
        <v>2</v>
      </c>
      <c r="M2221" s="3">
        <v>16.86</v>
      </c>
      <c r="N2221" s="1" t="s">
        <v>21</v>
      </c>
      <c r="O2221" s="1" t="s">
        <v>80</v>
      </c>
    </row>
    <row r="2222" spans="1:15" x14ac:dyDescent="0.3">
      <c r="A2222" s="1" t="s">
        <v>5726</v>
      </c>
      <c r="B2222" s="2">
        <v>45568</v>
      </c>
      <c r="C2222" s="1" t="s">
        <v>6672</v>
      </c>
      <c r="D2222" s="1" t="s">
        <v>133</v>
      </c>
      <c r="E2222">
        <v>2024</v>
      </c>
      <c r="F2222" s="1" t="s">
        <v>2571</v>
      </c>
      <c r="G2222" s="1" t="s">
        <v>2572</v>
      </c>
      <c r="H2222" s="1" t="s">
        <v>57</v>
      </c>
      <c r="I2222" s="1" t="s">
        <v>1420</v>
      </c>
      <c r="J2222" s="1" t="s">
        <v>70</v>
      </c>
      <c r="K2222" s="3">
        <v>7.46</v>
      </c>
      <c r="L2222">
        <v>2</v>
      </c>
      <c r="M2222" s="3">
        <v>14.92</v>
      </c>
      <c r="N2222" s="1" t="s">
        <v>21</v>
      </c>
      <c r="O2222" s="1" t="s">
        <v>22</v>
      </c>
    </row>
    <row r="2223" spans="1:15" x14ac:dyDescent="0.3">
      <c r="A2223" s="1" t="s">
        <v>5727</v>
      </c>
      <c r="B2223" s="2">
        <v>45190</v>
      </c>
      <c r="C2223" s="1" t="s">
        <v>6672</v>
      </c>
      <c r="D2223" s="1" t="s">
        <v>60</v>
      </c>
      <c r="E2223">
        <v>2023</v>
      </c>
      <c r="F2223" s="1" t="s">
        <v>1002</v>
      </c>
      <c r="G2223" s="1" t="s">
        <v>1003</v>
      </c>
      <c r="H2223" s="1" t="s">
        <v>5728</v>
      </c>
      <c r="I2223" s="1" t="s">
        <v>5729</v>
      </c>
      <c r="J2223" s="1" t="s">
        <v>70</v>
      </c>
      <c r="K2223" s="3">
        <v>42.39</v>
      </c>
      <c r="L2223">
        <v>5</v>
      </c>
      <c r="M2223" s="3">
        <v>211.95</v>
      </c>
      <c r="N2223" s="1" t="s">
        <v>21</v>
      </c>
      <c r="O2223" s="1" t="s">
        <v>22</v>
      </c>
    </row>
    <row r="2224" spans="1:15" x14ac:dyDescent="0.3">
      <c r="A2224" s="1" t="s">
        <v>5730</v>
      </c>
      <c r="B2224" s="2">
        <v>45620</v>
      </c>
      <c r="C2224" s="1" t="s">
        <v>6666</v>
      </c>
      <c r="D2224" s="1" t="s">
        <v>54</v>
      </c>
      <c r="E2224">
        <v>2024</v>
      </c>
      <c r="F2224" s="1" t="s">
        <v>55</v>
      </c>
      <c r="G2224" s="1" t="s">
        <v>5731</v>
      </c>
      <c r="H2224" s="1" t="s">
        <v>3755</v>
      </c>
      <c r="I2224" s="1" t="s">
        <v>3756</v>
      </c>
      <c r="J2224" s="1" t="s">
        <v>70</v>
      </c>
      <c r="K2224" s="3">
        <v>15.31</v>
      </c>
      <c r="L2224">
        <v>5</v>
      </c>
      <c r="M2224" s="3">
        <v>76.55</v>
      </c>
      <c r="N2224" s="1" t="s">
        <v>29</v>
      </c>
      <c r="O2224" s="1" t="s">
        <v>37</v>
      </c>
    </row>
    <row r="2225" spans="1:15" x14ac:dyDescent="0.3">
      <c r="A2225" s="1" t="s">
        <v>5732</v>
      </c>
      <c r="B2225" s="2">
        <v>45227</v>
      </c>
      <c r="C2225" s="1" t="s">
        <v>6673</v>
      </c>
      <c r="D2225" s="1" t="s">
        <v>133</v>
      </c>
      <c r="E2225">
        <v>2023</v>
      </c>
      <c r="F2225" s="1" t="s">
        <v>1549</v>
      </c>
      <c r="G2225" s="1" t="s">
        <v>3312</v>
      </c>
      <c r="H2225" s="1" t="s">
        <v>2509</v>
      </c>
      <c r="I2225" s="1" t="s">
        <v>4195</v>
      </c>
      <c r="J2225" s="1" t="s">
        <v>20</v>
      </c>
      <c r="K2225" s="3">
        <v>41.78</v>
      </c>
      <c r="L2225">
        <v>3</v>
      </c>
      <c r="M2225" s="3">
        <v>125.34</v>
      </c>
      <c r="N2225" s="1" t="s">
        <v>21</v>
      </c>
      <c r="O2225" s="1" t="s">
        <v>44</v>
      </c>
    </row>
    <row r="2226" spans="1:15" x14ac:dyDescent="0.3">
      <c r="A2226" s="1" t="s">
        <v>5733</v>
      </c>
      <c r="B2226" s="2">
        <v>45671</v>
      </c>
      <c r="C2226" s="1" t="s">
        <v>6671</v>
      </c>
      <c r="D2226" s="1" t="s">
        <v>210</v>
      </c>
      <c r="E2226">
        <v>2025</v>
      </c>
      <c r="F2226" s="1" t="s">
        <v>2220</v>
      </c>
      <c r="G2226" s="1" t="s">
        <v>2221</v>
      </c>
      <c r="H2226" s="1" t="s">
        <v>3250</v>
      </c>
      <c r="I2226" s="1" t="s">
        <v>3251</v>
      </c>
      <c r="J2226" s="1" t="s">
        <v>20</v>
      </c>
      <c r="K2226" s="3">
        <v>25.05</v>
      </c>
      <c r="L2226">
        <v>1</v>
      </c>
      <c r="M2226" s="3">
        <v>25.05</v>
      </c>
      <c r="N2226" s="1" t="s">
        <v>21</v>
      </c>
      <c r="O2226" s="1" t="s">
        <v>37</v>
      </c>
    </row>
    <row r="2227" spans="1:15" x14ac:dyDescent="0.3">
      <c r="A2227" s="1" t="s">
        <v>5734</v>
      </c>
      <c r="B2227" s="2">
        <v>45579</v>
      </c>
      <c r="C2227" s="1" t="s">
        <v>6667</v>
      </c>
      <c r="D2227" s="1" t="s">
        <v>133</v>
      </c>
      <c r="E2227">
        <v>2024</v>
      </c>
      <c r="F2227" s="1" t="s">
        <v>2644</v>
      </c>
      <c r="G2227" s="1" t="s">
        <v>5451</v>
      </c>
      <c r="H2227" s="1" t="s">
        <v>5735</v>
      </c>
      <c r="I2227" s="1" t="s">
        <v>5736</v>
      </c>
      <c r="J2227" s="1" t="s">
        <v>20</v>
      </c>
      <c r="K2227" s="3">
        <v>10.56</v>
      </c>
      <c r="L2227">
        <v>4</v>
      </c>
      <c r="M2227" s="3">
        <v>42.24</v>
      </c>
      <c r="N2227" s="1" t="s">
        <v>88</v>
      </c>
      <c r="O2227" s="1" t="s">
        <v>52</v>
      </c>
    </row>
    <row r="2228" spans="1:15" x14ac:dyDescent="0.3">
      <c r="A2228" s="1" t="s">
        <v>5737</v>
      </c>
      <c r="B2228" s="2">
        <v>45370</v>
      </c>
      <c r="C2228" s="1" t="s">
        <v>6671</v>
      </c>
      <c r="D2228" s="1" t="s">
        <v>15</v>
      </c>
      <c r="E2228">
        <v>2024</v>
      </c>
      <c r="F2228" s="1" t="s">
        <v>5330</v>
      </c>
      <c r="G2228" s="1" t="s">
        <v>5738</v>
      </c>
      <c r="H2228" s="1" t="s">
        <v>1381</v>
      </c>
      <c r="I2228" s="1" t="s">
        <v>1382</v>
      </c>
      <c r="J2228" s="1" t="s">
        <v>87</v>
      </c>
      <c r="K2228" s="3">
        <v>27.12</v>
      </c>
      <c r="L2228">
        <v>5</v>
      </c>
      <c r="M2228" s="3">
        <v>135.6</v>
      </c>
      <c r="N2228" s="1" t="s">
        <v>29</v>
      </c>
      <c r="O2228" s="1" t="s">
        <v>193</v>
      </c>
    </row>
    <row r="2229" spans="1:15" x14ac:dyDescent="0.3">
      <c r="A2229" s="1" t="s">
        <v>5739</v>
      </c>
      <c r="B2229" s="2">
        <v>45035</v>
      </c>
      <c r="C2229" s="1" t="s">
        <v>6670</v>
      </c>
      <c r="D2229" s="1" t="s">
        <v>82</v>
      </c>
      <c r="E2229">
        <v>2023</v>
      </c>
      <c r="F2229" s="1" t="s">
        <v>3824</v>
      </c>
      <c r="G2229" s="1" t="s">
        <v>4982</v>
      </c>
      <c r="H2229" s="1" t="s">
        <v>104</v>
      </c>
      <c r="I2229" s="1" t="s">
        <v>2445</v>
      </c>
      <c r="J2229" s="1" t="s">
        <v>20</v>
      </c>
      <c r="K2229" s="3">
        <v>11.9</v>
      </c>
      <c r="L2229">
        <v>4</v>
      </c>
      <c r="M2229" s="3">
        <v>47.6</v>
      </c>
      <c r="N2229" s="1" t="s">
        <v>29</v>
      </c>
      <c r="O2229" s="1" t="s">
        <v>52</v>
      </c>
    </row>
    <row r="2230" spans="1:15" x14ac:dyDescent="0.3">
      <c r="A2230" s="1" t="s">
        <v>5740</v>
      </c>
      <c r="B2230" s="2">
        <v>45156</v>
      </c>
      <c r="C2230" s="1" t="s">
        <v>6668</v>
      </c>
      <c r="D2230" s="1" t="s">
        <v>90</v>
      </c>
      <c r="E2230">
        <v>2023</v>
      </c>
      <c r="F2230" s="1" t="s">
        <v>5741</v>
      </c>
      <c r="G2230" s="1" t="s">
        <v>5742</v>
      </c>
      <c r="H2230" s="1" t="s">
        <v>623</v>
      </c>
      <c r="I2230" s="1" t="s">
        <v>2232</v>
      </c>
      <c r="J2230" s="1" t="s">
        <v>20</v>
      </c>
      <c r="K2230" s="3">
        <v>11.23</v>
      </c>
      <c r="L2230">
        <v>1</v>
      </c>
      <c r="M2230" s="3">
        <v>11.23</v>
      </c>
      <c r="N2230" s="1" t="s">
        <v>29</v>
      </c>
      <c r="O2230" s="1" t="s">
        <v>52</v>
      </c>
    </row>
    <row r="2231" spans="1:15" x14ac:dyDescent="0.3">
      <c r="A2231" s="1" t="s">
        <v>5743</v>
      </c>
      <c r="B2231" s="2">
        <v>45377</v>
      </c>
      <c r="C2231" s="1" t="s">
        <v>6671</v>
      </c>
      <c r="D2231" s="1" t="s">
        <v>15</v>
      </c>
      <c r="E2231">
        <v>2024</v>
      </c>
      <c r="F2231" s="1" t="s">
        <v>3987</v>
      </c>
      <c r="G2231" s="1" t="s">
        <v>2129</v>
      </c>
      <c r="H2231" s="1" t="s">
        <v>1782</v>
      </c>
      <c r="I2231" s="1" t="s">
        <v>5744</v>
      </c>
      <c r="J2231" s="1" t="s">
        <v>70</v>
      </c>
      <c r="K2231" s="3">
        <v>18.68</v>
      </c>
      <c r="L2231">
        <v>5</v>
      </c>
      <c r="M2231" s="3">
        <v>93.4</v>
      </c>
      <c r="N2231" s="1" t="s">
        <v>21</v>
      </c>
      <c r="O2231" s="1" t="s">
        <v>193</v>
      </c>
    </row>
    <row r="2232" spans="1:15" x14ac:dyDescent="0.3">
      <c r="A2232" s="1" t="s">
        <v>5745</v>
      </c>
      <c r="B2232" s="2">
        <v>45371</v>
      </c>
      <c r="C2232" s="1" t="s">
        <v>6670</v>
      </c>
      <c r="D2232" s="1" t="s">
        <v>15</v>
      </c>
      <c r="E2232">
        <v>2024</v>
      </c>
      <c r="F2232" s="1" t="s">
        <v>3018</v>
      </c>
      <c r="G2232" s="1" t="s">
        <v>5582</v>
      </c>
      <c r="H2232" s="1" t="s">
        <v>2174</v>
      </c>
      <c r="I2232" s="1" t="s">
        <v>5746</v>
      </c>
      <c r="J2232" s="1" t="s">
        <v>51</v>
      </c>
      <c r="K2232" s="3">
        <v>8.32</v>
      </c>
      <c r="L2232">
        <v>2</v>
      </c>
      <c r="M2232" s="3">
        <v>16.64</v>
      </c>
      <c r="N2232" s="1" t="s">
        <v>6669</v>
      </c>
      <c r="O2232" s="1" t="s">
        <v>30</v>
      </c>
    </row>
    <row r="2233" spans="1:15" x14ac:dyDescent="0.3">
      <c r="A2233" s="1" t="s">
        <v>5747</v>
      </c>
      <c r="B2233" s="2">
        <v>45592</v>
      </c>
      <c r="C2233" s="1" t="s">
        <v>6666</v>
      </c>
      <c r="D2233" s="1" t="s">
        <v>133</v>
      </c>
      <c r="E2233">
        <v>2024</v>
      </c>
      <c r="F2233" s="1" t="s">
        <v>5748</v>
      </c>
      <c r="G2233" s="1" t="s">
        <v>5749</v>
      </c>
      <c r="H2233" s="1" t="s">
        <v>18</v>
      </c>
      <c r="I2233" s="1" t="s">
        <v>5750</v>
      </c>
      <c r="J2233" s="1" t="s">
        <v>51</v>
      </c>
      <c r="K2233" s="3">
        <v>13.42</v>
      </c>
      <c r="L2233">
        <v>2</v>
      </c>
      <c r="M2233" s="3">
        <v>26.84</v>
      </c>
      <c r="N2233" s="1" t="s">
        <v>29</v>
      </c>
      <c r="O2233" s="1" t="s">
        <v>44</v>
      </c>
    </row>
    <row r="2234" spans="1:15" x14ac:dyDescent="0.3">
      <c r="A2234" s="1" t="s">
        <v>5751</v>
      </c>
      <c r="B2234" s="2">
        <v>45024</v>
      </c>
      <c r="C2234" s="1" t="s">
        <v>6673</v>
      </c>
      <c r="D2234" s="1" t="s">
        <v>82</v>
      </c>
      <c r="E2234">
        <v>2023</v>
      </c>
      <c r="F2234" s="1" t="s">
        <v>3057</v>
      </c>
      <c r="G2234" s="1" t="s">
        <v>5752</v>
      </c>
      <c r="H2234" s="1" t="s">
        <v>186</v>
      </c>
      <c r="I2234" s="1" t="s">
        <v>187</v>
      </c>
      <c r="J2234" s="1" t="s">
        <v>51</v>
      </c>
      <c r="K2234" s="3">
        <v>38.700000000000003</v>
      </c>
      <c r="L2234">
        <v>3</v>
      </c>
      <c r="M2234" s="3">
        <v>116.1</v>
      </c>
      <c r="N2234" s="1" t="s">
        <v>21</v>
      </c>
      <c r="O2234" s="1" t="s">
        <v>52</v>
      </c>
    </row>
    <row r="2235" spans="1:15" x14ac:dyDescent="0.3">
      <c r="A2235" s="1" t="s">
        <v>5753</v>
      </c>
      <c r="B2235" s="2">
        <v>44837</v>
      </c>
      <c r="C2235" s="1" t="s">
        <v>6667</v>
      </c>
      <c r="D2235" s="1" t="s">
        <v>133</v>
      </c>
      <c r="E2235">
        <v>2022</v>
      </c>
      <c r="F2235" s="1" t="s">
        <v>5754</v>
      </c>
      <c r="G2235" s="1" t="s">
        <v>5755</v>
      </c>
      <c r="H2235" s="1" t="s">
        <v>739</v>
      </c>
      <c r="I2235" s="1" t="s">
        <v>740</v>
      </c>
      <c r="J2235" s="1" t="s">
        <v>51</v>
      </c>
      <c r="K2235" s="3">
        <v>39.01</v>
      </c>
      <c r="L2235">
        <v>4</v>
      </c>
      <c r="M2235" s="3">
        <v>156.04</v>
      </c>
      <c r="N2235" s="1" t="s">
        <v>6669</v>
      </c>
      <c r="O2235" s="1" t="s">
        <v>37</v>
      </c>
    </row>
    <row r="2236" spans="1:15" x14ac:dyDescent="0.3">
      <c r="A2236" s="1" t="s">
        <v>5756</v>
      </c>
      <c r="B2236" s="2">
        <v>45226</v>
      </c>
      <c r="C2236" s="1" t="s">
        <v>6668</v>
      </c>
      <c r="D2236" s="1" t="s">
        <v>133</v>
      </c>
      <c r="E2236">
        <v>2023</v>
      </c>
      <c r="F2236" s="1" t="s">
        <v>200</v>
      </c>
      <c r="G2236" s="1" t="s">
        <v>201</v>
      </c>
      <c r="H2236" s="1" t="s">
        <v>4272</v>
      </c>
      <c r="I2236" s="1" t="s">
        <v>4273</v>
      </c>
      <c r="J2236" s="1" t="s">
        <v>87</v>
      </c>
      <c r="K2236" s="3">
        <v>19.41</v>
      </c>
      <c r="L2236">
        <v>5</v>
      </c>
      <c r="M2236" s="3">
        <v>97.05</v>
      </c>
      <c r="N2236" s="1" t="s">
        <v>21</v>
      </c>
      <c r="O2236" s="1" t="s">
        <v>193</v>
      </c>
    </row>
    <row r="2237" spans="1:15" x14ac:dyDescent="0.3">
      <c r="A2237" s="1" t="s">
        <v>5757</v>
      </c>
      <c r="B2237" s="2">
        <v>45085</v>
      </c>
      <c r="C2237" s="1" t="s">
        <v>6672</v>
      </c>
      <c r="D2237" s="1" t="s">
        <v>24</v>
      </c>
      <c r="E2237">
        <v>2023</v>
      </c>
      <c r="F2237" s="1" t="s">
        <v>3690</v>
      </c>
      <c r="G2237" s="1" t="s">
        <v>5011</v>
      </c>
      <c r="H2237" s="1" t="s">
        <v>2106</v>
      </c>
      <c r="I2237" s="1" t="s">
        <v>2107</v>
      </c>
      <c r="J2237" s="1" t="s">
        <v>51</v>
      </c>
      <c r="K2237" s="3">
        <v>8.2100000000000009</v>
      </c>
      <c r="L2237">
        <v>1</v>
      </c>
      <c r="M2237" s="3">
        <v>8.2100000000000009</v>
      </c>
      <c r="N2237" s="1" t="s">
        <v>21</v>
      </c>
      <c r="O2237" s="1" t="s">
        <v>52</v>
      </c>
    </row>
    <row r="2238" spans="1:15" x14ac:dyDescent="0.3">
      <c r="A2238" s="1" t="s">
        <v>5758</v>
      </c>
      <c r="B2238" s="2">
        <v>45066</v>
      </c>
      <c r="C2238" s="1" t="s">
        <v>6673</v>
      </c>
      <c r="D2238" s="1" t="s">
        <v>46</v>
      </c>
      <c r="E2238">
        <v>2023</v>
      </c>
      <c r="F2238" s="1" t="s">
        <v>308</v>
      </c>
      <c r="G2238" s="1" t="s">
        <v>5759</v>
      </c>
      <c r="H2238" s="1" t="s">
        <v>3557</v>
      </c>
      <c r="I2238" s="1" t="s">
        <v>3558</v>
      </c>
      <c r="J2238" s="1" t="s">
        <v>70</v>
      </c>
      <c r="K2238" s="3">
        <v>21.27</v>
      </c>
      <c r="L2238">
        <v>2</v>
      </c>
      <c r="M2238" s="3">
        <v>42.54</v>
      </c>
      <c r="N2238" s="1" t="s">
        <v>6669</v>
      </c>
      <c r="O2238" s="1" t="s">
        <v>30</v>
      </c>
    </row>
    <row r="2239" spans="1:15" x14ac:dyDescent="0.3">
      <c r="A2239" s="1" t="s">
        <v>5760</v>
      </c>
      <c r="B2239" s="2">
        <v>44830</v>
      </c>
      <c r="C2239" s="1" t="s">
        <v>6667</v>
      </c>
      <c r="D2239" s="1" t="s">
        <v>60</v>
      </c>
      <c r="E2239">
        <v>2022</v>
      </c>
      <c r="F2239" s="1" t="s">
        <v>1449</v>
      </c>
      <c r="G2239" s="1" t="s">
        <v>1450</v>
      </c>
      <c r="H2239" s="1" t="s">
        <v>375</v>
      </c>
      <c r="I2239" s="1" t="s">
        <v>1854</v>
      </c>
      <c r="J2239" s="1" t="s">
        <v>20</v>
      </c>
      <c r="K2239" s="3">
        <v>11.3</v>
      </c>
      <c r="L2239">
        <v>5</v>
      </c>
      <c r="M2239" s="3">
        <v>56.5</v>
      </c>
      <c r="N2239" s="1" t="s">
        <v>21</v>
      </c>
      <c r="O2239" s="1" t="s">
        <v>37</v>
      </c>
    </row>
    <row r="2240" spans="1:15" x14ac:dyDescent="0.3">
      <c r="A2240" s="1" t="s">
        <v>5761</v>
      </c>
      <c r="B2240" s="2">
        <v>45264</v>
      </c>
      <c r="C2240" s="1" t="s">
        <v>6667</v>
      </c>
      <c r="D2240" s="1" t="s">
        <v>107</v>
      </c>
      <c r="E2240">
        <v>2023</v>
      </c>
      <c r="F2240" s="1" t="s">
        <v>1555</v>
      </c>
      <c r="G2240" s="1" t="s">
        <v>1556</v>
      </c>
      <c r="H2240" s="1" t="s">
        <v>3971</v>
      </c>
      <c r="I2240" s="1" t="s">
        <v>3972</v>
      </c>
      <c r="J2240" s="1" t="s">
        <v>20</v>
      </c>
      <c r="K2240" s="3">
        <v>15.12</v>
      </c>
      <c r="L2240">
        <v>4</v>
      </c>
      <c r="M2240" s="3">
        <v>60.48</v>
      </c>
      <c r="N2240" s="1" t="s">
        <v>21</v>
      </c>
      <c r="O2240" s="1" t="s">
        <v>37</v>
      </c>
    </row>
    <row r="2241" spans="1:15" x14ac:dyDescent="0.3">
      <c r="A2241" s="1" t="s">
        <v>5762</v>
      </c>
      <c r="B2241" s="2">
        <v>44855</v>
      </c>
      <c r="C2241" s="1" t="s">
        <v>6668</v>
      </c>
      <c r="D2241" s="1" t="s">
        <v>133</v>
      </c>
      <c r="E2241">
        <v>2022</v>
      </c>
      <c r="F2241" s="1" t="s">
        <v>1230</v>
      </c>
      <c r="G2241" s="1" t="s">
        <v>1231</v>
      </c>
      <c r="H2241" s="1" t="s">
        <v>1939</v>
      </c>
      <c r="I2241" s="1" t="s">
        <v>3535</v>
      </c>
      <c r="J2241" s="1" t="s">
        <v>70</v>
      </c>
      <c r="K2241" s="3">
        <v>21.05</v>
      </c>
      <c r="L2241">
        <v>4</v>
      </c>
      <c r="M2241" s="3">
        <v>84.2</v>
      </c>
      <c r="N2241" s="1" t="s">
        <v>6669</v>
      </c>
      <c r="O2241" s="1" t="s">
        <v>37</v>
      </c>
    </row>
    <row r="2242" spans="1:15" x14ac:dyDescent="0.3">
      <c r="A2242" s="1" t="s">
        <v>5763</v>
      </c>
      <c r="B2242" s="2">
        <v>45289</v>
      </c>
      <c r="C2242" s="1" t="s">
        <v>6668</v>
      </c>
      <c r="D2242" s="1" t="s">
        <v>107</v>
      </c>
      <c r="E2242">
        <v>2023</v>
      </c>
      <c r="F2242" s="1" t="s">
        <v>5764</v>
      </c>
      <c r="G2242" s="1" t="s">
        <v>5765</v>
      </c>
      <c r="H2242" s="1" t="s">
        <v>650</v>
      </c>
      <c r="I2242" s="1" t="s">
        <v>5766</v>
      </c>
      <c r="J2242" s="1" t="s">
        <v>70</v>
      </c>
      <c r="K2242" s="3">
        <v>7.19</v>
      </c>
      <c r="L2242">
        <v>4</v>
      </c>
      <c r="M2242" s="3">
        <v>28.76</v>
      </c>
      <c r="N2242" s="1" t="s">
        <v>21</v>
      </c>
      <c r="O2242" s="1" t="s">
        <v>52</v>
      </c>
    </row>
    <row r="2243" spans="1:15" x14ac:dyDescent="0.3">
      <c r="A2243" s="1" t="s">
        <v>5767</v>
      </c>
      <c r="B2243" s="2">
        <v>45150</v>
      </c>
      <c r="C2243" s="1" t="s">
        <v>6673</v>
      </c>
      <c r="D2243" s="1" t="s">
        <v>90</v>
      </c>
      <c r="E2243">
        <v>2023</v>
      </c>
      <c r="F2243" s="1" t="s">
        <v>3256</v>
      </c>
      <c r="G2243" s="1" t="s">
        <v>3257</v>
      </c>
      <c r="H2243" s="1" t="s">
        <v>4527</v>
      </c>
      <c r="I2243" s="1" t="s">
        <v>4763</v>
      </c>
      <c r="J2243" s="1" t="s">
        <v>70</v>
      </c>
      <c r="K2243" s="3">
        <v>22.05</v>
      </c>
      <c r="L2243">
        <v>2</v>
      </c>
      <c r="M2243" s="3">
        <v>44.1</v>
      </c>
      <c r="N2243" s="1" t="s">
        <v>29</v>
      </c>
      <c r="O2243" s="1" t="s">
        <v>30</v>
      </c>
    </row>
    <row r="2244" spans="1:15" x14ac:dyDescent="0.3">
      <c r="A2244" s="1" t="s">
        <v>5768</v>
      </c>
      <c r="B2244" s="2">
        <v>44984</v>
      </c>
      <c r="C2244" s="1" t="s">
        <v>6667</v>
      </c>
      <c r="D2244" s="1" t="s">
        <v>39</v>
      </c>
      <c r="E2244">
        <v>2023</v>
      </c>
      <c r="F2244" s="1" t="s">
        <v>4433</v>
      </c>
      <c r="G2244" s="1" t="s">
        <v>5769</v>
      </c>
      <c r="H2244" s="1" t="s">
        <v>1357</v>
      </c>
      <c r="I2244" s="1" t="s">
        <v>1358</v>
      </c>
      <c r="J2244" s="1" t="s">
        <v>51</v>
      </c>
      <c r="K2244" s="3">
        <v>20.54</v>
      </c>
      <c r="L2244">
        <v>2</v>
      </c>
      <c r="M2244" s="3">
        <v>41.08</v>
      </c>
      <c r="N2244" s="1" t="s">
        <v>29</v>
      </c>
      <c r="O2244" s="1" t="s">
        <v>37</v>
      </c>
    </row>
    <row r="2245" spans="1:15" x14ac:dyDescent="0.3">
      <c r="A2245" s="1" t="s">
        <v>5770</v>
      </c>
      <c r="B2245" s="2">
        <v>45680</v>
      </c>
      <c r="C2245" s="1" t="s">
        <v>6672</v>
      </c>
      <c r="D2245" s="1" t="s">
        <v>210</v>
      </c>
      <c r="E2245">
        <v>2025</v>
      </c>
      <c r="F2245" s="1" t="s">
        <v>2688</v>
      </c>
      <c r="G2245" s="1" t="s">
        <v>2689</v>
      </c>
      <c r="H2245" s="1" t="s">
        <v>5771</v>
      </c>
      <c r="I2245" s="1" t="s">
        <v>5772</v>
      </c>
      <c r="J2245" s="1" t="s">
        <v>70</v>
      </c>
      <c r="K2245" s="3">
        <v>37.380000000000003</v>
      </c>
      <c r="L2245">
        <v>2</v>
      </c>
      <c r="M2245" s="3">
        <v>74.760000000000005</v>
      </c>
      <c r="N2245" s="1" t="s">
        <v>21</v>
      </c>
      <c r="O2245" s="1" t="s">
        <v>37</v>
      </c>
    </row>
    <row r="2246" spans="1:15" x14ac:dyDescent="0.3">
      <c r="A2246" s="1" t="s">
        <v>5773</v>
      </c>
      <c r="B2246" s="2">
        <v>45310</v>
      </c>
      <c r="C2246" s="1" t="s">
        <v>6668</v>
      </c>
      <c r="D2246" s="1" t="s">
        <v>210</v>
      </c>
      <c r="E2246">
        <v>2024</v>
      </c>
      <c r="F2246" s="1" t="s">
        <v>443</v>
      </c>
      <c r="G2246" s="1" t="s">
        <v>3092</v>
      </c>
      <c r="H2246" s="1" t="s">
        <v>5774</v>
      </c>
      <c r="I2246" s="1" t="s">
        <v>5775</v>
      </c>
      <c r="J2246" s="1" t="s">
        <v>70</v>
      </c>
      <c r="K2246" s="3">
        <v>5.74</v>
      </c>
      <c r="L2246">
        <v>2</v>
      </c>
      <c r="M2246" s="3">
        <v>11.48</v>
      </c>
      <c r="N2246" s="1" t="s">
        <v>21</v>
      </c>
      <c r="O2246" s="1" t="s">
        <v>52</v>
      </c>
    </row>
    <row r="2247" spans="1:15" x14ac:dyDescent="0.3">
      <c r="A2247" s="1" t="s">
        <v>5776</v>
      </c>
      <c r="B2247" s="2">
        <v>45593</v>
      </c>
      <c r="C2247" s="1" t="s">
        <v>6667</v>
      </c>
      <c r="D2247" s="1" t="s">
        <v>133</v>
      </c>
      <c r="E2247">
        <v>2024</v>
      </c>
      <c r="F2247" s="1" t="s">
        <v>348</v>
      </c>
      <c r="G2247" s="1" t="s">
        <v>349</v>
      </c>
      <c r="H2247" s="1" t="s">
        <v>4085</v>
      </c>
      <c r="I2247" s="1" t="s">
        <v>5343</v>
      </c>
      <c r="J2247" s="1" t="s">
        <v>87</v>
      </c>
      <c r="K2247" s="3">
        <v>49.94</v>
      </c>
      <c r="L2247">
        <v>1</v>
      </c>
      <c r="M2247" s="3">
        <v>49.94</v>
      </c>
      <c r="N2247" s="1" t="s">
        <v>6669</v>
      </c>
      <c r="O2247" s="1" t="s">
        <v>193</v>
      </c>
    </row>
    <row r="2248" spans="1:15" x14ac:dyDescent="0.3">
      <c r="A2248" s="1" t="s">
        <v>5777</v>
      </c>
      <c r="B2248" s="2">
        <v>45636</v>
      </c>
      <c r="C2248" s="1" t="s">
        <v>6671</v>
      </c>
      <c r="D2248" s="1" t="s">
        <v>107</v>
      </c>
      <c r="E2248">
        <v>2024</v>
      </c>
      <c r="F2248" s="1" t="s">
        <v>149</v>
      </c>
      <c r="G2248" s="1" t="s">
        <v>150</v>
      </c>
      <c r="H2248" s="1" t="s">
        <v>1730</v>
      </c>
      <c r="I2248" s="1" t="s">
        <v>5638</v>
      </c>
      <c r="J2248" s="1" t="s">
        <v>20</v>
      </c>
      <c r="K2248" s="3">
        <v>9.82</v>
      </c>
      <c r="L2248">
        <v>5</v>
      </c>
      <c r="M2248" s="3">
        <v>49.1</v>
      </c>
      <c r="N2248" s="1" t="s">
        <v>21</v>
      </c>
      <c r="O2248" s="1" t="s">
        <v>30</v>
      </c>
    </row>
    <row r="2249" spans="1:15" x14ac:dyDescent="0.3">
      <c r="A2249" s="1" t="s">
        <v>5778</v>
      </c>
      <c r="B2249" s="2">
        <v>45257</v>
      </c>
      <c r="C2249" s="1" t="s">
        <v>6667</v>
      </c>
      <c r="D2249" s="1" t="s">
        <v>54</v>
      </c>
      <c r="E2249">
        <v>2023</v>
      </c>
      <c r="F2249" s="1" t="s">
        <v>102</v>
      </c>
      <c r="G2249" s="1" t="s">
        <v>103</v>
      </c>
      <c r="H2249" s="1" t="s">
        <v>2419</v>
      </c>
      <c r="I2249" s="1" t="s">
        <v>2420</v>
      </c>
      <c r="J2249" s="1" t="s">
        <v>87</v>
      </c>
      <c r="K2249" s="3">
        <v>32.08</v>
      </c>
      <c r="L2249">
        <v>2</v>
      </c>
      <c r="M2249" s="3">
        <v>64.16</v>
      </c>
      <c r="N2249" s="1" t="s">
        <v>88</v>
      </c>
      <c r="O2249" s="1" t="s">
        <v>22</v>
      </c>
    </row>
    <row r="2250" spans="1:15" x14ac:dyDescent="0.3">
      <c r="A2250" s="1" t="s">
        <v>5779</v>
      </c>
      <c r="B2250" s="2">
        <v>45847</v>
      </c>
      <c r="C2250" s="1" t="s">
        <v>6670</v>
      </c>
      <c r="D2250" s="1" t="s">
        <v>32</v>
      </c>
      <c r="E2250">
        <v>2025</v>
      </c>
      <c r="F2250" s="1" t="s">
        <v>1733</v>
      </c>
      <c r="G2250" s="1" t="s">
        <v>1734</v>
      </c>
      <c r="H2250" s="1" t="s">
        <v>851</v>
      </c>
      <c r="I2250" s="1" t="s">
        <v>2218</v>
      </c>
      <c r="J2250" s="1" t="s">
        <v>20</v>
      </c>
      <c r="K2250" s="3">
        <v>37.51</v>
      </c>
      <c r="L2250">
        <v>5</v>
      </c>
      <c r="M2250" s="3">
        <v>187.55</v>
      </c>
      <c r="N2250" s="1" t="s">
        <v>21</v>
      </c>
      <c r="O2250" s="1" t="s">
        <v>30</v>
      </c>
    </row>
    <row r="2251" spans="1:15" x14ac:dyDescent="0.3">
      <c r="A2251" s="1" t="s">
        <v>5780</v>
      </c>
      <c r="B2251" s="2">
        <v>45198</v>
      </c>
      <c r="C2251" s="1" t="s">
        <v>6668</v>
      </c>
      <c r="D2251" s="1" t="s">
        <v>60</v>
      </c>
      <c r="E2251">
        <v>2023</v>
      </c>
      <c r="F2251" s="1" t="s">
        <v>200</v>
      </c>
      <c r="G2251" s="1" t="s">
        <v>5523</v>
      </c>
      <c r="H2251" s="1" t="s">
        <v>3676</v>
      </c>
      <c r="I2251" s="1" t="s">
        <v>3677</v>
      </c>
      <c r="J2251" s="1" t="s">
        <v>20</v>
      </c>
      <c r="K2251" s="3">
        <v>5.43</v>
      </c>
      <c r="L2251">
        <v>2</v>
      </c>
      <c r="M2251" s="3">
        <v>10.86</v>
      </c>
      <c r="N2251" s="1" t="s">
        <v>6669</v>
      </c>
      <c r="O2251" s="1" t="s">
        <v>22</v>
      </c>
    </row>
    <row r="2252" spans="1:15" x14ac:dyDescent="0.3">
      <c r="A2252" s="1" t="s">
        <v>5781</v>
      </c>
      <c r="B2252" s="2">
        <v>44985</v>
      </c>
      <c r="C2252" s="1" t="s">
        <v>6671</v>
      </c>
      <c r="D2252" s="1" t="s">
        <v>39</v>
      </c>
      <c r="E2252">
        <v>2023</v>
      </c>
      <c r="F2252" s="1" t="s">
        <v>1588</v>
      </c>
      <c r="G2252" s="1" t="s">
        <v>3741</v>
      </c>
      <c r="H2252" s="1" t="s">
        <v>455</v>
      </c>
      <c r="I2252" s="1" t="s">
        <v>5782</v>
      </c>
      <c r="J2252" s="1" t="s">
        <v>70</v>
      </c>
      <c r="K2252" s="3">
        <v>53.54</v>
      </c>
      <c r="L2252">
        <v>1</v>
      </c>
      <c r="M2252" s="3">
        <v>53.54</v>
      </c>
      <c r="N2252" s="1" t="s">
        <v>21</v>
      </c>
      <c r="O2252" s="1" t="s">
        <v>37</v>
      </c>
    </row>
    <row r="2253" spans="1:15" x14ac:dyDescent="0.3">
      <c r="A2253" s="1" t="s">
        <v>5783</v>
      </c>
      <c r="B2253" s="2">
        <v>45426</v>
      </c>
      <c r="C2253" s="1" t="s">
        <v>6671</v>
      </c>
      <c r="D2253" s="1" t="s">
        <v>46</v>
      </c>
      <c r="E2253">
        <v>2024</v>
      </c>
      <c r="F2253" s="1" t="s">
        <v>3063</v>
      </c>
      <c r="G2253" s="1" t="s">
        <v>3064</v>
      </c>
      <c r="H2253" s="1" t="s">
        <v>1007</v>
      </c>
      <c r="I2253" s="1" t="s">
        <v>1008</v>
      </c>
      <c r="J2253" s="1" t="s">
        <v>20</v>
      </c>
      <c r="K2253" s="3">
        <v>37.659999999999997</v>
      </c>
      <c r="L2253">
        <v>2</v>
      </c>
      <c r="M2253" s="3">
        <v>75.319999999999993</v>
      </c>
      <c r="N2253" s="1" t="s">
        <v>6669</v>
      </c>
      <c r="O2253" s="1" t="s">
        <v>44</v>
      </c>
    </row>
    <row r="2254" spans="1:15" x14ac:dyDescent="0.3">
      <c r="A2254" s="1" t="s">
        <v>5784</v>
      </c>
      <c r="B2254" s="2">
        <v>45338</v>
      </c>
      <c r="C2254" s="1" t="s">
        <v>6668</v>
      </c>
      <c r="D2254" s="1" t="s">
        <v>39</v>
      </c>
      <c r="E2254">
        <v>2024</v>
      </c>
      <c r="F2254" s="1" t="s">
        <v>2447</v>
      </c>
      <c r="G2254" s="1" t="s">
        <v>2448</v>
      </c>
      <c r="H2254" s="1" t="s">
        <v>1075</v>
      </c>
      <c r="I2254" s="1" t="s">
        <v>1076</v>
      </c>
      <c r="J2254" s="1" t="s">
        <v>20</v>
      </c>
      <c r="K2254" s="3">
        <v>39</v>
      </c>
      <c r="L2254">
        <v>5</v>
      </c>
      <c r="M2254" s="3">
        <v>195</v>
      </c>
      <c r="N2254" s="1" t="s">
        <v>29</v>
      </c>
      <c r="O2254" s="1" t="s">
        <v>80</v>
      </c>
    </row>
    <row r="2255" spans="1:15" x14ac:dyDescent="0.3">
      <c r="A2255" s="1" t="s">
        <v>5785</v>
      </c>
      <c r="B2255" s="2">
        <v>45211</v>
      </c>
      <c r="C2255" s="1" t="s">
        <v>6672</v>
      </c>
      <c r="D2255" s="1" t="s">
        <v>133</v>
      </c>
      <c r="E2255">
        <v>2023</v>
      </c>
      <c r="F2255" s="1" t="s">
        <v>3262</v>
      </c>
      <c r="G2255" s="1" t="s">
        <v>4171</v>
      </c>
      <c r="H2255" s="1" t="s">
        <v>213</v>
      </c>
      <c r="I2255" s="1" t="s">
        <v>1774</v>
      </c>
      <c r="J2255" s="1" t="s">
        <v>70</v>
      </c>
      <c r="K2255" s="3">
        <v>25.94</v>
      </c>
      <c r="L2255">
        <v>4</v>
      </c>
      <c r="M2255" s="3">
        <v>103.76</v>
      </c>
      <c r="N2255" s="1" t="s">
        <v>29</v>
      </c>
      <c r="O2255" s="1" t="s">
        <v>44</v>
      </c>
    </row>
    <row r="2256" spans="1:15" x14ac:dyDescent="0.3">
      <c r="A2256" s="1" t="s">
        <v>5786</v>
      </c>
      <c r="B2256" s="2">
        <v>44954</v>
      </c>
      <c r="C2256" s="1" t="s">
        <v>6673</v>
      </c>
      <c r="D2256" s="1" t="s">
        <v>210</v>
      </c>
      <c r="E2256">
        <v>2023</v>
      </c>
      <c r="F2256" s="1" t="s">
        <v>200</v>
      </c>
      <c r="G2256" s="1" t="s">
        <v>1967</v>
      </c>
      <c r="H2256" s="1" t="s">
        <v>3264</v>
      </c>
      <c r="I2256" s="1" t="s">
        <v>4707</v>
      </c>
      <c r="J2256" s="1" t="s">
        <v>70</v>
      </c>
      <c r="K2256" s="3">
        <v>19.260000000000002</v>
      </c>
      <c r="L2256">
        <v>5</v>
      </c>
      <c r="M2256" s="3">
        <v>96.3</v>
      </c>
      <c r="N2256" s="1" t="s">
        <v>6669</v>
      </c>
      <c r="O2256" s="1" t="s">
        <v>52</v>
      </c>
    </row>
    <row r="2257" spans="1:15" x14ac:dyDescent="0.3">
      <c r="A2257" s="1" t="s">
        <v>5787</v>
      </c>
      <c r="B2257" s="2">
        <v>45659</v>
      </c>
      <c r="C2257" s="1" t="s">
        <v>6672</v>
      </c>
      <c r="D2257" s="1" t="s">
        <v>210</v>
      </c>
      <c r="E2257">
        <v>2025</v>
      </c>
      <c r="F2257" s="1" t="s">
        <v>3584</v>
      </c>
      <c r="G2257" s="1" t="s">
        <v>3975</v>
      </c>
      <c r="H2257" s="1" t="s">
        <v>1541</v>
      </c>
      <c r="I2257" s="1" t="s">
        <v>1542</v>
      </c>
      <c r="J2257" s="1" t="s">
        <v>70</v>
      </c>
      <c r="K2257" s="3">
        <v>31.71</v>
      </c>
      <c r="L2257">
        <v>3</v>
      </c>
      <c r="M2257" s="3">
        <v>95.13</v>
      </c>
      <c r="N2257" s="1" t="s">
        <v>21</v>
      </c>
      <c r="O2257" s="1" t="s">
        <v>95</v>
      </c>
    </row>
    <row r="2258" spans="1:15" x14ac:dyDescent="0.3">
      <c r="A2258" s="1" t="s">
        <v>5788</v>
      </c>
      <c r="B2258" s="2">
        <v>45007</v>
      </c>
      <c r="C2258" s="1" t="s">
        <v>6670</v>
      </c>
      <c r="D2258" s="1" t="s">
        <v>15</v>
      </c>
      <c r="E2258">
        <v>2023</v>
      </c>
      <c r="F2258" s="1" t="s">
        <v>414</v>
      </c>
      <c r="G2258" s="1" t="s">
        <v>1824</v>
      </c>
      <c r="H2258" s="1" t="s">
        <v>2509</v>
      </c>
      <c r="I2258" s="1" t="s">
        <v>4195</v>
      </c>
      <c r="J2258" s="1" t="s">
        <v>51</v>
      </c>
      <c r="K2258" s="3">
        <v>38.520000000000003</v>
      </c>
      <c r="L2258">
        <v>4</v>
      </c>
      <c r="M2258" s="3">
        <v>154.08000000000001</v>
      </c>
      <c r="N2258" s="1" t="s">
        <v>29</v>
      </c>
      <c r="O2258" s="1" t="s">
        <v>52</v>
      </c>
    </row>
    <row r="2259" spans="1:15" x14ac:dyDescent="0.3">
      <c r="A2259" s="1" t="s">
        <v>5789</v>
      </c>
      <c r="B2259" s="2">
        <v>44971</v>
      </c>
      <c r="C2259" s="1" t="s">
        <v>6671</v>
      </c>
      <c r="D2259" s="1" t="s">
        <v>39</v>
      </c>
      <c r="E2259">
        <v>2023</v>
      </c>
      <c r="F2259" s="1" t="s">
        <v>543</v>
      </c>
      <c r="G2259" s="1" t="s">
        <v>5790</v>
      </c>
      <c r="H2259" s="1" t="s">
        <v>2246</v>
      </c>
      <c r="I2259" s="1" t="s">
        <v>5791</v>
      </c>
      <c r="J2259" s="1" t="s">
        <v>20</v>
      </c>
      <c r="K2259" s="3">
        <v>14.49</v>
      </c>
      <c r="L2259">
        <v>4</v>
      </c>
      <c r="M2259" s="3">
        <v>57.96</v>
      </c>
      <c r="N2259" s="1" t="s">
        <v>29</v>
      </c>
      <c r="O2259" s="1" t="s">
        <v>193</v>
      </c>
    </row>
    <row r="2260" spans="1:15" x14ac:dyDescent="0.3">
      <c r="A2260" s="1" t="s">
        <v>5792</v>
      </c>
      <c r="B2260" s="2">
        <v>45317</v>
      </c>
      <c r="C2260" s="1" t="s">
        <v>6668</v>
      </c>
      <c r="D2260" s="1" t="s">
        <v>210</v>
      </c>
      <c r="E2260">
        <v>2024</v>
      </c>
      <c r="F2260" s="1" t="s">
        <v>4128</v>
      </c>
      <c r="G2260" s="1" t="s">
        <v>4129</v>
      </c>
      <c r="H2260" s="1" t="s">
        <v>1075</v>
      </c>
      <c r="I2260" s="1" t="s">
        <v>5793</v>
      </c>
      <c r="J2260" s="1" t="s">
        <v>20</v>
      </c>
      <c r="K2260" s="3">
        <v>34.65</v>
      </c>
      <c r="L2260">
        <v>5</v>
      </c>
      <c r="M2260" s="3">
        <v>173.25</v>
      </c>
      <c r="N2260" s="1" t="s">
        <v>6669</v>
      </c>
      <c r="O2260" s="1" t="s">
        <v>37</v>
      </c>
    </row>
    <row r="2261" spans="1:15" x14ac:dyDescent="0.3">
      <c r="A2261" s="1" t="s">
        <v>5794</v>
      </c>
      <c r="B2261" s="2">
        <v>45380</v>
      </c>
      <c r="C2261" s="1" t="s">
        <v>6668</v>
      </c>
      <c r="D2261" s="1" t="s">
        <v>15</v>
      </c>
      <c r="E2261">
        <v>2024</v>
      </c>
      <c r="F2261" s="1" t="s">
        <v>1120</v>
      </c>
      <c r="G2261" s="1" t="s">
        <v>2623</v>
      </c>
      <c r="H2261" s="1" t="s">
        <v>2566</v>
      </c>
      <c r="I2261" s="1" t="s">
        <v>2567</v>
      </c>
      <c r="J2261" s="1" t="s">
        <v>70</v>
      </c>
      <c r="K2261" s="3">
        <v>7.68</v>
      </c>
      <c r="L2261">
        <v>3</v>
      </c>
      <c r="M2261" s="3">
        <v>23.04</v>
      </c>
      <c r="N2261" s="1" t="s">
        <v>21</v>
      </c>
      <c r="O2261" s="1" t="s">
        <v>44</v>
      </c>
    </row>
    <row r="2262" spans="1:15" x14ac:dyDescent="0.3">
      <c r="A2262" s="1" t="s">
        <v>5795</v>
      </c>
      <c r="B2262" s="2">
        <v>44909</v>
      </c>
      <c r="C2262" s="1" t="s">
        <v>6670</v>
      </c>
      <c r="D2262" s="1" t="s">
        <v>107</v>
      </c>
      <c r="E2262">
        <v>2022</v>
      </c>
      <c r="F2262" s="1" t="s">
        <v>4101</v>
      </c>
      <c r="G2262" s="1" t="s">
        <v>4102</v>
      </c>
      <c r="H2262" s="1" t="s">
        <v>2174</v>
      </c>
      <c r="I2262" s="1" t="s">
        <v>2712</v>
      </c>
      <c r="J2262" s="1" t="s">
        <v>70</v>
      </c>
      <c r="K2262" s="3">
        <v>13.56</v>
      </c>
      <c r="L2262">
        <v>4</v>
      </c>
      <c r="M2262" s="3">
        <v>54.24</v>
      </c>
      <c r="N2262" s="1" t="s">
        <v>21</v>
      </c>
      <c r="O2262" s="1" t="s">
        <v>95</v>
      </c>
    </row>
    <row r="2263" spans="1:15" x14ac:dyDescent="0.3">
      <c r="A2263" s="1" t="s">
        <v>5796</v>
      </c>
      <c r="B2263" s="2">
        <v>45312</v>
      </c>
      <c r="C2263" s="1" t="s">
        <v>6666</v>
      </c>
      <c r="D2263" s="1" t="s">
        <v>210</v>
      </c>
      <c r="E2263">
        <v>2024</v>
      </c>
      <c r="F2263" s="1" t="s">
        <v>2089</v>
      </c>
      <c r="G2263" s="1" t="s">
        <v>4597</v>
      </c>
      <c r="H2263" s="1" t="s">
        <v>1713</v>
      </c>
      <c r="I2263" s="1" t="s">
        <v>1714</v>
      </c>
      <c r="J2263" s="1" t="s">
        <v>70</v>
      </c>
      <c r="K2263" s="3">
        <v>23.66</v>
      </c>
      <c r="L2263">
        <v>4</v>
      </c>
      <c r="M2263" s="3">
        <v>94.64</v>
      </c>
      <c r="N2263" s="1" t="s">
        <v>21</v>
      </c>
      <c r="O2263" s="1" t="s">
        <v>44</v>
      </c>
    </row>
    <row r="2264" spans="1:15" x14ac:dyDescent="0.3">
      <c r="A2264" s="1" t="s">
        <v>5797</v>
      </c>
      <c r="B2264" s="2">
        <v>45293</v>
      </c>
      <c r="C2264" s="1" t="s">
        <v>6671</v>
      </c>
      <c r="D2264" s="1" t="s">
        <v>210</v>
      </c>
      <c r="E2264">
        <v>2024</v>
      </c>
      <c r="F2264" s="1" t="s">
        <v>3781</v>
      </c>
      <c r="G2264" s="1" t="s">
        <v>3782</v>
      </c>
      <c r="H2264" s="1" t="s">
        <v>712</v>
      </c>
      <c r="I2264" s="1" t="s">
        <v>713</v>
      </c>
      <c r="J2264" s="1" t="s">
        <v>20</v>
      </c>
      <c r="K2264" s="3">
        <v>49.38</v>
      </c>
      <c r="L2264">
        <v>4</v>
      </c>
      <c r="M2264" s="3">
        <v>197.52</v>
      </c>
      <c r="N2264" s="1" t="s">
        <v>29</v>
      </c>
      <c r="O2264" s="1" t="s">
        <v>22</v>
      </c>
    </row>
    <row r="2265" spans="1:15" x14ac:dyDescent="0.3">
      <c r="A2265" s="1" t="s">
        <v>5798</v>
      </c>
      <c r="B2265" s="2">
        <v>45367</v>
      </c>
      <c r="C2265" s="1" t="s">
        <v>6673</v>
      </c>
      <c r="D2265" s="1" t="s">
        <v>15</v>
      </c>
      <c r="E2265">
        <v>2024</v>
      </c>
      <c r="F2265" s="1" t="s">
        <v>666</v>
      </c>
      <c r="G2265" s="1" t="s">
        <v>3439</v>
      </c>
      <c r="H2265" s="1" t="s">
        <v>4326</v>
      </c>
      <c r="I2265" s="1" t="s">
        <v>4327</v>
      </c>
      <c r="J2265" s="1" t="s">
        <v>20</v>
      </c>
      <c r="K2265" s="3">
        <v>48.37</v>
      </c>
      <c r="L2265">
        <v>5</v>
      </c>
      <c r="M2265" s="3">
        <v>241.85</v>
      </c>
      <c r="N2265" s="1" t="s">
        <v>29</v>
      </c>
      <c r="O2265" s="1" t="s">
        <v>193</v>
      </c>
    </row>
    <row r="2266" spans="1:15" x14ac:dyDescent="0.3">
      <c r="A2266" s="1" t="s">
        <v>5799</v>
      </c>
      <c r="B2266" s="2">
        <v>45770</v>
      </c>
      <c r="C2266" s="1" t="s">
        <v>6670</v>
      </c>
      <c r="D2266" s="1" t="s">
        <v>82</v>
      </c>
      <c r="E2266">
        <v>2025</v>
      </c>
      <c r="F2266" s="1" t="s">
        <v>4599</v>
      </c>
      <c r="G2266" s="1" t="s">
        <v>4600</v>
      </c>
      <c r="H2266" s="1" t="s">
        <v>1185</v>
      </c>
      <c r="I2266" s="1" t="s">
        <v>1186</v>
      </c>
      <c r="J2266" s="1" t="s">
        <v>20</v>
      </c>
      <c r="K2266" s="3">
        <v>24.03</v>
      </c>
      <c r="L2266">
        <v>1</v>
      </c>
      <c r="M2266" s="3">
        <v>24.03</v>
      </c>
      <c r="N2266" s="1" t="s">
        <v>21</v>
      </c>
      <c r="O2266" s="1" t="s">
        <v>44</v>
      </c>
    </row>
    <row r="2267" spans="1:15" x14ac:dyDescent="0.3">
      <c r="A2267" s="1" t="s">
        <v>5800</v>
      </c>
      <c r="B2267" s="2">
        <v>45098</v>
      </c>
      <c r="C2267" s="1" t="s">
        <v>6670</v>
      </c>
      <c r="D2267" s="1" t="s">
        <v>24</v>
      </c>
      <c r="E2267">
        <v>2023</v>
      </c>
      <c r="F2267" s="1" t="s">
        <v>499</v>
      </c>
      <c r="G2267" s="1" t="s">
        <v>3414</v>
      </c>
      <c r="H2267" s="1" t="s">
        <v>2779</v>
      </c>
      <c r="I2267" s="1" t="s">
        <v>3401</v>
      </c>
      <c r="J2267" s="1" t="s">
        <v>70</v>
      </c>
      <c r="K2267" s="3">
        <v>36.56</v>
      </c>
      <c r="L2267">
        <v>3</v>
      </c>
      <c r="M2267" s="3">
        <v>109.68</v>
      </c>
      <c r="N2267" s="1" t="s">
        <v>6669</v>
      </c>
      <c r="O2267" s="1" t="s">
        <v>37</v>
      </c>
    </row>
    <row r="2268" spans="1:15" x14ac:dyDescent="0.3">
      <c r="A2268" s="1" t="s">
        <v>5801</v>
      </c>
      <c r="B2268" s="2">
        <v>44919</v>
      </c>
      <c r="C2268" s="1" t="s">
        <v>6673</v>
      </c>
      <c r="D2268" s="1" t="s">
        <v>107</v>
      </c>
      <c r="E2268">
        <v>2022</v>
      </c>
      <c r="F2268" s="1" t="s">
        <v>1203</v>
      </c>
      <c r="G2268" s="1" t="s">
        <v>1204</v>
      </c>
      <c r="H2268" s="1" t="s">
        <v>365</v>
      </c>
      <c r="I2268" s="1" t="s">
        <v>366</v>
      </c>
      <c r="J2268" s="1" t="s">
        <v>70</v>
      </c>
      <c r="K2268" s="3">
        <v>35.19</v>
      </c>
      <c r="L2268">
        <v>1</v>
      </c>
      <c r="M2268" s="3">
        <v>35.19</v>
      </c>
      <c r="N2268" s="1" t="s">
        <v>29</v>
      </c>
      <c r="O2268" s="1" t="s">
        <v>37</v>
      </c>
    </row>
    <row r="2269" spans="1:15" x14ac:dyDescent="0.3">
      <c r="A2269" s="1" t="s">
        <v>5802</v>
      </c>
      <c r="B2269" s="2">
        <v>44971</v>
      </c>
      <c r="C2269" s="1" t="s">
        <v>6671</v>
      </c>
      <c r="D2269" s="1" t="s">
        <v>39</v>
      </c>
      <c r="E2269">
        <v>2023</v>
      </c>
      <c r="F2269" s="1" t="s">
        <v>285</v>
      </c>
      <c r="G2269" s="1" t="s">
        <v>1922</v>
      </c>
      <c r="H2269" s="1" t="s">
        <v>176</v>
      </c>
      <c r="I2269" s="1" t="s">
        <v>177</v>
      </c>
      <c r="J2269" s="1" t="s">
        <v>51</v>
      </c>
      <c r="K2269" s="3">
        <v>19.16</v>
      </c>
      <c r="L2269">
        <v>2</v>
      </c>
      <c r="M2269" s="3">
        <v>38.32</v>
      </c>
      <c r="N2269" s="1" t="s">
        <v>21</v>
      </c>
      <c r="O2269" s="1" t="s">
        <v>44</v>
      </c>
    </row>
    <row r="2270" spans="1:15" x14ac:dyDescent="0.3">
      <c r="A2270" s="1" t="s">
        <v>5803</v>
      </c>
      <c r="B2270" s="2">
        <v>45233</v>
      </c>
      <c r="C2270" s="1" t="s">
        <v>6668</v>
      </c>
      <c r="D2270" s="1" t="s">
        <v>54</v>
      </c>
      <c r="E2270">
        <v>2023</v>
      </c>
      <c r="F2270" s="1" t="s">
        <v>414</v>
      </c>
      <c r="G2270" s="1" t="s">
        <v>2922</v>
      </c>
      <c r="H2270" s="1" t="s">
        <v>900</v>
      </c>
      <c r="I2270" s="1" t="s">
        <v>5804</v>
      </c>
      <c r="J2270" s="1" t="s">
        <v>87</v>
      </c>
      <c r="K2270" s="3">
        <v>10.97</v>
      </c>
      <c r="L2270">
        <v>1</v>
      </c>
      <c r="M2270" s="3">
        <v>10.97</v>
      </c>
      <c r="N2270" s="1" t="s">
        <v>21</v>
      </c>
      <c r="O2270" s="1" t="s">
        <v>22</v>
      </c>
    </row>
    <row r="2271" spans="1:15" x14ac:dyDescent="0.3">
      <c r="A2271" s="1" t="s">
        <v>5805</v>
      </c>
      <c r="B2271" s="2">
        <v>45296</v>
      </c>
      <c r="C2271" s="1" t="s">
        <v>6668</v>
      </c>
      <c r="D2271" s="1" t="s">
        <v>210</v>
      </c>
      <c r="E2271">
        <v>2024</v>
      </c>
      <c r="F2271" s="1" t="s">
        <v>3207</v>
      </c>
      <c r="G2271" s="1" t="s">
        <v>3208</v>
      </c>
      <c r="H2271" s="1" t="s">
        <v>197</v>
      </c>
      <c r="I2271" s="1" t="s">
        <v>198</v>
      </c>
      <c r="J2271" s="1" t="s">
        <v>70</v>
      </c>
      <c r="K2271" s="3">
        <v>6.06</v>
      </c>
      <c r="L2271">
        <v>5</v>
      </c>
      <c r="M2271" s="3">
        <v>30.3</v>
      </c>
      <c r="N2271" s="1" t="s">
        <v>21</v>
      </c>
      <c r="O2271" s="1" t="s">
        <v>22</v>
      </c>
    </row>
    <row r="2272" spans="1:15" x14ac:dyDescent="0.3">
      <c r="A2272" s="1" t="s">
        <v>5806</v>
      </c>
      <c r="B2272" s="2">
        <v>45465</v>
      </c>
      <c r="C2272" s="1" t="s">
        <v>6673</v>
      </c>
      <c r="D2272" s="1" t="s">
        <v>24</v>
      </c>
      <c r="E2272">
        <v>2024</v>
      </c>
      <c r="F2272" s="1" t="s">
        <v>3186</v>
      </c>
      <c r="G2272" s="1" t="s">
        <v>3187</v>
      </c>
      <c r="H2272" s="1" t="s">
        <v>2213</v>
      </c>
      <c r="I2272" s="1" t="s">
        <v>3025</v>
      </c>
      <c r="J2272" s="1" t="s">
        <v>20</v>
      </c>
      <c r="K2272" s="3">
        <v>27.79</v>
      </c>
      <c r="L2272">
        <v>2</v>
      </c>
      <c r="M2272" s="3">
        <v>55.58</v>
      </c>
      <c r="N2272" s="1" t="s">
        <v>21</v>
      </c>
      <c r="O2272" s="1" t="s">
        <v>22</v>
      </c>
    </row>
    <row r="2273" spans="1:15" x14ac:dyDescent="0.3">
      <c r="A2273" s="1" t="s">
        <v>5807</v>
      </c>
      <c r="B2273" s="2">
        <v>45160</v>
      </c>
      <c r="C2273" s="1" t="s">
        <v>6671</v>
      </c>
      <c r="D2273" s="1" t="s">
        <v>90</v>
      </c>
      <c r="E2273">
        <v>2023</v>
      </c>
      <c r="F2273" s="1" t="s">
        <v>4456</v>
      </c>
      <c r="G2273" s="1" t="s">
        <v>4457</v>
      </c>
      <c r="H2273" s="1" t="s">
        <v>2618</v>
      </c>
      <c r="I2273" s="1" t="s">
        <v>2619</v>
      </c>
      <c r="J2273" s="1" t="s">
        <v>70</v>
      </c>
      <c r="K2273" s="3">
        <v>31.55</v>
      </c>
      <c r="L2273">
        <v>4</v>
      </c>
      <c r="M2273" s="3">
        <v>126.2</v>
      </c>
      <c r="N2273" s="1" t="s">
        <v>21</v>
      </c>
      <c r="O2273" s="1" t="s">
        <v>37</v>
      </c>
    </row>
    <row r="2274" spans="1:15" x14ac:dyDescent="0.3">
      <c r="A2274" s="1" t="s">
        <v>5808</v>
      </c>
      <c r="B2274" s="2">
        <v>45203</v>
      </c>
      <c r="C2274" s="1" t="s">
        <v>6670</v>
      </c>
      <c r="D2274" s="1" t="s">
        <v>133</v>
      </c>
      <c r="E2274">
        <v>2023</v>
      </c>
      <c r="F2274" s="1" t="s">
        <v>164</v>
      </c>
      <c r="G2274" s="1" t="s">
        <v>165</v>
      </c>
      <c r="H2274" s="1" t="s">
        <v>2229</v>
      </c>
      <c r="I2274" s="1" t="s">
        <v>3050</v>
      </c>
      <c r="J2274" s="1" t="s">
        <v>70</v>
      </c>
      <c r="K2274" s="3">
        <v>47.91</v>
      </c>
      <c r="L2274">
        <v>2</v>
      </c>
      <c r="M2274" s="3">
        <v>95.82</v>
      </c>
      <c r="N2274" s="1" t="s">
        <v>21</v>
      </c>
      <c r="O2274" s="1" t="s">
        <v>95</v>
      </c>
    </row>
    <row r="2275" spans="1:15" x14ac:dyDescent="0.3">
      <c r="A2275" s="1" t="s">
        <v>5809</v>
      </c>
      <c r="B2275" s="2">
        <v>44976</v>
      </c>
      <c r="C2275" s="1" t="s">
        <v>6666</v>
      </c>
      <c r="D2275" s="1" t="s">
        <v>39</v>
      </c>
      <c r="E2275">
        <v>2023</v>
      </c>
      <c r="F2275" s="1" t="s">
        <v>658</v>
      </c>
      <c r="G2275" s="1" t="s">
        <v>4507</v>
      </c>
      <c r="H2275" s="1" t="s">
        <v>4726</v>
      </c>
      <c r="I2275" s="1" t="s">
        <v>4727</v>
      </c>
      <c r="J2275" s="1" t="s">
        <v>20</v>
      </c>
      <c r="K2275" s="3">
        <v>12.28</v>
      </c>
      <c r="L2275">
        <v>3</v>
      </c>
      <c r="M2275" s="3">
        <v>36.840000000000003</v>
      </c>
      <c r="N2275" s="1" t="s">
        <v>29</v>
      </c>
      <c r="O2275" s="1" t="s">
        <v>30</v>
      </c>
    </row>
    <row r="2276" spans="1:15" x14ac:dyDescent="0.3">
      <c r="A2276" s="1" t="s">
        <v>5810</v>
      </c>
      <c r="B2276" s="2">
        <v>45115</v>
      </c>
      <c r="C2276" s="1" t="s">
        <v>6673</v>
      </c>
      <c r="D2276" s="1" t="s">
        <v>32</v>
      </c>
      <c r="E2276">
        <v>2023</v>
      </c>
      <c r="F2276" s="1" t="s">
        <v>3653</v>
      </c>
      <c r="G2276" s="1" t="s">
        <v>3654</v>
      </c>
      <c r="H2276" s="1" t="s">
        <v>3905</v>
      </c>
      <c r="I2276" s="1" t="s">
        <v>3906</v>
      </c>
      <c r="J2276" s="1" t="s">
        <v>20</v>
      </c>
      <c r="K2276" s="3">
        <v>9.48</v>
      </c>
      <c r="L2276">
        <v>5</v>
      </c>
      <c r="M2276" s="3">
        <v>47.4</v>
      </c>
      <c r="N2276" s="1" t="s">
        <v>21</v>
      </c>
      <c r="O2276" s="1" t="s">
        <v>95</v>
      </c>
    </row>
    <row r="2277" spans="1:15" x14ac:dyDescent="0.3">
      <c r="A2277" s="1" t="s">
        <v>5811</v>
      </c>
      <c r="B2277" s="2">
        <v>45484</v>
      </c>
      <c r="C2277" s="1" t="s">
        <v>6672</v>
      </c>
      <c r="D2277" s="1" t="s">
        <v>32</v>
      </c>
      <c r="E2277">
        <v>2024</v>
      </c>
      <c r="F2277" s="1" t="s">
        <v>1917</v>
      </c>
      <c r="G2277" s="1" t="s">
        <v>1918</v>
      </c>
      <c r="H2277" s="1" t="s">
        <v>1219</v>
      </c>
      <c r="I2277" s="1" t="s">
        <v>5812</v>
      </c>
      <c r="J2277" s="1" t="s">
        <v>20</v>
      </c>
      <c r="K2277" s="3">
        <v>35.76</v>
      </c>
      <c r="L2277">
        <v>3</v>
      </c>
      <c r="M2277" s="3">
        <v>107.28</v>
      </c>
      <c r="N2277" s="1" t="s">
        <v>6669</v>
      </c>
      <c r="O2277" s="1" t="s">
        <v>52</v>
      </c>
    </row>
    <row r="2278" spans="1:15" x14ac:dyDescent="0.3">
      <c r="A2278" s="1" t="s">
        <v>5813</v>
      </c>
      <c r="B2278" s="2">
        <v>45517</v>
      </c>
      <c r="C2278" s="1" t="s">
        <v>6671</v>
      </c>
      <c r="D2278" s="1" t="s">
        <v>90</v>
      </c>
      <c r="E2278">
        <v>2024</v>
      </c>
      <c r="F2278" s="1" t="s">
        <v>5172</v>
      </c>
      <c r="G2278" s="1" t="s">
        <v>5173</v>
      </c>
      <c r="H2278" s="1" t="s">
        <v>1661</v>
      </c>
      <c r="I2278" s="1" t="s">
        <v>5814</v>
      </c>
      <c r="J2278" s="1" t="s">
        <v>87</v>
      </c>
      <c r="K2278" s="3">
        <v>13.15</v>
      </c>
      <c r="L2278">
        <v>3</v>
      </c>
      <c r="M2278" s="3">
        <v>39.450000000000003</v>
      </c>
      <c r="N2278" s="1" t="s">
        <v>6669</v>
      </c>
      <c r="O2278" s="1" t="s">
        <v>30</v>
      </c>
    </row>
    <row r="2279" spans="1:15" x14ac:dyDescent="0.3">
      <c r="A2279" s="1" t="s">
        <v>5815</v>
      </c>
      <c r="B2279" s="2">
        <v>45834</v>
      </c>
      <c r="C2279" s="1" t="s">
        <v>6672</v>
      </c>
      <c r="D2279" s="1" t="s">
        <v>24</v>
      </c>
      <c r="E2279">
        <v>2025</v>
      </c>
      <c r="F2279" s="1" t="s">
        <v>16</v>
      </c>
      <c r="G2279" s="1" t="s">
        <v>17</v>
      </c>
      <c r="H2279" s="1" t="s">
        <v>2424</v>
      </c>
      <c r="I2279" s="1" t="s">
        <v>2647</v>
      </c>
      <c r="J2279" s="1" t="s">
        <v>70</v>
      </c>
      <c r="K2279" s="3">
        <v>32.1</v>
      </c>
      <c r="L2279">
        <v>1</v>
      </c>
      <c r="M2279" s="3">
        <v>32.1</v>
      </c>
      <c r="N2279" s="1" t="s">
        <v>21</v>
      </c>
      <c r="O2279" s="1" t="s">
        <v>44</v>
      </c>
    </row>
    <row r="2280" spans="1:15" x14ac:dyDescent="0.3">
      <c r="A2280" s="1" t="s">
        <v>5816</v>
      </c>
      <c r="B2280" s="2">
        <v>45348</v>
      </c>
      <c r="C2280" s="1" t="s">
        <v>6667</v>
      </c>
      <c r="D2280" s="1" t="s">
        <v>39</v>
      </c>
      <c r="E2280">
        <v>2024</v>
      </c>
      <c r="F2280" s="1" t="s">
        <v>3369</v>
      </c>
      <c r="G2280" s="1" t="s">
        <v>3370</v>
      </c>
      <c r="H2280" s="1" t="s">
        <v>955</v>
      </c>
      <c r="I2280" s="1" t="s">
        <v>3997</v>
      </c>
      <c r="J2280" s="1" t="s">
        <v>20</v>
      </c>
      <c r="K2280" s="3">
        <v>42.74</v>
      </c>
      <c r="L2280">
        <v>1</v>
      </c>
      <c r="M2280" s="3">
        <v>42.74</v>
      </c>
      <c r="N2280" s="1" t="s">
        <v>6669</v>
      </c>
      <c r="O2280" s="1" t="s">
        <v>193</v>
      </c>
    </row>
    <row r="2281" spans="1:15" x14ac:dyDescent="0.3">
      <c r="A2281" s="1" t="s">
        <v>5817</v>
      </c>
      <c r="B2281" s="2">
        <v>45771</v>
      </c>
      <c r="C2281" s="1" t="s">
        <v>6672</v>
      </c>
      <c r="D2281" s="1" t="s">
        <v>82</v>
      </c>
      <c r="E2281">
        <v>2025</v>
      </c>
      <c r="F2281" s="1" t="s">
        <v>1560</v>
      </c>
      <c r="G2281" s="1" t="s">
        <v>1664</v>
      </c>
      <c r="H2281" s="1" t="s">
        <v>4851</v>
      </c>
      <c r="I2281" s="1" t="s">
        <v>4852</v>
      </c>
      <c r="J2281" s="1" t="s">
        <v>70</v>
      </c>
      <c r="K2281" s="3">
        <v>32.83</v>
      </c>
      <c r="L2281">
        <v>5</v>
      </c>
      <c r="M2281" s="3">
        <v>164.15</v>
      </c>
      <c r="N2281" s="1" t="s">
        <v>6669</v>
      </c>
      <c r="O2281" s="1" t="s">
        <v>30</v>
      </c>
    </row>
    <row r="2282" spans="1:15" x14ac:dyDescent="0.3">
      <c r="A2282" s="1" t="s">
        <v>5818</v>
      </c>
      <c r="B2282" s="2">
        <v>45030</v>
      </c>
      <c r="C2282" s="1" t="s">
        <v>6668</v>
      </c>
      <c r="D2282" s="1" t="s">
        <v>82</v>
      </c>
      <c r="E2282">
        <v>2023</v>
      </c>
      <c r="F2282" s="1" t="s">
        <v>658</v>
      </c>
      <c r="G2282" s="1" t="s">
        <v>4507</v>
      </c>
      <c r="H2282" s="1" t="s">
        <v>1856</v>
      </c>
      <c r="I2282" s="1" t="s">
        <v>2276</v>
      </c>
      <c r="J2282" s="1" t="s">
        <v>20</v>
      </c>
      <c r="K2282" s="3">
        <v>20.170000000000002</v>
      </c>
      <c r="L2282">
        <v>2</v>
      </c>
      <c r="M2282" s="3">
        <v>40.340000000000003</v>
      </c>
      <c r="N2282" s="1" t="s">
        <v>6669</v>
      </c>
      <c r="O2282" s="1" t="s">
        <v>30</v>
      </c>
    </row>
    <row r="2283" spans="1:15" x14ac:dyDescent="0.3">
      <c r="A2283" s="1" t="s">
        <v>5819</v>
      </c>
      <c r="B2283" s="2">
        <v>45362</v>
      </c>
      <c r="C2283" s="1" t="s">
        <v>6667</v>
      </c>
      <c r="D2283" s="1" t="s">
        <v>15</v>
      </c>
      <c r="E2283">
        <v>2024</v>
      </c>
      <c r="F2283" s="1" t="s">
        <v>2154</v>
      </c>
      <c r="G2283" s="1" t="s">
        <v>2155</v>
      </c>
      <c r="H2283" s="1" t="s">
        <v>4704</v>
      </c>
      <c r="I2283" s="1" t="s">
        <v>5019</v>
      </c>
      <c r="J2283" s="1" t="s">
        <v>51</v>
      </c>
      <c r="K2283" s="3">
        <v>22.67</v>
      </c>
      <c r="L2283">
        <v>2</v>
      </c>
      <c r="M2283" s="3">
        <v>45.34</v>
      </c>
      <c r="N2283" s="1" t="s">
        <v>29</v>
      </c>
      <c r="O2283" s="1" t="s">
        <v>22</v>
      </c>
    </row>
    <row r="2284" spans="1:15" x14ac:dyDescent="0.3">
      <c r="A2284" s="1" t="s">
        <v>5820</v>
      </c>
      <c r="B2284" s="2">
        <v>45430</v>
      </c>
      <c r="C2284" s="1" t="s">
        <v>6673</v>
      </c>
      <c r="D2284" s="1" t="s">
        <v>46</v>
      </c>
      <c r="E2284">
        <v>2024</v>
      </c>
      <c r="F2284" s="1" t="s">
        <v>300</v>
      </c>
      <c r="G2284" s="1" t="s">
        <v>2795</v>
      </c>
      <c r="H2284" s="1" t="s">
        <v>4070</v>
      </c>
      <c r="I2284" s="1" t="s">
        <v>4071</v>
      </c>
      <c r="J2284" s="1" t="s">
        <v>87</v>
      </c>
      <c r="K2284" s="3">
        <v>5.22</v>
      </c>
      <c r="L2284">
        <v>2</v>
      </c>
      <c r="M2284" s="3">
        <v>10.44</v>
      </c>
      <c r="N2284" s="1" t="s">
        <v>29</v>
      </c>
      <c r="O2284" s="1" t="s">
        <v>44</v>
      </c>
    </row>
    <row r="2285" spans="1:15" x14ac:dyDescent="0.3">
      <c r="A2285" s="1" t="s">
        <v>5821</v>
      </c>
      <c r="B2285" s="2">
        <v>45391</v>
      </c>
      <c r="C2285" s="1" t="s">
        <v>6671</v>
      </c>
      <c r="D2285" s="1" t="s">
        <v>82</v>
      </c>
      <c r="E2285">
        <v>2024</v>
      </c>
      <c r="F2285" s="1" t="s">
        <v>4002</v>
      </c>
      <c r="G2285" s="1" t="s">
        <v>5202</v>
      </c>
      <c r="H2285" s="1" t="s">
        <v>1232</v>
      </c>
      <c r="I2285" s="1" t="s">
        <v>1233</v>
      </c>
      <c r="J2285" s="1" t="s">
        <v>70</v>
      </c>
      <c r="K2285" s="3">
        <v>43.75</v>
      </c>
      <c r="L2285">
        <v>1</v>
      </c>
      <c r="M2285" s="3">
        <v>43.75</v>
      </c>
      <c r="N2285" s="1" t="s">
        <v>6669</v>
      </c>
      <c r="O2285" s="1" t="s">
        <v>193</v>
      </c>
    </row>
    <row r="2286" spans="1:15" x14ac:dyDescent="0.3">
      <c r="A2286" s="1" t="s">
        <v>5822</v>
      </c>
      <c r="B2286" s="2">
        <v>45157</v>
      </c>
      <c r="C2286" s="1" t="s">
        <v>6673</v>
      </c>
      <c r="D2286" s="1" t="s">
        <v>90</v>
      </c>
      <c r="E2286">
        <v>2023</v>
      </c>
      <c r="F2286" s="1" t="s">
        <v>5115</v>
      </c>
      <c r="G2286" s="1" t="s">
        <v>5116</v>
      </c>
      <c r="H2286" s="1" t="s">
        <v>3253</v>
      </c>
      <c r="I2286" s="1" t="s">
        <v>3254</v>
      </c>
      <c r="J2286" s="1" t="s">
        <v>87</v>
      </c>
      <c r="K2286" s="3">
        <v>24.45</v>
      </c>
      <c r="L2286">
        <v>5</v>
      </c>
      <c r="M2286" s="3">
        <v>122.25</v>
      </c>
      <c r="N2286" s="1" t="s">
        <v>88</v>
      </c>
      <c r="O2286" s="1" t="s">
        <v>44</v>
      </c>
    </row>
    <row r="2287" spans="1:15" x14ac:dyDescent="0.3">
      <c r="A2287" s="1" t="s">
        <v>5823</v>
      </c>
      <c r="B2287" s="2">
        <v>45632</v>
      </c>
      <c r="C2287" s="1" t="s">
        <v>6668</v>
      </c>
      <c r="D2287" s="1" t="s">
        <v>107</v>
      </c>
      <c r="E2287">
        <v>2024</v>
      </c>
      <c r="F2287" s="1" t="s">
        <v>2688</v>
      </c>
      <c r="G2287" s="1" t="s">
        <v>5824</v>
      </c>
      <c r="H2287" s="1" t="s">
        <v>5603</v>
      </c>
      <c r="I2287" s="1" t="s">
        <v>5825</v>
      </c>
      <c r="J2287" s="1" t="s">
        <v>87</v>
      </c>
      <c r="K2287" s="3">
        <v>45.94</v>
      </c>
      <c r="L2287">
        <v>3</v>
      </c>
      <c r="M2287" s="3">
        <v>137.82</v>
      </c>
      <c r="N2287" s="1" t="s">
        <v>21</v>
      </c>
      <c r="O2287" s="1" t="s">
        <v>44</v>
      </c>
    </row>
    <row r="2288" spans="1:15" x14ac:dyDescent="0.3">
      <c r="A2288" s="1" t="s">
        <v>5826</v>
      </c>
      <c r="B2288" s="2">
        <v>45288</v>
      </c>
      <c r="C2288" s="1" t="s">
        <v>6672</v>
      </c>
      <c r="D2288" s="1" t="s">
        <v>107</v>
      </c>
      <c r="E2288">
        <v>2023</v>
      </c>
      <c r="F2288" s="1" t="s">
        <v>2681</v>
      </c>
      <c r="G2288" s="1" t="s">
        <v>2682</v>
      </c>
      <c r="H2288" s="1" t="s">
        <v>1314</v>
      </c>
      <c r="I2288" s="1" t="s">
        <v>3723</v>
      </c>
      <c r="J2288" s="1" t="s">
        <v>87</v>
      </c>
      <c r="K2288" s="3">
        <v>39.33</v>
      </c>
      <c r="L2288">
        <v>3</v>
      </c>
      <c r="M2288" s="3">
        <v>117.99</v>
      </c>
      <c r="N2288" s="1" t="s">
        <v>21</v>
      </c>
      <c r="O2288" s="1" t="s">
        <v>52</v>
      </c>
    </row>
    <row r="2289" spans="1:15" x14ac:dyDescent="0.3">
      <c r="A2289" s="1" t="s">
        <v>5827</v>
      </c>
      <c r="B2289" s="2">
        <v>44930</v>
      </c>
      <c r="C2289" s="1" t="s">
        <v>6670</v>
      </c>
      <c r="D2289" s="1" t="s">
        <v>210</v>
      </c>
      <c r="E2289">
        <v>2023</v>
      </c>
      <c r="F2289" s="1" t="s">
        <v>313</v>
      </c>
      <c r="G2289" s="1" t="s">
        <v>314</v>
      </c>
      <c r="H2289" s="1" t="s">
        <v>1762</v>
      </c>
      <c r="I2289" s="1" t="s">
        <v>2757</v>
      </c>
      <c r="J2289" s="1" t="s">
        <v>70</v>
      </c>
      <c r="K2289" s="3">
        <v>23.93</v>
      </c>
      <c r="L2289">
        <v>3</v>
      </c>
      <c r="M2289" s="3">
        <v>71.790000000000006</v>
      </c>
      <c r="N2289" s="1" t="s">
        <v>21</v>
      </c>
      <c r="O2289" s="1" t="s">
        <v>22</v>
      </c>
    </row>
    <row r="2290" spans="1:15" x14ac:dyDescent="0.3">
      <c r="A2290" s="1" t="s">
        <v>5828</v>
      </c>
      <c r="B2290" s="2">
        <v>45472</v>
      </c>
      <c r="C2290" s="1" t="s">
        <v>6673</v>
      </c>
      <c r="D2290" s="1" t="s">
        <v>24</v>
      </c>
      <c r="E2290">
        <v>2024</v>
      </c>
      <c r="F2290" s="1" t="s">
        <v>583</v>
      </c>
      <c r="G2290" s="1" t="s">
        <v>5829</v>
      </c>
      <c r="H2290" s="1" t="s">
        <v>3933</v>
      </c>
      <c r="I2290" s="1" t="s">
        <v>3934</v>
      </c>
      <c r="J2290" s="1" t="s">
        <v>87</v>
      </c>
      <c r="K2290" s="3">
        <v>49.94</v>
      </c>
      <c r="L2290">
        <v>3</v>
      </c>
      <c r="M2290" s="3">
        <v>149.82</v>
      </c>
      <c r="N2290" s="1" t="s">
        <v>88</v>
      </c>
      <c r="O2290" s="1" t="s">
        <v>193</v>
      </c>
    </row>
    <row r="2291" spans="1:15" x14ac:dyDescent="0.3">
      <c r="A2291" s="1" t="s">
        <v>5830</v>
      </c>
      <c r="B2291" s="2">
        <v>45686</v>
      </c>
      <c r="C2291" s="1" t="s">
        <v>6670</v>
      </c>
      <c r="D2291" s="1" t="s">
        <v>210</v>
      </c>
      <c r="E2291">
        <v>2025</v>
      </c>
      <c r="F2291" s="1" t="s">
        <v>710</v>
      </c>
      <c r="G2291" s="1" t="s">
        <v>711</v>
      </c>
      <c r="H2291" s="1" t="s">
        <v>2290</v>
      </c>
      <c r="I2291" s="1" t="s">
        <v>2291</v>
      </c>
      <c r="J2291" s="1" t="s">
        <v>70</v>
      </c>
      <c r="K2291" s="3">
        <v>28.75</v>
      </c>
      <c r="L2291">
        <v>3</v>
      </c>
      <c r="M2291" s="3">
        <v>86.25</v>
      </c>
      <c r="N2291" s="1" t="s">
        <v>6669</v>
      </c>
      <c r="O2291" s="1" t="s">
        <v>80</v>
      </c>
    </row>
    <row r="2292" spans="1:15" x14ac:dyDescent="0.3">
      <c r="A2292" s="1" t="s">
        <v>5831</v>
      </c>
      <c r="B2292" s="2">
        <v>45055</v>
      </c>
      <c r="C2292" s="1" t="s">
        <v>6671</v>
      </c>
      <c r="D2292" s="1" t="s">
        <v>46</v>
      </c>
      <c r="E2292">
        <v>2023</v>
      </c>
      <c r="F2292" s="1" t="s">
        <v>3409</v>
      </c>
      <c r="G2292" s="1" t="s">
        <v>3410</v>
      </c>
      <c r="H2292" s="1" t="s">
        <v>2579</v>
      </c>
      <c r="I2292" s="1" t="s">
        <v>2580</v>
      </c>
      <c r="J2292" s="1" t="s">
        <v>20</v>
      </c>
      <c r="K2292" s="3">
        <v>12.3</v>
      </c>
      <c r="L2292">
        <v>5</v>
      </c>
      <c r="M2292" s="3">
        <v>61.5</v>
      </c>
      <c r="N2292" s="1" t="s">
        <v>21</v>
      </c>
      <c r="O2292" s="1" t="s">
        <v>22</v>
      </c>
    </row>
    <row r="2293" spans="1:15" x14ac:dyDescent="0.3">
      <c r="A2293" s="1" t="s">
        <v>5832</v>
      </c>
      <c r="B2293" s="2">
        <v>45336</v>
      </c>
      <c r="C2293" s="1" t="s">
        <v>6670</v>
      </c>
      <c r="D2293" s="1" t="s">
        <v>39</v>
      </c>
      <c r="E2293">
        <v>2024</v>
      </c>
      <c r="F2293" s="1" t="s">
        <v>552</v>
      </c>
      <c r="G2293" s="1" t="s">
        <v>5360</v>
      </c>
      <c r="H2293" s="1" t="s">
        <v>5833</v>
      </c>
      <c r="I2293" s="1" t="s">
        <v>5834</v>
      </c>
      <c r="J2293" s="1" t="s">
        <v>51</v>
      </c>
      <c r="K2293" s="3">
        <v>30.56</v>
      </c>
      <c r="L2293">
        <v>1</v>
      </c>
      <c r="M2293" s="3">
        <v>30.56</v>
      </c>
      <c r="N2293" s="1" t="s">
        <v>6669</v>
      </c>
      <c r="O2293" s="1" t="s">
        <v>30</v>
      </c>
    </row>
    <row r="2294" spans="1:15" x14ac:dyDescent="0.3">
      <c r="A2294" s="1" t="s">
        <v>5835</v>
      </c>
      <c r="B2294" s="2">
        <v>45208</v>
      </c>
      <c r="C2294" s="1" t="s">
        <v>6667</v>
      </c>
      <c r="D2294" s="1" t="s">
        <v>133</v>
      </c>
      <c r="E2294">
        <v>2023</v>
      </c>
      <c r="F2294" s="1" t="s">
        <v>557</v>
      </c>
      <c r="G2294" s="1" t="s">
        <v>5836</v>
      </c>
      <c r="H2294" s="1" t="s">
        <v>1505</v>
      </c>
      <c r="I2294" s="1" t="s">
        <v>1506</v>
      </c>
      <c r="J2294" s="1" t="s">
        <v>87</v>
      </c>
      <c r="K2294" s="3">
        <v>14.1</v>
      </c>
      <c r="L2294">
        <v>1</v>
      </c>
      <c r="M2294" s="3">
        <v>14.1</v>
      </c>
      <c r="N2294" s="1" t="s">
        <v>29</v>
      </c>
      <c r="O2294" s="1" t="s">
        <v>30</v>
      </c>
    </row>
    <row r="2295" spans="1:15" x14ac:dyDescent="0.3">
      <c r="A2295" s="1" t="s">
        <v>5837</v>
      </c>
      <c r="B2295" s="2">
        <v>45305</v>
      </c>
      <c r="C2295" s="1" t="s">
        <v>6666</v>
      </c>
      <c r="D2295" s="1" t="s">
        <v>210</v>
      </c>
      <c r="E2295">
        <v>2024</v>
      </c>
      <c r="F2295" s="1" t="s">
        <v>524</v>
      </c>
      <c r="G2295" s="1" t="s">
        <v>5518</v>
      </c>
      <c r="H2295" s="1" t="s">
        <v>5771</v>
      </c>
      <c r="I2295" s="1" t="s">
        <v>5772</v>
      </c>
      <c r="J2295" s="1" t="s">
        <v>87</v>
      </c>
      <c r="K2295" s="3">
        <v>43.82</v>
      </c>
      <c r="L2295">
        <v>5</v>
      </c>
      <c r="M2295" s="3">
        <v>219.1</v>
      </c>
      <c r="N2295" s="1" t="s">
        <v>88</v>
      </c>
      <c r="O2295" s="1" t="s">
        <v>44</v>
      </c>
    </row>
    <row r="2296" spans="1:15" x14ac:dyDescent="0.3">
      <c r="A2296" s="1" t="s">
        <v>5838</v>
      </c>
      <c r="B2296" s="2">
        <v>45286</v>
      </c>
      <c r="C2296" s="1" t="s">
        <v>6671</v>
      </c>
      <c r="D2296" s="1" t="s">
        <v>107</v>
      </c>
      <c r="E2296">
        <v>2023</v>
      </c>
      <c r="F2296" s="1" t="s">
        <v>2180</v>
      </c>
      <c r="G2296" s="1" t="s">
        <v>5839</v>
      </c>
      <c r="H2296" s="1" t="s">
        <v>176</v>
      </c>
      <c r="I2296" s="1" t="s">
        <v>4206</v>
      </c>
      <c r="J2296" s="1" t="s">
        <v>51</v>
      </c>
      <c r="K2296" s="3">
        <v>21.16</v>
      </c>
      <c r="L2296">
        <v>3</v>
      </c>
      <c r="M2296" s="3">
        <v>63.48</v>
      </c>
      <c r="N2296" s="1" t="s">
        <v>21</v>
      </c>
      <c r="O2296" s="1" t="s">
        <v>52</v>
      </c>
    </row>
    <row r="2297" spans="1:15" x14ac:dyDescent="0.3">
      <c r="A2297" s="1" t="s">
        <v>5840</v>
      </c>
      <c r="B2297" s="2">
        <v>45634</v>
      </c>
      <c r="C2297" s="1" t="s">
        <v>6666</v>
      </c>
      <c r="D2297" s="1" t="s">
        <v>107</v>
      </c>
      <c r="E2297">
        <v>2024</v>
      </c>
      <c r="F2297" s="1" t="s">
        <v>205</v>
      </c>
      <c r="G2297" s="1" t="s">
        <v>4215</v>
      </c>
      <c r="H2297" s="1" t="s">
        <v>455</v>
      </c>
      <c r="I2297" s="1" t="s">
        <v>5782</v>
      </c>
      <c r="J2297" s="1" t="s">
        <v>51</v>
      </c>
      <c r="K2297" s="3">
        <v>48.48</v>
      </c>
      <c r="L2297">
        <v>4</v>
      </c>
      <c r="M2297" s="3">
        <v>193.92</v>
      </c>
      <c r="N2297" s="1" t="s">
        <v>6669</v>
      </c>
      <c r="O2297" s="1" t="s">
        <v>30</v>
      </c>
    </row>
    <row r="2298" spans="1:15" x14ac:dyDescent="0.3">
      <c r="A2298" s="1" t="s">
        <v>5841</v>
      </c>
      <c r="B2298" s="2">
        <v>45411</v>
      </c>
      <c r="C2298" s="1" t="s">
        <v>6667</v>
      </c>
      <c r="D2298" s="1" t="s">
        <v>82</v>
      </c>
      <c r="E2298">
        <v>2024</v>
      </c>
      <c r="F2298" s="1" t="s">
        <v>1019</v>
      </c>
      <c r="G2298" s="1" t="s">
        <v>1985</v>
      </c>
      <c r="H2298" s="1" t="s">
        <v>1646</v>
      </c>
      <c r="I2298" s="1" t="s">
        <v>1647</v>
      </c>
      <c r="J2298" s="1" t="s">
        <v>70</v>
      </c>
      <c r="K2298" s="3">
        <v>35.69</v>
      </c>
      <c r="L2298">
        <v>2</v>
      </c>
      <c r="M2298" s="3">
        <v>71.38</v>
      </c>
      <c r="N2298" s="1" t="s">
        <v>21</v>
      </c>
      <c r="O2298" s="1" t="s">
        <v>37</v>
      </c>
    </row>
    <row r="2299" spans="1:15" x14ac:dyDescent="0.3">
      <c r="A2299" s="1" t="s">
        <v>5842</v>
      </c>
      <c r="B2299" s="2">
        <v>45177</v>
      </c>
      <c r="C2299" s="1" t="s">
        <v>6668</v>
      </c>
      <c r="D2299" s="1" t="s">
        <v>60</v>
      </c>
      <c r="E2299">
        <v>2023</v>
      </c>
      <c r="F2299" s="1" t="s">
        <v>2828</v>
      </c>
      <c r="G2299" s="1" t="s">
        <v>2829</v>
      </c>
      <c r="H2299" s="1" t="s">
        <v>1832</v>
      </c>
      <c r="I2299" s="1" t="s">
        <v>1833</v>
      </c>
      <c r="J2299" s="1" t="s">
        <v>87</v>
      </c>
      <c r="K2299" s="3">
        <v>26.23</v>
      </c>
      <c r="L2299">
        <v>1</v>
      </c>
      <c r="M2299" s="3">
        <v>26.23</v>
      </c>
      <c r="N2299" s="1" t="s">
        <v>88</v>
      </c>
      <c r="O2299" s="1" t="s">
        <v>193</v>
      </c>
    </row>
    <row r="2300" spans="1:15" x14ac:dyDescent="0.3">
      <c r="A2300" s="1" t="s">
        <v>5843</v>
      </c>
      <c r="B2300" s="2">
        <v>45420</v>
      </c>
      <c r="C2300" s="1" t="s">
        <v>6670</v>
      </c>
      <c r="D2300" s="1" t="s">
        <v>46</v>
      </c>
      <c r="E2300">
        <v>2024</v>
      </c>
      <c r="F2300" s="1" t="s">
        <v>2571</v>
      </c>
      <c r="G2300" s="1" t="s">
        <v>5844</v>
      </c>
      <c r="H2300" s="1" t="s">
        <v>826</v>
      </c>
      <c r="I2300" s="1" t="s">
        <v>827</v>
      </c>
      <c r="J2300" s="1" t="s">
        <v>20</v>
      </c>
      <c r="K2300" s="3">
        <v>25.67</v>
      </c>
      <c r="L2300">
        <v>5</v>
      </c>
      <c r="M2300" s="3">
        <v>128.35</v>
      </c>
      <c r="N2300" s="1" t="s">
        <v>6669</v>
      </c>
      <c r="O2300" s="1" t="s">
        <v>52</v>
      </c>
    </row>
    <row r="2301" spans="1:15" x14ac:dyDescent="0.3">
      <c r="A2301" s="1" t="s">
        <v>5845</v>
      </c>
      <c r="B2301" s="2">
        <v>45311</v>
      </c>
      <c r="C2301" s="1" t="s">
        <v>6673</v>
      </c>
      <c r="D2301" s="1" t="s">
        <v>210</v>
      </c>
      <c r="E2301">
        <v>2024</v>
      </c>
      <c r="F2301" s="1" t="s">
        <v>671</v>
      </c>
      <c r="G2301" s="1" t="s">
        <v>672</v>
      </c>
      <c r="H2301" s="1" t="s">
        <v>5735</v>
      </c>
      <c r="I2301" s="1" t="s">
        <v>5846</v>
      </c>
      <c r="J2301" s="1" t="s">
        <v>70</v>
      </c>
      <c r="K2301" s="3">
        <v>37.06</v>
      </c>
      <c r="L2301">
        <v>1</v>
      </c>
      <c r="M2301" s="3">
        <v>37.06</v>
      </c>
      <c r="N2301" s="1" t="s">
        <v>21</v>
      </c>
      <c r="O2301" s="1" t="s">
        <v>44</v>
      </c>
    </row>
    <row r="2302" spans="1:15" x14ac:dyDescent="0.3">
      <c r="A2302" s="1" t="s">
        <v>5847</v>
      </c>
      <c r="B2302" s="2">
        <v>45170</v>
      </c>
      <c r="C2302" s="1" t="s">
        <v>6668</v>
      </c>
      <c r="D2302" s="1" t="s">
        <v>60</v>
      </c>
      <c r="E2302">
        <v>2023</v>
      </c>
      <c r="F2302" s="1" t="s">
        <v>1032</v>
      </c>
      <c r="G2302" s="1" t="s">
        <v>4996</v>
      </c>
      <c r="H2302" s="1" t="s">
        <v>811</v>
      </c>
      <c r="I2302" s="1" t="s">
        <v>3949</v>
      </c>
      <c r="J2302" s="1" t="s">
        <v>20</v>
      </c>
      <c r="K2302" s="3">
        <v>25.06</v>
      </c>
      <c r="L2302">
        <v>3</v>
      </c>
      <c r="M2302" s="3">
        <v>75.180000000000007</v>
      </c>
      <c r="N2302" s="1" t="s">
        <v>29</v>
      </c>
      <c r="O2302" s="1" t="s">
        <v>22</v>
      </c>
    </row>
    <row r="2303" spans="1:15" x14ac:dyDescent="0.3">
      <c r="A2303" s="1" t="s">
        <v>5848</v>
      </c>
      <c r="B2303" s="2">
        <v>45253</v>
      </c>
      <c r="C2303" s="1" t="s">
        <v>6672</v>
      </c>
      <c r="D2303" s="1" t="s">
        <v>54</v>
      </c>
      <c r="E2303">
        <v>2023</v>
      </c>
      <c r="F2303" s="1" t="s">
        <v>414</v>
      </c>
      <c r="G2303" s="1" t="s">
        <v>415</v>
      </c>
      <c r="H2303" s="1" t="s">
        <v>1365</v>
      </c>
      <c r="I2303" s="1" t="s">
        <v>5849</v>
      </c>
      <c r="J2303" s="1" t="s">
        <v>20</v>
      </c>
      <c r="K2303" s="3">
        <v>44.66</v>
      </c>
      <c r="L2303">
        <v>2</v>
      </c>
      <c r="M2303" s="3">
        <v>89.32</v>
      </c>
      <c r="N2303" s="1" t="s">
        <v>6669</v>
      </c>
      <c r="O2303" s="1" t="s">
        <v>52</v>
      </c>
    </row>
    <row r="2304" spans="1:15" x14ac:dyDescent="0.3">
      <c r="A2304" s="1" t="s">
        <v>5850</v>
      </c>
      <c r="B2304" s="2">
        <v>45198</v>
      </c>
      <c r="C2304" s="1" t="s">
        <v>6668</v>
      </c>
      <c r="D2304" s="1" t="s">
        <v>60</v>
      </c>
      <c r="E2304">
        <v>2023</v>
      </c>
      <c r="F2304" s="1" t="s">
        <v>2967</v>
      </c>
      <c r="G2304" s="1" t="s">
        <v>2968</v>
      </c>
      <c r="H2304" s="1" t="s">
        <v>1479</v>
      </c>
      <c r="I2304" s="1" t="s">
        <v>1480</v>
      </c>
      <c r="J2304" s="1" t="s">
        <v>87</v>
      </c>
      <c r="K2304" s="3">
        <v>36.67</v>
      </c>
      <c r="L2304">
        <v>2</v>
      </c>
      <c r="M2304" s="3">
        <v>73.34</v>
      </c>
      <c r="N2304" s="1" t="s">
        <v>6669</v>
      </c>
      <c r="O2304" s="1" t="s">
        <v>44</v>
      </c>
    </row>
    <row r="2305" spans="1:15" x14ac:dyDescent="0.3">
      <c r="A2305" s="1" t="s">
        <v>5851</v>
      </c>
      <c r="B2305" s="2">
        <v>45228</v>
      </c>
      <c r="C2305" s="1" t="s">
        <v>6666</v>
      </c>
      <c r="D2305" s="1" t="s">
        <v>133</v>
      </c>
      <c r="E2305">
        <v>2023</v>
      </c>
      <c r="F2305" s="1" t="s">
        <v>824</v>
      </c>
      <c r="G2305" s="1" t="s">
        <v>1239</v>
      </c>
      <c r="H2305" s="1" t="s">
        <v>4485</v>
      </c>
      <c r="I2305" s="1" t="s">
        <v>4486</v>
      </c>
      <c r="J2305" s="1" t="s">
        <v>20</v>
      </c>
      <c r="K2305" s="3">
        <v>8.09</v>
      </c>
      <c r="L2305">
        <v>5</v>
      </c>
      <c r="M2305" s="3">
        <v>40.450000000000003</v>
      </c>
      <c r="N2305" s="1" t="s">
        <v>88</v>
      </c>
      <c r="O2305" s="1" t="s">
        <v>37</v>
      </c>
    </row>
    <row r="2306" spans="1:15" x14ac:dyDescent="0.3">
      <c r="A2306" s="1" t="s">
        <v>5852</v>
      </c>
      <c r="B2306" s="2">
        <v>45140</v>
      </c>
      <c r="C2306" s="1" t="s">
        <v>6670</v>
      </c>
      <c r="D2306" s="1" t="s">
        <v>90</v>
      </c>
      <c r="E2306">
        <v>2023</v>
      </c>
      <c r="F2306" s="1" t="s">
        <v>5191</v>
      </c>
      <c r="G2306" s="1" t="s">
        <v>5192</v>
      </c>
      <c r="H2306" s="1" t="s">
        <v>668</v>
      </c>
      <c r="I2306" s="1" t="s">
        <v>669</v>
      </c>
      <c r="J2306" s="1" t="s">
        <v>87</v>
      </c>
      <c r="K2306" s="3">
        <v>45.01</v>
      </c>
      <c r="L2306">
        <v>5</v>
      </c>
      <c r="M2306" s="3">
        <v>225.05</v>
      </c>
      <c r="N2306" s="1" t="s">
        <v>21</v>
      </c>
      <c r="O2306" s="1" t="s">
        <v>44</v>
      </c>
    </row>
    <row r="2307" spans="1:15" x14ac:dyDescent="0.3">
      <c r="A2307" s="1" t="s">
        <v>5853</v>
      </c>
      <c r="B2307" s="2">
        <v>45155</v>
      </c>
      <c r="C2307" s="1" t="s">
        <v>6672</v>
      </c>
      <c r="D2307" s="1" t="s">
        <v>90</v>
      </c>
      <c r="E2307">
        <v>2023</v>
      </c>
      <c r="F2307" s="1" t="s">
        <v>918</v>
      </c>
      <c r="G2307" s="1" t="s">
        <v>5599</v>
      </c>
      <c r="H2307" s="1" t="s">
        <v>5854</v>
      </c>
      <c r="I2307" s="1" t="s">
        <v>5855</v>
      </c>
      <c r="J2307" s="1" t="s">
        <v>87</v>
      </c>
      <c r="K2307" s="3">
        <v>6.25</v>
      </c>
      <c r="L2307">
        <v>1</v>
      </c>
      <c r="M2307" s="3">
        <v>6.25</v>
      </c>
      <c r="N2307" s="1" t="s">
        <v>6669</v>
      </c>
      <c r="O2307" s="1" t="s">
        <v>22</v>
      </c>
    </row>
    <row r="2308" spans="1:15" x14ac:dyDescent="0.3">
      <c r="A2308" s="1" t="s">
        <v>5856</v>
      </c>
      <c r="B2308" s="2">
        <v>45503</v>
      </c>
      <c r="C2308" s="1" t="s">
        <v>6671</v>
      </c>
      <c r="D2308" s="1" t="s">
        <v>32</v>
      </c>
      <c r="E2308">
        <v>2024</v>
      </c>
      <c r="F2308" s="1" t="s">
        <v>5666</v>
      </c>
      <c r="G2308" s="1" t="s">
        <v>5667</v>
      </c>
      <c r="H2308" s="1" t="s">
        <v>598</v>
      </c>
      <c r="I2308" s="1" t="s">
        <v>4926</v>
      </c>
      <c r="J2308" s="1" t="s">
        <v>70</v>
      </c>
      <c r="K2308" s="3">
        <v>42.34</v>
      </c>
      <c r="L2308">
        <v>3</v>
      </c>
      <c r="M2308" s="3">
        <v>127.02</v>
      </c>
      <c r="N2308" s="1" t="s">
        <v>29</v>
      </c>
      <c r="O2308" s="1" t="s">
        <v>22</v>
      </c>
    </row>
    <row r="2309" spans="1:15" x14ac:dyDescent="0.3">
      <c r="A2309" s="1" t="s">
        <v>5857</v>
      </c>
      <c r="B2309" s="2">
        <v>44888</v>
      </c>
      <c r="C2309" s="1" t="s">
        <v>6670</v>
      </c>
      <c r="D2309" s="1" t="s">
        <v>54</v>
      </c>
      <c r="E2309">
        <v>2022</v>
      </c>
      <c r="F2309" s="1" t="s">
        <v>908</v>
      </c>
      <c r="G2309" s="1" t="s">
        <v>341</v>
      </c>
      <c r="H2309" s="1" t="s">
        <v>1462</v>
      </c>
      <c r="I2309" s="1" t="s">
        <v>1463</v>
      </c>
      <c r="J2309" s="1" t="s">
        <v>70</v>
      </c>
      <c r="K2309" s="3">
        <v>42.37</v>
      </c>
      <c r="L2309">
        <v>2</v>
      </c>
      <c r="M2309" s="3">
        <v>84.74</v>
      </c>
      <c r="N2309" s="1" t="s">
        <v>6669</v>
      </c>
      <c r="O2309" s="1" t="s">
        <v>44</v>
      </c>
    </row>
    <row r="2310" spans="1:15" x14ac:dyDescent="0.3">
      <c r="A2310" s="1" t="s">
        <v>5858</v>
      </c>
      <c r="B2310" s="2">
        <v>45530</v>
      </c>
      <c r="C2310" s="1" t="s">
        <v>6667</v>
      </c>
      <c r="D2310" s="1" t="s">
        <v>90</v>
      </c>
      <c r="E2310">
        <v>2024</v>
      </c>
      <c r="F2310" s="1" t="s">
        <v>1032</v>
      </c>
      <c r="G2310" s="1" t="s">
        <v>4996</v>
      </c>
      <c r="H2310" s="1" t="s">
        <v>5007</v>
      </c>
      <c r="I2310" s="1" t="s">
        <v>5008</v>
      </c>
      <c r="J2310" s="1" t="s">
        <v>70</v>
      </c>
      <c r="K2310" s="3">
        <v>44.32</v>
      </c>
      <c r="L2310">
        <v>4</v>
      </c>
      <c r="M2310" s="3">
        <v>177.28</v>
      </c>
      <c r="N2310" s="1" t="s">
        <v>6669</v>
      </c>
      <c r="O2310" s="1" t="s">
        <v>80</v>
      </c>
    </row>
    <row r="2311" spans="1:15" x14ac:dyDescent="0.3">
      <c r="A2311" s="1" t="s">
        <v>5859</v>
      </c>
      <c r="B2311" s="2">
        <v>45645</v>
      </c>
      <c r="C2311" s="1" t="s">
        <v>6672</v>
      </c>
      <c r="D2311" s="1" t="s">
        <v>107</v>
      </c>
      <c r="E2311">
        <v>2024</v>
      </c>
      <c r="F2311" s="1" t="s">
        <v>2051</v>
      </c>
      <c r="G2311" s="1" t="s">
        <v>931</v>
      </c>
      <c r="H2311" s="1" t="s">
        <v>4492</v>
      </c>
      <c r="I2311" s="1" t="s">
        <v>5860</v>
      </c>
      <c r="J2311" s="1" t="s">
        <v>70</v>
      </c>
      <c r="K2311" s="3">
        <v>34.340000000000003</v>
      </c>
      <c r="L2311">
        <v>2</v>
      </c>
      <c r="M2311" s="3">
        <v>68.680000000000007</v>
      </c>
      <c r="N2311" s="1" t="s">
        <v>6669</v>
      </c>
      <c r="O2311" s="1" t="s">
        <v>22</v>
      </c>
    </row>
    <row r="2312" spans="1:15" x14ac:dyDescent="0.3">
      <c r="A2312" s="1" t="s">
        <v>5861</v>
      </c>
      <c r="B2312" s="2">
        <v>44979</v>
      </c>
      <c r="C2312" s="1" t="s">
        <v>6670</v>
      </c>
      <c r="D2312" s="1" t="s">
        <v>39</v>
      </c>
      <c r="E2312">
        <v>2023</v>
      </c>
      <c r="F2312" s="1" t="s">
        <v>1103</v>
      </c>
      <c r="G2312" s="1" t="s">
        <v>1104</v>
      </c>
      <c r="H2312" s="1" t="s">
        <v>2707</v>
      </c>
      <c r="I2312" s="1" t="s">
        <v>2708</v>
      </c>
      <c r="J2312" s="1" t="s">
        <v>20</v>
      </c>
      <c r="K2312" s="3">
        <v>48.18</v>
      </c>
      <c r="L2312">
        <v>2</v>
      </c>
      <c r="M2312" s="3">
        <v>96.36</v>
      </c>
      <c r="N2312" s="1" t="s">
        <v>6669</v>
      </c>
      <c r="O2312" s="1" t="s">
        <v>37</v>
      </c>
    </row>
    <row r="2313" spans="1:15" x14ac:dyDescent="0.3">
      <c r="A2313" s="1" t="s">
        <v>5862</v>
      </c>
      <c r="B2313" s="2">
        <v>45521</v>
      </c>
      <c r="C2313" s="1" t="s">
        <v>6673</v>
      </c>
      <c r="D2313" s="1" t="s">
        <v>90</v>
      </c>
      <c r="E2313">
        <v>2024</v>
      </c>
      <c r="F2313" s="1" t="s">
        <v>5863</v>
      </c>
      <c r="G2313" s="1" t="s">
        <v>5864</v>
      </c>
      <c r="H2313" s="1" t="s">
        <v>1140</v>
      </c>
      <c r="I2313" s="1" t="s">
        <v>1141</v>
      </c>
      <c r="J2313" s="1" t="s">
        <v>70</v>
      </c>
      <c r="K2313" s="3">
        <v>10</v>
      </c>
      <c r="L2313">
        <v>5</v>
      </c>
      <c r="M2313" s="3">
        <v>50</v>
      </c>
      <c r="N2313" s="1" t="s">
        <v>29</v>
      </c>
      <c r="O2313" s="1" t="s">
        <v>44</v>
      </c>
    </row>
    <row r="2314" spans="1:15" x14ac:dyDescent="0.3">
      <c r="A2314" s="1" t="s">
        <v>5865</v>
      </c>
      <c r="B2314" s="2">
        <v>45151</v>
      </c>
      <c r="C2314" s="1" t="s">
        <v>6666</v>
      </c>
      <c r="D2314" s="1" t="s">
        <v>90</v>
      </c>
      <c r="E2314">
        <v>2023</v>
      </c>
      <c r="F2314" s="1" t="s">
        <v>829</v>
      </c>
      <c r="G2314" s="1" t="s">
        <v>1869</v>
      </c>
      <c r="H2314" s="1" t="s">
        <v>460</v>
      </c>
      <c r="I2314" s="1" t="s">
        <v>461</v>
      </c>
      <c r="J2314" s="1" t="s">
        <v>70</v>
      </c>
      <c r="K2314" s="3">
        <v>35.24</v>
      </c>
      <c r="L2314">
        <v>2</v>
      </c>
      <c r="M2314" s="3">
        <v>70.48</v>
      </c>
      <c r="N2314" s="1" t="s">
        <v>6669</v>
      </c>
      <c r="O2314" s="1" t="s">
        <v>52</v>
      </c>
    </row>
    <row r="2315" spans="1:15" x14ac:dyDescent="0.3">
      <c r="A2315" s="1" t="s">
        <v>5866</v>
      </c>
      <c r="B2315" s="2">
        <v>44892</v>
      </c>
      <c r="C2315" s="1" t="s">
        <v>6666</v>
      </c>
      <c r="D2315" s="1" t="s">
        <v>54</v>
      </c>
      <c r="E2315">
        <v>2022</v>
      </c>
      <c r="F2315" s="1" t="s">
        <v>2028</v>
      </c>
      <c r="G2315" s="1" t="s">
        <v>2029</v>
      </c>
      <c r="H2315" s="1" t="s">
        <v>1205</v>
      </c>
      <c r="I2315" s="1" t="s">
        <v>1206</v>
      </c>
      <c r="J2315" s="1" t="s">
        <v>20</v>
      </c>
      <c r="K2315" s="3">
        <v>19.510000000000002</v>
      </c>
      <c r="L2315">
        <v>2</v>
      </c>
      <c r="M2315" s="3">
        <v>39.020000000000003</v>
      </c>
      <c r="N2315" s="1" t="s">
        <v>21</v>
      </c>
      <c r="O2315" s="1" t="s">
        <v>193</v>
      </c>
    </row>
    <row r="2316" spans="1:15" x14ac:dyDescent="0.3">
      <c r="A2316" s="1" t="s">
        <v>5867</v>
      </c>
      <c r="B2316" s="2">
        <v>45557</v>
      </c>
      <c r="C2316" s="1" t="s">
        <v>6666</v>
      </c>
      <c r="D2316" s="1" t="s">
        <v>60</v>
      </c>
      <c r="E2316">
        <v>2024</v>
      </c>
      <c r="F2316" s="1" t="s">
        <v>1642</v>
      </c>
      <c r="G2316" s="1" t="s">
        <v>5868</v>
      </c>
      <c r="H2316" s="1" t="s">
        <v>504</v>
      </c>
      <c r="I2316" s="1" t="s">
        <v>3817</v>
      </c>
      <c r="J2316" s="1" t="s">
        <v>20</v>
      </c>
      <c r="K2316" s="3">
        <v>27.3</v>
      </c>
      <c r="L2316">
        <v>1</v>
      </c>
      <c r="M2316" s="3">
        <v>27.3</v>
      </c>
      <c r="N2316" s="1" t="s">
        <v>29</v>
      </c>
      <c r="O2316" s="1" t="s">
        <v>44</v>
      </c>
    </row>
    <row r="2317" spans="1:15" x14ac:dyDescent="0.3">
      <c r="A2317" s="1" t="s">
        <v>5869</v>
      </c>
      <c r="B2317" s="2">
        <v>45741</v>
      </c>
      <c r="C2317" s="1" t="s">
        <v>6671</v>
      </c>
      <c r="D2317" s="1" t="s">
        <v>15</v>
      </c>
      <c r="E2317">
        <v>2025</v>
      </c>
      <c r="F2317" s="1" t="s">
        <v>4571</v>
      </c>
      <c r="G2317" s="1" t="s">
        <v>4572</v>
      </c>
      <c r="H2317" s="1" t="s">
        <v>4452</v>
      </c>
      <c r="I2317" s="1" t="s">
        <v>4453</v>
      </c>
      <c r="J2317" s="1" t="s">
        <v>70</v>
      </c>
      <c r="K2317" s="3">
        <v>23.27</v>
      </c>
      <c r="L2317">
        <v>5</v>
      </c>
      <c r="M2317" s="3">
        <v>116.35</v>
      </c>
      <c r="N2317" s="1" t="s">
        <v>6669</v>
      </c>
      <c r="O2317" s="1" t="s">
        <v>44</v>
      </c>
    </row>
    <row r="2318" spans="1:15" x14ac:dyDescent="0.3">
      <c r="A2318" s="1" t="s">
        <v>5870</v>
      </c>
      <c r="B2318" s="2">
        <v>45507</v>
      </c>
      <c r="C2318" s="1" t="s">
        <v>6673</v>
      </c>
      <c r="D2318" s="1" t="s">
        <v>90</v>
      </c>
      <c r="E2318">
        <v>2024</v>
      </c>
      <c r="F2318" s="1" t="s">
        <v>2045</v>
      </c>
      <c r="G2318" s="1" t="s">
        <v>2046</v>
      </c>
      <c r="H2318" s="1" t="s">
        <v>4553</v>
      </c>
      <c r="I2318" s="1" t="s">
        <v>4554</v>
      </c>
      <c r="J2318" s="1" t="s">
        <v>51</v>
      </c>
      <c r="K2318" s="3">
        <v>10.55</v>
      </c>
      <c r="L2318">
        <v>5</v>
      </c>
      <c r="M2318" s="3">
        <v>52.75</v>
      </c>
      <c r="N2318" s="1" t="s">
        <v>29</v>
      </c>
      <c r="O2318" s="1" t="s">
        <v>52</v>
      </c>
    </row>
    <row r="2319" spans="1:15" x14ac:dyDescent="0.3">
      <c r="A2319" s="1" t="s">
        <v>5871</v>
      </c>
      <c r="B2319" s="2">
        <v>45441</v>
      </c>
      <c r="C2319" s="1" t="s">
        <v>6670</v>
      </c>
      <c r="D2319" s="1" t="s">
        <v>46</v>
      </c>
      <c r="E2319">
        <v>2024</v>
      </c>
      <c r="F2319" s="1" t="s">
        <v>894</v>
      </c>
      <c r="G2319" s="1" t="s">
        <v>895</v>
      </c>
      <c r="H2319" s="1" t="s">
        <v>2070</v>
      </c>
      <c r="I2319" s="1" t="s">
        <v>2071</v>
      </c>
      <c r="J2319" s="1" t="s">
        <v>51</v>
      </c>
      <c r="K2319" s="3">
        <v>20.2</v>
      </c>
      <c r="L2319">
        <v>4</v>
      </c>
      <c r="M2319" s="3">
        <v>80.8</v>
      </c>
      <c r="N2319" s="1" t="s">
        <v>6669</v>
      </c>
      <c r="O2319" s="1" t="s">
        <v>80</v>
      </c>
    </row>
    <row r="2320" spans="1:15" x14ac:dyDescent="0.3">
      <c r="A2320" s="1" t="s">
        <v>5872</v>
      </c>
      <c r="B2320" s="2">
        <v>45565</v>
      </c>
      <c r="C2320" s="1" t="s">
        <v>6667</v>
      </c>
      <c r="D2320" s="1" t="s">
        <v>60</v>
      </c>
      <c r="E2320">
        <v>2024</v>
      </c>
      <c r="F2320" s="1" t="s">
        <v>2542</v>
      </c>
      <c r="G2320" s="1" t="s">
        <v>5873</v>
      </c>
      <c r="H2320" s="1" t="s">
        <v>5874</v>
      </c>
      <c r="I2320" s="1" t="s">
        <v>5875</v>
      </c>
      <c r="J2320" s="1" t="s">
        <v>87</v>
      </c>
      <c r="K2320" s="3">
        <v>13.31</v>
      </c>
      <c r="L2320">
        <v>3</v>
      </c>
      <c r="M2320" s="3">
        <v>39.93</v>
      </c>
      <c r="N2320" s="1" t="s">
        <v>29</v>
      </c>
      <c r="O2320" s="1" t="s">
        <v>22</v>
      </c>
    </row>
    <row r="2321" spans="1:15" x14ac:dyDescent="0.3">
      <c r="A2321" s="1" t="s">
        <v>5876</v>
      </c>
      <c r="B2321" s="2">
        <v>45339</v>
      </c>
      <c r="C2321" s="1" t="s">
        <v>6673</v>
      </c>
      <c r="D2321" s="1" t="s">
        <v>39</v>
      </c>
      <c r="E2321">
        <v>2024</v>
      </c>
      <c r="F2321" s="1" t="s">
        <v>3669</v>
      </c>
      <c r="G2321" s="1" t="s">
        <v>3670</v>
      </c>
      <c r="H2321" s="1" t="s">
        <v>1661</v>
      </c>
      <c r="I2321" s="1" t="s">
        <v>1662</v>
      </c>
      <c r="J2321" s="1" t="s">
        <v>20</v>
      </c>
      <c r="K2321" s="3">
        <v>23.08</v>
      </c>
      <c r="L2321">
        <v>4</v>
      </c>
      <c r="M2321" s="3">
        <v>92.32</v>
      </c>
      <c r="N2321" s="1" t="s">
        <v>21</v>
      </c>
      <c r="O2321" s="1" t="s">
        <v>95</v>
      </c>
    </row>
    <row r="2322" spans="1:15" x14ac:dyDescent="0.3">
      <c r="A2322" s="1" t="s">
        <v>5877</v>
      </c>
      <c r="B2322" s="2">
        <v>45039</v>
      </c>
      <c r="C2322" s="1" t="s">
        <v>6666</v>
      </c>
      <c r="D2322" s="1" t="s">
        <v>82</v>
      </c>
      <c r="E2322">
        <v>2023</v>
      </c>
      <c r="F2322" s="1" t="s">
        <v>859</v>
      </c>
      <c r="G2322" s="1" t="s">
        <v>860</v>
      </c>
      <c r="H2322" s="1" t="s">
        <v>2470</v>
      </c>
      <c r="I2322" s="1" t="s">
        <v>4562</v>
      </c>
      <c r="J2322" s="1" t="s">
        <v>51</v>
      </c>
      <c r="K2322" s="3">
        <v>37.770000000000003</v>
      </c>
      <c r="L2322">
        <v>5</v>
      </c>
      <c r="M2322" s="3">
        <v>188.85</v>
      </c>
      <c r="N2322" s="1" t="s">
        <v>6669</v>
      </c>
      <c r="O2322" s="1" t="s">
        <v>22</v>
      </c>
    </row>
    <row r="2323" spans="1:15" x14ac:dyDescent="0.3">
      <c r="A2323" s="1" t="s">
        <v>5878</v>
      </c>
      <c r="B2323" s="2">
        <v>45489</v>
      </c>
      <c r="C2323" s="1" t="s">
        <v>6671</v>
      </c>
      <c r="D2323" s="1" t="s">
        <v>32</v>
      </c>
      <c r="E2323">
        <v>2024</v>
      </c>
      <c r="F2323" s="1" t="s">
        <v>1503</v>
      </c>
      <c r="G2323" s="1" t="s">
        <v>1504</v>
      </c>
      <c r="H2323" s="1" t="s">
        <v>2115</v>
      </c>
      <c r="I2323" s="1" t="s">
        <v>2257</v>
      </c>
      <c r="J2323" s="1" t="s">
        <v>20</v>
      </c>
      <c r="K2323" s="3">
        <v>37.119999999999997</v>
      </c>
      <c r="L2323">
        <v>2</v>
      </c>
      <c r="M2323" s="3">
        <v>74.239999999999995</v>
      </c>
      <c r="N2323" s="1" t="s">
        <v>29</v>
      </c>
      <c r="O2323" s="1" t="s">
        <v>37</v>
      </c>
    </row>
    <row r="2324" spans="1:15" x14ac:dyDescent="0.3">
      <c r="A2324" s="1" t="s">
        <v>5879</v>
      </c>
      <c r="B2324" s="2">
        <v>45002</v>
      </c>
      <c r="C2324" s="1" t="s">
        <v>6668</v>
      </c>
      <c r="D2324" s="1" t="s">
        <v>15</v>
      </c>
      <c r="E2324">
        <v>2023</v>
      </c>
      <c r="F2324" s="1" t="s">
        <v>1408</v>
      </c>
      <c r="G2324" s="1" t="s">
        <v>5880</v>
      </c>
      <c r="H2324" s="1" t="s">
        <v>4365</v>
      </c>
      <c r="I2324" s="1" t="s">
        <v>4366</v>
      </c>
      <c r="J2324" s="1" t="s">
        <v>51</v>
      </c>
      <c r="K2324" s="3">
        <v>38.200000000000003</v>
      </c>
      <c r="L2324">
        <v>1</v>
      </c>
      <c r="M2324" s="3">
        <v>38.200000000000003</v>
      </c>
      <c r="N2324" s="1" t="s">
        <v>29</v>
      </c>
      <c r="O2324" s="1" t="s">
        <v>52</v>
      </c>
    </row>
    <row r="2325" spans="1:15" x14ac:dyDescent="0.3">
      <c r="A2325" s="1" t="s">
        <v>5881</v>
      </c>
      <c r="B2325" s="2">
        <v>45530</v>
      </c>
      <c r="C2325" s="1" t="s">
        <v>6667</v>
      </c>
      <c r="D2325" s="1" t="s">
        <v>90</v>
      </c>
      <c r="E2325">
        <v>2024</v>
      </c>
      <c r="F2325" s="1" t="s">
        <v>1032</v>
      </c>
      <c r="G2325" s="1" t="s">
        <v>5882</v>
      </c>
      <c r="H2325" s="1" t="s">
        <v>2106</v>
      </c>
      <c r="I2325" s="1" t="s">
        <v>2897</v>
      </c>
      <c r="J2325" s="1" t="s">
        <v>51</v>
      </c>
      <c r="K2325" s="3">
        <v>10.01</v>
      </c>
      <c r="L2325">
        <v>4</v>
      </c>
      <c r="M2325" s="3">
        <v>40.04</v>
      </c>
      <c r="N2325" s="1" t="s">
        <v>6669</v>
      </c>
      <c r="O2325" s="1" t="s">
        <v>52</v>
      </c>
    </row>
    <row r="2326" spans="1:15" x14ac:dyDescent="0.3">
      <c r="A2326" s="1" t="s">
        <v>5883</v>
      </c>
      <c r="B2326" s="2">
        <v>45011</v>
      </c>
      <c r="C2326" s="1" t="s">
        <v>6666</v>
      </c>
      <c r="D2326" s="1" t="s">
        <v>15</v>
      </c>
      <c r="E2326">
        <v>2023</v>
      </c>
      <c r="F2326" s="1" t="s">
        <v>1123</v>
      </c>
      <c r="G2326" s="1" t="s">
        <v>1124</v>
      </c>
      <c r="H2326" s="1" t="s">
        <v>1939</v>
      </c>
      <c r="I2326" s="1" t="s">
        <v>3535</v>
      </c>
      <c r="J2326" s="1" t="s">
        <v>87</v>
      </c>
      <c r="K2326" s="3">
        <v>20.74</v>
      </c>
      <c r="L2326">
        <v>2</v>
      </c>
      <c r="M2326" s="3">
        <v>41.48</v>
      </c>
      <c r="N2326" s="1" t="s">
        <v>88</v>
      </c>
      <c r="O2326" s="1" t="s">
        <v>193</v>
      </c>
    </row>
    <row r="2327" spans="1:15" x14ac:dyDescent="0.3">
      <c r="A2327" s="1" t="s">
        <v>5884</v>
      </c>
      <c r="B2327" s="2">
        <v>45576</v>
      </c>
      <c r="C2327" s="1" t="s">
        <v>6668</v>
      </c>
      <c r="D2327" s="1" t="s">
        <v>133</v>
      </c>
      <c r="E2327">
        <v>2024</v>
      </c>
      <c r="F2327" s="1" t="s">
        <v>912</v>
      </c>
      <c r="G2327" s="1" t="s">
        <v>5199</v>
      </c>
      <c r="H2327" s="1" t="s">
        <v>1665</v>
      </c>
      <c r="I2327" s="1" t="s">
        <v>3737</v>
      </c>
      <c r="J2327" s="1" t="s">
        <v>20</v>
      </c>
      <c r="K2327" s="3">
        <v>36.89</v>
      </c>
      <c r="L2327">
        <v>3</v>
      </c>
      <c r="M2327" s="3">
        <v>110.67</v>
      </c>
      <c r="N2327" s="1" t="s">
        <v>21</v>
      </c>
      <c r="O2327" s="1" t="s">
        <v>22</v>
      </c>
    </row>
    <row r="2328" spans="1:15" x14ac:dyDescent="0.3">
      <c r="A2328" s="1" t="s">
        <v>5885</v>
      </c>
      <c r="B2328" s="2">
        <v>45221</v>
      </c>
      <c r="C2328" s="1" t="s">
        <v>6666</v>
      </c>
      <c r="D2328" s="1" t="s">
        <v>133</v>
      </c>
      <c r="E2328">
        <v>2023</v>
      </c>
      <c r="F2328" s="1" t="s">
        <v>591</v>
      </c>
      <c r="G2328" s="1" t="s">
        <v>3641</v>
      </c>
      <c r="H2328" s="1" t="s">
        <v>1210</v>
      </c>
      <c r="I2328" s="1" t="s">
        <v>1211</v>
      </c>
      <c r="J2328" s="1" t="s">
        <v>51</v>
      </c>
      <c r="K2328" s="3">
        <v>6.46</v>
      </c>
      <c r="L2328">
        <v>5</v>
      </c>
      <c r="M2328" s="3">
        <v>32.299999999999997</v>
      </c>
      <c r="N2328" s="1" t="s">
        <v>21</v>
      </c>
      <c r="O2328" s="1" t="s">
        <v>37</v>
      </c>
    </row>
    <row r="2329" spans="1:15" x14ac:dyDescent="0.3">
      <c r="A2329" s="1" t="s">
        <v>5886</v>
      </c>
      <c r="B2329" s="2">
        <v>45578</v>
      </c>
      <c r="C2329" s="1" t="s">
        <v>6666</v>
      </c>
      <c r="D2329" s="1" t="s">
        <v>133</v>
      </c>
      <c r="E2329">
        <v>2024</v>
      </c>
      <c r="F2329" s="1" t="s">
        <v>4622</v>
      </c>
      <c r="G2329" s="1" t="s">
        <v>5887</v>
      </c>
      <c r="H2329" s="1" t="s">
        <v>4355</v>
      </c>
      <c r="I2329" s="1" t="s">
        <v>4356</v>
      </c>
      <c r="J2329" s="1" t="s">
        <v>51</v>
      </c>
      <c r="K2329" s="3">
        <v>29.17</v>
      </c>
      <c r="L2329">
        <v>2</v>
      </c>
      <c r="M2329" s="3">
        <v>58.34</v>
      </c>
      <c r="N2329" s="1" t="s">
        <v>21</v>
      </c>
      <c r="O2329" s="1" t="s">
        <v>22</v>
      </c>
    </row>
    <row r="2330" spans="1:15" x14ac:dyDescent="0.3">
      <c r="A2330" s="1" t="s">
        <v>5888</v>
      </c>
      <c r="B2330" s="2">
        <v>45848</v>
      </c>
      <c r="C2330" s="1" t="s">
        <v>6672</v>
      </c>
      <c r="D2330" s="1" t="s">
        <v>32</v>
      </c>
      <c r="E2330">
        <v>2025</v>
      </c>
      <c r="F2330" s="1" t="s">
        <v>3837</v>
      </c>
      <c r="G2330" s="1" t="s">
        <v>3838</v>
      </c>
      <c r="H2330" s="1" t="s">
        <v>1410</v>
      </c>
      <c r="I2330" s="1" t="s">
        <v>5079</v>
      </c>
      <c r="J2330" s="1" t="s">
        <v>87</v>
      </c>
      <c r="K2330" s="3">
        <v>39.93</v>
      </c>
      <c r="L2330">
        <v>1</v>
      </c>
      <c r="M2330" s="3">
        <v>39.93</v>
      </c>
      <c r="N2330" s="1" t="s">
        <v>6669</v>
      </c>
      <c r="O2330" s="1" t="s">
        <v>80</v>
      </c>
    </row>
    <row r="2331" spans="1:15" x14ac:dyDescent="0.3">
      <c r="A2331" s="1" t="s">
        <v>5889</v>
      </c>
      <c r="B2331" s="2">
        <v>45827</v>
      </c>
      <c r="C2331" s="1" t="s">
        <v>6672</v>
      </c>
      <c r="D2331" s="1" t="s">
        <v>24</v>
      </c>
      <c r="E2331">
        <v>2025</v>
      </c>
      <c r="F2331" s="1" t="s">
        <v>1588</v>
      </c>
      <c r="G2331" s="1" t="s">
        <v>1589</v>
      </c>
      <c r="H2331" s="1" t="s">
        <v>613</v>
      </c>
      <c r="I2331" s="1" t="s">
        <v>2934</v>
      </c>
      <c r="J2331" s="1" t="s">
        <v>70</v>
      </c>
      <c r="K2331" s="3">
        <v>24.75</v>
      </c>
      <c r="L2331">
        <v>1</v>
      </c>
      <c r="M2331" s="3">
        <v>24.75</v>
      </c>
      <c r="N2331" s="1" t="s">
        <v>6669</v>
      </c>
      <c r="O2331" s="1" t="s">
        <v>44</v>
      </c>
    </row>
    <row r="2332" spans="1:15" x14ac:dyDescent="0.3">
      <c r="A2332" s="1" t="s">
        <v>5890</v>
      </c>
      <c r="B2332" s="2">
        <v>45656</v>
      </c>
      <c r="C2332" s="1" t="s">
        <v>6667</v>
      </c>
      <c r="D2332" s="1" t="s">
        <v>107</v>
      </c>
      <c r="E2332">
        <v>2024</v>
      </c>
      <c r="F2332" s="1" t="s">
        <v>824</v>
      </c>
      <c r="G2332" s="1" t="s">
        <v>825</v>
      </c>
      <c r="H2332" s="1" t="s">
        <v>2130</v>
      </c>
      <c r="I2332" s="1" t="s">
        <v>3788</v>
      </c>
      <c r="J2332" s="1" t="s">
        <v>87</v>
      </c>
      <c r="K2332" s="3">
        <v>33.81</v>
      </c>
      <c r="L2332">
        <v>1</v>
      </c>
      <c r="M2332" s="3">
        <v>33.81</v>
      </c>
      <c r="N2332" s="1" t="s">
        <v>21</v>
      </c>
      <c r="O2332" s="1" t="s">
        <v>193</v>
      </c>
    </row>
    <row r="2333" spans="1:15" x14ac:dyDescent="0.3">
      <c r="A2333" s="1" t="s">
        <v>5891</v>
      </c>
      <c r="B2333" s="2">
        <v>45069</v>
      </c>
      <c r="C2333" s="1" t="s">
        <v>6671</v>
      </c>
      <c r="D2333" s="1" t="s">
        <v>46</v>
      </c>
      <c r="E2333">
        <v>2023</v>
      </c>
      <c r="F2333" s="1" t="s">
        <v>1058</v>
      </c>
      <c r="G2333" s="1" t="s">
        <v>1059</v>
      </c>
      <c r="H2333" s="1" t="s">
        <v>4771</v>
      </c>
      <c r="I2333" s="1" t="s">
        <v>4772</v>
      </c>
      <c r="J2333" s="1" t="s">
        <v>70</v>
      </c>
      <c r="K2333" s="3">
        <v>7.25</v>
      </c>
      <c r="L2333">
        <v>1</v>
      </c>
      <c r="M2333" s="3">
        <v>7.25</v>
      </c>
      <c r="N2333" s="1" t="s">
        <v>6669</v>
      </c>
      <c r="O2333" s="1" t="s">
        <v>37</v>
      </c>
    </row>
    <row r="2334" spans="1:15" x14ac:dyDescent="0.3">
      <c r="A2334" s="1" t="s">
        <v>5892</v>
      </c>
      <c r="B2334" s="2">
        <v>45356</v>
      </c>
      <c r="C2334" s="1" t="s">
        <v>6671</v>
      </c>
      <c r="D2334" s="1" t="s">
        <v>15</v>
      </c>
      <c r="E2334">
        <v>2024</v>
      </c>
      <c r="F2334" s="1" t="s">
        <v>1596</v>
      </c>
      <c r="G2334" s="1" t="s">
        <v>2630</v>
      </c>
      <c r="H2334" s="1" t="s">
        <v>767</v>
      </c>
      <c r="I2334" s="1" t="s">
        <v>1017</v>
      </c>
      <c r="J2334" s="1" t="s">
        <v>20</v>
      </c>
      <c r="K2334" s="3">
        <v>27.2</v>
      </c>
      <c r="L2334">
        <v>3</v>
      </c>
      <c r="M2334" s="3">
        <v>81.599999999999994</v>
      </c>
      <c r="N2334" s="1" t="s">
        <v>88</v>
      </c>
      <c r="O2334" s="1" t="s">
        <v>37</v>
      </c>
    </row>
    <row r="2335" spans="1:15" x14ac:dyDescent="0.3">
      <c r="A2335" s="1" t="s">
        <v>5893</v>
      </c>
      <c r="B2335" s="2">
        <v>45063</v>
      </c>
      <c r="C2335" s="1" t="s">
        <v>6670</v>
      </c>
      <c r="D2335" s="1" t="s">
        <v>46</v>
      </c>
      <c r="E2335">
        <v>2023</v>
      </c>
      <c r="F2335" s="1" t="s">
        <v>128</v>
      </c>
      <c r="G2335" s="1" t="s">
        <v>5611</v>
      </c>
      <c r="H2335" s="1" t="s">
        <v>5728</v>
      </c>
      <c r="I2335" s="1" t="s">
        <v>5729</v>
      </c>
      <c r="J2335" s="1" t="s">
        <v>51</v>
      </c>
      <c r="K2335" s="3">
        <v>49.68</v>
      </c>
      <c r="L2335">
        <v>1</v>
      </c>
      <c r="M2335" s="3">
        <v>49.68</v>
      </c>
      <c r="N2335" s="1" t="s">
        <v>29</v>
      </c>
      <c r="O2335" s="1" t="s">
        <v>44</v>
      </c>
    </row>
    <row r="2336" spans="1:15" x14ac:dyDescent="0.3">
      <c r="A2336" s="1" t="s">
        <v>5894</v>
      </c>
      <c r="B2336" s="2">
        <v>45394</v>
      </c>
      <c r="C2336" s="1" t="s">
        <v>6668</v>
      </c>
      <c r="D2336" s="1" t="s">
        <v>82</v>
      </c>
      <c r="E2336">
        <v>2024</v>
      </c>
      <c r="F2336" s="1" t="s">
        <v>4416</v>
      </c>
      <c r="G2336" s="1" t="s">
        <v>5895</v>
      </c>
      <c r="H2336" s="1" t="s">
        <v>5896</v>
      </c>
      <c r="I2336" s="1" t="s">
        <v>5897</v>
      </c>
      <c r="J2336" s="1" t="s">
        <v>51</v>
      </c>
      <c r="K2336" s="3">
        <v>33.520000000000003</v>
      </c>
      <c r="L2336">
        <v>5</v>
      </c>
      <c r="M2336" s="3">
        <v>167.6</v>
      </c>
      <c r="N2336" s="1" t="s">
        <v>21</v>
      </c>
      <c r="O2336" s="1" t="s">
        <v>37</v>
      </c>
    </row>
    <row r="2337" spans="1:15" x14ac:dyDescent="0.3">
      <c r="A2337" s="1" t="s">
        <v>5898</v>
      </c>
      <c r="B2337" s="2">
        <v>45720</v>
      </c>
      <c r="C2337" s="1" t="s">
        <v>6671</v>
      </c>
      <c r="D2337" s="1" t="s">
        <v>15</v>
      </c>
      <c r="E2337">
        <v>2025</v>
      </c>
      <c r="F2337" s="1" t="s">
        <v>123</v>
      </c>
      <c r="G2337" s="1" t="s">
        <v>341</v>
      </c>
      <c r="H2337" s="1" t="s">
        <v>772</v>
      </c>
      <c r="I2337" s="1" t="s">
        <v>773</v>
      </c>
      <c r="J2337" s="1" t="s">
        <v>20</v>
      </c>
      <c r="K2337" s="3">
        <v>11.69</v>
      </c>
      <c r="L2337">
        <v>5</v>
      </c>
      <c r="M2337" s="3">
        <v>58.45</v>
      </c>
      <c r="N2337" s="1" t="s">
        <v>21</v>
      </c>
      <c r="O2337" s="1" t="s">
        <v>37</v>
      </c>
    </row>
    <row r="2338" spans="1:15" x14ac:dyDescent="0.3">
      <c r="A2338" s="1" t="s">
        <v>5899</v>
      </c>
      <c r="B2338" s="2">
        <v>45817</v>
      </c>
      <c r="C2338" s="1" t="s">
        <v>6667</v>
      </c>
      <c r="D2338" s="1" t="s">
        <v>24</v>
      </c>
      <c r="E2338">
        <v>2025</v>
      </c>
      <c r="F2338" s="1" t="s">
        <v>3446</v>
      </c>
      <c r="G2338" s="1" t="s">
        <v>3447</v>
      </c>
      <c r="H2338" s="1" t="s">
        <v>692</v>
      </c>
      <c r="I2338" s="1" t="s">
        <v>693</v>
      </c>
      <c r="J2338" s="1" t="s">
        <v>70</v>
      </c>
      <c r="K2338" s="3">
        <v>17.149999999999999</v>
      </c>
      <c r="L2338">
        <v>3</v>
      </c>
      <c r="M2338" s="3">
        <v>51.45</v>
      </c>
      <c r="N2338" s="1" t="s">
        <v>21</v>
      </c>
      <c r="O2338" s="1" t="s">
        <v>22</v>
      </c>
    </row>
    <row r="2339" spans="1:15" x14ac:dyDescent="0.3">
      <c r="A2339" s="1" t="s">
        <v>5900</v>
      </c>
      <c r="B2339" s="2">
        <v>45822</v>
      </c>
      <c r="C2339" s="1" t="s">
        <v>6673</v>
      </c>
      <c r="D2339" s="1" t="s">
        <v>24</v>
      </c>
      <c r="E2339">
        <v>2025</v>
      </c>
      <c r="F2339" s="1" t="s">
        <v>1408</v>
      </c>
      <c r="G2339" s="1" t="s">
        <v>1409</v>
      </c>
      <c r="H2339" s="1" t="s">
        <v>3149</v>
      </c>
      <c r="I2339" s="1" t="s">
        <v>3454</v>
      </c>
      <c r="J2339" s="1" t="s">
        <v>20</v>
      </c>
      <c r="K2339" s="3">
        <v>27.21</v>
      </c>
      <c r="L2339">
        <v>2</v>
      </c>
      <c r="M2339" s="3">
        <v>54.42</v>
      </c>
      <c r="N2339" s="1" t="s">
        <v>29</v>
      </c>
      <c r="O2339" s="1" t="s">
        <v>22</v>
      </c>
    </row>
    <row r="2340" spans="1:15" x14ac:dyDescent="0.3">
      <c r="A2340" s="1" t="s">
        <v>5901</v>
      </c>
      <c r="B2340" s="2">
        <v>45342</v>
      </c>
      <c r="C2340" s="1" t="s">
        <v>6671</v>
      </c>
      <c r="D2340" s="1" t="s">
        <v>39</v>
      </c>
      <c r="E2340">
        <v>2024</v>
      </c>
      <c r="F2340" s="1" t="s">
        <v>2477</v>
      </c>
      <c r="G2340" s="1" t="s">
        <v>3861</v>
      </c>
      <c r="H2340" s="1" t="s">
        <v>5902</v>
      </c>
      <c r="I2340" s="1" t="s">
        <v>5903</v>
      </c>
      <c r="J2340" s="1" t="s">
        <v>70</v>
      </c>
      <c r="K2340" s="3">
        <v>33.049999999999997</v>
      </c>
      <c r="L2340">
        <v>5</v>
      </c>
      <c r="M2340" s="3">
        <v>165.25</v>
      </c>
      <c r="N2340" s="1" t="s">
        <v>6669</v>
      </c>
      <c r="O2340" s="1" t="s">
        <v>30</v>
      </c>
    </row>
    <row r="2341" spans="1:15" x14ac:dyDescent="0.3">
      <c r="A2341" s="1" t="s">
        <v>5904</v>
      </c>
      <c r="B2341" s="2">
        <v>45019</v>
      </c>
      <c r="C2341" s="1" t="s">
        <v>6667</v>
      </c>
      <c r="D2341" s="1" t="s">
        <v>82</v>
      </c>
      <c r="E2341">
        <v>2023</v>
      </c>
      <c r="F2341" s="1" t="s">
        <v>231</v>
      </c>
      <c r="G2341" s="1" t="s">
        <v>232</v>
      </c>
      <c r="H2341" s="1" t="s">
        <v>2872</v>
      </c>
      <c r="I2341" s="1" t="s">
        <v>3488</v>
      </c>
      <c r="J2341" s="1" t="s">
        <v>20</v>
      </c>
      <c r="K2341" s="3">
        <v>50.95</v>
      </c>
      <c r="L2341">
        <v>2</v>
      </c>
      <c r="M2341" s="3">
        <v>101.9</v>
      </c>
      <c r="N2341" s="1" t="s">
        <v>21</v>
      </c>
      <c r="O2341" s="1" t="s">
        <v>22</v>
      </c>
    </row>
    <row r="2342" spans="1:15" x14ac:dyDescent="0.3">
      <c r="A2342" s="1" t="s">
        <v>5905</v>
      </c>
      <c r="B2342" s="2">
        <v>45322</v>
      </c>
      <c r="C2342" s="1" t="s">
        <v>6670</v>
      </c>
      <c r="D2342" s="1" t="s">
        <v>210</v>
      </c>
      <c r="E2342">
        <v>2024</v>
      </c>
      <c r="F2342" s="1" t="s">
        <v>1500</v>
      </c>
      <c r="G2342" s="1" t="s">
        <v>5906</v>
      </c>
      <c r="H2342" s="1" t="s">
        <v>821</v>
      </c>
      <c r="I2342" s="1" t="s">
        <v>2695</v>
      </c>
      <c r="J2342" s="1" t="s">
        <v>87</v>
      </c>
      <c r="K2342" s="3">
        <v>15.84</v>
      </c>
      <c r="L2342">
        <v>5</v>
      </c>
      <c r="M2342" s="3">
        <v>79.2</v>
      </c>
      <c r="N2342" s="1" t="s">
        <v>88</v>
      </c>
      <c r="O2342" s="1" t="s">
        <v>37</v>
      </c>
    </row>
    <row r="2343" spans="1:15" x14ac:dyDescent="0.3">
      <c r="A2343" s="1" t="s">
        <v>5907</v>
      </c>
      <c r="B2343" s="2">
        <v>45568</v>
      </c>
      <c r="C2343" s="1" t="s">
        <v>6672</v>
      </c>
      <c r="D2343" s="1" t="s">
        <v>133</v>
      </c>
      <c r="E2343">
        <v>2024</v>
      </c>
      <c r="F2343" s="1" t="s">
        <v>169</v>
      </c>
      <c r="G2343" s="1" t="s">
        <v>5908</v>
      </c>
      <c r="H2343" s="1" t="s">
        <v>2151</v>
      </c>
      <c r="I2343" s="1" t="s">
        <v>2152</v>
      </c>
      <c r="J2343" s="1" t="s">
        <v>20</v>
      </c>
      <c r="K2343" s="3">
        <v>32.049999999999997</v>
      </c>
      <c r="L2343">
        <v>2</v>
      </c>
      <c r="M2343" s="3">
        <v>64.099999999999994</v>
      </c>
      <c r="N2343" s="1" t="s">
        <v>6669</v>
      </c>
      <c r="O2343" s="1" t="s">
        <v>22</v>
      </c>
    </row>
    <row r="2344" spans="1:15" x14ac:dyDescent="0.3">
      <c r="A2344" s="1" t="s">
        <v>5909</v>
      </c>
      <c r="B2344" s="2">
        <v>45586</v>
      </c>
      <c r="C2344" s="1" t="s">
        <v>6667</v>
      </c>
      <c r="D2344" s="1" t="s">
        <v>133</v>
      </c>
      <c r="E2344">
        <v>2024</v>
      </c>
      <c r="F2344" s="1" t="s">
        <v>1738</v>
      </c>
      <c r="G2344" s="1" t="s">
        <v>5910</v>
      </c>
      <c r="H2344" s="1" t="s">
        <v>5911</v>
      </c>
      <c r="I2344" s="1" t="s">
        <v>5912</v>
      </c>
      <c r="J2344" s="1" t="s">
        <v>87</v>
      </c>
      <c r="K2344" s="3">
        <v>29.6</v>
      </c>
      <c r="L2344">
        <v>4</v>
      </c>
      <c r="M2344" s="3">
        <v>118.4</v>
      </c>
      <c r="N2344" s="1" t="s">
        <v>6669</v>
      </c>
      <c r="O2344" s="1" t="s">
        <v>22</v>
      </c>
    </row>
    <row r="2345" spans="1:15" x14ac:dyDescent="0.3">
      <c r="A2345" s="1" t="s">
        <v>5913</v>
      </c>
      <c r="B2345" s="2">
        <v>45032</v>
      </c>
      <c r="C2345" s="1" t="s">
        <v>6666</v>
      </c>
      <c r="D2345" s="1" t="s">
        <v>82</v>
      </c>
      <c r="E2345">
        <v>2023</v>
      </c>
      <c r="F2345" s="1" t="s">
        <v>854</v>
      </c>
      <c r="G2345" s="1" t="s">
        <v>4838</v>
      </c>
      <c r="H2345" s="1" t="s">
        <v>5914</v>
      </c>
      <c r="I2345" s="1" t="s">
        <v>5915</v>
      </c>
      <c r="J2345" s="1" t="s">
        <v>51</v>
      </c>
      <c r="K2345" s="3">
        <v>28.25</v>
      </c>
      <c r="L2345">
        <v>1</v>
      </c>
      <c r="M2345" s="3">
        <v>28.25</v>
      </c>
      <c r="N2345" s="1" t="s">
        <v>21</v>
      </c>
      <c r="O2345" s="1" t="s">
        <v>52</v>
      </c>
    </row>
    <row r="2346" spans="1:15" x14ac:dyDescent="0.3">
      <c r="A2346" s="1" t="s">
        <v>5916</v>
      </c>
      <c r="B2346" s="2">
        <v>45257</v>
      </c>
      <c r="C2346" s="1" t="s">
        <v>6667</v>
      </c>
      <c r="D2346" s="1" t="s">
        <v>54</v>
      </c>
      <c r="E2346">
        <v>2023</v>
      </c>
      <c r="F2346" s="1" t="s">
        <v>1010</v>
      </c>
      <c r="G2346" s="1" t="s">
        <v>1011</v>
      </c>
      <c r="H2346" s="1" t="s">
        <v>3829</v>
      </c>
      <c r="I2346" s="1" t="s">
        <v>3830</v>
      </c>
      <c r="J2346" s="1" t="s">
        <v>70</v>
      </c>
      <c r="K2346" s="3">
        <v>14.21</v>
      </c>
      <c r="L2346">
        <v>4</v>
      </c>
      <c r="M2346" s="3">
        <v>56.84</v>
      </c>
      <c r="N2346" s="1" t="s">
        <v>29</v>
      </c>
      <c r="O2346" s="1" t="s">
        <v>80</v>
      </c>
    </row>
    <row r="2347" spans="1:15" x14ac:dyDescent="0.3">
      <c r="A2347" s="1" t="s">
        <v>5917</v>
      </c>
      <c r="B2347" s="2">
        <v>45181</v>
      </c>
      <c r="C2347" s="1" t="s">
        <v>6671</v>
      </c>
      <c r="D2347" s="1" t="s">
        <v>60</v>
      </c>
      <c r="E2347">
        <v>2023</v>
      </c>
      <c r="F2347" s="1" t="s">
        <v>1569</v>
      </c>
      <c r="G2347" s="1" t="s">
        <v>1570</v>
      </c>
      <c r="H2347" s="1" t="s">
        <v>2830</v>
      </c>
      <c r="I2347" s="1" t="s">
        <v>2831</v>
      </c>
      <c r="J2347" s="1" t="s">
        <v>87</v>
      </c>
      <c r="K2347" s="3">
        <v>47.13</v>
      </c>
      <c r="L2347">
        <v>3</v>
      </c>
      <c r="M2347" s="3">
        <v>141.38999999999999</v>
      </c>
      <c r="N2347" s="1" t="s">
        <v>88</v>
      </c>
      <c r="O2347" s="1" t="s">
        <v>52</v>
      </c>
    </row>
    <row r="2348" spans="1:15" x14ac:dyDescent="0.3">
      <c r="A2348" s="1" t="s">
        <v>5918</v>
      </c>
      <c r="B2348" s="2">
        <v>45567</v>
      </c>
      <c r="C2348" s="1" t="s">
        <v>6670</v>
      </c>
      <c r="D2348" s="1" t="s">
        <v>133</v>
      </c>
      <c r="E2348">
        <v>2024</v>
      </c>
      <c r="F2348" s="1" t="s">
        <v>3752</v>
      </c>
      <c r="G2348" s="1" t="s">
        <v>3753</v>
      </c>
      <c r="H2348" s="1" t="s">
        <v>1609</v>
      </c>
      <c r="I2348" s="1" t="s">
        <v>1610</v>
      </c>
      <c r="J2348" s="1" t="s">
        <v>51</v>
      </c>
      <c r="K2348" s="3">
        <v>45.23</v>
      </c>
      <c r="L2348">
        <v>5</v>
      </c>
      <c r="M2348" s="3">
        <v>226.15</v>
      </c>
      <c r="N2348" s="1" t="s">
        <v>6669</v>
      </c>
      <c r="O2348" s="1" t="s">
        <v>22</v>
      </c>
    </row>
    <row r="2349" spans="1:15" x14ac:dyDescent="0.3">
      <c r="A2349" s="1" t="s">
        <v>5919</v>
      </c>
      <c r="B2349" s="2">
        <v>45787</v>
      </c>
      <c r="C2349" s="1" t="s">
        <v>6673</v>
      </c>
      <c r="D2349" s="1" t="s">
        <v>46</v>
      </c>
      <c r="E2349">
        <v>2025</v>
      </c>
      <c r="F2349" s="1" t="s">
        <v>2123</v>
      </c>
      <c r="G2349" s="1" t="s">
        <v>2124</v>
      </c>
      <c r="H2349" s="1" t="s">
        <v>1535</v>
      </c>
      <c r="I2349" s="1" t="s">
        <v>1536</v>
      </c>
      <c r="J2349" s="1" t="s">
        <v>70</v>
      </c>
      <c r="K2349" s="3">
        <v>17.5</v>
      </c>
      <c r="L2349">
        <v>5</v>
      </c>
      <c r="M2349" s="3">
        <v>87.5</v>
      </c>
      <c r="N2349" s="1" t="s">
        <v>21</v>
      </c>
      <c r="O2349" s="1" t="s">
        <v>95</v>
      </c>
    </row>
    <row r="2350" spans="1:15" x14ac:dyDescent="0.3">
      <c r="A2350" s="1" t="s">
        <v>5920</v>
      </c>
      <c r="B2350" s="2">
        <v>45421</v>
      </c>
      <c r="C2350" s="1" t="s">
        <v>6672</v>
      </c>
      <c r="D2350" s="1" t="s">
        <v>46</v>
      </c>
      <c r="E2350">
        <v>2024</v>
      </c>
      <c r="F2350" s="1" t="s">
        <v>4119</v>
      </c>
      <c r="G2350" s="1" t="s">
        <v>4120</v>
      </c>
      <c r="H2350" s="1" t="s">
        <v>2527</v>
      </c>
      <c r="I2350" s="1" t="s">
        <v>2528</v>
      </c>
      <c r="J2350" s="1" t="s">
        <v>70</v>
      </c>
      <c r="K2350" s="3">
        <v>24.82</v>
      </c>
      <c r="L2350">
        <v>3</v>
      </c>
      <c r="M2350" s="3">
        <v>74.459999999999994</v>
      </c>
      <c r="N2350" s="1" t="s">
        <v>6669</v>
      </c>
      <c r="O2350" s="1" t="s">
        <v>193</v>
      </c>
    </row>
    <row r="2351" spans="1:15" x14ac:dyDescent="0.3">
      <c r="A2351" s="1" t="s">
        <v>5921</v>
      </c>
      <c r="B2351" s="2">
        <v>44979</v>
      </c>
      <c r="C2351" s="1" t="s">
        <v>6670</v>
      </c>
      <c r="D2351" s="1" t="s">
        <v>39</v>
      </c>
      <c r="E2351">
        <v>2023</v>
      </c>
      <c r="F2351" s="1" t="s">
        <v>2169</v>
      </c>
      <c r="G2351" s="1" t="s">
        <v>5922</v>
      </c>
      <c r="H2351" s="1" t="s">
        <v>2779</v>
      </c>
      <c r="I2351" s="1" t="s">
        <v>5923</v>
      </c>
      <c r="J2351" s="1" t="s">
        <v>70</v>
      </c>
      <c r="K2351" s="3">
        <v>30.86</v>
      </c>
      <c r="L2351">
        <v>4</v>
      </c>
      <c r="M2351" s="3">
        <v>123.44</v>
      </c>
      <c r="N2351" s="1" t="s">
        <v>29</v>
      </c>
      <c r="O2351" s="1" t="s">
        <v>193</v>
      </c>
    </row>
    <row r="2352" spans="1:15" x14ac:dyDescent="0.3">
      <c r="A2352" s="1" t="s">
        <v>5924</v>
      </c>
      <c r="B2352" s="2">
        <v>45114</v>
      </c>
      <c r="C2352" s="1" t="s">
        <v>6668</v>
      </c>
      <c r="D2352" s="1" t="s">
        <v>32</v>
      </c>
      <c r="E2352">
        <v>2023</v>
      </c>
      <c r="F2352" s="1" t="s">
        <v>5175</v>
      </c>
      <c r="G2352" s="1" t="s">
        <v>5176</v>
      </c>
      <c r="H2352" s="1" t="s">
        <v>513</v>
      </c>
      <c r="I2352" s="1" t="s">
        <v>1178</v>
      </c>
      <c r="J2352" s="1" t="s">
        <v>87</v>
      </c>
      <c r="K2352" s="3">
        <v>6.28</v>
      </c>
      <c r="L2352">
        <v>3</v>
      </c>
      <c r="M2352" s="3">
        <v>18.84</v>
      </c>
      <c r="N2352" s="1" t="s">
        <v>29</v>
      </c>
      <c r="O2352" s="1" t="s">
        <v>22</v>
      </c>
    </row>
    <row r="2353" spans="1:15" x14ac:dyDescent="0.3">
      <c r="A2353" s="1" t="s">
        <v>5925</v>
      </c>
      <c r="B2353" s="2">
        <v>45730</v>
      </c>
      <c r="C2353" s="1" t="s">
        <v>6668</v>
      </c>
      <c r="D2353" s="1" t="s">
        <v>15</v>
      </c>
      <c r="E2353">
        <v>2025</v>
      </c>
      <c r="F2353" s="1" t="s">
        <v>5456</v>
      </c>
      <c r="G2353" s="1" t="s">
        <v>5926</v>
      </c>
      <c r="H2353" s="1" t="s">
        <v>2349</v>
      </c>
      <c r="I2353" s="1" t="s">
        <v>2350</v>
      </c>
      <c r="J2353" s="1" t="s">
        <v>87</v>
      </c>
      <c r="K2353" s="3">
        <v>39.909999999999997</v>
      </c>
      <c r="L2353">
        <v>2</v>
      </c>
      <c r="M2353" s="3">
        <v>79.819999999999993</v>
      </c>
      <c r="N2353" s="1" t="s">
        <v>21</v>
      </c>
      <c r="O2353" s="1" t="s">
        <v>44</v>
      </c>
    </row>
    <row r="2354" spans="1:15" x14ac:dyDescent="0.3">
      <c r="A2354" s="1" t="s">
        <v>5927</v>
      </c>
      <c r="B2354" s="2">
        <v>45056</v>
      </c>
      <c r="C2354" s="1" t="s">
        <v>6670</v>
      </c>
      <c r="D2354" s="1" t="s">
        <v>46</v>
      </c>
      <c r="E2354">
        <v>2023</v>
      </c>
      <c r="F2354" s="1" t="s">
        <v>358</v>
      </c>
      <c r="G2354" s="1" t="s">
        <v>5928</v>
      </c>
      <c r="H2354" s="1" t="s">
        <v>5929</v>
      </c>
      <c r="I2354" s="1" t="s">
        <v>5930</v>
      </c>
      <c r="J2354" s="1" t="s">
        <v>51</v>
      </c>
      <c r="K2354" s="3">
        <v>10.94</v>
      </c>
      <c r="L2354">
        <v>2</v>
      </c>
      <c r="M2354" s="3">
        <v>21.88</v>
      </c>
      <c r="N2354" s="1" t="s">
        <v>6669</v>
      </c>
      <c r="O2354" s="1" t="s">
        <v>52</v>
      </c>
    </row>
    <row r="2355" spans="1:15" x14ac:dyDescent="0.3">
      <c r="A2355" s="1" t="s">
        <v>5931</v>
      </c>
      <c r="B2355" s="2">
        <v>44802</v>
      </c>
      <c r="C2355" s="1" t="s">
        <v>6667</v>
      </c>
      <c r="D2355" s="1" t="s">
        <v>90</v>
      </c>
      <c r="E2355">
        <v>2022</v>
      </c>
      <c r="F2355" s="1" t="s">
        <v>448</v>
      </c>
      <c r="G2355" s="1" t="s">
        <v>3637</v>
      </c>
      <c r="H2355" s="1" t="s">
        <v>821</v>
      </c>
      <c r="I2355" s="1" t="s">
        <v>822</v>
      </c>
      <c r="J2355" s="1" t="s">
        <v>70</v>
      </c>
      <c r="K2355" s="3">
        <v>10.59</v>
      </c>
      <c r="L2355">
        <v>5</v>
      </c>
      <c r="M2355" s="3">
        <v>52.95</v>
      </c>
      <c r="N2355" s="1" t="s">
        <v>21</v>
      </c>
      <c r="O2355" s="1" t="s">
        <v>30</v>
      </c>
    </row>
    <row r="2356" spans="1:15" x14ac:dyDescent="0.3">
      <c r="A2356" s="1" t="s">
        <v>5932</v>
      </c>
      <c r="B2356" s="2">
        <v>45321</v>
      </c>
      <c r="C2356" s="1" t="s">
        <v>6671</v>
      </c>
      <c r="D2356" s="1" t="s">
        <v>210</v>
      </c>
      <c r="E2356">
        <v>2024</v>
      </c>
      <c r="F2356" s="1" t="s">
        <v>2906</v>
      </c>
      <c r="G2356" s="1" t="s">
        <v>4844</v>
      </c>
      <c r="H2356" s="1" t="s">
        <v>1908</v>
      </c>
      <c r="I2356" s="1" t="s">
        <v>1909</v>
      </c>
      <c r="J2356" s="1" t="s">
        <v>20</v>
      </c>
      <c r="K2356" s="3">
        <v>50.54</v>
      </c>
      <c r="L2356">
        <v>4</v>
      </c>
      <c r="M2356" s="3">
        <v>202.16</v>
      </c>
      <c r="N2356" s="1" t="s">
        <v>21</v>
      </c>
      <c r="O2356" s="1" t="s">
        <v>37</v>
      </c>
    </row>
    <row r="2357" spans="1:15" x14ac:dyDescent="0.3">
      <c r="A2357" s="1" t="s">
        <v>5933</v>
      </c>
      <c r="B2357" s="2">
        <v>44807</v>
      </c>
      <c r="C2357" s="1" t="s">
        <v>6673</v>
      </c>
      <c r="D2357" s="1" t="s">
        <v>60</v>
      </c>
      <c r="E2357">
        <v>2022</v>
      </c>
      <c r="F2357" s="1" t="s">
        <v>1777</v>
      </c>
      <c r="G2357" s="1" t="s">
        <v>1778</v>
      </c>
      <c r="H2357" s="1" t="s">
        <v>2290</v>
      </c>
      <c r="I2357" s="1" t="s">
        <v>4985</v>
      </c>
      <c r="J2357" s="1" t="s">
        <v>70</v>
      </c>
      <c r="K2357" s="3">
        <v>35.409999999999997</v>
      </c>
      <c r="L2357">
        <v>2</v>
      </c>
      <c r="M2357" s="3">
        <v>70.819999999999993</v>
      </c>
      <c r="N2357" s="1" t="s">
        <v>21</v>
      </c>
      <c r="O2357" s="1" t="s">
        <v>22</v>
      </c>
    </row>
    <row r="2358" spans="1:15" x14ac:dyDescent="0.3">
      <c r="A2358" s="1" t="s">
        <v>5934</v>
      </c>
      <c r="B2358" s="2">
        <v>45389</v>
      </c>
      <c r="C2358" s="1" t="s">
        <v>6666</v>
      </c>
      <c r="D2358" s="1" t="s">
        <v>82</v>
      </c>
      <c r="E2358">
        <v>2024</v>
      </c>
      <c r="F2358" s="1" t="s">
        <v>5456</v>
      </c>
      <c r="G2358" s="1" t="s">
        <v>5926</v>
      </c>
      <c r="H2358" s="1" t="s">
        <v>772</v>
      </c>
      <c r="I2358" s="1" t="s">
        <v>773</v>
      </c>
      <c r="J2358" s="1" t="s">
        <v>87</v>
      </c>
      <c r="K2358" s="3">
        <v>10.49</v>
      </c>
      <c r="L2358">
        <v>5</v>
      </c>
      <c r="M2358" s="3">
        <v>52.45</v>
      </c>
      <c r="N2358" s="1" t="s">
        <v>88</v>
      </c>
      <c r="O2358" s="1" t="s">
        <v>52</v>
      </c>
    </row>
    <row r="2359" spans="1:15" x14ac:dyDescent="0.3">
      <c r="A2359" s="1" t="s">
        <v>5935</v>
      </c>
      <c r="B2359" s="2">
        <v>45409</v>
      </c>
      <c r="C2359" s="1" t="s">
        <v>6673</v>
      </c>
      <c r="D2359" s="1" t="s">
        <v>82</v>
      </c>
      <c r="E2359">
        <v>2024</v>
      </c>
      <c r="F2359" s="1" t="s">
        <v>3256</v>
      </c>
      <c r="G2359" s="1" t="s">
        <v>3257</v>
      </c>
      <c r="H2359" s="1" t="s">
        <v>2171</v>
      </c>
      <c r="I2359" s="1" t="s">
        <v>4445</v>
      </c>
      <c r="J2359" s="1" t="s">
        <v>20</v>
      </c>
      <c r="K2359" s="3">
        <v>13.8</v>
      </c>
      <c r="L2359">
        <v>5</v>
      </c>
      <c r="M2359" s="3">
        <v>69</v>
      </c>
      <c r="N2359" s="1" t="s">
        <v>21</v>
      </c>
      <c r="O2359" s="1" t="s">
        <v>22</v>
      </c>
    </row>
    <row r="2360" spans="1:15" x14ac:dyDescent="0.3">
      <c r="A2360" s="1" t="s">
        <v>5936</v>
      </c>
      <c r="B2360" s="2">
        <v>44847</v>
      </c>
      <c r="C2360" s="1" t="s">
        <v>6672</v>
      </c>
      <c r="D2360" s="1" t="s">
        <v>133</v>
      </c>
      <c r="E2360">
        <v>2022</v>
      </c>
      <c r="F2360" s="1" t="s">
        <v>788</v>
      </c>
      <c r="G2360" s="1" t="s">
        <v>1660</v>
      </c>
      <c r="H2360" s="1" t="s">
        <v>2374</v>
      </c>
      <c r="I2360" s="1" t="s">
        <v>2375</v>
      </c>
      <c r="J2360" s="1" t="s">
        <v>20</v>
      </c>
      <c r="K2360" s="3">
        <v>7.36</v>
      </c>
      <c r="L2360">
        <v>5</v>
      </c>
      <c r="M2360" s="3">
        <v>36.799999999999997</v>
      </c>
      <c r="N2360" s="1" t="s">
        <v>21</v>
      </c>
      <c r="O2360" s="1" t="s">
        <v>193</v>
      </c>
    </row>
    <row r="2361" spans="1:15" x14ac:dyDescent="0.3">
      <c r="A2361" s="1" t="s">
        <v>5937</v>
      </c>
      <c r="B2361" s="2">
        <v>45600</v>
      </c>
      <c r="C2361" s="1" t="s">
        <v>6667</v>
      </c>
      <c r="D2361" s="1" t="s">
        <v>54</v>
      </c>
      <c r="E2361">
        <v>2024</v>
      </c>
      <c r="F2361" s="1" t="s">
        <v>4409</v>
      </c>
      <c r="G2361" s="1" t="s">
        <v>4410</v>
      </c>
      <c r="H2361" s="1" t="s">
        <v>1953</v>
      </c>
      <c r="I2361" s="1" t="s">
        <v>5068</v>
      </c>
      <c r="J2361" s="1" t="s">
        <v>87</v>
      </c>
      <c r="K2361" s="3">
        <v>26.01</v>
      </c>
      <c r="L2361">
        <v>1</v>
      </c>
      <c r="M2361" s="3">
        <v>26.01</v>
      </c>
      <c r="N2361" s="1" t="s">
        <v>29</v>
      </c>
      <c r="O2361" s="1" t="s">
        <v>44</v>
      </c>
    </row>
    <row r="2362" spans="1:15" x14ac:dyDescent="0.3">
      <c r="A2362" s="1" t="s">
        <v>5938</v>
      </c>
      <c r="B2362" s="2">
        <v>45326</v>
      </c>
      <c r="C2362" s="1" t="s">
        <v>6666</v>
      </c>
      <c r="D2362" s="1" t="s">
        <v>39</v>
      </c>
      <c r="E2362">
        <v>2024</v>
      </c>
      <c r="F2362" s="1" t="s">
        <v>4192</v>
      </c>
      <c r="G2362" s="1" t="s">
        <v>4193</v>
      </c>
      <c r="H2362" s="1" t="s">
        <v>5939</v>
      </c>
      <c r="I2362" s="1" t="s">
        <v>5940</v>
      </c>
      <c r="J2362" s="1" t="s">
        <v>51</v>
      </c>
      <c r="K2362" s="3">
        <v>26.04</v>
      </c>
      <c r="L2362">
        <v>5</v>
      </c>
      <c r="M2362" s="3">
        <v>130.19999999999999</v>
      </c>
      <c r="N2362" s="1" t="s">
        <v>6669</v>
      </c>
      <c r="O2362" s="1" t="s">
        <v>22</v>
      </c>
    </row>
    <row r="2363" spans="1:15" x14ac:dyDescent="0.3">
      <c r="A2363" s="1" t="s">
        <v>5941</v>
      </c>
      <c r="B2363" s="2">
        <v>45433</v>
      </c>
      <c r="C2363" s="1" t="s">
        <v>6671</v>
      </c>
      <c r="D2363" s="1" t="s">
        <v>46</v>
      </c>
      <c r="E2363">
        <v>2024</v>
      </c>
      <c r="F2363" s="1" t="s">
        <v>1106</v>
      </c>
      <c r="G2363" s="1" t="s">
        <v>2607</v>
      </c>
      <c r="H2363" s="1" t="s">
        <v>999</v>
      </c>
      <c r="I2363" s="1" t="s">
        <v>5942</v>
      </c>
      <c r="J2363" s="1" t="s">
        <v>51</v>
      </c>
      <c r="K2363" s="3">
        <v>32.229999999999997</v>
      </c>
      <c r="L2363">
        <v>2</v>
      </c>
      <c r="M2363" s="3">
        <v>64.459999999999994</v>
      </c>
      <c r="N2363" s="1" t="s">
        <v>6669</v>
      </c>
      <c r="O2363" s="1" t="s">
        <v>44</v>
      </c>
    </row>
    <row r="2364" spans="1:15" x14ac:dyDescent="0.3">
      <c r="A2364" s="1" t="s">
        <v>5943</v>
      </c>
      <c r="B2364" s="2">
        <v>45118</v>
      </c>
      <c r="C2364" s="1" t="s">
        <v>6671</v>
      </c>
      <c r="D2364" s="1" t="s">
        <v>32</v>
      </c>
      <c r="E2364">
        <v>2023</v>
      </c>
      <c r="F2364" s="1" t="s">
        <v>3987</v>
      </c>
      <c r="G2364" s="1" t="s">
        <v>2129</v>
      </c>
      <c r="H2364" s="1" t="s">
        <v>125</v>
      </c>
      <c r="I2364" s="1" t="s">
        <v>5944</v>
      </c>
      <c r="J2364" s="1" t="s">
        <v>51</v>
      </c>
      <c r="K2364" s="3">
        <v>46.85</v>
      </c>
      <c r="L2364">
        <v>4</v>
      </c>
      <c r="M2364" s="3">
        <v>187.4</v>
      </c>
      <c r="N2364" s="1" t="s">
        <v>29</v>
      </c>
      <c r="O2364" s="1" t="s">
        <v>22</v>
      </c>
    </row>
    <row r="2365" spans="1:15" x14ac:dyDescent="0.3">
      <c r="A2365" s="1" t="s">
        <v>5945</v>
      </c>
      <c r="B2365" s="2">
        <v>45307</v>
      </c>
      <c r="C2365" s="1" t="s">
        <v>6671</v>
      </c>
      <c r="D2365" s="1" t="s">
        <v>210</v>
      </c>
      <c r="E2365">
        <v>2024</v>
      </c>
      <c r="F2365" s="1" t="s">
        <v>1549</v>
      </c>
      <c r="G2365" s="1" t="s">
        <v>5946</v>
      </c>
      <c r="H2365" s="1" t="s">
        <v>1479</v>
      </c>
      <c r="I2365" s="1" t="s">
        <v>5947</v>
      </c>
      <c r="J2365" s="1" t="s">
        <v>87</v>
      </c>
      <c r="K2365" s="3">
        <v>15.08</v>
      </c>
      <c r="L2365">
        <v>5</v>
      </c>
      <c r="M2365" s="3">
        <v>75.400000000000006</v>
      </c>
      <c r="N2365" s="1" t="s">
        <v>21</v>
      </c>
      <c r="O2365" s="1" t="s">
        <v>52</v>
      </c>
    </row>
    <row r="2366" spans="1:15" x14ac:dyDescent="0.3">
      <c r="A2366" s="1" t="s">
        <v>5948</v>
      </c>
      <c r="B2366" s="2">
        <v>45492</v>
      </c>
      <c r="C2366" s="1" t="s">
        <v>6668</v>
      </c>
      <c r="D2366" s="1" t="s">
        <v>32</v>
      </c>
      <c r="E2366">
        <v>2024</v>
      </c>
      <c r="F2366" s="1" t="s">
        <v>1053</v>
      </c>
      <c r="G2366" s="1" t="s">
        <v>1054</v>
      </c>
      <c r="H2366" s="1" t="s">
        <v>3912</v>
      </c>
      <c r="I2366" s="1" t="s">
        <v>5949</v>
      </c>
      <c r="J2366" s="1" t="s">
        <v>70</v>
      </c>
      <c r="K2366" s="3">
        <v>18.739999999999998</v>
      </c>
      <c r="L2366">
        <v>1</v>
      </c>
      <c r="M2366" s="3">
        <v>18.739999999999998</v>
      </c>
      <c r="N2366" s="1" t="s">
        <v>6669</v>
      </c>
      <c r="O2366" s="1" t="s">
        <v>44</v>
      </c>
    </row>
    <row r="2367" spans="1:15" x14ac:dyDescent="0.3">
      <c r="A2367" s="1" t="s">
        <v>5950</v>
      </c>
      <c r="B2367" s="2">
        <v>45306</v>
      </c>
      <c r="C2367" s="1" t="s">
        <v>6667</v>
      </c>
      <c r="D2367" s="1" t="s">
        <v>210</v>
      </c>
      <c r="E2367">
        <v>2024</v>
      </c>
      <c r="F2367" s="1" t="s">
        <v>3030</v>
      </c>
      <c r="G2367" s="1" t="s">
        <v>3031</v>
      </c>
      <c r="H2367" s="1" t="s">
        <v>4492</v>
      </c>
      <c r="I2367" s="1" t="s">
        <v>5860</v>
      </c>
      <c r="J2367" s="1" t="s">
        <v>51</v>
      </c>
      <c r="K2367" s="3">
        <v>33.68</v>
      </c>
      <c r="L2367">
        <v>3</v>
      </c>
      <c r="M2367" s="3">
        <v>101.04</v>
      </c>
      <c r="N2367" s="1" t="s">
        <v>21</v>
      </c>
      <c r="O2367" s="1" t="s">
        <v>95</v>
      </c>
    </row>
    <row r="2368" spans="1:15" x14ac:dyDescent="0.3">
      <c r="A2368" s="1" t="s">
        <v>5951</v>
      </c>
      <c r="B2368" s="2">
        <v>45794</v>
      </c>
      <c r="C2368" s="1" t="s">
        <v>6673</v>
      </c>
      <c r="D2368" s="1" t="s">
        <v>46</v>
      </c>
      <c r="E2368">
        <v>2025</v>
      </c>
      <c r="F2368" s="1" t="s">
        <v>1225</v>
      </c>
      <c r="G2368" s="1" t="s">
        <v>5654</v>
      </c>
      <c r="H2368" s="1" t="s">
        <v>2065</v>
      </c>
      <c r="I2368" s="1" t="s">
        <v>4809</v>
      </c>
      <c r="J2368" s="1" t="s">
        <v>70</v>
      </c>
      <c r="K2368" s="3">
        <v>28.53</v>
      </c>
      <c r="L2368">
        <v>1</v>
      </c>
      <c r="M2368" s="3">
        <v>28.53</v>
      </c>
      <c r="N2368" s="1" t="s">
        <v>21</v>
      </c>
      <c r="O2368" s="1" t="s">
        <v>95</v>
      </c>
    </row>
    <row r="2369" spans="1:15" x14ac:dyDescent="0.3">
      <c r="A2369" s="1" t="s">
        <v>5952</v>
      </c>
      <c r="B2369" s="2">
        <v>45662</v>
      </c>
      <c r="C2369" s="1" t="s">
        <v>6666</v>
      </c>
      <c r="D2369" s="1" t="s">
        <v>210</v>
      </c>
      <c r="E2369">
        <v>2025</v>
      </c>
      <c r="F2369" s="1" t="s">
        <v>1010</v>
      </c>
      <c r="G2369" s="1" t="s">
        <v>3867</v>
      </c>
      <c r="H2369" s="1" t="s">
        <v>2079</v>
      </c>
      <c r="I2369" s="1" t="s">
        <v>5461</v>
      </c>
      <c r="J2369" s="1" t="s">
        <v>87</v>
      </c>
      <c r="K2369" s="3">
        <v>26.7</v>
      </c>
      <c r="L2369">
        <v>3</v>
      </c>
      <c r="M2369" s="3">
        <v>80.099999999999994</v>
      </c>
      <c r="N2369" s="1" t="s">
        <v>29</v>
      </c>
      <c r="O2369" s="1" t="s">
        <v>37</v>
      </c>
    </row>
    <row r="2370" spans="1:15" x14ac:dyDescent="0.3">
      <c r="A2370" s="1" t="s">
        <v>5953</v>
      </c>
      <c r="B2370" s="2">
        <v>44901</v>
      </c>
      <c r="C2370" s="1" t="s">
        <v>6671</v>
      </c>
      <c r="D2370" s="1" t="s">
        <v>107</v>
      </c>
      <c r="E2370">
        <v>2022</v>
      </c>
      <c r="F2370" s="1" t="s">
        <v>4128</v>
      </c>
      <c r="G2370" s="1" t="s">
        <v>4129</v>
      </c>
      <c r="H2370" s="1" t="s">
        <v>4504</v>
      </c>
      <c r="I2370" s="1" t="s">
        <v>4505</v>
      </c>
      <c r="J2370" s="1" t="s">
        <v>70</v>
      </c>
      <c r="K2370" s="3">
        <v>42.41</v>
      </c>
      <c r="L2370">
        <v>1</v>
      </c>
      <c r="M2370" s="3">
        <v>42.41</v>
      </c>
      <c r="N2370" s="1" t="s">
        <v>21</v>
      </c>
      <c r="O2370" s="1" t="s">
        <v>37</v>
      </c>
    </row>
    <row r="2371" spans="1:15" x14ac:dyDescent="0.3">
      <c r="A2371" s="1" t="s">
        <v>5954</v>
      </c>
      <c r="B2371" s="2">
        <v>45067</v>
      </c>
      <c r="C2371" s="1" t="s">
        <v>6666</v>
      </c>
      <c r="D2371" s="1" t="s">
        <v>46</v>
      </c>
      <c r="E2371">
        <v>2023</v>
      </c>
      <c r="F2371" s="1" t="s">
        <v>658</v>
      </c>
      <c r="G2371" s="1" t="s">
        <v>659</v>
      </c>
      <c r="H2371" s="1" t="s">
        <v>2539</v>
      </c>
      <c r="I2371" s="1" t="s">
        <v>4972</v>
      </c>
      <c r="J2371" s="1" t="s">
        <v>87</v>
      </c>
      <c r="K2371" s="3">
        <v>7.49</v>
      </c>
      <c r="L2371">
        <v>1</v>
      </c>
      <c r="M2371" s="3">
        <v>7.49</v>
      </c>
      <c r="N2371" s="1" t="s">
        <v>6669</v>
      </c>
      <c r="O2371" s="1" t="s">
        <v>37</v>
      </c>
    </row>
    <row r="2372" spans="1:15" x14ac:dyDescent="0.3">
      <c r="A2372" s="1" t="s">
        <v>5955</v>
      </c>
      <c r="B2372" s="2">
        <v>45337</v>
      </c>
      <c r="C2372" s="1" t="s">
        <v>6672</v>
      </c>
      <c r="D2372" s="1" t="s">
        <v>39</v>
      </c>
      <c r="E2372">
        <v>2024</v>
      </c>
      <c r="F2372" s="1" t="s">
        <v>770</v>
      </c>
      <c r="G2372" s="1" t="s">
        <v>771</v>
      </c>
      <c r="H2372" s="1" t="s">
        <v>2174</v>
      </c>
      <c r="I2372" s="1" t="s">
        <v>5746</v>
      </c>
      <c r="J2372" s="1" t="s">
        <v>70</v>
      </c>
      <c r="K2372" s="3">
        <v>7.63</v>
      </c>
      <c r="L2372">
        <v>1</v>
      </c>
      <c r="M2372" s="3">
        <v>7.63</v>
      </c>
      <c r="N2372" s="1" t="s">
        <v>29</v>
      </c>
      <c r="O2372" s="1" t="s">
        <v>80</v>
      </c>
    </row>
    <row r="2373" spans="1:15" x14ac:dyDescent="0.3">
      <c r="A2373" s="1" t="s">
        <v>5956</v>
      </c>
      <c r="B2373" s="2">
        <v>45610</v>
      </c>
      <c r="C2373" s="1" t="s">
        <v>6672</v>
      </c>
      <c r="D2373" s="1" t="s">
        <v>54</v>
      </c>
      <c r="E2373">
        <v>2024</v>
      </c>
      <c r="F2373" s="1" t="s">
        <v>5456</v>
      </c>
      <c r="G2373" s="1" t="s">
        <v>5926</v>
      </c>
      <c r="H2373" s="1" t="s">
        <v>1513</v>
      </c>
      <c r="I2373" s="1" t="s">
        <v>4580</v>
      </c>
      <c r="J2373" s="1" t="s">
        <v>70</v>
      </c>
      <c r="K2373" s="3">
        <v>25.48</v>
      </c>
      <c r="L2373">
        <v>1</v>
      </c>
      <c r="M2373" s="3">
        <v>25.48</v>
      </c>
      <c r="N2373" s="1" t="s">
        <v>21</v>
      </c>
      <c r="O2373" s="1" t="s">
        <v>37</v>
      </c>
    </row>
    <row r="2374" spans="1:15" x14ac:dyDescent="0.3">
      <c r="A2374" s="1" t="s">
        <v>5957</v>
      </c>
      <c r="B2374" s="2">
        <v>45154</v>
      </c>
      <c r="C2374" s="1" t="s">
        <v>6670</v>
      </c>
      <c r="D2374" s="1" t="s">
        <v>90</v>
      </c>
      <c r="E2374">
        <v>2023</v>
      </c>
      <c r="F2374" s="1" t="s">
        <v>873</v>
      </c>
      <c r="G2374" s="1" t="s">
        <v>5336</v>
      </c>
      <c r="H2374" s="1" t="s">
        <v>3962</v>
      </c>
      <c r="I2374" s="1" t="s">
        <v>3963</v>
      </c>
      <c r="J2374" s="1" t="s">
        <v>51</v>
      </c>
      <c r="K2374" s="3">
        <v>18.62</v>
      </c>
      <c r="L2374">
        <v>2</v>
      </c>
      <c r="M2374" s="3">
        <v>37.24</v>
      </c>
      <c r="N2374" s="1" t="s">
        <v>29</v>
      </c>
      <c r="O2374" s="1" t="s">
        <v>37</v>
      </c>
    </row>
    <row r="2375" spans="1:15" x14ac:dyDescent="0.3">
      <c r="A2375" s="1" t="s">
        <v>5958</v>
      </c>
      <c r="B2375" s="2">
        <v>45373</v>
      </c>
      <c r="C2375" s="1" t="s">
        <v>6668</v>
      </c>
      <c r="D2375" s="1" t="s">
        <v>15</v>
      </c>
      <c r="E2375">
        <v>2024</v>
      </c>
      <c r="F2375" s="1" t="s">
        <v>205</v>
      </c>
      <c r="G2375" s="1" t="s">
        <v>1574</v>
      </c>
      <c r="H2375" s="1" t="s">
        <v>1075</v>
      </c>
      <c r="I2375" s="1" t="s">
        <v>5793</v>
      </c>
      <c r="J2375" s="1" t="s">
        <v>87</v>
      </c>
      <c r="K2375" s="3">
        <v>40.090000000000003</v>
      </c>
      <c r="L2375">
        <v>2</v>
      </c>
      <c r="M2375" s="3">
        <v>80.180000000000007</v>
      </c>
      <c r="N2375" s="1" t="s">
        <v>6669</v>
      </c>
      <c r="O2375" s="1" t="s">
        <v>44</v>
      </c>
    </row>
    <row r="2376" spans="1:15" x14ac:dyDescent="0.3">
      <c r="A2376" s="1" t="s">
        <v>5959</v>
      </c>
      <c r="B2376" s="2">
        <v>45299</v>
      </c>
      <c r="C2376" s="1" t="s">
        <v>6667</v>
      </c>
      <c r="D2376" s="1" t="s">
        <v>210</v>
      </c>
      <c r="E2376">
        <v>2024</v>
      </c>
      <c r="F2376" s="1" t="s">
        <v>710</v>
      </c>
      <c r="G2376" s="1" t="s">
        <v>711</v>
      </c>
      <c r="H2376" s="1" t="s">
        <v>197</v>
      </c>
      <c r="I2376" s="1" t="s">
        <v>3070</v>
      </c>
      <c r="J2376" s="1" t="s">
        <v>20</v>
      </c>
      <c r="K2376" s="3">
        <v>43.59</v>
      </c>
      <c r="L2376">
        <v>5</v>
      </c>
      <c r="M2376" s="3">
        <v>217.95</v>
      </c>
      <c r="N2376" s="1" t="s">
        <v>6669</v>
      </c>
      <c r="O2376" s="1" t="s">
        <v>37</v>
      </c>
    </row>
    <row r="2377" spans="1:15" x14ac:dyDescent="0.3">
      <c r="A2377" s="1" t="s">
        <v>5960</v>
      </c>
      <c r="B2377" s="2">
        <v>45478</v>
      </c>
      <c r="C2377" s="1" t="s">
        <v>6668</v>
      </c>
      <c r="D2377" s="1" t="s">
        <v>32</v>
      </c>
      <c r="E2377">
        <v>2024</v>
      </c>
      <c r="F2377" s="1" t="s">
        <v>626</v>
      </c>
      <c r="G2377" s="1" t="s">
        <v>627</v>
      </c>
      <c r="H2377" s="1" t="s">
        <v>4166</v>
      </c>
      <c r="I2377" s="1" t="s">
        <v>4167</v>
      </c>
      <c r="J2377" s="1" t="s">
        <v>70</v>
      </c>
      <c r="K2377" s="3">
        <v>46.27</v>
      </c>
      <c r="L2377">
        <v>5</v>
      </c>
      <c r="M2377" s="3">
        <v>231.35</v>
      </c>
      <c r="N2377" s="1" t="s">
        <v>88</v>
      </c>
      <c r="O2377" s="1" t="s">
        <v>193</v>
      </c>
    </row>
    <row r="2378" spans="1:15" x14ac:dyDescent="0.3">
      <c r="A2378" s="1" t="s">
        <v>5961</v>
      </c>
      <c r="B2378" s="2">
        <v>45713</v>
      </c>
      <c r="C2378" s="1" t="s">
        <v>6671</v>
      </c>
      <c r="D2378" s="1" t="s">
        <v>39</v>
      </c>
      <c r="E2378">
        <v>2025</v>
      </c>
      <c r="F2378" s="1" t="s">
        <v>499</v>
      </c>
      <c r="G2378" s="1" t="s">
        <v>5026</v>
      </c>
      <c r="H2378" s="1" t="s">
        <v>826</v>
      </c>
      <c r="I2378" s="1" t="s">
        <v>827</v>
      </c>
      <c r="J2378" s="1" t="s">
        <v>70</v>
      </c>
      <c r="K2378" s="3">
        <v>24.74</v>
      </c>
      <c r="L2378">
        <v>3</v>
      </c>
      <c r="M2378" s="3">
        <v>74.22</v>
      </c>
      <c r="N2378" s="1" t="s">
        <v>21</v>
      </c>
      <c r="O2378" s="1" t="s">
        <v>95</v>
      </c>
    </row>
    <row r="2379" spans="1:15" x14ac:dyDescent="0.3">
      <c r="A2379" s="1" t="s">
        <v>5962</v>
      </c>
      <c r="B2379" s="2">
        <v>45154</v>
      </c>
      <c r="C2379" s="1" t="s">
        <v>6670</v>
      </c>
      <c r="D2379" s="1" t="s">
        <v>90</v>
      </c>
      <c r="E2379">
        <v>2023</v>
      </c>
      <c r="F2379" s="1" t="s">
        <v>108</v>
      </c>
      <c r="G2379" s="1" t="s">
        <v>109</v>
      </c>
      <c r="H2379" s="1" t="s">
        <v>3343</v>
      </c>
      <c r="I2379" s="1" t="s">
        <v>5963</v>
      </c>
      <c r="J2379" s="1" t="s">
        <v>87</v>
      </c>
      <c r="K2379" s="3">
        <v>21.52</v>
      </c>
      <c r="L2379">
        <v>1</v>
      </c>
      <c r="M2379" s="3">
        <v>21.52</v>
      </c>
      <c r="N2379" s="1" t="s">
        <v>21</v>
      </c>
      <c r="O2379" s="1" t="s">
        <v>30</v>
      </c>
    </row>
    <row r="2380" spans="1:15" x14ac:dyDescent="0.3">
      <c r="A2380" s="1" t="s">
        <v>5964</v>
      </c>
      <c r="B2380" s="2">
        <v>45699</v>
      </c>
      <c r="C2380" s="1" t="s">
        <v>6671</v>
      </c>
      <c r="D2380" s="1" t="s">
        <v>39</v>
      </c>
      <c r="E2380">
        <v>2025</v>
      </c>
      <c r="F2380" s="1" t="s">
        <v>463</v>
      </c>
      <c r="G2380" s="1" t="s">
        <v>3228</v>
      </c>
      <c r="H2380" s="1" t="s">
        <v>4106</v>
      </c>
      <c r="I2380" s="1" t="s">
        <v>4107</v>
      </c>
      <c r="J2380" s="1" t="s">
        <v>87</v>
      </c>
      <c r="K2380" s="3">
        <v>44.06</v>
      </c>
      <c r="L2380">
        <v>1</v>
      </c>
      <c r="M2380" s="3">
        <v>44.06</v>
      </c>
      <c r="N2380" s="1" t="s">
        <v>21</v>
      </c>
      <c r="O2380" s="1" t="s">
        <v>193</v>
      </c>
    </row>
    <row r="2381" spans="1:15" x14ac:dyDescent="0.3">
      <c r="A2381" s="1" t="s">
        <v>5965</v>
      </c>
      <c r="B2381" s="2">
        <v>45417</v>
      </c>
      <c r="C2381" s="1" t="s">
        <v>6666</v>
      </c>
      <c r="D2381" s="1" t="s">
        <v>46</v>
      </c>
      <c r="E2381">
        <v>2024</v>
      </c>
      <c r="F2381" s="1" t="s">
        <v>91</v>
      </c>
      <c r="G2381" s="1" t="s">
        <v>92</v>
      </c>
      <c r="H2381" s="1" t="s">
        <v>1557</v>
      </c>
      <c r="I2381" s="1" t="s">
        <v>3500</v>
      </c>
      <c r="J2381" s="1" t="s">
        <v>87</v>
      </c>
      <c r="K2381" s="3">
        <v>6.63</v>
      </c>
      <c r="L2381">
        <v>2</v>
      </c>
      <c r="M2381" s="3">
        <v>13.26</v>
      </c>
      <c r="N2381" s="1" t="s">
        <v>21</v>
      </c>
      <c r="O2381" s="1" t="s">
        <v>22</v>
      </c>
    </row>
    <row r="2382" spans="1:15" x14ac:dyDescent="0.3">
      <c r="A2382" s="1" t="s">
        <v>5966</v>
      </c>
      <c r="B2382" s="2">
        <v>44837</v>
      </c>
      <c r="C2382" s="1" t="s">
        <v>6667</v>
      </c>
      <c r="D2382" s="1" t="s">
        <v>133</v>
      </c>
      <c r="E2382">
        <v>2022</v>
      </c>
      <c r="F2382" s="1" t="s">
        <v>616</v>
      </c>
      <c r="G2382" s="1" t="s">
        <v>3545</v>
      </c>
      <c r="H2382" s="1" t="s">
        <v>4441</v>
      </c>
      <c r="I2382" s="1" t="s">
        <v>4442</v>
      </c>
      <c r="J2382" s="1" t="s">
        <v>20</v>
      </c>
      <c r="K2382" s="3">
        <v>8.9</v>
      </c>
      <c r="L2382">
        <v>4</v>
      </c>
      <c r="M2382" s="3">
        <v>35.6</v>
      </c>
      <c r="N2382" s="1" t="s">
        <v>6669</v>
      </c>
      <c r="O2382" s="1" t="s">
        <v>193</v>
      </c>
    </row>
    <row r="2383" spans="1:15" x14ac:dyDescent="0.3">
      <c r="A2383" s="1" t="s">
        <v>5967</v>
      </c>
      <c r="B2383" s="2">
        <v>45135</v>
      </c>
      <c r="C2383" s="1" t="s">
        <v>6668</v>
      </c>
      <c r="D2383" s="1" t="s">
        <v>32</v>
      </c>
      <c r="E2383">
        <v>2023</v>
      </c>
      <c r="F2383" s="1" t="s">
        <v>3330</v>
      </c>
      <c r="G2383" s="1" t="s">
        <v>3331</v>
      </c>
      <c r="H2383" s="1" t="s">
        <v>2872</v>
      </c>
      <c r="I2383" s="1" t="s">
        <v>3826</v>
      </c>
      <c r="J2383" s="1" t="s">
        <v>51</v>
      </c>
      <c r="K2383" s="3">
        <v>11.63</v>
      </c>
      <c r="L2383">
        <v>2</v>
      </c>
      <c r="M2383" s="3">
        <v>23.26</v>
      </c>
      <c r="N2383" s="1" t="s">
        <v>88</v>
      </c>
      <c r="O2383" s="1" t="s">
        <v>52</v>
      </c>
    </row>
    <row r="2384" spans="1:15" x14ac:dyDescent="0.3">
      <c r="A2384" s="1" t="s">
        <v>5968</v>
      </c>
      <c r="B2384" s="2">
        <v>45201</v>
      </c>
      <c r="C2384" s="1" t="s">
        <v>6667</v>
      </c>
      <c r="D2384" s="1" t="s">
        <v>133</v>
      </c>
      <c r="E2384">
        <v>2023</v>
      </c>
      <c r="F2384" s="1" t="s">
        <v>1254</v>
      </c>
      <c r="G2384" s="1" t="s">
        <v>1255</v>
      </c>
      <c r="H2384" s="1" t="s">
        <v>2872</v>
      </c>
      <c r="I2384" s="1" t="s">
        <v>3488</v>
      </c>
      <c r="J2384" s="1" t="s">
        <v>70</v>
      </c>
      <c r="K2384" s="3">
        <v>46.25</v>
      </c>
      <c r="L2384">
        <v>2</v>
      </c>
      <c r="M2384" s="3">
        <v>92.5</v>
      </c>
      <c r="N2384" s="1" t="s">
        <v>21</v>
      </c>
      <c r="O2384" s="1" t="s">
        <v>37</v>
      </c>
    </row>
    <row r="2385" spans="1:15" x14ac:dyDescent="0.3">
      <c r="A2385" s="1" t="s">
        <v>5969</v>
      </c>
      <c r="B2385" s="2">
        <v>45565</v>
      </c>
      <c r="C2385" s="1" t="s">
        <v>6667</v>
      </c>
      <c r="D2385" s="1" t="s">
        <v>60</v>
      </c>
      <c r="E2385">
        <v>2024</v>
      </c>
      <c r="F2385" s="1" t="s">
        <v>169</v>
      </c>
      <c r="G2385" s="1" t="s">
        <v>4404</v>
      </c>
      <c r="H2385" s="1" t="s">
        <v>345</v>
      </c>
      <c r="I2385" s="1" t="s">
        <v>346</v>
      </c>
      <c r="J2385" s="1" t="s">
        <v>70</v>
      </c>
      <c r="K2385" s="3">
        <v>43.98</v>
      </c>
      <c r="L2385">
        <v>3</v>
      </c>
      <c r="M2385" s="3">
        <v>131.94</v>
      </c>
      <c r="N2385" s="1" t="s">
        <v>21</v>
      </c>
      <c r="O2385" s="1" t="s">
        <v>22</v>
      </c>
    </row>
    <row r="2386" spans="1:15" x14ac:dyDescent="0.3">
      <c r="A2386" s="1" t="s">
        <v>5970</v>
      </c>
      <c r="B2386" s="2">
        <v>45689</v>
      </c>
      <c r="C2386" s="1" t="s">
        <v>6673</v>
      </c>
      <c r="D2386" s="1" t="s">
        <v>39</v>
      </c>
      <c r="E2386">
        <v>2025</v>
      </c>
      <c r="F2386" s="1" t="s">
        <v>859</v>
      </c>
      <c r="G2386" s="1" t="s">
        <v>860</v>
      </c>
      <c r="H2386" s="1" t="s">
        <v>4504</v>
      </c>
      <c r="I2386" s="1" t="s">
        <v>4505</v>
      </c>
      <c r="J2386" s="1" t="s">
        <v>20</v>
      </c>
      <c r="K2386" s="3">
        <v>42.45</v>
      </c>
      <c r="L2386">
        <v>3</v>
      </c>
      <c r="M2386" s="3">
        <v>127.35</v>
      </c>
      <c r="N2386" s="1" t="s">
        <v>29</v>
      </c>
      <c r="O2386" s="1" t="s">
        <v>30</v>
      </c>
    </row>
    <row r="2387" spans="1:15" x14ac:dyDescent="0.3">
      <c r="A2387" s="1" t="s">
        <v>5971</v>
      </c>
      <c r="B2387" s="2">
        <v>45018</v>
      </c>
      <c r="C2387" s="1" t="s">
        <v>6666</v>
      </c>
      <c r="D2387" s="1" t="s">
        <v>82</v>
      </c>
      <c r="E2387">
        <v>2023</v>
      </c>
      <c r="F2387" s="1" t="s">
        <v>2317</v>
      </c>
      <c r="G2387" s="1" t="s">
        <v>2318</v>
      </c>
      <c r="H2387" s="1" t="s">
        <v>5972</v>
      </c>
      <c r="I2387" s="1" t="s">
        <v>5973</v>
      </c>
      <c r="J2387" s="1" t="s">
        <v>51</v>
      </c>
      <c r="K2387" s="3">
        <v>35.81</v>
      </c>
      <c r="L2387">
        <v>4</v>
      </c>
      <c r="M2387" s="3">
        <v>143.24</v>
      </c>
      <c r="N2387" s="1" t="s">
        <v>29</v>
      </c>
      <c r="O2387" s="1" t="s">
        <v>22</v>
      </c>
    </row>
    <row r="2388" spans="1:15" x14ac:dyDescent="0.3">
      <c r="A2388" s="1" t="s">
        <v>5974</v>
      </c>
      <c r="B2388" s="2">
        <v>45598</v>
      </c>
      <c r="C2388" s="1" t="s">
        <v>6673</v>
      </c>
      <c r="D2388" s="1" t="s">
        <v>54</v>
      </c>
      <c r="E2388">
        <v>2024</v>
      </c>
      <c r="F2388" s="1" t="s">
        <v>636</v>
      </c>
      <c r="G2388" s="1" t="s">
        <v>1213</v>
      </c>
      <c r="H2388" s="1" t="s">
        <v>4220</v>
      </c>
      <c r="I2388" s="1" t="s">
        <v>4221</v>
      </c>
      <c r="J2388" s="1" t="s">
        <v>87</v>
      </c>
      <c r="K2388" s="3">
        <v>20.34</v>
      </c>
      <c r="L2388">
        <v>1</v>
      </c>
      <c r="M2388" s="3">
        <v>20.34</v>
      </c>
      <c r="N2388" s="1" t="s">
        <v>21</v>
      </c>
      <c r="O2388" s="1" t="s">
        <v>37</v>
      </c>
    </row>
    <row r="2389" spans="1:15" x14ac:dyDescent="0.3">
      <c r="A2389" s="1" t="s">
        <v>5975</v>
      </c>
      <c r="B2389" s="2">
        <v>45095</v>
      </c>
      <c r="C2389" s="1" t="s">
        <v>6666</v>
      </c>
      <c r="D2389" s="1" t="s">
        <v>24</v>
      </c>
      <c r="E2389">
        <v>2023</v>
      </c>
      <c r="F2389" s="1" t="s">
        <v>2327</v>
      </c>
      <c r="G2389" s="1" t="s">
        <v>4146</v>
      </c>
      <c r="H2389" s="1" t="s">
        <v>42</v>
      </c>
      <c r="I2389" s="1" t="s">
        <v>5976</v>
      </c>
      <c r="J2389" s="1" t="s">
        <v>87</v>
      </c>
      <c r="K2389" s="3">
        <v>15.19</v>
      </c>
      <c r="L2389">
        <v>4</v>
      </c>
      <c r="M2389" s="3">
        <v>60.76</v>
      </c>
      <c r="N2389" s="1" t="s">
        <v>29</v>
      </c>
      <c r="O2389" s="1" t="s">
        <v>30</v>
      </c>
    </row>
    <row r="2390" spans="1:15" x14ac:dyDescent="0.3">
      <c r="A2390" s="1" t="s">
        <v>5977</v>
      </c>
      <c r="B2390" s="2">
        <v>44944</v>
      </c>
      <c r="C2390" s="1" t="s">
        <v>6670</v>
      </c>
      <c r="D2390" s="1" t="s">
        <v>210</v>
      </c>
      <c r="E2390">
        <v>2023</v>
      </c>
      <c r="F2390" s="1" t="s">
        <v>1405</v>
      </c>
      <c r="G2390" s="1" t="s">
        <v>1406</v>
      </c>
      <c r="H2390" s="1" t="s">
        <v>984</v>
      </c>
      <c r="I2390" s="1" t="s">
        <v>985</v>
      </c>
      <c r="J2390" s="1" t="s">
        <v>70</v>
      </c>
      <c r="K2390" s="3">
        <v>49.05</v>
      </c>
      <c r="L2390">
        <v>4</v>
      </c>
      <c r="M2390" s="3">
        <v>196.2</v>
      </c>
      <c r="N2390" s="1" t="s">
        <v>6669</v>
      </c>
      <c r="O2390" s="1" t="s">
        <v>22</v>
      </c>
    </row>
    <row r="2391" spans="1:15" x14ac:dyDescent="0.3">
      <c r="A2391" s="1" t="s">
        <v>5978</v>
      </c>
      <c r="B2391" s="2">
        <v>45325</v>
      </c>
      <c r="C2391" s="1" t="s">
        <v>6673</v>
      </c>
      <c r="D2391" s="1" t="s">
        <v>39</v>
      </c>
      <c r="E2391">
        <v>2024</v>
      </c>
      <c r="F2391" s="1" t="s">
        <v>898</v>
      </c>
      <c r="G2391" s="1" t="s">
        <v>899</v>
      </c>
      <c r="H2391" s="1" t="s">
        <v>5708</v>
      </c>
      <c r="I2391" s="1" t="s">
        <v>5979</v>
      </c>
      <c r="J2391" s="1" t="s">
        <v>87</v>
      </c>
      <c r="K2391" s="3">
        <v>12</v>
      </c>
      <c r="L2391">
        <v>3</v>
      </c>
      <c r="M2391" s="3">
        <v>36</v>
      </c>
      <c r="N2391" s="1" t="s">
        <v>21</v>
      </c>
      <c r="O2391" s="1" t="s">
        <v>30</v>
      </c>
    </row>
    <row r="2392" spans="1:15" x14ac:dyDescent="0.3">
      <c r="A2392" s="1" t="s">
        <v>5980</v>
      </c>
      <c r="B2392" s="2">
        <v>45432</v>
      </c>
      <c r="C2392" s="1" t="s">
        <v>6667</v>
      </c>
      <c r="D2392" s="1" t="s">
        <v>46</v>
      </c>
      <c r="E2392">
        <v>2024</v>
      </c>
      <c r="F2392" s="1" t="s">
        <v>3706</v>
      </c>
      <c r="G2392" s="1" t="s">
        <v>3707</v>
      </c>
      <c r="H2392" s="1" t="s">
        <v>375</v>
      </c>
      <c r="I2392" s="1" t="s">
        <v>376</v>
      </c>
      <c r="J2392" s="1" t="s">
        <v>70</v>
      </c>
      <c r="K2392" s="3">
        <v>12.77</v>
      </c>
      <c r="L2392">
        <v>3</v>
      </c>
      <c r="M2392" s="3">
        <v>38.31</v>
      </c>
      <c r="N2392" s="1" t="s">
        <v>21</v>
      </c>
      <c r="O2392" s="1" t="s">
        <v>80</v>
      </c>
    </row>
    <row r="2393" spans="1:15" x14ac:dyDescent="0.3">
      <c r="A2393" s="1" t="s">
        <v>5981</v>
      </c>
      <c r="B2393" s="2">
        <v>45566</v>
      </c>
      <c r="C2393" s="1" t="s">
        <v>6671</v>
      </c>
      <c r="D2393" s="1" t="s">
        <v>133</v>
      </c>
      <c r="E2393">
        <v>2024</v>
      </c>
      <c r="F2393" s="1" t="s">
        <v>4813</v>
      </c>
      <c r="G2393" s="1" t="s">
        <v>4814</v>
      </c>
      <c r="H2393" s="1" t="s">
        <v>1024</v>
      </c>
      <c r="I2393" s="1" t="s">
        <v>1904</v>
      </c>
      <c r="J2393" s="1" t="s">
        <v>87</v>
      </c>
      <c r="K2393" s="3">
        <v>27.31</v>
      </c>
      <c r="L2393">
        <v>2</v>
      </c>
      <c r="M2393" s="3">
        <v>54.62</v>
      </c>
      <c r="N2393" s="1" t="s">
        <v>6669</v>
      </c>
      <c r="O2393" s="1" t="s">
        <v>37</v>
      </c>
    </row>
    <row r="2394" spans="1:15" x14ac:dyDescent="0.3">
      <c r="A2394" s="1" t="s">
        <v>5982</v>
      </c>
      <c r="B2394" s="2">
        <v>45729</v>
      </c>
      <c r="C2394" s="1" t="s">
        <v>6672</v>
      </c>
      <c r="D2394" s="1" t="s">
        <v>15</v>
      </c>
      <c r="E2394">
        <v>2025</v>
      </c>
      <c r="F2394" s="1" t="s">
        <v>1637</v>
      </c>
      <c r="G2394" s="1" t="s">
        <v>1638</v>
      </c>
      <c r="H2394" s="1" t="s">
        <v>2382</v>
      </c>
      <c r="I2394" s="1" t="s">
        <v>4535</v>
      </c>
      <c r="J2394" s="1" t="s">
        <v>20</v>
      </c>
      <c r="K2394" s="3">
        <v>12.56</v>
      </c>
      <c r="L2394">
        <v>3</v>
      </c>
      <c r="M2394" s="3">
        <v>37.68</v>
      </c>
      <c r="N2394" s="1" t="s">
        <v>21</v>
      </c>
      <c r="O2394" s="1" t="s">
        <v>22</v>
      </c>
    </row>
    <row r="2395" spans="1:15" x14ac:dyDescent="0.3">
      <c r="A2395" s="1" t="s">
        <v>5983</v>
      </c>
      <c r="B2395" s="2">
        <v>45011</v>
      </c>
      <c r="C2395" s="1" t="s">
        <v>6666</v>
      </c>
      <c r="D2395" s="1" t="s">
        <v>15</v>
      </c>
      <c r="E2395">
        <v>2023</v>
      </c>
      <c r="F2395" s="1" t="s">
        <v>2972</v>
      </c>
      <c r="G2395" s="1" t="s">
        <v>2973</v>
      </c>
      <c r="H2395" s="1" t="s">
        <v>811</v>
      </c>
      <c r="I2395" s="1" t="s">
        <v>5159</v>
      </c>
      <c r="J2395" s="1" t="s">
        <v>20</v>
      </c>
      <c r="K2395" s="3">
        <v>17.37</v>
      </c>
      <c r="L2395">
        <v>1</v>
      </c>
      <c r="M2395" s="3">
        <v>17.37</v>
      </c>
      <c r="N2395" s="1" t="s">
        <v>21</v>
      </c>
      <c r="O2395" s="1" t="s">
        <v>95</v>
      </c>
    </row>
    <row r="2396" spans="1:15" x14ac:dyDescent="0.3">
      <c r="A2396" s="1" t="s">
        <v>5984</v>
      </c>
      <c r="B2396" s="2">
        <v>44951</v>
      </c>
      <c r="C2396" s="1" t="s">
        <v>6670</v>
      </c>
      <c r="D2396" s="1" t="s">
        <v>210</v>
      </c>
      <c r="E2396">
        <v>2023</v>
      </c>
      <c r="F2396" s="1" t="s">
        <v>1095</v>
      </c>
      <c r="G2396" s="1" t="s">
        <v>1151</v>
      </c>
      <c r="H2396" s="1" t="s">
        <v>4132</v>
      </c>
      <c r="I2396" s="1" t="s">
        <v>4133</v>
      </c>
      <c r="J2396" s="1" t="s">
        <v>20</v>
      </c>
      <c r="K2396" s="3">
        <v>27.61</v>
      </c>
      <c r="L2396">
        <v>4</v>
      </c>
      <c r="M2396" s="3">
        <v>110.44</v>
      </c>
      <c r="N2396" s="1" t="s">
        <v>6669</v>
      </c>
      <c r="O2396" s="1" t="s">
        <v>30</v>
      </c>
    </row>
    <row r="2397" spans="1:15" x14ac:dyDescent="0.3">
      <c r="A2397" s="1" t="s">
        <v>5985</v>
      </c>
      <c r="B2397" s="2">
        <v>44916</v>
      </c>
      <c r="C2397" s="1" t="s">
        <v>6670</v>
      </c>
      <c r="D2397" s="1" t="s">
        <v>107</v>
      </c>
      <c r="E2397">
        <v>2022</v>
      </c>
      <c r="F2397" s="1" t="s">
        <v>5537</v>
      </c>
      <c r="G2397" s="1" t="s">
        <v>5538</v>
      </c>
      <c r="H2397" s="1" t="s">
        <v>2053</v>
      </c>
      <c r="I2397" s="1" t="s">
        <v>5986</v>
      </c>
      <c r="J2397" s="1" t="s">
        <v>51</v>
      </c>
      <c r="K2397" s="3">
        <v>15.39</v>
      </c>
      <c r="L2397">
        <v>5</v>
      </c>
      <c r="M2397" s="3">
        <v>76.95</v>
      </c>
      <c r="N2397" s="1" t="s">
        <v>6669</v>
      </c>
      <c r="O2397" s="1" t="s">
        <v>22</v>
      </c>
    </row>
    <row r="2398" spans="1:15" x14ac:dyDescent="0.3">
      <c r="A2398" s="1" t="s">
        <v>5987</v>
      </c>
      <c r="B2398" s="2">
        <v>45299</v>
      </c>
      <c r="C2398" s="1" t="s">
        <v>6667</v>
      </c>
      <c r="D2398" s="1" t="s">
        <v>210</v>
      </c>
      <c r="E2398">
        <v>2024</v>
      </c>
      <c r="F2398" s="1" t="s">
        <v>2206</v>
      </c>
      <c r="G2398" s="1" t="s">
        <v>2207</v>
      </c>
      <c r="H2398" s="1" t="s">
        <v>4269</v>
      </c>
      <c r="I2398" s="1" t="s">
        <v>4270</v>
      </c>
      <c r="J2398" s="1" t="s">
        <v>87</v>
      </c>
      <c r="K2398" s="3">
        <v>45.21</v>
      </c>
      <c r="L2398">
        <v>5</v>
      </c>
      <c r="M2398" s="3">
        <v>226.05</v>
      </c>
      <c r="N2398" s="1" t="s">
        <v>29</v>
      </c>
      <c r="O2398" s="1" t="s">
        <v>44</v>
      </c>
    </row>
    <row r="2399" spans="1:15" x14ac:dyDescent="0.3">
      <c r="A2399" s="1" t="s">
        <v>5988</v>
      </c>
      <c r="B2399" s="2">
        <v>45156</v>
      </c>
      <c r="C2399" s="1" t="s">
        <v>6668</v>
      </c>
      <c r="D2399" s="1" t="s">
        <v>90</v>
      </c>
      <c r="E2399">
        <v>2023</v>
      </c>
      <c r="F2399" s="1" t="s">
        <v>3238</v>
      </c>
      <c r="G2399" s="1" t="s">
        <v>3239</v>
      </c>
      <c r="H2399" s="1" t="s">
        <v>176</v>
      </c>
      <c r="I2399" s="1" t="s">
        <v>3229</v>
      </c>
      <c r="J2399" s="1" t="s">
        <v>20</v>
      </c>
      <c r="K2399" s="3">
        <v>24.43</v>
      </c>
      <c r="L2399">
        <v>3</v>
      </c>
      <c r="M2399" s="3">
        <v>73.290000000000006</v>
      </c>
      <c r="N2399" s="1" t="s">
        <v>6669</v>
      </c>
      <c r="O2399" s="1" t="s">
        <v>37</v>
      </c>
    </row>
    <row r="2400" spans="1:15" x14ac:dyDescent="0.3">
      <c r="A2400" s="1" t="s">
        <v>5989</v>
      </c>
      <c r="B2400" s="2">
        <v>45683</v>
      </c>
      <c r="C2400" s="1" t="s">
        <v>6666</v>
      </c>
      <c r="D2400" s="1" t="s">
        <v>210</v>
      </c>
      <c r="E2400">
        <v>2025</v>
      </c>
      <c r="F2400" s="1" t="s">
        <v>2028</v>
      </c>
      <c r="G2400" s="1" t="s">
        <v>2029</v>
      </c>
      <c r="H2400" s="1" t="s">
        <v>518</v>
      </c>
      <c r="I2400" s="1" t="s">
        <v>916</v>
      </c>
      <c r="J2400" s="1" t="s">
        <v>87</v>
      </c>
      <c r="K2400" s="3">
        <v>27.36</v>
      </c>
      <c r="L2400">
        <v>3</v>
      </c>
      <c r="M2400" s="3">
        <v>82.08</v>
      </c>
      <c r="N2400" s="1" t="s">
        <v>6669</v>
      </c>
      <c r="O2400" s="1" t="s">
        <v>30</v>
      </c>
    </row>
    <row r="2401" spans="1:15" x14ac:dyDescent="0.3">
      <c r="A2401" s="1" t="s">
        <v>5990</v>
      </c>
      <c r="B2401" s="2">
        <v>44993</v>
      </c>
      <c r="C2401" s="1" t="s">
        <v>6670</v>
      </c>
      <c r="D2401" s="1" t="s">
        <v>15</v>
      </c>
      <c r="E2401">
        <v>2023</v>
      </c>
      <c r="F2401" s="1" t="s">
        <v>433</v>
      </c>
      <c r="G2401" s="1" t="s">
        <v>5991</v>
      </c>
      <c r="H2401" s="1" t="s">
        <v>1085</v>
      </c>
      <c r="I2401" s="1" t="s">
        <v>5992</v>
      </c>
      <c r="J2401" s="1" t="s">
        <v>70</v>
      </c>
      <c r="K2401" s="3">
        <v>26.45</v>
      </c>
      <c r="L2401">
        <v>3</v>
      </c>
      <c r="M2401" s="3">
        <v>79.349999999999994</v>
      </c>
      <c r="N2401" s="1" t="s">
        <v>88</v>
      </c>
      <c r="O2401" s="1" t="s">
        <v>30</v>
      </c>
    </row>
    <row r="2402" spans="1:15" x14ac:dyDescent="0.3">
      <c r="A2402" s="1" t="s">
        <v>5993</v>
      </c>
      <c r="B2402" s="2">
        <v>45503</v>
      </c>
      <c r="C2402" s="1" t="s">
        <v>6671</v>
      </c>
      <c r="D2402" s="1" t="s">
        <v>32</v>
      </c>
      <c r="E2402">
        <v>2024</v>
      </c>
      <c r="F2402" s="1" t="s">
        <v>3924</v>
      </c>
      <c r="G2402" s="1" t="s">
        <v>3925</v>
      </c>
      <c r="H2402" s="1" t="s">
        <v>2213</v>
      </c>
      <c r="I2402" s="1" t="s">
        <v>3431</v>
      </c>
      <c r="J2402" s="1" t="s">
        <v>20</v>
      </c>
      <c r="K2402" s="3">
        <v>36.770000000000003</v>
      </c>
      <c r="L2402">
        <v>5</v>
      </c>
      <c r="M2402" s="3">
        <v>183.85</v>
      </c>
      <c r="N2402" s="1" t="s">
        <v>88</v>
      </c>
      <c r="O2402" s="1" t="s">
        <v>193</v>
      </c>
    </row>
    <row r="2403" spans="1:15" x14ac:dyDescent="0.3">
      <c r="A2403" s="1" t="s">
        <v>5994</v>
      </c>
      <c r="B2403" s="2">
        <v>44982</v>
      </c>
      <c r="C2403" s="1" t="s">
        <v>6673</v>
      </c>
      <c r="D2403" s="1" t="s">
        <v>39</v>
      </c>
      <c r="E2403">
        <v>2023</v>
      </c>
      <c r="F2403" s="1" t="s">
        <v>5995</v>
      </c>
      <c r="G2403" s="1" t="s">
        <v>5996</v>
      </c>
      <c r="H2403" s="1" t="s">
        <v>1277</v>
      </c>
      <c r="I2403" s="1" t="s">
        <v>1278</v>
      </c>
      <c r="J2403" s="1" t="s">
        <v>20</v>
      </c>
      <c r="K2403" s="3">
        <v>21.03</v>
      </c>
      <c r="L2403">
        <v>4</v>
      </c>
      <c r="M2403" s="3">
        <v>84.12</v>
      </c>
      <c r="N2403" s="1" t="s">
        <v>21</v>
      </c>
      <c r="O2403" s="1" t="s">
        <v>193</v>
      </c>
    </row>
    <row r="2404" spans="1:15" x14ac:dyDescent="0.3">
      <c r="A2404" s="1" t="s">
        <v>5997</v>
      </c>
      <c r="B2404" s="2">
        <v>44890</v>
      </c>
      <c r="C2404" s="1" t="s">
        <v>6668</v>
      </c>
      <c r="D2404" s="1" t="s">
        <v>54</v>
      </c>
      <c r="E2404">
        <v>2022</v>
      </c>
      <c r="F2404" s="1" t="s">
        <v>1691</v>
      </c>
      <c r="G2404" s="1" t="s">
        <v>3674</v>
      </c>
      <c r="H2404" s="1" t="s">
        <v>93</v>
      </c>
      <c r="I2404" s="1" t="s">
        <v>3844</v>
      </c>
      <c r="J2404" s="1" t="s">
        <v>70</v>
      </c>
      <c r="K2404" s="3">
        <v>35.020000000000003</v>
      </c>
      <c r="L2404">
        <v>5</v>
      </c>
      <c r="M2404" s="3">
        <v>175.1</v>
      </c>
      <c r="N2404" s="1" t="s">
        <v>21</v>
      </c>
      <c r="O2404" s="1" t="s">
        <v>37</v>
      </c>
    </row>
    <row r="2405" spans="1:15" x14ac:dyDescent="0.3">
      <c r="A2405" s="1" t="s">
        <v>5998</v>
      </c>
      <c r="B2405" s="2">
        <v>45556</v>
      </c>
      <c r="C2405" s="1" t="s">
        <v>6673</v>
      </c>
      <c r="D2405" s="1" t="s">
        <v>60</v>
      </c>
      <c r="E2405">
        <v>2024</v>
      </c>
      <c r="F2405" s="1" t="s">
        <v>4028</v>
      </c>
      <c r="G2405" s="1" t="s">
        <v>4029</v>
      </c>
      <c r="H2405" s="1" t="s">
        <v>1613</v>
      </c>
      <c r="I2405" s="1" t="s">
        <v>2442</v>
      </c>
      <c r="J2405" s="1" t="s">
        <v>70</v>
      </c>
      <c r="K2405" s="3">
        <v>14.32</v>
      </c>
      <c r="L2405">
        <v>3</v>
      </c>
      <c r="M2405" s="3">
        <v>42.96</v>
      </c>
      <c r="N2405" s="1" t="s">
        <v>88</v>
      </c>
      <c r="O2405" s="1" t="s">
        <v>193</v>
      </c>
    </row>
    <row r="2406" spans="1:15" x14ac:dyDescent="0.3">
      <c r="A2406" s="1" t="s">
        <v>5999</v>
      </c>
      <c r="B2406" s="2">
        <v>45290</v>
      </c>
      <c r="C2406" s="1" t="s">
        <v>6673</v>
      </c>
      <c r="D2406" s="1" t="s">
        <v>107</v>
      </c>
      <c r="E2406">
        <v>2023</v>
      </c>
      <c r="F2406" s="1" t="s">
        <v>511</v>
      </c>
      <c r="G2406" s="1" t="s">
        <v>1364</v>
      </c>
      <c r="H2406" s="1" t="s">
        <v>2796</v>
      </c>
      <c r="I2406" s="1" t="s">
        <v>4314</v>
      </c>
      <c r="J2406" s="1" t="s">
        <v>20</v>
      </c>
      <c r="K2406" s="3">
        <v>31.98</v>
      </c>
      <c r="L2406">
        <v>2</v>
      </c>
      <c r="M2406" s="3">
        <v>63.96</v>
      </c>
      <c r="N2406" s="1" t="s">
        <v>29</v>
      </c>
      <c r="O2406" s="1" t="s">
        <v>37</v>
      </c>
    </row>
    <row r="2407" spans="1:15" x14ac:dyDescent="0.3">
      <c r="A2407" s="1" t="s">
        <v>6000</v>
      </c>
      <c r="B2407" s="2">
        <v>45663</v>
      </c>
      <c r="C2407" s="1" t="s">
        <v>6667</v>
      </c>
      <c r="D2407" s="1" t="s">
        <v>210</v>
      </c>
      <c r="E2407">
        <v>2025</v>
      </c>
      <c r="F2407" s="1" t="s">
        <v>2345</v>
      </c>
      <c r="G2407" s="1" t="s">
        <v>2346</v>
      </c>
      <c r="H2407" s="1" t="s">
        <v>3791</v>
      </c>
      <c r="I2407" s="1" t="s">
        <v>3792</v>
      </c>
      <c r="J2407" s="1" t="s">
        <v>20</v>
      </c>
      <c r="K2407" s="3">
        <v>43.58</v>
      </c>
      <c r="L2407">
        <v>1</v>
      </c>
      <c r="M2407" s="3">
        <v>43.58</v>
      </c>
      <c r="N2407" s="1" t="s">
        <v>6669</v>
      </c>
      <c r="O2407" s="1" t="s">
        <v>30</v>
      </c>
    </row>
    <row r="2408" spans="1:15" x14ac:dyDescent="0.3">
      <c r="A2408" s="1" t="s">
        <v>6001</v>
      </c>
      <c r="B2408" s="2">
        <v>45710</v>
      </c>
      <c r="C2408" s="1" t="s">
        <v>6673</v>
      </c>
      <c r="D2408" s="1" t="s">
        <v>39</v>
      </c>
      <c r="E2408">
        <v>2025</v>
      </c>
      <c r="F2408" s="1" t="s">
        <v>2884</v>
      </c>
      <c r="G2408" s="1" t="s">
        <v>3870</v>
      </c>
      <c r="H2408" s="1" t="s">
        <v>421</v>
      </c>
      <c r="I2408" s="1" t="s">
        <v>422</v>
      </c>
      <c r="J2408" s="1" t="s">
        <v>20</v>
      </c>
      <c r="K2408" s="3">
        <v>11.86</v>
      </c>
      <c r="L2408">
        <v>3</v>
      </c>
      <c r="M2408" s="3">
        <v>35.58</v>
      </c>
      <c r="N2408" s="1" t="s">
        <v>29</v>
      </c>
      <c r="O2408" s="1" t="s">
        <v>37</v>
      </c>
    </row>
    <row r="2409" spans="1:15" x14ac:dyDescent="0.3">
      <c r="A2409" s="1" t="s">
        <v>6002</v>
      </c>
      <c r="B2409" s="2">
        <v>45384</v>
      </c>
      <c r="C2409" s="1" t="s">
        <v>6671</v>
      </c>
      <c r="D2409" s="1" t="s">
        <v>82</v>
      </c>
      <c r="E2409">
        <v>2024</v>
      </c>
      <c r="F2409" s="1" t="s">
        <v>3632</v>
      </c>
      <c r="G2409" s="1" t="s">
        <v>3633</v>
      </c>
      <c r="H2409" s="1" t="s">
        <v>6003</v>
      </c>
      <c r="I2409" s="1" t="s">
        <v>6004</v>
      </c>
      <c r="J2409" s="1" t="s">
        <v>51</v>
      </c>
      <c r="K2409" s="3">
        <v>6.83</v>
      </c>
      <c r="L2409">
        <v>5</v>
      </c>
      <c r="M2409" s="3">
        <v>34.15</v>
      </c>
      <c r="N2409" s="1" t="s">
        <v>88</v>
      </c>
      <c r="O2409" s="1" t="s">
        <v>193</v>
      </c>
    </row>
    <row r="2410" spans="1:15" x14ac:dyDescent="0.3">
      <c r="A2410" s="1" t="s">
        <v>6005</v>
      </c>
      <c r="B2410" s="2">
        <v>44973</v>
      </c>
      <c r="C2410" s="1" t="s">
        <v>6672</v>
      </c>
      <c r="D2410" s="1" t="s">
        <v>39</v>
      </c>
      <c r="E2410">
        <v>2023</v>
      </c>
      <c r="F2410" s="1" t="s">
        <v>4798</v>
      </c>
      <c r="G2410" s="1" t="s">
        <v>4799</v>
      </c>
      <c r="H2410" s="1" t="s">
        <v>416</v>
      </c>
      <c r="I2410" s="1" t="s">
        <v>3411</v>
      </c>
      <c r="J2410" s="1" t="s">
        <v>20</v>
      </c>
      <c r="K2410" s="3">
        <v>44.82</v>
      </c>
      <c r="L2410">
        <v>5</v>
      </c>
      <c r="M2410" s="3">
        <v>224.1</v>
      </c>
      <c r="N2410" s="1" t="s">
        <v>21</v>
      </c>
      <c r="O2410" s="1" t="s">
        <v>22</v>
      </c>
    </row>
    <row r="2411" spans="1:15" x14ac:dyDescent="0.3">
      <c r="A2411" s="1" t="s">
        <v>6006</v>
      </c>
      <c r="B2411" s="2">
        <v>45492</v>
      </c>
      <c r="C2411" s="1" t="s">
        <v>6668</v>
      </c>
      <c r="D2411" s="1" t="s">
        <v>32</v>
      </c>
      <c r="E2411">
        <v>2024</v>
      </c>
      <c r="F2411" s="1" t="s">
        <v>1163</v>
      </c>
      <c r="G2411" s="1" t="s">
        <v>4866</v>
      </c>
      <c r="H2411" s="1" t="s">
        <v>2509</v>
      </c>
      <c r="I2411" s="1" t="s">
        <v>2510</v>
      </c>
      <c r="J2411" s="1" t="s">
        <v>70</v>
      </c>
      <c r="K2411" s="3">
        <v>25.2</v>
      </c>
      <c r="L2411">
        <v>4</v>
      </c>
      <c r="M2411" s="3">
        <v>100.8</v>
      </c>
      <c r="N2411" s="1" t="s">
        <v>6669</v>
      </c>
      <c r="O2411" s="1" t="s">
        <v>22</v>
      </c>
    </row>
    <row r="2412" spans="1:15" x14ac:dyDescent="0.3">
      <c r="A2412" s="1" t="s">
        <v>6007</v>
      </c>
      <c r="B2412" s="2">
        <v>45645</v>
      </c>
      <c r="C2412" s="1" t="s">
        <v>6672</v>
      </c>
      <c r="D2412" s="1" t="s">
        <v>107</v>
      </c>
      <c r="E2412">
        <v>2024</v>
      </c>
      <c r="F2412" s="1" t="s">
        <v>583</v>
      </c>
      <c r="G2412" s="1" t="s">
        <v>5829</v>
      </c>
      <c r="H2412" s="1" t="s">
        <v>2424</v>
      </c>
      <c r="I2412" s="1" t="s">
        <v>2425</v>
      </c>
      <c r="J2412" s="1" t="s">
        <v>87</v>
      </c>
      <c r="K2412" s="3">
        <v>16.399999999999999</v>
      </c>
      <c r="L2412">
        <v>1</v>
      </c>
      <c r="M2412" s="3">
        <v>16.399999999999999</v>
      </c>
      <c r="N2412" s="1" t="s">
        <v>6669</v>
      </c>
      <c r="O2412" s="1" t="s">
        <v>95</v>
      </c>
    </row>
    <row r="2413" spans="1:15" x14ac:dyDescent="0.3">
      <c r="A2413" s="1" t="s">
        <v>6008</v>
      </c>
      <c r="B2413" s="2">
        <v>45636</v>
      </c>
      <c r="C2413" s="1" t="s">
        <v>6671</v>
      </c>
      <c r="D2413" s="1" t="s">
        <v>107</v>
      </c>
      <c r="E2413">
        <v>2024</v>
      </c>
      <c r="F2413" s="1" t="s">
        <v>1092</v>
      </c>
      <c r="G2413" s="1" t="s">
        <v>6009</v>
      </c>
      <c r="H2413" s="1" t="s">
        <v>1024</v>
      </c>
      <c r="I2413" s="1" t="s">
        <v>1904</v>
      </c>
      <c r="J2413" s="1" t="s">
        <v>87</v>
      </c>
      <c r="K2413" s="3">
        <v>23.63</v>
      </c>
      <c r="L2413">
        <v>3</v>
      </c>
      <c r="M2413" s="3">
        <v>70.89</v>
      </c>
      <c r="N2413" s="1" t="s">
        <v>6669</v>
      </c>
      <c r="O2413" s="1" t="s">
        <v>22</v>
      </c>
    </row>
    <row r="2414" spans="1:15" x14ac:dyDescent="0.3">
      <c r="A2414" s="1" t="s">
        <v>6010</v>
      </c>
      <c r="B2414" s="2">
        <v>44818</v>
      </c>
      <c r="C2414" s="1" t="s">
        <v>6670</v>
      </c>
      <c r="D2414" s="1" t="s">
        <v>60</v>
      </c>
      <c r="E2414">
        <v>2022</v>
      </c>
      <c r="F2414" s="1" t="s">
        <v>25</v>
      </c>
      <c r="G2414" s="1" t="s">
        <v>6011</v>
      </c>
      <c r="H2414" s="1" t="s">
        <v>2048</v>
      </c>
      <c r="I2414" s="1" t="s">
        <v>2049</v>
      </c>
      <c r="J2414" s="1" t="s">
        <v>70</v>
      </c>
      <c r="K2414" s="3">
        <v>40.299999999999997</v>
      </c>
      <c r="L2414">
        <v>4</v>
      </c>
      <c r="M2414" s="3">
        <v>161.19999999999999</v>
      </c>
      <c r="N2414" s="1" t="s">
        <v>21</v>
      </c>
      <c r="O2414" s="1" t="s">
        <v>22</v>
      </c>
    </row>
    <row r="2415" spans="1:15" x14ac:dyDescent="0.3">
      <c r="A2415" s="1" t="s">
        <v>6012</v>
      </c>
      <c r="B2415" s="2">
        <v>45466</v>
      </c>
      <c r="C2415" s="1" t="s">
        <v>6666</v>
      </c>
      <c r="D2415" s="1" t="s">
        <v>24</v>
      </c>
      <c r="E2415">
        <v>2024</v>
      </c>
      <c r="F2415" s="1" t="s">
        <v>1642</v>
      </c>
      <c r="G2415" s="1" t="s">
        <v>2959</v>
      </c>
      <c r="H2415" s="1" t="s">
        <v>1337</v>
      </c>
      <c r="I2415" s="1" t="s">
        <v>6013</v>
      </c>
      <c r="J2415" s="1" t="s">
        <v>87</v>
      </c>
      <c r="K2415" s="3">
        <v>25.43</v>
      </c>
      <c r="L2415">
        <v>4</v>
      </c>
      <c r="M2415" s="3">
        <v>101.72</v>
      </c>
      <c r="N2415" s="1" t="s">
        <v>29</v>
      </c>
      <c r="O2415" s="1" t="s">
        <v>22</v>
      </c>
    </row>
    <row r="2416" spans="1:15" x14ac:dyDescent="0.3">
      <c r="A2416" s="1" t="s">
        <v>6014</v>
      </c>
      <c r="B2416" s="2">
        <v>45427</v>
      </c>
      <c r="C2416" s="1" t="s">
        <v>6670</v>
      </c>
      <c r="D2416" s="1" t="s">
        <v>46</v>
      </c>
      <c r="E2416">
        <v>2024</v>
      </c>
      <c r="F2416" s="1" t="s">
        <v>1353</v>
      </c>
      <c r="G2416" s="1" t="s">
        <v>6015</v>
      </c>
      <c r="H2416" s="1" t="s">
        <v>6016</v>
      </c>
      <c r="I2416" s="1" t="s">
        <v>6017</v>
      </c>
      <c r="J2416" s="1" t="s">
        <v>51</v>
      </c>
      <c r="K2416" s="3">
        <v>33.85</v>
      </c>
      <c r="L2416">
        <v>4</v>
      </c>
      <c r="M2416" s="3">
        <v>135.4</v>
      </c>
      <c r="N2416" s="1" t="s">
        <v>6669</v>
      </c>
      <c r="O2416" s="1" t="s">
        <v>37</v>
      </c>
    </row>
    <row r="2417" spans="1:15" x14ac:dyDescent="0.3">
      <c r="A2417" s="1" t="s">
        <v>6018</v>
      </c>
      <c r="B2417" s="2">
        <v>45036</v>
      </c>
      <c r="C2417" s="1" t="s">
        <v>6672</v>
      </c>
      <c r="D2417" s="1" t="s">
        <v>82</v>
      </c>
      <c r="E2417">
        <v>2023</v>
      </c>
      <c r="F2417" s="1" t="s">
        <v>2825</v>
      </c>
      <c r="G2417" s="1" t="s">
        <v>6019</v>
      </c>
      <c r="H2417" s="1" t="s">
        <v>588</v>
      </c>
      <c r="I2417" s="1" t="s">
        <v>589</v>
      </c>
      <c r="J2417" s="1" t="s">
        <v>87</v>
      </c>
      <c r="K2417" s="3">
        <v>17.16</v>
      </c>
      <c r="L2417">
        <v>2</v>
      </c>
      <c r="M2417" s="3">
        <v>34.32</v>
      </c>
      <c r="N2417" s="1" t="s">
        <v>88</v>
      </c>
      <c r="O2417" s="1" t="s">
        <v>30</v>
      </c>
    </row>
    <row r="2418" spans="1:15" x14ac:dyDescent="0.3">
      <c r="A2418" s="1" t="s">
        <v>6020</v>
      </c>
      <c r="B2418" s="2">
        <v>45581</v>
      </c>
      <c r="C2418" s="1" t="s">
        <v>6670</v>
      </c>
      <c r="D2418" s="1" t="s">
        <v>133</v>
      </c>
      <c r="E2418">
        <v>2024</v>
      </c>
      <c r="F2418" s="1" t="s">
        <v>1555</v>
      </c>
      <c r="G2418" s="1" t="s">
        <v>6021</v>
      </c>
      <c r="H2418" s="1" t="s">
        <v>6022</v>
      </c>
      <c r="I2418" s="1" t="s">
        <v>6023</v>
      </c>
      <c r="J2418" s="1" t="s">
        <v>20</v>
      </c>
      <c r="K2418" s="3">
        <v>37.76</v>
      </c>
      <c r="L2418">
        <v>3</v>
      </c>
      <c r="M2418" s="3">
        <v>113.28</v>
      </c>
      <c r="N2418" s="1" t="s">
        <v>21</v>
      </c>
      <c r="O2418" s="1" t="s">
        <v>22</v>
      </c>
    </row>
    <row r="2419" spans="1:15" x14ac:dyDescent="0.3">
      <c r="A2419" s="1" t="s">
        <v>6024</v>
      </c>
      <c r="B2419" s="2">
        <v>45213</v>
      </c>
      <c r="C2419" s="1" t="s">
        <v>6673</v>
      </c>
      <c r="D2419" s="1" t="s">
        <v>133</v>
      </c>
      <c r="E2419">
        <v>2023</v>
      </c>
      <c r="F2419" s="1" t="s">
        <v>174</v>
      </c>
      <c r="G2419" s="1" t="s">
        <v>175</v>
      </c>
      <c r="H2419" s="1" t="s">
        <v>207</v>
      </c>
      <c r="I2419" s="1" t="s">
        <v>208</v>
      </c>
      <c r="J2419" s="1" t="s">
        <v>70</v>
      </c>
      <c r="K2419" s="3">
        <v>15.85</v>
      </c>
      <c r="L2419">
        <v>4</v>
      </c>
      <c r="M2419" s="3">
        <v>63.4</v>
      </c>
      <c r="N2419" s="1" t="s">
        <v>21</v>
      </c>
      <c r="O2419" s="1" t="s">
        <v>30</v>
      </c>
    </row>
    <row r="2420" spans="1:15" x14ac:dyDescent="0.3">
      <c r="A2420" s="1" t="s">
        <v>6025</v>
      </c>
      <c r="B2420" s="2">
        <v>45203</v>
      </c>
      <c r="C2420" s="1" t="s">
        <v>6670</v>
      </c>
      <c r="D2420" s="1" t="s">
        <v>133</v>
      </c>
      <c r="E2420">
        <v>2023</v>
      </c>
      <c r="F2420" s="1" t="s">
        <v>732</v>
      </c>
      <c r="G2420" s="1" t="s">
        <v>2520</v>
      </c>
      <c r="H2420" s="1" t="s">
        <v>4774</v>
      </c>
      <c r="I2420" s="1" t="s">
        <v>6026</v>
      </c>
      <c r="J2420" s="1" t="s">
        <v>70</v>
      </c>
      <c r="K2420" s="3">
        <v>22.81</v>
      </c>
      <c r="L2420">
        <v>1</v>
      </c>
      <c r="M2420" s="3">
        <v>22.81</v>
      </c>
      <c r="N2420" s="1" t="s">
        <v>21</v>
      </c>
      <c r="O2420" s="1" t="s">
        <v>80</v>
      </c>
    </row>
    <row r="2421" spans="1:15" x14ac:dyDescent="0.3">
      <c r="A2421" s="1" t="s">
        <v>6027</v>
      </c>
      <c r="B2421" s="2">
        <v>44968</v>
      </c>
      <c r="C2421" s="1" t="s">
        <v>6673</v>
      </c>
      <c r="D2421" s="1" t="s">
        <v>39</v>
      </c>
      <c r="E2421">
        <v>2023</v>
      </c>
      <c r="F2421" s="1" t="s">
        <v>6028</v>
      </c>
      <c r="G2421" s="1" t="s">
        <v>6029</v>
      </c>
      <c r="H2421" s="1" t="s">
        <v>4504</v>
      </c>
      <c r="I2421" s="1" t="s">
        <v>4505</v>
      </c>
      <c r="J2421" s="1" t="s">
        <v>51</v>
      </c>
      <c r="K2421" s="3">
        <v>40.04</v>
      </c>
      <c r="L2421">
        <v>5</v>
      </c>
      <c r="M2421" s="3">
        <v>200.2</v>
      </c>
      <c r="N2421" s="1" t="s">
        <v>6669</v>
      </c>
      <c r="O2421" s="1" t="s">
        <v>52</v>
      </c>
    </row>
    <row r="2422" spans="1:15" x14ac:dyDescent="0.3">
      <c r="A2422" s="1" t="s">
        <v>6030</v>
      </c>
      <c r="B2422" s="2">
        <v>45841</v>
      </c>
      <c r="C2422" s="1" t="s">
        <v>6672</v>
      </c>
      <c r="D2422" s="1" t="s">
        <v>32</v>
      </c>
      <c r="E2422">
        <v>2025</v>
      </c>
      <c r="F2422" s="1" t="s">
        <v>2317</v>
      </c>
      <c r="G2422" s="1" t="s">
        <v>2318</v>
      </c>
      <c r="H2422" s="1" t="s">
        <v>2208</v>
      </c>
      <c r="I2422" s="1" t="s">
        <v>2209</v>
      </c>
      <c r="J2422" s="1" t="s">
        <v>20</v>
      </c>
      <c r="K2422" s="3">
        <v>28.32</v>
      </c>
      <c r="L2422">
        <v>3</v>
      </c>
      <c r="M2422" s="3">
        <v>84.96</v>
      </c>
      <c r="N2422" s="1" t="s">
        <v>21</v>
      </c>
      <c r="O2422" s="1" t="s">
        <v>44</v>
      </c>
    </row>
    <row r="2423" spans="1:15" x14ac:dyDescent="0.3">
      <c r="A2423" s="1" t="s">
        <v>6031</v>
      </c>
      <c r="B2423" s="2">
        <v>45663</v>
      </c>
      <c r="C2423" s="1" t="s">
        <v>6667</v>
      </c>
      <c r="D2423" s="1" t="s">
        <v>210</v>
      </c>
      <c r="E2423">
        <v>2025</v>
      </c>
      <c r="F2423" s="1" t="s">
        <v>3063</v>
      </c>
      <c r="G2423" s="1" t="s">
        <v>3064</v>
      </c>
      <c r="H2423" s="1" t="s">
        <v>223</v>
      </c>
      <c r="I2423" s="1" t="s">
        <v>4559</v>
      </c>
      <c r="J2423" s="1" t="s">
        <v>20</v>
      </c>
      <c r="K2423" s="3">
        <v>22.15</v>
      </c>
      <c r="L2423">
        <v>1</v>
      </c>
      <c r="M2423" s="3">
        <v>22.15</v>
      </c>
      <c r="N2423" s="1" t="s">
        <v>6669</v>
      </c>
      <c r="O2423" s="1" t="s">
        <v>95</v>
      </c>
    </row>
    <row r="2424" spans="1:15" x14ac:dyDescent="0.3">
      <c r="A2424" s="1" t="s">
        <v>6032</v>
      </c>
      <c r="B2424" s="2">
        <v>45294</v>
      </c>
      <c r="C2424" s="1" t="s">
        <v>6670</v>
      </c>
      <c r="D2424" s="1" t="s">
        <v>210</v>
      </c>
      <c r="E2424">
        <v>2024</v>
      </c>
      <c r="F2424" s="1" t="s">
        <v>3698</v>
      </c>
      <c r="G2424" s="1" t="s">
        <v>3699</v>
      </c>
      <c r="H2424" s="1" t="s">
        <v>1538</v>
      </c>
      <c r="I2424" s="1" t="s">
        <v>2461</v>
      </c>
      <c r="J2424" s="1" t="s">
        <v>51</v>
      </c>
      <c r="K2424" s="3">
        <v>46.27</v>
      </c>
      <c r="L2424">
        <v>4</v>
      </c>
      <c r="M2424" s="3">
        <v>185.08</v>
      </c>
      <c r="N2424" s="1" t="s">
        <v>21</v>
      </c>
      <c r="O2424" s="1" t="s">
        <v>37</v>
      </c>
    </row>
    <row r="2425" spans="1:15" x14ac:dyDescent="0.3">
      <c r="A2425" s="1" t="s">
        <v>6033</v>
      </c>
      <c r="B2425" s="2">
        <v>45153</v>
      </c>
      <c r="C2425" s="1" t="s">
        <v>6671</v>
      </c>
      <c r="D2425" s="1" t="s">
        <v>90</v>
      </c>
      <c r="E2425">
        <v>2023</v>
      </c>
      <c r="F2425" s="1" t="s">
        <v>1840</v>
      </c>
      <c r="G2425" s="1" t="s">
        <v>4163</v>
      </c>
      <c r="H2425" s="1" t="s">
        <v>1843</v>
      </c>
      <c r="I2425" s="1" t="s">
        <v>1844</v>
      </c>
      <c r="J2425" s="1" t="s">
        <v>20</v>
      </c>
      <c r="K2425" s="3">
        <v>48.15</v>
      </c>
      <c r="L2425">
        <v>3</v>
      </c>
      <c r="M2425" s="3">
        <v>144.44999999999999</v>
      </c>
      <c r="N2425" s="1" t="s">
        <v>21</v>
      </c>
      <c r="O2425" s="1" t="s">
        <v>30</v>
      </c>
    </row>
    <row r="2426" spans="1:15" x14ac:dyDescent="0.3">
      <c r="A2426" s="1" t="s">
        <v>6034</v>
      </c>
      <c r="B2426" s="2">
        <v>45031</v>
      </c>
      <c r="C2426" s="1" t="s">
        <v>6673</v>
      </c>
      <c r="D2426" s="1" t="s">
        <v>82</v>
      </c>
      <c r="E2426">
        <v>2023</v>
      </c>
      <c r="F2426" s="1" t="s">
        <v>1208</v>
      </c>
      <c r="G2426" s="1" t="s">
        <v>6035</v>
      </c>
      <c r="H2426" s="1" t="s">
        <v>2792</v>
      </c>
      <c r="I2426" s="1" t="s">
        <v>2793</v>
      </c>
      <c r="J2426" s="1" t="s">
        <v>51</v>
      </c>
      <c r="K2426" s="3">
        <v>16.43</v>
      </c>
      <c r="L2426">
        <v>4</v>
      </c>
      <c r="M2426" s="3">
        <v>65.72</v>
      </c>
      <c r="N2426" s="1" t="s">
        <v>21</v>
      </c>
      <c r="O2426" s="1" t="s">
        <v>22</v>
      </c>
    </row>
    <row r="2427" spans="1:15" x14ac:dyDescent="0.3">
      <c r="A2427" s="1" t="s">
        <v>6036</v>
      </c>
      <c r="B2427" s="2">
        <v>45286</v>
      </c>
      <c r="C2427" s="1" t="s">
        <v>6671</v>
      </c>
      <c r="D2427" s="1" t="s">
        <v>107</v>
      </c>
      <c r="E2427">
        <v>2023</v>
      </c>
      <c r="F2427" s="1" t="s">
        <v>1322</v>
      </c>
      <c r="G2427" s="1" t="s">
        <v>1323</v>
      </c>
      <c r="H2427" s="1" t="s">
        <v>2382</v>
      </c>
      <c r="I2427" s="1" t="s">
        <v>4535</v>
      </c>
      <c r="J2427" s="1" t="s">
        <v>20</v>
      </c>
      <c r="K2427" s="3">
        <v>14.47</v>
      </c>
      <c r="L2427">
        <v>3</v>
      </c>
      <c r="M2427" s="3">
        <v>43.41</v>
      </c>
      <c r="N2427" s="1" t="s">
        <v>21</v>
      </c>
      <c r="O2427" s="1" t="s">
        <v>37</v>
      </c>
    </row>
    <row r="2428" spans="1:15" x14ac:dyDescent="0.3">
      <c r="A2428" s="1" t="s">
        <v>6037</v>
      </c>
      <c r="B2428" s="2">
        <v>45675</v>
      </c>
      <c r="C2428" s="1" t="s">
        <v>6673</v>
      </c>
      <c r="D2428" s="1" t="s">
        <v>210</v>
      </c>
      <c r="E2428">
        <v>2025</v>
      </c>
      <c r="F2428" s="1" t="s">
        <v>982</v>
      </c>
      <c r="G2428" s="1" t="s">
        <v>3013</v>
      </c>
      <c r="H2428" s="1" t="s">
        <v>282</v>
      </c>
      <c r="I2428" s="1" t="s">
        <v>283</v>
      </c>
      <c r="J2428" s="1" t="s">
        <v>70</v>
      </c>
      <c r="K2428" s="3">
        <v>21.97</v>
      </c>
      <c r="L2428">
        <v>2</v>
      </c>
      <c r="M2428" s="3">
        <v>43.94</v>
      </c>
      <c r="N2428" s="1" t="s">
        <v>6669</v>
      </c>
      <c r="O2428" s="1" t="s">
        <v>37</v>
      </c>
    </row>
    <row r="2429" spans="1:15" x14ac:dyDescent="0.3">
      <c r="A2429" s="1" t="s">
        <v>6038</v>
      </c>
      <c r="B2429" s="2">
        <v>44967</v>
      </c>
      <c r="C2429" s="1" t="s">
        <v>6668</v>
      </c>
      <c r="D2429" s="1" t="s">
        <v>39</v>
      </c>
      <c r="E2429">
        <v>2023</v>
      </c>
      <c r="F2429" s="1" t="s">
        <v>2752</v>
      </c>
      <c r="G2429" s="1" t="s">
        <v>2753</v>
      </c>
      <c r="H2429" s="1" t="s">
        <v>445</v>
      </c>
      <c r="I2429" s="1" t="s">
        <v>6039</v>
      </c>
      <c r="J2429" s="1" t="s">
        <v>51</v>
      </c>
      <c r="K2429" s="3">
        <v>6.07</v>
      </c>
      <c r="L2429">
        <v>5</v>
      </c>
      <c r="M2429" s="3">
        <v>30.35</v>
      </c>
      <c r="N2429" s="1" t="s">
        <v>21</v>
      </c>
      <c r="O2429" s="1" t="s">
        <v>95</v>
      </c>
    </row>
    <row r="2430" spans="1:15" x14ac:dyDescent="0.3">
      <c r="A2430" s="1" t="s">
        <v>6040</v>
      </c>
      <c r="B2430" s="2">
        <v>45600</v>
      </c>
      <c r="C2430" s="1" t="s">
        <v>6667</v>
      </c>
      <c r="D2430" s="1" t="s">
        <v>54</v>
      </c>
      <c r="E2430">
        <v>2024</v>
      </c>
      <c r="F2430" s="1" t="s">
        <v>5995</v>
      </c>
      <c r="G2430" s="1" t="s">
        <v>5996</v>
      </c>
      <c r="H2430" s="1" t="s">
        <v>989</v>
      </c>
      <c r="I2430" s="1" t="s">
        <v>6041</v>
      </c>
      <c r="J2430" s="1" t="s">
        <v>20</v>
      </c>
      <c r="K2430" s="3">
        <v>39.67</v>
      </c>
      <c r="L2430">
        <v>4</v>
      </c>
      <c r="M2430" s="3">
        <v>158.68</v>
      </c>
      <c r="N2430" s="1" t="s">
        <v>29</v>
      </c>
      <c r="O2430" s="1" t="s">
        <v>37</v>
      </c>
    </row>
    <row r="2431" spans="1:15" x14ac:dyDescent="0.3">
      <c r="A2431" s="1" t="s">
        <v>6042</v>
      </c>
      <c r="B2431" s="2">
        <v>45476</v>
      </c>
      <c r="C2431" s="1" t="s">
        <v>6670</v>
      </c>
      <c r="D2431" s="1" t="s">
        <v>32</v>
      </c>
      <c r="E2431">
        <v>2024</v>
      </c>
      <c r="F2431" s="1" t="s">
        <v>511</v>
      </c>
      <c r="G2431" s="1" t="s">
        <v>4151</v>
      </c>
      <c r="H2431" s="1" t="s">
        <v>4937</v>
      </c>
      <c r="I2431" s="1" t="s">
        <v>6043</v>
      </c>
      <c r="J2431" s="1" t="s">
        <v>87</v>
      </c>
      <c r="K2431" s="3">
        <v>40.76</v>
      </c>
      <c r="L2431">
        <v>5</v>
      </c>
      <c r="M2431" s="3">
        <v>203.8</v>
      </c>
      <c r="N2431" s="1" t="s">
        <v>88</v>
      </c>
      <c r="O2431" s="1" t="s">
        <v>22</v>
      </c>
    </row>
    <row r="2432" spans="1:15" x14ac:dyDescent="0.3">
      <c r="A2432" s="1" t="s">
        <v>6044</v>
      </c>
      <c r="B2432" s="2">
        <v>44826</v>
      </c>
      <c r="C2432" s="1" t="s">
        <v>6672</v>
      </c>
      <c r="D2432" s="1" t="s">
        <v>60</v>
      </c>
      <c r="E2432">
        <v>2022</v>
      </c>
      <c r="F2432" s="1" t="s">
        <v>76</v>
      </c>
      <c r="G2432" s="1" t="s">
        <v>77</v>
      </c>
      <c r="H2432" s="1" t="s">
        <v>1415</v>
      </c>
      <c r="I2432" s="1" t="s">
        <v>1416</v>
      </c>
      <c r="J2432" s="1" t="s">
        <v>70</v>
      </c>
      <c r="K2432" s="3">
        <v>13.93</v>
      </c>
      <c r="L2432">
        <v>2</v>
      </c>
      <c r="M2432" s="3">
        <v>27.86</v>
      </c>
      <c r="N2432" s="1" t="s">
        <v>21</v>
      </c>
      <c r="O2432" s="1" t="s">
        <v>44</v>
      </c>
    </row>
    <row r="2433" spans="1:15" x14ac:dyDescent="0.3">
      <c r="A2433" s="1" t="s">
        <v>6045</v>
      </c>
      <c r="B2433" s="2">
        <v>44905</v>
      </c>
      <c r="C2433" s="1" t="s">
        <v>6673</v>
      </c>
      <c r="D2433" s="1" t="s">
        <v>107</v>
      </c>
      <c r="E2433">
        <v>2022</v>
      </c>
      <c r="F2433" s="1" t="s">
        <v>788</v>
      </c>
      <c r="G2433" s="1" t="s">
        <v>2223</v>
      </c>
      <c r="H2433" s="1" t="s">
        <v>1068</v>
      </c>
      <c r="I2433" s="1" t="s">
        <v>1069</v>
      </c>
      <c r="J2433" s="1" t="s">
        <v>70</v>
      </c>
      <c r="K2433" s="3">
        <v>36.200000000000003</v>
      </c>
      <c r="L2433">
        <v>1</v>
      </c>
      <c r="M2433" s="3">
        <v>36.200000000000003</v>
      </c>
      <c r="N2433" s="1" t="s">
        <v>21</v>
      </c>
      <c r="O2433" s="1" t="s">
        <v>95</v>
      </c>
    </row>
    <row r="2434" spans="1:15" x14ac:dyDescent="0.3">
      <c r="A2434" s="1" t="s">
        <v>6046</v>
      </c>
      <c r="B2434" s="2">
        <v>45811</v>
      </c>
      <c r="C2434" s="1" t="s">
        <v>6671</v>
      </c>
      <c r="D2434" s="1" t="s">
        <v>24</v>
      </c>
      <c r="E2434">
        <v>2025</v>
      </c>
      <c r="F2434" s="1" t="s">
        <v>1106</v>
      </c>
      <c r="G2434" s="1" t="s">
        <v>5580</v>
      </c>
      <c r="H2434" s="1" t="s">
        <v>851</v>
      </c>
      <c r="I2434" s="1" t="s">
        <v>2218</v>
      </c>
      <c r="J2434" s="1" t="s">
        <v>70</v>
      </c>
      <c r="K2434" s="3">
        <v>37.25</v>
      </c>
      <c r="L2434">
        <v>5</v>
      </c>
      <c r="M2434" s="3">
        <v>186.25</v>
      </c>
      <c r="N2434" s="1" t="s">
        <v>21</v>
      </c>
      <c r="O2434" s="1" t="s">
        <v>22</v>
      </c>
    </row>
    <row r="2435" spans="1:15" x14ac:dyDescent="0.3">
      <c r="A2435" s="1" t="s">
        <v>6047</v>
      </c>
      <c r="B2435" s="2">
        <v>44992</v>
      </c>
      <c r="C2435" s="1" t="s">
        <v>6671</v>
      </c>
      <c r="D2435" s="1" t="s">
        <v>15</v>
      </c>
      <c r="E2435">
        <v>2023</v>
      </c>
      <c r="F2435" s="1" t="s">
        <v>4321</v>
      </c>
      <c r="G2435" s="1" t="s">
        <v>4322</v>
      </c>
      <c r="H2435" s="1" t="s">
        <v>1100</v>
      </c>
      <c r="I2435" s="1" t="s">
        <v>1101</v>
      </c>
      <c r="J2435" s="1" t="s">
        <v>20</v>
      </c>
      <c r="K2435" s="3">
        <v>7.68</v>
      </c>
      <c r="L2435">
        <v>3</v>
      </c>
      <c r="M2435" s="3">
        <v>23.04</v>
      </c>
      <c r="N2435" s="1" t="s">
        <v>6669</v>
      </c>
      <c r="O2435" s="1" t="s">
        <v>37</v>
      </c>
    </row>
    <row r="2436" spans="1:15" x14ac:dyDescent="0.3">
      <c r="A2436" s="1" t="s">
        <v>6048</v>
      </c>
      <c r="B2436" s="2">
        <v>45509</v>
      </c>
      <c r="C2436" s="1" t="s">
        <v>6667</v>
      </c>
      <c r="D2436" s="1" t="s">
        <v>90</v>
      </c>
      <c r="E2436">
        <v>2024</v>
      </c>
      <c r="F2436" s="1" t="s">
        <v>3475</v>
      </c>
      <c r="G2436" s="1" t="s">
        <v>5277</v>
      </c>
      <c r="H2436" s="1" t="s">
        <v>836</v>
      </c>
      <c r="I2436" s="1" t="s">
        <v>4212</v>
      </c>
      <c r="J2436" s="1" t="s">
        <v>20</v>
      </c>
      <c r="K2436" s="3">
        <v>5.56</v>
      </c>
      <c r="L2436">
        <v>1</v>
      </c>
      <c r="M2436" s="3">
        <v>5.56</v>
      </c>
      <c r="N2436" s="1" t="s">
        <v>21</v>
      </c>
      <c r="O2436" s="1" t="s">
        <v>22</v>
      </c>
    </row>
    <row r="2437" spans="1:15" x14ac:dyDescent="0.3">
      <c r="A2437" s="1" t="s">
        <v>6049</v>
      </c>
      <c r="B2437" s="2">
        <v>45455</v>
      </c>
      <c r="C2437" s="1" t="s">
        <v>6670</v>
      </c>
      <c r="D2437" s="1" t="s">
        <v>24</v>
      </c>
      <c r="E2437">
        <v>2024</v>
      </c>
      <c r="F2437" s="1" t="s">
        <v>285</v>
      </c>
      <c r="G2437" s="1" t="s">
        <v>2954</v>
      </c>
      <c r="H2437" s="1" t="s">
        <v>3878</v>
      </c>
      <c r="I2437" s="1" t="s">
        <v>4780</v>
      </c>
      <c r="J2437" s="1" t="s">
        <v>70</v>
      </c>
      <c r="K2437" s="3">
        <v>20.79</v>
      </c>
      <c r="L2437">
        <v>4</v>
      </c>
      <c r="M2437" s="3">
        <v>83.16</v>
      </c>
      <c r="N2437" s="1" t="s">
        <v>21</v>
      </c>
      <c r="O2437" s="1" t="s">
        <v>80</v>
      </c>
    </row>
    <row r="2438" spans="1:15" x14ac:dyDescent="0.3">
      <c r="A2438" s="1" t="s">
        <v>6050</v>
      </c>
      <c r="B2438" s="2">
        <v>45113</v>
      </c>
      <c r="C2438" s="1" t="s">
        <v>6672</v>
      </c>
      <c r="D2438" s="1" t="s">
        <v>32</v>
      </c>
      <c r="E2438">
        <v>2023</v>
      </c>
      <c r="F2438" s="1" t="s">
        <v>1249</v>
      </c>
      <c r="G2438" s="1" t="s">
        <v>1723</v>
      </c>
      <c r="H2438" s="1" t="s">
        <v>4036</v>
      </c>
      <c r="I2438" s="1" t="s">
        <v>4037</v>
      </c>
      <c r="J2438" s="1" t="s">
        <v>51</v>
      </c>
      <c r="K2438" s="3">
        <v>19.13</v>
      </c>
      <c r="L2438">
        <v>5</v>
      </c>
      <c r="M2438" s="3">
        <v>95.65</v>
      </c>
      <c r="N2438" s="1" t="s">
        <v>21</v>
      </c>
      <c r="O2438" s="1" t="s">
        <v>30</v>
      </c>
    </row>
    <row r="2439" spans="1:15" x14ac:dyDescent="0.3">
      <c r="A2439" s="1" t="s">
        <v>6051</v>
      </c>
      <c r="B2439" s="2">
        <v>45512</v>
      </c>
      <c r="C2439" s="1" t="s">
        <v>6672</v>
      </c>
      <c r="D2439" s="1" t="s">
        <v>90</v>
      </c>
      <c r="E2439">
        <v>2024</v>
      </c>
      <c r="F2439" s="1" t="s">
        <v>499</v>
      </c>
      <c r="G2439" s="1" t="s">
        <v>5026</v>
      </c>
      <c r="H2439" s="1" t="s">
        <v>4828</v>
      </c>
      <c r="I2439" s="1" t="s">
        <v>4829</v>
      </c>
      <c r="J2439" s="1" t="s">
        <v>20</v>
      </c>
      <c r="K2439" s="3">
        <v>15.06</v>
      </c>
      <c r="L2439">
        <v>3</v>
      </c>
      <c r="M2439" s="3">
        <v>45.18</v>
      </c>
      <c r="N2439" s="1" t="s">
        <v>21</v>
      </c>
      <c r="O2439" s="1" t="s">
        <v>30</v>
      </c>
    </row>
    <row r="2440" spans="1:15" x14ac:dyDescent="0.3">
      <c r="A2440" s="1" t="s">
        <v>6052</v>
      </c>
      <c r="B2440" s="2">
        <v>45204</v>
      </c>
      <c r="C2440" s="1" t="s">
        <v>6672</v>
      </c>
      <c r="D2440" s="1" t="s">
        <v>133</v>
      </c>
      <c r="E2440">
        <v>2023</v>
      </c>
      <c r="F2440" s="1" t="s">
        <v>3126</v>
      </c>
      <c r="G2440" s="1" t="s">
        <v>3127</v>
      </c>
      <c r="H2440" s="1" t="s">
        <v>197</v>
      </c>
      <c r="I2440" s="1" t="s">
        <v>198</v>
      </c>
      <c r="J2440" s="1" t="s">
        <v>20</v>
      </c>
      <c r="K2440" s="3">
        <v>6.7</v>
      </c>
      <c r="L2440">
        <v>2</v>
      </c>
      <c r="M2440" s="3">
        <v>13.4</v>
      </c>
      <c r="N2440" s="1" t="s">
        <v>21</v>
      </c>
      <c r="O2440" s="1" t="s">
        <v>30</v>
      </c>
    </row>
    <row r="2441" spans="1:15" x14ac:dyDescent="0.3">
      <c r="A2441" s="1" t="s">
        <v>6053</v>
      </c>
      <c r="B2441" s="2">
        <v>45321</v>
      </c>
      <c r="C2441" s="1" t="s">
        <v>6671</v>
      </c>
      <c r="D2441" s="1" t="s">
        <v>210</v>
      </c>
      <c r="E2441">
        <v>2024</v>
      </c>
      <c r="F2441" s="1" t="s">
        <v>317</v>
      </c>
      <c r="G2441" s="1" t="s">
        <v>318</v>
      </c>
      <c r="H2441" s="1" t="s">
        <v>4365</v>
      </c>
      <c r="I2441" s="1" t="s">
        <v>4366</v>
      </c>
      <c r="J2441" s="1" t="s">
        <v>20</v>
      </c>
      <c r="K2441" s="3">
        <v>30.75</v>
      </c>
      <c r="L2441">
        <v>4</v>
      </c>
      <c r="M2441" s="3">
        <v>123</v>
      </c>
      <c r="N2441" s="1" t="s">
        <v>29</v>
      </c>
      <c r="O2441" s="1" t="s">
        <v>22</v>
      </c>
    </row>
    <row r="2442" spans="1:15" x14ac:dyDescent="0.3">
      <c r="A2442" s="1" t="s">
        <v>6054</v>
      </c>
      <c r="B2442" s="2">
        <v>45641</v>
      </c>
      <c r="C2442" s="1" t="s">
        <v>6666</v>
      </c>
      <c r="D2442" s="1" t="s">
        <v>107</v>
      </c>
      <c r="E2442">
        <v>2024</v>
      </c>
      <c r="F2442" s="1" t="s">
        <v>1564</v>
      </c>
      <c r="G2442" s="1" t="s">
        <v>2865</v>
      </c>
      <c r="H2442" s="1" t="s">
        <v>3425</v>
      </c>
      <c r="I2442" s="1" t="s">
        <v>3603</v>
      </c>
      <c r="J2442" s="1" t="s">
        <v>70</v>
      </c>
      <c r="K2442" s="3">
        <v>17.66</v>
      </c>
      <c r="L2442">
        <v>2</v>
      </c>
      <c r="M2442" s="3">
        <v>35.32</v>
      </c>
      <c r="N2442" s="1" t="s">
        <v>21</v>
      </c>
      <c r="O2442" s="1" t="s">
        <v>37</v>
      </c>
    </row>
    <row r="2443" spans="1:15" x14ac:dyDescent="0.3">
      <c r="A2443" s="1" t="s">
        <v>6055</v>
      </c>
      <c r="B2443" s="2">
        <v>45019</v>
      </c>
      <c r="C2443" s="1" t="s">
        <v>6667</v>
      </c>
      <c r="D2443" s="1" t="s">
        <v>82</v>
      </c>
      <c r="E2443">
        <v>2023</v>
      </c>
      <c r="F2443" s="1" t="s">
        <v>982</v>
      </c>
      <c r="G2443" s="1" t="s">
        <v>3013</v>
      </c>
      <c r="H2443" s="1" t="s">
        <v>1301</v>
      </c>
      <c r="I2443" s="1" t="s">
        <v>3883</v>
      </c>
      <c r="J2443" s="1" t="s">
        <v>70</v>
      </c>
      <c r="K2443" s="3">
        <v>9.64</v>
      </c>
      <c r="L2443">
        <v>1</v>
      </c>
      <c r="M2443" s="3">
        <v>9.64</v>
      </c>
      <c r="N2443" s="1" t="s">
        <v>29</v>
      </c>
      <c r="O2443" s="1" t="s">
        <v>22</v>
      </c>
    </row>
    <row r="2444" spans="1:15" x14ac:dyDescent="0.3">
      <c r="A2444" s="1" t="s">
        <v>6056</v>
      </c>
      <c r="B2444" s="2">
        <v>45264</v>
      </c>
      <c r="C2444" s="1" t="s">
        <v>6667</v>
      </c>
      <c r="D2444" s="1" t="s">
        <v>107</v>
      </c>
      <c r="E2444">
        <v>2023</v>
      </c>
      <c r="F2444" s="1" t="s">
        <v>453</v>
      </c>
      <c r="G2444" s="1" t="s">
        <v>454</v>
      </c>
      <c r="H2444" s="1" t="s">
        <v>5896</v>
      </c>
      <c r="I2444" s="1" t="s">
        <v>5897</v>
      </c>
      <c r="J2444" s="1" t="s">
        <v>20</v>
      </c>
      <c r="K2444" s="3">
        <v>38.97</v>
      </c>
      <c r="L2444">
        <v>2</v>
      </c>
      <c r="M2444" s="3">
        <v>77.94</v>
      </c>
      <c r="N2444" s="1" t="s">
        <v>21</v>
      </c>
      <c r="O2444" s="1" t="s">
        <v>37</v>
      </c>
    </row>
    <row r="2445" spans="1:15" x14ac:dyDescent="0.3">
      <c r="A2445" s="1" t="s">
        <v>6057</v>
      </c>
      <c r="B2445" s="2">
        <v>45050</v>
      </c>
      <c r="C2445" s="1" t="s">
        <v>6672</v>
      </c>
      <c r="D2445" s="1" t="s">
        <v>46</v>
      </c>
      <c r="E2445">
        <v>2023</v>
      </c>
      <c r="F2445" s="1" t="s">
        <v>1555</v>
      </c>
      <c r="G2445" s="1" t="s">
        <v>1556</v>
      </c>
      <c r="H2445" s="1" t="s">
        <v>2535</v>
      </c>
      <c r="I2445" s="1" t="s">
        <v>4784</v>
      </c>
      <c r="J2445" s="1" t="s">
        <v>87</v>
      </c>
      <c r="K2445" s="3">
        <v>25.66</v>
      </c>
      <c r="L2445">
        <v>4</v>
      </c>
      <c r="M2445" s="3">
        <v>102.64</v>
      </c>
      <c r="N2445" s="1" t="s">
        <v>6669</v>
      </c>
      <c r="O2445" s="1" t="s">
        <v>44</v>
      </c>
    </row>
    <row r="2446" spans="1:15" x14ac:dyDescent="0.3">
      <c r="A2446" s="1" t="s">
        <v>6058</v>
      </c>
      <c r="B2446" s="2">
        <v>45628</v>
      </c>
      <c r="C2446" s="1" t="s">
        <v>6667</v>
      </c>
      <c r="D2446" s="1" t="s">
        <v>107</v>
      </c>
      <c r="E2446">
        <v>2024</v>
      </c>
      <c r="F2446" s="1" t="s">
        <v>3403</v>
      </c>
      <c r="G2446" s="1" t="s">
        <v>3404</v>
      </c>
      <c r="H2446" s="1" t="s">
        <v>508</v>
      </c>
      <c r="I2446" s="1" t="s">
        <v>5341</v>
      </c>
      <c r="J2446" s="1" t="s">
        <v>20</v>
      </c>
      <c r="K2446" s="3">
        <v>21.42</v>
      </c>
      <c r="L2446">
        <v>1</v>
      </c>
      <c r="M2446" s="3">
        <v>21.42</v>
      </c>
      <c r="N2446" s="1" t="s">
        <v>21</v>
      </c>
      <c r="O2446" s="1" t="s">
        <v>22</v>
      </c>
    </row>
    <row r="2447" spans="1:15" x14ac:dyDescent="0.3">
      <c r="A2447" s="1" t="s">
        <v>6059</v>
      </c>
      <c r="B2447" s="2">
        <v>45042</v>
      </c>
      <c r="C2447" s="1" t="s">
        <v>6670</v>
      </c>
      <c r="D2447" s="1" t="s">
        <v>82</v>
      </c>
      <c r="E2447">
        <v>2023</v>
      </c>
      <c r="F2447" s="1" t="s">
        <v>5253</v>
      </c>
      <c r="G2447" s="1" t="s">
        <v>5254</v>
      </c>
      <c r="H2447" s="1" t="s">
        <v>856</v>
      </c>
      <c r="I2447" s="1" t="s">
        <v>857</v>
      </c>
      <c r="J2447" s="1" t="s">
        <v>51</v>
      </c>
      <c r="K2447" s="3">
        <v>48.69</v>
      </c>
      <c r="L2447">
        <v>4</v>
      </c>
      <c r="M2447" s="3">
        <v>194.76</v>
      </c>
      <c r="N2447" s="1" t="s">
        <v>21</v>
      </c>
      <c r="O2447" s="1" t="s">
        <v>193</v>
      </c>
    </row>
    <row r="2448" spans="1:15" x14ac:dyDescent="0.3">
      <c r="A2448" s="1" t="s">
        <v>6060</v>
      </c>
      <c r="B2448" s="2">
        <v>45586</v>
      </c>
      <c r="C2448" s="1" t="s">
        <v>6667</v>
      </c>
      <c r="D2448" s="1" t="s">
        <v>133</v>
      </c>
      <c r="E2448">
        <v>2024</v>
      </c>
      <c r="F2448" s="1" t="s">
        <v>3109</v>
      </c>
      <c r="G2448" s="1" t="s">
        <v>3110</v>
      </c>
      <c r="H2448" s="1" t="s">
        <v>85</v>
      </c>
      <c r="I2448" s="1" t="s">
        <v>4947</v>
      </c>
      <c r="J2448" s="1" t="s">
        <v>20</v>
      </c>
      <c r="K2448" s="3">
        <v>21.16</v>
      </c>
      <c r="L2448">
        <v>4</v>
      </c>
      <c r="M2448" s="3">
        <v>84.64</v>
      </c>
      <c r="N2448" s="1" t="s">
        <v>21</v>
      </c>
      <c r="O2448" s="1" t="s">
        <v>80</v>
      </c>
    </row>
    <row r="2449" spans="1:15" x14ac:dyDescent="0.3">
      <c r="A2449" s="1" t="s">
        <v>6061</v>
      </c>
      <c r="B2449" s="2">
        <v>45719</v>
      </c>
      <c r="C2449" s="1" t="s">
        <v>6667</v>
      </c>
      <c r="D2449" s="1" t="s">
        <v>15</v>
      </c>
      <c r="E2449">
        <v>2025</v>
      </c>
      <c r="F2449" s="1" t="s">
        <v>2813</v>
      </c>
      <c r="G2449" s="1" t="s">
        <v>2814</v>
      </c>
      <c r="H2449" s="1" t="s">
        <v>1911</v>
      </c>
      <c r="I2449" s="1" t="s">
        <v>1912</v>
      </c>
      <c r="J2449" s="1" t="s">
        <v>70</v>
      </c>
      <c r="K2449" s="3">
        <v>44.91</v>
      </c>
      <c r="L2449">
        <v>3</v>
      </c>
      <c r="M2449" s="3">
        <v>134.72999999999999</v>
      </c>
      <c r="N2449" s="1" t="s">
        <v>21</v>
      </c>
      <c r="O2449" s="1" t="s">
        <v>22</v>
      </c>
    </row>
    <row r="2450" spans="1:15" x14ac:dyDescent="0.3">
      <c r="A2450" s="1" t="s">
        <v>6062</v>
      </c>
      <c r="B2450" s="2">
        <v>45425</v>
      </c>
      <c r="C2450" s="1" t="s">
        <v>6667</v>
      </c>
      <c r="D2450" s="1" t="s">
        <v>46</v>
      </c>
      <c r="E2450">
        <v>2024</v>
      </c>
      <c r="F2450" s="1" t="s">
        <v>1092</v>
      </c>
      <c r="G2450" s="1" t="s">
        <v>6063</v>
      </c>
      <c r="H2450" s="1" t="s">
        <v>4753</v>
      </c>
      <c r="I2450" s="1" t="s">
        <v>4754</v>
      </c>
      <c r="J2450" s="1" t="s">
        <v>87</v>
      </c>
      <c r="K2450" s="3">
        <v>36.89</v>
      </c>
      <c r="L2450">
        <v>1</v>
      </c>
      <c r="M2450" s="3">
        <v>36.89</v>
      </c>
      <c r="N2450" s="1" t="s">
        <v>6669</v>
      </c>
      <c r="O2450" s="1" t="s">
        <v>52</v>
      </c>
    </row>
    <row r="2451" spans="1:15" x14ac:dyDescent="0.3">
      <c r="A2451" s="1" t="s">
        <v>6064</v>
      </c>
      <c r="B2451" s="2">
        <v>45574</v>
      </c>
      <c r="C2451" s="1" t="s">
        <v>6670</v>
      </c>
      <c r="D2451" s="1" t="s">
        <v>133</v>
      </c>
      <c r="E2451">
        <v>2024</v>
      </c>
      <c r="F2451" s="1" t="s">
        <v>1322</v>
      </c>
      <c r="G2451" s="1" t="s">
        <v>1323</v>
      </c>
      <c r="H2451" s="1" t="s">
        <v>5902</v>
      </c>
      <c r="I2451" s="1" t="s">
        <v>5903</v>
      </c>
      <c r="J2451" s="1" t="s">
        <v>87</v>
      </c>
      <c r="K2451" s="3">
        <v>35.14</v>
      </c>
      <c r="L2451">
        <v>1</v>
      </c>
      <c r="M2451" s="3">
        <v>35.14</v>
      </c>
      <c r="N2451" s="1" t="s">
        <v>29</v>
      </c>
      <c r="O2451" s="1" t="s">
        <v>193</v>
      </c>
    </row>
    <row r="2452" spans="1:15" x14ac:dyDescent="0.3">
      <c r="A2452" s="1" t="s">
        <v>6065</v>
      </c>
      <c r="B2452" s="2">
        <v>45514</v>
      </c>
      <c r="C2452" s="1" t="s">
        <v>6673</v>
      </c>
      <c r="D2452" s="1" t="s">
        <v>90</v>
      </c>
      <c r="E2452">
        <v>2024</v>
      </c>
      <c r="F2452" s="1" t="s">
        <v>2140</v>
      </c>
      <c r="G2452" s="1" t="s">
        <v>2141</v>
      </c>
      <c r="H2452" s="1" t="s">
        <v>5929</v>
      </c>
      <c r="I2452" s="1" t="s">
        <v>5930</v>
      </c>
      <c r="J2452" s="1" t="s">
        <v>70</v>
      </c>
      <c r="K2452" s="3">
        <v>10.36</v>
      </c>
      <c r="L2452">
        <v>4</v>
      </c>
      <c r="M2452" s="3">
        <v>41.44</v>
      </c>
      <c r="N2452" s="1" t="s">
        <v>21</v>
      </c>
      <c r="O2452" s="1" t="s">
        <v>44</v>
      </c>
    </row>
    <row r="2453" spans="1:15" x14ac:dyDescent="0.3">
      <c r="A2453" s="1" t="s">
        <v>6066</v>
      </c>
      <c r="B2453" s="2">
        <v>45139</v>
      </c>
      <c r="C2453" s="1" t="s">
        <v>6671</v>
      </c>
      <c r="D2453" s="1" t="s">
        <v>90</v>
      </c>
      <c r="E2453">
        <v>2023</v>
      </c>
      <c r="F2453" s="1" t="s">
        <v>967</v>
      </c>
      <c r="G2453" s="1" t="s">
        <v>968</v>
      </c>
      <c r="H2453" s="1" t="s">
        <v>767</v>
      </c>
      <c r="I2453" s="1" t="s">
        <v>1017</v>
      </c>
      <c r="J2453" s="1" t="s">
        <v>20</v>
      </c>
      <c r="K2453" s="3">
        <v>27.28</v>
      </c>
      <c r="L2453">
        <v>3</v>
      </c>
      <c r="M2453" s="3">
        <v>81.84</v>
      </c>
      <c r="N2453" s="1" t="s">
        <v>29</v>
      </c>
      <c r="O2453" s="1" t="s">
        <v>37</v>
      </c>
    </row>
    <row r="2454" spans="1:15" x14ac:dyDescent="0.3">
      <c r="A2454" s="1" t="s">
        <v>6067</v>
      </c>
      <c r="B2454" s="2">
        <v>45430</v>
      </c>
      <c r="C2454" s="1" t="s">
        <v>6673</v>
      </c>
      <c r="D2454" s="1" t="s">
        <v>46</v>
      </c>
      <c r="E2454">
        <v>2024</v>
      </c>
      <c r="F2454" s="1" t="s">
        <v>1241</v>
      </c>
      <c r="G2454" s="1" t="s">
        <v>6068</v>
      </c>
      <c r="H2454" s="1" t="s">
        <v>191</v>
      </c>
      <c r="I2454" s="1" t="s">
        <v>4296</v>
      </c>
      <c r="J2454" s="1" t="s">
        <v>20</v>
      </c>
      <c r="K2454" s="3">
        <v>14.86</v>
      </c>
      <c r="L2454">
        <v>2</v>
      </c>
      <c r="M2454" s="3">
        <v>29.72</v>
      </c>
      <c r="N2454" s="1" t="s">
        <v>29</v>
      </c>
      <c r="O2454" s="1" t="s">
        <v>37</v>
      </c>
    </row>
    <row r="2455" spans="1:15" x14ac:dyDescent="0.3">
      <c r="A2455" s="1" t="s">
        <v>6069</v>
      </c>
      <c r="B2455" s="2">
        <v>45299</v>
      </c>
      <c r="C2455" s="1" t="s">
        <v>6667</v>
      </c>
      <c r="D2455" s="1" t="s">
        <v>210</v>
      </c>
      <c r="E2455">
        <v>2024</v>
      </c>
      <c r="F2455" s="1" t="s">
        <v>118</v>
      </c>
      <c r="G2455" s="1" t="s">
        <v>2431</v>
      </c>
      <c r="H2455" s="1" t="s">
        <v>2177</v>
      </c>
      <c r="I2455" s="1" t="s">
        <v>2178</v>
      </c>
      <c r="J2455" s="1" t="s">
        <v>87</v>
      </c>
      <c r="K2455" s="3">
        <v>16.100000000000001</v>
      </c>
      <c r="L2455">
        <v>5</v>
      </c>
      <c r="M2455" s="3">
        <v>80.5</v>
      </c>
      <c r="N2455" s="1" t="s">
        <v>21</v>
      </c>
      <c r="O2455" s="1" t="s">
        <v>37</v>
      </c>
    </row>
    <row r="2456" spans="1:15" x14ac:dyDescent="0.3">
      <c r="A2456" s="1" t="s">
        <v>6070</v>
      </c>
      <c r="B2456" s="2">
        <v>45532</v>
      </c>
      <c r="C2456" s="1" t="s">
        <v>6670</v>
      </c>
      <c r="D2456" s="1" t="s">
        <v>90</v>
      </c>
      <c r="E2456">
        <v>2024</v>
      </c>
      <c r="F2456" s="1" t="s">
        <v>1120</v>
      </c>
      <c r="G2456" s="1" t="s">
        <v>2623</v>
      </c>
      <c r="H2456" s="1" t="s">
        <v>1089</v>
      </c>
      <c r="I2456" s="1" t="s">
        <v>1090</v>
      </c>
      <c r="J2456" s="1" t="s">
        <v>20</v>
      </c>
      <c r="K2456" s="3">
        <v>30.95</v>
      </c>
      <c r="L2456">
        <v>1</v>
      </c>
      <c r="M2456" s="3">
        <v>30.95</v>
      </c>
      <c r="N2456" s="1" t="s">
        <v>21</v>
      </c>
      <c r="O2456" s="1" t="s">
        <v>37</v>
      </c>
    </row>
    <row r="2457" spans="1:15" x14ac:dyDescent="0.3">
      <c r="A2457" s="1" t="s">
        <v>6071</v>
      </c>
      <c r="B2457" s="2">
        <v>45210</v>
      </c>
      <c r="C2457" s="1" t="s">
        <v>6670</v>
      </c>
      <c r="D2457" s="1" t="s">
        <v>133</v>
      </c>
      <c r="E2457">
        <v>2023</v>
      </c>
      <c r="F2457" s="1" t="s">
        <v>3131</v>
      </c>
      <c r="G2457" s="1" t="s">
        <v>3132</v>
      </c>
      <c r="H2457" s="1" t="s">
        <v>2349</v>
      </c>
      <c r="I2457" s="1" t="s">
        <v>2350</v>
      </c>
      <c r="J2457" s="1" t="s">
        <v>70</v>
      </c>
      <c r="K2457" s="3">
        <v>49.86</v>
      </c>
      <c r="L2457">
        <v>4</v>
      </c>
      <c r="M2457" s="3">
        <v>199.44</v>
      </c>
      <c r="N2457" s="1" t="s">
        <v>21</v>
      </c>
      <c r="O2457" s="1" t="s">
        <v>44</v>
      </c>
    </row>
    <row r="2458" spans="1:15" x14ac:dyDescent="0.3">
      <c r="A2458" s="1" t="s">
        <v>6072</v>
      </c>
      <c r="B2458" s="2">
        <v>45584</v>
      </c>
      <c r="C2458" s="1" t="s">
        <v>6673</v>
      </c>
      <c r="D2458" s="1" t="s">
        <v>133</v>
      </c>
      <c r="E2458">
        <v>2024</v>
      </c>
      <c r="F2458" s="1" t="s">
        <v>1668</v>
      </c>
      <c r="G2458" s="1" t="s">
        <v>1669</v>
      </c>
      <c r="H2458" s="1" t="s">
        <v>2174</v>
      </c>
      <c r="I2458" s="1" t="s">
        <v>3520</v>
      </c>
      <c r="J2458" s="1" t="s">
        <v>51</v>
      </c>
      <c r="K2458" s="3">
        <v>37.869999999999997</v>
      </c>
      <c r="L2458">
        <v>3</v>
      </c>
      <c r="M2458" s="3">
        <v>113.61</v>
      </c>
      <c r="N2458" s="1" t="s">
        <v>21</v>
      </c>
      <c r="O2458" s="1" t="s">
        <v>37</v>
      </c>
    </row>
    <row r="2459" spans="1:15" x14ac:dyDescent="0.3">
      <c r="A2459" s="1" t="s">
        <v>6073</v>
      </c>
      <c r="B2459" s="2">
        <v>45100</v>
      </c>
      <c r="C2459" s="1" t="s">
        <v>6668</v>
      </c>
      <c r="D2459" s="1" t="s">
        <v>24</v>
      </c>
      <c r="E2459">
        <v>2023</v>
      </c>
      <c r="F2459" s="1" t="s">
        <v>438</v>
      </c>
      <c r="G2459" s="1" t="s">
        <v>1790</v>
      </c>
      <c r="H2459" s="1" t="s">
        <v>2003</v>
      </c>
      <c r="I2459" s="1" t="s">
        <v>2194</v>
      </c>
      <c r="J2459" s="1" t="s">
        <v>87</v>
      </c>
      <c r="K2459" s="3">
        <v>37.229999999999997</v>
      </c>
      <c r="L2459">
        <v>2</v>
      </c>
      <c r="M2459" s="3">
        <v>74.459999999999994</v>
      </c>
      <c r="N2459" s="1" t="s">
        <v>6669</v>
      </c>
      <c r="O2459" s="1" t="s">
        <v>37</v>
      </c>
    </row>
    <row r="2460" spans="1:15" x14ac:dyDescent="0.3">
      <c r="A2460" s="1" t="s">
        <v>6074</v>
      </c>
      <c r="B2460" s="2">
        <v>45827</v>
      </c>
      <c r="C2460" s="1" t="s">
        <v>6672</v>
      </c>
      <c r="D2460" s="1" t="s">
        <v>24</v>
      </c>
      <c r="E2460">
        <v>2025</v>
      </c>
      <c r="F2460" s="1" t="s">
        <v>1452</v>
      </c>
      <c r="G2460" s="1" t="s">
        <v>1453</v>
      </c>
      <c r="H2460" s="1" t="s">
        <v>3138</v>
      </c>
      <c r="I2460" s="1" t="s">
        <v>3139</v>
      </c>
      <c r="J2460" s="1" t="s">
        <v>20</v>
      </c>
      <c r="K2460" s="3">
        <v>28.15</v>
      </c>
      <c r="L2460">
        <v>2</v>
      </c>
      <c r="M2460" s="3">
        <v>56.3</v>
      </c>
      <c r="N2460" s="1" t="s">
        <v>21</v>
      </c>
      <c r="O2460" s="1" t="s">
        <v>30</v>
      </c>
    </row>
    <row r="2461" spans="1:15" x14ac:dyDescent="0.3">
      <c r="A2461" s="1" t="s">
        <v>6075</v>
      </c>
      <c r="B2461" s="2">
        <v>45501</v>
      </c>
      <c r="C2461" s="1" t="s">
        <v>6666</v>
      </c>
      <c r="D2461" s="1" t="s">
        <v>32</v>
      </c>
      <c r="E2461">
        <v>2024</v>
      </c>
      <c r="F2461" s="1" t="s">
        <v>1914</v>
      </c>
      <c r="G2461" s="1" t="s">
        <v>1915</v>
      </c>
      <c r="H2461" s="1" t="s">
        <v>2900</v>
      </c>
      <c r="I2461" s="1" t="s">
        <v>6076</v>
      </c>
      <c r="J2461" s="1" t="s">
        <v>51</v>
      </c>
      <c r="K2461" s="3">
        <v>35.99</v>
      </c>
      <c r="L2461">
        <v>1</v>
      </c>
      <c r="M2461" s="3">
        <v>35.99</v>
      </c>
      <c r="N2461" s="1" t="s">
        <v>29</v>
      </c>
      <c r="O2461" s="1" t="s">
        <v>52</v>
      </c>
    </row>
    <row r="2462" spans="1:15" x14ac:dyDescent="0.3">
      <c r="A2462" s="1" t="s">
        <v>6077</v>
      </c>
      <c r="B2462" s="2">
        <v>45205</v>
      </c>
      <c r="C2462" s="1" t="s">
        <v>6668</v>
      </c>
      <c r="D2462" s="1" t="s">
        <v>133</v>
      </c>
      <c r="E2462">
        <v>2023</v>
      </c>
      <c r="F2462" s="1" t="s">
        <v>1508</v>
      </c>
      <c r="G2462" s="1" t="s">
        <v>1509</v>
      </c>
      <c r="H2462" s="1" t="s">
        <v>3834</v>
      </c>
      <c r="I2462" s="1" t="s">
        <v>3835</v>
      </c>
      <c r="J2462" s="1" t="s">
        <v>20</v>
      </c>
      <c r="K2462" s="3">
        <v>52.09</v>
      </c>
      <c r="L2462">
        <v>2</v>
      </c>
      <c r="M2462" s="3">
        <v>104.18</v>
      </c>
      <c r="N2462" s="1" t="s">
        <v>29</v>
      </c>
      <c r="O2462" s="1" t="s">
        <v>30</v>
      </c>
    </row>
    <row r="2463" spans="1:15" x14ac:dyDescent="0.3">
      <c r="A2463" s="1" t="s">
        <v>6078</v>
      </c>
      <c r="B2463" s="2">
        <v>45378</v>
      </c>
      <c r="C2463" s="1" t="s">
        <v>6670</v>
      </c>
      <c r="D2463" s="1" t="s">
        <v>15</v>
      </c>
      <c r="E2463">
        <v>2024</v>
      </c>
      <c r="F2463" s="1" t="s">
        <v>1500</v>
      </c>
      <c r="G2463" s="1" t="s">
        <v>1501</v>
      </c>
      <c r="H2463" s="1" t="s">
        <v>1518</v>
      </c>
      <c r="I2463" s="1" t="s">
        <v>1519</v>
      </c>
      <c r="J2463" s="1" t="s">
        <v>87</v>
      </c>
      <c r="K2463" s="3">
        <v>33.729999999999997</v>
      </c>
      <c r="L2463">
        <v>5</v>
      </c>
      <c r="M2463" s="3">
        <v>168.65</v>
      </c>
      <c r="N2463" s="1" t="s">
        <v>21</v>
      </c>
      <c r="O2463" s="1" t="s">
        <v>80</v>
      </c>
    </row>
    <row r="2464" spans="1:15" x14ac:dyDescent="0.3">
      <c r="A2464" s="1" t="s">
        <v>6079</v>
      </c>
      <c r="B2464" s="2">
        <v>45456</v>
      </c>
      <c r="C2464" s="1" t="s">
        <v>6672</v>
      </c>
      <c r="D2464" s="1" t="s">
        <v>24</v>
      </c>
      <c r="E2464">
        <v>2024</v>
      </c>
      <c r="F2464" s="1" t="s">
        <v>3712</v>
      </c>
      <c r="G2464" s="1" t="s">
        <v>6080</v>
      </c>
      <c r="H2464" s="1" t="s">
        <v>1108</v>
      </c>
      <c r="I2464" s="1" t="s">
        <v>1109</v>
      </c>
      <c r="J2464" s="1" t="s">
        <v>51</v>
      </c>
      <c r="K2464" s="3">
        <v>36.130000000000003</v>
      </c>
      <c r="L2464">
        <v>1</v>
      </c>
      <c r="M2464" s="3">
        <v>36.130000000000003</v>
      </c>
      <c r="N2464" s="1" t="s">
        <v>29</v>
      </c>
      <c r="O2464" s="1" t="s">
        <v>37</v>
      </c>
    </row>
    <row r="2465" spans="1:15" x14ac:dyDescent="0.3">
      <c r="A2465" s="1" t="s">
        <v>6081</v>
      </c>
      <c r="B2465" s="2">
        <v>45099</v>
      </c>
      <c r="C2465" s="1" t="s">
        <v>6672</v>
      </c>
      <c r="D2465" s="1" t="s">
        <v>24</v>
      </c>
      <c r="E2465">
        <v>2023</v>
      </c>
      <c r="F2465" s="1" t="s">
        <v>631</v>
      </c>
      <c r="G2465" s="1" t="s">
        <v>632</v>
      </c>
      <c r="H2465" s="1" t="s">
        <v>1462</v>
      </c>
      <c r="I2465" s="1" t="s">
        <v>1728</v>
      </c>
      <c r="J2465" s="1" t="s">
        <v>20</v>
      </c>
      <c r="K2465" s="3">
        <v>36.54</v>
      </c>
      <c r="L2465">
        <v>2</v>
      </c>
      <c r="M2465" s="3">
        <v>73.08</v>
      </c>
      <c r="N2465" s="1" t="s">
        <v>6669</v>
      </c>
      <c r="O2465" s="1" t="s">
        <v>37</v>
      </c>
    </row>
    <row r="2466" spans="1:15" x14ac:dyDescent="0.3">
      <c r="A2466" s="1" t="s">
        <v>6082</v>
      </c>
      <c r="B2466" s="2">
        <v>45019</v>
      </c>
      <c r="C2466" s="1" t="s">
        <v>6667</v>
      </c>
      <c r="D2466" s="1" t="s">
        <v>82</v>
      </c>
      <c r="E2466">
        <v>2023</v>
      </c>
      <c r="F2466" s="1" t="s">
        <v>2259</v>
      </c>
      <c r="G2466" s="1" t="s">
        <v>2260</v>
      </c>
      <c r="H2466" s="1" t="s">
        <v>950</v>
      </c>
      <c r="I2466" s="1" t="s">
        <v>4931</v>
      </c>
      <c r="J2466" s="1" t="s">
        <v>20</v>
      </c>
      <c r="K2466" s="3">
        <v>27.24</v>
      </c>
      <c r="L2466">
        <v>1</v>
      </c>
      <c r="M2466" s="3">
        <v>27.24</v>
      </c>
      <c r="N2466" s="1" t="s">
        <v>6669</v>
      </c>
      <c r="O2466" s="1" t="s">
        <v>22</v>
      </c>
    </row>
    <row r="2467" spans="1:15" x14ac:dyDescent="0.3">
      <c r="A2467" s="1" t="s">
        <v>6083</v>
      </c>
      <c r="B2467" s="2">
        <v>44940</v>
      </c>
      <c r="C2467" s="1" t="s">
        <v>6673</v>
      </c>
      <c r="D2467" s="1" t="s">
        <v>210</v>
      </c>
      <c r="E2467">
        <v>2023</v>
      </c>
      <c r="F2467" s="1" t="s">
        <v>3395</v>
      </c>
      <c r="G2467" s="1" t="s">
        <v>3730</v>
      </c>
      <c r="H2467" s="1" t="s">
        <v>6084</v>
      </c>
      <c r="I2467" s="1" t="s">
        <v>6085</v>
      </c>
      <c r="J2467" s="1" t="s">
        <v>51</v>
      </c>
      <c r="K2467" s="3">
        <v>19.89</v>
      </c>
      <c r="L2467">
        <v>3</v>
      </c>
      <c r="M2467" s="3">
        <v>59.67</v>
      </c>
      <c r="N2467" s="1" t="s">
        <v>88</v>
      </c>
      <c r="O2467" s="1" t="s">
        <v>193</v>
      </c>
    </row>
    <row r="2468" spans="1:15" x14ac:dyDescent="0.3">
      <c r="A2468" s="1" t="s">
        <v>6086</v>
      </c>
      <c r="B2468" s="2">
        <v>45562</v>
      </c>
      <c r="C2468" s="1" t="s">
        <v>6668</v>
      </c>
      <c r="D2468" s="1" t="s">
        <v>60</v>
      </c>
      <c r="E2468">
        <v>2024</v>
      </c>
      <c r="F2468" s="1" t="s">
        <v>4823</v>
      </c>
      <c r="G2468" s="1" t="s">
        <v>4824</v>
      </c>
      <c r="H2468" s="1" t="s">
        <v>1713</v>
      </c>
      <c r="I2468" s="1" t="s">
        <v>1714</v>
      </c>
      <c r="J2468" s="1" t="s">
        <v>70</v>
      </c>
      <c r="K2468" s="3">
        <v>22.65</v>
      </c>
      <c r="L2468">
        <v>3</v>
      </c>
      <c r="M2468" s="3">
        <v>67.95</v>
      </c>
      <c r="N2468" s="1" t="s">
        <v>21</v>
      </c>
      <c r="O2468" s="1" t="s">
        <v>44</v>
      </c>
    </row>
    <row r="2469" spans="1:15" x14ac:dyDescent="0.3">
      <c r="A2469" s="1" t="s">
        <v>6087</v>
      </c>
      <c r="B2469" s="2">
        <v>45116</v>
      </c>
      <c r="C2469" s="1" t="s">
        <v>6666</v>
      </c>
      <c r="D2469" s="1" t="s">
        <v>32</v>
      </c>
      <c r="E2469">
        <v>2023</v>
      </c>
      <c r="F2469" s="1" t="s">
        <v>1914</v>
      </c>
      <c r="G2469" s="1" t="s">
        <v>3141</v>
      </c>
      <c r="H2469" s="1" t="s">
        <v>623</v>
      </c>
      <c r="I2469" s="1" t="s">
        <v>2232</v>
      </c>
      <c r="J2469" s="1" t="s">
        <v>70</v>
      </c>
      <c r="K2469" s="3">
        <v>9.7200000000000006</v>
      </c>
      <c r="L2469">
        <v>4</v>
      </c>
      <c r="M2469" s="3">
        <v>38.880000000000003</v>
      </c>
      <c r="N2469" s="1" t="s">
        <v>6669</v>
      </c>
      <c r="O2469" s="1" t="s">
        <v>193</v>
      </c>
    </row>
    <row r="2470" spans="1:15" x14ac:dyDescent="0.3">
      <c r="A2470" s="1" t="s">
        <v>6088</v>
      </c>
      <c r="B2470" s="2">
        <v>45287</v>
      </c>
      <c r="C2470" s="1" t="s">
        <v>6670</v>
      </c>
      <c r="D2470" s="1" t="s">
        <v>107</v>
      </c>
      <c r="E2470">
        <v>2023</v>
      </c>
      <c r="F2470" s="1" t="s">
        <v>33</v>
      </c>
      <c r="G2470" s="1" t="s">
        <v>34</v>
      </c>
      <c r="H2470" s="1" t="s">
        <v>3933</v>
      </c>
      <c r="I2470" s="1" t="s">
        <v>3934</v>
      </c>
      <c r="J2470" s="1" t="s">
        <v>20</v>
      </c>
      <c r="K2470" s="3">
        <v>42.35</v>
      </c>
      <c r="L2470">
        <v>1</v>
      </c>
      <c r="M2470" s="3">
        <v>42.35</v>
      </c>
      <c r="N2470" s="1" t="s">
        <v>21</v>
      </c>
      <c r="O2470" s="1" t="s">
        <v>95</v>
      </c>
    </row>
    <row r="2471" spans="1:15" x14ac:dyDescent="0.3">
      <c r="A2471" s="1" t="s">
        <v>6089</v>
      </c>
      <c r="B2471" s="2">
        <v>45264</v>
      </c>
      <c r="C2471" s="1" t="s">
        <v>6667</v>
      </c>
      <c r="D2471" s="1" t="s">
        <v>107</v>
      </c>
      <c r="E2471">
        <v>2023</v>
      </c>
      <c r="F2471" s="1" t="s">
        <v>1304</v>
      </c>
      <c r="G2471" s="1" t="s">
        <v>5488</v>
      </c>
      <c r="H2471" s="1" t="s">
        <v>2053</v>
      </c>
      <c r="I2471" s="1" t="s">
        <v>5986</v>
      </c>
      <c r="J2471" s="1" t="s">
        <v>20</v>
      </c>
      <c r="K2471" s="3">
        <v>12.85</v>
      </c>
      <c r="L2471">
        <v>4</v>
      </c>
      <c r="M2471" s="3">
        <v>51.4</v>
      </c>
      <c r="N2471" s="1" t="s">
        <v>6669</v>
      </c>
      <c r="O2471" s="1" t="s">
        <v>30</v>
      </c>
    </row>
    <row r="2472" spans="1:15" x14ac:dyDescent="0.3">
      <c r="A2472" s="1" t="s">
        <v>6090</v>
      </c>
      <c r="B2472" s="2">
        <v>45534</v>
      </c>
      <c r="C2472" s="1" t="s">
        <v>6668</v>
      </c>
      <c r="D2472" s="1" t="s">
        <v>90</v>
      </c>
      <c r="E2472">
        <v>2024</v>
      </c>
      <c r="F2472" s="1" t="s">
        <v>1633</v>
      </c>
      <c r="G2472" s="1" t="s">
        <v>1634</v>
      </c>
      <c r="H2472" s="1" t="s">
        <v>6091</v>
      </c>
      <c r="I2472" s="1" t="s">
        <v>6092</v>
      </c>
      <c r="J2472" s="1" t="s">
        <v>51</v>
      </c>
      <c r="K2472" s="3">
        <v>6.86</v>
      </c>
      <c r="L2472">
        <v>1</v>
      </c>
      <c r="M2472" s="3">
        <v>6.86</v>
      </c>
      <c r="N2472" s="1" t="s">
        <v>21</v>
      </c>
      <c r="O2472" s="1" t="s">
        <v>44</v>
      </c>
    </row>
    <row r="2473" spans="1:15" x14ac:dyDescent="0.3">
      <c r="A2473" s="1" t="s">
        <v>6093</v>
      </c>
      <c r="B2473" s="2">
        <v>45116</v>
      </c>
      <c r="C2473" s="1" t="s">
        <v>6666</v>
      </c>
      <c r="D2473" s="1" t="s">
        <v>32</v>
      </c>
      <c r="E2473">
        <v>2023</v>
      </c>
      <c r="F2473" s="1" t="s">
        <v>2799</v>
      </c>
      <c r="G2473" s="1" t="s">
        <v>5304</v>
      </c>
      <c r="H2473" s="1" t="s">
        <v>2779</v>
      </c>
      <c r="I2473" s="1" t="s">
        <v>3514</v>
      </c>
      <c r="J2473" s="1" t="s">
        <v>20</v>
      </c>
      <c r="K2473" s="3">
        <v>15.49</v>
      </c>
      <c r="L2473">
        <v>5</v>
      </c>
      <c r="M2473" s="3">
        <v>77.45</v>
      </c>
      <c r="N2473" s="1" t="s">
        <v>88</v>
      </c>
      <c r="O2473" s="1" t="s">
        <v>22</v>
      </c>
    </row>
    <row r="2474" spans="1:15" x14ac:dyDescent="0.3">
      <c r="A2474" s="1" t="s">
        <v>6094</v>
      </c>
      <c r="B2474" s="2">
        <v>45392</v>
      </c>
      <c r="C2474" s="1" t="s">
        <v>6670</v>
      </c>
      <c r="D2474" s="1" t="s">
        <v>82</v>
      </c>
      <c r="E2474">
        <v>2024</v>
      </c>
      <c r="F2474" s="1" t="s">
        <v>1043</v>
      </c>
      <c r="G2474" s="1" t="s">
        <v>1612</v>
      </c>
      <c r="H2474" s="1" t="s">
        <v>1210</v>
      </c>
      <c r="I2474" s="1" t="s">
        <v>1211</v>
      </c>
      <c r="J2474" s="1" t="s">
        <v>20</v>
      </c>
      <c r="K2474" s="3">
        <v>6.64</v>
      </c>
      <c r="L2474">
        <v>3</v>
      </c>
      <c r="M2474" s="3">
        <v>19.920000000000002</v>
      </c>
      <c r="N2474" s="1" t="s">
        <v>21</v>
      </c>
      <c r="O2474" s="1" t="s">
        <v>30</v>
      </c>
    </row>
    <row r="2475" spans="1:15" x14ac:dyDescent="0.3">
      <c r="A2475" s="1" t="s">
        <v>6095</v>
      </c>
      <c r="B2475" s="2">
        <v>45112</v>
      </c>
      <c r="C2475" s="1" t="s">
        <v>6670</v>
      </c>
      <c r="D2475" s="1" t="s">
        <v>32</v>
      </c>
      <c r="E2475">
        <v>2023</v>
      </c>
      <c r="F2475" s="1" t="s">
        <v>118</v>
      </c>
      <c r="G2475" s="1" t="s">
        <v>805</v>
      </c>
      <c r="H2475" s="1" t="s">
        <v>950</v>
      </c>
      <c r="I2475" s="1" t="s">
        <v>3875</v>
      </c>
      <c r="J2475" s="1" t="s">
        <v>87</v>
      </c>
      <c r="K2475" s="3">
        <v>23.8</v>
      </c>
      <c r="L2475">
        <v>4</v>
      </c>
      <c r="M2475" s="3">
        <v>95.2</v>
      </c>
      <c r="N2475" s="1" t="s">
        <v>6669</v>
      </c>
      <c r="O2475" s="1" t="s">
        <v>37</v>
      </c>
    </row>
    <row r="2476" spans="1:15" x14ac:dyDescent="0.3">
      <c r="A2476" s="1" t="s">
        <v>6096</v>
      </c>
      <c r="B2476" s="2">
        <v>45687</v>
      </c>
      <c r="C2476" s="1" t="s">
        <v>6672</v>
      </c>
      <c r="D2476" s="1" t="s">
        <v>210</v>
      </c>
      <c r="E2476">
        <v>2025</v>
      </c>
      <c r="F2476" s="1" t="s">
        <v>4567</v>
      </c>
      <c r="G2476" s="1" t="s">
        <v>4568</v>
      </c>
      <c r="H2476" s="1" t="s">
        <v>692</v>
      </c>
      <c r="I2476" s="1" t="s">
        <v>4078</v>
      </c>
      <c r="J2476" s="1" t="s">
        <v>87</v>
      </c>
      <c r="K2476" s="3">
        <v>40.549999999999997</v>
      </c>
      <c r="L2476">
        <v>2</v>
      </c>
      <c r="M2476" s="3">
        <v>81.099999999999994</v>
      </c>
      <c r="N2476" s="1" t="s">
        <v>29</v>
      </c>
      <c r="O2476" s="1" t="s">
        <v>22</v>
      </c>
    </row>
    <row r="2477" spans="1:15" x14ac:dyDescent="0.3">
      <c r="A2477" s="1" t="s">
        <v>6097</v>
      </c>
      <c r="B2477" s="2">
        <v>45072</v>
      </c>
      <c r="C2477" s="1" t="s">
        <v>6668</v>
      </c>
      <c r="D2477" s="1" t="s">
        <v>46</v>
      </c>
      <c r="E2477">
        <v>2023</v>
      </c>
      <c r="F2477" s="1" t="s">
        <v>2507</v>
      </c>
      <c r="G2477" s="1" t="s">
        <v>2508</v>
      </c>
      <c r="H2477" s="1" t="s">
        <v>136</v>
      </c>
      <c r="I2477" s="1" t="s">
        <v>4426</v>
      </c>
      <c r="J2477" s="1" t="s">
        <v>70</v>
      </c>
      <c r="K2477" s="3">
        <v>51.14</v>
      </c>
      <c r="L2477">
        <v>3</v>
      </c>
      <c r="M2477" s="3">
        <v>153.41999999999999</v>
      </c>
      <c r="N2477" s="1" t="s">
        <v>6669</v>
      </c>
      <c r="O2477" s="1" t="s">
        <v>37</v>
      </c>
    </row>
    <row r="2478" spans="1:15" x14ac:dyDescent="0.3">
      <c r="A2478" s="1" t="s">
        <v>6098</v>
      </c>
      <c r="B2478" s="2">
        <v>45604</v>
      </c>
      <c r="C2478" s="1" t="s">
        <v>6668</v>
      </c>
      <c r="D2478" s="1" t="s">
        <v>54</v>
      </c>
      <c r="E2478">
        <v>2024</v>
      </c>
      <c r="F2478" s="1" t="s">
        <v>5537</v>
      </c>
      <c r="G2478" s="1" t="s">
        <v>5538</v>
      </c>
      <c r="H2478" s="1" t="s">
        <v>4153</v>
      </c>
      <c r="I2478" s="1" t="s">
        <v>4154</v>
      </c>
      <c r="J2478" s="1" t="s">
        <v>20</v>
      </c>
      <c r="K2478" s="3">
        <v>42.39</v>
      </c>
      <c r="L2478">
        <v>1</v>
      </c>
      <c r="M2478" s="3">
        <v>42.39</v>
      </c>
      <c r="N2478" s="1" t="s">
        <v>21</v>
      </c>
      <c r="O2478" s="1" t="s">
        <v>52</v>
      </c>
    </row>
    <row r="2479" spans="1:15" x14ac:dyDescent="0.3">
      <c r="A2479" s="1" t="s">
        <v>6099</v>
      </c>
      <c r="B2479" s="2">
        <v>45492</v>
      </c>
      <c r="C2479" s="1" t="s">
        <v>6668</v>
      </c>
      <c r="D2479" s="1" t="s">
        <v>32</v>
      </c>
      <c r="E2479">
        <v>2024</v>
      </c>
      <c r="F2479" s="1" t="s">
        <v>2661</v>
      </c>
      <c r="G2479" s="1" t="s">
        <v>3877</v>
      </c>
      <c r="H2479" s="1" t="s">
        <v>3149</v>
      </c>
      <c r="I2479" s="1" t="s">
        <v>4228</v>
      </c>
      <c r="J2479" s="1" t="s">
        <v>51</v>
      </c>
      <c r="K2479" s="3">
        <v>15.09</v>
      </c>
      <c r="L2479">
        <v>2</v>
      </c>
      <c r="M2479" s="3">
        <v>30.18</v>
      </c>
      <c r="N2479" s="1" t="s">
        <v>29</v>
      </c>
      <c r="O2479" s="1" t="s">
        <v>30</v>
      </c>
    </row>
    <row r="2480" spans="1:15" x14ac:dyDescent="0.3">
      <c r="A2480" s="1" t="s">
        <v>6100</v>
      </c>
      <c r="B2480" s="2">
        <v>44927</v>
      </c>
      <c r="C2480" s="1" t="s">
        <v>6666</v>
      </c>
      <c r="D2480" s="1" t="s">
        <v>210</v>
      </c>
      <c r="E2480">
        <v>2023</v>
      </c>
      <c r="F2480" s="1" t="s">
        <v>794</v>
      </c>
      <c r="G2480" s="1" t="s">
        <v>2578</v>
      </c>
      <c r="H2480" s="1" t="s">
        <v>4346</v>
      </c>
      <c r="I2480" s="1" t="s">
        <v>4347</v>
      </c>
      <c r="J2480" s="1" t="s">
        <v>70</v>
      </c>
      <c r="K2480" s="3">
        <v>13.31</v>
      </c>
      <c r="L2480">
        <v>1</v>
      </c>
      <c r="M2480" s="3">
        <v>13.31</v>
      </c>
      <c r="N2480" s="1" t="s">
        <v>6669</v>
      </c>
      <c r="O2480" s="1" t="s">
        <v>22</v>
      </c>
    </row>
    <row r="2481" spans="1:15" x14ac:dyDescent="0.3">
      <c r="A2481" s="1" t="s">
        <v>6101</v>
      </c>
      <c r="B2481" s="2">
        <v>45548</v>
      </c>
      <c r="C2481" s="1" t="s">
        <v>6668</v>
      </c>
      <c r="D2481" s="1" t="s">
        <v>60</v>
      </c>
      <c r="E2481">
        <v>2024</v>
      </c>
      <c r="F2481" s="1" t="s">
        <v>2136</v>
      </c>
      <c r="G2481" s="1" t="s">
        <v>2137</v>
      </c>
      <c r="H2481" s="1" t="s">
        <v>1613</v>
      </c>
      <c r="I2481" s="1" t="s">
        <v>1614</v>
      </c>
      <c r="J2481" s="1" t="s">
        <v>20</v>
      </c>
      <c r="K2481" s="3">
        <v>38.71</v>
      </c>
      <c r="L2481">
        <v>5</v>
      </c>
      <c r="M2481" s="3">
        <v>193.55</v>
      </c>
      <c r="N2481" s="1" t="s">
        <v>29</v>
      </c>
      <c r="O2481" s="1" t="s">
        <v>22</v>
      </c>
    </row>
    <row r="2482" spans="1:15" x14ac:dyDescent="0.3">
      <c r="A2482" s="1" t="s">
        <v>6102</v>
      </c>
      <c r="B2482" s="2">
        <v>45494</v>
      </c>
      <c r="C2482" s="1" t="s">
        <v>6666</v>
      </c>
      <c r="D2482" s="1" t="s">
        <v>32</v>
      </c>
      <c r="E2482">
        <v>2024</v>
      </c>
      <c r="F2482" s="1" t="s">
        <v>1002</v>
      </c>
      <c r="G2482" s="1" t="s">
        <v>1003</v>
      </c>
      <c r="H2482" s="1" t="s">
        <v>4726</v>
      </c>
      <c r="I2482" s="1" t="s">
        <v>4727</v>
      </c>
      <c r="J2482" s="1" t="s">
        <v>20</v>
      </c>
      <c r="K2482" s="3">
        <v>13.89</v>
      </c>
      <c r="L2482">
        <v>1</v>
      </c>
      <c r="M2482" s="3">
        <v>13.89</v>
      </c>
      <c r="N2482" s="1" t="s">
        <v>6669</v>
      </c>
      <c r="O2482" s="1" t="s">
        <v>37</v>
      </c>
    </row>
    <row r="2483" spans="1:15" x14ac:dyDescent="0.3">
      <c r="A2483" s="1" t="s">
        <v>6103</v>
      </c>
      <c r="B2483" s="2">
        <v>45534</v>
      </c>
      <c r="C2483" s="1" t="s">
        <v>6668</v>
      </c>
      <c r="D2483" s="1" t="s">
        <v>90</v>
      </c>
      <c r="E2483">
        <v>2024</v>
      </c>
      <c r="F2483" s="1" t="s">
        <v>6104</v>
      </c>
      <c r="G2483" s="1" t="s">
        <v>6105</v>
      </c>
      <c r="H2483" s="1" t="s">
        <v>3221</v>
      </c>
      <c r="I2483" s="1" t="s">
        <v>5550</v>
      </c>
      <c r="J2483" s="1" t="s">
        <v>70</v>
      </c>
      <c r="K2483" s="3">
        <v>17.18</v>
      </c>
      <c r="L2483">
        <v>3</v>
      </c>
      <c r="M2483" s="3">
        <v>51.54</v>
      </c>
      <c r="N2483" s="1" t="s">
        <v>21</v>
      </c>
      <c r="O2483" s="1" t="s">
        <v>52</v>
      </c>
    </row>
    <row r="2484" spans="1:15" x14ac:dyDescent="0.3">
      <c r="A2484" s="1" t="s">
        <v>6106</v>
      </c>
      <c r="B2484" s="2">
        <v>45889</v>
      </c>
      <c r="C2484" s="1" t="s">
        <v>6670</v>
      </c>
      <c r="D2484" s="1" t="s">
        <v>90</v>
      </c>
      <c r="E2484">
        <v>2025</v>
      </c>
      <c r="F2484" s="1" t="s">
        <v>596</v>
      </c>
      <c r="G2484" s="1" t="s">
        <v>597</v>
      </c>
      <c r="H2484" s="1" t="s">
        <v>4224</v>
      </c>
      <c r="I2484" s="1" t="s">
        <v>4225</v>
      </c>
      <c r="J2484" s="1" t="s">
        <v>70</v>
      </c>
      <c r="K2484" s="3">
        <v>24.78</v>
      </c>
      <c r="L2484">
        <v>4</v>
      </c>
      <c r="M2484" s="3">
        <v>99.12</v>
      </c>
      <c r="N2484" s="1" t="s">
        <v>21</v>
      </c>
      <c r="O2484" s="1" t="s">
        <v>37</v>
      </c>
    </row>
    <row r="2485" spans="1:15" x14ac:dyDescent="0.3">
      <c r="A2485" s="1" t="s">
        <v>6107</v>
      </c>
      <c r="B2485" s="2">
        <v>45489</v>
      </c>
      <c r="C2485" s="1" t="s">
        <v>6671</v>
      </c>
      <c r="D2485" s="1" t="s">
        <v>32</v>
      </c>
      <c r="E2485">
        <v>2024</v>
      </c>
      <c r="F2485" s="1" t="s">
        <v>226</v>
      </c>
      <c r="G2485" s="1" t="s">
        <v>227</v>
      </c>
      <c r="H2485" s="1" t="s">
        <v>3747</v>
      </c>
      <c r="I2485" s="1" t="s">
        <v>4959</v>
      </c>
      <c r="J2485" s="1" t="s">
        <v>70</v>
      </c>
      <c r="K2485" s="3">
        <v>32.29</v>
      </c>
      <c r="L2485">
        <v>3</v>
      </c>
      <c r="M2485" s="3">
        <v>96.87</v>
      </c>
      <c r="N2485" s="1" t="s">
        <v>21</v>
      </c>
      <c r="O2485" s="1" t="s">
        <v>37</v>
      </c>
    </row>
    <row r="2486" spans="1:15" x14ac:dyDescent="0.3">
      <c r="A2486" s="1" t="s">
        <v>6108</v>
      </c>
      <c r="B2486" s="2">
        <v>45553</v>
      </c>
      <c r="C2486" s="1" t="s">
        <v>6670</v>
      </c>
      <c r="D2486" s="1" t="s">
        <v>60</v>
      </c>
      <c r="E2486">
        <v>2024</v>
      </c>
      <c r="F2486" s="1" t="s">
        <v>2542</v>
      </c>
      <c r="G2486" s="1" t="s">
        <v>2543</v>
      </c>
      <c r="H2486" s="1" t="s">
        <v>2779</v>
      </c>
      <c r="I2486" s="1" t="s">
        <v>2780</v>
      </c>
      <c r="J2486" s="1" t="s">
        <v>87</v>
      </c>
      <c r="K2486" s="3">
        <v>34.979999999999997</v>
      </c>
      <c r="L2486">
        <v>5</v>
      </c>
      <c r="M2486" s="3">
        <v>174.9</v>
      </c>
      <c r="N2486" s="1" t="s">
        <v>6669</v>
      </c>
      <c r="O2486" s="1" t="s">
        <v>22</v>
      </c>
    </row>
    <row r="2487" spans="1:15" x14ac:dyDescent="0.3">
      <c r="A2487" s="1" t="s">
        <v>6109</v>
      </c>
      <c r="B2487" s="2">
        <v>45235</v>
      </c>
      <c r="C2487" s="1" t="s">
        <v>6666</v>
      </c>
      <c r="D2487" s="1" t="s">
        <v>54</v>
      </c>
      <c r="E2487">
        <v>2023</v>
      </c>
      <c r="F2487" s="1" t="s">
        <v>378</v>
      </c>
      <c r="G2487" s="1" t="s">
        <v>379</v>
      </c>
      <c r="H2487" s="1" t="s">
        <v>1557</v>
      </c>
      <c r="I2487" s="1" t="s">
        <v>3500</v>
      </c>
      <c r="J2487" s="1" t="s">
        <v>20</v>
      </c>
      <c r="K2487" s="3">
        <v>5.12</v>
      </c>
      <c r="L2487">
        <v>3</v>
      </c>
      <c r="M2487" s="3">
        <v>15.36</v>
      </c>
      <c r="N2487" s="1" t="s">
        <v>21</v>
      </c>
      <c r="O2487" s="1" t="s">
        <v>37</v>
      </c>
    </row>
    <row r="2488" spans="1:15" x14ac:dyDescent="0.3">
      <c r="A2488" s="1" t="s">
        <v>6110</v>
      </c>
      <c r="B2488" s="2">
        <v>45170</v>
      </c>
      <c r="C2488" s="1" t="s">
        <v>6668</v>
      </c>
      <c r="D2488" s="1" t="s">
        <v>60</v>
      </c>
      <c r="E2488">
        <v>2023</v>
      </c>
      <c r="F2488" s="1" t="s">
        <v>1413</v>
      </c>
      <c r="G2488" s="1" t="s">
        <v>6111</v>
      </c>
      <c r="H2488" s="1" t="s">
        <v>5229</v>
      </c>
      <c r="I2488" s="1" t="s">
        <v>5230</v>
      </c>
      <c r="J2488" s="1" t="s">
        <v>51</v>
      </c>
      <c r="K2488" s="3">
        <v>49.05</v>
      </c>
      <c r="L2488">
        <v>4</v>
      </c>
      <c r="M2488" s="3">
        <v>196.2</v>
      </c>
      <c r="N2488" s="1" t="s">
        <v>29</v>
      </c>
      <c r="O2488" s="1" t="s">
        <v>37</v>
      </c>
    </row>
    <row r="2489" spans="1:15" x14ac:dyDescent="0.3">
      <c r="A2489" s="1" t="s">
        <v>6112</v>
      </c>
      <c r="B2489" s="2">
        <v>45606</v>
      </c>
      <c r="C2489" s="1" t="s">
        <v>6666</v>
      </c>
      <c r="D2489" s="1" t="s">
        <v>54</v>
      </c>
      <c r="E2489">
        <v>2024</v>
      </c>
      <c r="F2489" s="1" t="s">
        <v>5375</v>
      </c>
      <c r="G2489" s="1" t="s">
        <v>5376</v>
      </c>
      <c r="H2489" s="1" t="s">
        <v>2493</v>
      </c>
      <c r="I2489" s="1" t="s">
        <v>5492</v>
      </c>
      <c r="J2489" s="1" t="s">
        <v>20</v>
      </c>
      <c r="K2489" s="3">
        <v>22.52</v>
      </c>
      <c r="L2489">
        <v>5</v>
      </c>
      <c r="M2489" s="3">
        <v>112.6</v>
      </c>
      <c r="N2489" s="1" t="s">
        <v>29</v>
      </c>
      <c r="O2489" s="1" t="s">
        <v>22</v>
      </c>
    </row>
    <row r="2490" spans="1:15" x14ac:dyDescent="0.3">
      <c r="A2490" s="1" t="s">
        <v>6113</v>
      </c>
      <c r="B2490" s="2">
        <v>45154</v>
      </c>
      <c r="C2490" s="1" t="s">
        <v>6670</v>
      </c>
      <c r="D2490" s="1" t="s">
        <v>90</v>
      </c>
      <c r="E2490">
        <v>2023</v>
      </c>
      <c r="F2490" s="1" t="s">
        <v>2192</v>
      </c>
      <c r="G2490" s="1" t="s">
        <v>2193</v>
      </c>
      <c r="H2490" s="1" t="s">
        <v>197</v>
      </c>
      <c r="I2490" s="1" t="s">
        <v>875</v>
      </c>
      <c r="J2490" s="1" t="s">
        <v>70</v>
      </c>
      <c r="K2490" s="3">
        <v>40.1</v>
      </c>
      <c r="L2490">
        <v>3</v>
      </c>
      <c r="M2490" s="3">
        <v>120.3</v>
      </c>
      <c r="N2490" s="1" t="s">
        <v>21</v>
      </c>
      <c r="O2490" s="1" t="s">
        <v>80</v>
      </c>
    </row>
    <row r="2491" spans="1:15" x14ac:dyDescent="0.3">
      <c r="A2491" s="1" t="s">
        <v>6114</v>
      </c>
      <c r="B2491" s="2">
        <v>45246</v>
      </c>
      <c r="C2491" s="1" t="s">
        <v>6672</v>
      </c>
      <c r="D2491" s="1" t="s">
        <v>54</v>
      </c>
      <c r="E2491">
        <v>2023</v>
      </c>
      <c r="F2491" s="1" t="s">
        <v>1524</v>
      </c>
      <c r="G2491" s="1" t="s">
        <v>1525</v>
      </c>
      <c r="H2491" s="1" t="s">
        <v>4266</v>
      </c>
      <c r="I2491" s="1" t="s">
        <v>4349</v>
      </c>
      <c r="J2491" s="1" t="s">
        <v>87</v>
      </c>
      <c r="K2491" s="3">
        <v>7.32</v>
      </c>
      <c r="L2491">
        <v>3</v>
      </c>
      <c r="M2491" s="3">
        <v>21.96</v>
      </c>
      <c r="N2491" s="1" t="s">
        <v>88</v>
      </c>
      <c r="O2491" s="1" t="s">
        <v>44</v>
      </c>
    </row>
    <row r="2492" spans="1:15" x14ac:dyDescent="0.3">
      <c r="A2492" s="1" t="s">
        <v>6115</v>
      </c>
      <c r="B2492" s="2">
        <v>44970</v>
      </c>
      <c r="C2492" s="1" t="s">
        <v>6667</v>
      </c>
      <c r="D2492" s="1" t="s">
        <v>39</v>
      </c>
      <c r="E2492">
        <v>2023</v>
      </c>
      <c r="F2492" s="1" t="s">
        <v>300</v>
      </c>
      <c r="G2492" s="1" t="s">
        <v>301</v>
      </c>
      <c r="H2492" s="1" t="s">
        <v>2287</v>
      </c>
      <c r="I2492" s="1" t="s">
        <v>2288</v>
      </c>
      <c r="J2492" s="1" t="s">
        <v>51</v>
      </c>
      <c r="K2492" s="3">
        <v>47.95</v>
      </c>
      <c r="L2492">
        <v>1</v>
      </c>
      <c r="M2492" s="3">
        <v>47.95</v>
      </c>
      <c r="N2492" s="1" t="s">
        <v>6669</v>
      </c>
      <c r="O2492" s="1" t="s">
        <v>52</v>
      </c>
    </row>
    <row r="2493" spans="1:15" x14ac:dyDescent="0.3">
      <c r="A2493" s="1" t="s">
        <v>6116</v>
      </c>
      <c r="B2493" s="2">
        <v>45083</v>
      </c>
      <c r="C2493" s="1" t="s">
        <v>6671</v>
      </c>
      <c r="D2493" s="1" t="s">
        <v>24</v>
      </c>
      <c r="E2493">
        <v>2023</v>
      </c>
      <c r="F2493" s="1" t="s">
        <v>6117</v>
      </c>
      <c r="G2493" s="1" t="s">
        <v>6118</v>
      </c>
      <c r="H2493" s="1" t="s">
        <v>2106</v>
      </c>
      <c r="I2493" s="1" t="s">
        <v>2107</v>
      </c>
      <c r="J2493" s="1" t="s">
        <v>70</v>
      </c>
      <c r="K2493" s="3">
        <v>6.62</v>
      </c>
      <c r="L2493">
        <v>1</v>
      </c>
      <c r="M2493" s="3">
        <v>6.62</v>
      </c>
      <c r="N2493" s="1" t="s">
        <v>21</v>
      </c>
      <c r="O2493" s="1" t="s">
        <v>22</v>
      </c>
    </row>
    <row r="2494" spans="1:15" x14ac:dyDescent="0.3">
      <c r="A2494" s="1" t="s">
        <v>6119</v>
      </c>
      <c r="B2494" s="2">
        <v>45514</v>
      </c>
      <c r="C2494" s="1" t="s">
        <v>6673</v>
      </c>
      <c r="D2494" s="1" t="s">
        <v>90</v>
      </c>
      <c r="E2494">
        <v>2024</v>
      </c>
      <c r="F2494" s="1" t="s">
        <v>1058</v>
      </c>
      <c r="G2494" s="1" t="s">
        <v>2843</v>
      </c>
      <c r="H2494" s="1" t="s">
        <v>450</v>
      </c>
      <c r="I2494" s="1" t="s">
        <v>451</v>
      </c>
      <c r="J2494" s="1" t="s">
        <v>70</v>
      </c>
      <c r="K2494" s="3">
        <v>18.510000000000002</v>
      </c>
      <c r="L2494">
        <v>1</v>
      </c>
      <c r="M2494" s="3">
        <v>18.510000000000002</v>
      </c>
      <c r="N2494" s="1" t="s">
        <v>21</v>
      </c>
      <c r="O2494" s="1" t="s">
        <v>80</v>
      </c>
    </row>
    <row r="2495" spans="1:15" x14ac:dyDescent="0.3">
      <c r="A2495" s="1" t="s">
        <v>6120</v>
      </c>
      <c r="B2495" s="2">
        <v>45346</v>
      </c>
      <c r="C2495" s="1" t="s">
        <v>6673</v>
      </c>
      <c r="D2495" s="1" t="s">
        <v>39</v>
      </c>
      <c r="E2495">
        <v>2024</v>
      </c>
      <c r="F2495" s="1" t="s">
        <v>1235</v>
      </c>
      <c r="G2495" s="1" t="s">
        <v>5348</v>
      </c>
      <c r="H2495" s="1" t="s">
        <v>1974</v>
      </c>
      <c r="I2495" s="1" t="s">
        <v>6121</v>
      </c>
      <c r="J2495" s="1" t="s">
        <v>70</v>
      </c>
      <c r="K2495" s="3">
        <v>8.77</v>
      </c>
      <c r="L2495">
        <v>4</v>
      </c>
      <c r="M2495" s="3">
        <v>35.08</v>
      </c>
      <c r="N2495" s="1" t="s">
        <v>21</v>
      </c>
      <c r="O2495" s="1" t="s">
        <v>44</v>
      </c>
    </row>
    <row r="2496" spans="1:15" x14ac:dyDescent="0.3">
      <c r="A2496" s="1" t="s">
        <v>6122</v>
      </c>
      <c r="B2496" s="2">
        <v>45164</v>
      </c>
      <c r="C2496" s="1" t="s">
        <v>6673</v>
      </c>
      <c r="D2496" s="1" t="s">
        <v>90</v>
      </c>
      <c r="E2496">
        <v>2023</v>
      </c>
      <c r="F2496" s="1" t="s">
        <v>3885</v>
      </c>
      <c r="G2496" s="1" t="s">
        <v>4758</v>
      </c>
      <c r="H2496" s="1" t="s">
        <v>598</v>
      </c>
      <c r="I2496" s="1" t="s">
        <v>2432</v>
      </c>
      <c r="J2496" s="1" t="s">
        <v>20</v>
      </c>
      <c r="K2496" s="3">
        <v>46.18</v>
      </c>
      <c r="L2496">
        <v>1</v>
      </c>
      <c r="M2496" s="3">
        <v>46.18</v>
      </c>
      <c r="N2496" s="1" t="s">
        <v>88</v>
      </c>
      <c r="O2496" s="1" t="s">
        <v>37</v>
      </c>
    </row>
    <row r="2497" spans="1:15" x14ac:dyDescent="0.3">
      <c r="A2497" s="1" t="s">
        <v>6123</v>
      </c>
      <c r="B2497" s="2">
        <v>45844</v>
      </c>
      <c r="C2497" s="1" t="s">
        <v>6666</v>
      </c>
      <c r="D2497" s="1" t="s">
        <v>32</v>
      </c>
      <c r="E2497">
        <v>2025</v>
      </c>
      <c r="F2497" s="1" t="s">
        <v>4392</v>
      </c>
      <c r="G2497" s="1" t="s">
        <v>4393</v>
      </c>
      <c r="H2497" s="1" t="s">
        <v>4166</v>
      </c>
      <c r="I2497" s="1" t="s">
        <v>4167</v>
      </c>
      <c r="J2497" s="1" t="s">
        <v>20</v>
      </c>
      <c r="K2497" s="3">
        <v>52.57</v>
      </c>
      <c r="L2497">
        <v>1</v>
      </c>
      <c r="M2497" s="3">
        <v>52.57</v>
      </c>
      <c r="N2497" s="1" t="s">
        <v>29</v>
      </c>
      <c r="O2497" s="1" t="s">
        <v>37</v>
      </c>
    </row>
    <row r="2498" spans="1:15" x14ac:dyDescent="0.3">
      <c r="A2498" s="1" t="s">
        <v>6124</v>
      </c>
      <c r="B2498" s="2">
        <v>45261</v>
      </c>
      <c r="C2498" s="1" t="s">
        <v>6668</v>
      </c>
      <c r="D2498" s="1" t="s">
        <v>107</v>
      </c>
      <c r="E2498">
        <v>2023</v>
      </c>
      <c r="F2498" s="1" t="s">
        <v>481</v>
      </c>
      <c r="G2498" s="1" t="s">
        <v>926</v>
      </c>
      <c r="H2498" s="1" t="s">
        <v>4441</v>
      </c>
      <c r="I2498" s="1" t="s">
        <v>4442</v>
      </c>
      <c r="J2498" s="1" t="s">
        <v>70</v>
      </c>
      <c r="K2498" s="3">
        <v>8.65</v>
      </c>
      <c r="L2498">
        <v>2</v>
      </c>
      <c r="M2498" s="3">
        <v>17.3</v>
      </c>
      <c r="N2498" s="1" t="s">
        <v>21</v>
      </c>
      <c r="O2498" s="1" t="s">
        <v>44</v>
      </c>
    </row>
    <row r="2499" spans="1:15" x14ac:dyDescent="0.3">
      <c r="A2499" s="1" t="s">
        <v>6125</v>
      </c>
      <c r="B2499" s="2">
        <v>44841</v>
      </c>
      <c r="C2499" s="1" t="s">
        <v>6668</v>
      </c>
      <c r="D2499" s="1" t="s">
        <v>133</v>
      </c>
      <c r="E2499">
        <v>2022</v>
      </c>
      <c r="F2499" s="1" t="s">
        <v>666</v>
      </c>
      <c r="G2499" s="1" t="s">
        <v>3439</v>
      </c>
      <c r="H2499" s="1" t="s">
        <v>2986</v>
      </c>
      <c r="I2499" s="1" t="s">
        <v>2987</v>
      </c>
      <c r="J2499" s="1" t="s">
        <v>87</v>
      </c>
      <c r="K2499" s="3">
        <v>19.18</v>
      </c>
      <c r="L2499">
        <v>1</v>
      </c>
      <c r="M2499" s="3">
        <v>19.18</v>
      </c>
      <c r="N2499" s="1" t="s">
        <v>21</v>
      </c>
      <c r="O2499" s="1" t="s">
        <v>22</v>
      </c>
    </row>
    <row r="2500" spans="1:15" x14ac:dyDescent="0.3">
      <c r="A2500" s="1" t="s">
        <v>6126</v>
      </c>
      <c r="B2500" s="2">
        <v>45773</v>
      </c>
      <c r="C2500" s="1" t="s">
        <v>6673</v>
      </c>
      <c r="D2500" s="1" t="s">
        <v>82</v>
      </c>
      <c r="E2500">
        <v>2025</v>
      </c>
      <c r="F2500" s="1" t="s">
        <v>1163</v>
      </c>
      <c r="G2500" s="1" t="s">
        <v>4923</v>
      </c>
      <c r="H2500" s="1" t="s">
        <v>936</v>
      </c>
      <c r="I2500" s="1" t="s">
        <v>2138</v>
      </c>
      <c r="J2500" s="1" t="s">
        <v>20</v>
      </c>
      <c r="K2500" s="3">
        <v>26.69</v>
      </c>
      <c r="L2500">
        <v>3</v>
      </c>
      <c r="M2500" s="3">
        <v>80.069999999999993</v>
      </c>
      <c r="N2500" s="1" t="s">
        <v>21</v>
      </c>
      <c r="O2500" s="1" t="s">
        <v>37</v>
      </c>
    </row>
    <row r="2501" spans="1:15" x14ac:dyDescent="0.3">
      <c r="A2501" s="1" t="s">
        <v>6127</v>
      </c>
      <c r="B2501" s="2">
        <v>45848</v>
      </c>
      <c r="C2501" s="1" t="s">
        <v>6672</v>
      </c>
      <c r="D2501" s="1" t="s">
        <v>32</v>
      </c>
      <c r="E2501">
        <v>2025</v>
      </c>
      <c r="F2501" s="1" t="s">
        <v>3216</v>
      </c>
      <c r="G2501" s="1" t="s">
        <v>5393</v>
      </c>
      <c r="H2501" s="1" t="s">
        <v>2079</v>
      </c>
      <c r="I2501" s="1" t="s">
        <v>4556</v>
      </c>
      <c r="J2501" s="1" t="s">
        <v>70</v>
      </c>
      <c r="K2501" s="3">
        <v>13.16</v>
      </c>
      <c r="L2501">
        <v>3</v>
      </c>
      <c r="M2501" s="3">
        <v>39.479999999999997</v>
      </c>
      <c r="N2501" s="1" t="s">
        <v>6669</v>
      </c>
      <c r="O2501" s="1" t="s">
        <v>22</v>
      </c>
    </row>
    <row r="2502" spans="1:15" x14ac:dyDescent="0.3">
      <c r="A2502" s="1" t="s">
        <v>6128</v>
      </c>
      <c r="B2502" s="2">
        <v>45327</v>
      </c>
      <c r="C2502" s="1" t="s">
        <v>6667</v>
      </c>
      <c r="D2502" s="1" t="s">
        <v>39</v>
      </c>
      <c r="E2502">
        <v>2024</v>
      </c>
      <c r="F2502" s="1" t="s">
        <v>2206</v>
      </c>
      <c r="G2502" s="1" t="s">
        <v>2748</v>
      </c>
      <c r="H2502" s="1" t="s">
        <v>4303</v>
      </c>
      <c r="I2502" s="1" t="s">
        <v>4304</v>
      </c>
      <c r="J2502" s="1" t="s">
        <v>20</v>
      </c>
      <c r="K2502" s="3">
        <v>39.909999999999997</v>
      </c>
      <c r="L2502">
        <v>1</v>
      </c>
      <c r="M2502" s="3">
        <v>39.909999999999997</v>
      </c>
      <c r="N2502" s="1" t="s">
        <v>29</v>
      </c>
      <c r="O2502" s="1" t="s">
        <v>22</v>
      </c>
    </row>
    <row r="2503" spans="1:15" x14ac:dyDescent="0.3">
      <c r="A2503" s="1" t="s">
        <v>6129</v>
      </c>
      <c r="B2503" s="2">
        <v>45252</v>
      </c>
      <c r="C2503" s="1" t="s">
        <v>6670</v>
      </c>
      <c r="D2503" s="1" t="s">
        <v>54</v>
      </c>
      <c r="E2503">
        <v>2023</v>
      </c>
      <c r="F2503" s="1" t="s">
        <v>2196</v>
      </c>
      <c r="G2503" s="1" t="s">
        <v>2197</v>
      </c>
      <c r="H2503" s="1" t="s">
        <v>2844</v>
      </c>
      <c r="I2503" s="1" t="s">
        <v>2845</v>
      </c>
      <c r="J2503" s="1" t="s">
        <v>20</v>
      </c>
      <c r="K2503" s="3">
        <v>36.54</v>
      </c>
      <c r="L2503">
        <v>5</v>
      </c>
      <c r="M2503" s="3">
        <v>182.7</v>
      </c>
      <c r="N2503" s="1" t="s">
        <v>21</v>
      </c>
      <c r="O2503" s="1" t="s">
        <v>37</v>
      </c>
    </row>
    <row r="2504" spans="1:15" x14ac:dyDescent="0.3">
      <c r="A2504" s="1" t="s">
        <v>6130</v>
      </c>
      <c r="B2504" s="2">
        <v>45826</v>
      </c>
      <c r="C2504" s="1" t="s">
        <v>6670</v>
      </c>
      <c r="D2504" s="1" t="s">
        <v>24</v>
      </c>
      <c r="E2504">
        <v>2025</v>
      </c>
      <c r="F2504" s="1" t="s">
        <v>1840</v>
      </c>
      <c r="G2504" s="1" t="s">
        <v>1841</v>
      </c>
      <c r="H2504" s="1" t="s">
        <v>5139</v>
      </c>
      <c r="I2504" s="1" t="s">
        <v>5140</v>
      </c>
      <c r="J2504" s="1" t="s">
        <v>20</v>
      </c>
      <c r="K2504" s="3">
        <v>11.3</v>
      </c>
      <c r="L2504">
        <v>4</v>
      </c>
      <c r="M2504" s="3">
        <v>45.2</v>
      </c>
      <c r="N2504" s="1" t="s">
        <v>21</v>
      </c>
      <c r="O2504" s="1" t="s">
        <v>80</v>
      </c>
    </row>
    <row r="2505" spans="1:15" x14ac:dyDescent="0.3">
      <c r="A2505" s="1" t="s">
        <v>6131</v>
      </c>
      <c r="B2505" s="2">
        <v>45219</v>
      </c>
      <c r="C2505" s="1" t="s">
        <v>6668</v>
      </c>
      <c r="D2505" s="1" t="s">
        <v>133</v>
      </c>
      <c r="E2505">
        <v>2023</v>
      </c>
      <c r="F2505" s="1" t="s">
        <v>4599</v>
      </c>
      <c r="G2505" s="1" t="s">
        <v>4600</v>
      </c>
      <c r="H2505" s="1" t="s">
        <v>2810</v>
      </c>
      <c r="I2505" s="1" t="s">
        <v>2811</v>
      </c>
      <c r="J2505" s="1" t="s">
        <v>20</v>
      </c>
      <c r="K2505" s="3">
        <v>20.99</v>
      </c>
      <c r="L2505">
        <v>3</v>
      </c>
      <c r="M2505" s="3">
        <v>62.97</v>
      </c>
      <c r="N2505" s="1" t="s">
        <v>29</v>
      </c>
      <c r="O2505" s="1" t="s">
        <v>22</v>
      </c>
    </row>
    <row r="2506" spans="1:15" x14ac:dyDescent="0.3">
      <c r="A2506" s="1" t="s">
        <v>6132</v>
      </c>
      <c r="B2506" s="2">
        <v>45531</v>
      </c>
      <c r="C2506" s="1" t="s">
        <v>6671</v>
      </c>
      <c r="D2506" s="1" t="s">
        <v>90</v>
      </c>
      <c r="E2506">
        <v>2024</v>
      </c>
      <c r="F2506" s="1" t="s">
        <v>2330</v>
      </c>
      <c r="G2506" s="1" t="s">
        <v>2410</v>
      </c>
      <c r="H2506" s="1" t="s">
        <v>3733</v>
      </c>
      <c r="I2506" s="1" t="s">
        <v>3734</v>
      </c>
      <c r="J2506" s="1" t="s">
        <v>70</v>
      </c>
      <c r="K2506" s="3">
        <v>17.16</v>
      </c>
      <c r="L2506">
        <v>2</v>
      </c>
      <c r="M2506" s="3">
        <v>34.32</v>
      </c>
      <c r="N2506" s="1" t="s">
        <v>21</v>
      </c>
      <c r="O2506" s="1" t="s">
        <v>193</v>
      </c>
    </row>
    <row r="2507" spans="1:15" x14ac:dyDescent="0.3">
      <c r="A2507" s="1" t="s">
        <v>6133</v>
      </c>
      <c r="B2507" s="2">
        <v>44995</v>
      </c>
      <c r="C2507" s="1" t="s">
        <v>6668</v>
      </c>
      <c r="D2507" s="1" t="s">
        <v>15</v>
      </c>
      <c r="E2507">
        <v>2023</v>
      </c>
      <c r="F2507" s="1" t="s">
        <v>3958</v>
      </c>
      <c r="G2507" s="1" t="s">
        <v>3959</v>
      </c>
      <c r="H2507" s="1" t="s">
        <v>3179</v>
      </c>
      <c r="I2507" s="1" t="s">
        <v>4406</v>
      </c>
      <c r="J2507" s="1" t="s">
        <v>20</v>
      </c>
      <c r="K2507" s="3">
        <v>28.8</v>
      </c>
      <c r="L2507">
        <v>5</v>
      </c>
      <c r="M2507" s="3">
        <v>144</v>
      </c>
      <c r="N2507" s="1" t="s">
        <v>29</v>
      </c>
      <c r="O2507" s="1" t="s">
        <v>80</v>
      </c>
    </row>
    <row r="2508" spans="1:15" x14ac:dyDescent="0.3">
      <c r="A2508" s="1" t="s">
        <v>6134</v>
      </c>
      <c r="B2508" s="2">
        <v>45839</v>
      </c>
      <c r="C2508" s="1" t="s">
        <v>6671</v>
      </c>
      <c r="D2508" s="1" t="s">
        <v>32</v>
      </c>
      <c r="E2508">
        <v>2025</v>
      </c>
      <c r="F2508" s="1" t="s">
        <v>1043</v>
      </c>
      <c r="G2508" s="1" t="s">
        <v>1493</v>
      </c>
      <c r="H2508" s="1" t="s">
        <v>4847</v>
      </c>
      <c r="I2508" s="1" t="s">
        <v>4848</v>
      </c>
      <c r="J2508" s="1" t="s">
        <v>20</v>
      </c>
      <c r="K2508" s="3">
        <v>36.42</v>
      </c>
      <c r="L2508">
        <v>4</v>
      </c>
      <c r="M2508" s="3">
        <v>145.68</v>
      </c>
      <c r="N2508" s="1" t="s">
        <v>6669</v>
      </c>
      <c r="O2508" s="1" t="s">
        <v>193</v>
      </c>
    </row>
    <row r="2509" spans="1:15" x14ac:dyDescent="0.3">
      <c r="A2509" s="1" t="s">
        <v>6135</v>
      </c>
      <c r="B2509" s="2">
        <v>45321</v>
      </c>
      <c r="C2509" s="1" t="s">
        <v>6671</v>
      </c>
      <c r="D2509" s="1" t="s">
        <v>210</v>
      </c>
      <c r="E2509">
        <v>2024</v>
      </c>
      <c r="F2509" s="1" t="s">
        <v>2327</v>
      </c>
      <c r="G2509" s="1" t="s">
        <v>2328</v>
      </c>
      <c r="H2509" s="1" t="s">
        <v>191</v>
      </c>
      <c r="I2509" s="1" t="s">
        <v>192</v>
      </c>
      <c r="J2509" s="1" t="s">
        <v>70</v>
      </c>
      <c r="K2509" s="3">
        <v>6.98</v>
      </c>
      <c r="L2509">
        <v>4</v>
      </c>
      <c r="M2509" s="3">
        <v>27.92</v>
      </c>
      <c r="N2509" s="1" t="s">
        <v>29</v>
      </c>
      <c r="O2509" s="1" t="s">
        <v>37</v>
      </c>
    </row>
    <row r="2510" spans="1:15" x14ac:dyDescent="0.3">
      <c r="A2510" s="1" t="s">
        <v>6136</v>
      </c>
      <c r="B2510" s="2">
        <v>45391</v>
      </c>
      <c r="C2510" s="1" t="s">
        <v>6671</v>
      </c>
      <c r="D2510" s="1" t="s">
        <v>82</v>
      </c>
      <c r="E2510">
        <v>2024</v>
      </c>
      <c r="F2510" s="1" t="s">
        <v>4128</v>
      </c>
      <c r="G2510" s="1" t="s">
        <v>4129</v>
      </c>
      <c r="H2510" s="1" t="s">
        <v>1497</v>
      </c>
      <c r="I2510" s="1" t="s">
        <v>3016</v>
      </c>
      <c r="J2510" s="1" t="s">
        <v>87</v>
      </c>
      <c r="K2510" s="3">
        <v>48.4</v>
      </c>
      <c r="L2510">
        <v>1</v>
      </c>
      <c r="M2510" s="3">
        <v>48.4</v>
      </c>
      <c r="N2510" s="1" t="s">
        <v>21</v>
      </c>
      <c r="O2510" s="1" t="s">
        <v>30</v>
      </c>
    </row>
    <row r="2511" spans="1:15" x14ac:dyDescent="0.3">
      <c r="A2511" s="1" t="s">
        <v>6137</v>
      </c>
      <c r="B2511" s="2">
        <v>45487</v>
      </c>
      <c r="C2511" s="1" t="s">
        <v>6666</v>
      </c>
      <c r="D2511" s="1" t="s">
        <v>32</v>
      </c>
      <c r="E2511">
        <v>2024</v>
      </c>
      <c r="F2511" s="1" t="s">
        <v>3824</v>
      </c>
      <c r="G2511" s="1" t="s">
        <v>3825</v>
      </c>
      <c r="H2511" s="1" t="s">
        <v>673</v>
      </c>
      <c r="I2511" s="1" t="s">
        <v>4458</v>
      </c>
      <c r="J2511" s="1" t="s">
        <v>87</v>
      </c>
      <c r="K2511" s="3">
        <v>16.07</v>
      </c>
      <c r="L2511">
        <v>1</v>
      </c>
      <c r="M2511" s="3">
        <v>16.07</v>
      </c>
      <c r="N2511" s="1" t="s">
        <v>6669</v>
      </c>
      <c r="O2511" s="1" t="s">
        <v>193</v>
      </c>
    </row>
    <row r="2512" spans="1:15" x14ac:dyDescent="0.3">
      <c r="A2512" s="1" t="s">
        <v>6138</v>
      </c>
      <c r="B2512" s="2">
        <v>45399</v>
      </c>
      <c r="C2512" s="1" t="s">
        <v>6670</v>
      </c>
      <c r="D2512" s="1" t="s">
        <v>82</v>
      </c>
      <c r="E2512">
        <v>2024</v>
      </c>
      <c r="F2512" s="1" t="s">
        <v>912</v>
      </c>
      <c r="G2512" s="1" t="s">
        <v>5199</v>
      </c>
      <c r="H2512" s="1" t="s">
        <v>2334</v>
      </c>
      <c r="I2512" s="1" t="s">
        <v>2335</v>
      </c>
      <c r="J2512" s="1" t="s">
        <v>51</v>
      </c>
      <c r="K2512" s="3">
        <v>52.99</v>
      </c>
      <c r="L2512">
        <v>4</v>
      </c>
      <c r="M2512" s="3">
        <v>211.96</v>
      </c>
      <c r="N2512" s="1" t="s">
        <v>6669</v>
      </c>
      <c r="O2512" s="1" t="s">
        <v>95</v>
      </c>
    </row>
    <row r="2513" spans="1:15" x14ac:dyDescent="0.3">
      <c r="A2513" s="1" t="s">
        <v>6139</v>
      </c>
      <c r="B2513" s="2">
        <v>45472</v>
      </c>
      <c r="C2513" s="1" t="s">
        <v>6673</v>
      </c>
      <c r="D2513" s="1" t="s">
        <v>24</v>
      </c>
      <c r="E2513">
        <v>2024</v>
      </c>
      <c r="F2513" s="1" t="s">
        <v>2099</v>
      </c>
      <c r="G2513" s="1" t="s">
        <v>2100</v>
      </c>
      <c r="H2513" s="1" t="s">
        <v>6140</v>
      </c>
      <c r="I2513" s="1" t="s">
        <v>6141</v>
      </c>
      <c r="J2513" s="1" t="s">
        <v>70</v>
      </c>
      <c r="K2513" s="3">
        <v>7.42</v>
      </c>
      <c r="L2513">
        <v>1</v>
      </c>
      <c r="M2513" s="3">
        <v>7.42</v>
      </c>
      <c r="N2513" s="1" t="s">
        <v>6669</v>
      </c>
      <c r="O2513" s="1" t="s">
        <v>95</v>
      </c>
    </row>
    <row r="2514" spans="1:15" x14ac:dyDescent="0.3">
      <c r="A2514" s="1" t="s">
        <v>6142</v>
      </c>
      <c r="B2514" s="2">
        <v>45048</v>
      </c>
      <c r="C2514" s="1" t="s">
        <v>6671</v>
      </c>
      <c r="D2514" s="1" t="s">
        <v>46</v>
      </c>
      <c r="E2514">
        <v>2023</v>
      </c>
      <c r="F2514" s="1" t="s">
        <v>2822</v>
      </c>
      <c r="G2514" s="1" t="s">
        <v>2823</v>
      </c>
      <c r="H2514" s="1" t="s">
        <v>393</v>
      </c>
      <c r="I2514" s="1" t="s">
        <v>6143</v>
      </c>
      <c r="J2514" s="1" t="s">
        <v>51</v>
      </c>
      <c r="K2514" s="3">
        <v>5.92</v>
      </c>
      <c r="L2514">
        <v>3</v>
      </c>
      <c r="M2514" s="3">
        <v>17.760000000000002</v>
      </c>
      <c r="N2514" s="1" t="s">
        <v>88</v>
      </c>
      <c r="O2514" s="1" t="s">
        <v>52</v>
      </c>
    </row>
    <row r="2515" spans="1:15" x14ac:dyDescent="0.3">
      <c r="A2515" s="1" t="s">
        <v>6144</v>
      </c>
      <c r="B2515" s="2">
        <v>45252</v>
      </c>
      <c r="C2515" s="1" t="s">
        <v>6670</v>
      </c>
      <c r="D2515" s="1" t="s">
        <v>54</v>
      </c>
      <c r="E2515">
        <v>2023</v>
      </c>
      <c r="F2515" s="1" t="s">
        <v>2919</v>
      </c>
      <c r="G2515" s="1" t="s">
        <v>2920</v>
      </c>
      <c r="H2515" s="1" t="s">
        <v>2396</v>
      </c>
      <c r="I2515" s="1" t="s">
        <v>2397</v>
      </c>
      <c r="J2515" s="1" t="s">
        <v>70</v>
      </c>
      <c r="K2515" s="3">
        <v>20.54</v>
      </c>
      <c r="L2515">
        <v>3</v>
      </c>
      <c r="M2515" s="3">
        <v>61.62</v>
      </c>
      <c r="N2515" s="1" t="s">
        <v>88</v>
      </c>
      <c r="O2515" s="1" t="s">
        <v>52</v>
      </c>
    </row>
    <row r="2516" spans="1:15" x14ac:dyDescent="0.3">
      <c r="A2516" s="1" t="s">
        <v>6145</v>
      </c>
      <c r="B2516" s="2">
        <v>45598</v>
      </c>
      <c r="C2516" s="1" t="s">
        <v>6673</v>
      </c>
      <c r="D2516" s="1" t="s">
        <v>54</v>
      </c>
      <c r="E2516">
        <v>2024</v>
      </c>
      <c r="F2516" s="1" t="s">
        <v>433</v>
      </c>
      <c r="G2516" s="1" t="s">
        <v>434</v>
      </c>
      <c r="H2516" s="1" t="s">
        <v>767</v>
      </c>
      <c r="I2516" s="1" t="s">
        <v>2904</v>
      </c>
      <c r="J2516" s="1" t="s">
        <v>51</v>
      </c>
      <c r="K2516" s="3">
        <v>29.94</v>
      </c>
      <c r="L2516">
        <v>2</v>
      </c>
      <c r="M2516" s="3">
        <v>59.88</v>
      </c>
      <c r="N2516" s="1" t="s">
        <v>21</v>
      </c>
      <c r="O2516" s="1" t="s">
        <v>193</v>
      </c>
    </row>
    <row r="2517" spans="1:15" x14ac:dyDescent="0.3">
      <c r="A2517" s="1" t="s">
        <v>6146</v>
      </c>
      <c r="B2517" s="2">
        <v>45023</v>
      </c>
      <c r="C2517" s="1" t="s">
        <v>6668</v>
      </c>
      <c r="D2517" s="1" t="s">
        <v>82</v>
      </c>
      <c r="E2517">
        <v>2023</v>
      </c>
      <c r="F2517" s="1" t="s">
        <v>2828</v>
      </c>
      <c r="G2517" s="1" t="s">
        <v>6147</v>
      </c>
      <c r="H2517" s="1" t="s">
        <v>99</v>
      </c>
      <c r="I2517" s="1" t="s">
        <v>100</v>
      </c>
      <c r="J2517" s="1" t="s">
        <v>20</v>
      </c>
      <c r="K2517" s="3">
        <v>20.98</v>
      </c>
      <c r="L2517">
        <v>1</v>
      </c>
      <c r="M2517" s="3">
        <v>20.98</v>
      </c>
      <c r="N2517" s="1" t="s">
        <v>6669</v>
      </c>
      <c r="O2517" s="1" t="s">
        <v>95</v>
      </c>
    </row>
    <row r="2518" spans="1:15" x14ac:dyDescent="0.3">
      <c r="A2518" s="1" t="s">
        <v>6148</v>
      </c>
      <c r="B2518" s="2">
        <v>45598</v>
      </c>
      <c r="C2518" s="1" t="s">
        <v>6673</v>
      </c>
      <c r="D2518" s="1" t="s">
        <v>54</v>
      </c>
      <c r="E2518">
        <v>2024</v>
      </c>
      <c r="F2518" s="1" t="s">
        <v>2932</v>
      </c>
      <c r="G2518" s="1" t="s">
        <v>2933</v>
      </c>
      <c r="H2518" s="1" t="s">
        <v>2779</v>
      </c>
      <c r="I2518" s="1" t="s">
        <v>5923</v>
      </c>
      <c r="J2518" s="1" t="s">
        <v>20</v>
      </c>
      <c r="K2518" s="3">
        <v>31.69</v>
      </c>
      <c r="L2518">
        <v>5</v>
      </c>
      <c r="M2518" s="3">
        <v>158.44999999999999</v>
      </c>
      <c r="N2518" s="1" t="s">
        <v>21</v>
      </c>
      <c r="O2518" s="1" t="s">
        <v>22</v>
      </c>
    </row>
    <row r="2519" spans="1:15" x14ac:dyDescent="0.3">
      <c r="A2519" s="1" t="s">
        <v>6149</v>
      </c>
      <c r="B2519" s="2">
        <v>45601</v>
      </c>
      <c r="C2519" s="1" t="s">
        <v>6671</v>
      </c>
      <c r="D2519" s="1" t="s">
        <v>54</v>
      </c>
      <c r="E2519">
        <v>2024</v>
      </c>
      <c r="F2519" s="1" t="s">
        <v>4618</v>
      </c>
      <c r="G2519" s="1" t="s">
        <v>4619</v>
      </c>
      <c r="H2519" s="1" t="s">
        <v>1990</v>
      </c>
      <c r="I2519" s="1" t="s">
        <v>1991</v>
      </c>
      <c r="J2519" s="1" t="s">
        <v>20</v>
      </c>
      <c r="K2519" s="3">
        <v>5.88</v>
      </c>
      <c r="L2519">
        <v>1</v>
      </c>
      <c r="M2519" s="3">
        <v>5.88</v>
      </c>
      <c r="N2519" s="1" t="s">
        <v>21</v>
      </c>
      <c r="O2519" s="1" t="s">
        <v>95</v>
      </c>
    </row>
    <row r="2520" spans="1:15" x14ac:dyDescent="0.3">
      <c r="A2520" s="1" t="s">
        <v>6150</v>
      </c>
      <c r="B2520" s="2">
        <v>44889</v>
      </c>
      <c r="C2520" s="1" t="s">
        <v>6672</v>
      </c>
      <c r="D2520" s="1" t="s">
        <v>54</v>
      </c>
      <c r="E2520">
        <v>2022</v>
      </c>
      <c r="F2520" s="1" t="s">
        <v>3796</v>
      </c>
      <c r="G2520" s="1" t="s">
        <v>3797</v>
      </c>
      <c r="H2520" s="1" t="s">
        <v>3074</v>
      </c>
      <c r="I2520" s="1" t="s">
        <v>3075</v>
      </c>
      <c r="J2520" s="1" t="s">
        <v>20</v>
      </c>
      <c r="K2520" s="3">
        <v>9.7100000000000009</v>
      </c>
      <c r="L2520">
        <v>3</v>
      </c>
      <c r="M2520" s="3">
        <v>29.13</v>
      </c>
      <c r="N2520" s="1" t="s">
        <v>21</v>
      </c>
      <c r="O2520" s="1" t="s">
        <v>37</v>
      </c>
    </row>
    <row r="2521" spans="1:15" x14ac:dyDescent="0.3">
      <c r="A2521" s="1" t="s">
        <v>6151</v>
      </c>
      <c r="B2521" s="2">
        <v>45396</v>
      </c>
      <c r="C2521" s="1" t="s">
        <v>6666</v>
      </c>
      <c r="D2521" s="1" t="s">
        <v>82</v>
      </c>
      <c r="E2521">
        <v>2024</v>
      </c>
      <c r="F2521" s="1" t="s">
        <v>2717</v>
      </c>
      <c r="G2521" s="1" t="s">
        <v>6152</v>
      </c>
      <c r="H2521" s="1" t="s">
        <v>1899</v>
      </c>
      <c r="I2521" s="1" t="s">
        <v>1900</v>
      </c>
      <c r="J2521" s="1" t="s">
        <v>20</v>
      </c>
      <c r="K2521" s="3">
        <v>19.12</v>
      </c>
      <c r="L2521">
        <v>3</v>
      </c>
      <c r="M2521" s="3">
        <v>57.36</v>
      </c>
      <c r="N2521" s="1" t="s">
        <v>29</v>
      </c>
      <c r="O2521" s="1" t="s">
        <v>22</v>
      </c>
    </row>
    <row r="2522" spans="1:15" x14ac:dyDescent="0.3">
      <c r="A2522" s="1" t="s">
        <v>6153</v>
      </c>
      <c r="B2522" s="2">
        <v>45176</v>
      </c>
      <c r="C2522" s="1" t="s">
        <v>6672</v>
      </c>
      <c r="D2522" s="1" t="s">
        <v>60</v>
      </c>
      <c r="E2522">
        <v>2023</v>
      </c>
      <c r="F2522" s="1" t="s">
        <v>1275</v>
      </c>
      <c r="G2522" s="1" t="s">
        <v>6154</v>
      </c>
      <c r="H2522" s="1" t="s">
        <v>2224</v>
      </c>
      <c r="I2522" s="1" t="s">
        <v>2225</v>
      </c>
      <c r="J2522" s="1" t="s">
        <v>20</v>
      </c>
      <c r="K2522" s="3">
        <v>35.93</v>
      </c>
      <c r="L2522">
        <v>4</v>
      </c>
      <c r="M2522" s="3">
        <v>143.72</v>
      </c>
      <c r="N2522" s="1" t="s">
        <v>29</v>
      </c>
      <c r="O2522" s="1" t="s">
        <v>80</v>
      </c>
    </row>
    <row r="2523" spans="1:15" x14ac:dyDescent="0.3">
      <c r="A2523" s="1" t="s">
        <v>6155</v>
      </c>
      <c r="B2523" s="2">
        <v>45601</v>
      </c>
      <c r="C2523" s="1" t="s">
        <v>6671</v>
      </c>
      <c r="D2523" s="1" t="s">
        <v>54</v>
      </c>
      <c r="E2523">
        <v>2024</v>
      </c>
      <c r="F2523" s="1" t="s">
        <v>794</v>
      </c>
      <c r="G2523" s="1" t="s">
        <v>2578</v>
      </c>
      <c r="H2523" s="1" t="s">
        <v>3366</v>
      </c>
      <c r="I2523" s="1" t="s">
        <v>3367</v>
      </c>
      <c r="J2523" s="1" t="s">
        <v>87</v>
      </c>
      <c r="K2523" s="3">
        <v>17.46</v>
      </c>
      <c r="L2523">
        <v>1</v>
      </c>
      <c r="M2523" s="3">
        <v>17.46</v>
      </c>
      <c r="N2523" s="1" t="s">
        <v>29</v>
      </c>
      <c r="O2523" s="1" t="s">
        <v>37</v>
      </c>
    </row>
    <row r="2524" spans="1:15" x14ac:dyDescent="0.3">
      <c r="A2524" s="1" t="s">
        <v>6156</v>
      </c>
      <c r="B2524" s="2">
        <v>45234</v>
      </c>
      <c r="C2524" s="1" t="s">
        <v>6673</v>
      </c>
      <c r="D2524" s="1" t="s">
        <v>54</v>
      </c>
      <c r="E2524">
        <v>2023</v>
      </c>
      <c r="F2524" s="1" t="s">
        <v>2196</v>
      </c>
      <c r="G2524" s="1" t="s">
        <v>2197</v>
      </c>
      <c r="H2524" s="1" t="s">
        <v>2415</v>
      </c>
      <c r="I2524" s="1" t="s">
        <v>2416</v>
      </c>
      <c r="J2524" s="1" t="s">
        <v>20</v>
      </c>
      <c r="K2524" s="3">
        <v>45.68</v>
      </c>
      <c r="L2524">
        <v>2</v>
      </c>
      <c r="M2524" s="3">
        <v>91.36</v>
      </c>
      <c r="N2524" s="1" t="s">
        <v>6669</v>
      </c>
      <c r="O2524" s="1" t="s">
        <v>30</v>
      </c>
    </row>
    <row r="2525" spans="1:15" x14ac:dyDescent="0.3">
      <c r="A2525" s="1" t="s">
        <v>6157</v>
      </c>
      <c r="B2525" s="2">
        <v>44874</v>
      </c>
      <c r="C2525" s="1" t="s">
        <v>6670</v>
      </c>
      <c r="D2525" s="1" t="s">
        <v>54</v>
      </c>
      <c r="E2525">
        <v>2022</v>
      </c>
      <c r="F2525" s="1" t="s">
        <v>414</v>
      </c>
      <c r="G2525" s="1" t="s">
        <v>1824</v>
      </c>
      <c r="H2525" s="1" t="s">
        <v>1251</v>
      </c>
      <c r="I2525" s="1" t="s">
        <v>1252</v>
      </c>
      <c r="J2525" s="1" t="s">
        <v>20</v>
      </c>
      <c r="K2525" s="3">
        <v>33.369999999999997</v>
      </c>
      <c r="L2525">
        <v>1</v>
      </c>
      <c r="M2525" s="3">
        <v>33.369999999999997</v>
      </c>
      <c r="N2525" s="1" t="s">
        <v>21</v>
      </c>
      <c r="O2525" s="1" t="s">
        <v>80</v>
      </c>
    </row>
    <row r="2526" spans="1:15" x14ac:dyDescent="0.3">
      <c r="A2526" s="1" t="s">
        <v>6158</v>
      </c>
      <c r="B2526" s="2">
        <v>45080</v>
      </c>
      <c r="C2526" s="1" t="s">
        <v>6673</v>
      </c>
      <c r="D2526" s="1" t="s">
        <v>24</v>
      </c>
      <c r="E2526">
        <v>2023</v>
      </c>
      <c r="F2526" s="1" t="s">
        <v>1449</v>
      </c>
      <c r="G2526" s="1" t="s">
        <v>5569</v>
      </c>
      <c r="H2526" s="1" t="s">
        <v>554</v>
      </c>
      <c r="I2526" s="1" t="s">
        <v>4518</v>
      </c>
      <c r="J2526" s="1" t="s">
        <v>20</v>
      </c>
      <c r="K2526" s="3">
        <v>7.34</v>
      </c>
      <c r="L2526">
        <v>1</v>
      </c>
      <c r="M2526" s="3">
        <v>7.34</v>
      </c>
      <c r="N2526" s="1" t="s">
        <v>6669</v>
      </c>
      <c r="O2526" s="1" t="s">
        <v>30</v>
      </c>
    </row>
    <row r="2527" spans="1:15" x14ac:dyDescent="0.3">
      <c r="A2527" s="1" t="s">
        <v>6159</v>
      </c>
      <c r="B2527" s="2">
        <v>45559</v>
      </c>
      <c r="C2527" s="1" t="s">
        <v>6671</v>
      </c>
      <c r="D2527" s="1" t="s">
        <v>60</v>
      </c>
      <c r="E2527">
        <v>2024</v>
      </c>
      <c r="F2527" s="1" t="s">
        <v>2149</v>
      </c>
      <c r="G2527" s="1" t="s">
        <v>2444</v>
      </c>
      <c r="H2527" s="1" t="s">
        <v>1029</v>
      </c>
      <c r="I2527" s="1" t="s">
        <v>1030</v>
      </c>
      <c r="J2527" s="1" t="s">
        <v>70</v>
      </c>
      <c r="K2527" s="3">
        <v>33.33</v>
      </c>
      <c r="L2527">
        <v>5</v>
      </c>
      <c r="M2527" s="3">
        <v>166.65</v>
      </c>
      <c r="N2527" s="1" t="s">
        <v>6669</v>
      </c>
      <c r="O2527" s="1" t="s">
        <v>37</v>
      </c>
    </row>
    <row r="2528" spans="1:15" x14ac:dyDescent="0.3">
      <c r="A2528" s="1" t="s">
        <v>6160</v>
      </c>
      <c r="B2528" s="2">
        <v>45763</v>
      </c>
      <c r="C2528" s="1" t="s">
        <v>6670</v>
      </c>
      <c r="D2528" s="1" t="s">
        <v>82</v>
      </c>
      <c r="E2528">
        <v>2025</v>
      </c>
      <c r="F2528" s="1" t="s">
        <v>453</v>
      </c>
      <c r="G2528" s="1" t="s">
        <v>454</v>
      </c>
      <c r="H2528" s="1" t="s">
        <v>1108</v>
      </c>
      <c r="I2528" s="1" t="s">
        <v>1109</v>
      </c>
      <c r="J2528" s="1" t="s">
        <v>70</v>
      </c>
      <c r="K2528" s="3">
        <v>40.64</v>
      </c>
      <c r="L2528">
        <v>3</v>
      </c>
      <c r="M2528" s="3">
        <v>121.92</v>
      </c>
      <c r="N2528" s="1" t="s">
        <v>29</v>
      </c>
      <c r="O2528" s="1" t="s">
        <v>30</v>
      </c>
    </row>
    <row r="2529" spans="1:15" x14ac:dyDescent="0.3">
      <c r="A2529" s="1" t="s">
        <v>6161</v>
      </c>
      <c r="B2529" s="2">
        <v>45129</v>
      </c>
      <c r="C2529" s="1" t="s">
        <v>6673</v>
      </c>
      <c r="D2529" s="1" t="s">
        <v>32</v>
      </c>
      <c r="E2529">
        <v>2023</v>
      </c>
      <c r="F2529" s="1" t="s">
        <v>728</v>
      </c>
      <c r="G2529" s="1" t="s">
        <v>3771</v>
      </c>
      <c r="H2529" s="1" t="s">
        <v>3149</v>
      </c>
      <c r="I2529" s="1" t="s">
        <v>4228</v>
      </c>
      <c r="J2529" s="1" t="s">
        <v>70</v>
      </c>
      <c r="K2529" s="3">
        <v>14.11</v>
      </c>
      <c r="L2529">
        <v>4</v>
      </c>
      <c r="M2529" s="3">
        <v>56.44</v>
      </c>
      <c r="N2529" s="1" t="s">
        <v>21</v>
      </c>
      <c r="O2529" s="1" t="s">
        <v>44</v>
      </c>
    </row>
    <row r="2530" spans="1:15" x14ac:dyDescent="0.3">
      <c r="A2530" s="1" t="s">
        <v>6162</v>
      </c>
      <c r="B2530" s="2">
        <v>44941</v>
      </c>
      <c r="C2530" s="1" t="s">
        <v>6666</v>
      </c>
      <c r="D2530" s="1" t="s">
        <v>210</v>
      </c>
      <c r="E2530">
        <v>2023</v>
      </c>
      <c r="F2530" s="1" t="s">
        <v>3297</v>
      </c>
      <c r="G2530" s="1" t="s">
        <v>3298</v>
      </c>
      <c r="H2530" s="1" t="s">
        <v>4253</v>
      </c>
      <c r="I2530" s="1" t="s">
        <v>4254</v>
      </c>
      <c r="J2530" s="1" t="s">
        <v>20</v>
      </c>
      <c r="K2530" s="3">
        <v>10.3</v>
      </c>
      <c r="L2530">
        <v>2</v>
      </c>
      <c r="M2530" s="3">
        <v>20.6</v>
      </c>
      <c r="N2530" s="1" t="s">
        <v>29</v>
      </c>
      <c r="O2530" s="1" t="s">
        <v>30</v>
      </c>
    </row>
    <row r="2531" spans="1:15" x14ac:dyDescent="0.3">
      <c r="A2531" s="1" t="s">
        <v>6163</v>
      </c>
      <c r="B2531" s="2">
        <v>44982</v>
      </c>
      <c r="C2531" s="1" t="s">
        <v>6673</v>
      </c>
      <c r="D2531" s="1" t="s">
        <v>39</v>
      </c>
      <c r="E2531">
        <v>2023</v>
      </c>
      <c r="F2531" s="1" t="s">
        <v>6164</v>
      </c>
      <c r="G2531" s="1" t="s">
        <v>6165</v>
      </c>
      <c r="H2531" s="1" t="s">
        <v>3436</v>
      </c>
      <c r="I2531" s="1" t="s">
        <v>3437</v>
      </c>
      <c r="J2531" s="1" t="s">
        <v>20</v>
      </c>
      <c r="K2531" s="3">
        <v>47.05</v>
      </c>
      <c r="L2531">
        <v>4</v>
      </c>
      <c r="M2531" s="3">
        <v>188.2</v>
      </c>
      <c r="N2531" s="1" t="s">
        <v>88</v>
      </c>
      <c r="O2531" s="1" t="s">
        <v>193</v>
      </c>
    </row>
    <row r="2532" spans="1:15" x14ac:dyDescent="0.3">
      <c r="A2532" s="1" t="s">
        <v>6166</v>
      </c>
      <c r="B2532" s="2">
        <v>45128</v>
      </c>
      <c r="C2532" s="1" t="s">
        <v>6668</v>
      </c>
      <c r="D2532" s="1" t="s">
        <v>32</v>
      </c>
      <c r="E2532">
        <v>2023</v>
      </c>
      <c r="F2532" s="1" t="s">
        <v>583</v>
      </c>
      <c r="G2532" s="1" t="s">
        <v>584</v>
      </c>
      <c r="H2532" s="1" t="s">
        <v>2062</v>
      </c>
      <c r="I2532" s="1" t="s">
        <v>2063</v>
      </c>
      <c r="J2532" s="1" t="s">
        <v>20</v>
      </c>
      <c r="K2532" s="3">
        <v>29.05</v>
      </c>
      <c r="L2532">
        <v>3</v>
      </c>
      <c r="M2532" s="3">
        <v>87.15</v>
      </c>
      <c r="N2532" s="1" t="s">
        <v>6669</v>
      </c>
      <c r="O2532" s="1" t="s">
        <v>37</v>
      </c>
    </row>
    <row r="2533" spans="1:15" x14ac:dyDescent="0.3">
      <c r="A2533" s="1" t="s">
        <v>6167</v>
      </c>
      <c r="B2533" s="2">
        <v>45152</v>
      </c>
      <c r="C2533" s="1" t="s">
        <v>6667</v>
      </c>
      <c r="D2533" s="1" t="s">
        <v>90</v>
      </c>
      <c r="E2533">
        <v>2023</v>
      </c>
      <c r="F2533" s="1" t="s">
        <v>1405</v>
      </c>
      <c r="G2533" s="1" t="s">
        <v>1406</v>
      </c>
      <c r="H2533" s="1" t="s">
        <v>4365</v>
      </c>
      <c r="I2533" s="1" t="s">
        <v>4366</v>
      </c>
      <c r="J2533" s="1" t="s">
        <v>87</v>
      </c>
      <c r="K2533" s="3">
        <v>30.6</v>
      </c>
      <c r="L2533">
        <v>3</v>
      </c>
      <c r="M2533" s="3">
        <v>91.8</v>
      </c>
      <c r="N2533" s="1" t="s">
        <v>6669</v>
      </c>
      <c r="O2533" s="1" t="s">
        <v>22</v>
      </c>
    </row>
    <row r="2534" spans="1:15" x14ac:dyDescent="0.3">
      <c r="A2534" s="1" t="s">
        <v>6168</v>
      </c>
      <c r="B2534" s="2">
        <v>45223</v>
      </c>
      <c r="C2534" s="1" t="s">
        <v>6671</v>
      </c>
      <c r="D2534" s="1" t="s">
        <v>133</v>
      </c>
      <c r="E2534">
        <v>2023</v>
      </c>
      <c r="F2534" s="1" t="s">
        <v>1048</v>
      </c>
      <c r="G2534" s="1" t="s">
        <v>1049</v>
      </c>
      <c r="H2534" s="1" t="s">
        <v>2877</v>
      </c>
      <c r="I2534" s="1" t="s">
        <v>2878</v>
      </c>
      <c r="J2534" s="1" t="s">
        <v>20</v>
      </c>
      <c r="K2534" s="3">
        <v>26.72</v>
      </c>
      <c r="L2534">
        <v>2</v>
      </c>
      <c r="M2534" s="3">
        <v>53.44</v>
      </c>
      <c r="N2534" s="1" t="s">
        <v>21</v>
      </c>
      <c r="O2534" s="1" t="s">
        <v>37</v>
      </c>
    </row>
    <row r="2535" spans="1:15" x14ac:dyDescent="0.3">
      <c r="A2535" s="1" t="s">
        <v>6169</v>
      </c>
      <c r="B2535" s="2">
        <v>45715</v>
      </c>
      <c r="C2535" s="1" t="s">
        <v>6672</v>
      </c>
      <c r="D2535" s="1" t="s">
        <v>39</v>
      </c>
      <c r="E2535">
        <v>2025</v>
      </c>
      <c r="F2535" s="1" t="s">
        <v>2799</v>
      </c>
      <c r="G2535" s="1" t="s">
        <v>2800</v>
      </c>
      <c r="H2535" s="1" t="s">
        <v>5972</v>
      </c>
      <c r="I2535" s="1" t="s">
        <v>5973</v>
      </c>
      <c r="J2535" s="1" t="s">
        <v>20</v>
      </c>
      <c r="K2535" s="3">
        <v>38.840000000000003</v>
      </c>
      <c r="L2535">
        <v>3</v>
      </c>
      <c r="M2535" s="3">
        <v>116.52</v>
      </c>
      <c r="N2535" s="1" t="s">
        <v>21</v>
      </c>
      <c r="O2535" s="1" t="s">
        <v>22</v>
      </c>
    </row>
    <row r="2536" spans="1:15" x14ac:dyDescent="0.3">
      <c r="A2536" s="1" t="s">
        <v>6170</v>
      </c>
      <c r="B2536" s="2">
        <v>45019</v>
      </c>
      <c r="C2536" s="1" t="s">
        <v>6667</v>
      </c>
      <c r="D2536" s="1" t="s">
        <v>82</v>
      </c>
      <c r="E2536">
        <v>2023</v>
      </c>
      <c r="F2536" s="1" t="s">
        <v>2533</v>
      </c>
      <c r="G2536" s="1" t="s">
        <v>2534</v>
      </c>
      <c r="H2536" s="1" t="s">
        <v>4901</v>
      </c>
      <c r="I2536" s="1" t="s">
        <v>4902</v>
      </c>
      <c r="J2536" s="1" t="s">
        <v>20</v>
      </c>
      <c r="K2536" s="3">
        <v>38.450000000000003</v>
      </c>
      <c r="L2536">
        <v>3</v>
      </c>
      <c r="M2536" s="3">
        <v>115.35</v>
      </c>
      <c r="N2536" s="1" t="s">
        <v>29</v>
      </c>
      <c r="O2536" s="1" t="s">
        <v>37</v>
      </c>
    </row>
    <row r="2537" spans="1:15" x14ac:dyDescent="0.3">
      <c r="A2537" s="1" t="s">
        <v>6171</v>
      </c>
      <c r="B2537" s="2">
        <v>45354</v>
      </c>
      <c r="C2537" s="1" t="s">
        <v>6666</v>
      </c>
      <c r="D2537" s="1" t="s">
        <v>15</v>
      </c>
      <c r="E2537">
        <v>2024</v>
      </c>
      <c r="F2537" s="1" t="s">
        <v>1413</v>
      </c>
      <c r="G2537" s="1" t="s">
        <v>3038</v>
      </c>
      <c r="H2537" s="1" t="s">
        <v>950</v>
      </c>
      <c r="I2537" s="1" t="s">
        <v>3617</v>
      </c>
      <c r="J2537" s="1" t="s">
        <v>70</v>
      </c>
      <c r="K2537" s="3">
        <v>40.69</v>
      </c>
      <c r="L2537">
        <v>3</v>
      </c>
      <c r="M2537" s="3">
        <v>122.07</v>
      </c>
      <c r="N2537" s="1" t="s">
        <v>88</v>
      </c>
      <c r="O2537" s="1" t="s">
        <v>37</v>
      </c>
    </row>
    <row r="2538" spans="1:15" x14ac:dyDescent="0.3">
      <c r="A2538" s="1" t="s">
        <v>6172</v>
      </c>
      <c r="B2538" s="2">
        <v>45558</v>
      </c>
      <c r="C2538" s="1" t="s">
        <v>6667</v>
      </c>
      <c r="D2538" s="1" t="s">
        <v>60</v>
      </c>
      <c r="E2538">
        <v>2024</v>
      </c>
      <c r="F2538" s="1" t="s">
        <v>1408</v>
      </c>
      <c r="G2538" s="1" t="s">
        <v>1409</v>
      </c>
      <c r="H2538" s="1" t="s">
        <v>2639</v>
      </c>
      <c r="I2538" s="1" t="s">
        <v>2640</v>
      </c>
      <c r="J2538" s="1" t="s">
        <v>70</v>
      </c>
      <c r="K2538" s="3">
        <v>14.3</v>
      </c>
      <c r="L2538">
        <v>1</v>
      </c>
      <c r="M2538" s="3">
        <v>14.3</v>
      </c>
      <c r="N2538" s="1" t="s">
        <v>6669</v>
      </c>
      <c r="O2538" s="1" t="s">
        <v>22</v>
      </c>
    </row>
    <row r="2539" spans="1:15" x14ac:dyDescent="0.3">
      <c r="A2539" s="1" t="s">
        <v>6173</v>
      </c>
      <c r="B2539" s="2">
        <v>45123</v>
      </c>
      <c r="C2539" s="1" t="s">
        <v>6666</v>
      </c>
      <c r="D2539" s="1" t="s">
        <v>32</v>
      </c>
      <c r="E2539">
        <v>2023</v>
      </c>
      <c r="F2539" s="1" t="s">
        <v>305</v>
      </c>
      <c r="G2539" s="1" t="s">
        <v>2841</v>
      </c>
      <c r="H2539" s="1" t="s">
        <v>4904</v>
      </c>
      <c r="I2539" s="1" t="s">
        <v>4905</v>
      </c>
      <c r="J2539" s="1" t="s">
        <v>70</v>
      </c>
      <c r="K2539" s="3">
        <v>17.2</v>
      </c>
      <c r="L2539">
        <v>1</v>
      </c>
      <c r="M2539" s="3">
        <v>17.2</v>
      </c>
      <c r="N2539" s="1" t="s">
        <v>21</v>
      </c>
      <c r="O2539" s="1" t="s">
        <v>44</v>
      </c>
    </row>
    <row r="2540" spans="1:15" x14ac:dyDescent="0.3">
      <c r="A2540" s="1" t="s">
        <v>6174</v>
      </c>
      <c r="B2540" s="2">
        <v>45556</v>
      </c>
      <c r="C2540" s="1" t="s">
        <v>6673</v>
      </c>
      <c r="D2540" s="1" t="s">
        <v>60</v>
      </c>
      <c r="E2540">
        <v>2024</v>
      </c>
      <c r="F2540" s="1" t="s">
        <v>481</v>
      </c>
      <c r="G2540" s="1" t="s">
        <v>482</v>
      </c>
      <c r="H2540" s="1" t="s">
        <v>2650</v>
      </c>
      <c r="I2540" s="1" t="s">
        <v>3822</v>
      </c>
      <c r="J2540" s="1" t="s">
        <v>70</v>
      </c>
      <c r="K2540" s="3">
        <v>47.08</v>
      </c>
      <c r="L2540">
        <v>1</v>
      </c>
      <c r="M2540" s="3">
        <v>47.08</v>
      </c>
      <c r="N2540" s="1" t="s">
        <v>6669</v>
      </c>
      <c r="O2540" s="1" t="s">
        <v>37</v>
      </c>
    </row>
    <row r="2541" spans="1:15" x14ac:dyDescent="0.3">
      <c r="A2541" s="1" t="s">
        <v>6175</v>
      </c>
      <c r="B2541" s="2">
        <v>44956</v>
      </c>
      <c r="C2541" s="1" t="s">
        <v>6667</v>
      </c>
      <c r="D2541" s="1" t="s">
        <v>210</v>
      </c>
      <c r="E2541">
        <v>2023</v>
      </c>
      <c r="F2541" s="1" t="s">
        <v>16</v>
      </c>
      <c r="G2541" s="1" t="s">
        <v>17</v>
      </c>
      <c r="H2541" s="1" t="s">
        <v>1152</v>
      </c>
      <c r="I2541" s="1" t="s">
        <v>1182</v>
      </c>
      <c r="J2541" s="1" t="s">
        <v>51</v>
      </c>
      <c r="K2541" s="3">
        <v>17.46</v>
      </c>
      <c r="L2541">
        <v>3</v>
      </c>
      <c r="M2541" s="3">
        <v>52.38</v>
      </c>
      <c r="N2541" s="1" t="s">
        <v>29</v>
      </c>
      <c r="O2541" s="1" t="s">
        <v>193</v>
      </c>
    </row>
    <row r="2542" spans="1:15" x14ac:dyDescent="0.3">
      <c r="A2542" s="1" t="s">
        <v>6176</v>
      </c>
      <c r="B2542" s="2">
        <v>45254</v>
      </c>
      <c r="C2542" s="1" t="s">
        <v>6668</v>
      </c>
      <c r="D2542" s="1" t="s">
        <v>54</v>
      </c>
      <c r="E2542">
        <v>2023</v>
      </c>
      <c r="F2542" s="1" t="s">
        <v>611</v>
      </c>
      <c r="G2542" s="1" t="s">
        <v>612</v>
      </c>
      <c r="H2542" s="1" t="s">
        <v>950</v>
      </c>
      <c r="I2542" s="1" t="s">
        <v>1644</v>
      </c>
      <c r="J2542" s="1" t="s">
        <v>70</v>
      </c>
      <c r="K2542" s="3">
        <v>46.43</v>
      </c>
      <c r="L2542">
        <v>4</v>
      </c>
      <c r="M2542" s="3">
        <v>185.72</v>
      </c>
      <c r="N2542" s="1" t="s">
        <v>21</v>
      </c>
      <c r="O2542" s="1" t="s">
        <v>95</v>
      </c>
    </row>
    <row r="2543" spans="1:15" x14ac:dyDescent="0.3">
      <c r="A2543" s="1" t="s">
        <v>6177</v>
      </c>
      <c r="B2543" s="2">
        <v>45318</v>
      </c>
      <c r="C2543" s="1" t="s">
        <v>6673</v>
      </c>
      <c r="D2543" s="1" t="s">
        <v>210</v>
      </c>
      <c r="E2543">
        <v>2024</v>
      </c>
      <c r="F2543" s="1" t="s">
        <v>829</v>
      </c>
      <c r="G2543" s="1" t="s">
        <v>3213</v>
      </c>
      <c r="H2543" s="1" t="s">
        <v>3074</v>
      </c>
      <c r="I2543" s="1" t="s">
        <v>3075</v>
      </c>
      <c r="J2543" s="1" t="s">
        <v>70</v>
      </c>
      <c r="K2543" s="3">
        <v>10.31</v>
      </c>
      <c r="L2543">
        <v>5</v>
      </c>
      <c r="M2543" s="3">
        <v>51.55</v>
      </c>
      <c r="N2543" s="1" t="s">
        <v>6669</v>
      </c>
      <c r="O2543" s="1" t="s">
        <v>37</v>
      </c>
    </row>
    <row r="2544" spans="1:15" x14ac:dyDescent="0.3">
      <c r="A2544" s="1" t="s">
        <v>6178</v>
      </c>
      <c r="B2544" s="2">
        <v>45242</v>
      </c>
      <c r="C2544" s="1" t="s">
        <v>6666</v>
      </c>
      <c r="D2544" s="1" t="s">
        <v>54</v>
      </c>
      <c r="E2544">
        <v>2023</v>
      </c>
      <c r="F2544" s="1" t="s">
        <v>3198</v>
      </c>
      <c r="G2544" s="1" t="s">
        <v>3199</v>
      </c>
      <c r="H2544" s="1" t="s">
        <v>618</v>
      </c>
      <c r="I2544" s="1" t="s">
        <v>619</v>
      </c>
      <c r="J2544" s="1" t="s">
        <v>87</v>
      </c>
      <c r="K2544" s="3">
        <v>42.57</v>
      </c>
      <c r="L2544">
        <v>2</v>
      </c>
      <c r="M2544" s="3">
        <v>85.14</v>
      </c>
      <c r="N2544" s="1" t="s">
        <v>88</v>
      </c>
      <c r="O2544" s="1" t="s">
        <v>44</v>
      </c>
    </row>
    <row r="2545" spans="1:15" x14ac:dyDescent="0.3">
      <c r="A2545" s="1" t="s">
        <v>6179</v>
      </c>
      <c r="B2545" s="2">
        <v>45344</v>
      </c>
      <c r="C2545" s="1" t="s">
        <v>6672</v>
      </c>
      <c r="D2545" s="1" t="s">
        <v>39</v>
      </c>
      <c r="E2545">
        <v>2024</v>
      </c>
      <c r="F2545" s="1" t="s">
        <v>686</v>
      </c>
      <c r="G2545" s="1" t="s">
        <v>4639</v>
      </c>
      <c r="H2545" s="1" t="s">
        <v>3762</v>
      </c>
      <c r="I2545" s="1" t="s">
        <v>3763</v>
      </c>
      <c r="J2545" s="1" t="s">
        <v>87</v>
      </c>
      <c r="K2545" s="3">
        <v>44.49</v>
      </c>
      <c r="L2545">
        <v>4</v>
      </c>
      <c r="M2545" s="3">
        <v>177.96</v>
      </c>
      <c r="N2545" s="1" t="s">
        <v>6669</v>
      </c>
      <c r="O2545" s="1" t="s">
        <v>37</v>
      </c>
    </row>
    <row r="2546" spans="1:15" x14ac:dyDescent="0.3">
      <c r="A2546" s="1" t="s">
        <v>6180</v>
      </c>
      <c r="B2546" s="2">
        <v>44957</v>
      </c>
      <c r="C2546" s="1" t="s">
        <v>6671</v>
      </c>
      <c r="D2546" s="1" t="s">
        <v>210</v>
      </c>
      <c r="E2546">
        <v>2023</v>
      </c>
      <c r="F2546" s="1" t="s">
        <v>2932</v>
      </c>
      <c r="G2546" s="1" t="s">
        <v>3341</v>
      </c>
      <c r="H2546" s="1" t="s">
        <v>984</v>
      </c>
      <c r="I2546" s="1" t="s">
        <v>1711</v>
      </c>
      <c r="J2546" s="1" t="s">
        <v>20</v>
      </c>
      <c r="K2546" s="3">
        <v>21.16</v>
      </c>
      <c r="L2546">
        <v>2</v>
      </c>
      <c r="M2546" s="3">
        <v>42.32</v>
      </c>
      <c r="N2546" s="1" t="s">
        <v>88</v>
      </c>
      <c r="O2546" s="1" t="s">
        <v>22</v>
      </c>
    </row>
    <row r="2547" spans="1:15" x14ac:dyDescent="0.3">
      <c r="A2547" s="1" t="s">
        <v>6181</v>
      </c>
      <c r="B2547" s="2">
        <v>45665</v>
      </c>
      <c r="C2547" s="1" t="s">
        <v>6670</v>
      </c>
      <c r="D2547" s="1" t="s">
        <v>210</v>
      </c>
      <c r="E2547">
        <v>2025</v>
      </c>
      <c r="F2547" s="1" t="s">
        <v>1422</v>
      </c>
      <c r="G2547" s="1" t="s">
        <v>1423</v>
      </c>
      <c r="H2547" s="1" t="s">
        <v>5728</v>
      </c>
      <c r="I2547" s="1" t="s">
        <v>5729</v>
      </c>
      <c r="J2547" s="1" t="s">
        <v>70</v>
      </c>
      <c r="K2547" s="3">
        <v>43.58</v>
      </c>
      <c r="L2547">
        <v>3</v>
      </c>
      <c r="M2547" s="3">
        <v>130.74</v>
      </c>
      <c r="N2547" s="1" t="s">
        <v>6669</v>
      </c>
      <c r="O2547" s="1" t="s">
        <v>80</v>
      </c>
    </row>
    <row r="2548" spans="1:15" x14ac:dyDescent="0.3">
      <c r="A2548" s="1" t="s">
        <v>6182</v>
      </c>
      <c r="B2548" s="2">
        <v>45415</v>
      </c>
      <c r="C2548" s="1" t="s">
        <v>6668</v>
      </c>
      <c r="D2548" s="1" t="s">
        <v>46</v>
      </c>
      <c r="E2548">
        <v>2024</v>
      </c>
      <c r="F2548" s="1" t="s">
        <v>1680</v>
      </c>
      <c r="G2548" s="1" t="s">
        <v>1681</v>
      </c>
      <c r="H2548" s="1" t="s">
        <v>673</v>
      </c>
      <c r="I2548" s="1" t="s">
        <v>6183</v>
      </c>
      <c r="J2548" s="1" t="s">
        <v>20</v>
      </c>
      <c r="K2548" s="3">
        <v>43.2</v>
      </c>
      <c r="L2548">
        <v>2</v>
      </c>
      <c r="M2548" s="3">
        <v>86.4</v>
      </c>
      <c r="N2548" s="1" t="s">
        <v>21</v>
      </c>
      <c r="O2548" s="1" t="s">
        <v>37</v>
      </c>
    </row>
    <row r="2549" spans="1:15" x14ac:dyDescent="0.3">
      <c r="A2549" s="1" t="s">
        <v>6184</v>
      </c>
      <c r="B2549" s="2">
        <v>45592</v>
      </c>
      <c r="C2549" s="1" t="s">
        <v>6666</v>
      </c>
      <c r="D2549" s="1" t="s">
        <v>133</v>
      </c>
      <c r="E2549">
        <v>2024</v>
      </c>
      <c r="F2549" s="1" t="s">
        <v>2196</v>
      </c>
      <c r="G2549" s="1" t="s">
        <v>5625</v>
      </c>
      <c r="H2549" s="1" t="s">
        <v>796</v>
      </c>
      <c r="I2549" s="1" t="s">
        <v>797</v>
      </c>
      <c r="J2549" s="1" t="s">
        <v>70</v>
      </c>
      <c r="K2549" s="3">
        <v>21.34</v>
      </c>
      <c r="L2549">
        <v>5</v>
      </c>
      <c r="M2549" s="3">
        <v>106.7</v>
      </c>
      <c r="N2549" s="1" t="s">
        <v>29</v>
      </c>
      <c r="O2549" s="1" t="s">
        <v>52</v>
      </c>
    </row>
    <row r="2550" spans="1:15" x14ac:dyDescent="0.3">
      <c r="A2550" s="1" t="s">
        <v>6185</v>
      </c>
      <c r="B2550" s="2">
        <v>45847</v>
      </c>
      <c r="C2550" s="1" t="s">
        <v>6670</v>
      </c>
      <c r="D2550" s="1" t="s">
        <v>32</v>
      </c>
      <c r="E2550">
        <v>2025</v>
      </c>
      <c r="F2550" s="1" t="s">
        <v>3442</v>
      </c>
      <c r="G2550" s="1" t="s">
        <v>3443</v>
      </c>
      <c r="H2550" s="1" t="s">
        <v>2202</v>
      </c>
      <c r="I2550" s="1" t="s">
        <v>2203</v>
      </c>
      <c r="J2550" s="1" t="s">
        <v>51</v>
      </c>
      <c r="K2550" s="3">
        <v>18.2</v>
      </c>
      <c r="L2550">
        <v>1</v>
      </c>
      <c r="M2550" s="3">
        <v>18.2</v>
      </c>
      <c r="N2550" s="1" t="s">
        <v>21</v>
      </c>
      <c r="O2550" s="1" t="s">
        <v>80</v>
      </c>
    </row>
    <row r="2551" spans="1:15" x14ac:dyDescent="0.3">
      <c r="A2551" s="1" t="s">
        <v>6186</v>
      </c>
      <c r="B2551" s="2">
        <v>45504</v>
      </c>
      <c r="C2551" s="1" t="s">
        <v>6670</v>
      </c>
      <c r="D2551" s="1" t="s">
        <v>32</v>
      </c>
      <c r="E2551">
        <v>2024</v>
      </c>
      <c r="F2551" s="1" t="s">
        <v>4042</v>
      </c>
      <c r="G2551" s="1" t="s">
        <v>4043</v>
      </c>
      <c r="H2551" s="1" t="s">
        <v>3747</v>
      </c>
      <c r="I2551" s="1" t="s">
        <v>3748</v>
      </c>
      <c r="J2551" s="1" t="s">
        <v>20</v>
      </c>
      <c r="K2551" s="3">
        <v>49.26</v>
      </c>
      <c r="L2551">
        <v>5</v>
      </c>
      <c r="M2551" s="3">
        <v>246.3</v>
      </c>
      <c r="N2551" s="1" t="s">
        <v>6669</v>
      </c>
      <c r="O2551" s="1" t="s">
        <v>37</v>
      </c>
    </row>
    <row r="2552" spans="1:15" x14ac:dyDescent="0.3">
      <c r="A2552" s="1" t="s">
        <v>6187</v>
      </c>
      <c r="B2552" s="2">
        <v>45614</v>
      </c>
      <c r="C2552" s="1" t="s">
        <v>6667</v>
      </c>
      <c r="D2552" s="1" t="s">
        <v>54</v>
      </c>
      <c r="E2552">
        <v>2024</v>
      </c>
      <c r="F2552" s="1" t="s">
        <v>930</v>
      </c>
      <c r="G2552" s="1" t="s">
        <v>1676</v>
      </c>
      <c r="H2552" s="1" t="s">
        <v>1436</v>
      </c>
      <c r="I2552" s="1" t="s">
        <v>1437</v>
      </c>
      <c r="J2552" s="1" t="s">
        <v>20</v>
      </c>
      <c r="K2552" s="3">
        <v>23.11</v>
      </c>
      <c r="L2552">
        <v>4</v>
      </c>
      <c r="M2552" s="3">
        <v>92.44</v>
      </c>
      <c r="N2552" s="1" t="s">
        <v>6669</v>
      </c>
      <c r="O2552" s="1" t="s">
        <v>44</v>
      </c>
    </row>
    <row r="2553" spans="1:15" x14ac:dyDescent="0.3">
      <c r="A2553" s="1" t="s">
        <v>6188</v>
      </c>
      <c r="B2553" s="2">
        <v>45596</v>
      </c>
      <c r="C2553" s="1" t="s">
        <v>6672</v>
      </c>
      <c r="D2553" s="1" t="s">
        <v>133</v>
      </c>
      <c r="E2553">
        <v>2024</v>
      </c>
      <c r="F2553" s="1" t="s">
        <v>1746</v>
      </c>
      <c r="G2553" s="1" t="s">
        <v>5051</v>
      </c>
      <c r="H2553" s="1" t="s">
        <v>720</v>
      </c>
      <c r="I2553" s="1" t="s">
        <v>721</v>
      </c>
      <c r="J2553" s="1" t="s">
        <v>87</v>
      </c>
      <c r="K2553" s="3">
        <v>14.3</v>
      </c>
      <c r="L2553">
        <v>3</v>
      </c>
      <c r="M2553" s="3">
        <v>42.9</v>
      </c>
      <c r="N2553" s="1" t="s">
        <v>29</v>
      </c>
      <c r="O2553" s="1" t="s">
        <v>44</v>
      </c>
    </row>
    <row r="2554" spans="1:15" x14ac:dyDescent="0.3">
      <c r="A2554" s="1" t="s">
        <v>6189</v>
      </c>
      <c r="B2554" s="2">
        <v>45607</v>
      </c>
      <c r="C2554" s="1" t="s">
        <v>6667</v>
      </c>
      <c r="D2554" s="1" t="s">
        <v>54</v>
      </c>
      <c r="E2554">
        <v>2024</v>
      </c>
      <c r="F2554" s="1" t="s">
        <v>4929</v>
      </c>
      <c r="G2554" s="1" t="s">
        <v>4930</v>
      </c>
      <c r="H2554" s="1" t="s">
        <v>1194</v>
      </c>
      <c r="I2554" s="1" t="s">
        <v>5526</v>
      </c>
      <c r="J2554" s="1" t="s">
        <v>20</v>
      </c>
      <c r="K2554" s="3">
        <v>48.81</v>
      </c>
      <c r="L2554">
        <v>2</v>
      </c>
      <c r="M2554" s="3">
        <v>97.62</v>
      </c>
      <c r="N2554" s="1" t="s">
        <v>29</v>
      </c>
      <c r="O2554" s="1" t="s">
        <v>193</v>
      </c>
    </row>
    <row r="2555" spans="1:15" x14ac:dyDescent="0.3">
      <c r="A2555" s="1" t="s">
        <v>6190</v>
      </c>
      <c r="B2555" s="2">
        <v>44997</v>
      </c>
      <c r="C2555" s="1" t="s">
        <v>6666</v>
      </c>
      <c r="D2555" s="1" t="s">
        <v>15</v>
      </c>
      <c r="E2555">
        <v>2023</v>
      </c>
      <c r="F2555" s="1" t="s">
        <v>83</v>
      </c>
      <c r="G2555" s="1" t="s">
        <v>84</v>
      </c>
      <c r="H2555" s="1" t="s">
        <v>93</v>
      </c>
      <c r="I2555" s="1" t="s">
        <v>315</v>
      </c>
      <c r="J2555" s="1" t="s">
        <v>20</v>
      </c>
      <c r="K2555" s="3">
        <v>10.94</v>
      </c>
      <c r="L2555">
        <v>2</v>
      </c>
      <c r="M2555" s="3">
        <v>21.88</v>
      </c>
      <c r="N2555" s="1" t="s">
        <v>21</v>
      </c>
      <c r="O2555" s="1" t="s">
        <v>37</v>
      </c>
    </row>
    <row r="2556" spans="1:15" x14ac:dyDescent="0.3">
      <c r="A2556" s="1" t="s">
        <v>6191</v>
      </c>
      <c r="B2556" s="2">
        <v>45555</v>
      </c>
      <c r="C2556" s="1" t="s">
        <v>6668</v>
      </c>
      <c r="D2556" s="1" t="s">
        <v>60</v>
      </c>
      <c r="E2556">
        <v>2024</v>
      </c>
      <c r="F2556" s="1" t="s">
        <v>2372</v>
      </c>
      <c r="G2556" s="1" t="s">
        <v>2373</v>
      </c>
      <c r="H2556" s="1" t="s">
        <v>3878</v>
      </c>
      <c r="I2556" s="1" t="s">
        <v>3879</v>
      </c>
      <c r="J2556" s="1" t="s">
        <v>20</v>
      </c>
      <c r="K2556" s="3">
        <v>15.34</v>
      </c>
      <c r="L2556">
        <v>3</v>
      </c>
      <c r="M2556" s="3">
        <v>46.02</v>
      </c>
      <c r="N2556" s="1" t="s">
        <v>6669</v>
      </c>
      <c r="O2556" s="1" t="s">
        <v>22</v>
      </c>
    </row>
    <row r="2557" spans="1:15" x14ac:dyDescent="0.3">
      <c r="A2557" s="1" t="s">
        <v>6192</v>
      </c>
      <c r="B2557" s="2">
        <v>45396</v>
      </c>
      <c r="C2557" s="1" t="s">
        <v>6666</v>
      </c>
      <c r="D2557" s="1" t="s">
        <v>82</v>
      </c>
      <c r="E2557">
        <v>2024</v>
      </c>
      <c r="F2557" s="1" t="s">
        <v>91</v>
      </c>
      <c r="G2557" s="1" t="s">
        <v>562</v>
      </c>
      <c r="H2557" s="1" t="s">
        <v>1301</v>
      </c>
      <c r="I2557" s="1" t="s">
        <v>3883</v>
      </c>
      <c r="J2557" s="1" t="s">
        <v>70</v>
      </c>
      <c r="K2557" s="3">
        <v>9.99</v>
      </c>
      <c r="L2557">
        <v>2</v>
      </c>
      <c r="M2557" s="3">
        <v>19.98</v>
      </c>
      <c r="N2557" s="1" t="s">
        <v>21</v>
      </c>
      <c r="O2557" s="1" t="s">
        <v>193</v>
      </c>
    </row>
    <row r="2558" spans="1:15" x14ac:dyDescent="0.3">
      <c r="A2558" s="1" t="s">
        <v>6193</v>
      </c>
      <c r="B2558" s="2">
        <v>45201</v>
      </c>
      <c r="C2558" s="1" t="s">
        <v>6667</v>
      </c>
      <c r="D2558" s="1" t="s">
        <v>133</v>
      </c>
      <c r="E2558">
        <v>2023</v>
      </c>
      <c r="F2558" s="1" t="s">
        <v>1203</v>
      </c>
      <c r="G2558" s="1" t="s">
        <v>3651</v>
      </c>
      <c r="H2558" s="1" t="s">
        <v>673</v>
      </c>
      <c r="I2558" s="1" t="s">
        <v>674</v>
      </c>
      <c r="J2558" s="1" t="s">
        <v>70</v>
      </c>
      <c r="K2558" s="3">
        <v>7.08</v>
      </c>
      <c r="L2558">
        <v>1</v>
      </c>
      <c r="M2558" s="3">
        <v>7.08</v>
      </c>
      <c r="N2558" s="1" t="s">
        <v>29</v>
      </c>
      <c r="O2558" s="1" t="s">
        <v>193</v>
      </c>
    </row>
    <row r="2559" spans="1:15" x14ac:dyDescent="0.3">
      <c r="A2559" s="1" t="s">
        <v>6194</v>
      </c>
      <c r="B2559" s="2">
        <v>44980</v>
      </c>
      <c r="C2559" s="1" t="s">
        <v>6672</v>
      </c>
      <c r="D2559" s="1" t="s">
        <v>39</v>
      </c>
      <c r="E2559">
        <v>2023</v>
      </c>
      <c r="F2559" s="1" t="s">
        <v>732</v>
      </c>
      <c r="G2559" s="1" t="s">
        <v>733</v>
      </c>
      <c r="H2559" s="1" t="s">
        <v>747</v>
      </c>
      <c r="I2559" s="1" t="s">
        <v>748</v>
      </c>
      <c r="J2559" s="1" t="s">
        <v>87</v>
      </c>
      <c r="K2559" s="3">
        <v>14.76</v>
      </c>
      <c r="L2559">
        <v>5</v>
      </c>
      <c r="M2559" s="3">
        <v>73.8</v>
      </c>
      <c r="N2559" s="1" t="s">
        <v>6669</v>
      </c>
      <c r="O2559" s="1" t="s">
        <v>44</v>
      </c>
    </row>
    <row r="2560" spans="1:15" x14ac:dyDescent="0.3">
      <c r="A2560" s="1" t="s">
        <v>6195</v>
      </c>
      <c r="B2560" s="2">
        <v>45845</v>
      </c>
      <c r="C2560" s="1" t="s">
        <v>6667</v>
      </c>
      <c r="D2560" s="1" t="s">
        <v>32</v>
      </c>
      <c r="E2560">
        <v>2025</v>
      </c>
      <c r="F2560" s="1" t="s">
        <v>958</v>
      </c>
      <c r="G2560" s="1" t="s">
        <v>5618</v>
      </c>
      <c r="H2560" s="1" t="s">
        <v>4266</v>
      </c>
      <c r="I2560" s="1" t="s">
        <v>6196</v>
      </c>
      <c r="J2560" s="1" t="s">
        <v>70</v>
      </c>
      <c r="K2560" s="3">
        <v>38.67</v>
      </c>
      <c r="L2560">
        <v>3</v>
      </c>
      <c r="M2560" s="3">
        <v>116.01</v>
      </c>
      <c r="N2560" s="1" t="s">
        <v>29</v>
      </c>
      <c r="O2560" s="1" t="s">
        <v>80</v>
      </c>
    </row>
    <row r="2561" spans="1:15" x14ac:dyDescent="0.3">
      <c r="A2561" s="1" t="s">
        <v>6197</v>
      </c>
      <c r="B2561" s="2">
        <v>45786</v>
      </c>
      <c r="C2561" s="1" t="s">
        <v>6668</v>
      </c>
      <c r="D2561" s="1" t="s">
        <v>46</v>
      </c>
      <c r="E2561">
        <v>2025</v>
      </c>
      <c r="F2561" s="1" t="s">
        <v>6198</v>
      </c>
      <c r="G2561" s="1" t="s">
        <v>6199</v>
      </c>
      <c r="H2561" s="1" t="s">
        <v>3145</v>
      </c>
      <c r="I2561" s="1" t="s">
        <v>3146</v>
      </c>
      <c r="J2561" s="1" t="s">
        <v>20</v>
      </c>
      <c r="K2561" s="3">
        <v>7.02</v>
      </c>
      <c r="L2561">
        <v>5</v>
      </c>
      <c r="M2561" s="3">
        <v>35.1</v>
      </c>
      <c r="N2561" s="1" t="s">
        <v>21</v>
      </c>
      <c r="O2561" s="1" t="s">
        <v>95</v>
      </c>
    </row>
    <row r="2562" spans="1:15" x14ac:dyDescent="0.3">
      <c r="A2562" s="1" t="s">
        <v>6200</v>
      </c>
      <c r="B2562" s="2">
        <v>45068</v>
      </c>
      <c r="C2562" s="1" t="s">
        <v>6667</v>
      </c>
      <c r="D2562" s="1" t="s">
        <v>46</v>
      </c>
      <c r="E2562">
        <v>2023</v>
      </c>
      <c r="F2562" s="1" t="s">
        <v>6201</v>
      </c>
      <c r="G2562" s="1" t="s">
        <v>6202</v>
      </c>
      <c r="H2562" s="1" t="s">
        <v>6203</v>
      </c>
      <c r="I2562" s="1" t="s">
        <v>6204</v>
      </c>
      <c r="J2562" s="1" t="s">
        <v>87</v>
      </c>
      <c r="K2562" s="3">
        <v>22.72</v>
      </c>
      <c r="L2562">
        <v>5</v>
      </c>
      <c r="M2562" s="3">
        <v>113.6</v>
      </c>
      <c r="N2562" s="1" t="s">
        <v>29</v>
      </c>
      <c r="O2562" s="1" t="s">
        <v>37</v>
      </c>
    </row>
    <row r="2563" spans="1:15" x14ac:dyDescent="0.3">
      <c r="A2563" s="1" t="s">
        <v>6205</v>
      </c>
      <c r="B2563" s="2">
        <v>45595</v>
      </c>
      <c r="C2563" s="1" t="s">
        <v>6670</v>
      </c>
      <c r="D2563" s="1" t="s">
        <v>133</v>
      </c>
      <c r="E2563">
        <v>2024</v>
      </c>
      <c r="F2563" s="1" t="s">
        <v>2644</v>
      </c>
      <c r="G2563" s="1" t="s">
        <v>3169</v>
      </c>
      <c r="H2563" s="1" t="s">
        <v>3778</v>
      </c>
      <c r="I2563" s="1" t="s">
        <v>3779</v>
      </c>
      <c r="J2563" s="1" t="s">
        <v>70</v>
      </c>
      <c r="K2563" s="3">
        <v>9.42</v>
      </c>
      <c r="L2563">
        <v>5</v>
      </c>
      <c r="M2563" s="3">
        <v>47.1</v>
      </c>
      <c r="N2563" s="1" t="s">
        <v>6669</v>
      </c>
      <c r="O2563" s="1" t="s">
        <v>95</v>
      </c>
    </row>
    <row r="2564" spans="1:15" x14ac:dyDescent="0.3">
      <c r="A2564" s="1" t="s">
        <v>6206</v>
      </c>
      <c r="B2564" s="2">
        <v>45019</v>
      </c>
      <c r="C2564" s="1" t="s">
        <v>6667</v>
      </c>
      <c r="D2564" s="1" t="s">
        <v>82</v>
      </c>
      <c r="E2564">
        <v>2023</v>
      </c>
      <c r="F2564" s="1" t="s">
        <v>2206</v>
      </c>
      <c r="G2564" s="1" t="s">
        <v>4966</v>
      </c>
      <c r="H2564" s="1" t="s">
        <v>2174</v>
      </c>
      <c r="I2564" s="1" t="s">
        <v>3520</v>
      </c>
      <c r="J2564" s="1" t="s">
        <v>51</v>
      </c>
      <c r="K2564" s="3">
        <v>35.69</v>
      </c>
      <c r="L2564">
        <v>5</v>
      </c>
      <c r="M2564" s="3">
        <v>178.45</v>
      </c>
      <c r="N2564" s="1" t="s">
        <v>88</v>
      </c>
      <c r="O2564" s="1" t="s">
        <v>30</v>
      </c>
    </row>
    <row r="2565" spans="1:15" x14ac:dyDescent="0.3">
      <c r="A2565" s="1" t="s">
        <v>6207</v>
      </c>
      <c r="B2565" s="2">
        <v>45130</v>
      </c>
      <c r="C2565" s="1" t="s">
        <v>6666</v>
      </c>
      <c r="D2565" s="1" t="s">
        <v>32</v>
      </c>
      <c r="E2565">
        <v>2023</v>
      </c>
      <c r="F2565" s="1" t="s">
        <v>1508</v>
      </c>
      <c r="G2565" s="1" t="s">
        <v>3078</v>
      </c>
      <c r="H2565" s="1" t="s">
        <v>4636</v>
      </c>
      <c r="I2565" s="1" t="s">
        <v>4637</v>
      </c>
      <c r="J2565" s="1" t="s">
        <v>87</v>
      </c>
      <c r="K2565" s="3">
        <v>10.25</v>
      </c>
      <c r="L2565">
        <v>5</v>
      </c>
      <c r="M2565" s="3">
        <v>51.25</v>
      </c>
      <c r="N2565" s="1" t="s">
        <v>21</v>
      </c>
      <c r="O2565" s="1" t="s">
        <v>30</v>
      </c>
    </row>
    <row r="2566" spans="1:15" x14ac:dyDescent="0.3">
      <c r="A2566" s="1" t="s">
        <v>6208</v>
      </c>
      <c r="B2566" s="2">
        <v>45480</v>
      </c>
      <c r="C2566" s="1" t="s">
        <v>6666</v>
      </c>
      <c r="D2566" s="1" t="s">
        <v>32</v>
      </c>
      <c r="E2566">
        <v>2024</v>
      </c>
      <c r="F2566" s="1" t="s">
        <v>5172</v>
      </c>
      <c r="G2566" s="1" t="s">
        <v>5173</v>
      </c>
      <c r="H2566" s="1" t="s">
        <v>878</v>
      </c>
      <c r="I2566" s="1" t="s">
        <v>6209</v>
      </c>
      <c r="J2566" s="1" t="s">
        <v>87</v>
      </c>
      <c r="K2566" s="3">
        <v>48.93</v>
      </c>
      <c r="L2566">
        <v>2</v>
      </c>
      <c r="M2566" s="3">
        <v>97.86</v>
      </c>
      <c r="N2566" s="1" t="s">
        <v>21</v>
      </c>
      <c r="O2566" s="1" t="s">
        <v>95</v>
      </c>
    </row>
    <row r="2567" spans="1:15" x14ac:dyDescent="0.3">
      <c r="A2567" s="1" t="s">
        <v>6210</v>
      </c>
      <c r="B2567" s="2">
        <v>45641</v>
      </c>
      <c r="C2567" s="1" t="s">
        <v>6666</v>
      </c>
      <c r="D2567" s="1" t="s">
        <v>107</v>
      </c>
      <c r="E2567">
        <v>2024</v>
      </c>
      <c r="F2567" s="1" t="s">
        <v>1326</v>
      </c>
      <c r="G2567" s="1" t="s">
        <v>6211</v>
      </c>
      <c r="H2567" s="1" t="s">
        <v>277</v>
      </c>
      <c r="I2567" s="1" t="s">
        <v>6212</v>
      </c>
      <c r="J2567" s="1" t="s">
        <v>51</v>
      </c>
      <c r="K2567" s="3">
        <v>38.9</v>
      </c>
      <c r="L2567">
        <v>4</v>
      </c>
      <c r="M2567" s="3">
        <v>155.6</v>
      </c>
      <c r="N2567" s="1" t="s">
        <v>88</v>
      </c>
      <c r="O2567" s="1" t="s">
        <v>37</v>
      </c>
    </row>
    <row r="2568" spans="1:15" x14ac:dyDescent="0.3">
      <c r="A2568" s="1" t="s">
        <v>6213</v>
      </c>
      <c r="B2568" s="2">
        <v>45461</v>
      </c>
      <c r="C2568" s="1" t="s">
        <v>6671</v>
      </c>
      <c r="D2568" s="1" t="s">
        <v>24</v>
      </c>
      <c r="E2568">
        <v>2024</v>
      </c>
      <c r="F2568" s="1" t="s">
        <v>3915</v>
      </c>
      <c r="G2568" s="1" t="s">
        <v>5203</v>
      </c>
      <c r="H2568" s="1" t="s">
        <v>1606</v>
      </c>
      <c r="I2568" s="1" t="s">
        <v>6214</v>
      </c>
      <c r="J2568" s="1" t="s">
        <v>70</v>
      </c>
      <c r="K2568" s="3">
        <v>19.22</v>
      </c>
      <c r="L2568">
        <v>4</v>
      </c>
      <c r="M2568" s="3">
        <v>76.88</v>
      </c>
      <c r="N2568" s="1" t="s">
        <v>29</v>
      </c>
      <c r="O2568" s="1" t="s">
        <v>44</v>
      </c>
    </row>
    <row r="2569" spans="1:15" x14ac:dyDescent="0.3">
      <c r="A2569" s="1" t="s">
        <v>6215</v>
      </c>
      <c r="B2569" s="2">
        <v>44960</v>
      </c>
      <c r="C2569" s="1" t="s">
        <v>6668</v>
      </c>
      <c r="D2569" s="1" t="s">
        <v>39</v>
      </c>
      <c r="E2569">
        <v>2023</v>
      </c>
      <c r="F2569" s="1" t="s">
        <v>6216</v>
      </c>
      <c r="G2569" s="1" t="s">
        <v>6217</v>
      </c>
      <c r="H2569" s="1" t="s">
        <v>4709</v>
      </c>
      <c r="I2569" s="1" t="s">
        <v>6218</v>
      </c>
      <c r="J2569" s="1" t="s">
        <v>87</v>
      </c>
      <c r="K2569" s="3">
        <v>39.33</v>
      </c>
      <c r="L2569">
        <v>1</v>
      </c>
      <c r="M2569" s="3">
        <v>39.33</v>
      </c>
      <c r="N2569" s="1" t="s">
        <v>6669</v>
      </c>
      <c r="O2569" s="1" t="s">
        <v>44</v>
      </c>
    </row>
    <row r="2570" spans="1:15" x14ac:dyDescent="0.3">
      <c r="A2570" s="1" t="s">
        <v>6219</v>
      </c>
      <c r="B2570" s="2">
        <v>45017</v>
      </c>
      <c r="C2570" s="1" t="s">
        <v>6673</v>
      </c>
      <c r="D2570" s="1" t="s">
        <v>82</v>
      </c>
      <c r="E2570">
        <v>2023</v>
      </c>
      <c r="F2570" s="1" t="s">
        <v>829</v>
      </c>
      <c r="G2570" s="1" t="s">
        <v>1869</v>
      </c>
      <c r="H2570" s="1" t="s">
        <v>2872</v>
      </c>
      <c r="I2570" s="1" t="s">
        <v>4550</v>
      </c>
      <c r="J2570" s="1" t="s">
        <v>70</v>
      </c>
      <c r="K2570" s="3">
        <v>40.56</v>
      </c>
      <c r="L2570">
        <v>1</v>
      </c>
      <c r="M2570" s="3">
        <v>40.56</v>
      </c>
      <c r="N2570" s="1" t="s">
        <v>6669</v>
      </c>
      <c r="O2570" s="1" t="s">
        <v>22</v>
      </c>
    </row>
    <row r="2571" spans="1:15" x14ac:dyDescent="0.3">
      <c r="A2571" s="1" t="s">
        <v>6220</v>
      </c>
      <c r="B2571" s="2">
        <v>45814</v>
      </c>
      <c r="C2571" s="1" t="s">
        <v>6668</v>
      </c>
      <c r="D2571" s="1" t="s">
        <v>24</v>
      </c>
      <c r="E2571">
        <v>2025</v>
      </c>
      <c r="F2571" s="1" t="s">
        <v>1500</v>
      </c>
      <c r="G2571" s="1" t="s">
        <v>1501</v>
      </c>
      <c r="H2571" s="1" t="s">
        <v>1513</v>
      </c>
      <c r="I2571" s="1" t="s">
        <v>1514</v>
      </c>
      <c r="J2571" s="1" t="s">
        <v>70</v>
      </c>
      <c r="K2571" s="3">
        <v>29.49</v>
      </c>
      <c r="L2571">
        <v>4</v>
      </c>
      <c r="M2571" s="3">
        <v>117.96</v>
      </c>
      <c r="N2571" s="1" t="s">
        <v>21</v>
      </c>
      <c r="O2571" s="1" t="s">
        <v>95</v>
      </c>
    </row>
    <row r="2572" spans="1:15" x14ac:dyDescent="0.3">
      <c r="A2572" s="1" t="s">
        <v>6221</v>
      </c>
      <c r="B2572" s="2">
        <v>45110</v>
      </c>
      <c r="C2572" s="1" t="s">
        <v>6667</v>
      </c>
      <c r="D2572" s="1" t="s">
        <v>32</v>
      </c>
      <c r="E2572">
        <v>2023</v>
      </c>
      <c r="F2572" s="1" t="s">
        <v>6222</v>
      </c>
      <c r="G2572" s="1" t="s">
        <v>6223</v>
      </c>
      <c r="H2572" s="1" t="s">
        <v>5477</v>
      </c>
      <c r="I2572" s="1" t="s">
        <v>6224</v>
      </c>
      <c r="J2572" s="1" t="s">
        <v>70</v>
      </c>
      <c r="K2572" s="3">
        <v>6.64</v>
      </c>
      <c r="L2572">
        <v>5</v>
      </c>
      <c r="M2572" s="3">
        <v>33.200000000000003</v>
      </c>
      <c r="N2572" s="1" t="s">
        <v>6669</v>
      </c>
      <c r="O2572" s="1" t="s">
        <v>30</v>
      </c>
    </row>
    <row r="2573" spans="1:15" x14ac:dyDescent="0.3">
      <c r="A2573" s="1" t="s">
        <v>6225</v>
      </c>
      <c r="B2573" s="2">
        <v>45542</v>
      </c>
      <c r="C2573" s="1" t="s">
        <v>6673</v>
      </c>
      <c r="D2573" s="1" t="s">
        <v>60</v>
      </c>
      <c r="E2573">
        <v>2024</v>
      </c>
      <c r="F2573" s="1" t="s">
        <v>4042</v>
      </c>
      <c r="G2573" s="1" t="s">
        <v>4043</v>
      </c>
      <c r="H2573" s="1" t="s">
        <v>752</v>
      </c>
      <c r="I2573" s="1" t="s">
        <v>1838</v>
      </c>
      <c r="J2573" s="1" t="s">
        <v>70</v>
      </c>
      <c r="K2573" s="3">
        <v>22.87</v>
      </c>
      <c r="L2573">
        <v>3</v>
      </c>
      <c r="M2573" s="3">
        <v>68.61</v>
      </c>
      <c r="N2573" s="1" t="s">
        <v>6669</v>
      </c>
      <c r="O2573" s="1" t="s">
        <v>95</v>
      </c>
    </row>
    <row r="2574" spans="1:15" x14ac:dyDescent="0.3">
      <c r="A2574" s="1" t="s">
        <v>6226</v>
      </c>
      <c r="B2574" s="2">
        <v>45524</v>
      </c>
      <c r="C2574" s="1" t="s">
        <v>6671</v>
      </c>
      <c r="D2574" s="1" t="s">
        <v>90</v>
      </c>
      <c r="E2574">
        <v>2024</v>
      </c>
      <c r="F2574" s="1" t="s">
        <v>1439</v>
      </c>
      <c r="G2574" s="1" t="s">
        <v>4035</v>
      </c>
      <c r="H2574" s="1" t="s">
        <v>1538</v>
      </c>
      <c r="I2574" s="1" t="s">
        <v>2461</v>
      </c>
      <c r="J2574" s="1" t="s">
        <v>70</v>
      </c>
      <c r="K2574" s="3">
        <v>45.37</v>
      </c>
      <c r="L2574">
        <v>5</v>
      </c>
      <c r="M2574" s="3">
        <v>226.85</v>
      </c>
      <c r="N2574" s="1" t="s">
        <v>21</v>
      </c>
      <c r="O2574" s="1" t="s">
        <v>193</v>
      </c>
    </row>
    <row r="2575" spans="1:15" x14ac:dyDescent="0.3">
      <c r="A2575" s="1" t="s">
        <v>6227</v>
      </c>
      <c r="B2575" s="2">
        <v>45526</v>
      </c>
      <c r="C2575" s="1" t="s">
        <v>6672</v>
      </c>
      <c r="D2575" s="1" t="s">
        <v>90</v>
      </c>
      <c r="E2575">
        <v>2024</v>
      </c>
      <c r="F2575" s="1" t="s">
        <v>1019</v>
      </c>
      <c r="G2575" s="1" t="s">
        <v>1020</v>
      </c>
      <c r="H2575" s="1" t="s">
        <v>1661</v>
      </c>
      <c r="I2575" s="1" t="s">
        <v>2060</v>
      </c>
      <c r="J2575" s="1" t="s">
        <v>51</v>
      </c>
      <c r="K2575" s="3">
        <v>41.26</v>
      </c>
      <c r="L2575">
        <v>1</v>
      </c>
      <c r="M2575" s="3">
        <v>41.26</v>
      </c>
      <c r="N2575" s="1" t="s">
        <v>21</v>
      </c>
      <c r="O2575" s="1" t="s">
        <v>193</v>
      </c>
    </row>
    <row r="2576" spans="1:15" x14ac:dyDescent="0.3">
      <c r="A2576" s="1" t="s">
        <v>6228</v>
      </c>
      <c r="B2576" s="2">
        <v>45201</v>
      </c>
      <c r="C2576" s="1" t="s">
        <v>6667</v>
      </c>
      <c r="D2576" s="1" t="s">
        <v>133</v>
      </c>
      <c r="E2576">
        <v>2023</v>
      </c>
      <c r="F2576" s="1" t="s">
        <v>2458</v>
      </c>
      <c r="G2576" s="1" t="s">
        <v>2459</v>
      </c>
      <c r="H2576" s="1" t="s">
        <v>1462</v>
      </c>
      <c r="I2576" s="1" t="s">
        <v>1728</v>
      </c>
      <c r="J2576" s="1" t="s">
        <v>20</v>
      </c>
      <c r="K2576" s="3">
        <v>32.979999999999997</v>
      </c>
      <c r="L2576">
        <v>4</v>
      </c>
      <c r="M2576" s="3">
        <v>131.91999999999999</v>
      </c>
      <c r="N2576" s="1" t="s">
        <v>88</v>
      </c>
      <c r="O2576" s="1" t="s">
        <v>44</v>
      </c>
    </row>
    <row r="2577" spans="1:15" x14ac:dyDescent="0.3">
      <c r="A2577" s="1" t="s">
        <v>6229</v>
      </c>
      <c r="B2577" s="2">
        <v>45741</v>
      </c>
      <c r="C2577" s="1" t="s">
        <v>6671</v>
      </c>
      <c r="D2577" s="1" t="s">
        <v>15</v>
      </c>
      <c r="E2577">
        <v>2025</v>
      </c>
      <c r="F2577" s="1" t="s">
        <v>1804</v>
      </c>
      <c r="G2577" s="1" t="s">
        <v>1805</v>
      </c>
      <c r="H2577" s="1" t="s">
        <v>2110</v>
      </c>
      <c r="I2577" s="1" t="s">
        <v>5097</v>
      </c>
      <c r="J2577" s="1" t="s">
        <v>70</v>
      </c>
      <c r="K2577" s="3">
        <v>5.98</v>
      </c>
      <c r="L2577">
        <v>1</v>
      </c>
      <c r="M2577" s="3">
        <v>5.98</v>
      </c>
      <c r="N2577" s="1" t="s">
        <v>29</v>
      </c>
      <c r="O2577" s="1" t="s">
        <v>22</v>
      </c>
    </row>
    <row r="2578" spans="1:15" x14ac:dyDescent="0.3">
      <c r="A2578" s="1" t="s">
        <v>6230</v>
      </c>
      <c r="B2578" s="2">
        <v>45476</v>
      </c>
      <c r="C2578" s="1" t="s">
        <v>6670</v>
      </c>
      <c r="D2578" s="1" t="s">
        <v>32</v>
      </c>
      <c r="E2578">
        <v>2024</v>
      </c>
      <c r="F2578" s="1" t="s">
        <v>912</v>
      </c>
      <c r="G2578" s="1" t="s">
        <v>5199</v>
      </c>
      <c r="H2578" s="1" t="s">
        <v>2125</v>
      </c>
      <c r="I2578" s="1" t="s">
        <v>4264</v>
      </c>
      <c r="J2578" s="1" t="s">
        <v>20</v>
      </c>
      <c r="K2578" s="3">
        <v>7.44</v>
      </c>
      <c r="L2578">
        <v>3</v>
      </c>
      <c r="M2578" s="3">
        <v>22.32</v>
      </c>
      <c r="N2578" s="1" t="s">
        <v>21</v>
      </c>
      <c r="O2578" s="1" t="s">
        <v>37</v>
      </c>
    </row>
    <row r="2579" spans="1:15" x14ac:dyDescent="0.3">
      <c r="A2579" s="1" t="s">
        <v>6231</v>
      </c>
      <c r="B2579" s="2">
        <v>44991</v>
      </c>
      <c r="C2579" s="1" t="s">
        <v>6667</v>
      </c>
      <c r="D2579" s="1" t="s">
        <v>15</v>
      </c>
      <c r="E2579">
        <v>2023</v>
      </c>
      <c r="F2579" s="1" t="s">
        <v>1133</v>
      </c>
      <c r="G2579" s="1" t="s">
        <v>2002</v>
      </c>
      <c r="H2579" s="1" t="s">
        <v>389</v>
      </c>
      <c r="I2579" s="1" t="s">
        <v>390</v>
      </c>
      <c r="J2579" s="1" t="s">
        <v>20</v>
      </c>
      <c r="K2579" s="3">
        <v>39.29</v>
      </c>
      <c r="L2579">
        <v>2</v>
      </c>
      <c r="M2579" s="3">
        <v>78.58</v>
      </c>
      <c r="N2579" s="1" t="s">
        <v>6669</v>
      </c>
      <c r="O2579" s="1" t="s">
        <v>80</v>
      </c>
    </row>
    <row r="2580" spans="1:15" x14ac:dyDescent="0.3">
      <c r="A2580" s="1" t="s">
        <v>6232</v>
      </c>
      <c r="B2580" s="2">
        <v>45524</v>
      </c>
      <c r="C2580" s="1" t="s">
        <v>6671</v>
      </c>
      <c r="D2580" s="1" t="s">
        <v>90</v>
      </c>
      <c r="E2580">
        <v>2024</v>
      </c>
      <c r="F2580" s="1" t="s">
        <v>285</v>
      </c>
      <c r="G2580" s="1" t="s">
        <v>1922</v>
      </c>
      <c r="H2580" s="1" t="s">
        <v>650</v>
      </c>
      <c r="I2580" s="1" t="s">
        <v>6233</v>
      </c>
      <c r="J2580" s="1" t="s">
        <v>87</v>
      </c>
      <c r="K2580" s="3">
        <v>20.11</v>
      </c>
      <c r="L2580">
        <v>2</v>
      </c>
      <c r="M2580" s="3">
        <v>40.22</v>
      </c>
      <c r="N2580" s="1" t="s">
        <v>21</v>
      </c>
      <c r="O2580" s="1" t="s">
        <v>193</v>
      </c>
    </row>
    <row r="2581" spans="1:15" x14ac:dyDescent="0.3">
      <c r="A2581" s="1" t="s">
        <v>6234</v>
      </c>
      <c r="B2581" s="2">
        <v>45430</v>
      </c>
      <c r="C2581" s="1" t="s">
        <v>6673</v>
      </c>
      <c r="D2581" s="1" t="s">
        <v>46</v>
      </c>
      <c r="E2581">
        <v>2024</v>
      </c>
      <c r="F2581" s="1" t="s">
        <v>912</v>
      </c>
      <c r="G2581" s="1" t="s">
        <v>5199</v>
      </c>
      <c r="H2581" s="1" t="s">
        <v>1673</v>
      </c>
      <c r="I2581" s="1" t="s">
        <v>1674</v>
      </c>
      <c r="J2581" s="1" t="s">
        <v>70</v>
      </c>
      <c r="K2581" s="3">
        <v>48.89</v>
      </c>
      <c r="L2581">
        <v>2</v>
      </c>
      <c r="M2581" s="3">
        <v>97.78</v>
      </c>
      <c r="N2581" s="1" t="s">
        <v>88</v>
      </c>
      <c r="O2581" s="1" t="s">
        <v>22</v>
      </c>
    </row>
    <row r="2582" spans="1:15" x14ac:dyDescent="0.3">
      <c r="A2582" s="1" t="s">
        <v>6235</v>
      </c>
      <c r="B2582" s="2">
        <v>45558</v>
      </c>
      <c r="C2582" s="1" t="s">
        <v>6667</v>
      </c>
      <c r="D2582" s="1" t="s">
        <v>60</v>
      </c>
      <c r="E2582">
        <v>2024</v>
      </c>
      <c r="F2582" s="1" t="s">
        <v>205</v>
      </c>
      <c r="G2582" s="1" t="s">
        <v>6236</v>
      </c>
      <c r="H2582" s="1" t="s">
        <v>4590</v>
      </c>
      <c r="I2582" s="1" t="s">
        <v>4591</v>
      </c>
      <c r="J2582" s="1" t="s">
        <v>20</v>
      </c>
      <c r="K2582" s="3">
        <v>30.21</v>
      </c>
      <c r="L2582">
        <v>5</v>
      </c>
      <c r="M2582" s="3">
        <v>151.05000000000001</v>
      </c>
      <c r="N2582" s="1" t="s">
        <v>21</v>
      </c>
      <c r="O2582" s="1" t="s">
        <v>52</v>
      </c>
    </row>
    <row r="2583" spans="1:15" x14ac:dyDescent="0.3">
      <c r="A2583" s="1" t="s">
        <v>6237</v>
      </c>
      <c r="B2583" s="2">
        <v>44995</v>
      </c>
      <c r="C2583" s="1" t="s">
        <v>6668</v>
      </c>
      <c r="D2583" s="1" t="s">
        <v>15</v>
      </c>
      <c r="E2583">
        <v>2023</v>
      </c>
      <c r="F2583" s="1" t="s">
        <v>443</v>
      </c>
      <c r="G2583" s="1" t="s">
        <v>444</v>
      </c>
      <c r="H2583" s="1" t="s">
        <v>785</v>
      </c>
      <c r="I2583" s="1" t="s">
        <v>786</v>
      </c>
      <c r="J2583" s="1" t="s">
        <v>20</v>
      </c>
      <c r="K2583" s="3">
        <v>34.47</v>
      </c>
      <c r="L2583">
        <v>1</v>
      </c>
      <c r="M2583" s="3">
        <v>34.47</v>
      </c>
      <c r="N2583" s="1" t="s">
        <v>6669</v>
      </c>
      <c r="O2583" s="1" t="s">
        <v>44</v>
      </c>
    </row>
    <row r="2584" spans="1:15" x14ac:dyDescent="0.3">
      <c r="A2584" s="1" t="s">
        <v>6238</v>
      </c>
      <c r="B2584" s="2">
        <v>44933</v>
      </c>
      <c r="C2584" s="1" t="s">
        <v>6673</v>
      </c>
      <c r="D2584" s="1" t="s">
        <v>210</v>
      </c>
      <c r="E2584">
        <v>2023</v>
      </c>
      <c r="F2584" s="1" t="s">
        <v>2149</v>
      </c>
      <c r="G2584" s="1" t="s">
        <v>2150</v>
      </c>
      <c r="H2584" s="1" t="s">
        <v>2815</v>
      </c>
      <c r="I2584" s="1" t="s">
        <v>2816</v>
      </c>
      <c r="J2584" s="1" t="s">
        <v>87</v>
      </c>
      <c r="K2584" s="3">
        <v>22.88</v>
      </c>
      <c r="L2584">
        <v>1</v>
      </c>
      <c r="M2584" s="3">
        <v>22.88</v>
      </c>
      <c r="N2584" s="1" t="s">
        <v>21</v>
      </c>
      <c r="O2584" s="1" t="s">
        <v>22</v>
      </c>
    </row>
    <row r="2585" spans="1:15" x14ac:dyDescent="0.3">
      <c r="A2585" s="1" t="s">
        <v>6239</v>
      </c>
      <c r="B2585" s="2">
        <v>45093</v>
      </c>
      <c r="C2585" s="1" t="s">
        <v>6668</v>
      </c>
      <c r="D2585" s="1" t="s">
        <v>24</v>
      </c>
      <c r="E2585">
        <v>2023</v>
      </c>
      <c r="F2585" s="1" t="s">
        <v>2761</v>
      </c>
      <c r="G2585" s="1" t="s">
        <v>2803</v>
      </c>
      <c r="H2585" s="1" t="s">
        <v>1707</v>
      </c>
      <c r="I2585" s="1" t="s">
        <v>1708</v>
      </c>
      <c r="J2585" s="1" t="s">
        <v>51</v>
      </c>
      <c r="K2585" s="3">
        <v>31.06</v>
      </c>
      <c r="L2585">
        <v>2</v>
      </c>
      <c r="M2585" s="3">
        <v>62.12</v>
      </c>
      <c r="N2585" s="1" t="s">
        <v>21</v>
      </c>
      <c r="O2585" s="1" t="s">
        <v>30</v>
      </c>
    </row>
    <row r="2586" spans="1:15" x14ac:dyDescent="0.3">
      <c r="A2586" s="1" t="s">
        <v>6240</v>
      </c>
      <c r="B2586" s="2">
        <v>45656</v>
      </c>
      <c r="C2586" s="1" t="s">
        <v>6667</v>
      </c>
      <c r="D2586" s="1" t="s">
        <v>107</v>
      </c>
      <c r="E2586">
        <v>2024</v>
      </c>
      <c r="F2586" s="1" t="s">
        <v>868</v>
      </c>
      <c r="G2586" s="1" t="s">
        <v>4683</v>
      </c>
      <c r="H2586" s="1" t="s">
        <v>1021</v>
      </c>
      <c r="I2586" s="1" t="s">
        <v>3154</v>
      </c>
      <c r="J2586" s="1" t="s">
        <v>20</v>
      </c>
      <c r="K2586" s="3">
        <v>14.33</v>
      </c>
      <c r="L2586">
        <v>1</v>
      </c>
      <c r="M2586" s="3">
        <v>14.33</v>
      </c>
      <c r="N2586" s="1" t="s">
        <v>21</v>
      </c>
      <c r="O2586" s="1" t="s">
        <v>22</v>
      </c>
    </row>
    <row r="2587" spans="1:15" x14ac:dyDescent="0.3">
      <c r="A2587" s="1" t="s">
        <v>6241</v>
      </c>
      <c r="B2587" s="2">
        <v>44826</v>
      </c>
      <c r="C2587" s="1" t="s">
        <v>6672</v>
      </c>
      <c r="D2587" s="1" t="s">
        <v>60</v>
      </c>
      <c r="E2587">
        <v>2022</v>
      </c>
      <c r="F2587" s="1" t="s">
        <v>1326</v>
      </c>
      <c r="G2587" s="1" t="s">
        <v>6211</v>
      </c>
      <c r="H2587" s="1" t="s">
        <v>478</v>
      </c>
      <c r="I2587" s="1" t="s">
        <v>479</v>
      </c>
      <c r="J2587" s="1" t="s">
        <v>51</v>
      </c>
      <c r="K2587" s="3">
        <v>28.36</v>
      </c>
      <c r="L2587">
        <v>5</v>
      </c>
      <c r="M2587" s="3">
        <v>141.80000000000001</v>
      </c>
      <c r="N2587" s="1" t="s">
        <v>29</v>
      </c>
      <c r="O2587" s="1" t="s">
        <v>37</v>
      </c>
    </row>
    <row r="2588" spans="1:15" x14ac:dyDescent="0.3">
      <c r="A2588" s="1" t="s">
        <v>6242</v>
      </c>
      <c r="B2588" s="2">
        <v>45256</v>
      </c>
      <c r="C2588" s="1" t="s">
        <v>6666</v>
      </c>
      <c r="D2588" s="1" t="s">
        <v>54</v>
      </c>
      <c r="E2588">
        <v>2023</v>
      </c>
      <c r="F2588" s="1" t="s">
        <v>732</v>
      </c>
      <c r="G2588" s="1" t="s">
        <v>733</v>
      </c>
      <c r="H2588" s="1" t="s">
        <v>223</v>
      </c>
      <c r="I2588" s="1" t="s">
        <v>224</v>
      </c>
      <c r="J2588" s="1" t="s">
        <v>70</v>
      </c>
      <c r="K2588" s="3">
        <v>34.24</v>
      </c>
      <c r="L2588">
        <v>3</v>
      </c>
      <c r="M2588" s="3">
        <v>102.72</v>
      </c>
      <c r="N2588" s="1" t="s">
        <v>29</v>
      </c>
      <c r="O2588" s="1" t="s">
        <v>44</v>
      </c>
    </row>
    <row r="2589" spans="1:15" x14ac:dyDescent="0.3">
      <c r="A2589" s="1" t="s">
        <v>6243</v>
      </c>
      <c r="B2589" s="2">
        <v>45505</v>
      </c>
      <c r="C2589" s="1" t="s">
        <v>6672</v>
      </c>
      <c r="D2589" s="1" t="s">
        <v>90</v>
      </c>
      <c r="E2589">
        <v>2024</v>
      </c>
      <c r="F2589" s="1" t="s">
        <v>3490</v>
      </c>
      <c r="G2589" s="1" t="s">
        <v>3491</v>
      </c>
      <c r="H2589" s="1" t="s">
        <v>3850</v>
      </c>
      <c r="I2589" s="1" t="s">
        <v>3851</v>
      </c>
      <c r="J2589" s="1" t="s">
        <v>20</v>
      </c>
      <c r="K2589" s="3">
        <v>36.07</v>
      </c>
      <c r="L2589">
        <v>2</v>
      </c>
      <c r="M2589" s="3">
        <v>72.14</v>
      </c>
      <c r="N2589" s="1" t="s">
        <v>21</v>
      </c>
      <c r="O2589" s="1" t="s">
        <v>44</v>
      </c>
    </row>
    <row r="2590" spans="1:15" x14ac:dyDescent="0.3">
      <c r="A2590" s="1" t="s">
        <v>6244</v>
      </c>
      <c r="B2590" s="2">
        <v>45046</v>
      </c>
      <c r="C2590" s="1" t="s">
        <v>6666</v>
      </c>
      <c r="D2590" s="1" t="s">
        <v>82</v>
      </c>
      <c r="E2590">
        <v>2023</v>
      </c>
      <c r="F2590" s="1" t="s">
        <v>1564</v>
      </c>
      <c r="G2590" s="1" t="s">
        <v>2865</v>
      </c>
      <c r="H2590" s="1" t="s">
        <v>1948</v>
      </c>
      <c r="I2590" s="1" t="s">
        <v>2119</v>
      </c>
      <c r="J2590" s="1" t="s">
        <v>87</v>
      </c>
      <c r="K2590" s="3">
        <v>32.130000000000003</v>
      </c>
      <c r="L2590">
        <v>4</v>
      </c>
      <c r="M2590" s="3">
        <v>128.52000000000001</v>
      </c>
      <c r="N2590" s="1" t="s">
        <v>6669</v>
      </c>
      <c r="O2590" s="1" t="s">
        <v>22</v>
      </c>
    </row>
    <row r="2591" spans="1:15" x14ac:dyDescent="0.3">
      <c r="A2591" s="1" t="s">
        <v>6245</v>
      </c>
      <c r="B2591" s="2">
        <v>45326</v>
      </c>
      <c r="C2591" s="1" t="s">
        <v>6666</v>
      </c>
      <c r="D2591" s="1" t="s">
        <v>39</v>
      </c>
      <c r="E2591">
        <v>2024</v>
      </c>
      <c r="F2591" s="1" t="s">
        <v>1264</v>
      </c>
      <c r="G2591" s="1" t="s">
        <v>1333</v>
      </c>
      <c r="H2591" s="1" t="s">
        <v>4376</v>
      </c>
      <c r="I2591" s="1" t="s">
        <v>4377</v>
      </c>
      <c r="J2591" s="1" t="s">
        <v>20</v>
      </c>
      <c r="K2591" s="3">
        <v>26.55</v>
      </c>
      <c r="L2591">
        <v>4</v>
      </c>
      <c r="M2591" s="3">
        <v>106.2</v>
      </c>
      <c r="N2591" s="1" t="s">
        <v>21</v>
      </c>
      <c r="O2591" s="1" t="s">
        <v>44</v>
      </c>
    </row>
    <row r="2592" spans="1:15" x14ac:dyDescent="0.3">
      <c r="A2592" s="1" t="s">
        <v>6246</v>
      </c>
      <c r="B2592" s="2">
        <v>45063</v>
      </c>
      <c r="C2592" s="1" t="s">
        <v>6670</v>
      </c>
      <c r="D2592" s="1" t="s">
        <v>46</v>
      </c>
      <c r="E2592">
        <v>2023</v>
      </c>
      <c r="F2592" s="1" t="s">
        <v>5662</v>
      </c>
      <c r="G2592" s="1" t="s">
        <v>5663</v>
      </c>
      <c r="H2592" s="1" t="s">
        <v>2590</v>
      </c>
      <c r="I2592" s="1" t="s">
        <v>4291</v>
      </c>
      <c r="J2592" s="1" t="s">
        <v>70</v>
      </c>
      <c r="K2592" s="3">
        <v>47.71</v>
      </c>
      <c r="L2592">
        <v>2</v>
      </c>
      <c r="M2592" s="3">
        <v>95.42</v>
      </c>
      <c r="N2592" s="1" t="s">
        <v>29</v>
      </c>
      <c r="O2592" s="1" t="s">
        <v>22</v>
      </c>
    </row>
    <row r="2593" spans="1:15" x14ac:dyDescent="0.3">
      <c r="A2593" s="1" t="s">
        <v>6247</v>
      </c>
      <c r="B2593" s="2">
        <v>45282</v>
      </c>
      <c r="C2593" s="1" t="s">
        <v>6668</v>
      </c>
      <c r="D2593" s="1" t="s">
        <v>107</v>
      </c>
      <c r="E2593">
        <v>2023</v>
      </c>
      <c r="F2593" s="1" t="s">
        <v>4622</v>
      </c>
      <c r="G2593" s="1" t="s">
        <v>4623</v>
      </c>
      <c r="H2593" s="1" t="s">
        <v>6248</v>
      </c>
      <c r="I2593" s="1" t="s">
        <v>6249</v>
      </c>
      <c r="J2593" s="1" t="s">
        <v>20</v>
      </c>
      <c r="K2593" s="3">
        <v>5.87</v>
      </c>
      <c r="L2593">
        <v>3</v>
      </c>
      <c r="M2593" s="3">
        <v>17.61</v>
      </c>
      <c r="N2593" s="1" t="s">
        <v>88</v>
      </c>
      <c r="O2593" s="1" t="s">
        <v>52</v>
      </c>
    </row>
    <row r="2594" spans="1:15" x14ac:dyDescent="0.3">
      <c r="A2594" s="1" t="s">
        <v>6250</v>
      </c>
      <c r="B2594" s="2">
        <v>45853</v>
      </c>
      <c r="C2594" s="1" t="s">
        <v>6671</v>
      </c>
      <c r="D2594" s="1" t="s">
        <v>32</v>
      </c>
      <c r="E2594">
        <v>2025</v>
      </c>
      <c r="F2594" s="1" t="s">
        <v>939</v>
      </c>
      <c r="G2594" s="1" t="s">
        <v>4703</v>
      </c>
      <c r="H2594" s="1" t="s">
        <v>3645</v>
      </c>
      <c r="I2594" s="1" t="s">
        <v>3646</v>
      </c>
      <c r="J2594" s="1" t="s">
        <v>20</v>
      </c>
      <c r="K2594" s="3">
        <v>16.27</v>
      </c>
      <c r="L2594">
        <v>1</v>
      </c>
      <c r="M2594" s="3">
        <v>16.27</v>
      </c>
      <c r="N2594" s="1" t="s">
        <v>6669</v>
      </c>
      <c r="O2594" s="1" t="s">
        <v>80</v>
      </c>
    </row>
    <row r="2595" spans="1:15" x14ac:dyDescent="0.3">
      <c r="A2595" s="1" t="s">
        <v>6251</v>
      </c>
      <c r="B2595" s="2">
        <v>44808</v>
      </c>
      <c r="C2595" s="1" t="s">
        <v>6666</v>
      </c>
      <c r="D2595" s="1" t="s">
        <v>60</v>
      </c>
      <c r="E2595">
        <v>2022</v>
      </c>
      <c r="F2595" s="1" t="s">
        <v>912</v>
      </c>
      <c r="G2595" s="1" t="s">
        <v>4451</v>
      </c>
      <c r="H2595" s="1" t="s">
        <v>1012</v>
      </c>
      <c r="I2595" s="1" t="s">
        <v>1013</v>
      </c>
      <c r="J2595" s="1" t="s">
        <v>20</v>
      </c>
      <c r="K2595" s="3">
        <v>44.62</v>
      </c>
      <c r="L2595">
        <v>5</v>
      </c>
      <c r="M2595" s="3">
        <v>223.1</v>
      </c>
      <c r="N2595" s="1" t="s">
        <v>6669</v>
      </c>
      <c r="O2595" s="1" t="s">
        <v>37</v>
      </c>
    </row>
    <row r="2596" spans="1:15" x14ac:dyDescent="0.3">
      <c r="A2596" s="1" t="s">
        <v>6252</v>
      </c>
      <c r="B2596" s="2">
        <v>45421</v>
      </c>
      <c r="C2596" s="1" t="s">
        <v>6672</v>
      </c>
      <c r="D2596" s="1" t="s">
        <v>46</v>
      </c>
      <c r="E2596">
        <v>2024</v>
      </c>
      <c r="F2596" s="1" t="s">
        <v>6253</v>
      </c>
      <c r="G2596" s="1" t="s">
        <v>6254</v>
      </c>
      <c r="H2596" s="1" t="s">
        <v>1378</v>
      </c>
      <c r="I2596" s="1" t="s">
        <v>4372</v>
      </c>
      <c r="J2596" s="1" t="s">
        <v>20</v>
      </c>
      <c r="K2596" s="3">
        <v>33.26</v>
      </c>
      <c r="L2596">
        <v>3</v>
      </c>
      <c r="M2596" s="3">
        <v>99.78</v>
      </c>
      <c r="N2596" s="1" t="s">
        <v>21</v>
      </c>
      <c r="O2596" s="1" t="s">
        <v>52</v>
      </c>
    </row>
    <row r="2597" spans="1:15" x14ac:dyDescent="0.3">
      <c r="A2597" s="1" t="s">
        <v>6255</v>
      </c>
      <c r="B2597" s="2">
        <v>45285</v>
      </c>
      <c r="C2597" s="1" t="s">
        <v>6667</v>
      </c>
      <c r="D2597" s="1" t="s">
        <v>107</v>
      </c>
      <c r="E2597">
        <v>2023</v>
      </c>
      <c r="F2597" s="1" t="s">
        <v>6256</v>
      </c>
      <c r="G2597" s="1" t="s">
        <v>6257</v>
      </c>
      <c r="H2597" s="1" t="s">
        <v>1978</v>
      </c>
      <c r="I2597" s="1" t="s">
        <v>1979</v>
      </c>
      <c r="J2597" s="1" t="s">
        <v>51</v>
      </c>
      <c r="K2597" s="3">
        <v>14.37</v>
      </c>
      <c r="L2597">
        <v>4</v>
      </c>
      <c r="M2597" s="3">
        <v>57.48</v>
      </c>
      <c r="N2597" s="1" t="s">
        <v>6669</v>
      </c>
      <c r="O2597" s="1" t="s">
        <v>193</v>
      </c>
    </row>
    <row r="2598" spans="1:15" x14ac:dyDescent="0.3">
      <c r="A2598" s="1" t="s">
        <v>6258</v>
      </c>
      <c r="B2598" s="2">
        <v>45373</v>
      </c>
      <c r="C2598" s="1" t="s">
        <v>6668</v>
      </c>
      <c r="D2598" s="1" t="s">
        <v>15</v>
      </c>
      <c r="E2598">
        <v>2024</v>
      </c>
      <c r="F2598" s="1" t="s">
        <v>4416</v>
      </c>
      <c r="G2598" s="1" t="s">
        <v>6259</v>
      </c>
      <c r="H2598" s="1" t="s">
        <v>540</v>
      </c>
      <c r="I2598" s="1" t="s">
        <v>2857</v>
      </c>
      <c r="J2598" s="1" t="s">
        <v>20</v>
      </c>
      <c r="K2598" s="3">
        <v>42.61</v>
      </c>
      <c r="L2598">
        <v>5</v>
      </c>
      <c r="M2598" s="3">
        <v>213.05</v>
      </c>
      <c r="N2598" s="1" t="s">
        <v>29</v>
      </c>
      <c r="O2598" s="1" t="s">
        <v>37</v>
      </c>
    </row>
    <row r="2599" spans="1:15" x14ac:dyDescent="0.3">
      <c r="A2599" s="1" t="s">
        <v>6260</v>
      </c>
      <c r="B2599" s="2">
        <v>45581</v>
      </c>
      <c r="C2599" s="1" t="s">
        <v>6670</v>
      </c>
      <c r="D2599" s="1" t="s">
        <v>133</v>
      </c>
      <c r="E2599">
        <v>2024</v>
      </c>
      <c r="F2599" s="1" t="s">
        <v>2688</v>
      </c>
      <c r="G2599" s="1" t="s">
        <v>2689</v>
      </c>
      <c r="H2599" s="1" t="s">
        <v>1130</v>
      </c>
      <c r="I2599" s="1" t="s">
        <v>6261</v>
      </c>
      <c r="J2599" s="1" t="s">
        <v>20</v>
      </c>
      <c r="K2599" s="3">
        <v>10.6</v>
      </c>
      <c r="L2599">
        <v>3</v>
      </c>
      <c r="M2599" s="3">
        <v>31.8</v>
      </c>
      <c r="N2599" s="1" t="s">
        <v>29</v>
      </c>
      <c r="O2599" s="1" t="s">
        <v>22</v>
      </c>
    </row>
    <row r="2600" spans="1:15" x14ac:dyDescent="0.3">
      <c r="A2600" s="1" t="s">
        <v>6262</v>
      </c>
      <c r="B2600" s="2">
        <v>44973</v>
      </c>
      <c r="C2600" s="1" t="s">
        <v>6672</v>
      </c>
      <c r="D2600" s="1" t="s">
        <v>39</v>
      </c>
      <c r="E2600">
        <v>2023</v>
      </c>
      <c r="F2600" s="1" t="s">
        <v>5754</v>
      </c>
      <c r="G2600" s="1" t="s">
        <v>5755</v>
      </c>
      <c r="H2600" s="1" t="s">
        <v>1428</v>
      </c>
      <c r="I2600" s="1" t="s">
        <v>6263</v>
      </c>
      <c r="J2600" s="1" t="s">
        <v>20</v>
      </c>
      <c r="K2600" s="3">
        <v>37.130000000000003</v>
      </c>
      <c r="L2600">
        <v>4</v>
      </c>
      <c r="M2600" s="3">
        <v>148.52000000000001</v>
      </c>
      <c r="N2600" s="1" t="s">
        <v>6669</v>
      </c>
      <c r="O2600" s="1" t="s">
        <v>22</v>
      </c>
    </row>
    <row r="2601" spans="1:15" x14ac:dyDescent="0.3">
      <c r="A2601" s="1" t="s">
        <v>6264</v>
      </c>
      <c r="B2601" s="2">
        <v>45005</v>
      </c>
      <c r="C2601" s="1" t="s">
        <v>6667</v>
      </c>
      <c r="D2601" s="1" t="s">
        <v>15</v>
      </c>
      <c r="E2601">
        <v>2023</v>
      </c>
      <c r="F2601" s="1" t="s">
        <v>205</v>
      </c>
      <c r="G2601" s="1" t="s">
        <v>206</v>
      </c>
      <c r="H2601" s="1" t="s">
        <v>1357</v>
      </c>
      <c r="I2601" s="1" t="s">
        <v>1358</v>
      </c>
      <c r="J2601" s="1" t="s">
        <v>70</v>
      </c>
      <c r="K2601" s="3">
        <v>19.34</v>
      </c>
      <c r="L2601">
        <v>5</v>
      </c>
      <c r="M2601" s="3">
        <v>96.7</v>
      </c>
      <c r="N2601" s="1" t="s">
        <v>29</v>
      </c>
      <c r="O2601" s="1" t="s">
        <v>37</v>
      </c>
    </row>
    <row r="2602" spans="1:15" x14ac:dyDescent="0.3">
      <c r="A2602" s="1" t="s">
        <v>6265</v>
      </c>
      <c r="B2602" s="2">
        <v>44992</v>
      </c>
      <c r="C2602" s="1" t="s">
        <v>6671</v>
      </c>
      <c r="D2602" s="1" t="s">
        <v>15</v>
      </c>
      <c r="E2602">
        <v>2023</v>
      </c>
      <c r="F2602" s="1" t="s">
        <v>368</v>
      </c>
      <c r="G2602" s="1" t="s">
        <v>369</v>
      </c>
      <c r="H2602" s="1" t="s">
        <v>6203</v>
      </c>
      <c r="I2602" s="1" t="s">
        <v>6204</v>
      </c>
      <c r="J2602" s="1" t="s">
        <v>20</v>
      </c>
      <c r="K2602" s="3">
        <v>18.440000000000001</v>
      </c>
      <c r="L2602">
        <v>3</v>
      </c>
      <c r="M2602" s="3">
        <v>55.32</v>
      </c>
      <c r="N2602" s="1" t="s">
        <v>21</v>
      </c>
      <c r="O2602" s="1" t="s">
        <v>37</v>
      </c>
    </row>
    <row r="2603" spans="1:15" x14ac:dyDescent="0.3">
      <c r="A2603" s="1" t="s">
        <v>6266</v>
      </c>
      <c r="B2603" s="2">
        <v>45049</v>
      </c>
      <c r="C2603" s="1" t="s">
        <v>6670</v>
      </c>
      <c r="D2603" s="1" t="s">
        <v>46</v>
      </c>
      <c r="E2603">
        <v>2023</v>
      </c>
      <c r="F2603" s="1" t="s">
        <v>3553</v>
      </c>
      <c r="G2603" s="1" t="s">
        <v>3554</v>
      </c>
      <c r="H2603" s="1" t="s">
        <v>3952</v>
      </c>
      <c r="I2603" s="1" t="s">
        <v>3953</v>
      </c>
      <c r="J2603" s="1" t="s">
        <v>20</v>
      </c>
      <c r="K2603" s="3">
        <v>42.48</v>
      </c>
      <c r="L2603">
        <v>4</v>
      </c>
      <c r="M2603" s="3">
        <v>169.92</v>
      </c>
      <c r="N2603" s="1" t="s">
        <v>6669</v>
      </c>
      <c r="O2603" s="1" t="s">
        <v>37</v>
      </c>
    </row>
    <row r="2604" spans="1:15" x14ac:dyDescent="0.3">
      <c r="A2604" s="1" t="s">
        <v>6267</v>
      </c>
      <c r="B2604" s="2">
        <v>45391</v>
      </c>
      <c r="C2604" s="1" t="s">
        <v>6671</v>
      </c>
      <c r="D2604" s="1" t="s">
        <v>82</v>
      </c>
      <c r="E2604">
        <v>2024</v>
      </c>
      <c r="F2604" s="1" t="s">
        <v>728</v>
      </c>
      <c r="G2604" s="1" t="s">
        <v>1989</v>
      </c>
      <c r="H2604" s="1" t="s">
        <v>1782</v>
      </c>
      <c r="I2604" s="1" t="s">
        <v>5744</v>
      </c>
      <c r="J2604" s="1" t="s">
        <v>20</v>
      </c>
      <c r="K2604" s="3">
        <v>18.21</v>
      </c>
      <c r="L2604">
        <v>2</v>
      </c>
      <c r="M2604" s="3">
        <v>36.42</v>
      </c>
      <c r="N2604" s="1" t="s">
        <v>6669</v>
      </c>
      <c r="O2604" s="1" t="s">
        <v>80</v>
      </c>
    </row>
    <row r="2605" spans="1:15" x14ac:dyDescent="0.3">
      <c r="A2605" s="1" t="s">
        <v>6268</v>
      </c>
      <c r="B2605" s="2">
        <v>45021</v>
      </c>
      <c r="C2605" s="1" t="s">
        <v>6670</v>
      </c>
      <c r="D2605" s="1" t="s">
        <v>82</v>
      </c>
      <c r="E2605">
        <v>2023</v>
      </c>
      <c r="F2605" s="1" t="s">
        <v>1083</v>
      </c>
      <c r="G2605" s="1" t="s">
        <v>3966</v>
      </c>
      <c r="H2605" s="1" t="s">
        <v>588</v>
      </c>
      <c r="I2605" s="1" t="s">
        <v>3466</v>
      </c>
      <c r="J2605" s="1" t="s">
        <v>20</v>
      </c>
      <c r="K2605" s="3">
        <v>7.26</v>
      </c>
      <c r="L2605">
        <v>1</v>
      </c>
      <c r="M2605" s="3">
        <v>7.26</v>
      </c>
      <c r="N2605" s="1" t="s">
        <v>6669</v>
      </c>
      <c r="O2605" s="1" t="s">
        <v>193</v>
      </c>
    </row>
    <row r="2606" spans="1:15" x14ac:dyDescent="0.3">
      <c r="A2606" s="1" t="s">
        <v>6269</v>
      </c>
      <c r="B2606" s="2">
        <v>45319</v>
      </c>
      <c r="C2606" s="1" t="s">
        <v>6666</v>
      </c>
      <c r="D2606" s="1" t="s">
        <v>210</v>
      </c>
      <c r="E2606">
        <v>2024</v>
      </c>
      <c r="F2606" s="1" t="s">
        <v>578</v>
      </c>
      <c r="G2606" s="1" t="s">
        <v>579</v>
      </c>
      <c r="H2606" s="1" t="s">
        <v>2810</v>
      </c>
      <c r="I2606" s="1" t="s">
        <v>2811</v>
      </c>
      <c r="J2606" s="1" t="s">
        <v>70</v>
      </c>
      <c r="K2606" s="3">
        <v>17.670000000000002</v>
      </c>
      <c r="L2606">
        <v>5</v>
      </c>
      <c r="M2606" s="3">
        <v>88.35</v>
      </c>
      <c r="N2606" s="1" t="s">
        <v>88</v>
      </c>
      <c r="O2606" s="1" t="s">
        <v>30</v>
      </c>
    </row>
    <row r="2607" spans="1:15" x14ac:dyDescent="0.3">
      <c r="A2607" s="1" t="s">
        <v>6270</v>
      </c>
      <c r="B2607" s="2">
        <v>45117</v>
      </c>
      <c r="C2607" s="1" t="s">
        <v>6667</v>
      </c>
      <c r="D2607" s="1" t="s">
        <v>32</v>
      </c>
      <c r="E2607">
        <v>2023</v>
      </c>
      <c r="F2607" s="1" t="s">
        <v>799</v>
      </c>
      <c r="G2607" s="1" t="s">
        <v>6271</v>
      </c>
      <c r="H2607" s="1" t="s">
        <v>6272</v>
      </c>
      <c r="I2607" s="1" t="s">
        <v>6273</v>
      </c>
      <c r="J2607" s="1" t="s">
        <v>87</v>
      </c>
      <c r="K2607" s="3">
        <v>19.29</v>
      </c>
      <c r="L2607">
        <v>5</v>
      </c>
      <c r="M2607" s="3">
        <v>96.45</v>
      </c>
      <c r="N2607" s="1" t="s">
        <v>29</v>
      </c>
      <c r="O2607" s="1" t="s">
        <v>193</v>
      </c>
    </row>
    <row r="2608" spans="1:15" x14ac:dyDescent="0.3">
      <c r="A2608" s="1" t="s">
        <v>6274</v>
      </c>
      <c r="B2608" s="2">
        <v>45479</v>
      </c>
      <c r="C2608" s="1" t="s">
        <v>6673</v>
      </c>
      <c r="D2608" s="1" t="s">
        <v>32</v>
      </c>
      <c r="E2608">
        <v>2024</v>
      </c>
      <c r="F2608" s="1" t="s">
        <v>1993</v>
      </c>
      <c r="G2608" s="1" t="s">
        <v>1994</v>
      </c>
      <c r="H2608" s="1" t="s">
        <v>473</v>
      </c>
      <c r="I2608" s="1" t="s">
        <v>474</v>
      </c>
      <c r="J2608" s="1" t="s">
        <v>51</v>
      </c>
      <c r="K2608" s="3">
        <v>32.619999999999997</v>
      </c>
      <c r="L2608">
        <v>2</v>
      </c>
      <c r="M2608" s="3">
        <v>65.239999999999995</v>
      </c>
      <c r="N2608" s="1" t="s">
        <v>21</v>
      </c>
      <c r="O2608" s="1" t="s">
        <v>30</v>
      </c>
    </row>
    <row r="2609" spans="1:15" x14ac:dyDescent="0.3">
      <c r="A2609" s="1" t="s">
        <v>6275</v>
      </c>
      <c r="B2609" s="2">
        <v>45575</v>
      </c>
      <c r="C2609" s="1" t="s">
        <v>6672</v>
      </c>
      <c r="D2609" s="1" t="s">
        <v>133</v>
      </c>
      <c r="E2609">
        <v>2024</v>
      </c>
      <c r="F2609" s="1" t="s">
        <v>2277</v>
      </c>
      <c r="G2609" s="1" t="s">
        <v>5039</v>
      </c>
      <c r="H2609" s="1" t="s">
        <v>3346</v>
      </c>
      <c r="I2609" s="1" t="s">
        <v>6276</v>
      </c>
      <c r="J2609" s="1" t="s">
        <v>87</v>
      </c>
      <c r="K2609" s="3">
        <v>41.65</v>
      </c>
      <c r="L2609">
        <v>4</v>
      </c>
      <c r="M2609" s="3">
        <v>166.6</v>
      </c>
      <c r="N2609" s="1" t="s">
        <v>21</v>
      </c>
      <c r="O2609" s="1" t="s">
        <v>22</v>
      </c>
    </row>
    <row r="2610" spans="1:15" x14ac:dyDescent="0.3">
      <c r="A2610" s="1" t="s">
        <v>6277</v>
      </c>
      <c r="B2610" s="2">
        <v>45362</v>
      </c>
      <c r="C2610" s="1" t="s">
        <v>6667</v>
      </c>
      <c r="D2610" s="1" t="s">
        <v>15</v>
      </c>
      <c r="E2610">
        <v>2024</v>
      </c>
      <c r="F2610" s="1" t="s">
        <v>3459</v>
      </c>
      <c r="G2610" s="1" t="s">
        <v>3460</v>
      </c>
      <c r="H2610" s="1" t="s">
        <v>3505</v>
      </c>
      <c r="I2610" s="1" t="s">
        <v>3506</v>
      </c>
      <c r="J2610" s="1" t="s">
        <v>70</v>
      </c>
      <c r="K2610" s="3">
        <v>29.32</v>
      </c>
      <c r="L2610">
        <v>1</v>
      </c>
      <c r="M2610" s="3">
        <v>29.32</v>
      </c>
      <c r="N2610" s="1" t="s">
        <v>6669</v>
      </c>
      <c r="O2610" s="1" t="s">
        <v>193</v>
      </c>
    </row>
    <row r="2611" spans="1:15" x14ac:dyDescent="0.3">
      <c r="A2611" s="1" t="s">
        <v>6278</v>
      </c>
      <c r="B2611" s="2">
        <v>45889</v>
      </c>
      <c r="C2611" s="1" t="s">
        <v>6670</v>
      </c>
      <c r="D2611" s="1" t="s">
        <v>90</v>
      </c>
      <c r="E2611">
        <v>2025</v>
      </c>
      <c r="F2611" s="1" t="s">
        <v>6279</v>
      </c>
      <c r="G2611" s="1" t="s">
        <v>6280</v>
      </c>
      <c r="H2611" s="1" t="s">
        <v>891</v>
      </c>
      <c r="I2611" s="1" t="s">
        <v>892</v>
      </c>
      <c r="J2611" s="1" t="s">
        <v>20</v>
      </c>
      <c r="K2611" s="3">
        <v>9.0299999999999994</v>
      </c>
      <c r="L2611">
        <v>5</v>
      </c>
      <c r="M2611" s="3">
        <v>45.15</v>
      </c>
      <c r="N2611" s="1" t="s">
        <v>21</v>
      </c>
      <c r="O2611" s="1" t="s">
        <v>37</v>
      </c>
    </row>
    <row r="2612" spans="1:15" x14ac:dyDescent="0.3">
      <c r="A2612" s="1" t="s">
        <v>6281</v>
      </c>
      <c r="B2612" s="2">
        <v>45699</v>
      </c>
      <c r="C2612" s="1" t="s">
        <v>6671</v>
      </c>
      <c r="D2612" s="1" t="s">
        <v>39</v>
      </c>
      <c r="E2612">
        <v>2025</v>
      </c>
      <c r="F2612" s="1" t="s">
        <v>5330</v>
      </c>
      <c r="G2612" s="1" t="s">
        <v>5331</v>
      </c>
      <c r="H2612" s="1" t="s">
        <v>1365</v>
      </c>
      <c r="I2612" s="1" t="s">
        <v>2264</v>
      </c>
      <c r="J2612" s="1" t="s">
        <v>20</v>
      </c>
      <c r="K2612" s="3">
        <v>55.57</v>
      </c>
      <c r="L2612">
        <v>1</v>
      </c>
      <c r="M2612" s="3">
        <v>55.57</v>
      </c>
      <c r="N2612" s="1" t="s">
        <v>29</v>
      </c>
      <c r="O2612" s="1" t="s">
        <v>22</v>
      </c>
    </row>
    <row r="2613" spans="1:15" x14ac:dyDescent="0.3">
      <c r="A2613" s="1" t="s">
        <v>6282</v>
      </c>
      <c r="B2613" s="2">
        <v>45108</v>
      </c>
      <c r="C2613" s="1" t="s">
        <v>6673</v>
      </c>
      <c r="D2613" s="1" t="s">
        <v>32</v>
      </c>
      <c r="E2613">
        <v>2023</v>
      </c>
      <c r="F2613" s="1" t="s">
        <v>2838</v>
      </c>
      <c r="G2613" s="1" t="s">
        <v>2839</v>
      </c>
      <c r="H2613" s="1" t="s">
        <v>2517</v>
      </c>
      <c r="I2613" s="1" t="s">
        <v>2867</v>
      </c>
      <c r="J2613" s="1" t="s">
        <v>70</v>
      </c>
      <c r="K2613" s="3">
        <v>33.32</v>
      </c>
      <c r="L2613">
        <v>1</v>
      </c>
      <c r="M2613" s="3">
        <v>33.32</v>
      </c>
      <c r="N2613" s="1" t="s">
        <v>88</v>
      </c>
      <c r="O2613" s="1" t="s">
        <v>193</v>
      </c>
    </row>
    <row r="2614" spans="1:15" x14ac:dyDescent="0.3">
      <c r="A2614" s="1" t="s">
        <v>6283</v>
      </c>
      <c r="B2614" s="2">
        <v>45688</v>
      </c>
      <c r="C2614" s="1" t="s">
        <v>6668</v>
      </c>
      <c r="D2614" s="1" t="s">
        <v>210</v>
      </c>
      <c r="E2614">
        <v>2025</v>
      </c>
      <c r="F2614" s="1" t="s">
        <v>308</v>
      </c>
      <c r="G2614" s="1" t="s">
        <v>309</v>
      </c>
      <c r="H2614" s="1" t="s">
        <v>4103</v>
      </c>
      <c r="I2614" s="1" t="s">
        <v>4104</v>
      </c>
      <c r="J2614" s="1" t="s">
        <v>20</v>
      </c>
      <c r="K2614" s="3">
        <v>42.42</v>
      </c>
      <c r="L2614">
        <v>2</v>
      </c>
      <c r="M2614" s="3">
        <v>84.84</v>
      </c>
      <c r="N2614" s="1" t="s">
        <v>21</v>
      </c>
      <c r="O2614" s="1" t="s">
        <v>193</v>
      </c>
    </row>
    <row r="2615" spans="1:15" x14ac:dyDescent="0.3">
      <c r="A2615" s="1" t="s">
        <v>6284</v>
      </c>
      <c r="B2615" s="2">
        <v>44868</v>
      </c>
      <c r="C2615" s="1" t="s">
        <v>6672</v>
      </c>
      <c r="D2615" s="1" t="s">
        <v>54</v>
      </c>
      <c r="E2615">
        <v>2022</v>
      </c>
      <c r="F2615" s="1" t="s">
        <v>1180</v>
      </c>
      <c r="G2615" s="1" t="s">
        <v>1181</v>
      </c>
      <c r="H2615" s="1" t="s">
        <v>1990</v>
      </c>
      <c r="I2615" s="1" t="s">
        <v>1991</v>
      </c>
      <c r="J2615" s="1" t="s">
        <v>87</v>
      </c>
      <c r="K2615" s="3">
        <v>5.14</v>
      </c>
      <c r="L2615">
        <v>1</v>
      </c>
      <c r="M2615" s="3">
        <v>5.14</v>
      </c>
      <c r="N2615" s="1" t="s">
        <v>6669</v>
      </c>
      <c r="O2615" s="1" t="s">
        <v>95</v>
      </c>
    </row>
    <row r="2616" spans="1:15" x14ac:dyDescent="0.3">
      <c r="A2616" s="1" t="s">
        <v>6285</v>
      </c>
      <c r="B2616" s="2">
        <v>45782</v>
      </c>
      <c r="C2616" s="1" t="s">
        <v>6667</v>
      </c>
      <c r="D2616" s="1" t="s">
        <v>46</v>
      </c>
      <c r="E2616">
        <v>2025</v>
      </c>
      <c r="F2616" s="1" t="s">
        <v>2006</v>
      </c>
      <c r="G2616" s="1" t="s">
        <v>2007</v>
      </c>
      <c r="H2616" s="1" t="s">
        <v>841</v>
      </c>
      <c r="I2616" s="1" t="s">
        <v>1097</v>
      </c>
      <c r="J2616" s="1" t="s">
        <v>20</v>
      </c>
      <c r="K2616" s="3">
        <v>34.53</v>
      </c>
      <c r="L2616">
        <v>2</v>
      </c>
      <c r="M2616" s="3">
        <v>69.06</v>
      </c>
      <c r="N2616" s="1" t="s">
        <v>21</v>
      </c>
      <c r="O2616" s="1" t="s">
        <v>44</v>
      </c>
    </row>
    <row r="2617" spans="1:15" x14ac:dyDescent="0.3">
      <c r="A2617" s="1" t="s">
        <v>6286</v>
      </c>
      <c r="B2617" s="2">
        <v>45012</v>
      </c>
      <c r="C2617" s="1" t="s">
        <v>6667</v>
      </c>
      <c r="D2617" s="1" t="s">
        <v>15</v>
      </c>
      <c r="E2617">
        <v>2023</v>
      </c>
      <c r="F2617" s="1" t="s">
        <v>912</v>
      </c>
      <c r="G2617" s="1" t="s">
        <v>4451</v>
      </c>
      <c r="H2617" s="1" t="s">
        <v>1394</v>
      </c>
      <c r="I2617" s="1" t="s">
        <v>1395</v>
      </c>
      <c r="J2617" s="1" t="s">
        <v>51</v>
      </c>
      <c r="K2617" s="3">
        <v>10.17</v>
      </c>
      <c r="L2617">
        <v>1</v>
      </c>
      <c r="M2617" s="3">
        <v>10.17</v>
      </c>
      <c r="N2617" s="1" t="s">
        <v>29</v>
      </c>
      <c r="O2617" s="1" t="s">
        <v>37</v>
      </c>
    </row>
    <row r="2618" spans="1:15" x14ac:dyDescent="0.3">
      <c r="A2618" s="1" t="s">
        <v>6287</v>
      </c>
      <c r="B2618" s="2">
        <v>45157</v>
      </c>
      <c r="C2618" s="1" t="s">
        <v>6673</v>
      </c>
      <c r="D2618" s="1" t="s">
        <v>90</v>
      </c>
      <c r="E2618">
        <v>2023</v>
      </c>
      <c r="F2618" s="1" t="s">
        <v>2295</v>
      </c>
      <c r="G2618" s="1" t="s">
        <v>2296</v>
      </c>
      <c r="H2618" s="1" t="s">
        <v>4914</v>
      </c>
      <c r="I2618" s="1" t="s">
        <v>4915</v>
      </c>
      <c r="J2618" s="1" t="s">
        <v>20</v>
      </c>
      <c r="K2618" s="3">
        <v>23.5</v>
      </c>
      <c r="L2618">
        <v>4</v>
      </c>
      <c r="M2618" s="3">
        <v>94</v>
      </c>
      <c r="N2618" s="1" t="s">
        <v>21</v>
      </c>
      <c r="O2618" s="1" t="s">
        <v>22</v>
      </c>
    </row>
    <row r="2619" spans="1:15" x14ac:dyDescent="0.3">
      <c r="A2619" s="1" t="s">
        <v>6288</v>
      </c>
      <c r="B2619" s="2">
        <v>44986</v>
      </c>
      <c r="C2619" s="1" t="s">
        <v>6670</v>
      </c>
      <c r="D2619" s="1" t="s">
        <v>15</v>
      </c>
      <c r="E2619">
        <v>2023</v>
      </c>
      <c r="F2619" s="1" t="s">
        <v>463</v>
      </c>
      <c r="G2619" s="1" t="s">
        <v>5494</v>
      </c>
      <c r="H2619" s="1" t="s">
        <v>2913</v>
      </c>
      <c r="I2619" s="1" t="s">
        <v>4831</v>
      </c>
      <c r="J2619" s="1" t="s">
        <v>51</v>
      </c>
      <c r="K2619" s="3">
        <v>16.84</v>
      </c>
      <c r="L2619">
        <v>4</v>
      </c>
      <c r="M2619" s="3">
        <v>67.36</v>
      </c>
      <c r="N2619" s="1" t="s">
        <v>88</v>
      </c>
      <c r="O2619" s="1" t="s">
        <v>22</v>
      </c>
    </row>
    <row r="2620" spans="1:15" x14ac:dyDescent="0.3">
      <c r="A2620" s="1" t="s">
        <v>6289</v>
      </c>
      <c r="B2620" s="2">
        <v>45785</v>
      </c>
      <c r="C2620" s="1" t="s">
        <v>6672</v>
      </c>
      <c r="D2620" s="1" t="s">
        <v>46</v>
      </c>
      <c r="E2620">
        <v>2025</v>
      </c>
      <c r="F2620" s="1" t="s">
        <v>285</v>
      </c>
      <c r="G2620" s="1" t="s">
        <v>286</v>
      </c>
      <c r="H2620" s="1" t="s">
        <v>1606</v>
      </c>
      <c r="I2620" s="1" t="s">
        <v>6214</v>
      </c>
      <c r="J2620" s="1" t="s">
        <v>20</v>
      </c>
      <c r="K2620" s="3">
        <v>16.75</v>
      </c>
      <c r="L2620">
        <v>5</v>
      </c>
      <c r="M2620" s="3">
        <v>83.75</v>
      </c>
      <c r="N2620" s="1" t="s">
        <v>21</v>
      </c>
      <c r="O2620" s="1" t="s">
        <v>22</v>
      </c>
    </row>
    <row r="2621" spans="1:15" x14ac:dyDescent="0.3">
      <c r="A2621" s="1" t="s">
        <v>6290</v>
      </c>
      <c r="B2621" s="2">
        <v>45628</v>
      </c>
      <c r="C2621" s="1" t="s">
        <v>6667</v>
      </c>
      <c r="D2621" s="1" t="s">
        <v>107</v>
      </c>
      <c r="E2621">
        <v>2024</v>
      </c>
      <c r="F2621" s="1" t="s">
        <v>4362</v>
      </c>
      <c r="G2621" s="1" t="s">
        <v>4363</v>
      </c>
      <c r="H2621" s="1" t="s">
        <v>3380</v>
      </c>
      <c r="I2621" s="1" t="s">
        <v>6291</v>
      </c>
      <c r="J2621" s="1" t="s">
        <v>87</v>
      </c>
      <c r="K2621" s="3">
        <v>27.82</v>
      </c>
      <c r="L2621">
        <v>2</v>
      </c>
      <c r="M2621" s="3">
        <v>55.64</v>
      </c>
      <c r="N2621" s="1" t="s">
        <v>6669</v>
      </c>
      <c r="O2621" s="1" t="s">
        <v>37</v>
      </c>
    </row>
    <row r="2622" spans="1:15" x14ac:dyDescent="0.3">
      <c r="A2622" s="1" t="s">
        <v>6292</v>
      </c>
      <c r="B2622" s="2">
        <v>45448</v>
      </c>
      <c r="C2622" s="1" t="s">
        <v>6670</v>
      </c>
      <c r="D2622" s="1" t="s">
        <v>24</v>
      </c>
      <c r="E2622">
        <v>2024</v>
      </c>
      <c r="F2622" s="1" t="s">
        <v>6198</v>
      </c>
      <c r="G2622" s="1" t="s">
        <v>6199</v>
      </c>
      <c r="H2622" s="1" t="s">
        <v>5205</v>
      </c>
      <c r="I2622" s="1" t="s">
        <v>5206</v>
      </c>
      <c r="J2622" s="1" t="s">
        <v>87</v>
      </c>
      <c r="K2622" s="3">
        <v>9.4600000000000009</v>
      </c>
      <c r="L2622">
        <v>3</v>
      </c>
      <c r="M2622" s="3">
        <v>28.38</v>
      </c>
      <c r="N2622" s="1" t="s">
        <v>88</v>
      </c>
      <c r="O2622" s="1" t="s">
        <v>44</v>
      </c>
    </row>
    <row r="2623" spans="1:15" x14ac:dyDescent="0.3">
      <c r="A2623" s="1" t="s">
        <v>6293</v>
      </c>
      <c r="B2623" s="2">
        <v>45247</v>
      </c>
      <c r="C2623" s="1" t="s">
        <v>6668</v>
      </c>
      <c r="D2623" s="1" t="s">
        <v>54</v>
      </c>
      <c r="E2623">
        <v>2023</v>
      </c>
      <c r="F2623" s="1" t="s">
        <v>4042</v>
      </c>
      <c r="G2623" s="1" t="s">
        <v>4043</v>
      </c>
      <c r="H2623" s="1" t="s">
        <v>2493</v>
      </c>
      <c r="I2623" s="1" t="s">
        <v>5492</v>
      </c>
      <c r="J2623" s="1" t="s">
        <v>87</v>
      </c>
      <c r="K2623" s="3">
        <v>23.71</v>
      </c>
      <c r="L2623">
        <v>1</v>
      </c>
      <c r="M2623" s="3">
        <v>23.71</v>
      </c>
      <c r="N2623" s="1" t="s">
        <v>6669</v>
      </c>
      <c r="O2623" s="1" t="s">
        <v>30</v>
      </c>
    </row>
    <row r="2624" spans="1:15" x14ac:dyDescent="0.3">
      <c r="A2624" s="1" t="s">
        <v>6294</v>
      </c>
      <c r="B2624" s="2">
        <v>44999</v>
      </c>
      <c r="C2624" s="1" t="s">
        <v>6671</v>
      </c>
      <c r="D2624" s="1" t="s">
        <v>15</v>
      </c>
      <c r="E2624">
        <v>2023</v>
      </c>
      <c r="F2624" s="1" t="s">
        <v>666</v>
      </c>
      <c r="G2624" s="1" t="s">
        <v>3335</v>
      </c>
      <c r="H2624" s="1" t="s">
        <v>2249</v>
      </c>
      <c r="I2624" s="1" t="s">
        <v>2250</v>
      </c>
      <c r="J2624" s="1" t="s">
        <v>70</v>
      </c>
      <c r="K2624" s="3">
        <v>39.97</v>
      </c>
      <c r="L2624">
        <v>2</v>
      </c>
      <c r="M2624" s="3">
        <v>79.94</v>
      </c>
      <c r="N2624" s="1" t="s">
        <v>29</v>
      </c>
      <c r="O2624" s="1" t="s">
        <v>30</v>
      </c>
    </row>
    <row r="2625" spans="1:15" x14ac:dyDescent="0.3">
      <c r="A2625" s="1" t="s">
        <v>6295</v>
      </c>
      <c r="B2625" s="2">
        <v>45637</v>
      </c>
      <c r="C2625" s="1" t="s">
        <v>6670</v>
      </c>
      <c r="D2625" s="1" t="s">
        <v>107</v>
      </c>
      <c r="E2625">
        <v>2024</v>
      </c>
      <c r="F2625" s="1" t="s">
        <v>1275</v>
      </c>
      <c r="G2625" s="1" t="s">
        <v>1276</v>
      </c>
      <c r="H2625" s="1" t="s">
        <v>6022</v>
      </c>
      <c r="I2625" s="1" t="s">
        <v>6023</v>
      </c>
      <c r="J2625" s="1" t="s">
        <v>51</v>
      </c>
      <c r="K2625" s="3">
        <v>32.75</v>
      </c>
      <c r="L2625">
        <v>5</v>
      </c>
      <c r="M2625" s="3">
        <v>163.75</v>
      </c>
      <c r="N2625" s="1" t="s">
        <v>21</v>
      </c>
      <c r="O2625" s="1" t="s">
        <v>193</v>
      </c>
    </row>
    <row r="2626" spans="1:15" x14ac:dyDescent="0.3">
      <c r="A2626" s="1" t="s">
        <v>6296</v>
      </c>
      <c r="B2626" s="2">
        <v>45615</v>
      </c>
      <c r="C2626" s="1" t="s">
        <v>6671</v>
      </c>
      <c r="D2626" s="1" t="s">
        <v>54</v>
      </c>
      <c r="E2626">
        <v>2024</v>
      </c>
      <c r="F2626" s="1" t="s">
        <v>1804</v>
      </c>
      <c r="G2626" s="1" t="s">
        <v>1805</v>
      </c>
      <c r="H2626" s="1" t="s">
        <v>2234</v>
      </c>
      <c r="I2626" s="1" t="s">
        <v>2235</v>
      </c>
      <c r="J2626" s="1" t="s">
        <v>70</v>
      </c>
      <c r="K2626" s="3">
        <v>11.87</v>
      </c>
      <c r="L2626">
        <v>3</v>
      </c>
      <c r="M2626" s="3">
        <v>35.61</v>
      </c>
      <c r="N2626" s="1" t="s">
        <v>21</v>
      </c>
      <c r="O2626" s="1" t="s">
        <v>80</v>
      </c>
    </row>
    <row r="2627" spans="1:15" x14ac:dyDescent="0.3">
      <c r="A2627" s="1" t="s">
        <v>6297</v>
      </c>
      <c r="B2627" s="2">
        <v>45006</v>
      </c>
      <c r="C2627" s="1" t="s">
        <v>6671</v>
      </c>
      <c r="D2627" s="1" t="s">
        <v>15</v>
      </c>
      <c r="E2627">
        <v>2023</v>
      </c>
      <c r="F2627" s="1" t="s">
        <v>2113</v>
      </c>
      <c r="G2627" s="1" t="s">
        <v>4395</v>
      </c>
      <c r="H2627" s="1" t="s">
        <v>2189</v>
      </c>
      <c r="I2627" s="1" t="s">
        <v>6298</v>
      </c>
      <c r="J2627" s="1" t="s">
        <v>20</v>
      </c>
      <c r="K2627" s="3">
        <v>31.73</v>
      </c>
      <c r="L2627">
        <v>1</v>
      </c>
      <c r="M2627" s="3">
        <v>31.73</v>
      </c>
      <c r="N2627" s="1" t="s">
        <v>21</v>
      </c>
      <c r="O2627" s="1" t="s">
        <v>52</v>
      </c>
    </row>
    <row r="2628" spans="1:15" x14ac:dyDescent="0.3">
      <c r="A2628" s="1" t="s">
        <v>6299</v>
      </c>
      <c r="B2628" s="2">
        <v>45690</v>
      </c>
      <c r="C2628" s="1" t="s">
        <v>6666</v>
      </c>
      <c r="D2628" s="1" t="s">
        <v>39</v>
      </c>
      <c r="E2628">
        <v>2025</v>
      </c>
      <c r="F2628" s="1" t="s">
        <v>5033</v>
      </c>
      <c r="G2628" s="1" t="s">
        <v>5034</v>
      </c>
      <c r="H2628" s="1" t="s">
        <v>125</v>
      </c>
      <c r="I2628" s="1" t="s">
        <v>3858</v>
      </c>
      <c r="J2628" s="1" t="s">
        <v>20</v>
      </c>
      <c r="K2628" s="3">
        <v>44.57</v>
      </c>
      <c r="L2628">
        <v>2</v>
      </c>
      <c r="M2628" s="3">
        <v>89.14</v>
      </c>
      <c r="N2628" s="1" t="s">
        <v>21</v>
      </c>
      <c r="O2628" s="1" t="s">
        <v>37</v>
      </c>
    </row>
    <row r="2629" spans="1:15" x14ac:dyDescent="0.3">
      <c r="A2629" s="1" t="s">
        <v>6300</v>
      </c>
      <c r="B2629" s="2">
        <v>45745</v>
      </c>
      <c r="C2629" s="1" t="s">
        <v>6673</v>
      </c>
      <c r="D2629" s="1" t="s">
        <v>15</v>
      </c>
      <c r="E2629">
        <v>2025</v>
      </c>
      <c r="F2629" s="1" t="s">
        <v>55</v>
      </c>
      <c r="G2629" s="1" t="s">
        <v>746</v>
      </c>
      <c r="H2629" s="1" t="s">
        <v>2208</v>
      </c>
      <c r="I2629" s="1" t="s">
        <v>2209</v>
      </c>
      <c r="J2629" s="1" t="s">
        <v>51</v>
      </c>
      <c r="K2629" s="3">
        <v>26.41</v>
      </c>
      <c r="L2629">
        <v>5</v>
      </c>
      <c r="M2629" s="3">
        <v>132.05000000000001</v>
      </c>
      <c r="N2629" s="1" t="s">
        <v>29</v>
      </c>
      <c r="O2629" s="1" t="s">
        <v>193</v>
      </c>
    </row>
    <row r="2630" spans="1:15" x14ac:dyDescent="0.3">
      <c r="A2630" s="1" t="s">
        <v>6301</v>
      </c>
      <c r="B2630" s="2">
        <v>45375</v>
      </c>
      <c r="C2630" s="1" t="s">
        <v>6666</v>
      </c>
      <c r="D2630" s="1" t="s">
        <v>15</v>
      </c>
      <c r="E2630">
        <v>2024</v>
      </c>
      <c r="F2630" s="1" t="s">
        <v>6302</v>
      </c>
      <c r="G2630" s="1" t="s">
        <v>6303</v>
      </c>
      <c r="H2630" s="1" t="s">
        <v>2877</v>
      </c>
      <c r="I2630" s="1" t="s">
        <v>3872</v>
      </c>
      <c r="J2630" s="1" t="s">
        <v>87</v>
      </c>
      <c r="K2630" s="3">
        <v>26.12</v>
      </c>
      <c r="L2630">
        <v>5</v>
      </c>
      <c r="M2630" s="3">
        <v>130.6</v>
      </c>
      <c r="N2630" s="1" t="s">
        <v>29</v>
      </c>
      <c r="O2630" s="1" t="s">
        <v>193</v>
      </c>
    </row>
    <row r="2631" spans="1:15" x14ac:dyDescent="0.3">
      <c r="A2631" s="1" t="s">
        <v>6304</v>
      </c>
      <c r="B2631" s="2">
        <v>45474</v>
      </c>
      <c r="C2631" s="1" t="s">
        <v>6667</v>
      </c>
      <c r="D2631" s="1" t="s">
        <v>32</v>
      </c>
      <c r="E2631">
        <v>2024</v>
      </c>
      <c r="F2631" s="1" t="s">
        <v>1596</v>
      </c>
      <c r="G2631" s="1" t="s">
        <v>1597</v>
      </c>
      <c r="H2631" s="1" t="s">
        <v>426</v>
      </c>
      <c r="I2631" s="1" t="s">
        <v>5134</v>
      </c>
      <c r="J2631" s="1" t="s">
        <v>87</v>
      </c>
      <c r="K2631" s="3">
        <v>10.71</v>
      </c>
      <c r="L2631">
        <v>2</v>
      </c>
      <c r="M2631" s="3">
        <v>21.42</v>
      </c>
      <c r="N2631" s="1" t="s">
        <v>21</v>
      </c>
      <c r="O2631" s="1" t="s">
        <v>44</v>
      </c>
    </row>
    <row r="2632" spans="1:15" x14ac:dyDescent="0.3">
      <c r="A2632" s="1" t="s">
        <v>6305</v>
      </c>
      <c r="B2632" s="2">
        <v>44806</v>
      </c>
      <c r="C2632" s="1" t="s">
        <v>6668</v>
      </c>
      <c r="D2632" s="1" t="s">
        <v>60</v>
      </c>
      <c r="E2632">
        <v>2022</v>
      </c>
      <c r="F2632" s="1" t="s">
        <v>529</v>
      </c>
      <c r="G2632" s="1" t="s">
        <v>935</v>
      </c>
      <c r="H2632" s="1" t="s">
        <v>1350</v>
      </c>
      <c r="I2632" s="1" t="s">
        <v>1351</v>
      </c>
      <c r="J2632" s="1" t="s">
        <v>20</v>
      </c>
      <c r="K2632" s="3">
        <v>28.65</v>
      </c>
      <c r="L2632">
        <v>5</v>
      </c>
      <c r="M2632" s="3">
        <v>143.25</v>
      </c>
      <c r="N2632" s="1" t="s">
        <v>6669</v>
      </c>
      <c r="O2632" s="1" t="s">
        <v>95</v>
      </c>
    </row>
    <row r="2633" spans="1:15" x14ac:dyDescent="0.3">
      <c r="A2633" s="1" t="s">
        <v>6306</v>
      </c>
      <c r="B2633" s="2">
        <v>45646</v>
      </c>
      <c r="C2633" s="1" t="s">
        <v>6668</v>
      </c>
      <c r="D2633" s="1" t="s">
        <v>107</v>
      </c>
      <c r="E2633">
        <v>2024</v>
      </c>
      <c r="F2633" s="1" t="s">
        <v>3429</v>
      </c>
      <c r="G2633" s="1" t="s">
        <v>3430</v>
      </c>
      <c r="H2633" s="1" t="s">
        <v>360</v>
      </c>
      <c r="I2633" s="1" t="s">
        <v>361</v>
      </c>
      <c r="J2633" s="1" t="s">
        <v>70</v>
      </c>
      <c r="K2633" s="3">
        <v>23.82</v>
      </c>
      <c r="L2633">
        <v>2</v>
      </c>
      <c r="M2633" s="3">
        <v>47.64</v>
      </c>
      <c r="N2633" s="1" t="s">
        <v>21</v>
      </c>
      <c r="O2633" s="1" t="s">
        <v>37</v>
      </c>
    </row>
    <row r="2634" spans="1:15" x14ac:dyDescent="0.3">
      <c r="A2634" s="1" t="s">
        <v>6307</v>
      </c>
      <c r="B2634" s="2">
        <v>45169</v>
      </c>
      <c r="C2634" s="1" t="s">
        <v>6672</v>
      </c>
      <c r="D2634" s="1" t="s">
        <v>90</v>
      </c>
      <c r="E2634">
        <v>2023</v>
      </c>
      <c r="F2634" s="1" t="s">
        <v>1225</v>
      </c>
      <c r="G2634" s="1" t="s">
        <v>5654</v>
      </c>
      <c r="H2634" s="1" t="s">
        <v>1948</v>
      </c>
      <c r="I2634" s="1" t="s">
        <v>3292</v>
      </c>
      <c r="J2634" s="1" t="s">
        <v>51</v>
      </c>
      <c r="K2634" s="3">
        <v>17.399999999999999</v>
      </c>
      <c r="L2634">
        <v>2</v>
      </c>
      <c r="M2634" s="3">
        <v>34.799999999999997</v>
      </c>
      <c r="N2634" s="1" t="s">
        <v>21</v>
      </c>
      <c r="O2634" s="1" t="s">
        <v>37</v>
      </c>
    </row>
    <row r="2635" spans="1:15" x14ac:dyDescent="0.3">
      <c r="A2635" s="1" t="s">
        <v>6308</v>
      </c>
      <c r="B2635" s="2">
        <v>45260</v>
      </c>
      <c r="C2635" s="1" t="s">
        <v>6672</v>
      </c>
      <c r="D2635" s="1" t="s">
        <v>54</v>
      </c>
      <c r="E2635">
        <v>2023</v>
      </c>
      <c r="F2635" s="1" t="s">
        <v>1777</v>
      </c>
      <c r="G2635" s="1" t="s">
        <v>1778</v>
      </c>
      <c r="H2635" s="1" t="s">
        <v>6309</v>
      </c>
      <c r="I2635" s="1" t="s">
        <v>6310</v>
      </c>
      <c r="J2635" s="1" t="s">
        <v>87</v>
      </c>
      <c r="K2635" s="3">
        <v>20.2</v>
      </c>
      <c r="L2635">
        <v>1</v>
      </c>
      <c r="M2635" s="3">
        <v>20.2</v>
      </c>
      <c r="N2635" s="1" t="s">
        <v>29</v>
      </c>
      <c r="O2635" s="1" t="s">
        <v>30</v>
      </c>
    </row>
    <row r="2636" spans="1:15" x14ac:dyDescent="0.3">
      <c r="A2636" s="1" t="s">
        <v>6311</v>
      </c>
      <c r="B2636" s="2">
        <v>44911</v>
      </c>
      <c r="C2636" s="1" t="s">
        <v>6668</v>
      </c>
      <c r="D2636" s="1" t="s">
        <v>107</v>
      </c>
      <c r="E2636">
        <v>2022</v>
      </c>
      <c r="F2636" s="1" t="s">
        <v>2884</v>
      </c>
      <c r="G2636" s="1" t="s">
        <v>2885</v>
      </c>
      <c r="H2636" s="1" t="s">
        <v>4914</v>
      </c>
      <c r="I2636" s="1" t="s">
        <v>4915</v>
      </c>
      <c r="J2636" s="1" t="s">
        <v>20</v>
      </c>
      <c r="K2636" s="3">
        <v>19.670000000000002</v>
      </c>
      <c r="L2636">
        <v>1</v>
      </c>
      <c r="M2636" s="3">
        <v>19.670000000000002</v>
      </c>
      <c r="N2636" s="1" t="s">
        <v>21</v>
      </c>
      <c r="O2636" s="1" t="s">
        <v>80</v>
      </c>
    </row>
    <row r="2637" spans="1:15" x14ac:dyDescent="0.3">
      <c r="A2637" s="1" t="s">
        <v>6312</v>
      </c>
      <c r="B2637" s="2">
        <v>45389</v>
      </c>
      <c r="C2637" s="1" t="s">
        <v>6666</v>
      </c>
      <c r="D2637" s="1" t="s">
        <v>82</v>
      </c>
      <c r="E2637">
        <v>2024</v>
      </c>
      <c r="F2637" s="1" t="s">
        <v>102</v>
      </c>
      <c r="G2637" s="1" t="s">
        <v>4319</v>
      </c>
      <c r="H2637" s="1" t="s">
        <v>923</v>
      </c>
      <c r="I2637" s="1" t="s">
        <v>4344</v>
      </c>
      <c r="J2637" s="1" t="s">
        <v>70</v>
      </c>
      <c r="K2637" s="3">
        <v>44.15</v>
      </c>
      <c r="L2637">
        <v>1</v>
      </c>
      <c r="M2637" s="3">
        <v>44.15</v>
      </c>
      <c r="N2637" s="1" t="s">
        <v>21</v>
      </c>
      <c r="O2637" s="1" t="s">
        <v>44</v>
      </c>
    </row>
    <row r="2638" spans="1:15" x14ac:dyDescent="0.3">
      <c r="A2638" s="1" t="s">
        <v>6313</v>
      </c>
      <c r="B2638" s="2">
        <v>45880</v>
      </c>
      <c r="C2638" s="1" t="s">
        <v>6667</v>
      </c>
      <c r="D2638" s="1" t="s">
        <v>90</v>
      </c>
      <c r="E2638">
        <v>2025</v>
      </c>
      <c r="F2638" s="1" t="s">
        <v>802</v>
      </c>
      <c r="G2638" s="1" t="s">
        <v>803</v>
      </c>
      <c r="H2638" s="1" t="s">
        <v>673</v>
      </c>
      <c r="I2638" s="1" t="s">
        <v>4458</v>
      </c>
      <c r="J2638" s="1" t="s">
        <v>70</v>
      </c>
      <c r="K2638" s="3">
        <v>18.37</v>
      </c>
      <c r="L2638">
        <v>1</v>
      </c>
      <c r="M2638" s="3">
        <v>18.37</v>
      </c>
      <c r="N2638" s="1" t="s">
        <v>6669</v>
      </c>
      <c r="O2638" s="1" t="s">
        <v>95</v>
      </c>
    </row>
    <row r="2639" spans="1:15" x14ac:dyDescent="0.3">
      <c r="A2639" s="1" t="s">
        <v>6314</v>
      </c>
      <c r="B2639" s="2">
        <v>45415</v>
      </c>
      <c r="C2639" s="1" t="s">
        <v>6668</v>
      </c>
      <c r="D2639" s="1" t="s">
        <v>46</v>
      </c>
      <c r="E2639">
        <v>2024</v>
      </c>
      <c r="F2639" s="1" t="s">
        <v>1043</v>
      </c>
      <c r="G2639" s="1" t="s">
        <v>1612</v>
      </c>
      <c r="H2639" s="1" t="s">
        <v>1986</v>
      </c>
      <c r="I2639" s="1" t="s">
        <v>6315</v>
      </c>
      <c r="J2639" s="1" t="s">
        <v>70</v>
      </c>
      <c r="K2639" s="3">
        <v>23.8</v>
      </c>
      <c r="L2639">
        <v>1</v>
      </c>
      <c r="M2639" s="3">
        <v>23.8</v>
      </c>
      <c r="N2639" s="1" t="s">
        <v>6669</v>
      </c>
      <c r="O2639" s="1" t="s">
        <v>44</v>
      </c>
    </row>
    <row r="2640" spans="1:15" x14ac:dyDescent="0.3">
      <c r="A2640" s="1" t="s">
        <v>6316</v>
      </c>
      <c r="B2640" s="2">
        <v>44870</v>
      </c>
      <c r="C2640" s="1" t="s">
        <v>6673</v>
      </c>
      <c r="D2640" s="1" t="s">
        <v>54</v>
      </c>
      <c r="E2640">
        <v>2022</v>
      </c>
      <c r="F2640" s="1" t="s">
        <v>3262</v>
      </c>
      <c r="G2640" s="1" t="s">
        <v>4171</v>
      </c>
      <c r="H2640" s="1" t="s">
        <v>1755</v>
      </c>
      <c r="I2640" s="1" t="s">
        <v>3940</v>
      </c>
      <c r="J2640" s="1" t="s">
        <v>51</v>
      </c>
      <c r="K2640" s="3">
        <v>22.22</v>
      </c>
      <c r="L2640">
        <v>3</v>
      </c>
      <c r="M2640" s="3">
        <v>66.66</v>
      </c>
      <c r="N2640" s="1" t="s">
        <v>29</v>
      </c>
      <c r="O2640" s="1" t="s">
        <v>44</v>
      </c>
    </row>
    <row r="2641" spans="1:15" x14ac:dyDescent="0.3">
      <c r="A2641" s="1" t="s">
        <v>6317</v>
      </c>
      <c r="B2641" s="2">
        <v>45384</v>
      </c>
      <c r="C2641" s="1" t="s">
        <v>6671</v>
      </c>
      <c r="D2641" s="1" t="s">
        <v>82</v>
      </c>
      <c r="E2641">
        <v>2024</v>
      </c>
      <c r="F2641" s="1" t="s">
        <v>3442</v>
      </c>
      <c r="G2641" s="1" t="s">
        <v>4073</v>
      </c>
      <c r="H2641" s="1" t="s">
        <v>3380</v>
      </c>
      <c r="I2641" s="1" t="s">
        <v>6291</v>
      </c>
      <c r="J2641" s="1" t="s">
        <v>51</v>
      </c>
      <c r="K2641" s="3">
        <v>23.43</v>
      </c>
      <c r="L2641">
        <v>3</v>
      </c>
      <c r="M2641" s="3">
        <v>70.290000000000006</v>
      </c>
      <c r="N2641" s="1" t="s">
        <v>29</v>
      </c>
      <c r="O2641" s="1" t="s">
        <v>30</v>
      </c>
    </row>
    <row r="2642" spans="1:15" x14ac:dyDescent="0.3">
      <c r="A2642" s="1" t="s">
        <v>6318</v>
      </c>
      <c r="B2642" s="2">
        <v>45849</v>
      </c>
      <c r="C2642" s="1" t="s">
        <v>6668</v>
      </c>
      <c r="D2642" s="1" t="s">
        <v>32</v>
      </c>
      <c r="E2642">
        <v>2025</v>
      </c>
      <c r="F2642" s="1" t="s">
        <v>1439</v>
      </c>
      <c r="G2642" s="1" t="s">
        <v>4035</v>
      </c>
      <c r="H2642" s="1" t="s">
        <v>633</v>
      </c>
      <c r="I2642" s="1" t="s">
        <v>634</v>
      </c>
      <c r="J2642" s="1" t="s">
        <v>20</v>
      </c>
      <c r="K2642" s="3">
        <v>10.62</v>
      </c>
      <c r="L2642">
        <v>4</v>
      </c>
      <c r="M2642" s="3">
        <v>42.48</v>
      </c>
      <c r="N2642" s="1" t="s">
        <v>6669</v>
      </c>
      <c r="O2642" s="1" t="s">
        <v>193</v>
      </c>
    </row>
    <row r="2643" spans="1:15" x14ac:dyDescent="0.3">
      <c r="A2643" s="1" t="s">
        <v>6319</v>
      </c>
      <c r="B2643" s="2">
        <v>45602</v>
      </c>
      <c r="C2643" s="1" t="s">
        <v>6670</v>
      </c>
      <c r="D2643" s="1" t="s">
        <v>54</v>
      </c>
      <c r="E2643">
        <v>2024</v>
      </c>
      <c r="F2643" s="1" t="s">
        <v>1413</v>
      </c>
      <c r="G2643" s="1" t="s">
        <v>1414</v>
      </c>
      <c r="H2643" s="1" t="s">
        <v>2182</v>
      </c>
      <c r="I2643" s="1" t="s">
        <v>2911</v>
      </c>
      <c r="J2643" s="1" t="s">
        <v>20</v>
      </c>
      <c r="K2643" s="3">
        <v>38.96</v>
      </c>
      <c r="L2643">
        <v>1</v>
      </c>
      <c r="M2643" s="3">
        <v>38.96</v>
      </c>
      <c r="N2643" s="1" t="s">
        <v>6669</v>
      </c>
      <c r="O2643" s="1" t="s">
        <v>22</v>
      </c>
    </row>
    <row r="2644" spans="1:15" x14ac:dyDescent="0.3">
      <c r="A2644" s="1" t="s">
        <v>6320</v>
      </c>
      <c r="B2644" s="2">
        <v>45613</v>
      </c>
      <c r="C2644" s="1" t="s">
        <v>6666</v>
      </c>
      <c r="D2644" s="1" t="s">
        <v>54</v>
      </c>
      <c r="E2644">
        <v>2024</v>
      </c>
      <c r="F2644" s="1" t="s">
        <v>814</v>
      </c>
      <c r="G2644" s="1" t="s">
        <v>815</v>
      </c>
      <c r="H2644" s="1" t="s">
        <v>3149</v>
      </c>
      <c r="I2644" s="1" t="s">
        <v>3454</v>
      </c>
      <c r="J2644" s="1" t="s">
        <v>87</v>
      </c>
      <c r="K2644" s="3">
        <v>31.88</v>
      </c>
      <c r="L2644">
        <v>1</v>
      </c>
      <c r="M2644" s="3">
        <v>31.88</v>
      </c>
      <c r="N2644" s="1" t="s">
        <v>29</v>
      </c>
      <c r="O2644" s="1" t="s">
        <v>22</v>
      </c>
    </row>
    <row r="2645" spans="1:15" x14ac:dyDescent="0.3">
      <c r="A2645" s="1" t="s">
        <v>6321</v>
      </c>
      <c r="B2645" s="2">
        <v>45128</v>
      </c>
      <c r="C2645" s="1" t="s">
        <v>6668</v>
      </c>
      <c r="D2645" s="1" t="s">
        <v>32</v>
      </c>
      <c r="E2645">
        <v>2023</v>
      </c>
      <c r="F2645" s="1" t="s">
        <v>1569</v>
      </c>
      <c r="G2645" s="1" t="s">
        <v>1698</v>
      </c>
      <c r="H2645" s="1" t="s">
        <v>1661</v>
      </c>
      <c r="I2645" s="1" t="s">
        <v>2255</v>
      </c>
      <c r="J2645" s="1" t="s">
        <v>87</v>
      </c>
      <c r="K2645" s="3">
        <v>43.89</v>
      </c>
      <c r="L2645">
        <v>1</v>
      </c>
      <c r="M2645" s="3">
        <v>43.89</v>
      </c>
      <c r="N2645" s="1" t="s">
        <v>88</v>
      </c>
      <c r="O2645" s="1" t="s">
        <v>30</v>
      </c>
    </row>
    <row r="2646" spans="1:15" x14ac:dyDescent="0.3">
      <c r="A2646" s="1" t="s">
        <v>6322</v>
      </c>
      <c r="B2646" s="2">
        <v>45582</v>
      </c>
      <c r="C2646" s="1" t="s">
        <v>6672</v>
      </c>
      <c r="D2646" s="1" t="s">
        <v>133</v>
      </c>
      <c r="E2646">
        <v>2024</v>
      </c>
      <c r="F2646" s="1" t="s">
        <v>4416</v>
      </c>
      <c r="G2646" s="1" t="s">
        <v>6259</v>
      </c>
      <c r="H2646" s="1" t="s">
        <v>3952</v>
      </c>
      <c r="I2646" s="1" t="s">
        <v>3953</v>
      </c>
      <c r="J2646" s="1" t="s">
        <v>20</v>
      </c>
      <c r="K2646" s="3">
        <v>36.020000000000003</v>
      </c>
      <c r="L2646">
        <v>2</v>
      </c>
      <c r="M2646" s="3">
        <v>72.040000000000006</v>
      </c>
      <c r="N2646" s="1" t="s">
        <v>21</v>
      </c>
      <c r="O2646" s="1" t="s">
        <v>37</v>
      </c>
    </row>
    <row r="2647" spans="1:15" x14ac:dyDescent="0.3">
      <c r="A2647" s="1" t="s">
        <v>6323</v>
      </c>
      <c r="B2647" s="2">
        <v>44982</v>
      </c>
      <c r="C2647" s="1" t="s">
        <v>6673</v>
      </c>
      <c r="D2647" s="1" t="s">
        <v>39</v>
      </c>
      <c r="E2647">
        <v>2023</v>
      </c>
      <c r="F2647" s="1" t="s">
        <v>3523</v>
      </c>
      <c r="G2647" s="1" t="s">
        <v>5004</v>
      </c>
      <c r="H2647" s="1" t="s">
        <v>156</v>
      </c>
      <c r="I2647" s="1" t="s">
        <v>157</v>
      </c>
      <c r="J2647" s="1" t="s">
        <v>20</v>
      </c>
      <c r="K2647" s="3">
        <v>24.56</v>
      </c>
      <c r="L2647">
        <v>3</v>
      </c>
      <c r="M2647" s="3">
        <v>73.680000000000007</v>
      </c>
      <c r="N2647" s="1" t="s">
        <v>6669</v>
      </c>
      <c r="O2647" s="1" t="s">
        <v>37</v>
      </c>
    </row>
    <row r="2648" spans="1:15" x14ac:dyDescent="0.3">
      <c r="A2648" s="1" t="s">
        <v>6324</v>
      </c>
      <c r="B2648" s="2">
        <v>45635</v>
      </c>
      <c r="C2648" s="1" t="s">
        <v>6667</v>
      </c>
      <c r="D2648" s="1" t="s">
        <v>107</v>
      </c>
      <c r="E2648">
        <v>2024</v>
      </c>
      <c r="F2648" s="1" t="s">
        <v>2661</v>
      </c>
      <c r="G2648" s="1" t="s">
        <v>2662</v>
      </c>
      <c r="H2648" s="1" t="s">
        <v>545</v>
      </c>
      <c r="I2648" s="1" t="s">
        <v>546</v>
      </c>
      <c r="J2648" s="1" t="s">
        <v>87</v>
      </c>
      <c r="K2648" s="3">
        <v>9.83</v>
      </c>
      <c r="L2648">
        <v>1</v>
      </c>
      <c r="M2648" s="3">
        <v>9.83</v>
      </c>
      <c r="N2648" s="1" t="s">
        <v>21</v>
      </c>
      <c r="O2648" s="1" t="s">
        <v>22</v>
      </c>
    </row>
    <row r="2649" spans="1:15" x14ac:dyDescent="0.3">
      <c r="A2649" s="1" t="s">
        <v>6325</v>
      </c>
      <c r="B2649" s="2">
        <v>45363</v>
      </c>
      <c r="C2649" s="1" t="s">
        <v>6671</v>
      </c>
      <c r="D2649" s="1" t="s">
        <v>15</v>
      </c>
      <c r="E2649">
        <v>2024</v>
      </c>
      <c r="F2649" s="1" t="s">
        <v>6117</v>
      </c>
      <c r="G2649" s="1" t="s">
        <v>6118</v>
      </c>
      <c r="H2649" s="1" t="s">
        <v>608</v>
      </c>
      <c r="I2649" s="1" t="s">
        <v>1174</v>
      </c>
      <c r="J2649" s="1" t="s">
        <v>70</v>
      </c>
      <c r="K2649" s="3">
        <v>55.9</v>
      </c>
      <c r="L2649">
        <v>4</v>
      </c>
      <c r="M2649" s="3">
        <v>223.6</v>
      </c>
      <c r="N2649" s="1" t="s">
        <v>29</v>
      </c>
      <c r="O2649" s="1" t="s">
        <v>30</v>
      </c>
    </row>
    <row r="2650" spans="1:15" x14ac:dyDescent="0.3">
      <c r="A2650" s="1" t="s">
        <v>6326</v>
      </c>
      <c r="B2650" s="2">
        <v>44972</v>
      </c>
      <c r="C2650" s="1" t="s">
        <v>6670</v>
      </c>
      <c r="D2650" s="1" t="s">
        <v>39</v>
      </c>
      <c r="E2650">
        <v>2023</v>
      </c>
      <c r="F2650" s="1" t="s">
        <v>2028</v>
      </c>
      <c r="G2650" s="1" t="s">
        <v>180</v>
      </c>
      <c r="H2650" s="1" t="s">
        <v>1497</v>
      </c>
      <c r="I2650" s="1" t="s">
        <v>2341</v>
      </c>
      <c r="J2650" s="1" t="s">
        <v>51</v>
      </c>
      <c r="K2650" s="3">
        <v>43.11</v>
      </c>
      <c r="L2650">
        <v>2</v>
      </c>
      <c r="M2650" s="3">
        <v>86.22</v>
      </c>
      <c r="N2650" s="1" t="s">
        <v>6669</v>
      </c>
      <c r="O2650" s="1" t="s">
        <v>95</v>
      </c>
    </row>
    <row r="2651" spans="1:15" x14ac:dyDescent="0.3">
      <c r="A2651" s="1" t="s">
        <v>6327</v>
      </c>
      <c r="B2651" s="2">
        <v>45467</v>
      </c>
      <c r="C2651" s="1" t="s">
        <v>6667</v>
      </c>
      <c r="D2651" s="1" t="s">
        <v>24</v>
      </c>
      <c r="E2651">
        <v>2024</v>
      </c>
      <c r="F2651" s="1" t="s">
        <v>1095</v>
      </c>
      <c r="G2651" s="1" t="s">
        <v>1151</v>
      </c>
      <c r="H2651" s="1" t="s">
        <v>5911</v>
      </c>
      <c r="I2651" s="1" t="s">
        <v>5912</v>
      </c>
      <c r="J2651" s="1" t="s">
        <v>20</v>
      </c>
      <c r="K2651" s="3">
        <v>32.01</v>
      </c>
      <c r="L2651">
        <v>4</v>
      </c>
      <c r="M2651" s="3">
        <v>128.04</v>
      </c>
      <c r="N2651" s="1" t="s">
        <v>29</v>
      </c>
      <c r="O2651" s="1" t="s">
        <v>37</v>
      </c>
    </row>
    <row r="2652" spans="1:15" x14ac:dyDescent="0.3">
      <c r="A2652" s="1" t="s">
        <v>6328</v>
      </c>
      <c r="B2652" s="2">
        <v>45023</v>
      </c>
      <c r="C2652" s="1" t="s">
        <v>6668</v>
      </c>
      <c r="D2652" s="1" t="s">
        <v>82</v>
      </c>
      <c r="E2652">
        <v>2023</v>
      </c>
      <c r="F2652" s="1" t="s">
        <v>396</v>
      </c>
      <c r="G2652" s="1" t="s">
        <v>6329</v>
      </c>
      <c r="H2652" s="1" t="s">
        <v>1590</v>
      </c>
      <c r="I2652" s="1" t="s">
        <v>1591</v>
      </c>
      <c r="J2652" s="1" t="s">
        <v>87</v>
      </c>
      <c r="K2652" s="3">
        <v>22.11</v>
      </c>
      <c r="L2652">
        <v>1</v>
      </c>
      <c r="M2652" s="3">
        <v>22.11</v>
      </c>
      <c r="N2652" s="1" t="s">
        <v>29</v>
      </c>
      <c r="O2652" s="1" t="s">
        <v>30</v>
      </c>
    </row>
    <row r="2653" spans="1:15" x14ac:dyDescent="0.3">
      <c r="A2653" s="1" t="s">
        <v>6330</v>
      </c>
      <c r="B2653" s="2">
        <v>44985</v>
      </c>
      <c r="C2653" s="1" t="s">
        <v>6671</v>
      </c>
      <c r="D2653" s="1" t="s">
        <v>39</v>
      </c>
      <c r="E2653">
        <v>2023</v>
      </c>
      <c r="F2653" s="1" t="s">
        <v>3216</v>
      </c>
      <c r="G2653" s="1" t="s">
        <v>6331</v>
      </c>
      <c r="H2653" s="1" t="s">
        <v>821</v>
      </c>
      <c r="I2653" s="1" t="s">
        <v>822</v>
      </c>
      <c r="J2653" s="1" t="s">
        <v>51</v>
      </c>
      <c r="K2653" s="3">
        <v>10.08</v>
      </c>
      <c r="L2653">
        <v>1</v>
      </c>
      <c r="M2653" s="3">
        <v>10.08</v>
      </c>
      <c r="N2653" s="1" t="s">
        <v>88</v>
      </c>
      <c r="O2653" s="1" t="s">
        <v>193</v>
      </c>
    </row>
    <row r="2654" spans="1:15" x14ac:dyDescent="0.3">
      <c r="A2654" s="1" t="s">
        <v>6332</v>
      </c>
      <c r="B2654" s="2">
        <v>45530</v>
      </c>
      <c r="C2654" s="1" t="s">
        <v>6667</v>
      </c>
      <c r="D2654" s="1" t="s">
        <v>90</v>
      </c>
      <c r="E2654">
        <v>2024</v>
      </c>
      <c r="F2654" s="1" t="s">
        <v>1503</v>
      </c>
      <c r="G2654" s="1" t="s">
        <v>1875</v>
      </c>
      <c r="H2654" s="1" t="s">
        <v>1282</v>
      </c>
      <c r="I2654" s="1" t="s">
        <v>2601</v>
      </c>
      <c r="J2654" s="1" t="s">
        <v>20</v>
      </c>
      <c r="K2654" s="3">
        <v>22.5</v>
      </c>
      <c r="L2654">
        <v>1</v>
      </c>
      <c r="M2654" s="3">
        <v>22.5</v>
      </c>
      <c r="N2654" s="1" t="s">
        <v>21</v>
      </c>
      <c r="O2654" s="1" t="s">
        <v>44</v>
      </c>
    </row>
    <row r="2655" spans="1:15" x14ac:dyDescent="0.3">
      <c r="A2655" s="1" t="s">
        <v>6333</v>
      </c>
      <c r="B2655" s="2">
        <v>45220</v>
      </c>
      <c r="C2655" s="1" t="s">
        <v>6673</v>
      </c>
      <c r="D2655" s="1" t="s">
        <v>133</v>
      </c>
      <c r="E2655">
        <v>2023</v>
      </c>
      <c r="F2655" s="1" t="s">
        <v>2593</v>
      </c>
      <c r="G2655" s="1" t="s">
        <v>2594</v>
      </c>
      <c r="H2655" s="1" t="s">
        <v>734</v>
      </c>
      <c r="I2655" s="1" t="s">
        <v>735</v>
      </c>
      <c r="J2655" s="1" t="s">
        <v>70</v>
      </c>
      <c r="K2655" s="3">
        <v>7.76</v>
      </c>
      <c r="L2655">
        <v>5</v>
      </c>
      <c r="M2655" s="3">
        <v>38.799999999999997</v>
      </c>
      <c r="N2655" s="1" t="s">
        <v>21</v>
      </c>
      <c r="O2655" s="1" t="s">
        <v>22</v>
      </c>
    </row>
    <row r="2656" spans="1:15" x14ac:dyDescent="0.3">
      <c r="A2656" s="1" t="s">
        <v>6334</v>
      </c>
      <c r="B2656" s="2">
        <v>45124</v>
      </c>
      <c r="C2656" s="1" t="s">
        <v>6667</v>
      </c>
      <c r="D2656" s="1" t="s">
        <v>32</v>
      </c>
      <c r="E2656">
        <v>2023</v>
      </c>
      <c r="F2656" s="1" t="s">
        <v>3463</v>
      </c>
      <c r="G2656" s="1" t="s">
        <v>3464</v>
      </c>
      <c r="H2656" s="1" t="s">
        <v>3829</v>
      </c>
      <c r="I2656" s="1" t="s">
        <v>3830</v>
      </c>
      <c r="J2656" s="1" t="s">
        <v>87</v>
      </c>
      <c r="K2656" s="3">
        <v>17.5</v>
      </c>
      <c r="L2656">
        <v>1</v>
      </c>
      <c r="M2656" s="3">
        <v>17.5</v>
      </c>
      <c r="N2656" s="1" t="s">
        <v>6669</v>
      </c>
      <c r="O2656" s="1" t="s">
        <v>37</v>
      </c>
    </row>
    <row r="2657" spans="1:15" x14ac:dyDescent="0.3">
      <c r="A2657" s="1" t="s">
        <v>6335</v>
      </c>
      <c r="B2657" s="2">
        <v>45121</v>
      </c>
      <c r="C2657" s="1" t="s">
        <v>6668</v>
      </c>
      <c r="D2657" s="1" t="s">
        <v>32</v>
      </c>
      <c r="E2657">
        <v>2023</v>
      </c>
      <c r="F2657" s="1" t="s">
        <v>1208</v>
      </c>
      <c r="G2657" s="1" t="s">
        <v>1209</v>
      </c>
      <c r="H2657" s="1" t="s">
        <v>1899</v>
      </c>
      <c r="I2657" s="1" t="s">
        <v>2000</v>
      </c>
      <c r="J2657" s="1" t="s">
        <v>51</v>
      </c>
      <c r="K2657" s="3">
        <v>35.1</v>
      </c>
      <c r="L2657">
        <v>1</v>
      </c>
      <c r="M2657" s="3">
        <v>35.1</v>
      </c>
      <c r="N2657" s="1" t="s">
        <v>88</v>
      </c>
      <c r="O2657" s="1" t="s">
        <v>193</v>
      </c>
    </row>
    <row r="2658" spans="1:15" x14ac:dyDescent="0.3">
      <c r="A2658" s="1" t="s">
        <v>6336</v>
      </c>
      <c r="B2658" s="2">
        <v>44936</v>
      </c>
      <c r="C2658" s="1" t="s">
        <v>6671</v>
      </c>
      <c r="D2658" s="1" t="s">
        <v>210</v>
      </c>
      <c r="E2658">
        <v>2023</v>
      </c>
      <c r="F2658" s="1" t="s">
        <v>285</v>
      </c>
      <c r="G2658" s="1" t="s">
        <v>286</v>
      </c>
      <c r="H2658" s="1" t="s">
        <v>4376</v>
      </c>
      <c r="I2658" s="1" t="s">
        <v>4377</v>
      </c>
      <c r="J2658" s="1" t="s">
        <v>20</v>
      </c>
      <c r="K2658" s="3">
        <v>34.15</v>
      </c>
      <c r="L2658">
        <v>1</v>
      </c>
      <c r="M2658" s="3">
        <v>34.15</v>
      </c>
      <c r="N2658" s="1" t="s">
        <v>21</v>
      </c>
      <c r="O2658" s="1" t="s">
        <v>193</v>
      </c>
    </row>
    <row r="2659" spans="1:15" x14ac:dyDescent="0.3">
      <c r="A2659" s="1" t="s">
        <v>6337</v>
      </c>
      <c r="B2659" s="2">
        <v>45378</v>
      </c>
      <c r="C2659" s="1" t="s">
        <v>6670</v>
      </c>
      <c r="D2659" s="1" t="s">
        <v>15</v>
      </c>
      <c r="E2659">
        <v>2024</v>
      </c>
      <c r="F2659" s="1" t="s">
        <v>481</v>
      </c>
      <c r="G2659" s="1" t="s">
        <v>926</v>
      </c>
      <c r="H2659" s="1" t="s">
        <v>2969</v>
      </c>
      <c r="I2659" s="1" t="s">
        <v>2970</v>
      </c>
      <c r="J2659" s="1" t="s">
        <v>51</v>
      </c>
      <c r="K2659" s="3">
        <v>34.07</v>
      </c>
      <c r="L2659">
        <v>4</v>
      </c>
      <c r="M2659" s="3">
        <v>136.28</v>
      </c>
      <c r="N2659" s="1" t="s">
        <v>29</v>
      </c>
      <c r="O2659" s="1" t="s">
        <v>37</v>
      </c>
    </row>
    <row r="2660" spans="1:15" x14ac:dyDescent="0.3">
      <c r="A2660" s="1" t="s">
        <v>6338</v>
      </c>
      <c r="B2660" s="2">
        <v>44802</v>
      </c>
      <c r="C2660" s="1" t="s">
        <v>6667</v>
      </c>
      <c r="D2660" s="1" t="s">
        <v>90</v>
      </c>
      <c r="E2660">
        <v>2022</v>
      </c>
      <c r="F2660" s="1" t="s">
        <v>3804</v>
      </c>
      <c r="G2660" s="1" t="s">
        <v>2109</v>
      </c>
      <c r="H2660" s="1" t="s">
        <v>1541</v>
      </c>
      <c r="I2660" s="1" t="s">
        <v>1542</v>
      </c>
      <c r="J2660" s="1" t="s">
        <v>70</v>
      </c>
      <c r="K2660" s="3">
        <v>32.58</v>
      </c>
      <c r="L2660">
        <v>5</v>
      </c>
      <c r="M2660" s="3">
        <v>162.9</v>
      </c>
      <c r="N2660" s="1" t="s">
        <v>21</v>
      </c>
      <c r="O2660" s="1" t="s">
        <v>37</v>
      </c>
    </row>
    <row r="2661" spans="1:15" x14ac:dyDescent="0.3">
      <c r="A2661" s="1" t="s">
        <v>6339</v>
      </c>
      <c r="B2661" s="2">
        <v>45027</v>
      </c>
      <c r="C2661" s="1" t="s">
        <v>6671</v>
      </c>
      <c r="D2661" s="1" t="s">
        <v>82</v>
      </c>
      <c r="E2661">
        <v>2023</v>
      </c>
      <c r="F2661" s="1" t="s">
        <v>3958</v>
      </c>
      <c r="G2661" s="1" t="s">
        <v>4976</v>
      </c>
      <c r="H2661" s="1" t="s">
        <v>1454</v>
      </c>
      <c r="I2661" s="1" t="s">
        <v>1455</v>
      </c>
      <c r="J2661" s="1" t="s">
        <v>51</v>
      </c>
      <c r="K2661" s="3">
        <v>32.950000000000003</v>
      </c>
      <c r="L2661">
        <v>1</v>
      </c>
      <c r="M2661" s="3">
        <v>32.950000000000003</v>
      </c>
      <c r="N2661" s="1" t="s">
        <v>6669</v>
      </c>
      <c r="O2661" s="1" t="s">
        <v>37</v>
      </c>
    </row>
    <row r="2662" spans="1:15" x14ac:dyDescent="0.3">
      <c r="A2662" s="1" t="s">
        <v>6340</v>
      </c>
      <c r="B2662" s="2">
        <v>45623</v>
      </c>
      <c r="C2662" s="1" t="s">
        <v>6670</v>
      </c>
      <c r="D2662" s="1" t="s">
        <v>54</v>
      </c>
      <c r="E2662">
        <v>2024</v>
      </c>
      <c r="F2662" s="1" t="s">
        <v>25</v>
      </c>
      <c r="G2662" s="1" t="s">
        <v>6011</v>
      </c>
      <c r="H2662" s="1" t="s">
        <v>2130</v>
      </c>
      <c r="I2662" s="1" t="s">
        <v>2725</v>
      </c>
      <c r="J2662" s="1" t="s">
        <v>51</v>
      </c>
      <c r="K2662" s="3">
        <v>17.27</v>
      </c>
      <c r="L2662">
        <v>1</v>
      </c>
      <c r="M2662" s="3">
        <v>17.27</v>
      </c>
      <c r="N2662" s="1" t="s">
        <v>88</v>
      </c>
      <c r="O2662" s="1" t="s">
        <v>193</v>
      </c>
    </row>
    <row r="2663" spans="1:15" x14ac:dyDescent="0.3">
      <c r="A2663" s="1" t="s">
        <v>6341</v>
      </c>
      <c r="B2663" s="2">
        <v>45138</v>
      </c>
      <c r="C2663" s="1" t="s">
        <v>6667</v>
      </c>
      <c r="D2663" s="1" t="s">
        <v>32</v>
      </c>
      <c r="E2663">
        <v>2023</v>
      </c>
      <c r="F2663" s="1" t="s">
        <v>6342</v>
      </c>
      <c r="G2663" s="1" t="s">
        <v>6343</v>
      </c>
      <c r="H2663" s="1" t="s">
        <v>2424</v>
      </c>
      <c r="I2663" s="1" t="s">
        <v>5040</v>
      </c>
      <c r="J2663" s="1" t="s">
        <v>87</v>
      </c>
      <c r="K2663" s="3">
        <v>16.260000000000002</v>
      </c>
      <c r="L2663">
        <v>1</v>
      </c>
      <c r="M2663" s="3">
        <v>16.260000000000002</v>
      </c>
      <c r="N2663" s="1" t="s">
        <v>21</v>
      </c>
      <c r="O2663" s="1" t="s">
        <v>193</v>
      </c>
    </row>
    <row r="2664" spans="1:15" x14ac:dyDescent="0.3">
      <c r="A2664" s="1" t="s">
        <v>6344</v>
      </c>
      <c r="B2664" s="2">
        <v>45742</v>
      </c>
      <c r="C2664" s="1" t="s">
        <v>6670</v>
      </c>
      <c r="D2664" s="1" t="s">
        <v>15</v>
      </c>
      <c r="E2664">
        <v>2025</v>
      </c>
      <c r="F2664" s="1" t="s">
        <v>1742</v>
      </c>
      <c r="G2664" s="1" t="s">
        <v>2452</v>
      </c>
      <c r="H2664" s="1" t="s">
        <v>1428</v>
      </c>
      <c r="I2664" s="1" t="s">
        <v>1429</v>
      </c>
      <c r="J2664" s="1" t="s">
        <v>20</v>
      </c>
      <c r="K2664" s="3">
        <v>35.93</v>
      </c>
      <c r="L2664">
        <v>2</v>
      </c>
      <c r="M2664" s="3">
        <v>71.86</v>
      </c>
      <c r="N2664" s="1" t="s">
        <v>6669</v>
      </c>
      <c r="O2664" s="1" t="s">
        <v>193</v>
      </c>
    </row>
    <row r="2665" spans="1:15" x14ac:dyDescent="0.3">
      <c r="A2665" s="1" t="s">
        <v>6345</v>
      </c>
      <c r="B2665" s="2">
        <v>45669</v>
      </c>
      <c r="C2665" s="1" t="s">
        <v>6666</v>
      </c>
      <c r="D2665" s="1" t="s">
        <v>210</v>
      </c>
      <c r="E2665">
        <v>2025</v>
      </c>
      <c r="F2665" s="1" t="s">
        <v>3804</v>
      </c>
      <c r="G2665" s="1" t="s">
        <v>2109</v>
      </c>
      <c r="H2665" s="1" t="s">
        <v>816</v>
      </c>
      <c r="I2665" s="1" t="s">
        <v>817</v>
      </c>
      <c r="J2665" s="1" t="s">
        <v>87</v>
      </c>
      <c r="K2665" s="3">
        <v>43.01</v>
      </c>
      <c r="L2665">
        <v>5</v>
      </c>
      <c r="M2665" s="3">
        <v>215.05</v>
      </c>
      <c r="N2665" s="1" t="s">
        <v>29</v>
      </c>
      <c r="O2665" s="1" t="s">
        <v>37</v>
      </c>
    </row>
    <row r="2666" spans="1:15" x14ac:dyDescent="0.3">
      <c r="A2666" s="1" t="s">
        <v>6346</v>
      </c>
      <c r="B2666" s="2">
        <v>45356</v>
      </c>
      <c r="C2666" s="1" t="s">
        <v>6671</v>
      </c>
      <c r="D2666" s="1" t="s">
        <v>15</v>
      </c>
      <c r="E2666">
        <v>2024</v>
      </c>
      <c r="F2666" s="1" t="s">
        <v>6347</v>
      </c>
      <c r="G2666" s="1" t="s">
        <v>6348</v>
      </c>
      <c r="H2666" s="1" t="s">
        <v>1361</v>
      </c>
      <c r="I2666" s="1" t="s">
        <v>3328</v>
      </c>
      <c r="J2666" s="1" t="s">
        <v>70</v>
      </c>
      <c r="K2666" s="3">
        <v>45.49</v>
      </c>
      <c r="L2666">
        <v>1</v>
      </c>
      <c r="M2666" s="3">
        <v>45.49</v>
      </c>
      <c r="N2666" s="1" t="s">
        <v>21</v>
      </c>
      <c r="O2666" s="1" t="s">
        <v>37</v>
      </c>
    </row>
    <row r="2667" spans="1:15" x14ac:dyDescent="0.3">
      <c r="A2667" s="1" t="s">
        <v>6349</v>
      </c>
      <c r="B2667" s="2">
        <v>45055</v>
      </c>
      <c r="C2667" s="1" t="s">
        <v>6671</v>
      </c>
      <c r="D2667" s="1" t="s">
        <v>46</v>
      </c>
      <c r="E2667">
        <v>2023</v>
      </c>
      <c r="F2667" s="1" t="s">
        <v>1280</v>
      </c>
      <c r="G2667" s="1" t="s">
        <v>1281</v>
      </c>
      <c r="H2667" s="1" t="s">
        <v>416</v>
      </c>
      <c r="I2667" s="1" t="s">
        <v>3820</v>
      </c>
      <c r="J2667" s="1" t="s">
        <v>70</v>
      </c>
      <c r="K2667" s="3">
        <v>31.41</v>
      </c>
      <c r="L2667">
        <v>4</v>
      </c>
      <c r="M2667" s="3">
        <v>125.64</v>
      </c>
      <c r="N2667" s="1" t="s">
        <v>6669</v>
      </c>
      <c r="O2667" s="1" t="s">
        <v>37</v>
      </c>
    </row>
    <row r="2668" spans="1:15" x14ac:dyDescent="0.3">
      <c r="A2668" s="1" t="s">
        <v>6350</v>
      </c>
      <c r="B2668" s="2">
        <v>45601</v>
      </c>
      <c r="C2668" s="1" t="s">
        <v>6671</v>
      </c>
      <c r="D2668" s="1" t="s">
        <v>54</v>
      </c>
      <c r="E2668">
        <v>2024</v>
      </c>
      <c r="F2668" s="1" t="s">
        <v>3987</v>
      </c>
      <c r="G2668" s="1" t="s">
        <v>4803</v>
      </c>
      <c r="H2668" s="1" t="s">
        <v>4269</v>
      </c>
      <c r="I2668" s="1" t="s">
        <v>6351</v>
      </c>
      <c r="J2668" s="1" t="s">
        <v>20</v>
      </c>
      <c r="K2668" s="3">
        <v>46.23</v>
      </c>
      <c r="L2668">
        <v>1</v>
      </c>
      <c r="M2668" s="3">
        <v>46.23</v>
      </c>
      <c r="N2668" s="1" t="s">
        <v>29</v>
      </c>
      <c r="O2668" s="1" t="s">
        <v>193</v>
      </c>
    </row>
    <row r="2669" spans="1:15" x14ac:dyDescent="0.3">
      <c r="A2669" s="1" t="s">
        <v>6352</v>
      </c>
      <c r="B2669" s="2">
        <v>45854</v>
      </c>
      <c r="C2669" s="1" t="s">
        <v>6670</v>
      </c>
      <c r="D2669" s="1" t="s">
        <v>32</v>
      </c>
      <c r="E2669">
        <v>2025</v>
      </c>
      <c r="F2669" s="1" t="s">
        <v>6216</v>
      </c>
      <c r="G2669" s="1" t="s">
        <v>6217</v>
      </c>
      <c r="H2669" s="1" t="s">
        <v>2166</v>
      </c>
      <c r="I2669" s="1" t="s">
        <v>2167</v>
      </c>
      <c r="J2669" s="1" t="s">
        <v>70</v>
      </c>
      <c r="K2669" s="3">
        <v>37.590000000000003</v>
      </c>
      <c r="L2669">
        <v>1</v>
      </c>
      <c r="M2669" s="3">
        <v>37.590000000000003</v>
      </c>
      <c r="N2669" s="1" t="s">
        <v>6669</v>
      </c>
      <c r="O2669" s="1" t="s">
        <v>37</v>
      </c>
    </row>
    <row r="2670" spans="1:15" x14ac:dyDescent="0.3">
      <c r="A2670" s="1" t="s">
        <v>6353</v>
      </c>
      <c r="B2670" s="2">
        <v>45025</v>
      </c>
      <c r="C2670" s="1" t="s">
        <v>6666</v>
      </c>
      <c r="D2670" s="1" t="s">
        <v>82</v>
      </c>
      <c r="E2670">
        <v>2023</v>
      </c>
      <c r="F2670" s="1" t="s">
        <v>1215</v>
      </c>
      <c r="G2670" s="1" t="s">
        <v>1977</v>
      </c>
      <c r="H2670" s="1" t="s">
        <v>5480</v>
      </c>
      <c r="I2670" s="1" t="s">
        <v>5481</v>
      </c>
      <c r="J2670" s="1" t="s">
        <v>70</v>
      </c>
      <c r="K2670" s="3">
        <v>39.86</v>
      </c>
      <c r="L2670">
        <v>4</v>
      </c>
      <c r="M2670" s="3">
        <v>159.44</v>
      </c>
      <c r="N2670" s="1" t="s">
        <v>29</v>
      </c>
      <c r="O2670" s="1" t="s">
        <v>37</v>
      </c>
    </row>
    <row r="2671" spans="1:15" x14ac:dyDescent="0.3">
      <c r="A2671" s="1" t="s">
        <v>6354</v>
      </c>
      <c r="B2671" s="2">
        <v>45394</v>
      </c>
      <c r="C2671" s="1" t="s">
        <v>6668</v>
      </c>
      <c r="D2671" s="1" t="s">
        <v>82</v>
      </c>
      <c r="E2671">
        <v>2024</v>
      </c>
      <c r="F2671" s="1" t="s">
        <v>2761</v>
      </c>
      <c r="G2671" s="1" t="s">
        <v>2803</v>
      </c>
      <c r="H2671" s="1" t="s">
        <v>608</v>
      </c>
      <c r="I2671" s="1" t="s">
        <v>1174</v>
      </c>
      <c r="J2671" s="1" t="s">
        <v>51</v>
      </c>
      <c r="K2671" s="3">
        <v>49.06</v>
      </c>
      <c r="L2671">
        <v>4</v>
      </c>
      <c r="M2671" s="3">
        <v>196.24</v>
      </c>
      <c r="N2671" s="1" t="s">
        <v>88</v>
      </c>
      <c r="O2671" s="1" t="s">
        <v>44</v>
      </c>
    </row>
    <row r="2672" spans="1:15" x14ac:dyDescent="0.3">
      <c r="A2672" s="1" t="s">
        <v>6355</v>
      </c>
      <c r="B2672" s="2">
        <v>45771</v>
      </c>
      <c r="C2672" s="1" t="s">
        <v>6672</v>
      </c>
      <c r="D2672" s="1" t="s">
        <v>82</v>
      </c>
      <c r="E2672">
        <v>2025</v>
      </c>
      <c r="F2672" s="1" t="s">
        <v>4301</v>
      </c>
      <c r="G2672" s="1" t="s">
        <v>5465</v>
      </c>
      <c r="H2672" s="1" t="s">
        <v>650</v>
      </c>
      <c r="I2672" s="1" t="s">
        <v>6356</v>
      </c>
      <c r="J2672" s="1" t="s">
        <v>20</v>
      </c>
      <c r="K2672" s="3">
        <v>9.77</v>
      </c>
      <c r="L2672">
        <v>2</v>
      </c>
      <c r="M2672" s="3">
        <v>19.54</v>
      </c>
      <c r="N2672" s="1" t="s">
        <v>6669</v>
      </c>
      <c r="O2672" s="1" t="s">
        <v>22</v>
      </c>
    </row>
    <row r="2673" spans="1:15" x14ac:dyDescent="0.3">
      <c r="A2673" s="1" t="s">
        <v>6357</v>
      </c>
      <c r="B2673" s="2">
        <v>45050</v>
      </c>
      <c r="C2673" s="1" t="s">
        <v>6672</v>
      </c>
      <c r="D2673" s="1" t="s">
        <v>46</v>
      </c>
      <c r="E2673">
        <v>2023</v>
      </c>
      <c r="F2673" s="1" t="s">
        <v>2113</v>
      </c>
      <c r="G2673" s="1" t="s">
        <v>2114</v>
      </c>
      <c r="H2673" s="1" t="s">
        <v>2872</v>
      </c>
      <c r="I2673" s="1" t="s">
        <v>2873</v>
      </c>
      <c r="J2673" s="1" t="s">
        <v>20</v>
      </c>
      <c r="K2673" s="3">
        <v>24.65</v>
      </c>
      <c r="L2673">
        <v>2</v>
      </c>
      <c r="M2673" s="3">
        <v>49.3</v>
      </c>
      <c r="N2673" s="1" t="s">
        <v>21</v>
      </c>
      <c r="O2673" s="1" t="s">
        <v>22</v>
      </c>
    </row>
    <row r="2674" spans="1:15" x14ac:dyDescent="0.3">
      <c r="A2674" s="1" t="s">
        <v>6358</v>
      </c>
      <c r="B2674" s="2">
        <v>45282</v>
      </c>
      <c r="C2674" s="1" t="s">
        <v>6668</v>
      </c>
      <c r="D2674" s="1" t="s">
        <v>107</v>
      </c>
      <c r="E2674">
        <v>2023</v>
      </c>
      <c r="F2674" s="1" t="s">
        <v>2644</v>
      </c>
      <c r="G2674" s="1" t="s">
        <v>3169</v>
      </c>
      <c r="H2674" s="1" t="s">
        <v>1301</v>
      </c>
      <c r="I2674" s="1" t="s">
        <v>1458</v>
      </c>
      <c r="J2674" s="1" t="s">
        <v>70</v>
      </c>
      <c r="K2674" s="3">
        <v>22.29</v>
      </c>
      <c r="L2674">
        <v>1</v>
      </c>
      <c r="M2674" s="3">
        <v>22.29</v>
      </c>
      <c r="N2674" s="1" t="s">
        <v>29</v>
      </c>
      <c r="O2674" s="1" t="s">
        <v>193</v>
      </c>
    </row>
    <row r="2675" spans="1:15" x14ac:dyDescent="0.3">
      <c r="A2675" s="1" t="s">
        <v>6359</v>
      </c>
      <c r="B2675" s="2">
        <v>44944</v>
      </c>
      <c r="C2675" s="1" t="s">
        <v>6670</v>
      </c>
      <c r="D2675" s="1" t="s">
        <v>210</v>
      </c>
      <c r="E2675">
        <v>2023</v>
      </c>
      <c r="F2675" s="1" t="s">
        <v>25</v>
      </c>
      <c r="G2675" s="1" t="s">
        <v>26</v>
      </c>
      <c r="H2675" s="1" t="s">
        <v>4774</v>
      </c>
      <c r="I2675" s="1" t="s">
        <v>6026</v>
      </c>
      <c r="J2675" s="1" t="s">
        <v>87</v>
      </c>
      <c r="K2675" s="3">
        <v>19.43</v>
      </c>
      <c r="L2675">
        <v>3</v>
      </c>
      <c r="M2675" s="3">
        <v>58.29</v>
      </c>
      <c r="N2675" s="1" t="s">
        <v>6669</v>
      </c>
      <c r="O2675" s="1" t="s">
        <v>22</v>
      </c>
    </row>
    <row r="2676" spans="1:15" x14ac:dyDescent="0.3">
      <c r="A2676" s="1" t="s">
        <v>6360</v>
      </c>
      <c r="B2676" s="2">
        <v>45876</v>
      </c>
      <c r="C2676" s="1" t="s">
        <v>6672</v>
      </c>
      <c r="D2676" s="1" t="s">
        <v>90</v>
      </c>
      <c r="E2676">
        <v>2025</v>
      </c>
      <c r="F2676" s="1" t="s">
        <v>2051</v>
      </c>
      <c r="G2676" s="1" t="s">
        <v>5222</v>
      </c>
      <c r="H2676" s="1" t="s">
        <v>3253</v>
      </c>
      <c r="I2676" s="1" t="s">
        <v>3254</v>
      </c>
      <c r="J2676" s="1" t="s">
        <v>51</v>
      </c>
      <c r="K2676" s="3">
        <v>20.89</v>
      </c>
      <c r="L2676">
        <v>3</v>
      </c>
      <c r="M2676" s="3">
        <v>62.67</v>
      </c>
      <c r="N2676" s="1" t="s">
        <v>6669</v>
      </c>
      <c r="O2676" s="1" t="s">
        <v>44</v>
      </c>
    </row>
    <row r="2677" spans="1:15" x14ac:dyDescent="0.3">
      <c r="A2677" s="1" t="s">
        <v>6361</v>
      </c>
      <c r="B2677" s="2">
        <v>45200</v>
      </c>
      <c r="C2677" s="1" t="s">
        <v>6666</v>
      </c>
      <c r="D2677" s="1" t="s">
        <v>133</v>
      </c>
      <c r="E2677">
        <v>2023</v>
      </c>
      <c r="F2677" s="1" t="s">
        <v>179</v>
      </c>
      <c r="G2677" s="1" t="s">
        <v>4827</v>
      </c>
      <c r="H2677" s="1" t="s">
        <v>1859</v>
      </c>
      <c r="I2677" s="1" t="s">
        <v>4569</v>
      </c>
      <c r="J2677" s="1" t="s">
        <v>20</v>
      </c>
      <c r="K2677" s="3">
        <v>34.64</v>
      </c>
      <c r="L2677">
        <v>1</v>
      </c>
      <c r="M2677" s="3">
        <v>34.64</v>
      </c>
      <c r="N2677" s="1" t="s">
        <v>6669</v>
      </c>
      <c r="O2677" s="1" t="s">
        <v>80</v>
      </c>
    </row>
    <row r="2678" spans="1:15" x14ac:dyDescent="0.3">
      <c r="A2678" s="1" t="s">
        <v>6362</v>
      </c>
      <c r="B2678" s="2">
        <v>45179</v>
      </c>
      <c r="C2678" s="1" t="s">
        <v>6666</v>
      </c>
      <c r="D2678" s="1" t="s">
        <v>60</v>
      </c>
      <c r="E2678">
        <v>2023</v>
      </c>
      <c r="F2678" s="1" t="s">
        <v>255</v>
      </c>
      <c r="G2678" s="1" t="s">
        <v>4006</v>
      </c>
      <c r="H2678" s="1" t="s">
        <v>1806</v>
      </c>
      <c r="I2678" s="1" t="s">
        <v>4672</v>
      </c>
      <c r="J2678" s="1" t="s">
        <v>87</v>
      </c>
      <c r="K2678" s="3">
        <v>18.38</v>
      </c>
      <c r="L2678">
        <v>3</v>
      </c>
      <c r="M2678" s="3">
        <v>55.14</v>
      </c>
      <c r="N2678" s="1" t="s">
        <v>29</v>
      </c>
      <c r="O2678" s="1" t="s">
        <v>37</v>
      </c>
    </row>
    <row r="2679" spans="1:15" x14ac:dyDescent="0.3">
      <c r="A2679" s="1" t="s">
        <v>6363</v>
      </c>
      <c r="B2679" s="2">
        <v>45035</v>
      </c>
      <c r="C2679" s="1" t="s">
        <v>6670</v>
      </c>
      <c r="D2679" s="1" t="s">
        <v>82</v>
      </c>
      <c r="E2679">
        <v>2023</v>
      </c>
      <c r="F2679" s="1" t="s">
        <v>616</v>
      </c>
      <c r="G2679" s="1" t="s">
        <v>3545</v>
      </c>
      <c r="H2679" s="1" t="s">
        <v>580</v>
      </c>
      <c r="I2679" s="1" t="s">
        <v>4243</v>
      </c>
      <c r="J2679" s="1" t="s">
        <v>51</v>
      </c>
      <c r="K2679" s="3">
        <v>6.41</v>
      </c>
      <c r="L2679">
        <v>4</v>
      </c>
      <c r="M2679" s="3">
        <v>25.64</v>
      </c>
      <c r="N2679" s="1" t="s">
        <v>21</v>
      </c>
      <c r="O2679" s="1" t="s">
        <v>37</v>
      </c>
    </row>
    <row r="2680" spans="1:15" x14ac:dyDescent="0.3">
      <c r="A2680" s="1" t="s">
        <v>6364</v>
      </c>
      <c r="B2680" s="2">
        <v>45655</v>
      </c>
      <c r="C2680" s="1" t="s">
        <v>6666</v>
      </c>
      <c r="D2680" s="1" t="s">
        <v>107</v>
      </c>
      <c r="E2680">
        <v>2024</v>
      </c>
      <c r="F2680" s="1" t="s">
        <v>2206</v>
      </c>
      <c r="G2680" s="1" t="s">
        <v>2207</v>
      </c>
      <c r="H2680" s="1" t="s">
        <v>68</v>
      </c>
      <c r="I2680" s="1" t="s">
        <v>3635</v>
      </c>
      <c r="J2680" s="1" t="s">
        <v>70</v>
      </c>
      <c r="K2680" s="3">
        <v>21</v>
      </c>
      <c r="L2680">
        <v>2</v>
      </c>
      <c r="M2680" s="3">
        <v>42</v>
      </c>
      <c r="N2680" s="1" t="s">
        <v>29</v>
      </c>
      <c r="O2680" s="1" t="s">
        <v>22</v>
      </c>
    </row>
    <row r="2681" spans="1:15" x14ac:dyDescent="0.3">
      <c r="A2681" s="1" t="s">
        <v>6365</v>
      </c>
      <c r="B2681" s="2">
        <v>44873</v>
      </c>
      <c r="C2681" s="1" t="s">
        <v>6671</v>
      </c>
      <c r="D2681" s="1" t="s">
        <v>54</v>
      </c>
      <c r="E2681">
        <v>2022</v>
      </c>
      <c r="F2681" s="1" t="s">
        <v>3027</v>
      </c>
      <c r="G2681" s="1" t="s">
        <v>3028</v>
      </c>
      <c r="H2681" s="1" t="s">
        <v>593</v>
      </c>
      <c r="I2681" s="1" t="s">
        <v>1269</v>
      </c>
      <c r="J2681" s="1" t="s">
        <v>70</v>
      </c>
      <c r="K2681" s="3">
        <v>36.39</v>
      </c>
      <c r="L2681">
        <v>4</v>
      </c>
      <c r="M2681" s="3">
        <v>145.56</v>
      </c>
      <c r="N2681" s="1" t="s">
        <v>6669</v>
      </c>
      <c r="O2681" s="1" t="s">
        <v>22</v>
      </c>
    </row>
    <row r="2682" spans="1:15" x14ac:dyDescent="0.3">
      <c r="A2682" s="1" t="s">
        <v>6366</v>
      </c>
      <c r="B2682" s="2">
        <v>45759</v>
      </c>
      <c r="C2682" s="1" t="s">
        <v>6673</v>
      </c>
      <c r="D2682" s="1" t="s">
        <v>82</v>
      </c>
      <c r="E2682">
        <v>2025</v>
      </c>
      <c r="F2682" s="1" t="s">
        <v>824</v>
      </c>
      <c r="G2682" s="1" t="s">
        <v>6367</v>
      </c>
      <c r="H2682" s="1" t="s">
        <v>5874</v>
      </c>
      <c r="I2682" s="1" t="s">
        <v>5875</v>
      </c>
      <c r="J2682" s="1" t="s">
        <v>70</v>
      </c>
      <c r="K2682" s="3">
        <v>14.25</v>
      </c>
      <c r="L2682">
        <v>2</v>
      </c>
      <c r="M2682" s="3">
        <v>28.5</v>
      </c>
      <c r="N2682" s="1" t="s">
        <v>6669</v>
      </c>
      <c r="O2682" s="1" t="s">
        <v>95</v>
      </c>
    </row>
    <row r="2683" spans="1:15" x14ac:dyDescent="0.3">
      <c r="A2683" s="1" t="s">
        <v>6368</v>
      </c>
      <c r="B2683" s="2">
        <v>45236</v>
      </c>
      <c r="C2683" s="1" t="s">
        <v>6667</v>
      </c>
      <c r="D2683" s="1" t="s">
        <v>54</v>
      </c>
      <c r="E2683">
        <v>2023</v>
      </c>
      <c r="F2683" s="1" t="s">
        <v>1106</v>
      </c>
      <c r="G2683" s="1" t="s">
        <v>5580</v>
      </c>
      <c r="H2683" s="1" t="s">
        <v>3834</v>
      </c>
      <c r="I2683" s="1" t="s">
        <v>3835</v>
      </c>
      <c r="J2683" s="1" t="s">
        <v>20</v>
      </c>
      <c r="K2683" s="3">
        <v>47.96</v>
      </c>
      <c r="L2683">
        <v>2</v>
      </c>
      <c r="M2683" s="3">
        <v>95.92</v>
      </c>
      <c r="N2683" s="1" t="s">
        <v>21</v>
      </c>
      <c r="O2683" s="1" t="s">
        <v>80</v>
      </c>
    </row>
    <row r="2684" spans="1:15" x14ac:dyDescent="0.3">
      <c r="A2684" s="1" t="s">
        <v>6369</v>
      </c>
      <c r="B2684" s="2">
        <v>45145</v>
      </c>
      <c r="C2684" s="1" t="s">
        <v>6667</v>
      </c>
      <c r="D2684" s="1" t="s">
        <v>90</v>
      </c>
      <c r="E2684">
        <v>2023</v>
      </c>
      <c r="F2684" s="1" t="s">
        <v>3177</v>
      </c>
      <c r="G2684" s="1" t="s">
        <v>3178</v>
      </c>
      <c r="H2684" s="1" t="s">
        <v>2249</v>
      </c>
      <c r="I2684" s="1" t="s">
        <v>4614</v>
      </c>
      <c r="J2684" s="1" t="s">
        <v>70</v>
      </c>
      <c r="K2684" s="3">
        <v>21.41</v>
      </c>
      <c r="L2684">
        <v>3</v>
      </c>
      <c r="M2684" s="3">
        <v>64.23</v>
      </c>
      <c r="N2684" s="1" t="s">
        <v>21</v>
      </c>
      <c r="O2684" s="1" t="s">
        <v>44</v>
      </c>
    </row>
    <row r="2685" spans="1:15" x14ac:dyDescent="0.3">
      <c r="A2685" s="1" t="s">
        <v>6370</v>
      </c>
      <c r="B2685" s="2">
        <v>45486</v>
      </c>
      <c r="C2685" s="1" t="s">
        <v>6673</v>
      </c>
      <c r="D2685" s="1" t="s">
        <v>32</v>
      </c>
      <c r="E2685">
        <v>2024</v>
      </c>
      <c r="F2685" s="1" t="s">
        <v>1560</v>
      </c>
      <c r="G2685" s="1" t="s">
        <v>1561</v>
      </c>
      <c r="H2685" s="1" t="s">
        <v>272</v>
      </c>
      <c r="I2685" s="1" t="s">
        <v>273</v>
      </c>
      <c r="J2685" s="1" t="s">
        <v>51</v>
      </c>
      <c r="K2685" s="3">
        <v>49.22</v>
      </c>
      <c r="L2685">
        <v>3</v>
      </c>
      <c r="M2685" s="3">
        <v>147.66</v>
      </c>
      <c r="N2685" s="1" t="s">
        <v>21</v>
      </c>
      <c r="O2685" s="1" t="s">
        <v>44</v>
      </c>
    </row>
    <row r="2686" spans="1:15" x14ac:dyDescent="0.3">
      <c r="A2686" s="1" t="s">
        <v>6371</v>
      </c>
      <c r="B2686" s="2">
        <v>45148</v>
      </c>
      <c r="C2686" s="1" t="s">
        <v>6672</v>
      </c>
      <c r="D2686" s="1" t="s">
        <v>90</v>
      </c>
      <c r="E2686">
        <v>2023</v>
      </c>
      <c r="F2686" s="1" t="s">
        <v>912</v>
      </c>
      <c r="G2686" s="1" t="s">
        <v>4451</v>
      </c>
      <c r="H2686" s="1" t="s">
        <v>585</v>
      </c>
      <c r="I2686" s="1" t="s">
        <v>586</v>
      </c>
      <c r="J2686" s="1" t="s">
        <v>70</v>
      </c>
      <c r="K2686" s="3">
        <v>5.28</v>
      </c>
      <c r="L2686">
        <v>5</v>
      </c>
      <c r="M2686" s="3">
        <v>26.4</v>
      </c>
      <c r="N2686" s="1" t="s">
        <v>21</v>
      </c>
      <c r="O2686" s="1" t="s">
        <v>37</v>
      </c>
    </row>
    <row r="2687" spans="1:15" x14ac:dyDescent="0.3">
      <c r="A2687" s="1" t="s">
        <v>6372</v>
      </c>
      <c r="B2687" s="2">
        <v>45720</v>
      </c>
      <c r="C2687" s="1" t="s">
        <v>6671</v>
      </c>
      <c r="D2687" s="1" t="s">
        <v>15</v>
      </c>
      <c r="E2687">
        <v>2025</v>
      </c>
      <c r="F2687" s="1" t="s">
        <v>3395</v>
      </c>
      <c r="G2687" s="1" t="s">
        <v>3396</v>
      </c>
      <c r="H2687" s="1" t="s">
        <v>6373</v>
      </c>
      <c r="I2687" s="1" t="s">
        <v>6374</v>
      </c>
      <c r="J2687" s="1" t="s">
        <v>70</v>
      </c>
      <c r="K2687" s="3">
        <v>26.04</v>
      </c>
      <c r="L2687">
        <v>4</v>
      </c>
      <c r="M2687" s="3">
        <v>104.16</v>
      </c>
      <c r="N2687" s="1" t="s">
        <v>21</v>
      </c>
      <c r="O2687" s="1" t="s">
        <v>37</v>
      </c>
    </row>
    <row r="2688" spans="1:15" x14ac:dyDescent="0.3">
      <c r="A2688" s="1" t="s">
        <v>6375</v>
      </c>
      <c r="B2688" s="2">
        <v>45834</v>
      </c>
      <c r="C2688" s="1" t="s">
        <v>6672</v>
      </c>
      <c r="D2688" s="1" t="s">
        <v>24</v>
      </c>
      <c r="E2688">
        <v>2025</v>
      </c>
      <c r="F2688" s="1" t="s">
        <v>270</v>
      </c>
      <c r="G2688" s="1" t="s">
        <v>1268</v>
      </c>
      <c r="H2688" s="1" t="s">
        <v>1974</v>
      </c>
      <c r="I2688" s="1" t="s">
        <v>6121</v>
      </c>
      <c r="J2688" s="1" t="s">
        <v>70</v>
      </c>
      <c r="K2688" s="3">
        <v>9.58</v>
      </c>
      <c r="L2688">
        <v>3</v>
      </c>
      <c r="M2688" s="3">
        <v>28.74</v>
      </c>
      <c r="N2688" s="1" t="s">
        <v>21</v>
      </c>
      <c r="O2688" s="1" t="s">
        <v>22</v>
      </c>
    </row>
    <row r="2689" spans="1:15" x14ac:dyDescent="0.3">
      <c r="A2689" s="1" t="s">
        <v>6376</v>
      </c>
      <c r="B2689" s="2">
        <v>45371</v>
      </c>
      <c r="C2689" s="1" t="s">
        <v>6670</v>
      </c>
      <c r="D2689" s="1" t="s">
        <v>15</v>
      </c>
      <c r="E2689">
        <v>2024</v>
      </c>
      <c r="F2689" s="1" t="s">
        <v>1688</v>
      </c>
      <c r="G2689" s="1" t="s">
        <v>1689</v>
      </c>
      <c r="H2689" s="1" t="s">
        <v>2779</v>
      </c>
      <c r="I2689" s="1" t="s">
        <v>3401</v>
      </c>
      <c r="J2689" s="1" t="s">
        <v>20</v>
      </c>
      <c r="K2689" s="3">
        <v>42.93</v>
      </c>
      <c r="L2689">
        <v>2</v>
      </c>
      <c r="M2689" s="3">
        <v>85.86</v>
      </c>
      <c r="N2689" s="1" t="s">
        <v>21</v>
      </c>
      <c r="O2689" s="1" t="s">
        <v>52</v>
      </c>
    </row>
    <row r="2690" spans="1:15" x14ac:dyDescent="0.3">
      <c r="A2690" s="1" t="s">
        <v>6377</v>
      </c>
      <c r="B2690" s="2">
        <v>45597</v>
      </c>
      <c r="C2690" s="1" t="s">
        <v>6668</v>
      </c>
      <c r="D2690" s="1" t="s">
        <v>54</v>
      </c>
      <c r="E2690">
        <v>2024</v>
      </c>
      <c r="F2690" s="1" t="s">
        <v>476</v>
      </c>
      <c r="G2690" s="1" t="s">
        <v>1768</v>
      </c>
      <c r="H2690" s="1" t="s">
        <v>3250</v>
      </c>
      <c r="I2690" s="1" t="s">
        <v>3251</v>
      </c>
      <c r="J2690" s="1" t="s">
        <v>70</v>
      </c>
      <c r="K2690" s="3">
        <v>21.53</v>
      </c>
      <c r="L2690">
        <v>1</v>
      </c>
      <c r="M2690" s="3">
        <v>21.53</v>
      </c>
      <c r="N2690" s="1" t="s">
        <v>21</v>
      </c>
      <c r="O2690" s="1" t="s">
        <v>37</v>
      </c>
    </row>
    <row r="2691" spans="1:15" x14ac:dyDescent="0.3">
      <c r="A2691" s="1" t="s">
        <v>6378</v>
      </c>
      <c r="B2691" s="2">
        <v>45270</v>
      </c>
      <c r="C2691" s="1" t="s">
        <v>6666</v>
      </c>
      <c r="D2691" s="1" t="s">
        <v>107</v>
      </c>
      <c r="E2691">
        <v>2023</v>
      </c>
      <c r="F2691" s="1" t="s">
        <v>322</v>
      </c>
      <c r="G2691" s="1" t="s">
        <v>323</v>
      </c>
      <c r="H2691" s="1" t="s">
        <v>5939</v>
      </c>
      <c r="I2691" s="1" t="s">
        <v>6379</v>
      </c>
      <c r="J2691" s="1" t="s">
        <v>51</v>
      </c>
      <c r="K2691" s="3">
        <v>32.869999999999997</v>
      </c>
      <c r="L2691">
        <v>1</v>
      </c>
      <c r="M2691" s="3">
        <v>32.869999999999997</v>
      </c>
      <c r="N2691" s="1" t="s">
        <v>29</v>
      </c>
      <c r="O2691" s="1" t="s">
        <v>30</v>
      </c>
    </row>
    <row r="2692" spans="1:15" x14ac:dyDescent="0.3">
      <c r="A2692" s="1" t="s">
        <v>6380</v>
      </c>
      <c r="B2692" s="2">
        <v>45617</v>
      </c>
      <c r="C2692" s="1" t="s">
        <v>6672</v>
      </c>
      <c r="D2692" s="1" t="s">
        <v>54</v>
      </c>
      <c r="E2692">
        <v>2024</v>
      </c>
      <c r="F2692" s="1" t="s">
        <v>2406</v>
      </c>
      <c r="G2692" s="1" t="s">
        <v>2407</v>
      </c>
      <c r="H2692" s="1" t="s">
        <v>2234</v>
      </c>
      <c r="I2692" s="1" t="s">
        <v>2235</v>
      </c>
      <c r="J2692" s="1" t="s">
        <v>70</v>
      </c>
      <c r="K2692" s="3">
        <v>9.65</v>
      </c>
      <c r="L2692">
        <v>2</v>
      </c>
      <c r="M2692" s="3">
        <v>19.3</v>
      </c>
      <c r="N2692" s="1" t="s">
        <v>6669</v>
      </c>
      <c r="O2692" s="1" t="s">
        <v>37</v>
      </c>
    </row>
    <row r="2693" spans="1:15" x14ac:dyDescent="0.3">
      <c r="A2693" s="1" t="s">
        <v>6381</v>
      </c>
      <c r="B2693" s="2">
        <v>45155</v>
      </c>
      <c r="C2693" s="1" t="s">
        <v>6672</v>
      </c>
      <c r="D2693" s="1" t="s">
        <v>90</v>
      </c>
      <c r="E2693">
        <v>2023</v>
      </c>
      <c r="F2693" s="1" t="s">
        <v>322</v>
      </c>
      <c r="G2693" s="1" t="s">
        <v>323</v>
      </c>
      <c r="H2693" s="1" t="s">
        <v>1378</v>
      </c>
      <c r="I2693" s="1" t="s">
        <v>4372</v>
      </c>
      <c r="J2693" s="1" t="s">
        <v>70</v>
      </c>
      <c r="K2693" s="3">
        <v>36.71</v>
      </c>
      <c r="L2693">
        <v>3</v>
      </c>
      <c r="M2693" s="3">
        <v>110.13</v>
      </c>
      <c r="N2693" s="1" t="s">
        <v>29</v>
      </c>
      <c r="O2693" s="1" t="s">
        <v>95</v>
      </c>
    </row>
    <row r="2694" spans="1:15" x14ac:dyDescent="0.3">
      <c r="A2694" s="1" t="s">
        <v>6382</v>
      </c>
      <c r="B2694" s="2">
        <v>45087</v>
      </c>
      <c r="C2694" s="1" t="s">
        <v>6673</v>
      </c>
      <c r="D2694" s="1" t="s">
        <v>24</v>
      </c>
      <c r="E2694">
        <v>2023</v>
      </c>
      <c r="F2694" s="1" t="s">
        <v>2136</v>
      </c>
      <c r="G2694" s="1" t="s">
        <v>2137</v>
      </c>
      <c r="H2694" s="1" t="s">
        <v>1919</v>
      </c>
      <c r="I2694" s="1" t="s">
        <v>1920</v>
      </c>
      <c r="J2694" s="1" t="s">
        <v>20</v>
      </c>
      <c r="K2694" s="3">
        <v>28.11</v>
      </c>
      <c r="L2694">
        <v>5</v>
      </c>
      <c r="M2694" s="3">
        <v>140.55000000000001</v>
      </c>
      <c r="N2694" s="1" t="s">
        <v>6669</v>
      </c>
      <c r="O2694" s="1" t="s">
        <v>37</v>
      </c>
    </row>
    <row r="2695" spans="1:15" x14ac:dyDescent="0.3">
      <c r="A2695" s="1" t="s">
        <v>6383</v>
      </c>
      <c r="B2695" s="2">
        <v>45397</v>
      </c>
      <c r="C2695" s="1" t="s">
        <v>6667</v>
      </c>
      <c r="D2695" s="1" t="s">
        <v>82</v>
      </c>
      <c r="E2695">
        <v>2024</v>
      </c>
      <c r="F2695" s="1" t="s">
        <v>737</v>
      </c>
      <c r="G2695" s="1" t="s">
        <v>738</v>
      </c>
      <c r="H2695" s="1" t="s">
        <v>2290</v>
      </c>
      <c r="I2695" s="1" t="s">
        <v>4985</v>
      </c>
      <c r="J2695" s="1" t="s">
        <v>70</v>
      </c>
      <c r="K2695" s="3">
        <v>45.86</v>
      </c>
      <c r="L2695">
        <v>2</v>
      </c>
      <c r="M2695" s="3">
        <v>91.72</v>
      </c>
      <c r="N2695" s="1" t="s">
        <v>21</v>
      </c>
      <c r="O2695" s="1" t="s">
        <v>37</v>
      </c>
    </row>
    <row r="2696" spans="1:15" x14ac:dyDescent="0.3">
      <c r="A2696" s="1" t="s">
        <v>6384</v>
      </c>
      <c r="B2696" s="2">
        <v>45833</v>
      </c>
      <c r="C2696" s="1" t="s">
        <v>6670</v>
      </c>
      <c r="D2696" s="1" t="s">
        <v>24</v>
      </c>
      <c r="E2696">
        <v>2025</v>
      </c>
      <c r="F2696" s="1" t="s">
        <v>3429</v>
      </c>
      <c r="G2696" s="1" t="s">
        <v>3430</v>
      </c>
      <c r="H2696" s="1" t="s">
        <v>262</v>
      </c>
      <c r="I2696" s="1" t="s">
        <v>263</v>
      </c>
      <c r="J2696" s="1" t="s">
        <v>87</v>
      </c>
      <c r="K2696" s="3">
        <v>48.88</v>
      </c>
      <c r="L2696">
        <v>2</v>
      </c>
      <c r="M2696" s="3">
        <v>97.76</v>
      </c>
      <c r="N2696" s="1" t="s">
        <v>21</v>
      </c>
      <c r="O2696" s="1" t="s">
        <v>22</v>
      </c>
    </row>
    <row r="2697" spans="1:15" x14ac:dyDescent="0.3">
      <c r="A2697" s="1" t="s">
        <v>6385</v>
      </c>
      <c r="B2697" s="2">
        <v>44952</v>
      </c>
      <c r="C2697" s="1" t="s">
        <v>6672</v>
      </c>
      <c r="D2697" s="1" t="s">
        <v>210</v>
      </c>
      <c r="E2697">
        <v>2023</v>
      </c>
      <c r="F2697" s="1" t="s">
        <v>1465</v>
      </c>
      <c r="G2697" s="1" t="s">
        <v>4352</v>
      </c>
      <c r="H2697" s="1" t="s">
        <v>3620</v>
      </c>
      <c r="I2697" s="1" t="s">
        <v>3621</v>
      </c>
      <c r="J2697" s="1" t="s">
        <v>51</v>
      </c>
      <c r="K2697" s="3">
        <v>10.199999999999999</v>
      </c>
      <c r="L2697">
        <v>3</v>
      </c>
      <c r="M2697" s="3">
        <v>30.6</v>
      </c>
      <c r="N2697" s="1" t="s">
        <v>6669</v>
      </c>
      <c r="O2697" s="1" t="s">
        <v>22</v>
      </c>
    </row>
    <row r="2698" spans="1:15" x14ac:dyDescent="0.3">
      <c r="A2698" s="1" t="s">
        <v>6386</v>
      </c>
      <c r="B2698" s="2">
        <v>45198</v>
      </c>
      <c r="C2698" s="1" t="s">
        <v>6668</v>
      </c>
      <c r="D2698" s="1" t="s">
        <v>60</v>
      </c>
      <c r="E2698">
        <v>2023</v>
      </c>
      <c r="F2698" s="1" t="s">
        <v>134</v>
      </c>
      <c r="G2698" s="1" t="s">
        <v>5398</v>
      </c>
      <c r="H2698" s="1" t="s">
        <v>6387</v>
      </c>
      <c r="I2698" s="1" t="s">
        <v>6388</v>
      </c>
      <c r="J2698" s="1" t="s">
        <v>70</v>
      </c>
      <c r="K2698" s="3">
        <v>48.36</v>
      </c>
      <c r="L2698">
        <v>4</v>
      </c>
      <c r="M2698" s="3">
        <v>193.44</v>
      </c>
      <c r="N2698" s="1" t="s">
        <v>21</v>
      </c>
      <c r="O2698" s="1" t="s">
        <v>22</v>
      </c>
    </row>
    <row r="2699" spans="1:15" x14ac:dyDescent="0.3">
      <c r="A2699" s="1" t="s">
        <v>6389</v>
      </c>
      <c r="B2699" s="2">
        <v>44948</v>
      </c>
      <c r="C2699" s="1" t="s">
        <v>6666</v>
      </c>
      <c r="D2699" s="1" t="s">
        <v>210</v>
      </c>
      <c r="E2699">
        <v>2023</v>
      </c>
      <c r="F2699" s="1" t="s">
        <v>3682</v>
      </c>
      <c r="G2699" s="1" t="s">
        <v>6390</v>
      </c>
      <c r="H2699" s="1" t="s">
        <v>1194</v>
      </c>
      <c r="I2699" s="1" t="s">
        <v>2704</v>
      </c>
      <c r="J2699" s="1" t="s">
        <v>70</v>
      </c>
      <c r="K2699" s="3">
        <v>45.37</v>
      </c>
      <c r="L2699">
        <v>4</v>
      </c>
      <c r="M2699" s="3">
        <v>181.48</v>
      </c>
      <c r="N2699" s="1" t="s">
        <v>88</v>
      </c>
      <c r="O2699" s="1" t="s">
        <v>30</v>
      </c>
    </row>
    <row r="2700" spans="1:15" x14ac:dyDescent="0.3">
      <c r="A2700" s="1" t="s">
        <v>6391</v>
      </c>
      <c r="B2700" s="2">
        <v>45169</v>
      </c>
      <c r="C2700" s="1" t="s">
        <v>6672</v>
      </c>
      <c r="D2700" s="1" t="s">
        <v>90</v>
      </c>
      <c r="E2700">
        <v>2023</v>
      </c>
      <c r="F2700" s="1" t="s">
        <v>2149</v>
      </c>
      <c r="G2700" s="1" t="s">
        <v>2916</v>
      </c>
      <c r="H2700" s="1" t="s">
        <v>6203</v>
      </c>
      <c r="I2700" s="1" t="s">
        <v>6204</v>
      </c>
      <c r="J2700" s="1" t="s">
        <v>70</v>
      </c>
      <c r="K2700" s="3">
        <v>25.3</v>
      </c>
      <c r="L2700">
        <v>1</v>
      </c>
      <c r="M2700" s="3">
        <v>25.3</v>
      </c>
      <c r="N2700" s="1" t="s">
        <v>6669</v>
      </c>
      <c r="O2700" s="1" t="s">
        <v>44</v>
      </c>
    </row>
    <row r="2701" spans="1:15" x14ac:dyDescent="0.3">
      <c r="A2701" s="1" t="s">
        <v>6392</v>
      </c>
      <c r="B2701" s="2">
        <v>45622</v>
      </c>
      <c r="C2701" s="1" t="s">
        <v>6671</v>
      </c>
      <c r="D2701" s="1" t="s">
        <v>54</v>
      </c>
      <c r="E2701">
        <v>2024</v>
      </c>
      <c r="F2701" s="1" t="s">
        <v>521</v>
      </c>
      <c r="G2701" s="1" t="s">
        <v>522</v>
      </c>
      <c r="H2701" s="1" t="s">
        <v>5102</v>
      </c>
      <c r="I2701" s="1" t="s">
        <v>5103</v>
      </c>
      <c r="J2701" s="1" t="s">
        <v>70</v>
      </c>
      <c r="K2701" s="3">
        <v>18.12</v>
      </c>
      <c r="L2701">
        <v>2</v>
      </c>
      <c r="M2701" s="3">
        <v>36.24</v>
      </c>
      <c r="N2701" s="1" t="s">
        <v>88</v>
      </c>
      <c r="O2701" s="1" t="s">
        <v>30</v>
      </c>
    </row>
    <row r="2702" spans="1:15" x14ac:dyDescent="0.3">
      <c r="A2702" s="1" t="s">
        <v>6393</v>
      </c>
      <c r="B2702" s="2">
        <v>45009</v>
      </c>
      <c r="C2702" s="1" t="s">
        <v>6668</v>
      </c>
      <c r="D2702" s="1" t="s">
        <v>15</v>
      </c>
      <c r="E2702">
        <v>2023</v>
      </c>
      <c r="F2702" s="1" t="s">
        <v>6347</v>
      </c>
      <c r="G2702" s="1" t="s">
        <v>6348</v>
      </c>
      <c r="H2702" s="1" t="s">
        <v>2900</v>
      </c>
      <c r="I2702" s="1" t="s">
        <v>5361</v>
      </c>
      <c r="J2702" s="1" t="s">
        <v>87</v>
      </c>
      <c r="K2702" s="3">
        <v>19.09</v>
      </c>
      <c r="L2702">
        <v>3</v>
      </c>
      <c r="M2702" s="3">
        <v>57.27</v>
      </c>
      <c r="N2702" s="1" t="s">
        <v>21</v>
      </c>
      <c r="O2702" s="1" t="s">
        <v>37</v>
      </c>
    </row>
    <row r="2703" spans="1:15" x14ac:dyDescent="0.3">
      <c r="A2703" s="1" t="s">
        <v>6394</v>
      </c>
      <c r="B2703" s="2">
        <v>44966</v>
      </c>
      <c r="C2703" s="1" t="s">
        <v>6672</v>
      </c>
      <c r="D2703" s="1" t="s">
        <v>39</v>
      </c>
      <c r="E2703">
        <v>2023</v>
      </c>
      <c r="F2703" s="1" t="s">
        <v>1092</v>
      </c>
      <c r="G2703" s="1" t="s">
        <v>1093</v>
      </c>
      <c r="H2703" s="1" t="s">
        <v>370</v>
      </c>
      <c r="I2703" s="1" t="s">
        <v>380</v>
      </c>
      <c r="J2703" s="1" t="s">
        <v>20</v>
      </c>
      <c r="K2703" s="3">
        <v>31.32</v>
      </c>
      <c r="L2703">
        <v>4</v>
      </c>
      <c r="M2703" s="3">
        <v>125.28</v>
      </c>
      <c r="N2703" s="1" t="s">
        <v>29</v>
      </c>
      <c r="O2703" s="1" t="s">
        <v>22</v>
      </c>
    </row>
    <row r="2704" spans="1:15" x14ac:dyDescent="0.3">
      <c r="A2704" s="1" t="s">
        <v>6395</v>
      </c>
      <c r="B2704" s="2">
        <v>45205</v>
      </c>
      <c r="C2704" s="1" t="s">
        <v>6668</v>
      </c>
      <c r="D2704" s="1" t="s">
        <v>133</v>
      </c>
      <c r="E2704">
        <v>2023</v>
      </c>
      <c r="F2704" s="1" t="s">
        <v>1313</v>
      </c>
      <c r="G2704" s="1" t="s">
        <v>341</v>
      </c>
      <c r="H2704" s="1" t="s">
        <v>1651</v>
      </c>
      <c r="I2704" s="1" t="s">
        <v>1652</v>
      </c>
      <c r="J2704" s="1" t="s">
        <v>20</v>
      </c>
      <c r="K2704" s="3">
        <v>55.53</v>
      </c>
      <c r="L2704">
        <v>4</v>
      </c>
      <c r="M2704" s="3">
        <v>222.12</v>
      </c>
      <c r="N2704" s="1" t="s">
        <v>21</v>
      </c>
      <c r="O2704" s="1" t="s">
        <v>193</v>
      </c>
    </row>
    <row r="2705" spans="1:15" x14ac:dyDescent="0.3">
      <c r="A2705" s="1" t="s">
        <v>6396</v>
      </c>
      <c r="B2705" s="2">
        <v>45698</v>
      </c>
      <c r="C2705" s="1" t="s">
        <v>6667</v>
      </c>
      <c r="D2705" s="1" t="s">
        <v>39</v>
      </c>
      <c r="E2705">
        <v>2025</v>
      </c>
      <c r="F2705" s="1" t="s">
        <v>2588</v>
      </c>
      <c r="G2705" s="1" t="s">
        <v>2589</v>
      </c>
      <c r="H2705" s="1" t="s">
        <v>1024</v>
      </c>
      <c r="I2705" s="1" t="s">
        <v>5346</v>
      </c>
      <c r="J2705" s="1" t="s">
        <v>70</v>
      </c>
      <c r="K2705" s="3">
        <v>45.1</v>
      </c>
      <c r="L2705">
        <v>4</v>
      </c>
      <c r="M2705" s="3">
        <v>180.4</v>
      </c>
      <c r="N2705" s="1" t="s">
        <v>6669</v>
      </c>
      <c r="O2705" s="1" t="s">
        <v>95</v>
      </c>
    </row>
    <row r="2706" spans="1:15" x14ac:dyDescent="0.3">
      <c r="A2706" s="1" t="s">
        <v>6397</v>
      </c>
      <c r="B2706" s="2">
        <v>45839</v>
      </c>
      <c r="C2706" s="1" t="s">
        <v>6671</v>
      </c>
      <c r="D2706" s="1" t="s">
        <v>32</v>
      </c>
      <c r="E2706">
        <v>2025</v>
      </c>
      <c r="F2706" s="1" t="s">
        <v>1095</v>
      </c>
      <c r="G2706" s="1" t="s">
        <v>4652</v>
      </c>
      <c r="H2706" s="1" t="s">
        <v>2701</v>
      </c>
      <c r="I2706" s="1" t="s">
        <v>2702</v>
      </c>
      <c r="J2706" s="1" t="s">
        <v>51</v>
      </c>
      <c r="K2706" s="3">
        <v>33.799999999999997</v>
      </c>
      <c r="L2706">
        <v>4</v>
      </c>
      <c r="M2706" s="3">
        <v>135.19999999999999</v>
      </c>
      <c r="N2706" s="1" t="s">
        <v>6669</v>
      </c>
      <c r="O2706" s="1" t="s">
        <v>44</v>
      </c>
    </row>
    <row r="2707" spans="1:15" x14ac:dyDescent="0.3">
      <c r="A2707" s="1" t="s">
        <v>6398</v>
      </c>
      <c r="B2707" s="2">
        <v>44990</v>
      </c>
      <c r="C2707" s="1" t="s">
        <v>6666</v>
      </c>
      <c r="D2707" s="1" t="s">
        <v>15</v>
      </c>
      <c r="E2707">
        <v>2023</v>
      </c>
      <c r="F2707" s="1" t="s">
        <v>898</v>
      </c>
      <c r="G2707" s="1" t="s">
        <v>2903</v>
      </c>
      <c r="H2707" s="1" t="s">
        <v>4851</v>
      </c>
      <c r="I2707" s="1" t="s">
        <v>4852</v>
      </c>
      <c r="J2707" s="1" t="s">
        <v>70</v>
      </c>
      <c r="K2707" s="3">
        <v>33.69</v>
      </c>
      <c r="L2707">
        <v>2</v>
      </c>
      <c r="M2707" s="3">
        <v>67.38</v>
      </c>
      <c r="N2707" s="1" t="s">
        <v>21</v>
      </c>
      <c r="O2707" s="1" t="s">
        <v>95</v>
      </c>
    </row>
    <row r="2708" spans="1:15" x14ac:dyDescent="0.3">
      <c r="A2708" s="1" t="s">
        <v>6399</v>
      </c>
      <c r="B2708" s="2">
        <v>44856</v>
      </c>
      <c r="C2708" s="1" t="s">
        <v>6673</v>
      </c>
      <c r="D2708" s="1" t="s">
        <v>133</v>
      </c>
      <c r="E2708">
        <v>2022</v>
      </c>
      <c r="F2708" s="1" t="s">
        <v>3832</v>
      </c>
      <c r="G2708" s="1" t="s">
        <v>3833</v>
      </c>
      <c r="H2708" s="1" t="s">
        <v>712</v>
      </c>
      <c r="I2708" s="1" t="s">
        <v>713</v>
      </c>
      <c r="J2708" s="1" t="s">
        <v>70</v>
      </c>
      <c r="K2708" s="3">
        <v>52.64</v>
      </c>
      <c r="L2708">
        <v>3</v>
      </c>
      <c r="M2708" s="3">
        <v>157.91999999999999</v>
      </c>
      <c r="N2708" s="1" t="s">
        <v>21</v>
      </c>
      <c r="O2708" s="1" t="s">
        <v>37</v>
      </c>
    </row>
    <row r="2709" spans="1:15" x14ac:dyDescent="0.3">
      <c r="A2709" s="1" t="s">
        <v>6400</v>
      </c>
      <c r="B2709" s="2">
        <v>45489</v>
      </c>
      <c r="C2709" s="1" t="s">
        <v>6671</v>
      </c>
      <c r="D2709" s="1" t="s">
        <v>32</v>
      </c>
      <c r="E2709">
        <v>2024</v>
      </c>
      <c r="F2709" s="1" t="s">
        <v>3088</v>
      </c>
      <c r="G2709" s="1" t="s">
        <v>3089</v>
      </c>
      <c r="H2709" s="1" t="s">
        <v>1782</v>
      </c>
      <c r="I2709" s="1" t="s">
        <v>5744</v>
      </c>
      <c r="J2709" s="1" t="s">
        <v>51</v>
      </c>
      <c r="K2709" s="3">
        <v>18.61</v>
      </c>
      <c r="L2709">
        <v>5</v>
      </c>
      <c r="M2709" s="3">
        <v>93.05</v>
      </c>
      <c r="N2709" s="1" t="s">
        <v>6669</v>
      </c>
      <c r="O2709" s="1" t="s">
        <v>52</v>
      </c>
    </row>
    <row r="2710" spans="1:15" x14ac:dyDescent="0.3">
      <c r="A2710" s="1" t="s">
        <v>6401</v>
      </c>
      <c r="B2710" s="2">
        <v>45071</v>
      </c>
      <c r="C2710" s="1" t="s">
        <v>6672</v>
      </c>
      <c r="D2710" s="1" t="s">
        <v>46</v>
      </c>
      <c r="E2710">
        <v>2023</v>
      </c>
      <c r="F2710" s="1" t="s">
        <v>3027</v>
      </c>
      <c r="G2710" s="1" t="s">
        <v>6402</v>
      </c>
      <c r="H2710" s="1" t="s">
        <v>282</v>
      </c>
      <c r="I2710" s="1" t="s">
        <v>283</v>
      </c>
      <c r="J2710" s="1" t="s">
        <v>70</v>
      </c>
      <c r="K2710" s="3">
        <v>25.63</v>
      </c>
      <c r="L2710">
        <v>5</v>
      </c>
      <c r="M2710" s="3">
        <v>128.15</v>
      </c>
      <c r="N2710" s="1" t="s">
        <v>21</v>
      </c>
      <c r="O2710" s="1" t="s">
        <v>22</v>
      </c>
    </row>
    <row r="2711" spans="1:15" x14ac:dyDescent="0.3">
      <c r="A2711" s="1" t="s">
        <v>6403</v>
      </c>
      <c r="B2711" s="2">
        <v>45449</v>
      </c>
      <c r="C2711" s="1" t="s">
        <v>6672</v>
      </c>
      <c r="D2711" s="1" t="s">
        <v>24</v>
      </c>
      <c r="E2711">
        <v>2024</v>
      </c>
      <c r="F2711" s="1" t="s">
        <v>40</v>
      </c>
      <c r="G2711" s="1" t="s">
        <v>3828</v>
      </c>
      <c r="H2711" s="1" t="s">
        <v>1646</v>
      </c>
      <c r="I2711" s="1" t="s">
        <v>1647</v>
      </c>
      <c r="J2711" s="1" t="s">
        <v>87</v>
      </c>
      <c r="K2711" s="3">
        <v>32.799999999999997</v>
      </c>
      <c r="L2711">
        <v>5</v>
      </c>
      <c r="M2711" s="3">
        <v>164</v>
      </c>
      <c r="N2711" s="1" t="s">
        <v>6669</v>
      </c>
      <c r="O2711" s="1" t="s">
        <v>30</v>
      </c>
    </row>
    <row r="2712" spans="1:15" x14ac:dyDescent="0.3">
      <c r="A2712" s="1" t="s">
        <v>6404</v>
      </c>
      <c r="B2712" s="2">
        <v>45197</v>
      </c>
      <c r="C2712" s="1" t="s">
        <v>6672</v>
      </c>
      <c r="D2712" s="1" t="s">
        <v>60</v>
      </c>
      <c r="E2712">
        <v>2023</v>
      </c>
      <c r="F2712" s="1" t="s">
        <v>640</v>
      </c>
      <c r="G2712" s="1" t="s">
        <v>641</v>
      </c>
      <c r="H2712" s="1" t="s">
        <v>3663</v>
      </c>
      <c r="I2712" s="1" t="s">
        <v>3664</v>
      </c>
      <c r="J2712" s="1" t="s">
        <v>70</v>
      </c>
      <c r="K2712" s="3">
        <v>18.489999999999998</v>
      </c>
      <c r="L2712">
        <v>2</v>
      </c>
      <c r="M2712" s="3">
        <v>36.979999999999997</v>
      </c>
      <c r="N2712" s="1" t="s">
        <v>21</v>
      </c>
      <c r="O2712" s="1" t="s">
        <v>37</v>
      </c>
    </row>
    <row r="2713" spans="1:15" x14ac:dyDescent="0.3">
      <c r="A2713" s="1" t="s">
        <v>6405</v>
      </c>
      <c r="B2713" s="2">
        <v>44991</v>
      </c>
      <c r="C2713" s="1" t="s">
        <v>6667</v>
      </c>
      <c r="D2713" s="1" t="s">
        <v>15</v>
      </c>
      <c r="E2713">
        <v>2023</v>
      </c>
      <c r="F2713" s="1" t="s">
        <v>295</v>
      </c>
      <c r="G2713" s="1" t="s">
        <v>4245</v>
      </c>
      <c r="H2713" s="1" t="s">
        <v>5317</v>
      </c>
      <c r="I2713" s="1" t="s">
        <v>5318</v>
      </c>
      <c r="J2713" s="1" t="s">
        <v>20</v>
      </c>
      <c r="K2713" s="3">
        <v>16.61</v>
      </c>
      <c r="L2713">
        <v>5</v>
      </c>
      <c r="M2713" s="3">
        <v>83.05</v>
      </c>
      <c r="N2713" s="1" t="s">
        <v>29</v>
      </c>
      <c r="O2713" s="1" t="s">
        <v>22</v>
      </c>
    </row>
    <row r="2714" spans="1:15" x14ac:dyDescent="0.3">
      <c r="A2714" s="1" t="s">
        <v>6406</v>
      </c>
      <c r="B2714" s="2">
        <v>45358</v>
      </c>
      <c r="C2714" s="1" t="s">
        <v>6672</v>
      </c>
      <c r="D2714" s="1" t="s">
        <v>15</v>
      </c>
      <c r="E2714">
        <v>2024</v>
      </c>
      <c r="F2714" s="1" t="s">
        <v>1066</v>
      </c>
      <c r="G2714" s="1" t="s">
        <v>5587</v>
      </c>
      <c r="H2714" s="1" t="s">
        <v>228</v>
      </c>
      <c r="I2714" s="1" t="s">
        <v>3510</v>
      </c>
      <c r="J2714" s="1" t="s">
        <v>70</v>
      </c>
      <c r="K2714" s="3">
        <v>34.880000000000003</v>
      </c>
      <c r="L2714">
        <v>5</v>
      </c>
      <c r="M2714" s="3">
        <v>174.4</v>
      </c>
      <c r="N2714" s="1" t="s">
        <v>21</v>
      </c>
      <c r="O2714" s="1" t="s">
        <v>95</v>
      </c>
    </row>
    <row r="2715" spans="1:15" x14ac:dyDescent="0.3">
      <c r="A2715" s="1" t="s">
        <v>6407</v>
      </c>
      <c r="B2715" s="2">
        <v>45237</v>
      </c>
      <c r="C2715" s="1" t="s">
        <v>6671</v>
      </c>
      <c r="D2715" s="1" t="s">
        <v>54</v>
      </c>
      <c r="E2715">
        <v>2023</v>
      </c>
      <c r="F2715" s="1" t="s">
        <v>2833</v>
      </c>
      <c r="G2715" s="1" t="s">
        <v>2834</v>
      </c>
      <c r="H2715" s="1" t="s">
        <v>1673</v>
      </c>
      <c r="I2715" s="1" t="s">
        <v>1674</v>
      </c>
      <c r="J2715" s="1" t="s">
        <v>51</v>
      </c>
      <c r="K2715" s="3">
        <v>44.24</v>
      </c>
      <c r="L2715">
        <v>3</v>
      </c>
      <c r="M2715" s="3">
        <v>132.72</v>
      </c>
      <c r="N2715" s="1" t="s">
        <v>6669</v>
      </c>
      <c r="O2715" s="1" t="s">
        <v>22</v>
      </c>
    </row>
    <row r="2716" spans="1:15" x14ac:dyDescent="0.3">
      <c r="A2716" s="1" t="s">
        <v>6408</v>
      </c>
      <c r="B2716" s="2">
        <v>45464</v>
      </c>
      <c r="C2716" s="1" t="s">
        <v>6668</v>
      </c>
      <c r="D2716" s="1" t="s">
        <v>24</v>
      </c>
      <c r="E2716">
        <v>2024</v>
      </c>
      <c r="F2716" s="1" t="s">
        <v>1742</v>
      </c>
      <c r="G2716" s="1" t="s">
        <v>2452</v>
      </c>
      <c r="H2716" s="1" t="s">
        <v>1365</v>
      </c>
      <c r="I2716" s="1" t="s">
        <v>2264</v>
      </c>
      <c r="J2716" s="1" t="s">
        <v>87</v>
      </c>
      <c r="K2716" s="3">
        <v>48.94</v>
      </c>
      <c r="L2716">
        <v>2</v>
      </c>
      <c r="M2716" s="3">
        <v>97.88</v>
      </c>
      <c r="N2716" s="1" t="s">
        <v>21</v>
      </c>
      <c r="O2716" s="1" t="s">
        <v>22</v>
      </c>
    </row>
    <row r="2717" spans="1:15" x14ac:dyDescent="0.3">
      <c r="A2717" s="1" t="s">
        <v>6409</v>
      </c>
      <c r="B2717" s="2">
        <v>45572</v>
      </c>
      <c r="C2717" s="1" t="s">
        <v>6667</v>
      </c>
      <c r="D2717" s="1" t="s">
        <v>133</v>
      </c>
      <c r="E2717">
        <v>2024</v>
      </c>
      <c r="F2717" s="1" t="s">
        <v>1942</v>
      </c>
      <c r="G2717" s="1" t="s">
        <v>2728</v>
      </c>
      <c r="H2717" s="1" t="s">
        <v>3280</v>
      </c>
      <c r="I2717" s="1" t="s">
        <v>3281</v>
      </c>
      <c r="J2717" s="1" t="s">
        <v>87</v>
      </c>
      <c r="K2717" s="3">
        <v>38.08</v>
      </c>
      <c r="L2717">
        <v>5</v>
      </c>
      <c r="M2717" s="3">
        <v>190.4</v>
      </c>
      <c r="N2717" s="1" t="s">
        <v>88</v>
      </c>
      <c r="O2717" s="1" t="s">
        <v>30</v>
      </c>
    </row>
    <row r="2718" spans="1:15" x14ac:dyDescent="0.3">
      <c r="A2718" s="1" t="s">
        <v>6410</v>
      </c>
      <c r="B2718" s="2">
        <v>44823</v>
      </c>
      <c r="C2718" s="1" t="s">
        <v>6667</v>
      </c>
      <c r="D2718" s="1" t="s">
        <v>60</v>
      </c>
      <c r="E2718">
        <v>2022</v>
      </c>
      <c r="F2718" s="1" t="s">
        <v>4670</v>
      </c>
      <c r="G2718" s="1" t="s">
        <v>4671</v>
      </c>
      <c r="H2718" s="1" t="s">
        <v>213</v>
      </c>
      <c r="I2718" s="1" t="s">
        <v>1774</v>
      </c>
      <c r="J2718" s="1" t="s">
        <v>20</v>
      </c>
      <c r="K2718" s="3">
        <v>28.94</v>
      </c>
      <c r="L2718">
        <v>3</v>
      </c>
      <c r="M2718" s="3">
        <v>86.82</v>
      </c>
      <c r="N2718" s="1" t="s">
        <v>21</v>
      </c>
      <c r="O2718" s="1" t="s">
        <v>30</v>
      </c>
    </row>
    <row r="2719" spans="1:15" x14ac:dyDescent="0.3">
      <c r="A2719" s="1" t="s">
        <v>6411</v>
      </c>
      <c r="B2719" s="2">
        <v>45027</v>
      </c>
      <c r="C2719" s="1" t="s">
        <v>6671</v>
      </c>
      <c r="D2719" s="1" t="s">
        <v>82</v>
      </c>
      <c r="E2719">
        <v>2023</v>
      </c>
      <c r="F2719" s="1" t="s">
        <v>1422</v>
      </c>
      <c r="G2719" s="1" t="s">
        <v>2466</v>
      </c>
      <c r="H2719" s="1" t="s">
        <v>5205</v>
      </c>
      <c r="I2719" s="1" t="s">
        <v>5206</v>
      </c>
      <c r="J2719" s="1" t="s">
        <v>20</v>
      </c>
      <c r="K2719" s="3">
        <v>10.35</v>
      </c>
      <c r="L2719">
        <v>3</v>
      </c>
      <c r="M2719" s="3">
        <v>31.05</v>
      </c>
      <c r="N2719" s="1" t="s">
        <v>29</v>
      </c>
      <c r="O2719" s="1" t="s">
        <v>44</v>
      </c>
    </row>
    <row r="2720" spans="1:15" x14ac:dyDescent="0.3">
      <c r="A2720" s="1" t="s">
        <v>6412</v>
      </c>
      <c r="B2720" s="2">
        <v>45580</v>
      </c>
      <c r="C2720" s="1" t="s">
        <v>6671</v>
      </c>
      <c r="D2720" s="1" t="s">
        <v>133</v>
      </c>
      <c r="E2720">
        <v>2024</v>
      </c>
      <c r="F2720" s="1" t="s">
        <v>930</v>
      </c>
      <c r="G2720" s="1" t="s">
        <v>1676</v>
      </c>
      <c r="H2720" s="1" t="s">
        <v>176</v>
      </c>
      <c r="I2720" s="1" t="s">
        <v>4206</v>
      </c>
      <c r="J2720" s="1" t="s">
        <v>87</v>
      </c>
      <c r="K2720" s="3">
        <v>24.12</v>
      </c>
      <c r="L2720">
        <v>2</v>
      </c>
      <c r="M2720" s="3">
        <v>48.24</v>
      </c>
      <c r="N2720" s="1" t="s">
        <v>21</v>
      </c>
      <c r="O2720" s="1" t="s">
        <v>95</v>
      </c>
    </row>
    <row r="2721" spans="1:15" x14ac:dyDescent="0.3">
      <c r="A2721" s="1" t="s">
        <v>6413</v>
      </c>
      <c r="B2721" s="2">
        <v>45298</v>
      </c>
      <c r="C2721" s="1" t="s">
        <v>6666</v>
      </c>
      <c r="D2721" s="1" t="s">
        <v>210</v>
      </c>
      <c r="E2721">
        <v>2024</v>
      </c>
      <c r="F2721" s="1" t="s">
        <v>2327</v>
      </c>
      <c r="G2721" s="1" t="s">
        <v>2328</v>
      </c>
      <c r="H2721" s="1" t="s">
        <v>6414</v>
      </c>
      <c r="I2721" s="1" t="s">
        <v>6415</v>
      </c>
      <c r="J2721" s="1" t="s">
        <v>70</v>
      </c>
      <c r="K2721" s="3">
        <v>25.84</v>
      </c>
      <c r="L2721">
        <v>5</v>
      </c>
      <c r="M2721" s="3">
        <v>129.19999999999999</v>
      </c>
      <c r="N2721" s="1" t="s">
        <v>88</v>
      </c>
      <c r="O2721" s="1" t="s">
        <v>30</v>
      </c>
    </row>
    <row r="2722" spans="1:15" x14ac:dyDescent="0.3">
      <c r="A2722" s="1" t="s">
        <v>6416</v>
      </c>
      <c r="B2722" s="2">
        <v>45600</v>
      </c>
      <c r="C2722" s="1" t="s">
        <v>6667</v>
      </c>
      <c r="D2722" s="1" t="s">
        <v>54</v>
      </c>
      <c r="E2722">
        <v>2024</v>
      </c>
      <c r="F2722" s="1" t="s">
        <v>285</v>
      </c>
      <c r="G2722" s="1" t="s">
        <v>286</v>
      </c>
      <c r="H2722" s="1" t="s">
        <v>4956</v>
      </c>
      <c r="I2722" s="1" t="s">
        <v>4957</v>
      </c>
      <c r="J2722" s="1" t="s">
        <v>51</v>
      </c>
      <c r="K2722" s="3">
        <v>20.52</v>
      </c>
      <c r="L2722">
        <v>5</v>
      </c>
      <c r="M2722" s="3">
        <v>102.6</v>
      </c>
      <c r="N2722" s="1" t="s">
        <v>29</v>
      </c>
      <c r="O2722" s="1" t="s">
        <v>22</v>
      </c>
    </row>
    <row r="2723" spans="1:15" x14ac:dyDescent="0.3">
      <c r="A2723" s="1" t="s">
        <v>6417</v>
      </c>
      <c r="B2723" s="2">
        <v>45176</v>
      </c>
      <c r="C2723" s="1" t="s">
        <v>6672</v>
      </c>
      <c r="D2723" s="1" t="s">
        <v>60</v>
      </c>
      <c r="E2723">
        <v>2023</v>
      </c>
      <c r="F2723" s="1" t="s">
        <v>1569</v>
      </c>
      <c r="G2723" s="1" t="s">
        <v>1698</v>
      </c>
      <c r="H2723" s="1" t="s">
        <v>3425</v>
      </c>
      <c r="I2723" s="1" t="s">
        <v>3426</v>
      </c>
      <c r="J2723" s="1" t="s">
        <v>20</v>
      </c>
      <c r="K2723" s="3">
        <v>14.87</v>
      </c>
      <c r="L2723">
        <v>1</v>
      </c>
      <c r="M2723" s="3">
        <v>14.87</v>
      </c>
      <c r="N2723" s="1" t="s">
        <v>21</v>
      </c>
      <c r="O2723" s="1" t="s">
        <v>95</v>
      </c>
    </row>
    <row r="2724" spans="1:15" x14ac:dyDescent="0.3">
      <c r="A2724" s="1" t="s">
        <v>6418</v>
      </c>
      <c r="B2724" s="2">
        <v>45156</v>
      </c>
      <c r="C2724" s="1" t="s">
        <v>6668</v>
      </c>
      <c r="D2724" s="1" t="s">
        <v>90</v>
      </c>
      <c r="E2724">
        <v>2023</v>
      </c>
      <c r="F2724" s="1" t="s">
        <v>419</v>
      </c>
      <c r="G2724" s="1" t="s">
        <v>420</v>
      </c>
      <c r="H2724" s="1" t="s">
        <v>2290</v>
      </c>
      <c r="I2724" s="1" t="s">
        <v>4985</v>
      </c>
      <c r="J2724" s="1" t="s">
        <v>70</v>
      </c>
      <c r="K2724" s="3">
        <v>35.770000000000003</v>
      </c>
      <c r="L2724">
        <v>4</v>
      </c>
      <c r="M2724" s="3">
        <v>143.08000000000001</v>
      </c>
      <c r="N2724" s="1" t="s">
        <v>21</v>
      </c>
      <c r="O2724" s="1" t="s">
        <v>95</v>
      </c>
    </row>
    <row r="2725" spans="1:15" x14ac:dyDescent="0.3">
      <c r="A2725" s="1" t="s">
        <v>6419</v>
      </c>
      <c r="B2725" s="2">
        <v>45678</v>
      </c>
      <c r="C2725" s="1" t="s">
        <v>6671</v>
      </c>
      <c r="D2725" s="1" t="s">
        <v>210</v>
      </c>
      <c r="E2725">
        <v>2025</v>
      </c>
      <c r="F2725" s="1" t="s">
        <v>6347</v>
      </c>
      <c r="G2725" s="1" t="s">
        <v>6348</v>
      </c>
      <c r="H2725" s="1" t="s">
        <v>3299</v>
      </c>
      <c r="I2725" s="1" t="s">
        <v>3300</v>
      </c>
      <c r="J2725" s="1" t="s">
        <v>70</v>
      </c>
      <c r="K2725" s="3">
        <v>17.82</v>
      </c>
      <c r="L2725">
        <v>4</v>
      </c>
      <c r="M2725" s="3">
        <v>71.28</v>
      </c>
      <c r="N2725" s="1" t="s">
        <v>29</v>
      </c>
      <c r="O2725" s="1" t="s">
        <v>95</v>
      </c>
    </row>
    <row r="2726" spans="1:15" x14ac:dyDescent="0.3">
      <c r="A2726" s="1" t="s">
        <v>6420</v>
      </c>
      <c r="B2726" s="2">
        <v>45465</v>
      </c>
      <c r="C2726" s="1" t="s">
        <v>6673</v>
      </c>
      <c r="D2726" s="1" t="s">
        <v>24</v>
      </c>
      <c r="E2726">
        <v>2024</v>
      </c>
      <c r="F2726" s="1" t="s">
        <v>992</v>
      </c>
      <c r="G2726" s="1" t="s">
        <v>2569</v>
      </c>
      <c r="H2726" s="1" t="s">
        <v>2234</v>
      </c>
      <c r="I2726" s="1" t="s">
        <v>4353</v>
      </c>
      <c r="J2726" s="1" t="s">
        <v>51</v>
      </c>
      <c r="K2726" s="3">
        <v>8.02</v>
      </c>
      <c r="L2726">
        <v>4</v>
      </c>
      <c r="M2726" s="3">
        <v>32.08</v>
      </c>
      <c r="N2726" s="1" t="s">
        <v>6669</v>
      </c>
      <c r="O2726" s="1" t="s">
        <v>44</v>
      </c>
    </row>
    <row r="2727" spans="1:15" x14ac:dyDescent="0.3">
      <c r="A2727" s="1" t="s">
        <v>6421</v>
      </c>
      <c r="B2727" s="2">
        <v>45260</v>
      </c>
      <c r="C2727" s="1" t="s">
        <v>6672</v>
      </c>
      <c r="D2727" s="1" t="s">
        <v>54</v>
      </c>
      <c r="E2727">
        <v>2023</v>
      </c>
      <c r="F2727" s="1" t="s">
        <v>3475</v>
      </c>
      <c r="G2727" s="1" t="s">
        <v>5277</v>
      </c>
      <c r="H2727" s="1" t="s">
        <v>668</v>
      </c>
      <c r="I2727" s="1" t="s">
        <v>2801</v>
      </c>
      <c r="J2727" s="1" t="s">
        <v>70</v>
      </c>
      <c r="K2727" s="3">
        <v>44.03</v>
      </c>
      <c r="L2727">
        <v>2</v>
      </c>
      <c r="M2727" s="3">
        <v>88.06</v>
      </c>
      <c r="N2727" s="1" t="s">
        <v>21</v>
      </c>
      <c r="O2727" s="1" t="s">
        <v>37</v>
      </c>
    </row>
    <row r="2728" spans="1:15" x14ac:dyDescent="0.3">
      <c r="A2728" s="1" t="s">
        <v>6422</v>
      </c>
      <c r="B2728" s="2">
        <v>45710</v>
      </c>
      <c r="C2728" s="1" t="s">
        <v>6673</v>
      </c>
      <c r="D2728" s="1" t="s">
        <v>39</v>
      </c>
      <c r="E2728">
        <v>2025</v>
      </c>
      <c r="F2728" s="1" t="s">
        <v>154</v>
      </c>
      <c r="G2728" s="1" t="s">
        <v>155</v>
      </c>
      <c r="H2728" s="1" t="s">
        <v>994</v>
      </c>
      <c r="I2728" s="1" t="s">
        <v>2949</v>
      </c>
      <c r="J2728" s="1" t="s">
        <v>20</v>
      </c>
      <c r="K2728" s="3">
        <v>28.95</v>
      </c>
      <c r="L2728">
        <v>1</v>
      </c>
      <c r="M2728" s="3">
        <v>28.95</v>
      </c>
      <c r="N2728" s="1" t="s">
        <v>21</v>
      </c>
      <c r="O2728" s="1" t="s">
        <v>37</v>
      </c>
    </row>
    <row r="2729" spans="1:15" x14ac:dyDescent="0.3">
      <c r="A2729" s="1" t="s">
        <v>6423</v>
      </c>
      <c r="B2729" s="2">
        <v>45419</v>
      </c>
      <c r="C2729" s="1" t="s">
        <v>6671</v>
      </c>
      <c r="D2729" s="1" t="s">
        <v>46</v>
      </c>
      <c r="E2729">
        <v>2024</v>
      </c>
      <c r="F2729" s="1" t="s">
        <v>583</v>
      </c>
      <c r="G2729" s="1" t="s">
        <v>3372</v>
      </c>
      <c r="H2729" s="1" t="s">
        <v>5833</v>
      </c>
      <c r="I2729" s="1" t="s">
        <v>5834</v>
      </c>
      <c r="J2729" s="1" t="s">
        <v>87</v>
      </c>
      <c r="K2729" s="3">
        <v>31.13</v>
      </c>
      <c r="L2729">
        <v>3</v>
      </c>
      <c r="M2729" s="3">
        <v>93.39</v>
      </c>
      <c r="N2729" s="1" t="s">
        <v>6669</v>
      </c>
      <c r="O2729" s="1" t="s">
        <v>193</v>
      </c>
    </row>
    <row r="2730" spans="1:15" x14ac:dyDescent="0.3">
      <c r="A2730" s="1" t="s">
        <v>6424</v>
      </c>
      <c r="B2730" s="2">
        <v>44805</v>
      </c>
      <c r="C2730" s="1" t="s">
        <v>6672</v>
      </c>
      <c r="D2730" s="1" t="s">
        <v>60</v>
      </c>
      <c r="E2730">
        <v>2022</v>
      </c>
      <c r="F2730" s="1" t="s">
        <v>3471</v>
      </c>
      <c r="G2730" s="1" t="s">
        <v>3472</v>
      </c>
      <c r="H2730" s="1" t="s">
        <v>3258</v>
      </c>
      <c r="I2730" s="1" t="s">
        <v>3259</v>
      </c>
      <c r="J2730" s="1" t="s">
        <v>70</v>
      </c>
      <c r="K2730" s="3">
        <v>40.78</v>
      </c>
      <c r="L2730">
        <v>5</v>
      </c>
      <c r="M2730" s="3">
        <v>203.9</v>
      </c>
      <c r="N2730" s="1" t="s">
        <v>21</v>
      </c>
      <c r="O2730" s="1" t="s">
        <v>80</v>
      </c>
    </row>
    <row r="2731" spans="1:15" x14ac:dyDescent="0.3">
      <c r="A2731" s="1" t="s">
        <v>6425</v>
      </c>
      <c r="B2731" s="2">
        <v>45315</v>
      </c>
      <c r="C2731" s="1" t="s">
        <v>6670</v>
      </c>
      <c r="D2731" s="1" t="s">
        <v>210</v>
      </c>
      <c r="E2731">
        <v>2024</v>
      </c>
      <c r="F2731" s="1" t="s">
        <v>1241</v>
      </c>
      <c r="G2731" s="1" t="s">
        <v>6068</v>
      </c>
      <c r="H2731" s="1" t="s">
        <v>1673</v>
      </c>
      <c r="I2731" s="1" t="s">
        <v>5595</v>
      </c>
      <c r="J2731" s="1" t="s">
        <v>70</v>
      </c>
      <c r="K2731" s="3">
        <v>32.840000000000003</v>
      </c>
      <c r="L2731">
        <v>5</v>
      </c>
      <c r="M2731" s="3">
        <v>164.2</v>
      </c>
      <c r="N2731" s="1" t="s">
        <v>88</v>
      </c>
      <c r="O2731" s="1" t="s">
        <v>37</v>
      </c>
    </row>
    <row r="2732" spans="1:15" x14ac:dyDescent="0.3">
      <c r="A2732" s="1" t="s">
        <v>6426</v>
      </c>
      <c r="B2732" s="2">
        <v>44980</v>
      </c>
      <c r="C2732" s="1" t="s">
        <v>6672</v>
      </c>
      <c r="D2732" s="1" t="s">
        <v>39</v>
      </c>
      <c r="E2732">
        <v>2023</v>
      </c>
      <c r="F2732" s="1" t="s">
        <v>195</v>
      </c>
      <c r="G2732" s="1" t="s">
        <v>3790</v>
      </c>
      <c r="H2732" s="1" t="s">
        <v>2415</v>
      </c>
      <c r="I2732" s="1" t="s">
        <v>2416</v>
      </c>
      <c r="J2732" s="1" t="s">
        <v>70</v>
      </c>
      <c r="K2732" s="3">
        <v>40.229999999999997</v>
      </c>
      <c r="L2732">
        <v>2</v>
      </c>
      <c r="M2732" s="3">
        <v>80.459999999999994</v>
      </c>
      <c r="N2732" s="1" t="s">
        <v>21</v>
      </c>
      <c r="O2732" s="1" t="s">
        <v>37</v>
      </c>
    </row>
    <row r="2733" spans="1:15" x14ac:dyDescent="0.3">
      <c r="A2733" s="1" t="s">
        <v>6427</v>
      </c>
      <c r="B2733" s="2">
        <v>44941</v>
      </c>
      <c r="C2733" s="1" t="s">
        <v>6666</v>
      </c>
      <c r="D2733" s="1" t="s">
        <v>210</v>
      </c>
      <c r="E2733">
        <v>2023</v>
      </c>
      <c r="F2733" s="1" t="s">
        <v>2688</v>
      </c>
      <c r="G2733" s="1" t="s">
        <v>6428</v>
      </c>
      <c r="H2733" s="1" t="s">
        <v>2166</v>
      </c>
      <c r="I2733" s="1" t="s">
        <v>2167</v>
      </c>
      <c r="J2733" s="1" t="s">
        <v>87</v>
      </c>
      <c r="K2733" s="3">
        <v>36.46</v>
      </c>
      <c r="L2733">
        <v>2</v>
      </c>
      <c r="M2733" s="3">
        <v>72.92</v>
      </c>
      <c r="N2733" s="1" t="s">
        <v>88</v>
      </c>
      <c r="O2733" s="1" t="s">
        <v>37</v>
      </c>
    </row>
    <row r="2734" spans="1:15" x14ac:dyDescent="0.3">
      <c r="A2734" s="1" t="s">
        <v>6429</v>
      </c>
      <c r="B2734" s="2">
        <v>45309</v>
      </c>
      <c r="C2734" s="1" t="s">
        <v>6672</v>
      </c>
      <c r="D2734" s="1" t="s">
        <v>210</v>
      </c>
      <c r="E2734">
        <v>2024</v>
      </c>
      <c r="F2734" s="1" t="s">
        <v>4813</v>
      </c>
      <c r="G2734" s="1" t="s">
        <v>4814</v>
      </c>
      <c r="H2734" s="1" t="s">
        <v>4276</v>
      </c>
      <c r="I2734" s="1" t="s">
        <v>6430</v>
      </c>
      <c r="J2734" s="1" t="s">
        <v>70</v>
      </c>
      <c r="K2734" s="3">
        <v>20.96</v>
      </c>
      <c r="L2734">
        <v>2</v>
      </c>
      <c r="M2734" s="3">
        <v>41.92</v>
      </c>
      <c r="N2734" s="1" t="s">
        <v>21</v>
      </c>
      <c r="O2734" s="1" t="s">
        <v>80</v>
      </c>
    </row>
    <row r="2735" spans="1:15" x14ac:dyDescent="0.3">
      <c r="A2735" s="1" t="s">
        <v>6431</v>
      </c>
      <c r="B2735" s="2">
        <v>45736</v>
      </c>
      <c r="C2735" s="1" t="s">
        <v>6672</v>
      </c>
      <c r="D2735" s="1" t="s">
        <v>15</v>
      </c>
      <c r="E2735">
        <v>2025</v>
      </c>
      <c r="F2735" s="1" t="s">
        <v>4052</v>
      </c>
      <c r="G2735" s="1" t="s">
        <v>4053</v>
      </c>
      <c r="H2735" s="1" t="s">
        <v>4553</v>
      </c>
      <c r="I2735" s="1" t="s">
        <v>4554</v>
      </c>
      <c r="J2735" s="1" t="s">
        <v>70</v>
      </c>
      <c r="K2735" s="3">
        <v>11.47</v>
      </c>
      <c r="L2735">
        <v>5</v>
      </c>
      <c r="M2735" s="3">
        <v>57.35</v>
      </c>
      <c r="N2735" s="1" t="s">
        <v>6669</v>
      </c>
      <c r="O2735" s="1" t="s">
        <v>80</v>
      </c>
    </row>
    <row r="2736" spans="1:15" x14ac:dyDescent="0.3">
      <c r="A2736" s="1" t="s">
        <v>6432</v>
      </c>
      <c r="B2736" s="2">
        <v>45836</v>
      </c>
      <c r="C2736" s="1" t="s">
        <v>6673</v>
      </c>
      <c r="D2736" s="1" t="s">
        <v>24</v>
      </c>
      <c r="E2736">
        <v>2025</v>
      </c>
      <c r="F2736" s="1" t="s">
        <v>195</v>
      </c>
      <c r="G2736" s="1" t="s">
        <v>196</v>
      </c>
      <c r="H2736" s="1" t="s">
        <v>2252</v>
      </c>
      <c r="I2736" s="1" t="s">
        <v>2253</v>
      </c>
      <c r="J2736" s="1" t="s">
        <v>51</v>
      </c>
      <c r="K2736" s="3">
        <v>24.14</v>
      </c>
      <c r="L2736">
        <v>3</v>
      </c>
      <c r="M2736" s="3">
        <v>72.42</v>
      </c>
      <c r="N2736" s="1" t="s">
        <v>6669</v>
      </c>
      <c r="O2736" s="1" t="s">
        <v>193</v>
      </c>
    </row>
    <row r="2737" spans="1:15" x14ac:dyDescent="0.3">
      <c r="A2737" s="1" t="s">
        <v>6433</v>
      </c>
      <c r="B2737" s="2">
        <v>45207</v>
      </c>
      <c r="C2737" s="1" t="s">
        <v>6666</v>
      </c>
      <c r="D2737" s="1" t="s">
        <v>133</v>
      </c>
      <c r="E2737">
        <v>2023</v>
      </c>
      <c r="F2737" s="1" t="s">
        <v>543</v>
      </c>
      <c r="G2737" s="1" t="s">
        <v>544</v>
      </c>
      <c r="H2737" s="1" t="s">
        <v>3557</v>
      </c>
      <c r="I2737" s="1" t="s">
        <v>3558</v>
      </c>
      <c r="J2737" s="1" t="s">
        <v>87</v>
      </c>
      <c r="K2737" s="3">
        <v>21.59</v>
      </c>
      <c r="L2737">
        <v>5</v>
      </c>
      <c r="M2737" s="3">
        <v>107.95</v>
      </c>
      <c r="N2737" s="1" t="s">
        <v>6669</v>
      </c>
      <c r="O2737" s="1" t="s">
        <v>95</v>
      </c>
    </row>
    <row r="2738" spans="1:15" x14ac:dyDescent="0.3">
      <c r="A2738" s="1" t="s">
        <v>6434</v>
      </c>
      <c r="B2738" s="2">
        <v>45311</v>
      </c>
      <c r="C2738" s="1" t="s">
        <v>6673</v>
      </c>
      <c r="D2738" s="1" t="s">
        <v>210</v>
      </c>
      <c r="E2738">
        <v>2024</v>
      </c>
      <c r="F2738" s="1" t="s">
        <v>1830</v>
      </c>
      <c r="G2738" s="1" t="s">
        <v>1831</v>
      </c>
      <c r="H2738" s="1" t="s">
        <v>3355</v>
      </c>
      <c r="I2738" s="1" t="s">
        <v>3356</v>
      </c>
      <c r="J2738" s="1" t="s">
        <v>70</v>
      </c>
      <c r="K2738" s="3">
        <v>38.090000000000003</v>
      </c>
      <c r="L2738">
        <v>5</v>
      </c>
      <c r="M2738" s="3">
        <v>190.45</v>
      </c>
      <c r="N2738" s="1" t="s">
        <v>21</v>
      </c>
      <c r="O2738" s="1" t="s">
        <v>30</v>
      </c>
    </row>
    <row r="2739" spans="1:15" x14ac:dyDescent="0.3">
      <c r="A2739" s="1" t="s">
        <v>6435</v>
      </c>
      <c r="B2739" s="2">
        <v>44960</v>
      </c>
      <c r="C2739" s="1" t="s">
        <v>6668</v>
      </c>
      <c r="D2739" s="1" t="s">
        <v>39</v>
      </c>
      <c r="E2739">
        <v>2023</v>
      </c>
      <c r="F2739" s="1" t="s">
        <v>2477</v>
      </c>
      <c r="G2739" s="1" t="s">
        <v>3036</v>
      </c>
      <c r="H2739" s="1" t="s">
        <v>2517</v>
      </c>
      <c r="I2739" s="1" t="s">
        <v>2518</v>
      </c>
      <c r="J2739" s="1" t="s">
        <v>20</v>
      </c>
      <c r="K2739" s="3">
        <v>49.7</v>
      </c>
      <c r="L2739">
        <v>2</v>
      </c>
      <c r="M2739" s="3">
        <v>99.4</v>
      </c>
      <c r="N2739" s="1" t="s">
        <v>29</v>
      </c>
      <c r="O2739" s="1" t="s">
        <v>37</v>
      </c>
    </row>
    <row r="2740" spans="1:15" x14ac:dyDescent="0.3">
      <c r="A2740" s="1" t="s">
        <v>6436</v>
      </c>
      <c r="B2740" s="2">
        <v>45055</v>
      </c>
      <c r="C2740" s="1" t="s">
        <v>6671</v>
      </c>
      <c r="D2740" s="1" t="s">
        <v>46</v>
      </c>
      <c r="E2740">
        <v>2023</v>
      </c>
      <c r="F2740" s="1" t="s">
        <v>2644</v>
      </c>
      <c r="G2740" s="1" t="s">
        <v>2645</v>
      </c>
      <c r="H2740" s="1" t="s">
        <v>2115</v>
      </c>
      <c r="I2740" s="1" t="s">
        <v>2257</v>
      </c>
      <c r="J2740" s="1" t="s">
        <v>51</v>
      </c>
      <c r="K2740" s="3">
        <v>45.93</v>
      </c>
      <c r="L2740">
        <v>4</v>
      </c>
      <c r="M2740" s="3">
        <v>183.72</v>
      </c>
      <c r="N2740" s="1" t="s">
        <v>21</v>
      </c>
      <c r="O2740" s="1" t="s">
        <v>22</v>
      </c>
    </row>
    <row r="2741" spans="1:15" x14ac:dyDescent="0.3">
      <c r="A2741" s="1" t="s">
        <v>6437</v>
      </c>
      <c r="B2741" s="2">
        <v>45368</v>
      </c>
      <c r="C2741" s="1" t="s">
        <v>6666</v>
      </c>
      <c r="D2741" s="1" t="s">
        <v>15</v>
      </c>
      <c r="E2741">
        <v>2024</v>
      </c>
      <c r="F2741" s="1" t="s">
        <v>1846</v>
      </c>
      <c r="G2741" s="1" t="s">
        <v>2031</v>
      </c>
      <c r="H2741" s="1" t="s">
        <v>1012</v>
      </c>
      <c r="I2741" s="1" t="s">
        <v>2322</v>
      </c>
      <c r="J2741" s="1" t="s">
        <v>20</v>
      </c>
      <c r="K2741" s="3">
        <v>12.96</v>
      </c>
      <c r="L2741">
        <v>1</v>
      </c>
      <c r="M2741" s="3">
        <v>12.96</v>
      </c>
      <c r="N2741" s="1" t="s">
        <v>6669</v>
      </c>
      <c r="O2741" s="1" t="s">
        <v>37</v>
      </c>
    </row>
    <row r="2742" spans="1:15" x14ac:dyDescent="0.3">
      <c r="A2742" s="1" t="s">
        <v>6438</v>
      </c>
      <c r="B2742" s="2">
        <v>44863</v>
      </c>
      <c r="C2742" s="1" t="s">
        <v>6673</v>
      </c>
      <c r="D2742" s="1" t="s">
        <v>133</v>
      </c>
      <c r="E2742">
        <v>2022</v>
      </c>
      <c r="F2742" s="1" t="s">
        <v>2906</v>
      </c>
      <c r="G2742" s="1" t="s">
        <v>4844</v>
      </c>
      <c r="H2742" s="1" t="s">
        <v>785</v>
      </c>
      <c r="I2742" s="1" t="s">
        <v>2665</v>
      </c>
      <c r="J2742" s="1" t="s">
        <v>51</v>
      </c>
      <c r="K2742" s="3">
        <v>36.03</v>
      </c>
      <c r="L2742">
        <v>1</v>
      </c>
      <c r="M2742" s="3">
        <v>36.03</v>
      </c>
      <c r="N2742" s="1" t="s">
        <v>29</v>
      </c>
      <c r="O2742" s="1" t="s">
        <v>193</v>
      </c>
    </row>
    <row r="2743" spans="1:15" x14ac:dyDescent="0.3">
      <c r="A2743" s="1" t="s">
        <v>6439</v>
      </c>
      <c r="B2743" s="2">
        <v>45041</v>
      </c>
      <c r="C2743" s="1" t="s">
        <v>6671</v>
      </c>
      <c r="D2743" s="1" t="s">
        <v>82</v>
      </c>
      <c r="E2743">
        <v>2023</v>
      </c>
      <c r="F2743" s="1" t="s">
        <v>169</v>
      </c>
      <c r="G2743" s="1" t="s">
        <v>170</v>
      </c>
      <c r="H2743" s="1" t="s">
        <v>4220</v>
      </c>
      <c r="I2743" s="1" t="s">
        <v>4221</v>
      </c>
      <c r="J2743" s="1" t="s">
        <v>87</v>
      </c>
      <c r="K2743" s="3">
        <v>17</v>
      </c>
      <c r="L2743">
        <v>3</v>
      </c>
      <c r="M2743" s="3">
        <v>51</v>
      </c>
      <c r="N2743" s="1" t="s">
        <v>6669</v>
      </c>
      <c r="O2743" s="1" t="s">
        <v>37</v>
      </c>
    </row>
    <row r="2744" spans="1:15" x14ac:dyDescent="0.3">
      <c r="A2744" s="1" t="s">
        <v>6440</v>
      </c>
      <c r="B2744" s="2">
        <v>45498</v>
      </c>
      <c r="C2744" s="1" t="s">
        <v>6672</v>
      </c>
      <c r="D2744" s="1" t="s">
        <v>32</v>
      </c>
      <c r="E2744">
        <v>2024</v>
      </c>
      <c r="F2744" s="1" t="s">
        <v>1180</v>
      </c>
      <c r="G2744" s="1" t="s">
        <v>1181</v>
      </c>
      <c r="H2744" s="1" t="s">
        <v>3878</v>
      </c>
      <c r="I2744" s="1" t="s">
        <v>3879</v>
      </c>
      <c r="J2744" s="1" t="s">
        <v>87</v>
      </c>
      <c r="K2744" s="3">
        <v>13.91</v>
      </c>
      <c r="L2744">
        <v>4</v>
      </c>
      <c r="M2744" s="3">
        <v>55.64</v>
      </c>
      <c r="N2744" s="1" t="s">
        <v>21</v>
      </c>
      <c r="O2744" s="1" t="s">
        <v>22</v>
      </c>
    </row>
    <row r="2745" spans="1:15" x14ac:dyDescent="0.3">
      <c r="A2745" s="1" t="s">
        <v>6441</v>
      </c>
      <c r="B2745" s="2">
        <v>45532</v>
      </c>
      <c r="C2745" s="1" t="s">
        <v>6670</v>
      </c>
      <c r="D2745" s="1" t="s">
        <v>90</v>
      </c>
      <c r="E2745">
        <v>2024</v>
      </c>
      <c r="F2745" s="1" t="s">
        <v>1511</v>
      </c>
      <c r="G2745" s="1" t="s">
        <v>6442</v>
      </c>
      <c r="H2745" s="1" t="s">
        <v>63</v>
      </c>
      <c r="I2745" s="1" t="s">
        <v>2475</v>
      </c>
      <c r="J2745" s="1" t="s">
        <v>87</v>
      </c>
      <c r="K2745" s="3">
        <v>6.09</v>
      </c>
      <c r="L2745">
        <v>3</v>
      </c>
      <c r="M2745" s="3">
        <v>18.27</v>
      </c>
      <c r="N2745" s="1" t="s">
        <v>88</v>
      </c>
      <c r="O2745" s="1" t="s">
        <v>22</v>
      </c>
    </row>
    <row r="2746" spans="1:15" x14ac:dyDescent="0.3">
      <c r="A2746" s="1" t="s">
        <v>6443</v>
      </c>
      <c r="B2746" s="2">
        <v>44863</v>
      </c>
      <c r="C2746" s="1" t="s">
        <v>6673</v>
      </c>
      <c r="D2746" s="1" t="s">
        <v>133</v>
      </c>
      <c r="E2746">
        <v>2022</v>
      </c>
      <c r="F2746" s="1" t="s">
        <v>1215</v>
      </c>
      <c r="G2746" s="1" t="s">
        <v>1216</v>
      </c>
      <c r="H2746" s="1" t="s">
        <v>2497</v>
      </c>
      <c r="I2746" s="1" t="s">
        <v>2769</v>
      </c>
      <c r="J2746" s="1" t="s">
        <v>70</v>
      </c>
      <c r="K2746" s="3">
        <v>37.92</v>
      </c>
      <c r="L2746">
        <v>4</v>
      </c>
      <c r="M2746" s="3">
        <v>151.68</v>
      </c>
      <c r="N2746" s="1" t="s">
        <v>21</v>
      </c>
      <c r="O2746" s="1" t="s">
        <v>80</v>
      </c>
    </row>
    <row r="2747" spans="1:15" x14ac:dyDescent="0.3">
      <c r="A2747" s="1" t="s">
        <v>6444</v>
      </c>
      <c r="B2747" s="2">
        <v>45594</v>
      </c>
      <c r="C2747" s="1" t="s">
        <v>6671</v>
      </c>
      <c r="D2747" s="1" t="s">
        <v>133</v>
      </c>
      <c r="E2747">
        <v>2024</v>
      </c>
      <c r="F2747" s="1" t="s">
        <v>3942</v>
      </c>
      <c r="G2747" s="1" t="s">
        <v>3943</v>
      </c>
      <c r="H2747" s="1" t="s">
        <v>1590</v>
      </c>
      <c r="I2747" s="1" t="s">
        <v>6445</v>
      </c>
      <c r="J2747" s="1" t="s">
        <v>20</v>
      </c>
      <c r="K2747" s="3">
        <v>10.29</v>
      </c>
      <c r="L2747">
        <v>1</v>
      </c>
      <c r="M2747" s="3">
        <v>10.29</v>
      </c>
      <c r="N2747" s="1" t="s">
        <v>88</v>
      </c>
      <c r="O2747" s="1" t="s">
        <v>30</v>
      </c>
    </row>
    <row r="2748" spans="1:15" x14ac:dyDescent="0.3">
      <c r="A2748" s="1" t="s">
        <v>6446</v>
      </c>
      <c r="B2748" s="2">
        <v>44809</v>
      </c>
      <c r="C2748" s="1" t="s">
        <v>6667</v>
      </c>
      <c r="D2748" s="1" t="s">
        <v>60</v>
      </c>
      <c r="E2748">
        <v>2022</v>
      </c>
      <c r="F2748" s="1" t="s">
        <v>658</v>
      </c>
      <c r="G2748" s="1" t="s">
        <v>3619</v>
      </c>
      <c r="H2748" s="1" t="s">
        <v>2252</v>
      </c>
      <c r="I2748" s="1" t="s">
        <v>2253</v>
      </c>
      <c r="J2748" s="1" t="s">
        <v>70</v>
      </c>
      <c r="K2748" s="3">
        <v>24.47</v>
      </c>
      <c r="L2748">
        <v>2</v>
      </c>
      <c r="M2748" s="3">
        <v>48.94</v>
      </c>
      <c r="N2748" s="1" t="s">
        <v>6669</v>
      </c>
      <c r="O2748" s="1" t="s">
        <v>95</v>
      </c>
    </row>
    <row r="2749" spans="1:15" x14ac:dyDescent="0.3">
      <c r="A2749" s="1" t="s">
        <v>6447</v>
      </c>
      <c r="B2749" s="2">
        <v>45582</v>
      </c>
      <c r="C2749" s="1" t="s">
        <v>6672</v>
      </c>
      <c r="D2749" s="1" t="s">
        <v>133</v>
      </c>
      <c r="E2749">
        <v>2024</v>
      </c>
      <c r="F2749" s="1" t="s">
        <v>2838</v>
      </c>
      <c r="G2749" s="1" t="s">
        <v>6448</v>
      </c>
      <c r="H2749" s="1" t="s">
        <v>2309</v>
      </c>
      <c r="I2749" s="1" t="s">
        <v>6449</v>
      </c>
      <c r="J2749" s="1" t="s">
        <v>87</v>
      </c>
      <c r="K2749" s="3">
        <v>9.43</v>
      </c>
      <c r="L2749">
        <v>1</v>
      </c>
      <c r="M2749" s="3">
        <v>9.43</v>
      </c>
      <c r="N2749" s="1" t="s">
        <v>21</v>
      </c>
      <c r="O2749" s="1" t="s">
        <v>52</v>
      </c>
    </row>
    <row r="2750" spans="1:15" x14ac:dyDescent="0.3">
      <c r="A2750" s="1" t="s">
        <v>6450</v>
      </c>
      <c r="B2750" s="2">
        <v>45694</v>
      </c>
      <c r="C2750" s="1" t="s">
        <v>6672</v>
      </c>
      <c r="D2750" s="1" t="s">
        <v>39</v>
      </c>
      <c r="E2750">
        <v>2025</v>
      </c>
      <c r="F2750" s="1" t="s">
        <v>448</v>
      </c>
      <c r="G2750" s="1" t="s">
        <v>449</v>
      </c>
      <c r="H2750" s="1" t="s">
        <v>1287</v>
      </c>
      <c r="I2750" s="1" t="s">
        <v>1288</v>
      </c>
      <c r="J2750" s="1" t="s">
        <v>20</v>
      </c>
      <c r="K2750" s="3">
        <v>11.86</v>
      </c>
      <c r="L2750">
        <v>3</v>
      </c>
      <c r="M2750" s="3">
        <v>35.58</v>
      </c>
      <c r="N2750" s="1" t="s">
        <v>21</v>
      </c>
      <c r="O2750" s="1" t="s">
        <v>37</v>
      </c>
    </row>
    <row r="2751" spans="1:15" x14ac:dyDescent="0.3">
      <c r="A2751" s="1" t="s">
        <v>6451</v>
      </c>
      <c r="B2751" s="2">
        <v>45554</v>
      </c>
      <c r="C2751" s="1" t="s">
        <v>6672</v>
      </c>
      <c r="D2751" s="1" t="s">
        <v>60</v>
      </c>
      <c r="E2751">
        <v>2024</v>
      </c>
      <c r="F2751" s="1" t="s">
        <v>4013</v>
      </c>
      <c r="G2751" s="1" t="s">
        <v>4014</v>
      </c>
      <c r="H2751" s="1" t="s">
        <v>900</v>
      </c>
      <c r="I2751" s="1" t="s">
        <v>5804</v>
      </c>
      <c r="J2751" s="1" t="s">
        <v>87</v>
      </c>
      <c r="K2751" s="3">
        <v>12.29</v>
      </c>
      <c r="L2751">
        <v>4</v>
      </c>
      <c r="M2751" s="3">
        <v>49.16</v>
      </c>
      <c r="N2751" s="1" t="s">
        <v>21</v>
      </c>
      <c r="O2751" s="1" t="s">
        <v>37</v>
      </c>
    </row>
    <row r="2752" spans="1:15" x14ac:dyDescent="0.3">
      <c r="A2752" s="1" t="s">
        <v>6452</v>
      </c>
      <c r="B2752" s="2">
        <v>45857</v>
      </c>
      <c r="C2752" s="1" t="s">
        <v>6673</v>
      </c>
      <c r="D2752" s="1" t="s">
        <v>32</v>
      </c>
      <c r="E2752">
        <v>2025</v>
      </c>
      <c r="F2752" s="1" t="s">
        <v>5375</v>
      </c>
      <c r="G2752" s="1" t="s">
        <v>5376</v>
      </c>
      <c r="H2752" s="1" t="s">
        <v>1337</v>
      </c>
      <c r="I2752" s="1" t="s">
        <v>6013</v>
      </c>
      <c r="J2752" s="1" t="s">
        <v>20</v>
      </c>
      <c r="K2752" s="3">
        <v>20.72</v>
      </c>
      <c r="L2752">
        <v>4</v>
      </c>
      <c r="M2752" s="3">
        <v>82.88</v>
      </c>
      <c r="N2752" s="1" t="s">
        <v>6669</v>
      </c>
      <c r="O2752" s="1" t="s">
        <v>37</v>
      </c>
    </row>
    <row r="2753" spans="1:15" x14ac:dyDescent="0.3">
      <c r="A2753" s="1" t="s">
        <v>6453</v>
      </c>
      <c r="B2753" s="2">
        <v>45855</v>
      </c>
      <c r="C2753" s="1" t="s">
        <v>6672</v>
      </c>
      <c r="D2753" s="1" t="s">
        <v>32</v>
      </c>
      <c r="E2753">
        <v>2025</v>
      </c>
      <c r="F2753" s="1" t="s">
        <v>2259</v>
      </c>
      <c r="G2753" s="1" t="s">
        <v>2260</v>
      </c>
      <c r="H2753" s="1" t="s">
        <v>5102</v>
      </c>
      <c r="I2753" s="1" t="s">
        <v>5103</v>
      </c>
      <c r="J2753" s="1" t="s">
        <v>20</v>
      </c>
      <c r="K2753" s="3">
        <v>16.48</v>
      </c>
      <c r="L2753">
        <v>4</v>
      </c>
      <c r="M2753" s="3">
        <v>65.92</v>
      </c>
      <c r="N2753" s="1" t="s">
        <v>6669</v>
      </c>
      <c r="O2753" s="1" t="s">
        <v>80</v>
      </c>
    </row>
    <row r="2754" spans="1:15" x14ac:dyDescent="0.3">
      <c r="A2754" s="1" t="s">
        <v>6454</v>
      </c>
      <c r="B2754" s="2">
        <v>45225</v>
      </c>
      <c r="C2754" s="1" t="s">
        <v>6672</v>
      </c>
      <c r="D2754" s="1" t="s">
        <v>133</v>
      </c>
      <c r="E2754">
        <v>2023</v>
      </c>
      <c r="F2754" s="1" t="s">
        <v>2838</v>
      </c>
      <c r="G2754" s="1" t="s">
        <v>3069</v>
      </c>
      <c r="H2754" s="1" t="s">
        <v>1365</v>
      </c>
      <c r="I2754" s="1" t="s">
        <v>6455</v>
      </c>
      <c r="J2754" s="1" t="s">
        <v>87</v>
      </c>
      <c r="K2754" s="3">
        <v>10.78</v>
      </c>
      <c r="L2754">
        <v>5</v>
      </c>
      <c r="M2754" s="3">
        <v>53.9</v>
      </c>
      <c r="N2754" s="1" t="s">
        <v>29</v>
      </c>
      <c r="O2754" s="1" t="s">
        <v>52</v>
      </c>
    </row>
    <row r="2755" spans="1:15" x14ac:dyDescent="0.3">
      <c r="A2755" s="1" t="s">
        <v>6456</v>
      </c>
      <c r="B2755" s="2">
        <v>45304</v>
      </c>
      <c r="C2755" s="1" t="s">
        <v>6673</v>
      </c>
      <c r="D2755" s="1" t="s">
        <v>210</v>
      </c>
      <c r="E2755">
        <v>2024</v>
      </c>
      <c r="F2755" s="1" t="s">
        <v>6457</v>
      </c>
      <c r="G2755" s="1" t="s">
        <v>6458</v>
      </c>
      <c r="H2755" s="1" t="s">
        <v>6459</v>
      </c>
      <c r="I2755" s="1" t="s">
        <v>6460</v>
      </c>
      <c r="J2755" s="1" t="s">
        <v>87</v>
      </c>
      <c r="K2755" s="3">
        <v>23.34</v>
      </c>
      <c r="L2755">
        <v>5</v>
      </c>
      <c r="M2755" s="3">
        <v>116.7</v>
      </c>
      <c r="N2755" s="1" t="s">
        <v>21</v>
      </c>
      <c r="O2755" s="1" t="s">
        <v>52</v>
      </c>
    </row>
    <row r="2756" spans="1:15" x14ac:dyDescent="0.3">
      <c r="A2756" s="1" t="s">
        <v>6461</v>
      </c>
      <c r="B2756" s="2">
        <v>45211</v>
      </c>
      <c r="C2756" s="1" t="s">
        <v>6672</v>
      </c>
      <c r="D2756" s="1" t="s">
        <v>133</v>
      </c>
      <c r="E2756">
        <v>2023</v>
      </c>
      <c r="F2756" s="1" t="s">
        <v>1917</v>
      </c>
      <c r="G2756" s="1" t="s">
        <v>6462</v>
      </c>
      <c r="H2756" s="1" t="s">
        <v>445</v>
      </c>
      <c r="I2756" s="1" t="s">
        <v>6039</v>
      </c>
      <c r="J2756" s="1" t="s">
        <v>51</v>
      </c>
      <c r="K2756" s="3">
        <v>6.73</v>
      </c>
      <c r="L2756">
        <v>1</v>
      </c>
      <c r="M2756" s="3">
        <v>6.73</v>
      </c>
      <c r="N2756" s="1" t="s">
        <v>29</v>
      </c>
      <c r="O2756" s="1" t="s">
        <v>44</v>
      </c>
    </row>
    <row r="2757" spans="1:15" x14ac:dyDescent="0.3">
      <c r="A2757" s="1" t="s">
        <v>6463</v>
      </c>
      <c r="B2757" s="2">
        <v>44971</v>
      </c>
      <c r="C2757" s="1" t="s">
        <v>6671</v>
      </c>
      <c r="D2757" s="1" t="s">
        <v>39</v>
      </c>
      <c r="E2757">
        <v>2023</v>
      </c>
      <c r="F2757" s="1" t="s">
        <v>1188</v>
      </c>
      <c r="G2757" s="1" t="s">
        <v>1189</v>
      </c>
      <c r="H2757" s="1" t="s">
        <v>2595</v>
      </c>
      <c r="I2757" s="1" t="s">
        <v>2596</v>
      </c>
      <c r="J2757" s="1" t="s">
        <v>20</v>
      </c>
      <c r="K2757" s="3">
        <v>16.05</v>
      </c>
      <c r="L2757">
        <v>2</v>
      </c>
      <c r="M2757" s="3">
        <v>32.1</v>
      </c>
      <c r="N2757" s="1" t="s">
        <v>6669</v>
      </c>
      <c r="O2757" s="1" t="s">
        <v>95</v>
      </c>
    </row>
    <row r="2758" spans="1:15" x14ac:dyDescent="0.3">
      <c r="A2758" s="1" t="s">
        <v>6464</v>
      </c>
      <c r="B2758" s="2">
        <v>45804</v>
      </c>
      <c r="C2758" s="1" t="s">
        <v>6671</v>
      </c>
      <c r="D2758" s="1" t="s">
        <v>46</v>
      </c>
      <c r="E2758">
        <v>2025</v>
      </c>
      <c r="F2758" s="1" t="s">
        <v>2277</v>
      </c>
      <c r="G2758" s="1" t="s">
        <v>5039</v>
      </c>
      <c r="H2758" s="1" t="s">
        <v>3377</v>
      </c>
      <c r="I2758" s="1" t="s">
        <v>3378</v>
      </c>
      <c r="J2758" s="1" t="s">
        <v>20</v>
      </c>
      <c r="K2758" s="3">
        <v>34.36</v>
      </c>
      <c r="L2758">
        <v>2</v>
      </c>
      <c r="M2758" s="3">
        <v>68.72</v>
      </c>
      <c r="N2758" s="1" t="s">
        <v>21</v>
      </c>
      <c r="O2758" s="1" t="s">
        <v>22</v>
      </c>
    </row>
    <row r="2759" spans="1:15" x14ac:dyDescent="0.3">
      <c r="A2759" s="1" t="s">
        <v>6465</v>
      </c>
      <c r="B2759" s="2">
        <v>45381</v>
      </c>
      <c r="C2759" s="1" t="s">
        <v>6673</v>
      </c>
      <c r="D2759" s="1" t="s">
        <v>15</v>
      </c>
      <c r="E2759">
        <v>2024</v>
      </c>
      <c r="F2759" s="1" t="s">
        <v>285</v>
      </c>
      <c r="G2759" s="1" t="s">
        <v>1922</v>
      </c>
      <c r="H2759" s="1" t="s">
        <v>508</v>
      </c>
      <c r="I2759" s="1" t="s">
        <v>509</v>
      </c>
      <c r="J2759" s="1" t="s">
        <v>70</v>
      </c>
      <c r="K2759" s="3">
        <v>22.84</v>
      </c>
      <c r="L2759">
        <v>4</v>
      </c>
      <c r="M2759" s="3">
        <v>91.36</v>
      </c>
      <c r="N2759" s="1" t="s">
        <v>21</v>
      </c>
      <c r="O2759" s="1" t="s">
        <v>37</v>
      </c>
    </row>
    <row r="2760" spans="1:15" x14ac:dyDescent="0.3">
      <c r="A2760" s="1" t="s">
        <v>6466</v>
      </c>
      <c r="B2760" s="2">
        <v>45479</v>
      </c>
      <c r="C2760" s="1" t="s">
        <v>6673</v>
      </c>
      <c r="D2760" s="1" t="s">
        <v>32</v>
      </c>
      <c r="E2760">
        <v>2024</v>
      </c>
      <c r="F2760" s="1" t="s">
        <v>2542</v>
      </c>
      <c r="G2760" s="1" t="s">
        <v>2543</v>
      </c>
      <c r="H2760" s="1" t="s">
        <v>2707</v>
      </c>
      <c r="I2760" s="1" t="s">
        <v>2708</v>
      </c>
      <c r="J2760" s="1" t="s">
        <v>51</v>
      </c>
      <c r="K2760" s="3">
        <v>52.31</v>
      </c>
      <c r="L2760">
        <v>1</v>
      </c>
      <c r="M2760" s="3">
        <v>52.31</v>
      </c>
      <c r="N2760" s="1" t="s">
        <v>6669</v>
      </c>
      <c r="O2760" s="1" t="s">
        <v>37</v>
      </c>
    </row>
    <row r="2761" spans="1:15" x14ac:dyDescent="0.3">
      <c r="A2761" s="1" t="s">
        <v>6467</v>
      </c>
      <c r="B2761" s="2">
        <v>45182</v>
      </c>
      <c r="C2761" s="1" t="s">
        <v>6670</v>
      </c>
      <c r="D2761" s="1" t="s">
        <v>60</v>
      </c>
      <c r="E2761">
        <v>2023</v>
      </c>
      <c r="F2761" s="1" t="s">
        <v>1705</v>
      </c>
      <c r="G2761" s="1" t="s">
        <v>1706</v>
      </c>
      <c r="H2761" s="1" t="s">
        <v>450</v>
      </c>
      <c r="I2761" s="1" t="s">
        <v>1447</v>
      </c>
      <c r="J2761" s="1" t="s">
        <v>87</v>
      </c>
      <c r="K2761" s="3">
        <v>47.27</v>
      </c>
      <c r="L2761">
        <v>3</v>
      </c>
      <c r="M2761" s="3">
        <v>141.81</v>
      </c>
      <c r="N2761" s="1" t="s">
        <v>6669</v>
      </c>
      <c r="O2761" s="1" t="s">
        <v>22</v>
      </c>
    </row>
    <row r="2762" spans="1:15" x14ac:dyDescent="0.3">
      <c r="A2762" s="1" t="s">
        <v>6468</v>
      </c>
      <c r="B2762" s="2">
        <v>45574</v>
      </c>
      <c r="C2762" s="1" t="s">
        <v>6670</v>
      </c>
      <c r="D2762" s="1" t="s">
        <v>133</v>
      </c>
      <c r="E2762">
        <v>2024</v>
      </c>
      <c r="F2762" s="1" t="s">
        <v>2089</v>
      </c>
      <c r="G2762" s="1" t="s">
        <v>2090</v>
      </c>
      <c r="H2762" s="1" t="s">
        <v>540</v>
      </c>
      <c r="I2762" s="1" t="s">
        <v>2857</v>
      </c>
      <c r="J2762" s="1" t="s">
        <v>70</v>
      </c>
      <c r="K2762" s="3">
        <v>48.21</v>
      </c>
      <c r="L2762">
        <v>3</v>
      </c>
      <c r="M2762" s="3">
        <v>144.63</v>
      </c>
      <c r="N2762" s="1" t="s">
        <v>21</v>
      </c>
      <c r="O2762" s="1" t="s">
        <v>44</v>
      </c>
    </row>
    <row r="2763" spans="1:15" x14ac:dyDescent="0.3">
      <c r="A2763" s="1" t="s">
        <v>6469</v>
      </c>
      <c r="B2763" s="2">
        <v>45509</v>
      </c>
      <c r="C2763" s="1" t="s">
        <v>6667</v>
      </c>
      <c r="D2763" s="1" t="s">
        <v>90</v>
      </c>
      <c r="E2763">
        <v>2024</v>
      </c>
      <c r="F2763" s="1" t="s">
        <v>1588</v>
      </c>
      <c r="G2763" s="1" t="s">
        <v>4732</v>
      </c>
      <c r="H2763" s="1" t="s">
        <v>1707</v>
      </c>
      <c r="I2763" s="1" t="s">
        <v>1708</v>
      </c>
      <c r="J2763" s="1" t="s">
        <v>20</v>
      </c>
      <c r="K2763" s="3">
        <v>30.83</v>
      </c>
      <c r="L2763">
        <v>5</v>
      </c>
      <c r="M2763" s="3">
        <v>154.15</v>
      </c>
      <c r="N2763" s="1" t="s">
        <v>88</v>
      </c>
      <c r="O2763" s="1" t="s">
        <v>30</v>
      </c>
    </row>
    <row r="2764" spans="1:15" x14ac:dyDescent="0.3">
      <c r="A2764" s="1" t="s">
        <v>6470</v>
      </c>
      <c r="B2764" s="2">
        <v>45020</v>
      </c>
      <c r="C2764" s="1" t="s">
        <v>6671</v>
      </c>
      <c r="D2764" s="1" t="s">
        <v>82</v>
      </c>
      <c r="E2764">
        <v>2023</v>
      </c>
      <c r="F2764" s="1" t="s">
        <v>3072</v>
      </c>
      <c r="G2764" s="1" t="s">
        <v>6471</v>
      </c>
      <c r="H2764" s="1" t="s">
        <v>3267</v>
      </c>
      <c r="I2764" s="1" t="s">
        <v>3268</v>
      </c>
      <c r="J2764" s="1" t="s">
        <v>20</v>
      </c>
      <c r="K2764" s="3">
        <v>15.78</v>
      </c>
      <c r="L2764">
        <v>1</v>
      </c>
      <c r="M2764" s="3">
        <v>15.78</v>
      </c>
      <c r="N2764" s="1" t="s">
        <v>88</v>
      </c>
      <c r="O2764" s="1" t="s">
        <v>22</v>
      </c>
    </row>
    <row r="2765" spans="1:15" x14ac:dyDescent="0.3">
      <c r="A2765" s="1" t="s">
        <v>6472</v>
      </c>
      <c r="B2765" s="2">
        <v>45045</v>
      </c>
      <c r="C2765" s="1" t="s">
        <v>6673</v>
      </c>
      <c r="D2765" s="1" t="s">
        <v>82</v>
      </c>
      <c r="E2765">
        <v>2023</v>
      </c>
      <c r="F2765" s="1" t="s">
        <v>2399</v>
      </c>
      <c r="G2765" s="1" t="s">
        <v>2724</v>
      </c>
      <c r="H2765" s="1" t="s">
        <v>1812</v>
      </c>
      <c r="I2765" s="1" t="s">
        <v>1813</v>
      </c>
      <c r="J2765" s="1" t="s">
        <v>87</v>
      </c>
      <c r="K2765" s="3">
        <v>46.38</v>
      </c>
      <c r="L2765">
        <v>1</v>
      </c>
      <c r="M2765" s="3">
        <v>46.38</v>
      </c>
      <c r="N2765" s="1" t="s">
        <v>88</v>
      </c>
      <c r="O2765" s="1" t="s">
        <v>52</v>
      </c>
    </row>
    <row r="2766" spans="1:15" x14ac:dyDescent="0.3">
      <c r="A2766" s="1" t="s">
        <v>6473</v>
      </c>
      <c r="B2766" s="2">
        <v>44947</v>
      </c>
      <c r="C2766" s="1" t="s">
        <v>6673</v>
      </c>
      <c r="D2766" s="1" t="s">
        <v>210</v>
      </c>
      <c r="E2766">
        <v>2023</v>
      </c>
      <c r="F2766" s="1" t="s">
        <v>3885</v>
      </c>
      <c r="G2766" s="1" t="s">
        <v>4758</v>
      </c>
      <c r="H2766" s="1" t="s">
        <v>5896</v>
      </c>
      <c r="I2766" s="1" t="s">
        <v>5897</v>
      </c>
      <c r="J2766" s="1" t="s">
        <v>87</v>
      </c>
      <c r="K2766" s="3">
        <v>38.299999999999997</v>
      </c>
      <c r="L2766">
        <v>2</v>
      </c>
      <c r="M2766" s="3">
        <v>76.599999999999994</v>
      </c>
      <c r="N2766" s="1" t="s">
        <v>6669</v>
      </c>
      <c r="O2766" s="1" t="s">
        <v>95</v>
      </c>
    </row>
    <row r="2767" spans="1:15" x14ac:dyDescent="0.3">
      <c r="A2767" s="1" t="s">
        <v>6474</v>
      </c>
      <c r="B2767" s="2">
        <v>45301</v>
      </c>
      <c r="C2767" s="1" t="s">
        <v>6670</v>
      </c>
      <c r="D2767" s="1" t="s">
        <v>210</v>
      </c>
      <c r="E2767">
        <v>2024</v>
      </c>
      <c r="F2767" s="1" t="s">
        <v>396</v>
      </c>
      <c r="G2767" s="1" t="s">
        <v>397</v>
      </c>
      <c r="H2767" s="1" t="s">
        <v>478</v>
      </c>
      <c r="I2767" s="1" t="s">
        <v>3704</v>
      </c>
      <c r="J2767" s="1" t="s">
        <v>70</v>
      </c>
      <c r="K2767" s="3">
        <v>13.58</v>
      </c>
      <c r="L2767">
        <v>2</v>
      </c>
      <c r="M2767" s="3">
        <v>27.16</v>
      </c>
      <c r="N2767" s="1" t="s">
        <v>29</v>
      </c>
      <c r="O2767" s="1" t="s">
        <v>193</v>
      </c>
    </row>
    <row r="2768" spans="1:15" x14ac:dyDescent="0.3">
      <c r="A2768" s="1" t="s">
        <v>6475</v>
      </c>
      <c r="B2768" s="2">
        <v>45156</v>
      </c>
      <c r="C2768" s="1" t="s">
        <v>6668</v>
      </c>
      <c r="D2768" s="1" t="s">
        <v>90</v>
      </c>
      <c r="E2768">
        <v>2023</v>
      </c>
      <c r="F2768" s="1" t="s">
        <v>616</v>
      </c>
      <c r="G2768" s="1" t="s">
        <v>3996</v>
      </c>
      <c r="H2768" s="1" t="s">
        <v>141</v>
      </c>
      <c r="I2768" s="1" t="s">
        <v>142</v>
      </c>
      <c r="J2768" s="1" t="s">
        <v>20</v>
      </c>
      <c r="K2768" s="3">
        <v>38.57</v>
      </c>
      <c r="L2768">
        <v>3</v>
      </c>
      <c r="M2768" s="3">
        <v>115.71</v>
      </c>
      <c r="N2768" s="1" t="s">
        <v>21</v>
      </c>
      <c r="O2768" s="1" t="s">
        <v>37</v>
      </c>
    </row>
    <row r="2769" spans="1:15" x14ac:dyDescent="0.3">
      <c r="A2769" s="1" t="s">
        <v>6476</v>
      </c>
      <c r="B2769" s="2">
        <v>45364</v>
      </c>
      <c r="C2769" s="1" t="s">
        <v>6670</v>
      </c>
      <c r="D2769" s="1" t="s">
        <v>15</v>
      </c>
      <c r="E2769">
        <v>2024</v>
      </c>
      <c r="F2769" s="1" t="s">
        <v>184</v>
      </c>
      <c r="G2769" s="1" t="s">
        <v>185</v>
      </c>
      <c r="H2769" s="1" t="s">
        <v>4636</v>
      </c>
      <c r="I2769" s="1" t="s">
        <v>4637</v>
      </c>
      <c r="J2769" s="1" t="s">
        <v>20</v>
      </c>
      <c r="K2769" s="3">
        <v>8.9</v>
      </c>
      <c r="L2769">
        <v>3</v>
      </c>
      <c r="M2769" s="3">
        <v>26.7</v>
      </c>
      <c r="N2769" s="1" t="s">
        <v>21</v>
      </c>
      <c r="O2769" s="1" t="s">
        <v>44</v>
      </c>
    </row>
    <row r="2770" spans="1:15" x14ac:dyDescent="0.3">
      <c r="A2770" s="1" t="s">
        <v>6477</v>
      </c>
      <c r="B2770" s="2">
        <v>45543</v>
      </c>
      <c r="C2770" s="1" t="s">
        <v>6666</v>
      </c>
      <c r="D2770" s="1" t="s">
        <v>60</v>
      </c>
      <c r="E2770">
        <v>2024</v>
      </c>
      <c r="F2770" s="1" t="s">
        <v>1203</v>
      </c>
      <c r="G2770" s="1" t="s">
        <v>1204</v>
      </c>
      <c r="H2770" s="1" t="s">
        <v>1158</v>
      </c>
      <c r="I2770" s="1" t="s">
        <v>3448</v>
      </c>
      <c r="J2770" s="1" t="s">
        <v>70</v>
      </c>
      <c r="K2770" s="3">
        <v>20.83</v>
      </c>
      <c r="L2770">
        <v>2</v>
      </c>
      <c r="M2770" s="3">
        <v>41.66</v>
      </c>
      <c r="N2770" s="1" t="s">
        <v>6669</v>
      </c>
      <c r="O2770" s="1" t="s">
        <v>37</v>
      </c>
    </row>
    <row r="2771" spans="1:15" x14ac:dyDescent="0.3">
      <c r="A2771" s="1" t="s">
        <v>6478</v>
      </c>
      <c r="B2771" s="2">
        <v>44951</v>
      </c>
      <c r="C2771" s="1" t="s">
        <v>6670</v>
      </c>
      <c r="D2771" s="1" t="s">
        <v>210</v>
      </c>
      <c r="E2771">
        <v>2023</v>
      </c>
      <c r="F2771" s="1" t="s">
        <v>3350</v>
      </c>
      <c r="G2771" s="1" t="s">
        <v>6479</v>
      </c>
      <c r="H2771" s="1" t="s">
        <v>2319</v>
      </c>
      <c r="I2771" s="1" t="s">
        <v>2332</v>
      </c>
      <c r="J2771" s="1" t="s">
        <v>70</v>
      </c>
      <c r="K2771" s="3">
        <v>38.25</v>
      </c>
      <c r="L2771">
        <v>1</v>
      </c>
      <c r="M2771" s="3">
        <v>38.25</v>
      </c>
      <c r="N2771" s="1" t="s">
        <v>29</v>
      </c>
      <c r="O2771" s="1" t="s">
        <v>30</v>
      </c>
    </row>
    <row r="2772" spans="1:15" x14ac:dyDescent="0.3">
      <c r="A2772" s="1" t="s">
        <v>6480</v>
      </c>
      <c r="B2772" s="2">
        <v>44896</v>
      </c>
      <c r="C2772" s="1" t="s">
        <v>6672</v>
      </c>
      <c r="D2772" s="1" t="s">
        <v>107</v>
      </c>
      <c r="E2772">
        <v>2022</v>
      </c>
      <c r="F2772" s="1" t="s">
        <v>1413</v>
      </c>
      <c r="G2772" s="1" t="s">
        <v>5463</v>
      </c>
      <c r="H2772" s="1" t="s">
        <v>3733</v>
      </c>
      <c r="I2772" s="1" t="s">
        <v>3734</v>
      </c>
      <c r="J2772" s="1" t="s">
        <v>20</v>
      </c>
      <c r="K2772" s="3">
        <v>16.37</v>
      </c>
      <c r="L2772">
        <v>2</v>
      </c>
      <c r="M2772" s="3">
        <v>32.74</v>
      </c>
      <c r="N2772" s="1" t="s">
        <v>6669</v>
      </c>
      <c r="O2772" s="1" t="s">
        <v>44</v>
      </c>
    </row>
    <row r="2773" spans="1:15" x14ac:dyDescent="0.3">
      <c r="A2773" s="1" t="s">
        <v>6481</v>
      </c>
      <c r="B2773" s="2">
        <v>45335</v>
      </c>
      <c r="C2773" s="1" t="s">
        <v>6671</v>
      </c>
      <c r="D2773" s="1" t="s">
        <v>39</v>
      </c>
      <c r="E2773">
        <v>2024</v>
      </c>
      <c r="F2773" s="1" t="s">
        <v>3490</v>
      </c>
      <c r="G2773" s="1" t="s">
        <v>3491</v>
      </c>
      <c r="H2773" s="1" t="s">
        <v>445</v>
      </c>
      <c r="I2773" s="1" t="s">
        <v>446</v>
      </c>
      <c r="J2773" s="1" t="s">
        <v>70</v>
      </c>
      <c r="K2773" s="3">
        <v>35.92</v>
      </c>
      <c r="L2773">
        <v>1</v>
      </c>
      <c r="M2773" s="3">
        <v>35.92</v>
      </c>
      <c r="N2773" s="1" t="s">
        <v>21</v>
      </c>
      <c r="O2773" s="1" t="s">
        <v>22</v>
      </c>
    </row>
    <row r="2774" spans="1:15" x14ac:dyDescent="0.3">
      <c r="A2774" s="1" t="s">
        <v>6482</v>
      </c>
      <c r="B2774" s="2">
        <v>45139</v>
      </c>
      <c r="C2774" s="1" t="s">
        <v>6671</v>
      </c>
      <c r="D2774" s="1" t="s">
        <v>90</v>
      </c>
      <c r="E2774">
        <v>2023</v>
      </c>
      <c r="F2774" s="1" t="s">
        <v>6198</v>
      </c>
      <c r="G2774" s="1" t="s">
        <v>6199</v>
      </c>
      <c r="H2774" s="1" t="s">
        <v>4474</v>
      </c>
      <c r="I2774" s="1" t="s">
        <v>4475</v>
      </c>
      <c r="J2774" s="1" t="s">
        <v>20</v>
      </c>
      <c r="K2774" s="3">
        <v>19.100000000000001</v>
      </c>
      <c r="L2774">
        <v>2</v>
      </c>
      <c r="M2774" s="3">
        <v>38.200000000000003</v>
      </c>
      <c r="N2774" s="1" t="s">
        <v>21</v>
      </c>
      <c r="O2774" s="1" t="s">
        <v>44</v>
      </c>
    </row>
    <row r="2775" spans="1:15" x14ac:dyDescent="0.3">
      <c r="A2775" s="1" t="s">
        <v>6483</v>
      </c>
      <c r="B2775" s="2">
        <v>45350</v>
      </c>
      <c r="C2775" s="1" t="s">
        <v>6670</v>
      </c>
      <c r="D2775" s="1" t="s">
        <v>39</v>
      </c>
      <c r="E2775">
        <v>2024</v>
      </c>
      <c r="F2775" s="1" t="s">
        <v>2281</v>
      </c>
      <c r="G2775" s="1" t="s">
        <v>2282</v>
      </c>
      <c r="H2775" s="1" t="s">
        <v>6459</v>
      </c>
      <c r="I2775" s="1" t="s">
        <v>6484</v>
      </c>
      <c r="J2775" s="1" t="s">
        <v>70</v>
      </c>
      <c r="K2775" s="3">
        <v>29.11</v>
      </c>
      <c r="L2775">
        <v>4</v>
      </c>
      <c r="M2775" s="3">
        <v>116.44</v>
      </c>
      <c r="N2775" s="1" t="s">
        <v>29</v>
      </c>
      <c r="O2775" s="1" t="s">
        <v>44</v>
      </c>
    </row>
    <row r="2776" spans="1:15" x14ac:dyDescent="0.3">
      <c r="A2776" s="1" t="s">
        <v>6485</v>
      </c>
      <c r="B2776" s="2">
        <v>45303</v>
      </c>
      <c r="C2776" s="1" t="s">
        <v>6668</v>
      </c>
      <c r="D2776" s="1" t="s">
        <v>210</v>
      </c>
      <c r="E2776">
        <v>2024</v>
      </c>
      <c r="F2776" s="1" t="s">
        <v>2884</v>
      </c>
      <c r="G2776" s="1" t="s">
        <v>3870</v>
      </c>
      <c r="H2776" s="1" t="s">
        <v>3687</v>
      </c>
      <c r="I2776" s="1" t="s">
        <v>5543</v>
      </c>
      <c r="J2776" s="1" t="s">
        <v>51</v>
      </c>
      <c r="K2776" s="3">
        <v>18.649999999999999</v>
      </c>
      <c r="L2776">
        <v>5</v>
      </c>
      <c r="M2776" s="3">
        <v>93.25</v>
      </c>
      <c r="N2776" s="1" t="s">
        <v>21</v>
      </c>
      <c r="O2776" s="1" t="s">
        <v>22</v>
      </c>
    </row>
    <row r="2777" spans="1:15" x14ac:dyDescent="0.3">
      <c r="A2777" s="1" t="s">
        <v>6486</v>
      </c>
      <c r="B2777" s="2">
        <v>45506</v>
      </c>
      <c r="C2777" s="1" t="s">
        <v>6668</v>
      </c>
      <c r="D2777" s="1" t="s">
        <v>90</v>
      </c>
      <c r="E2777">
        <v>2024</v>
      </c>
      <c r="F2777" s="1" t="s">
        <v>1917</v>
      </c>
      <c r="G2777" s="1" t="s">
        <v>6462</v>
      </c>
      <c r="H2777" s="1" t="s">
        <v>588</v>
      </c>
      <c r="I2777" s="1" t="s">
        <v>1744</v>
      </c>
      <c r="J2777" s="1" t="s">
        <v>20</v>
      </c>
      <c r="K2777" s="3">
        <v>43.32</v>
      </c>
      <c r="L2777">
        <v>1</v>
      </c>
      <c r="M2777" s="3">
        <v>43.32</v>
      </c>
      <c r="N2777" s="1" t="s">
        <v>21</v>
      </c>
      <c r="O2777" s="1" t="s">
        <v>44</v>
      </c>
    </row>
    <row r="2778" spans="1:15" x14ac:dyDescent="0.3">
      <c r="A2778" s="1" t="s">
        <v>6487</v>
      </c>
      <c r="B2778" s="2">
        <v>45158</v>
      </c>
      <c r="C2778" s="1" t="s">
        <v>6666</v>
      </c>
      <c r="D2778" s="1" t="s">
        <v>90</v>
      </c>
      <c r="E2778">
        <v>2023</v>
      </c>
      <c r="F2778" s="1" t="s">
        <v>463</v>
      </c>
      <c r="G2778" s="1" t="s">
        <v>5354</v>
      </c>
      <c r="H2778" s="1" t="s">
        <v>478</v>
      </c>
      <c r="I2778" s="1" t="s">
        <v>3704</v>
      </c>
      <c r="J2778" s="1" t="s">
        <v>20</v>
      </c>
      <c r="K2778" s="3">
        <v>12.84</v>
      </c>
      <c r="L2778">
        <v>3</v>
      </c>
      <c r="M2778" s="3">
        <v>38.520000000000003</v>
      </c>
      <c r="N2778" s="1" t="s">
        <v>29</v>
      </c>
      <c r="O2778" s="1" t="s">
        <v>193</v>
      </c>
    </row>
    <row r="2779" spans="1:15" x14ac:dyDescent="0.3">
      <c r="A2779" s="1" t="s">
        <v>6488</v>
      </c>
      <c r="B2779" s="2">
        <v>45351</v>
      </c>
      <c r="C2779" s="1" t="s">
        <v>6672</v>
      </c>
      <c r="D2779" s="1" t="s">
        <v>39</v>
      </c>
      <c r="E2779">
        <v>2024</v>
      </c>
      <c r="F2779" s="1" t="s">
        <v>1215</v>
      </c>
      <c r="G2779" s="1" t="s">
        <v>1977</v>
      </c>
      <c r="H2779" s="1" t="s">
        <v>3299</v>
      </c>
      <c r="I2779" s="1" t="s">
        <v>3300</v>
      </c>
      <c r="J2779" s="1" t="s">
        <v>51</v>
      </c>
      <c r="K2779" s="3">
        <v>14.75</v>
      </c>
      <c r="L2779">
        <v>2</v>
      </c>
      <c r="M2779" s="3">
        <v>29.5</v>
      </c>
      <c r="N2779" s="1" t="s">
        <v>21</v>
      </c>
      <c r="O2779" s="1" t="s">
        <v>30</v>
      </c>
    </row>
    <row r="2780" spans="1:15" x14ac:dyDescent="0.3">
      <c r="A2780" s="1" t="s">
        <v>6489</v>
      </c>
      <c r="B2780" s="2">
        <v>45697</v>
      </c>
      <c r="C2780" s="1" t="s">
        <v>6666</v>
      </c>
      <c r="D2780" s="1" t="s">
        <v>39</v>
      </c>
      <c r="E2780">
        <v>2025</v>
      </c>
      <c r="F2780" s="1" t="s">
        <v>2875</v>
      </c>
      <c r="G2780" s="1" t="s">
        <v>4791</v>
      </c>
      <c r="H2780" s="1" t="s">
        <v>767</v>
      </c>
      <c r="I2780" s="1" t="s">
        <v>1017</v>
      </c>
      <c r="J2780" s="1" t="s">
        <v>87</v>
      </c>
      <c r="K2780" s="3">
        <v>30.52</v>
      </c>
      <c r="L2780">
        <v>1</v>
      </c>
      <c r="M2780" s="3">
        <v>30.52</v>
      </c>
      <c r="N2780" s="1" t="s">
        <v>21</v>
      </c>
      <c r="O2780" s="1" t="s">
        <v>95</v>
      </c>
    </row>
    <row r="2781" spans="1:15" x14ac:dyDescent="0.3">
      <c r="A2781" s="1" t="s">
        <v>6490</v>
      </c>
      <c r="B2781" s="2">
        <v>45257</v>
      </c>
      <c r="C2781" s="1" t="s">
        <v>6667</v>
      </c>
      <c r="D2781" s="1" t="s">
        <v>54</v>
      </c>
      <c r="E2781">
        <v>2023</v>
      </c>
      <c r="F2781" s="1" t="s">
        <v>611</v>
      </c>
      <c r="G2781" s="1" t="s">
        <v>6491</v>
      </c>
      <c r="H2781" s="1" t="s">
        <v>6492</v>
      </c>
      <c r="I2781" s="1" t="s">
        <v>6493</v>
      </c>
      <c r="J2781" s="1" t="s">
        <v>51</v>
      </c>
      <c r="K2781" s="3">
        <v>8.32</v>
      </c>
      <c r="L2781">
        <v>3</v>
      </c>
      <c r="M2781" s="3">
        <v>24.96</v>
      </c>
      <c r="N2781" s="1" t="s">
        <v>21</v>
      </c>
      <c r="O2781" s="1" t="s">
        <v>52</v>
      </c>
    </row>
    <row r="2782" spans="1:15" x14ac:dyDescent="0.3">
      <c r="A2782" s="1" t="s">
        <v>6494</v>
      </c>
      <c r="B2782" s="2">
        <v>45198</v>
      </c>
      <c r="C2782" s="1" t="s">
        <v>6668</v>
      </c>
      <c r="D2782" s="1" t="s">
        <v>60</v>
      </c>
      <c r="E2782">
        <v>2023</v>
      </c>
      <c r="F2782" s="1" t="s">
        <v>3632</v>
      </c>
      <c r="G2782" s="1" t="s">
        <v>5682</v>
      </c>
      <c r="H2782" s="1" t="s">
        <v>5215</v>
      </c>
      <c r="I2782" s="1" t="s">
        <v>5216</v>
      </c>
      <c r="J2782" s="1" t="s">
        <v>70</v>
      </c>
      <c r="K2782" s="3">
        <v>29.05</v>
      </c>
      <c r="L2782">
        <v>2</v>
      </c>
      <c r="M2782" s="3">
        <v>58.1</v>
      </c>
      <c r="N2782" s="1" t="s">
        <v>21</v>
      </c>
      <c r="O2782" s="1" t="s">
        <v>44</v>
      </c>
    </row>
    <row r="2783" spans="1:15" x14ac:dyDescent="0.3">
      <c r="A2783" s="1" t="s">
        <v>6495</v>
      </c>
      <c r="B2783" s="2">
        <v>44979</v>
      </c>
      <c r="C2783" s="1" t="s">
        <v>6670</v>
      </c>
      <c r="D2783" s="1" t="s">
        <v>39</v>
      </c>
      <c r="E2783">
        <v>2023</v>
      </c>
      <c r="F2783" s="1" t="s">
        <v>1555</v>
      </c>
      <c r="G2783" s="1" t="s">
        <v>6021</v>
      </c>
      <c r="H2783" s="1" t="s">
        <v>2535</v>
      </c>
      <c r="I2783" s="1" t="s">
        <v>2536</v>
      </c>
      <c r="J2783" s="1" t="s">
        <v>20</v>
      </c>
      <c r="K2783" s="3">
        <v>20.77</v>
      </c>
      <c r="L2783">
        <v>3</v>
      </c>
      <c r="M2783" s="3">
        <v>62.31</v>
      </c>
      <c r="N2783" s="1" t="s">
        <v>21</v>
      </c>
      <c r="O2783" s="1" t="s">
        <v>52</v>
      </c>
    </row>
    <row r="2784" spans="1:15" x14ac:dyDescent="0.3">
      <c r="A2784" s="1" t="s">
        <v>6496</v>
      </c>
      <c r="B2784" s="2">
        <v>44885</v>
      </c>
      <c r="C2784" s="1" t="s">
        <v>6666</v>
      </c>
      <c r="D2784" s="1" t="s">
        <v>54</v>
      </c>
      <c r="E2784">
        <v>2022</v>
      </c>
      <c r="F2784" s="1" t="s">
        <v>1043</v>
      </c>
      <c r="G2784" s="1" t="s">
        <v>2348</v>
      </c>
      <c r="H2784" s="1" t="s">
        <v>4355</v>
      </c>
      <c r="I2784" s="1" t="s">
        <v>4356</v>
      </c>
      <c r="J2784" s="1" t="s">
        <v>70</v>
      </c>
      <c r="K2784" s="3">
        <v>28.33</v>
      </c>
      <c r="L2784">
        <v>5</v>
      </c>
      <c r="M2784" s="3">
        <v>141.65</v>
      </c>
      <c r="N2784" s="1" t="s">
        <v>21</v>
      </c>
      <c r="O2784" s="1" t="s">
        <v>30</v>
      </c>
    </row>
    <row r="2785" spans="1:15" x14ac:dyDescent="0.3">
      <c r="A2785" s="1" t="s">
        <v>6497</v>
      </c>
      <c r="B2785" s="2">
        <v>45464</v>
      </c>
      <c r="C2785" s="1" t="s">
        <v>6668</v>
      </c>
      <c r="D2785" s="1" t="s">
        <v>24</v>
      </c>
      <c r="E2785">
        <v>2024</v>
      </c>
      <c r="F2785" s="1" t="s">
        <v>5741</v>
      </c>
      <c r="G2785" s="1" t="s">
        <v>5742</v>
      </c>
      <c r="H2785" s="1" t="s">
        <v>2678</v>
      </c>
      <c r="I2785" s="1" t="s">
        <v>2679</v>
      </c>
      <c r="J2785" s="1" t="s">
        <v>70</v>
      </c>
      <c r="K2785" s="3">
        <v>46.8</v>
      </c>
      <c r="L2785">
        <v>4</v>
      </c>
      <c r="M2785" s="3">
        <v>187.2</v>
      </c>
      <c r="N2785" s="1" t="s">
        <v>21</v>
      </c>
      <c r="O2785" s="1" t="s">
        <v>95</v>
      </c>
    </row>
    <row r="2786" spans="1:15" x14ac:dyDescent="0.3">
      <c r="A2786" s="1" t="s">
        <v>6498</v>
      </c>
      <c r="B2786" s="2">
        <v>45426</v>
      </c>
      <c r="C2786" s="1" t="s">
        <v>6671</v>
      </c>
      <c r="D2786" s="1" t="s">
        <v>46</v>
      </c>
      <c r="E2786">
        <v>2024</v>
      </c>
      <c r="F2786" s="1" t="s">
        <v>401</v>
      </c>
      <c r="G2786" s="1" t="s">
        <v>2118</v>
      </c>
      <c r="H2786" s="1" t="s">
        <v>2120</v>
      </c>
      <c r="I2786" s="1" t="s">
        <v>4729</v>
      </c>
      <c r="J2786" s="1" t="s">
        <v>51</v>
      </c>
      <c r="K2786" s="3">
        <v>40.880000000000003</v>
      </c>
      <c r="L2786">
        <v>5</v>
      </c>
      <c r="M2786" s="3">
        <v>204.4</v>
      </c>
      <c r="N2786" s="1" t="s">
        <v>29</v>
      </c>
      <c r="O2786" s="1" t="s">
        <v>37</v>
      </c>
    </row>
    <row r="2787" spans="1:15" x14ac:dyDescent="0.3">
      <c r="A2787" s="1" t="s">
        <v>6499</v>
      </c>
      <c r="B2787" s="2">
        <v>45509</v>
      </c>
      <c r="C2787" s="1" t="s">
        <v>6667</v>
      </c>
      <c r="D2787" s="1" t="s">
        <v>90</v>
      </c>
      <c r="E2787">
        <v>2024</v>
      </c>
      <c r="F2787" s="1" t="s">
        <v>2671</v>
      </c>
      <c r="G2787" s="1" t="s">
        <v>6500</v>
      </c>
      <c r="H2787" s="1" t="s">
        <v>806</v>
      </c>
      <c r="I2787" s="1" t="s">
        <v>3717</v>
      </c>
      <c r="J2787" s="1" t="s">
        <v>51</v>
      </c>
      <c r="K2787" s="3">
        <v>7.7</v>
      </c>
      <c r="L2787">
        <v>3</v>
      </c>
      <c r="M2787" s="3">
        <v>23.1</v>
      </c>
      <c r="N2787" s="1" t="s">
        <v>6669</v>
      </c>
      <c r="O2787" s="1" t="s">
        <v>37</v>
      </c>
    </row>
    <row r="2788" spans="1:15" x14ac:dyDescent="0.3">
      <c r="A2788" s="1" t="s">
        <v>6501</v>
      </c>
      <c r="B2788" s="2">
        <v>45347</v>
      </c>
      <c r="C2788" s="1" t="s">
        <v>6666</v>
      </c>
      <c r="D2788" s="1" t="s">
        <v>39</v>
      </c>
      <c r="E2788">
        <v>2024</v>
      </c>
      <c r="F2788" s="1" t="s">
        <v>728</v>
      </c>
      <c r="G2788" s="1" t="s">
        <v>729</v>
      </c>
      <c r="H2788" s="1" t="s">
        <v>375</v>
      </c>
      <c r="I2788" s="1" t="s">
        <v>376</v>
      </c>
      <c r="J2788" s="1" t="s">
        <v>20</v>
      </c>
      <c r="K2788" s="3">
        <v>14.56</v>
      </c>
      <c r="L2788">
        <v>5</v>
      </c>
      <c r="M2788" s="3">
        <v>72.8</v>
      </c>
      <c r="N2788" s="1" t="s">
        <v>21</v>
      </c>
      <c r="O2788" s="1" t="s">
        <v>22</v>
      </c>
    </row>
    <row r="2789" spans="1:15" x14ac:dyDescent="0.3">
      <c r="A2789" s="1" t="s">
        <v>6502</v>
      </c>
      <c r="B2789" s="2">
        <v>45530</v>
      </c>
      <c r="C2789" s="1" t="s">
        <v>6667</v>
      </c>
      <c r="D2789" s="1" t="s">
        <v>90</v>
      </c>
      <c r="E2789">
        <v>2024</v>
      </c>
      <c r="F2789" s="1" t="s">
        <v>2406</v>
      </c>
      <c r="G2789" s="1" t="s">
        <v>2700</v>
      </c>
      <c r="H2789" s="1" t="s">
        <v>3755</v>
      </c>
      <c r="I2789" s="1" t="s">
        <v>3756</v>
      </c>
      <c r="J2789" s="1" t="s">
        <v>87</v>
      </c>
      <c r="K2789" s="3">
        <v>13.37</v>
      </c>
      <c r="L2789">
        <v>1</v>
      </c>
      <c r="M2789" s="3">
        <v>13.37</v>
      </c>
      <c r="N2789" s="1" t="s">
        <v>21</v>
      </c>
      <c r="O2789" s="1" t="s">
        <v>37</v>
      </c>
    </row>
    <row r="2790" spans="1:15" x14ac:dyDescent="0.3">
      <c r="A2790" s="1" t="s">
        <v>6503</v>
      </c>
      <c r="B2790" s="2">
        <v>45094</v>
      </c>
      <c r="C2790" s="1" t="s">
        <v>6673</v>
      </c>
      <c r="D2790" s="1" t="s">
        <v>24</v>
      </c>
      <c r="E2790">
        <v>2023</v>
      </c>
      <c r="F2790" s="1" t="s">
        <v>3475</v>
      </c>
      <c r="G2790" s="1" t="s">
        <v>5277</v>
      </c>
      <c r="H2790" s="1" t="s">
        <v>660</v>
      </c>
      <c r="I2790" s="1" t="s">
        <v>6504</v>
      </c>
      <c r="J2790" s="1" t="s">
        <v>87</v>
      </c>
      <c r="K2790" s="3">
        <v>11.11</v>
      </c>
      <c r="L2790">
        <v>3</v>
      </c>
      <c r="M2790" s="3">
        <v>33.33</v>
      </c>
      <c r="N2790" s="1" t="s">
        <v>88</v>
      </c>
      <c r="O2790" s="1" t="s">
        <v>30</v>
      </c>
    </row>
    <row r="2791" spans="1:15" x14ac:dyDescent="0.3">
      <c r="A2791" s="1" t="s">
        <v>6505</v>
      </c>
      <c r="B2791" s="2">
        <v>44947</v>
      </c>
      <c r="C2791" s="1" t="s">
        <v>6673</v>
      </c>
      <c r="D2791" s="1" t="s">
        <v>210</v>
      </c>
      <c r="E2791">
        <v>2023</v>
      </c>
      <c r="F2791" s="1" t="s">
        <v>378</v>
      </c>
      <c r="G2791" s="1" t="s">
        <v>4712</v>
      </c>
      <c r="H2791" s="1" t="s">
        <v>5854</v>
      </c>
      <c r="I2791" s="1" t="s">
        <v>5855</v>
      </c>
      <c r="J2791" s="1" t="s">
        <v>70</v>
      </c>
      <c r="K2791" s="3">
        <v>7.05</v>
      </c>
      <c r="L2791">
        <v>2</v>
      </c>
      <c r="M2791" s="3">
        <v>14.1</v>
      </c>
      <c r="N2791" s="1" t="s">
        <v>88</v>
      </c>
      <c r="O2791" s="1" t="s">
        <v>52</v>
      </c>
    </row>
    <row r="2792" spans="1:15" x14ac:dyDescent="0.3">
      <c r="A2792" s="1" t="s">
        <v>6506</v>
      </c>
      <c r="B2792" s="2">
        <v>45647</v>
      </c>
      <c r="C2792" s="1" t="s">
        <v>6673</v>
      </c>
      <c r="D2792" s="1" t="s">
        <v>107</v>
      </c>
      <c r="E2792">
        <v>2024</v>
      </c>
      <c r="F2792" s="1" t="s">
        <v>308</v>
      </c>
      <c r="G2792" s="1" t="s">
        <v>6507</v>
      </c>
      <c r="H2792" s="1" t="s">
        <v>1518</v>
      </c>
      <c r="I2792" s="1" t="s">
        <v>1519</v>
      </c>
      <c r="J2792" s="1" t="s">
        <v>87</v>
      </c>
      <c r="K2792" s="3">
        <v>28.91</v>
      </c>
      <c r="L2792">
        <v>3</v>
      </c>
      <c r="M2792" s="3">
        <v>86.73</v>
      </c>
      <c r="N2792" s="1" t="s">
        <v>88</v>
      </c>
      <c r="O2792" s="1" t="s">
        <v>22</v>
      </c>
    </row>
    <row r="2793" spans="1:15" x14ac:dyDescent="0.3">
      <c r="A2793" s="1" t="s">
        <v>6508</v>
      </c>
      <c r="B2793" s="2">
        <v>44997</v>
      </c>
      <c r="C2793" s="1" t="s">
        <v>6666</v>
      </c>
      <c r="D2793" s="1" t="s">
        <v>15</v>
      </c>
      <c r="E2793">
        <v>2023</v>
      </c>
      <c r="F2793" s="1" t="s">
        <v>2227</v>
      </c>
      <c r="G2793" s="1" t="s">
        <v>2228</v>
      </c>
      <c r="H2793" s="1" t="s">
        <v>1580</v>
      </c>
      <c r="I2793" s="1" t="s">
        <v>1581</v>
      </c>
      <c r="J2793" s="1" t="s">
        <v>70</v>
      </c>
      <c r="K2793" s="3">
        <v>39.39</v>
      </c>
      <c r="L2793">
        <v>4</v>
      </c>
      <c r="M2793" s="3">
        <v>157.56</v>
      </c>
      <c r="N2793" s="1" t="s">
        <v>6669</v>
      </c>
      <c r="O2793" s="1" t="s">
        <v>52</v>
      </c>
    </row>
    <row r="2794" spans="1:15" x14ac:dyDescent="0.3">
      <c r="A2794" s="1" t="s">
        <v>6509</v>
      </c>
      <c r="B2794" s="2">
        <v>45180</v>
      </c>
      <c r="C2794" s="1" t="s">
        <v>6667</v>
      </c>
      <c r="D2794" s="1" t="s">
        <v>60</v>
      </c>
      <c r="E2794">
        <v>2023</v>
      </c>
      <c r="F2794" s="1" t="s">
        <v>3446</v>
      </c>
      <c r="G2794" s="1" t="s">
        <v>3447</v>
      </c>
      <c r="H2794" s="1" t="s">
        <v>3116</v>
      </c>
      <c r="I2794" s="1" t="s">
        <v>3117</v>
      </c>
      <c r="J2794" s="1" t="s">
        <v>87</v>
      </c>
      <c r="K2794" s="3">
        <v>24.46</v>
      </c>
      <c r="L2794">
        <v>2</v>
      </c>
      <c r="M2794" s="3">
        <v>48.92</v>
      </c>
      <c r="N2794" s="1" t="s">
        <v>6669</v>
      </c>
      <c r="O2794" s="1" t="s">
        <v>30</v>
      </c>
    </row>
    <row r="2795" spans="1:15" x14ac:dyDescent="0.3">
      <c r="A2795" s="1" t="s">
        <v>6510</v>
      </c>
      <c r="B2795" s="2">
        <v>44861</v>
      </c>
      <c r="C2795" s="1" t="s">
        <v>6672</v>
      </c>
      <c r="D2795" s="1" t="s">
        <v>133</v>
      </c>
      <c r="E2795">
        <v>2022</v>
      </c>
      <c r="F2795" s="1" t="s">
        <v>245</v>
      </c>
      <c r="G2795" s="1" t="s">
        <v>246</v>
      </c>
      <c r="H2795" s="1" t="s">
        <v>93</v>
      </c>
      <c r="I2795" s="1" t="s">
        <v>3844</v>
      </c>
      <c r="J2795" s="1" t="s">
        <v>87</v>
      </c>
      <c r="K2795" s="3">
        <v>39.119999999999997</v>
      </c>
      <c r="L2795">
        <v>3</v>
      </c>
      <c r="M2795" s="3">
        <v>117.36</v>
      </c>
      <c r="N2795" s="1" t="s">
        <v>21</v>
      </c>
      <c r="O2795" s="1" t="s">
        <v>22</v>
      </c>
    </row>
    <row r="2796" spans="1:15" x14ac:dyDescent="0.3">
      <c r="A2796" s="1" t="s">
        <v>6511</v>
      </c>
      <c r="B2796" s="2">
        <v>45408</v>
      </c>
      <c r="C2796" s="1" t="s">
        <v>6668</v>
      </c>
      <c r="D2796" s="1" t="s">
        <v>82</v>
      </c>
      <c r="E2796">
        <v>2024</v>
      </c>
      <c r="F2796" s="1" t="s">
        <v>3605</v>
      </c>
      <c r="G2796" s="1" t="s">
        <v>3606</v>
      </c>
      <c r="H2796" s="1" t="s">
        <v>3253</v>
      </c>
      <c r="I2796" s="1" t="s">
        <v>3254</v>
      </c>
      <c r="J2796" s="1" t="s">
        <v>20</v>
      </c>
      <c r="K2796" s="3">
        <v>22.54</v>
      </c>
      <c r="L2796">
        <v>5</v>
      </c>
      <c r="M2796" s="3">
        <v>112.7</v>
      </c>
      <c r="N2796" s="1" t="s">
        <v>29</v>
      </c>
      <c r="O2796" s="1" t="s">
        <v>37</v>
      </c>
    </row>
    <row r="2797" spans="1:15" x14ac:dyDescent="0.3">
      <c r="A2797" s="1" t="s">
        <v>6512</v>
      </c>
      <c r="B2797" s="2">
        <v>45402</v>
      </c>
      <c r="C2797" s="1" t="s">
        <v>6673</v>
      </c>
      <c r="D2797" s="1" t="s">
        <v>82</v>
      </c>
      <c r="E2797">
        <v>2024</v>
      </c>
      <c r="F2797" s="1" t="s">
        <v>1482</v>
      </c>
      <c r="G2797" s="1" t="s">
        <v>1483</v>
      </c>
      <c r="H2797" s="1" t="s">
        <v>1806</v>
      </c>
      <c r="I2797" s="1" t="s">
        <v>4672</v>
      </c>
      <c r="J2797" s="1" t="s">
        <v>20</v>
      </c>
      <c r="K2797" s="3">
        <v>17.02</v>
      </c>
      <c r="L2797">
        <v>5</v>
      </c>
      <c r="M2797" s="3">
        <v>85.1</v>
      </c>
      <c r="N2797" s="1" t="s">
        <v>21</v>
      </c>
      <c r="O2797" s="1" t="s">
        <v>30</v>
      </c>
    </row>
    <row r="2798" spans="1:15" x14ac:dyDescent="0.3">
      <c r="A2798" s="1" t="s">
        <v>6513</v>
      </c>
      <c r="B2798" s="2">
        <v>45091</v>
      </c>
      <c r="C2798" s="1" t="s">
        <v>6670</v>
      </c>
      <c r="D2798" s="1" t="s">
        <v>24</v>
      </c>
      <c r="E2798">
        <v>2023</v>
      </c>
      <c r="F2798" s="1" t="s">
        <v>898</v>
      </c>
      <c r="G2798" s="1" t="s">
        <v>5508</v>
      </c>
      <c r="H2798" s="1" t="s">
        <v>2174</v>
      </c>
      <c r="I2798" s="1" t="s">
        <v>2573</v>
      </c>
      <c r="J2798" s="1" t="s">
        <v>87</v>
      </c>
      <c r="K2798" s="3">
        <v>28.88</v>
      </c>
      <c r="L2798">
        <v>5</v>
      </c>
      <c r="M2798" s="3">
        <v>144.4</v>
      </c>
      <c r="N2798" s="1" t="s">
        <v>6669</v>
      </c>
      <c r="O2798" s="1" t="s">
        <v>22</v>
      </c>
    </row>
    <row r="2799" spans="1:15" x14ac:dyDescent="0.3">
      <c r="A2799" s="1" t="s">
        <v>6514</v>
      </c>
      <c r="B2799" s="2">
        <v>45269</v>
      </c>
      <c r="C2799" s="1" t="s">
        <v>6673</v>
      </c>
      <c r="D2799" s="1" t="s">
        <v>107</v>
      </c>
      <c r="E2799">
        <v>2023</v>
      </c>
      <c r="F2799" s="1" t="s">
        <v>1035</v>
      </c>
      <c r="G2799" s="1" t="s">
        <v>5130</v>
      </c>
      <c r="H2799" s="1" t="s">
        <v>2093</v>
      </c>
      <c r="I2799" s="1" t="s">
        <v>4881</v>
      </c>
      <c r="J2799" s="1" t="s">
        <v>20</v>
      </c>
      <c r="K2799" s="3">
        <v>10.44</v>
      </c>
      <c r="L2799">
        <v>3</v>
      </c>
      <c r="M2799" s="3">
        <v>31.32</v>
      </c>
      <c r="N2799" s="1" t="s">
        <v>29</v>
      </c>
      <c r="O2799" s="1" t="s">
        <v>22</v>
      </c>
    </row>
    <row r="2800" spans="1:15" x14ac:dyDescent="0.3">
      <c r="A2800" s="1" t="s">
        <v>6515</v>
      </c>
      <c r="B2800" s="2">
        <v>45808</v>
      </c>
      <c r="C2800" s="1" t="s">
        <v>6673</v>
      </c>
      <c r="D2800" s="1" t="s">
        <v>46</v>
      </c>
      <c r="E2800">
        <v>2025</v>
      </c>
      <c r="F2800" s="1" t="s">
        <v>438</v>
      </c>
      <c r="G2800" s="1" t="s">
        <v>439</v>
      </c>
      <c r="H2800" s="1" t="s">
        <v>2792</v>
      </c>
      <c r="I2800" s="1" t="s">
        <v>2793</v>
      </c>
      <c r="J2800" s="1" t="s">
        <v>20</v>
      </c>
      <c r="K2800" s="3">
        <v>19.71</v>
      </c>
      <c r="L2800">
        <v>5</v>
      </c>
      <c r="M2800" s="3">
        <v>98.55</v>
      </c>
      <c r="N2800" s="1" t="s">
        <v>21</v>
      </c>
      <c r="O2800" s="1" t="s">
        <v>30</v>
      </c>
    </row>
    <row r="2801" spans="1:15" x14ac:dyDescent="0.3">
      <c r="A2801" s="1" t="s">
        <v>6516</v>
      </c>
      <c r="B2801" s="2">
        <v>44995</v>
      </c>
      <c r="C2801" s="1" t="s">
        <v>6668</v>
      </c>
      <c r="D2801" s="1" t="s">
        <v>15</v>
      </c>
      <c r="E2801">
        <v>2023</v>
      </c>
      <c r="F2801" s="1" t="s">
        <v>2932</v>
      </c>
      <c r="G2801" s="1" t="s">
        <v>2200</v>
      </c>
      <c r="H2801" s="1" t="s">
        <v>645</v>
      </c>
      <c r="I2801" s="1" t="s">
        <v>646</v>
      </c>
      <c r="J2801" s="1" t="s">
        <v>87</v>
      </c>
      <c r="K2801" s="3">
        <v>39.57</v>
      </c>
      <c r="L2801">
        <v>4</v>
      </c>
      <c r="M2801" s="3">
        <v>158.28</v>
      </c>
      <c r="N2801" s="1" t="s">
        <v>6669</v>
      </c>
      <c r="O2801" s="1" t="s">
        <v>193</v>
      </c>
    </row>
    <row r="2802" spans="1:15" x14ac:dyDescent="0.3">
      <c r="A2802" s="1" t="s">
        <v>6517</v>
      </c>
      <c r="B2802" s="2">
        <v>45122</v>
      </c>
      <c r="C2802" s="1" t="s">
        <v>6673</v>
      </c>
      <c r="D2802" s="1" t="s">
        <v>32</v>
      </c>
      <c r="E2802">
        <v>2023</v>
      </c>
      <c r="F2802" s="1" t="s">
        <v>1275</v>
      </c>
      <c r="G2802" s="1" t="s">
        <v>6154</v>
      </c>
      <c r="H2802" s="1" t="s">
        <v>4266</v>
      </c>
      <c r="I2802" s="1" t="s">
        <v>6196</v>
      </c>
      <c r="J2802" s="1" t="s">
        <v>87</v>
      </c>
      <c r="K2802" s="3">
        <v>40.049999999999997</v>
      </c>
      <c r="L2802">
        <v>4</v>
      </c>
      <c r="M2802" s="3">
        <v>160.19999999999999</v>
      </c>
      <c r="N2802" s="1" t="s">
        <v>29</v>
      </c>
      <c r="O2802" s="1" t="s">
        <v>44</v>
      </c>
    </row>
    <row r="2803" spans="1:15" x14ac:dyDescent="0.3">
      <c r="A2803" s="1" t="s">
        <v>6518</v>
      </c>
      <c r="B2803" s="2">
        <v>44933</v>
      </c>
      <c r="C2803" s="1" t="s">
        <v>6673</v>
      </c>
      <c r="D2803" s="1" t="s">
        <v>210</v>
      </c>
      <c r="E2803">
        <v>2023</v>
      </c>
      <c r="F2803" s="1" t="s">
        <v>6519</v>
      </c>
      <c r="G2803" s="1" t="s">
        <v>6520</v>
      </c>
      <c r="H2803" s="1" t="s">
        <v>3798</v>
      </c>
      <c r="I2803" s="1" t="s">
        <v>6521</v>
      </c>
      <c r="J2803" s="1" t="s">
        <v>20</v>
      </c>
      <c r="K2803" s="3">
        <v>12.67</v>
      </c>
      <c r="L2803">
        <v>1</v>
      </c>
      <c r="M2803" s="3">
        <v>12.67</v>
      </c>
      <c r="N2803" s="1" t="s">
        <v>29</v>
      </c>
      <c r="O2803" s="1" t="s">
        <v>30</v>
      </c>
    </row>
    <row r="2804" spans="1:15" x14ac:dyDescent="0.3">
      <c r="A2804" s="1" t="s">
        <v>6522</v>
      </c>
      <c r="B2804" s="2">
        <v>45811</v>
      </c>
      <c r="C2804" s="1" t="s">
        <v>6671</v>
      </c>
      <c r="D2804" s="1" t="s">
        <v>24</v>
      </c>
      <c r="E2804">
        <v>2025</v>
      </c>
      <c r="F2804" s="1" t="s">
        <v>205</v>
      </c>
      <c r="G2804" s="1" t="s">
        <v>3497</v>
      </c>
      <c r="H2804" s="1" t="s">
        <v>93</v>
      </c>
      <c r="I2804" s="1" t="s">
        <v>315</v>
      </c>
      <c r="J2804" s="1" t="s">
        <v>70</v>
      </c>
      <c r="K2804" s="3">
        <v>12.3</v>
      </c>
      <c r="L2804">
        <v>1</v>
      </c>
      <c r="M2804" s="3">
        <v>12.3</v>
      </c>
      <c r="N2804" s="1" t="s">
        <v>21</v>
      </c>
      <c r="O2804" s="1" t="s">
        <v>95</v>
      </c>
    </row>
    <row r="2805" spans="1:15" x14ac:dyDescent="0.3">
      <c r="A2805" s="1" t="s">
        <v>6523</v>
      </c>
      <c r="B2805" s="2">
        <v>44931</v>
      </c>
      <c r="C2805" s="1" t="s">
        <v>6672</v>
      </c>
      <c r="D2805" s="1" t="s">
        <v>210</v>
      </c>
      <c r="E2805">
        <v>2023</v>
      </c>
      <c r="F2805" s="1" t="s">
        <v>2919</v>
      </c>
      <c r="G2805" s="1" t="s">
        <v>3745</v>
      </c>
      <c r="H2805" s="1" t="s">
        <v>1566</v>
      </c>
      <c r="I2805" s="1" t="s">
        <v>1567</v>
      </c>
      <c r="J2805" s="1" t="s">
        <v>20</v>
      </c>
      <c r="K2805" s="3">
        <v>10.33</v>
      </c>
      <c r="L2805">
        <v>1</v>
      </c>
      <c r="M2805" s="3">
        <v>10.33</v>
      </c>
      <c r="N2805" s="1" t="s">
        <v>21</v>
      </c>
      <c r="O2805" s="1" t="s">
        <v>37</v>
      </c>
    </row>
    <row r="2806" spans="1:15" x14ac:dyDescent="0.3">
      <c r="A2806" s="1" t="s">
        <v>6524</v>
      </c>
      <c r="B2806" s="2">
        <v>45334</v>
      </c>
      <c r="C2806" s="1" t="s">
        <v>6667</v>
      </c>
      <c r="D2806" s="1" t="s">
        <v>39</v>
      </c>
      <c r="E2806">
        <v>2024</v>
      </c>
      <c r="F2806" s="1" t="s">
        <v>2406</v>
      </c>
      <c r="G2806" s="1" t="s">
        <v>3182</v>
      </c>
      <c r="H2806" s="1" t="s">
        <v>247</v>
      </c>
      <c r="I2806" s="1" t="s">
        <v>483</v>
      </c>
      <c r="J2806" s="1" t="s">
        <v>70</v>
      </c>
      <c r="K2806" s="3">
        <v>7.81</v>
      </c>
      <c r="L2806">
        <v>4</v>
      </c>
      <c r="M2806" s="3">
        <v>31.24</v>
      </c>
      <c r="N2806" s="1" t="s">
        <v>6669</v>
      </c>
      <c r="O2806" s="1" t="s">
        <v>193</v>
      </c>
    </row>
    <row r="2807" spans="1:15" x14ac:dyDescent="0.3">
      <c r="A2807" s="1" t="s">
        <v>6525</v>
      </c>
      <c r="B2807" s="2">
        <v>45059</v>
      </c>
      <c r="C2807" s="1" t="s">
        <v>6673</v>
      </c>
      <c r="D2807" s="1" t="s">
        <v>46</v>
      </c>
      <c r="E2807">
        <v>2023</v>
      </c>
      <c r="F2807" s="1" t="s">
        <v>2136</v>
      </c>
      <c r="G2807" s="1" t="s">
        <v>2137</v>
      </c>
      <c r="H2807" s="1" t="s">
        <v>310</v>
      </c>
      <c r="I2807" s="1" t="s">
        <v>744</v>
      </c>
      <c r="J2807" s="1" t="s">
        <v>70</v>
      </c>
      <c r="K2807" s="3">
        <v>26.13</v>
      </c>
      <c r="L2807">
        <v>5</v>
      </c>
      <c r="M2807" s="3">
        <v>130.65</v>
      </c>
      <c r="N2807" s="1" t="s">
        <v>29</v>
      </c>
      <c r="O2807" s="1" t="s">
        <v>44</v>
      </c>
    </row>
    <row r="2808" spans="1:15" x14ac:dyDescent="0.3">
      <c r="A2808" s="1" t="s">
        <v>6526</v>
      </c>
      <c r="B2808" s="2">
        <v>44994</v>
      </c>
      <c r="C2808" s="1" t="s">
        <v>6672</v>
      </c>
      <c r="D2808" s="1" t="s">
        <v>15</v>
      </c>
      <c r="E2808">
        <v>2023</v>
      </c>
      <c r="F2808" s="1" t="s">
        <v>1846</v>
      </c>
      <c r="G2808" s="1" t="s">
        <v>1847</v>
      </c>
      <c r="H2808" s="1" t="s">
        <v>2037</v>
      </c>
      <c r="I2808" s="1" t="s">
        <v>2038</v>
      </c>
      <c r="J2808" s="1" t="s">
        <v>87</v>
      </c>
      <c r="K2808" s="3">
        <v>37.11</v>
      </c>
      <c r="L2808">
        <v>1</v>
      </c>
      <c r="M2808" s="3">
        <v>37.11</v>
      </c>
      <c r="N2808" s="1" t="s">
        <v>6669</v>
      </c>
      <c r="O2808" s="1" t="s">
        <v>44</v>
      </c>
    </row>
    <row r="2809" spans="1:15" x14ac:dyDescent="0.3">
      <c r="A2809" s="1" t="s">
        <v>6527</v>
      </c>
      <c r="B2809" s="2">
        <v>44946</v>
      </c>
      <c r="C2809" s="1" t="s">
        <v>6668</v>
      </c>
      <c r="D2809" s="1" t="s">
        <v>210</v>
      </c>
      <c r="E2809">
        <v>2023</v>
      </c>
      <c r="F2809" s="1" t="s">
        <v>419</v>
      </c>
      <c r="G2809" s="1" t="s">
        <v>2512</v>
      </c>
      <c r="H2809" s="1" t="s">
        <v>2650</v>
      </c>
      <c r="I2809" s="1" t="s">
        <v>2651</v>
      </c>
      <c r="J2809" s="1" t="s">
        <v>70</v>
      </c>
      <c r="K2809" s="3">
        <v>13.43</v>
      </c>
      <c r="L2809">
        <v>5</v>
      </c>
      <c r="M2809" s="3">
        <v>67.150000000000006</v>
      </c>
      <c r="N2809" s="1" t="s">
        <v>21</v>
      </c>
      <c r="O2809" s="1" t="s">
        <v>193</v>
      </c>
    </row>
    <row r="2810" spans="1:15" x14ac:dyDescent="0.3">
      <c r="A2810" s="1" t="s">
        <v>6528</v>
      </c>
      <c r="B2810" s="2">
        <v>45370</v>
      </c>
      <c r="C2810" s="1" t="s">
        <v>6671</v>
      </c>
      <c r="D2810" s="1" t="s">
        <v>15</v>
      </c>
      <c r="E2810">
        <v>2024</v>
      </c>
      <c r="F2810" s="1" t="s">
        <v>3987</v>
      </c>
      <c r="G2810" s="1" t="s">
        <v>4803</v>
      </c>
      <c r="H2810" s="1" t="s">
        <v>2161</v>
      </c>
      <c r="I2810" s="1" t="s">
        <v>2162</v>
      </c>
      <c r="J2810" s="1" t="s">
        <v>70</v>
      </c>
      <c r="K2810" s="3">
        <v>28.29</v>
      </c>
      <c r="L2810">
        <v>2</v>
      </c>
      <c r="M2810" s="3">
        <v>56.58</v>
      </c>
      <c r="N2810" s="1" t="s">
        <v>21</v>
      </c>
      <c r="O2810" s="1" t="s">
        <v>193</v>
      </c>
    </row>
    <row r="2811" spans="1:15" x14ac:dyDescent="0.3">
      <c r="A2811" s="1" t="s">
        <v>6529</v>
      </c>
      <c r="B2811" s="2">
        <v>45712</v>
      </c>
      <c r="C2811" s="1" t="s">
        <v>6667</v>
      </c>
      <c r="D2811" s="1" t="s">
        <v>39</v>
      </c>
      <c r="E2811">
        <v>2025</v>
      </c>
      <c r="F2811" s="1" t="s">
        <v>2180</v>
      </c>
      <c r="G2811" s="1" t="s">
        <v>5839</v>
      </c>
      <c r="H2811" s="1" t="s">
        <v>1024</v>
      </c>
      <c r="I2811" s="1" t="s">
        <v>1904</v>
      </c>
      <c r="J2811" s="1" t="s">
        <v>87</v>
      </c>
      <c r="K2811" s="3">
        <v>28.26</v>
      </c>
      <c r="L2811">
        <v>3</v>
      </c>
      <c r="M2811" s="3">
        <v>84.78</v>
      </c>
      <c r="N2811" s="1" t="s">
        <v>21</v>
      </c>
      <c r="O2811" s="1" t="s">
        <v>22</v>
      </c>
    </row>
    <row r="2812" spans="1:15" x14ac:dyDescent="0.3">
      <c r="A2812" s="1" t="s">
        <v>6530</v>
      </c>
      <c r="B2812" s="2">
        <v>45049</v>
      </c>
      <c r="C2812" s="1" t="s">
        <v>6670</v>
      </c>
      <c r="D2812" s="1" t="s">
        <v>46</v>
      </c>
      <c r="E2812">
        <v>2023</v>
      </c>
      <c r="F2812" s="1" t="s">
        <v>755</v>
      </c>
      <c r="G2812" s="1" t="s">
        <v>756</v>
      </c>
      <c r="H2812" s="1" t="s">
        <v>228</v>
      </c>
      <c r="I2812" s="1" t="s">
        <v>229</v>
      </c>
      <c r="J2812" s="1" t="s">
        <v>70</v>
      </c>
      <c r="K2812" s="3">
        <v>19.89</v>
      </c>
      <c r="L2812">
        <v>2</v>
      </c>
      <c r="M2812" s="3">
        <v>39.78</v>
      </c>
      <c r="N2812" s="1" t="s">
        <v>88</v>
      </c>
      <c r="O2812" s="1" t="s">
        <v>22</v>
      </c>
    </row>
    <row r="2813" spans="1:15" x14ac:dyDescent="0.3">
      <c r="A2813" s="1" t="s">
        <v>6531</v>
      </c>
      <c r="B2813" s="2">
        <v>45403</v>
      </c>
      <c r="C2813" s="1" t="s">
        <v>6666</v>
      </c>
      <c r="D2813" s="1" t="s">
        <v>82</v>
      </c>
      <c r="E2813">
        <v>2024</v>
      </c>
      <c r="F2813" s="1" t="s">
        <v>6532</v>
      </c>
      <c r="G2813" s="1" t="s">
        <v>6533</v>
      </c>
      <c r="H2813" s="1" t="s">
        <v>836</v>
      </c>
      <c r="I2813" s="1" t="s">
        <v>6534</v>
      </c>
      <c r="J2813" s="1" t="s">
        <v>70</v>
      </c>
      <c r="K2813" s="3">
        <v>48.86</v>
      </c>
      <c r="L2813">
        <v>4</v>
      </c>
      <c r="M2813" s="3">
        <v>195.44</v>
      </c>
      <c r="N2813" s="1" t="s">
        <v>88</v>
      </c>
      <c r="O2813" s="1" t="s">
        <v>22</v>
      </c>
    </row>
    <row r="2814" spans="1:15" x14ac:dyDescent="0.3">
      <c r="A2814" s="1" t="s">
        <v>6535</v>
      </c>
      <c r="B2814" s="2">
        <v>45853</v>
      </c>
      <c r="C2814" s="1" t="s">
        <v>6671</v>
      </c>
      <c r="D2814" s="1" t="s">
        <v>32</v>
      </c>
      <c r="E2814">
        <v>2025</v>
      </c>
      <c r="F2814" s="1" t="s">
        <v>1511</v>
      </c>
      <c r="G2814" s="1" t="s">
        <v>1512</v>
      </c>
      <c r="H2814" s="1" t="s">
        <v>282</v>
      </c>
      <c r="I2814" s="1" t="s">
        <v>1577</v>
      </c>
      <c r="J2814" s="1" t="s">
        <v>20</v>
      </c>
      <c r="K2814" s="3">
        <v>28.54</v>
      </c>
      <c r="L2814">
        <v>5</v>
      </c>
      <c r="M2814" s="3">
        <v>142.69999999999999</v>
      </c>
      <c r="N2814" s="1" t="s">
        <v>21</v>
      </c>
      <c r="O2814" s="1" t="s">
        <v>22</v>
      </c>
    </row>
    <row r="2815" spans="1:15" x14ac:dyDescent="0.3">
      <c r="A2815" s="1" t="s">
        <v>6536</v>
      </c>
      <c r="B2815" s="2">
        <v>45057</v>
      </c>
      <c r="C2815" s="1" t="s">
        <v>6672</v>
      </c>
      <c r="D2815" s="1" t="s">
        <v>46</v>
      </c>
      <c r="E2815">
        <v>2023</v>
      </c>
      <c r="F2815" s="1" t="s">
        <v>2932</v>
      </c>
      <c r="G2815" s="1" t="s">
        <v>3406</v>
      </c>
      <c r="H2815" s="1" t="s">
        <v>4166</v>
      </c>
      <c r="I2815" s="1" t="s">
        <v>5567</v>
      </c>
      <c r="J2815" s="1" t="s">
        <v>70</v>
      </c>
      <c r="K2815" s="3">
        <v>18.55</v>
      </c>
      <c r="L2815">
        <v>2</v>
      </c>
      <c r="M2815" s="3">
        <v>37.1</v>
      </c>
      <c r="N2815" s="1" t="s">
        <v>6669</v>
      </c>
      <c r="O2815" s="1" t="s">
        <v>37</v>
      </c>
    </row>
    <row r="2816" spans="1:15" x14ac:dyDescent="0.3">
      <c r="A2816" s="1" t="s">
        <v>6537</v>
      </c>
      <c r="B2816" s="2">
        <v>45535</v>
      </c>
      <c r="C2816" s="1" t="s">
        <v>6673</v>
      </c>
      <c r="D2816" s="1" t="s">
        <v>90</v>
      </c>
      <c r="E2816">
        <v>2024</v>
      </c>
      <c r="F2816" s="1" t="s">
        <v>1917</v>
      </c>
      <c r="G2816" s="1" t="s">
        <v>1918</v>
      </c>
      <c r="H2816" s="1" t="s">
        <v>1530</v>
      </c>
      <c r="I2816" s="1" t="s">
        <v>4424</v>
      </c>
      <c r="J2816" s="1" t="s">
        <v>51</v>
      </c>
      <c r="K2816" s="3">
        <v>52.93</v>
      </c>
      <c r="L2816">
        <v>2</v>
      </c>
      <c r="M2816" s="3">
        <v>105.86</v>
      </c>
      <c r="N2816" s="1" t="s">
        <v>21</v>
      </c>
      <c r="O2816" s="1" t="s">
        <v>30</v>
      </c>
    </row>
    <row r="2817" spans="1:15" x14ac:dyDescent="0.3">
      <c r="A2817" s="1" t="s">
        <v>6538</v>
      </c>
      <c r="B2817" s="2">
        <v>45307</v>
      </c>
      <c r="C2817" s="1" t="s">
        <v>6671</v>
      </c>
      <c r="D2817" s="1" t="s">
        <v>210</v>
      </c>
      <c r="E2817">
        <v>2024</v>
      </c>
      <c r="F2817" s="1" t="s">
        <v>4622</v>
      </c>
      <c r="G2817" s="1" t="s">
        <v>5887</v>
      </c>
      <c r="H2817" s="1" t="s">
        <v>1251</v>
      </c>
      <c r="I2817" s="1" t="s">
        <v>3658</v>
      </c>
      <c r="J2817" s="1" t="s">
        <v>20</v>
      </c>
      <c r="K2817" s="3">
        <v>15.23</v>
      </c>
      <c r="L2817">
        <v>2</v>
      </c>
      <c r="M2817" s="3">
        <v>30.46</v>
      </c>
      <c r="N2817" s="1" t="s">
        <v>21</v>
      </c>
      <c r="O2817" s="1" t="s">
        <v>37</v>
      </c>
    </row>
    <row r="2818" spans="1:15" x14ac:dyDescent="0.3">
      <c r="A2818" s="1" t="s">
        <v>6539</v>
      </c>
      <c r="B2818" s="2">
        <v>45509</v>
      </c>
      <c r="C2818" s="1" t="s">
        <v>6667</v>
      </c>
      <c r="D2818" s="1" t="s">
        <v>90</v>
      </c>
      <c r="E2818">
        <v>2024</v>
      </c>
      <c r="F2818" s="1" t="s">
        <v>3033</v>
      </c>
      <c r="G2818" s="1" t="s">
        <v>3391</v>
      </c>
      <c r="H2818" s="1" t="s">
        <v>3332</v>
      </c>
      <c r="I2818" s="1" t="s">
        <v>3333</v>
      </c>
      <c r="J2818" s="1" t="s">
        <v>20</v>
      </c>
      <c r="K2818" s="3">
        <v>26.55</v>
      </c>
      <c r="L2818">
        <v>1</v>
      </c>
      <c r="M2818" s="3">
        <v>26.55</v>
      </c>
      <c r="N2818" s="1" t="s">
        <v>21</v>
      </c>
      <c r="O2818" s="1" t="s">
        <v>37</v>
      </c>
    </row>
    <row r="2819" spans="1:15" x14ac:dyDescent="0.3">
      <c r="A2819" s="1" t="s">
        <v>6540</v>
      </c>
      <c r="B2819" s="2">
        <v>45574</v>
      </c>
      <c r="C2819" s="1" t="s">
        <v>6670</v>
      </c>
      <c r="D2819" s="1" t="s">
        <v>133</v>
      </c>
      <c r="E2819">
        <v>2024</v>
      </c>
      <c r="F2819" s="1" t="s">
        <v>1971</v>
      </c>
      <c r="G2819" s="1" t="s">
        <v>1972</v>
      </c>
      <c r="H2819" s="1" t="s">
        <v>6541</v>
      </c>
      <c r="I2819" s="1" t="s">
        <v>6542</v>
      </c>
      <c r="J2819" s="1" t="s">
        <v>51</v>
      </c>
      <c r="K2819" s="3">
        <v>26.14</v>
      </c>
      <c r="L2819">
        <v>4</v>
      </c>
      <c r="M2819" s="3">
        <v>104.56</v>
      </c>
      <c r="N2819" s="1" t="s">
        <v>88</v>
      </c>
      <c r="O2819" s="1" t="s">
        <v>37</v>
      </c>
    </row>
    <row r="2820" spans="1:15" x14ac:dyDescent="0.3">
      <c r="A2820" s="1" t="s">
        <v>6543</v>
      </c>
      <c r="B2820" s="2">
        <v>45043</v>
      </c>
      <c r="C2820" s="1" t="s">
        <v>6672</v>
      </c>
      <c r="D2820" s="1" t="s">
        <v>82</v>
      </c>
      <c r="E2820">
        <v>2023</v>
      </c>
      <c r="F2820" s="1" t="s">
        <v>5033</v>
      </c>
      <c r="G2820" s="1" t="s">
        <v>5034</v>
      </c>
      <c r="H2820" s="1" t="s">
        <v>3762</v>
      </c>
      <c r="I2820" s="1" t="s">
        <v>3763</v>
      </c>
      <c r="J2820" s="1" t="s">
        <v>70</v>
      </c>
      <c r="K2820" s="3">
        <v>45.95</v>
      </c>
      <c r="L2820">
        <v>5</v>
      </c>
      <c r="M2820" s="3">
        <v>229.75</v>
      </c>
      <c r="N2820" s="1" t="s">
        <v>29</v>
      </c>
      <c r="O2820" s="1" t="s">
        <v>22</v>
      </c>
    </row>
    <row r="2821" spans="1:15" x14ac:dyDescent="0.3">
      <c r="A2821" s="1" t="s">
        <v>6544</v>
      </c>
      <c r="B2821" s="2">
        <v>45271</v>
      </c>
      <c r="C2821" s="1" t="s">
        <v>6667</v>
      </c>
      <c r="D2821" s="1" t="s">
        <v>107</v>
      </c>
      <c r="E2821">
        <v>2023</v>
      </c>
      <c r="F2821" s="1" t="s">
        <v>476</v>
      </c>
      <c r="G2821" s="1" t="s">
        <v>5256</v>
      </c>
      <c r="H2821" s="1" t="s">
        <v>5223</v>
      </c>
      <c r="I2821" s="1" t="s">
        <v>5224</v>
      </c>
      <c r="J2821" s="1" t="s">
        <v>70</v>
      </c>
      <c r="K2821" s="3">
        <v>27.11</v>
      </c>
      <c r="L2821">
        <v>3</v>
      </c>
      <c r="M2821" s="3">
        <v>81.33</v>
      </c>
      <c r="N2821" s="1" t="s">
        <v>6669</v>
      </c>
      <c r="O2821" s="1" t="s">
        <v>44</v>
      </c>
    </row>
    <row r="2822" spans="1:15" x14ac:dyDescent="0.3">
      <c r="A2822" s="1" t="s">
        <v>6545</v>
      </c>
      <c r="B2822" s="2">
        <v>45434</v>
      </c>
      <c r="C2822" s="1" t="s">
        <v>6670</v>
      </c>
      <c r="D2822" s="1" t="s">
        <v>46</v>
      </c>
      <c r="E2822">
        <v>2024</v>
      </c>
      <c r="F2822" s="1" t="s">
        <v>3881</v>
      </c>
      <c r="G2822" s="1" t="s">
        <v>3882</v>
      </c>
      <c r="H2822" s="1" t="s">
        <v>1080</v>
      </c>
      <c r="I2822" s="1" t="s">
        <v>2343</v>
      </c>
      <c r="J2822" s="1" t="s">
        <v>70</v>
      </c>
      <c r="K2822" s="3">
        <v>45.49</v>
      </c>
      <c r="L2822">
        <v>4</v>
      </c>
      <c r="M2822" s="3">
        <v>181.96</v>
      </c>
      <c r="N2822" s="1" t="s">
        <v>6669</v>
      </c>
      <c r="O2822" s="1" t="s">
        <v>30</v>
      </c>
    </row>
    <row r="2823" spans="1:15" x14ac:dyDescent="0.3">
      <c r="A2823" s="1" t="s">
        <v>6546</v>
      </c>
      <c r="B2823" s="2">
        <v>45867</v>
      </c>
      <c r="C2823" s="1" t="s">
        <v>6671</v>
      </c>
      <c r="D2823" s="1" t="s">
        <v>32</v>
      </c>
      <c r="E2823">
        <v>2025</v>
      </c>
      <c r="F2823" s="1" t="s">
        <v>1002</v>
      </c>
      <c r="G2823" s="1" t="s">
        <v>1003</v>
      </c>
      <c r="H2823" s="1" t="s">
        <v>1021</v>
      </c>
      <c r="I2823" s="1" t="s">
        <v>3154</v>
      </c>
      <c r="J2823" s="1" t="s">
        <v>70</v>
      </c>
      <c r="K2823" s="3">
        <v>14.41</v>
      </c>
      <c r="L2823">
        <v>3</v>
      </c>
      <c r="M2823" s="3">
        <v>43.23</v>
      </c>
      <c r="N2823" s="1" t="s">
        <v>21</v>
      </c>
      <c r="O2823" s="1" t="s">
        <v>44</v>
      </c>
    </row>
    <row r="2824" spans="1:15" x14ac:dyDescent="0.3">
      <c r="A2824" s="1" t="s">
        <v>6547</v>
      </c>
      <c r="B2824" s="2">
        <v>45187</v>
      </c>
      <c r="C2824" s="1" t="s">
        <v>6667</v>
      </c>
      <c r="D2824" s="1" t="s">
        <v>60</v>
      </c>
      <c r="E2824">
        <v>2023</v>
      </c>
      <c r="F2824" s="1" t="s">
        <v>326</v>
      </c>
      <c r="G2824" s="1" t="s">
        <v>1851</v>
      </c>
      <c r="H2824" s="1" t="s">
        <v>623</v>
      </c>
      <c r="I2824" s="1" t="s">
        <v>2232</v>
      </c>
      <c r="J2824" s="1" t="s">
        <v>70</v>
      </c>
      <c r="K2824" s="3">
        <v>13.03</v>
      </c>
      <c r="L2824">
        <v>5</v>
      </c>
      <c r="M2824" s="3">
        <v>65.150000000000006</v>
      </c>
      <c r="N2824" s="1" t="s">
        <v>29</v>
      </c>
      <c r="O2824" s="1" t="s">
        <v>37</v>
      </c>
    </row>
    <row r="2825" spans="1:15" x14ac:dyDescent="0.3">
      <c r="A2825" s="1" t="s">
        <v>6548</v>
      </c>
      <c r="B2825" s="2">
        <v>45306</v>
      </c>
      <c r="C2825" s="1" t="s">
        <v>6667</v>
      </c>
      <c r="D2825" s="1" t="s">
        <v>210</v>
      </c>
      <c r="E2825">
        <v>2024</v>
      </c>
      <c r="F2825" s="1" t="s">
        <v>2828</v>
      </c>
      <c r="G2825" s="1" t="s">
        <v>6147</v>
      </c>
      <c r="H2825" s="1" t="s">
        <v>3505</v>
      </c>
      <c r="I2825" s="1" t="s">
        <v>3862</v>
      </c>
      <c r="J2825" s="1" t="s">
        <v>20</v>
      </c>
      <c r="K2825" s="3">
        <v>6.21</v>
      </c>
      <c r="L2825">
        <v>2</v>
      </c>
      <c r="M2825" s="3">
        <v>12.42</v>
      </c>
      <c r="N2825" s="1" t="s">
        <v>6669</v>
      </c>
      <c r="O2825" s="1" t="s">
        <v>22</v>
      </c>
    </row>
    <row r="2826" spans="1:15" x14ac:dyDescent="0.3">
      <c r="A2826" s="1" t="s">
        <v>6549</v>
      </c>
      <c r="B2826" s="2">
        <v>45614</v>
      </c>
      <c r="C2826" s="1" t="s">
        <v>6667</v>
      </c>
      <c r="D2826" s="1" t="s">
        <v>54</v>
      </c>
      <c r="E2826">
        <v>2024</v>
      </c>
      <c r="F2826" s="1" t="s">
        <v>616</v>
      </c>
      <c r="G2826" s="1" t="s">
        <v>617</v>
      </c>
      <c r="H2826" s="1" t="s">
        <v>389</v>
      </c>
      <c r="I2826" s="1" t="s">
        <v>390</v>
      </c>
      <c r="J2826" s="1" t="s">
        <v>70</v>
      </c>
      <c r="K2826" s="3">
        <v>37.61</v>
      </c>
      <c r="L2826">
        <v>2</v>
      </c>
      <c r="M2826" s="3">
        <v>75.22</v>
      </c>
      <c r="N2826" s="1" t="s">
        <v>21</v>
      </c>
      <c r="O2826" s="1" t="s">
        <v>193</v>
      </c>
    </row>
    <row r="2827" spans="1:15" x14ac:dyDescent="0.3">
      <c r="A2827" s="1" t="s">
        <v>6550</v>
      </c>
      <c r="B2827" s="2">
        <v>45020</v>
      </c>
      <c r="C2827" s="1" t="s">
        <v>6671</v>
      </c>
      <c r="D2827" s="1" t="s">
        <v>82</v>
      </c>
      <c r="E2827">
        <v>2023</v>
      </c>
      <c r="F2827" s="1" t="s">
        <v>1192</v>
      </c>
      <c r="G2827" s="1" t="s">
        <v>1193</v>
      </c>
      <c r="H2827" s="1" t="s">
        <v>4355</v>
      </c>
      <c r="I2827" s="1" t="s">
        <v>4356</v>
      </c>
      <c r="J2827" s="1" t="s">
        <v>20</v>
      </c>
      <c r="K2827" s="3">
        <v>29.78</v>
      </c>
      <c r="L2827">
        <v>3</v>
      </c>
      <c r="M2827" s="3">
        <v>89.34</v>
      </c>
      <c r="N2827" s="1" t="s">
        <v>6669</v>
      </c>
      <c r="O2827" s="1" t="s">
        <v>22</v>
      </c>
    </row>
    <row r="2828" spans="1:15" x14ac:dyDescent="0.3">
      <c r="A2828" s="1" t="s">
        <v>6551</v>
      </c>
      <c r="B2828" s="2">
        <v>45490</v>
      </c>
      <c r="C2828" s="1" t="s">
        <v>6670</v>
      </c>
      <c r="D2828" s="1" t="s">
        <v>32</v>
      </c>
      <c r="E2828">
        <v>2024</v>
      </c>
      <c r="F2828" s="1" t="s">
        <v>742</v>
      </c>
      <c r="G2828" s="1" t="s">
        <v>743</v>
      </c>
      <c r="H2828" s="1" t="s">
        <v>2627</v>
      </c>
      <c r="I2828" s="1" t="s">
        <v>2628</v>
      </c>
      <c r="J2828" s="1" t="s">
        <v>70</v>
      </c>
      <c r="K2828" s="3">
        <v>28.73</v>
      </c>
      <c r="L2828">
        <v>2</v>
      </c>
      <c r="M2828" s="3">
        <v>57.46</v>
      </c>
      <c r="N2828" s="1" t="s">
        <v>88</v>
      </c>
      <c r="O2828" s="1" t="s">
        <v>193</v>
      </c>
    </row>
    <row r="2829" spans="1:15" x14ac:dyDescent="0.3">
      <c r="A2829" s="1" t="s">
        <v>6552</v>
      </c>
      <c r="B2829" s="2">
        <v>44814</v>
      </c>
      <c r="C2829" s="1" t="s">
        <v>6673</v>
      </c>
      <c r="D2829" s="1" t="s">
        <v>60</v>
      </c>
      <c r="E2829">
        <v>2022</v>
      </c>
      <c r="F2829" s="1" t="s">
        <v>1203</v>
      </c>
      <c r="G2829" s="1" t="s">
        <v>3651</v>
      </c>
      <c r="H2829" s="1" t="s">
        <v>197</v>
      </c>
      <c r="I2829" s="1" t="s">
        <v>198</v>
      </c>
      <c r="J2829" s="1" t="s">
        <v>20</v>
      </c>
      <c r="K2829" s="3">
        <v>7.67</v>
      </c>
      <c r="L2829">
        <v>1</v>
      </c>
      <c r="M2829" s="3">
        <v>7.67</v>
      </c>
      <c r="N2829" s="1" t="s">
        <v>6669</v>
      </c>
      <c r="O2829" s="1" t="s">
        <v>95</v>
      </c>
    </row>
    <row r="2830" spans="1:15" x14ac:dyDescent="0.3">
      <c r="A2830" s="1" t="s">
        <v>6553</v>
      </c>
      <c r="B2830" s="2">
        <v>45267</v>
      </c>
      <c r="C2830" s="1" t="s">
        <v>6672</v>
      </c>
      <c r="D2830" s="1" t="s">
        <v>107</v>
      </c>
      <c r="E2830">
        <v>2023</v>
      </c>
      <c r="F2830" s="1" t="s">
        <v>1388</v>
      </c>
      <c r="G2830" s="1" t="s">
        <v>1389</v>
      </c>
      <c r="H2830" s="1" t="s">
        <v>5606</v>
      </c>
      <c r="I2830" s="1" t="s">
        <v>5607</v>
      </c>
      <c r="J2830" s="1" t="s">
        <v>70</v>
      </c>
      <c r="K2830" s="3">
        <v>44.06</v>
      </c>
      <c r="L2830">
        <v>1</v>
      </c>
      <c r="M2830" s="3">
        <v>44.06</v>
      </c>
      <c r="N2830" s="1" t="s">
        <v>6669</v>
      </c>
      <c r="O2830" s="1" t="s">
        <v>95</v>
      </c>
    </row>
    <row r="2831" spans="1:15" x14ac:dyDescent="0.3">
      <c r="A2831" s="1" t="s">
        <v>6554</v>
      </c>
      <c r="B2831" s="2">
        <v>45084</v>
      </c>
      <c r="C2831" s="1" t="s">
        <v>6670</v>
      </c>
      <c r="D2831" s="1" t="s">
        <v>24</v>
      </c>
      <c r="E2831">
        <v>2023</v>
      </c>
      <c r="F2831" s="1" t="s">
        <v>5383</v>
      </c>
      <c r="G2831" s="1" t="s">
        <v>5384</v>
      </c>
      <c r="H2831" s="1" t="s">
        <v>540</v>
      </c>
      <c r="I2831" s="1" t="s">
        <v>541</v>
      </c>
      <c r="J2831" s="1" t="s">
        <v>20</v>
      </c>
      <c r="K2831" s="3">
        <v>29.22</v>
      </c>
      <c r="L2831">
        <v>4</v>
      </c>
      <c r="M2831" s="3">
        <v>116.88</v>
      </c>
      <c r="N2831" s="1" t="s">
        <v>21</v>
      </c>
      <c r="O2831" s="1" t="s">
        <v>37</v>
      </c>
    </row>
    <row r="2832" spans="1:15" x14ac:dyDescent="0.3">
      <c r="A2832" s="1" t="s">
        <v>6555</v>
      </c>
      <c r="B2832" s="2">
        <v>44968</v>
      </c>
      <c r="C2832" s="1" t="s">
        <v>6673</v>
      </c>
      <c r="D2832" s="1" t="s">
        <v>39</v>
      </c>
      <c r="E2832">
        <v>2023</v>
      </c>
      <c r="F2832" s="1" t="s">
        <v>930</v>
      </c>
      <c r="G2832" s="1" t="s">
        <v>931</v>
      </c>
      <c r="H2832" s="1" t="s">
        <v>663</v>
      </c>
      <c r="I2832" s="1" t="s">
        <v>2315</v>
      </c>
      <c r="J2832" s="1" t="s">
        <v>70</v>
      </c>
      <c r="K2832" s="3">
        <v>9.2799999999999994</v>
      </c>
      <c r="L2832">
        <v>5</v>
      </c>
      <c r="M2832" s="3">
        <v>46.4</v>
      </c>
      <c r="N2832" s="1" t="s">
        <v>21</v>
      </c>
      <c r="O2832" s="1" t="s">
        <v>80</v>
      </c>
    </row>
    <row r="2833" spans="1:15" x14ac:dyDescent="0.3">
      <c r="A2833" s="1" t="s">
        <v>6556</v>
      </c>
      <c r="B2833" s="2">
        <v>44943</v>
      </c>
      <c r="C2833" s="1" t="s">
        <v>6671</v>
      </c>
      <c r="D2833" s="1" t="s">
        <v>210</v>
      </c>
      <c r="E2833">
        <v>2023</v>
      </c>
      <c r="F2833" s="1" t="s">
        <v>5089</v>
      </c>
      <c r="G2833" s="1" t="s">
        <v>5660</v>
      </c>
      <c r="H2833" s="1" t="s">
        <v>2359</v>
      </c>
      <c r="I2833" s="1" t="s">
        <v>2408</v>
      </c>
      <c r="J2833" s="1" t="s">
        <v>51</v>
      </c>
      <c r="K2833" s="3">
        <v>19.690000000000001</v>
      </c>
      <c r="L2833">
        <v>2</v>
      </c>
      <c r="M2833" s="3">
        <v>39.380000000000003</v>
      </c>
      <c r="N2833" s="1" t="s">
        <v>6669</v>
      </c>
      <c r="O2833" s="1" t="s">
        <v>37</v>
      </c>
    </row>
    <row r="2834" spans="1:15" x14ac:dyDescent="0.3">
      <c r="A2834" s="1" t="s">
        <v>6557</v>
      </c>
      <c r="B2834" s="2">
        <v>44896</v>
      </c>
      <c r="C2834" s="1" t="s">
        <v>6672</v>
      </c>
      <c r="D2834" s="1" t="s">
        <v>107</v>
      </c>
      <c r="E2834">
        <v>2022</v>
      </c>
      <c r="F2834" s="1" t="s">
        <v>552</v>
      </c>
      <c r="G2834" s="1" t="s">
        <v>5360</v>
      </c>
      <c r="H2834" s="1" t="s">
        <v>1301</v>
      </c>
      <c r="I2834" s="1" t="s">
        <v>1458</v>
      </c>
      <c r="J2834" s="1" t="s">
        <v>20</v>
      </c>
      <c r="K2834" s="3">
        <v>21.62</v>
      </c>
      <c r="L2834">
        <v>5</v>
      </c>
      <c r="M2834" s="3">
        <v>108.1</v>
      </c>
      <c r="N2834" s="1" t="s">
        <v>6669</v>
      </c>
      <c r="O2834" s="1" t="s">
        <v>95</v>
      </c>
    </row>
    <row r="2835" spans="1:15" x14ac:dyDescent="0.3">
      <c r="A2835" s="1" t="s">
        <v>6558</v>
      </c>
      <c r="B2835" s="2">
        <v>45880</v>
      </c>
      <c r="C2835" s="1" t="s">
        <v>6667</v>
      </c>
      <c r="D2835" s="1" t="s">
        <v>90</v>
      </c>
      <c r="E2835">
        <v>2025</v>
      </c>
      <c r="F2835" s="1" t="s">
        <v>1040</v>
      </c>
      <c r="G2835" s="1" t="s">
        <v>3571</v>
      </c>
      <c r="H2835" s="1" t="s">
        <v>2133</v>
      </c>
      <c r="I2835" s="1" t="s">
        <v>2134</v>
      </c>
      <c r="J2835" s="1" t="s">
        <v>87</v>
      </c>
      <c r="K2835" s="3">
        <v>36.31</v>
      </c>
      <c r="L2835">
        <v>1</v>
      </c>
      <c r="M2835" s="3">
        <v>36.31</v>
      </c>
      <c r="N2835" s="1" t="s">
        <v>21</v>
      </c>
      <c r="O2835" s="1" t="s">
        <v>80</v>
      </c>
    </row>
    <row r="2836" spans="1:15" x14ac:dyDescent="0.3">
      <c r="A2836" s="1" t="s">
        <v>6559</v>
      </c>
      <c r="B2836" s="2">
        <v>45237</v>
      </c>
      <c r="C2836" s="1" t="s">
        <v>6671</v>
      </c>
      <c r="D2836" s="1" t="s">
        <v>54</v>
      </c>
      <c r="E2836">
        <v>2023</v>
      </c>
      <c r="F2836" s="1" t="s">
        <v>2644</v>
      </c>
      <c r="G2836" s="1" t="s">
        <v>2645</v>
      </c>
      <c r="H2836" s="1" t="s">
        <v>2290</v>
      </c>
      <c r="I2836" s="1" t="s">
        <v>4985</v>
      </c>
      <c r="J2836" s="1" t="s">
        <v>20</v>
      </c>
      <c r="K2836" s="3">
        <v>43.78</v>
      </c>
      <c r="L2836">
        <v>3</v>
      </c>
      <c r="M2836" s="3">
        <v>131.34</v>
      </c>
      <c r="N2836" s="1" t="s">
        <v>88</v>
      </c>
      <c r="O2836" s="1" t="s">
        <v>193</v>
      </c>
    </row>
    <row r="2837" spans="1:15" x14ac:dyDescent="0.3">
      <c r="A2837" s="1" t="s">
        <v>6560</v>
      </c>
      <c r="B2837" s="2">
        <v>45624</v>
      </c>
      <c r="C2837" s="1" t="s">
        <v>6672</v>
      </c>
      <c r="D2837" s="1" t="s">
        <v>54</v>
      </c>
      <c r="E2837">
        <v>2024</v>
      </c>
      <c r="F2837" s="1" t="s">
        <v>216</v>
      </c>
      <c r="G2837" s="1" t="s">
        <v>3201</v>
      </c>
      <c r="H2837" s="1" t="s">
        <v>430</v>
      </c>
      <c r="I2837" s="1" t="s">
        <v>431</v>
      </c>
      <c r="J2837" s="1" t="s">
        <v>20</v>
      </c>
      <c r="K2837" s="3">
        <v>33.29</v>
      </c>
      <c r="L2837">
        <v>3</v>
      </c>
      <c r="M2837" s="3">
        <v>99.87</v>
      </c>
      <c r="N2837" s="1" t="s">
        <v>6669</v>
      </c>
      <c r="O2837" s="1" t="s">
        <v>30</v>
      </c>
    </row>
    <row r="2838" spans="1:15" x14ac:dyDescent="0.3">
      <c r="A2838" s="1" t="s">
        <v>6561</v>
      </c>
      <c r="B2838" s="2">
        <v>44827</v>
      </c>
      <c r="C2838" s="1" t="s">
        <v>6668</v>
      </c>
      <c r="D2838" s="1" t="s">
        <v>60</v>
      </c>
      <c r="E2838">
        <v>2022</v>
      </c>
      <c r="F2838" s="1" t="s">
        <v>235</v>
      </c>
      <c r="G2838" s="1" t="s">
        <v>877</v>
      </c>
      <c r="H2838" s="1" t="s">
        <v>3565</v>
      </c>
      <c r="I2838" s="1" t="s">
        <v>3566</v>
      </c>
      <c r="J2838" s="1" t="s">
        <v>70</v>
      </c>
      <c r="K2838" s="3">
        <v>25.81</v>
      </c>
      <c r="L2838">
        <v>4</v>
      </c>
      <c r="M2838" s="3">
        <v>103.24</v>
      </c>
      <c r="N2838" s="1" t="s">
        <v>6669</v>
      </c>
      <c r="O2838" s="1" t="s">
        <v>37</v>
      </c>
    </row>
    <row r="2839" spans="1:15" x14ac:dyDescent="0.3">
      <c r="A2839" s="1" t="s">
        <v>6562</v>
      </c>
      <c r="B2839" s="2">
        <v>44838</v>
      </c>
      <c r="C2839" s="1" t="s">
        <v>6671</v>
      </c>
      <c r="D2839" s="1" t="s">
        <v>133</v>
      </c>
      <c r="E2839">
        <v>2022</v>
      </c>
      <c r="F2839" s="1" t="s">
        <v>2149</v>
      </c>
      <c r="G2839" s="1" t="s">
        <v>2444</v>
      </c>
      <c r="H2839" s="1" t="s">
        <v>1530</v>
      </c>
      <c r="I2839" s="1" t="s">
        <v>3608</v>
      </c>
      <c r="J2839" s="1" t="s">
        <v>70</v>
      </c>
      <c r="K2839" s="3">
        <v>37.6</v>
      </c>
      <c r="L2839">
        <v>3</v>
      </c>
      <c r="M2839" s="3">
        <v>112.8</v>
      </c>
      <c r="N2839" s="1" t="s">
        <v>21</v>
      </c>
      <c r="O2839" s="1" t="s">
        <v>30</v>
      </c>
    </row>
    <row r="2840" spans="1:15" x14ac:dyDescent="0.3">
      <c r="A2840" s="1" t="s">
        <v>6563</v>
      </c>
      <c r="B2840" s="2">
        <v>45455</v>
      </c>
      <c r="C2840" s="1" t="s">
        <v>6670</v>
      </c>
      <c r="D2840" s="1" t="s">
        <v>24</v>
      </c>
      <c r="E2840">
        <v>2024</v>
      </c>
      <c r="F2840" s="1" t="s">
        <v>4032</v>
      </c>
      <c r="G2840" s="1" t="s">
        <v>4033</v>
      </c>
      <c r="H2840" s="1" t="s">
        <v>747</v>
      </c>
      <c r="I2840" s="1" t="s">
        <v>748</v>
      </c>
      <c r="J2840" s="1" t="s">
        <v>70</v>
      </c>
      <c r="K2840" s="3">
        <v>12.53</v>
      </c>
      <c r="L2840">
        <v>2</v>
      </c>
      <c r="M2840" s="3">
        <v>25.06</v>
      </c>
      <c r="N2840" s="1" t="s">
        <v>29</v>
      </c>
      <c r="O2840" s="1" t="s">
        <v>193</v>
      </c>
    </row>
    <row r="2841" spans="1:15" x14ac:dyDescent="0.3">
      <c r="A2841" s="1" t="s">
        <v>6564</v>
      </c>
      <c r="B2841" s="2">
        <v>45543</v>
      </c>
      <c r="C2841" s="1" t="s">
        <v>6666</v>
      </c>
      <c r="D2841" s="1" t="s">
        <v>60</v>
      </c>
      <c r="E2841">
        <v>2024</v>
      </c>
      <c r="F2841" s="1" t="s">
        <v>179</v>
      </c>
      <c r="G2841" s="1" t="s">
        <v>180</v>
      </c>
      <c r="H2841" s="1" t="s">
        <v>2246</v>
      </c>
      <c r="I2841" s="1" t="s">
        <v>5791</v>
      </c>
      <c r="J2841" s="1" t="s">
        <v>70</v>
      </c>
      <c r="K2841" s="3">
        <v>16.440000000000001</v>
      </c>
      <c r="L2841">
        <v>2</v>
      </c>
      <c r="M2841" s="3">
        <v>32.880000000000003</v>
      </c>
      <c r="N2841" s="1" t="s">
        <v>29</v>
      </c>
      <c r="O2841" s="1" t="s">
        <v>37</v>
      </c>
    </row>
    <row r="2842" spans="1:15" x14ac:dyDescent="0.3">
      <c r="A2842" s="1" t="s">
        <v>6565</v>
      </c>
      <c r="B2842" s="2">
        <v>44934</v>
      </c>
      <c r="C2842" s="1" t="s">
        <v>6666</v>
      </c>
      <c r="D2842" s="1" t="s">
        <v>210</v>
      </c>
      <c r="E2842">
        <v>2023</v>
      </c>
      <c r="F2842" s="1" t="s">
        <v>1897</v>
      </c>
      <c r="G2842" s="1" t="s">
        <v>1898</v>
      </c>
      <c r="H2842" s="1" t="s">
        <v>1130</v>
      </c>
      <c r="I2842" s="1" t="s">
        <v>5128</v>
      </c>
      <c r="J2842" s="1" t="s">
        <v>51</v>
      </c>
      <c r="K2842" s="3">
        <v>23.35</v>
      </c>
      <c r="L2842">
        <v>4</v>
      </c>
      <c r="M2842" s="3">
        <v>93.4</v>
      </c>
      <c r="N2842" s="1" t="s">
        <v>21</v>
      </c>
      <c r="O2842" s="1" t="s">
        <v>193</v>
      </c>
    </row>
    <row r="2843" spans="1:15" x14ac:dyDescent="0.3">
      <c r="A2843" s="1" t="s">
        <v>6566</v>
      </c>
      <c r="B2843" s="2">
        <v>45302</v>
      </c>
      <c r="C2843" s="1" t="s">
        <v>6672</v>
      </c>
      <c r="D2843" s="1" t="s">
        <v>210</v>
      </c>
      <c r="E2843">
        <v>2024</v>
      </c>
      <c r="F2843" s="1" t="s">
        <v>438</v>
      </c>
      <c r="G2843" s="1" t="s">
        <v>1790</v>
      </c>
      <c r="H2843" s="1" t="s">
        <v>252</v>
      </c>
      <c r="I2843" s="1" t="s">
        <v>253</v>
      </c>
      <c r="J2843" s="1" t="s">
        <v>70</v>
      </c>
      <c r="K2843" s="3">
        <v>31.18</v>
      </c>
      <c r="L2843">
        <v>5</v>
      </c>
      <c r="M2843" s="3">
        <v>155.9</v>
      </c>
      <c r="N2843" s="1" t="s">
        <v>6669</v>
      </c>
      <c r="O2843" s="1" t="s">
        <v>44</v>
      </c>
    </row>
    <row r="2844" spans="1:15" x14ac:dyDescent="0.3">
      <c r="A2844" s="1" t="s">
        <v>6567</v>
      </c>
      <c r="B2844" s="2">
        <v>45699</v>
      </c>
      <c r="C2844" s="1" t="s">
        <v>6671</v>
      </c>
      <c r="D2844" s="1" t="s">
        <v>39</v>
      </c>
      <c r="E2844">
        <v>2025</v>
      </c>
      <c r="F2844" s="1" t="s">
        <v>1176</v>
      </c>
      <c r="G2844" s="1" t="s">
        <v>1177</v>
      </c>
      <c r="H2844" s="1" t="s">
        <v>4233</v>
      </c>
      <c r="I2844" s="1" t="s">
        <v>4234</v>
      </c>
      <c r="J2844" s="1" t="s">
        <v>70</v>
      </c>
      <c r="K2844" s="3">
        <v>22.44</v>
      </c>
      <c r="L2844">
        <v>3</v>
      </c>
      <c r="M2844" s="3">
        <v>67.319999999999993</v>
      </c>
      <c r="N2844" s="1" t="s">
        <v>21</v>
      </c>
      <c r="O2844" s="1" t="s">
        <v>37</v>
      </c>
    </row>
    <row r="2845" spans="1:15" x14ac:dyDescent="0.3">
      <c r="A2845" s="1" t="s">
        <v>6568</v>
      </c>
      <c r="B2845" s="2">
        <v>45626</v>
      </c>
      <c r="C2845" s="1" t="s">
        <v>6673</v>
      </c>
      <c r="D2845" s="1" t="s">
        <v>54</v>
      </c>
      <c r="E2845">
        <v>2024</v>
      </c>
      <c r="F2845" s="1" t="s">
        <v>2089</v>
      </c>
      <c r="G2845" s="1" t="s">
        <v>2649</v>
      </c>
      <c r="H2845" s="1" t="s">
        <v>6387</v>
      </c>
      <c r="I2845" s="1" t="s">
        <v>6388</v>
      </c>
      <c r="J2845" s="1" t="s">
        <v>20</v>
      </c>
      <c r="K2845" s="3">
        <v>56.66</v>
      </c>
      <c r="L2845">
        <v>1</v>
      </c>
      <c r="M2845" s="3">
        <v>56.66</v>
      </c>
      <c r="N2845" s="1" t="s">
        <v>21</v>
      </c>
      <c r="O2845" s="1" t="s">
        <v>95</v>
      </c>
    </row>
    <row r="2846" spans="1:15" x14ac:dyDescent="0.3">
      <c r="A2846" s="1" t="s">
        <v>6569</v>
      </c>
      <c r="B2846" s="2">
        <v>45540</v>
      </c>
      <c r="C2846" s="1" t="s">
        <v>6672</v>
      </c>
      <c r="D2846" s="1" t="s">
        <v>60</v>
      </c>
      <c r="E2846">
        <v>2024</v>
      </c>
      <c r="F2846" s="1" t="s">
        <v>802</v>
      </c>
      <c r="G2846" s="1" t="s">
        <v>803</v>
      </c>
      <c r="H2846" s="1" t="s">
        <v>6570</v>
      </c>
      <c r="I2846" s="1" t="s">
        <v>6571</v>
      </c>
      <c r="J2846" s="1" t="s">
        <v>20</v>
      </c>
      <c r="K2846" s="3">
        <v>12.43</v>
      </c>
      <c r="L2846">
        <v>4</v>
      </c>
      <c r="M2846" s="3">
        <v>49.72</v>
      </c>
      <c r="N2846" s="1" t="s">
        <v>6669</v>
      </c>
      <c r="O2846" s="1" t="s">
        <v>44</v>
      </c>
    </row>
    <row r="2847" spans="1:15" x14ac:dyDescent="0.3">
      <c r="A2847" s="1" t="s">
        <v>6572</v>
      </c>
      <c r="B2847" s="2">
        <v>45059</v>
      </c>
      <c r="C2847" s="1" t="s">
        <v>6673</v>
      </c>
      <c r="D2847" s="1" t="s">
        <v>46</v>
      </c>
      <c r="E2847">
        <v>2023</v>
      </c>
      <c r="F2847" s="1" t="s">
        <v>686</v>
      </c>
      <c r="G2847" s="1" t="s">
        <v>1696</v>
      </c>
      <c r="H2847" s="1" t="s">
        <v>1479</v>
      </c>
      <c r="I2847" s="1" t="s">
        <v>5947</v>
      </c>
      <c r="J2847" s="1" t="s">
        <v>87</v>
      </c>
      <c r="K2847" s="3">
        <v>12.65</v>
      </c>
      <c r="L2847">
        <v>5</v>
      </c>
      <c r="M2847" s="3">
        <v>63.25</v>
      </c>
      <c r="N2847" s="1" t="s">
        <v>21</v>
      </c>
      <c r="O2847" s="1" t="s">
        <v>80</v>
      </c>
    </row>
    <row r="2848" spans="1:15" x14ac:dyDescent="0.3">
      <c r="A2848" s="1" t="s">
        <v>6573</v>
      </c>
      <c r="B2848" s="2">
        <v>45392</v>
      </c>
      <c r="C2848" s="1" t="s">
        <v>6670</v>
      </c>
      <c r="D2848" s="1" t="s">
        <v>82</v>
      </c>
      <c r="E2848">
        <v>2024</v>
      </c>
      <c r="F2848" s="1" t="s">
        <v>1511</v>
      </c>
      <c r="G2848" s="1" t="s">
        <v>1512</v>
      </c>
      <c r="H2848" s="1" t="s">
        <v>292</v>
      </c>
      <c r="I2848" s="1" t="s">
        <v>293</v>
      </c>
      <c r="J2848" s="1" t="s">
        <v>20</v>
      </c>
      <c r="K2848" s="3">
        <v>11.49</v>
      </c>
      <c r="L2848">
        <v>1</v>
      </c>
      <c r="M2848" s="3">
        <v>11.49</v>
      </c>
      <c r="N2848" s="1" t="s">
        <v>29</v>
      </c>
      <c r="O2848" s="1" t="s">
        <v>37</v>
      </c>
    </row>
    <row r="2849" spans="1:15" x14ac:dyDescent="0.3">
      <c r="A2849" s="1" t="s">
        <v>6574</v>
      </c>
      <c r="B2849" s="2">
        <v>45189</v>
      </c>
      <c r="C2849" s="1" t="s">
        <v>6670</v>
      </c>
      <c r="D2849" s="1" t="s">
        <v>60</v>
      </c>
      <c r="E2849">
        <v>2023</v>
      </c>
      <c r="F2849" s="1" t="s">
        <v>611</v>
      </c>
      <c r="G2849" s="1" t="s">
        <v>6575</v>
      </c>
      <c r="H2849" s="1" t="s">
        <v>3638</v>
      </c>
      <c r="I2849" s="1" t="s">
        <v>6576</v>
      </c>
      <c r="J2849" s="1" t="s">
        <v>70</v>
      </c>
      <c r="K2849" s="3">
        <v>33.81</v>
      </c>
      <c r="L2849">
        <v>1</v>
      </c>
      <c r="M2849" s="3">
        <v>33.81</v>
      </c>
      <c r="N2849" s="1" t="s">
        <v>6669</v>
      </c>
      <c r="O2849" s="1" t="s">
        <v>22</v>
      </c>
    </row>
    <row r="2850" spans="1:15" x14ac:dyDescent="0.3">
      <c r="A2850" s="1" t="s">
        <v>6577</v>
      </c>
      <c r="B2850" s="2">
        <v>45882</v>
      </c>
      <c r="C2850" s="1" t="s">
        <v>6670</v>
      </c>
      <c r="D2850" s="1" t="s">
        <v>90</v>
      </c>
      <c r="E2850">
        <v>2025</v>
      </c>
      <c r="F2850" s="1" t="s">
        <v>765</v>
      </c>
      <c r="G2850" s="1" t="s">
        <v>5258</v>
      </c>
      <c r="H2850" s="1" t="s">
        <v>2690</v>
      </c>
      <c r="I2850" s="1" t="s">
        <v>2691</v>
      </c>
      <c r="J2850" s="1" t="s">
        <v>70</v>
      </c>
      <c r="K2850" s="3">
        <v>37.68</v>
      </c>
      <c r="L2850">
        <v>1</v>
      </c>
      <c r="M2850" s="3">
        <v>37.68</v>
      </c>
      <c r="N2850" s="1" t="s">
        <v>21</v>
      </c>
      <c r="O2850" s="1" t="s">
        <v>37</v>
      </c>
    </row>
    <row r="2851" spans="1:15" x14ac:dyDescent="0.3">
      <c r="A2851" s="1" t="s">
        <v>6578</v>
      </c>
      <c r="B2851" s="2">
        <v>45079</v>
      </c>
      <c r="C2851" s="1" t="s">
        <v>6668</v>
      </c>
      <c r="D2851" s="1" t="s">
        <v>24</v>
      </c>
      <c r="E2851">
        <v>2023</v>
      </c>
      <c r="F2851" s="1" t="s">
        <v>1751</v>
      </c>
      <c r="G2851" s="1" t="s">
        <v>1752</v>
      </c>
      <c r="H2851" s="1" t="s">
        <v>5735</v>
      </c>
      <c r="I2851" s="1" t="s">
        <v>5846</v>
      </c>
      <c r="J2851" s="1" t="s">
        <v>20</v>
      </c>
      <c r="K2851" s="3">
        <v>32.18</v>
      </c>
      <c r="L2851">
        <v>4</v>
      </c>
      <c r="M2851" s="3">
        <v>128.72</v>
      </c>
      <c r="N2851" s="1" t="s">
        <v>21</v>
      </c>
      <c r="O2851" s="1" t="s">
        <v>193</v>
      </c>
    </row>
    <row r="2852" spans="1:15" x14ac:dyDescent="0.3">
      <c r="A2852" s="1" t="s">
        <v>6579</v>
      </c>
      <c r="B2852" s="2">
        <v>45193</v>
      </c>
      <c r="C2852" s="1" t="s">
        <v>6666</v>
      </c>
      <c r="D2852" s="1" t="s">
        <v>60</v>
      </c>
      <c r="E2852">
        <v>2023</v>
      </c>
      <c r="F2852" s="1" t="s">
        <v>2017</v>
      </c>
      <c r="G2852" s="1" t="s">
        <v>4654</v>
      </c>
      <c r="H2852" s="1" t="s">
        <v>1140</v>
      </c>
      <c r="I2852" s="1" t="s">
        <v>3193</v>
      </c>
      <c r="J2852" s="1" t="s">
        <v>51</v>
      </c>
      <c r="K2852" s="3">
        <v>46.44</v>
      </c>
      <c r="L2852">
        <v>3</v>
      </c>
      <c r="M2852" s="3">
        <v>139.32</v>
      </c>
      <c r="N2852" s="1" t="s">
        <v>29</v>
      </c>
      <c r="O2852" s="1" t="s">
        <v>52</v>
      </c>
    </row>
    <row r="2853" spans="1:15" x14ac:dyDescent="0.3">
      <c r="A2853" s="1" t="s">
        <v>6580</v>
      </c>
      <c r="B2853" s="2">
        <v>45481</v>
      </c>
      <c r="C2853" s="1" t="s">
        <v>6667</v>
      </c>
      <c r="D2853" s="1" t="s">
        <v>32</v>
      </c>
      <c r="E2853">
        <v>2024</v>
      </c>
      <c r="F2853" s="1" t="s">
        <v>671</v>
      </c>
      <c r="G2853" s="1" t="s">
        <v>672</v>
      </c>
      <c r="H2853" s="1" t="s">
        <v>5603</v>
      </c>
      <c r="I2853" s="1" t="s">
        <v>5604</v>
      </c>
      <c r="J2853" s="1" t="s">
        <v>70</v>
      </c>
      <c r="K2853" s="3">
        <v>19.89</v>
      </c>
      <c r="L2853">
        <v>5</v>
      </c>
      <c r="M2853" s="3">
        <v>99.45</v>
      </c>
      <c r="N2853" s="1" t="s">
        <v>21</v>
      </c>
      <c r="O2853" s="1" t="s">
        <v>193</v>
      </c>
    </row>
    <row r="2854" spans="1:15" x14ac:dyDescent="0.3">
      <c r="A2854" s="1" t="s">
        <v>6581</v>
      </c>
      <c r="B2854" s="2">
        <v>45243</v>
      </c>
      <c r="C2854" s="1" t="s">
        <v>6667</v>
      </c>
      <c r="D2854" s="1" t="s">
        <v>54</v>
      </c>
      <c r="E2854">
        <v>2023</v>
      </c>
      <c r="F2854" s="1" t="s">
        <v>2266</v>
      </c>
      <c r="G2854" s="1" t="s">
        <v>2267</v>
      </c>
      <c r="H2854" s="1" t="s">
        <v>2844</v>
      </c>
      <c r="I2854" s="1" t="s">
        <v>2845</v>
      </c>
      <c r="J2854" s="1" t="s">
        <v>51</v>
      </c>
      <c r="K2854" s="3">
        <v>40.380000000000003</v>
      </c>
      <c r="L2854">
        <v>5</v>
      </c>
      <c r="M2854" s="3">
        <v>201.9</v>
      </c>
      <c r="N2854" s="1" t="s">
        <v>21</v>
      </c>
      <c r="O2854" s="1" t="s">
        <v>22</v>
      </c>
    </row>
    <row r="2855" spans="1:15" x14ac:dyDescent="0.3">
      <c r="A2855" s="1" t="s">
        <v>6582</v>
      </c>
      <c r="B2855" s="2">
        <v>45730</v>
      </c>
      <c r="C2855" s="1" t="s">
        <v>6668</v>
      </c>
      <c r="D2855" s="1" t="s">
        <v>15</v>
      </c>
      <c r="E2855">
        <v>2025</v>
      </c>
      <c r="F2855" s="1" t="s">
        <v>1932</v>
      </c>
      <c r="G2855" s="1" t="s">
        <v>2263</v>
      </c>
      <c r="H2855" s="1" t="s">
        <v>613</v>
      </c>
      <c r="I2855" s="1" t="s">
        <v>614</v>
      </c>
      <c r="J2855" s="1" t="s">
        <v>87</v>
      </c>
      <c r="K2855" s="3">
        <v>29.19</v>
      </c>
      <c r="L2855">
        <v>4</v>
      </c>
      <c r="M2855" s="3">
        <v>116.76</v>
      </c>
      <c r="N2855" s="1" t="s">
        <v>6669</v>
      </c>
      <c r="O2855" s="1" t="s">
        <v>22</v>
      </c>
    </row>
    <row r="2856" spans="1:15" x14ac:dyDescent="0.3">
      <c r="A2856" s="1" t="s">
        <v>6583</v>
      </c>
      <c r="B2856" s="2">
        <v>44933</v>
      </c>
      <c r="C2856" s="1" t="s">
        <v>6673</v>
      </c>
      <c r="D2856" s="1" t="s">
        <v>210</v>
      </c>
      <c r="E2856">
        <v>2023</v>
      </c>
      <c r="F2856" s="1" t="s">
        <v>1040</v>
      </c>
      <c r="G2856" s="1" t="s">
        <v>3143</v>
      </c>
      <c r="H2856" s="1" t="s">
        <v>104</v>
      </c>
      <c r="I2856" s="1" t="s">
        <v>6584</v>
      </c>
      <c r="J2856" s="1" t="s">
        <v>87</v>
      </c>
      <c r="K2856" s="3">
        <v>34.19</v>
      </c>
      <c r="L2856">
        <v>5</v>
      </c>
      <c r="M2856" s="3">
        <v>170.95</v>
      </c>
      <c r="N2856" s="1" t="s">
        <v>21</v>
      </c>
      <c r="O2856" s="1" t="s">
        <v>44</v>
      </c>
    </row>
    <row r="2857" spans="1:15" x14ac:dyDescent="0.3">
      <c r="A2857" s="1" t="s">
        <v>6585</v>
      </c>
      <c r="B2857" s="2">
        <v>45535</v>
      </c>
      <c r="C2857" s="1" t="s">
        <v>6673</v>
      </c>
      <c r="D2857" s="1" t="s">
        <v>90</v>
      </c>
      <c r="E2857">
        <v>2024</v>
      </c>
      <c r="F2857" s="1" t="s">
        <v>4929</v>
      </c>
      <c r="G2857" s="1" t="s">
        <v>4930</v>
      </c>
      <c r="H2857" s="1" t="s">
        <v>342</v>
      </c>
      <c r="I2857" s="1" t="s">
        <v>4878</v>
      </c>
      <c r="J2857" s="1" t="s">
        <v>20</v>
      </c>
      <c r="K2857" s="3">
        <v>42.94</v>
      </c>
      <c r="L2857">
        <v>3</v>
      </c>
      <c r="M2857" s="3">
        <v>128.82</v>
      </c>
      <c r="N2857" s="1" t="s">
        <v>6669</v>
      </c>
      <c r="O2857" s="1" t="s">
        <v>193</v>
      </c>
    </row>
    <row r="2858" spans="1:15" x14ac:dyDescent="0.3">
      <c r="A2858" s="1" t="s">
        <v>6586</v>
      </c>
      <c r="B2858" s="2">
        <v>44836</v>
      </c>
      <c r="C2858" s="1" t="s">
        <v>6666</v>
      </c>
      <c r="D2858" s="1" t="s">
        <v>133</v>
      </c>
      <c r="E2858">
        <v>2022</v>
      </c>
      <c r="F2858" s="1" t="s">
        <v>1691</v>
      </c>
      <c r="G2858" s="1" t="s">
        <v>1692</v>
      </c>
      <c r="H2858" s="1" t="s">
        <v>1497</v>
      </c>
      <c r="I2858" s="1" t="s">
        <v>1498</v>
      </c>
      <c r="J2858" s="1" t="s">
        <v>20</v>
      </c>
      <c r="K2858" s="3">
        <v>46.12</v>
      </c>
      <c r="L2858">
        <v>5</v>
      </c>
      <c r="M2858" s="3">
        <v>230.6</v>
      </c>
      <c r="N2858" s="1" t="s">
        <v>6669</v>
      </c>
      <c r="O2858" s="1" t="s">
        <v>37</v>
      </c>
    </row>
    <row r="2859" spans="1:15" x14ac:dyDescent="0.3">
      <c r="A2859" s="1" t="s">
        <v>6587</v>
      </c>
      <c r="B2859" s="2">
        <v>45394</v>
      </c>
      <c r="C2859" s="1" t="s">
        <v>6668</v>
      </c>
      <c r="D2859" s="1" t="s">
        <v>82</v>
      </c>
      <c r="E2859">
        <v>2024</v>
      </c>
      <c r="F2859" s="1" t="s">
        <v>1993</v>
      </c>
      <c r="G2859" s="1" t="s">
        <v>4779</v>
      </c>
      <c r="H2859" s="1" t="s">
        <v>2319</v>
      </c>
      <c r="I2859" s="1" t="s">
        <v>2320</v>
      </c>
      <c r="J2859" s="1" t="s">
        <v>70</v>
      </c>
      <c r="K2859" s="3">
        <v>28.64</v>
      </c>
      <c r="L2859">
        <v>1</v>
      </c>
      <c r="M2859" s="3">
        <v>28.64</v>
      </c>
      <c r="N2859" s="1" t="s">
        <v>21</v>
      </c>
      <c r="O2859" s="1" t="s">
        <v>95</v>
      </c>
    </row>
    <row r="2860" spans="1:15" x14ac:dyDescent="0.3">
      <c r="A2860" s="1" t="s">
        <v>6588</v>
      </c>
      <c r="B2860" s="2">
        <v>45404</v>
      </c>
      <c r="C2860" s="1" t="s">
        <v>6667</v>
      </c>
      <c r="D2860" s="1" t="s">
        <v>82</v>
      </c>
      <c r="E2860">
        <v>2024</v>
      </c>
      <c r="F2860" s="1" t="s">
        <v>3605</v>
      </c>
      <c r="G2860" s="1" t="s">
        <v>3606</v>
      </c>
      <c r="H2860" s="1" t="s">
        <v>1024</v>
      </c>
      <c r="I2860" s="1" t="s">
        <v>1025</v>
      </c>
      <c r="J2860" s="1" t="s">
        <v>20</v>
      </c>
      <c r="K2860" s="3">
        <v>27.85</v>
      </c>
      <c r="L2860">
        <v>4</v>
      </c>
      <c r="M2860" s="3">
        <v>111.4</v>
      </c>
      <c r="N2860" s="1" t="s">
        <v>29</v>
      </c>
      <c r="O2860" s="1" t="s">
        <v>30</v>
      </c>
    </row>
    <row r="2861" spans="1:15" x14ac:dyDescent="0.3">
      <c r="A2861" s="1" t="s">
        <v>6589</v>
      </c>
      <c r="B2861" s="2">
        <v>45102</v>
      </c>
      <c r="C2861" s="1" t="s">
        <v>6666</v>
      </c>
      <c r="D2861" s="1" t="s">
        <v>24</v>
      </c>
      <c r="E2861">
        <v>2023</v>
      </c>
      <c r="F2861" s="1" t="s">
        <v>6590</v>
      </c>
      <c r="G2861" s="1" t="s">
        <v>6591</v>
      </c>
      <c r="H2861" s="1" t="s">
        <v>2438</v>
      </c>
      <c r="I2861" s="1" t="s">
        <v>2439</v>
      </c>
      <c r="J2861" s="1" t="s">
        <v>20</v>
      </c>
      <c r="K2861" s="3">
        <v>10.34</v>
      </c>
      <c r="L2861">
        <v>3</v>
      </c>
      <c r="M2861" s="3">
        <v>31.02</v>
      </c>
      <c r="N2861" s="1" t="s">
        <v>88</v>
      </c>
      <c r="O2861" s="1" t="s">
        <v>22</v>
      </c>
    </row>
    <row r="2862" spans="1:15" x14ac:dyDescent="0.3">
      <c r="A2862" s="1" t="s">
        <v>6592</v>
      </c>
      <c r="B2862" s="2">
        <v>45805</v>
      </c>
      <c r="C2862" s="1" t="s">
        <v>6670</v>
      </c>
      <c r="D2862" s="1" t="s">
        <v>46</v>
      </c>
      <c r="E2862">
        <v>2025</v>
      </c>
      <c r="F2862" s="1" t="s">
        <v>1388</v>
      </c>
      <c r="G2862" s="1" t="s">
        <v>1389</v>
      </c>
      <c r="H2862" s="1" t="s">
        <v>4036</v>
      </c>
      <c r="I2862" s="1" t="s">
        <v>4037</v>
      </c>
      <c r="J2862" s="1" t="s">
        <v>87</v>
      </c>
      <c r="K2862" s="3">
        <v>16.809999999999999</v>
      </c>
      <c r="L2862">
        <v>1</v>
      </c>
      <c r="M2862" s="3">
        <v>16.809999999999999</v>
      </c>
      <c r="N2862" s="1" t="s">
        <v>6669</v>
      </c>
      <c r="O2862" s="1" t="s">
        <v>37</v>
      </c>
    </row>
    <row r="2863" spans="1:15" x14ac:dyDescent="0.3">
      <c r="A2863" s="1" t="s">
        <v>6593</v>
      </c>
      <c r="B2863" s="2">
        <v>45241</v>
      </c>
      <c r="C2863" s="1" t="s">
        <v>6673</v>
      </c>
      <c r="D2863" s="1" t="s">
        <v>54</v>
      </c>
      <c r="E2863">
        <v>2023</v>
      </c>
      <c r="F2863" s="1" t="s">
        <v>967</v>
      </c>
      <c r="G2863" s="1" t="s">
        <v>968</v>
      </c>
      <c r="H2863" s="1" t="s">
        <v>1021</v>
      </c>
      <c r="I2863" s="1" t="s">
        <v>3154</v>
      </c>
      <c r="J2863" s="1" t="s">
        <v>70</v>
      </c>
      <c r="K2863" s="3">
        <v>15.99</v>
      </c>
      <c r="L2863">
        <v>3</v>
      </c>
      <c r="M2863" s="3">
        <v>47.97</v>
      </c>
      <c r="N2863" s="1" t="s">
        <v>6669</v>
      </c>
      <c r="O2863" s="1" t="s">
        <v>37</v>
      </c>
    </row>
    <row r="2864" spans="1:15" x14ac:dyDescent="0.3">
      <c r="A2864" s="1" t="s">
        <v>6594</v>
      </c>
      <c r="B2864" s="2">
        <v>45056</v>
      </c>
      <c r="C2864" s="1" t="s">
        <v>6670</v>
      </c>
      <c r="D2864" s="1" t="s">
        <v>46</v>
      </c>
      <c r="E2864">
        <v>2023</v>
      </c>
      <c r="F2864" s="1" t="s">
        <v>4933</v>
      </c>
      <c r="G2864" s="1" t="s">
        <v>4934</v>
      </c>
      <c r="H2864" s="1" t="s">
        <v>1513</v>
      </c>
      <c r="I2864" s="1" t="s">
        <v>4733</v>
      </c>
      <c r="J2864" s="1" t="s">
        <v>87</v>
      </c>
      <c r="K2864" s="3">
        <v>6.22</v>
      </c>
      <c r="L2864">
        <v>5</v>
      </c>
      <c r="M2864" s="3">
        <v>31.1</v>
      </c>
      <c r="N2864" s="1" t="s">
        <v>6669</v>
      </c>
      <c r="O2864" s="1" t="s">
        <v>44</v>
      </c>
    </row>
    <row r="2865" spans="1:15" x14ac:dyDescent="0.3">
      <c r="A2865" s="1" t="s">
        <v>6595</v>
      </c>
      <c r="B2865" s="2">
        <v>45166</v>
      </c>
      <c r="C2865" s="1" t="s">
        <v>6667</v>
      </c>
      <c r="D2865" s="1" t="s">
        <v>90</v>
      </c>
      <c r="E2865">
        <v>2023</v>
      </c>
      <c r="F2865" s="1" t="s">
        <v>1249</v>
      </c>
      <c r="G2865" s="1" t="s">
        <v>1710</v>
      </c>
      <c r="H2865" s="1" t="s">
        <v>4276</v>
      </c>
      <c r="I2865" s="1" t="s">
        <v>6430</v>
      </c>
      <c r="J2865" s="1" t="s">
        <v>20</v>
      </c>
      <c r="K2865" s="3">
        <v>22.46</v>
      </c>
      <c r="L2865">
        <v>3</v>
      </c>
      <c r="M2865" s="3">
        <v>67.38</v>
      </c>
      <c r="N2865" s="1" t="s">
        <v>88</v>
      </c>
      <c r="O2865" s="1" t="s">
        <v>37</v>
      </c>
    </row>
    <row r="2866" spans="1:15" x14ac:dyDescent="0.3">
      <c r="A2866" s="1" t="s">
        <v>6596</v>
      </c>
      <c r="B2866" s="2">
        <v>45359</v>
      </c>
      <c r="C2866" s="1" t="s">
        <v>6668</v>
      </c>
      <c r="D2866" s="1" t="s">
        <v>15</v>
      </c>
      <c r="E2866">
        <v>2024</v>
      </c>
      <c r="F2866" s="1" t="s">
        <v>164</v>
      </c>
      <c r="G2866" s="1" t="s">
        <v>165</v>
      </c>
      <c r="H2866" s="1" t="s">
        <v>6597</v>
      </c>
      <c r="I2866" s="1" t="s">
        <v>6598</v>
      </c>
      <c r="J2866" s="1" t="s">
        <v>20</v>
      </c>
      <c r="K2866" s="3">
        <v>41.27</v>
      </c>
      <c r="L2866">
        <v>2</v>
      </c>
      <c r="M2866" s="3">
        <v>82.54</v>
      </c>
      <c r="N2866" s="1" t="s">
        <v>29</v>
      </c>
      <c r="O2866" s="1" t="s">
        <v>193</v>
      </c>
    </row>
    <row r="2867" spans="1:15" x14ac:dyDescent="0.3">
      <c r="A2867" s="1" t="s">
        <v>6599</v>
      </c>
      <c r="B2867" s="2">
        <v>45733</v>
      </c>
      <c r="C2867" s="1" t="s">
        <v>6667</v>
      </c>
      <c r="D2867" s="1" t="s">
        <v>15</v>
      </c>
      <c r="E2867">
        <v>2025</v>
      </c>
      <c r="F2867" s="1" t="s">
        <v>2906</v>
      </c>
      <c r="G2867" s="1" t="s">
        <v>4844</v>
      </c>
      <c r="H2867" s="1" t="s">
        <v>2627</v>
      </c>
      <c r="I2867" s="1" t="s">
        <v>2628</v>
      </c>
      <c r="J2867" s="1" t="s">
        <v>20</v>
      </c>
      <c r="K2867" s="3">
        <v>23.53</v>
      </c>
      <c r="L2867">
        <v>4</v>
      </c>
      <c r="M2867" s="3">
        <v>94.12</v>
      </c>
      <c r="N2867" s="1" t="s">
        <v>6669</v>
      </c>
      <c r="O2867" s="1" t="s">
        <v>80</v>
      </c>
    </row>
    <row r="2868" spans="1:15" x14ac:dyDescent="0.3">
      <c r="A2868" s="1" t="s">
        <v>6600</v>
      </c>
      <c r="B2868" s="2">
        <v>45619</v>
      </c>
      <c r="C2868" s="1" t="s">
        <v>6673</v>
      </c>
      <c r="D2868" s="1" t="s">
        <v>54</v>
      </c>
      <c r="E2868">
        <v>2024</v>
      </c>
      <c r="F2868" s="1" t="s">
        <v>2140</v>
      </c>
      <c r="G2868" s="1" t="s">
        <v>6601</v>
      </c>
      <c r="H2868" s="1" t="s">
        <v>6140</v>
      </c>
      <c r="I2868" s="1" t="s">
        <v>6141</v>
      </c>
      <c r="J2868" s="1" t="s">
        <v>20</v>
      </c>
      <c r="K2868" s="3">
        <v>7.9</v>
      </c>
      <c r="L2868">
        <v>1</v>
      </c>
      <c r="M2868" s="3">
        <v>7.9</v>
      </c>
      <c r="N2868" s="1" t="s">
        <v>21</v>
      </c>
      <c r="O2868" s="1" t="s">
        <v>44</v>
      </c>
    </row>
    <row r="2869" spans="1:15" x14ac:dyDescent="0.3">
      <c r="A2869" s="1" t="s">
        <v>6602</v>
      </c>
      <c r="B2869" s="2">
        <v>45152</v>
      </c>
      <c r="C2869" s="1" t="s">
        <v>6667</v>
      </c>
      <c r="D2869" s="1" t="s">
        <v>90</v>
      </c>
      <c r="E2869">
        <v>2023</v>
      </c>
      <c r="F2869" s="1" t="s">
        <v>2855</v>
      </c>
      <c r="G2869" s="1" t="s">
        <v>2856</v>
      </c>
      <c r="H2869" s="1" t="s">
        <v>984</v>
      </c>
      <c r="I2869" s="1" t="s">
        <v>1711</v>
      </c>
      <c r="J2869" s="1" t="s">
        <v>70</v>
      </c>
      <c r="K2869" s="3">
        <v>22.24</v>
      </c>
      <c r="L2869">
        <v>2</v>
      </c>
      <c r="M2869" s="3">
        <v>44.48</v>
      </c>
      <c r="N2869" s="1" t="s">
        <v>29</v>
      </c>
      <c r="O2869" s="1" t="s">
        <v>37</v>
      </c>
    </row>
    <row r="2870" spans="1:15" x14ac:dyDescent="0.3">
      <c r="A2870" s="1" t="s">
        <v>6603</v>
      </c>
      <c r="B2870" s="2">
        <v>45071</v>
      </c>
      <c r="C2870" s="1" t="s">
        <v>6672</v>
      </c>
      <c r="D2870" s="1" t="s">
        <v>46</v>
      </c>
      <c r="E2870">
        <v>2023</v>
      </c>
      <c r="F2870" s="1" t="s">
        <v>658</v>
      </c>
      <c r="G2870" s="1" t="s">
        <v>3619</v>
      </c>
      <c r="H2870" s="1" t="s">
        <v>5148</v>
      </c>
      <c r="I2870" s="1" t="s">
        <v>5149</v>
      </c>
      <c r="J2870" s="1" t="s">
        <v>51</v>
      </c>
      <c r="K2870" s="3">
        <v>8.75</v>
      </c>
      <c r="L2870">
        <v>1</v>
      </c>
      <c r="M2870" s="3">
        <v>8.75</v>
      </c>
      <c r="N2870" s="1" t="s">
        <v>29</v>
      </c>
      <c r="O2870" s="1" t="s">
        <v>37</v>
      </c>
    </row>
    <row r="2871" spans="1:15" x14ac:dyDescent="0.3">
      <c r="A2871" s="1" t="s">
        <v>6604</v>
      </c>
      <c r="B2871" s="2">
        <v>45518</v>
      </c>
      <c r="C2871" s="1" t="s">
        <v>6670</v>
      </c>
      <c r="D2871" s="1" t="s">
        <v>90</v>
      </c>
      <c r="E2871">
        <v>2024</v>
      </c>
      <c r="F2871" s="1" t="s">
        <v>1459</v>
      </c>
      <c r="G2871" s="1" t="s">
        <v>1460</v>
      </c>
      <c r="H2871" s="1" t="s">
        <v>3762</v>
      </c>
      <c r="I2871" s="1" t="s">
        <v>3763</v>
      </c>
      <c r="J2871" s="1" t="s">
        <v>20</v>
      </c>
      <c r="K2871" s="3">
        <v>50.25</v>
      </c>
      <c r="L2871">
        <v>3</v>
      </c>
      <c r="M2871" s="3">
        <v>150.75</v>
      </c>
      <c r="N2871" s="1" t="s">
        <v>29</v>
      </c>
      <c r="O2871" s="1" t="s">
        <v>22</v>
      </c>
    </row>
    <row r="2872" spans="1:15" x14ac:dyDescent="0.3">
      <c r="A2872" s="1" t="s">
        <v>6605</v>
      </c>
      <c r="B2872" s="2">
        <v>45534</v>
      </c>
      <c r="C2872" s="1" t="s">
        <v>6668</v>
      </c>
      <c r="D2872" s="1" t="s">
        <v>90</v>
      </c>
      <c r="E2872">
        <v>2024</v>
      </c>
      <c r="F2872" s="1" t="s">
        <v>2169</v>
      </c>
      <c r="G2872" s="1" t="s">
        <v>5922</v>
      </c>
      <c r="H2872" s="1" t="s">
        <v>2174</v>
      </c>
      <c r="I2872" s="1" t="s">
        <v>3048</v>
      </c>
      <c r="J2872" s="1" t="s">
        <v>70</v>
      </c>
      <c r="K2872" s="3">
        <v>19.22</v>
      </c>
      <c r="L2872">
        <v>2</v>
      </c>
      <c r="M2872" s="3">
        <v>38.44</v>
      </c>
      <c r="N2872" s="1" t="s">
        <v>6669</v>
      </c>
      <c r="O2872" s="1" t="s">
        <v>37</v>
      </c>
    </row>
    <row r="2873" spans="1:15" x14ac:dyDescent="0.3">
      <c r="A2873" s="1" t="s">
        <v>6606</v>
      </c>
      <c r="B2873" s="2">
        <v>45390</v>
      </c>
      <c r="C2873" s="1" t="s">
        <v>6667</v>
      </c>
      <c r="D2873" s="1" t="s">
        <v>82</v>
      </c>
      <c r="E2873">
        <v>2024</v>
      </c>
      <c r="F2873" s="1" t="s">
        <v>1495</v>
      </c>
      <c r="G2873" s="1" t="s">
        <v>1496</v>
      </c>
      <c r="H2873" s="1" t="s">
        <v>2779</v>
      </c>
      <c r="I2873" s="1" t="s">
        <v>3514</v>
      </c>
      <c r="J2873" s="1" t="s">
        <v>20</v>
      </c>
      <c r="K2873" s="3">
        <v>16.91</v>
      </c>
      <c r="L2873">
        <v>4</v>
      </c>
      <c r="M2873" s="3">
        <v>67.64</v>
      </c>
      <c r="N2873" s="1" t="s">
        <v>21</v>
      </c>
      <c r="O2873" s="1" t="s">
        <v>44</v>
      </c>
    </row>
    <row r="2874" spans="1:15" x14ac:dyDescent="0.3">
      <c r="A2874" s="1" t="s">
        <v>6607</v>
      </c>
      <c r="B2874" s="2">
        <v>45201</v>
      </c>
      <c r="C2874" s="1" t="s">
        <v>6667</v>
      </c>
      <c r="D2874" s="1" t="s">
        <v>133</v>
      </c>
      <c r="E2874">
        <v>2023</v>
      </c>
      <c r="F2874" s="1" t="s">
        <v>2967</v>
      </c>
      <c r="G2874" s="1" t="s">
        <v>2968</v>
      </c>
      <c r="H2874" s="1" t="s">
        <v>2356</v>
      </c>
      <c r="I2874" s="1" t="s">
        <v>3010</v>
      </c>
      <c r="J2874" s="1" t="s">
        <v>70</v>
      </c>
      <c r="K2874" s="3">
        <v>25.23</v>
      </c>
      <c r="L2874">
        <v>2</v>
      </c>
      <c r="M2874" s="3">
        <v>50.46</v>
      </c>
      <c r="N2874" s="1" t="s">
        <v>21</v>
      </c>
      <c r="O2874" s="1" t="s">
        <v>22</v>
      </c>
    </row>
    <row r="2875" spans="1:15" x14ac:dyDescent="0.3">
      <c r="A2875" s="1" t="s">
        <v>6608</v>
      </c>
      <c r="B2875" s="2">
        <v>45179</v>
      </c>
      <c r="C2875" s="1" t="s">
        <v>6666</v>
      </c>
      <c r="D2875" s="1" t="s">
        <v>60</v>
      </c>
      <c r="E2875">
        <v>2023</v>
      </c>
      <c r="F2875" s="1" t="s">
        <v>765</v>
      </c>
      <c r="G2875" s="1" t="s">
        <v>5258</v>
      </c>
      <c r="H2875" s="1" t="s">
        <v>1497</v>
      </c>
      <c r="I2875" s="1" t="s">
        <v>1498</v>
      </c>
      <c r="J2875" s="1" t="s">
        <v>87</v>
      </c>
      <c r="K2875" s="3">
        <v>34.4</v>
      </c>
      <c r="L2875">
        <v>1</v>
      </c>
      <c r="M2875" s="3">
        <v>34.4</v>
      </c>
      <c r="N2875" s="1" t="s">
        <v>6669</v>
      </c>
      <c r="O2875" s="1" t="s">
        <v>30</v>
      </c>
    </row>
    <row r="2876" spans="1:15" x14ac:dyDescent="0.3">
      <c r="A2876" s="1" t="s">
        <v>6609</v>
      </c>
      <c r="B2876" s="2">
        <v>45454</v>
      </c>
      <c r="C2876" s="1" t="s">
        <v>6671</v>
      </c>
      <c r="D2876" s="1" t="s">
        <v>24</v>
      </c>
      <c r="E2876">
        <v>2024</v>
      </c>
      <c r="F2876" s="1" t="s">
        <v>2637</v>
      </c>
      <c r="G2876" s="1" t="s">
        <v>2638</v>
      </c>
      <c r="H2876" s="1" t="s">
        <v>683</v>
      </c>
      <c r="I2876" s="1" t="s">
        <v>684</v>
      </c>
      <c r="J2876" s="1" t="s">
        <v>51</v>
      </c>
      <c r="K2876" s="3">
        <v>22.64</v>
      </c>
      <c r="L2876">
        <v>5</v>
      </c>
      <c r="M2876" s="3">
        <v>113.2</v>
      </c>
      <c r="N2876" s="1" t="s">
        <v>21</v>
      </c>
      <c r="O2876" s="1" t="s">
        <v>52</v>
      </c>
    </row>
    <row r="2877" spans="1:15" x14ac:dyDescent="0.3">
      <c r="A2877" s="1" t="s">
        <v>6610</v>
      </c>
      <c r="B2877" s="2">
        <v>45630</v>
      </c>
      <c r="C2877" s="1" t="s">
        <v>6670</v>
      </c>
      <c r="D2877" s="1" t="s">
        <v>107</v>
      </c>
      <c r="E2877">
        <v>2024</v>
      </c>
      <c r="F2877" s="1" t="s">
        <v>3409</v>
      </c>
      <c r="G2877" s="1" t="s">
        <v>3410</v>
      </c>
      <c r="H2877" s="1" t="s">
        <v>3221</v>
      </c>
      <c r="I2877" s="1" t="s">
        <v>5550</v>
      </c>
      <c r="J2877" s="1" t="s">
        <v>51</v>
      </c>
      <c r="K2877" s="3">
        <v>17.41</v>
      </c>
      <c r="L2877">
        <v>4</v>
      </c>
      <c r="M2877" s="3">
        <v>69.64</v>
      </c>
      <c r="N2877" s="1" t="s">
        <v>21</v>
      </c>
      <c r="O2877" s="1" t="s">
        <v>22</v>
      </c>
    </row>
    <row r="2878" spans="1:15" x14ac:dyDescent="0.3">
      <c r="A2878" s="1" t="s">
        <v>6611</v>
      </c>
      <c r="B2878" s="2">
        <v>45222</v>
      </c>
      <c r="C2878" s="1" t="s">
        <v>6667</v>
      </c>
      <c r="D2878" s="1" t="s">
        <v>133</v>
      </c>
      <c r="E2878">
        <v>2023</v>
      </c>
      <c r="F2878" s="1" t="s">
        <v>5601</v>
      </c>
      <c r="G2878" s="1" t="s">
        <v>5602</v>
      </c>
      <c r="H2878" s="1" t="s">
        <v>4998</v>
      </c>
      <c r="I2878" s="1" t="s">
        <v>4999</v>
      </c>
      <c r="J2878" s="1" t="s">
        <v>51</v>
      </c>
      <c r="K2878" s="3">
        <v>24.63</v>
      </c>
      <c r="L2878">
        <v>2</v>
      </c>
      <c r="M2878" s="3">
        <v>49.26</v>
      </c>
      <c r="N2878" s="1" t="s">
        <v>6669</v>
      </c>
      <c r="O2878" s="1" t="s">
        <v>44</v>
      </c>
    </row>
    <row r="2879" spans="1:15" x14ac:dyDescent="0.3">
      <c r="A2879" s="1" t="s">
        <v>6612</v>
      </c>
      <c r="B2879" s="2">
        <v>45089</v>
      </c>
      <c r="C2879" s="1" t="s">
        <v>6667</v>
      </c>
      <c r="D2879" s="1" t="s">
        <v>24</v>
      </c>
      <c r="E2879">
        <v>2023</v>
      </c>
      <c r="F2879" s="1" t="s">
        <v>414</v>
      </c>
      <c r="G2879" s="1" t="s">
        <v>1824</v>
      </c>
      <c r="H2879" s="1" t="s">
        <v>99</v>
      </c>
      <c r="I2879" s="1" t="s">
        <v>100</v>
      </c>
      <c r="J2879" s="1" t="s">
        <v>20</v>
      </c>
      <c r="K2879" s="3">
        <v>25.1</v>
      </c>
      <c r="L2879">
        <v>3</v>
      </c>
      <c r="M2879" s="3">
        <v>75.3</v>
      </c>
      <c r="N2879" s="1" t="s">
        <v>6669</v>
      </c>
      <c r="O2879" s="1" t="s">
        <v>95</v>
      </c>
    </row>
    <row r="2880" spans="1:15" x14ac:dyDescent="0.3">
      <c r="A2880" s="1" t="s">
        <v>6613</v>
      </c>
      <c r="B2880" s="2">
        <v>45848</v>
      </c>
      <c r="C2880" s="1" t="s">
        <v>6672</v>
      </c>
      <c r="D2880" s="1" t="s">
        <v>32</v>
      </c>
      <c r="E2880">
        <v>2025</v>
      </c>
      <c r="F2880" s="1" t="s">
        <v>5537</v>
      </c>
      <c r="G2880" s="1" t="s">
        <v>5538</v>
      </c>
      <c r="H2880" s="1" t="s">
        <v>593</v>
      </c>
      <c r="I2880" s="1" t="s">
        <v>2923</v>
      </c>
      <c r="J2880" s="1" t="s">
        <v>70</v>
      </c>
      <c r="K2880" s="3">
        <v>44.39</v>
      </c>
      <c r="L2880">
        <v>2</v>
      </c>
      <c r="M2880" s="3">
        <v>88.78</v>
      </c>
      <c r="N2880" s="1" t="s">
        <v>21</v>
      </c>
      <c r="O2880" s="1" t="s">
        <v>37</v>
      </c>
    </row>
    <row r="2881" spans="1:15" x14ac:dyDescent="0.3">
      <c r="A2881" s="1" t="s">
        <v>6614</v>
      </c>
      <c r="B2881" s="2">
        <v>45034</v>
      </c>
      <c r="C2881" s="1" t="s">
        <v>6671</v>
      </c>
      <c r="D2881" s="1" t="s">
        <v>82</v>
      </c>
      <c r="E2881">
        <v>2023</v>
      </c>
      <c r="F2881" s="1" t="s">
        <v>3698</v>
      </c>
      <c r="G2881" s="1" t="s">
        <v>3699</v>
      </c>
      <c r="H2881" s="1" t="s">
        <v>4655</v>
      </c>
      <c r="I2881" s="1" t="s">
        <v>4656</v>
      </c>
      <c r="J2881" s="1" t="s">
        <v>87</v>
      </c>
      <c r="K2881" s="3">
        <v>32.21</v>
      </c>
      <c r="L2881">
        <v>5</v>
      </c>
      <c r="M2881" s="3">
        <v>161.05000000000001</v>
      </c>
      <c r="N2881" s="1" t="s">
        <v>29</v>
      </c>
      <c r="O2881" s="1" t="s">
        <v>95</v>
      </c>
    </row>
    <row r="2882" spans="1:15" x14ac:dyDescent="0.3">
      <c r="A2882" s="1" t="s">
        <v>6615</v>
      </c>
      <c r="B2882" s="2">
        <v>45019</v>
      </c>
      <c r="C2882" s="1" t="s">
        <v>6667</v>
      </c>
      <c r="D2882" s="1" t="s">
        <v>82</v>
      </c>
      <c r="E2882">
        <v>2023</v>
      </c>
      <c r="F2882" s="1" t="s">
        <v>611</v>
      </c>
      <c r="G2882" s="1" t="s">
        <v>612</v>
      </c>
      <c r="H2882" s="1" t="s">
        <v>3565</v>
      </c>
      <c r="I2882" s="1" t="s">
        <v>3566</v>
      </c>
      <c r="J2882" s="1" t="s">
        <v>87</v>
      </c>
      <c r="K2882" s="3">
        <v>29.25</v>
      </c>
      <c r="L2882">
        <v>4</v>
      </c>
      <c r="M2882" s="3">
        <v>117</v>
      </c>
      <c r="N2882" s="1" t="s">
        <v>29</v>
      </c>
      <c r="O2882" s="1" t="s">
        <v>52</v>
      </c>
    </row>
    <row r="2883" spans="1:15" x14ac:dyDescent="0.3">
      <c r="A2883" s="1" t="s">
        <v>6616</v>
      </c>
      <c r="B2883" s="2">
        <v>45379</v>
      </c>
      <c r="C2883" s="1" t="s">
        <v>6672</v>
      </c>
      <c r="D2883" s="1" t="s">
        <v>15</v>
      </c>
      <c r="E2883">
        <v>2024</v>
      </c>
      <c r="F2883" s="1" t="s">
        <v>2549</v>
      </c>
      <c r="G2883" s="1" t="s">
        <v>2550</v>
      </c>
      <c r="H2883" s="1" t="s">
        <v>4253</v>
      </c>
      <c r="I2883" s="1" t="s">
        <v>4254</v>
      </c>
      <c r="J2883" s="1" t="s">
        <v>70</v>
      </c>
      <c r="K2883" s="3">
        <v>11.44</v>
      </c>
      <c r="L2883">
        <v>3</v>
      </c>
      <c r="M2883" s="3">
        <v>34.32</v>
      </c>
      <c r="N2883" s="1" t="s">
        <v>21</v>
      </c>
      <c r="O2883" s="1" t="s">
        <v>193</v>
      </c>
    </row>
    <row r="2884" spans="1:15" x14ac:dyDescent="0.3">
      <c r="A2884" s="1" t="s">
        <v>6617</v>
      </c>
      <c r="B2884" s="2">
        <v>45847</v>
      </c>
      <c r="C2884" s="1" t="s">
        <v>6670</v>
      </c>
      <c r="D2884" s="1" t="s">
        <v>32</v>
      </c>
      <c r="E2884">
        <v>2025</v>
      </c>
      <c r="F2884" s="1" t="s">
        <v>118</v>
      </c>
      <c r="G2884" s="1" t="s">
        <v>4770</v>
      </c>
      <c r="H2884" s="1" t="s">
        <v>1505</v>
      </c>
      <c r="I2884" s="1" t="s">
        <v>1506</v>
      </c>
      <c r="J2884" s="1" t="s">
        <v>20</v>
      </c>
      <c r="K2884" s="3">
        <v>12.79</v>
      </c>
      <c r="L2884">
        <v>3</v>
      </c>
      <c r="M2884" s="3">
        <v>38.369999999999997</v>
      </c>
      <c r="N2884" s="1" t="s">
        <v>21</v>
      </c>
      <c r="O2884" s="1" t="s">
        <v>193</v>
      </c>
    </row>
    <row r="2885" spans="1:15" x14ac:dyDescent="0.3">
      <c r="A2885" s="1" t="s">
        <v>6618</v>
      </c>
      <c r="B2885" s="2">
        <v>45436</v>
      </c>
      <c r="C2885" s="1" t="s">
        <v>6668</v>
      </c>
      <c r="D2885" s="1" t="s">
        <v>46</v>
      </c>
      <c r="E2885">
        <v>2024</v>
      </c>
      <c r="F2885" s="1" t="s">
        <v>6619</v>
      </c>
      <c r="G2885" s="1" t="s">
        <v>6620</v>
      </c>
      <c r="H2885" s="1" t="s">
        <v>932</v>
      </c>
      <c r="I2885" s="1" t="s">
        <v>933</v>
      </c>
      <c r="J2885" s="1" t="s">
        <v>51</v>
      </c>
      <c r="K2885" s="3">
        <v>18.47</v>
      </c>
      <c r="L2885">
        <v>4</v>
      </c>
      <c r="M2885" s="3">
        <v>73.88</v>
      </c>
      <c r="N2885" s="1" t="s">
        <v>29</v>
      </c>
      <c r="O2885" s="1" t="s">
        <v>44</v>
      </c>
    </row>
    <row r="2886" spans="1:15" x14ac:dyDescent="0.3">
      <c r="A2886" s="1" t="s">
        <v>6621</v>
      </c>
      <c r="B2886" s="2">
        <v>45038</v>
      </c>
      <c r="C2886" s="1" t="s">
        <v>6673</v>
      </c>
      <c r="D2886" s="1" t="s">
        <v>82</v>
      </c>
      <c r="E2886">
        <v>2023</v>
      </c>
      <c r="F2886" s="1" t="s">
        <v>3094</v>
      </c>
      <c r="G2886" s="1" t="s">
        <v>3095</v>
      </c>
      <c r="H2886" s="1" t="s">
        <v>3380</v>
      </c>
      <c r="I2886" s="1" t="s">
        <v>6291</v>
      </c>
      <c r="J2886" s="1" t="s">
        <v>70</v>
      </c>
      <c r="K2886" s="3">
        <v>19.28</v>
      </c>
      <c r="L2886">
        <v>5</v>
      </c>
      <c r="M2886" s="3">
        <v>96.4</v>
      </c>
      <c r="N2886" s="1" t="s">
        <v>6669</v>
      </c>
      <c r="O2886" s="1" t="s">
        <v>37</v>
      </c>
    </row>
    <row r="2887" spans="1:15" x14ac:dyDescent="0.3">
      <c r="A2887" s="1" t="s">
        <v>6622</v>
      </c>
      <c r="B2887" s="2">
        <v>44881</v>
      </c>
      <c r="C2887" s="1" t="s">
        <v>6670</v>
      </c>
      <c r="D2887" s="1" t="s">
        <v>54</v>
      </c>
      <c r="E2887">
        <v>2022</v>
      </c>
      <c r="F2887" s="1" t="s">
        <v>1680</v>
      </c>
      <c r="G2887" s="1" t="s">
        <v>1681</v>
      </c>
      <c r="H2887" s="1" t="s">
        <v>1068</v>
      </c>
      <c r="I2887" s="1" t="s">
        <v>1069</v>
      </c>
      <c r="J2887" s="1" t="s">
        <v>51</v>
      </c>
      <c r="K2887" s="3">
        <v>25.85</v>
      </c>
      <c r="L2887">
        <v>5</v>
      </c>
      <c r="M2887" s="3">
        <v>129.25</v>
      </c>
      <c r="N2887" s="1" t="s">
        <v>6669</v>
      </c>
      <c r="O2887" s="1" t="s">
        <v>37</v>
      </c>
    </row>
    <row r="2888" spans="1:15" x14ac:dyDescent="0.3">
      <c r="A2888" s="1" t="s">
        <v>6623</v>
      </c>
      <c r="B2888" s="2">
        <v>45470</v>
      </c>
      <c r="C2888" s="1" t="s">
        <v>6672</v>
      </c>
      <c r="D2888" s="1" t="s">
        <v>24</v>
      </c>
      <c r="E2888">
        <v>2024</v>
      </c>
      <c r="F2888" s="1" t="s">
        <v>134</v>
      </c>
      <c r="G2888" s="1" t="s">
        <v>135</v>
      </c>
      <c r="H2888" s="1" t="s">
        <v>6624</v>
      </c>
      <c r="I2888" s="1" t="s">
        <v>6625</v>
      </c>
      <c r="J2888" s="1" t="s">
        <v>70</v>
      </c>
      <c r="K2888" s="3">
        <v>23.59</v>
      </c>
      <c r="L2888">
        <v>2</v>
      </c>
      <c r="M2888" s="3">
        <v>47.18</v>
      </c>
      <c r="N2888" s="1" t="s">
        <v>29</v>
      </c>
      <c r="O2888" s="1" t="s">
        <v>193</v>
      </c>
    </row>
    <row r="2889" spans="1:15" x14ac:dyDescent="0.3">
      <c r="A2889" s="1" t="s">
        <v>6626</v>
      </c>
      <c r="B2889" s="2">
        <v>45264</v>
      </c>
      <c r="C2889" s="1" t="s">
        <v>6667</v>
      </c>
      <c r="D2889" s="1" t="s">
        <v>107</v>
      </c>
      <c r="E2889">
        <v>2023</v>
      </c>
      <c r="F2889" s="1" t="s">
        <v>2644</v>
      </c>
      <c r="G2889" s="1" t="s">
        <v>3169</v>
      </c>
      <c r="H2889" s="1" t="s">
        <v>1685</v>
      </c>
      <c r="I2889" s="1" t="s">
        <v>5468</v>
      </c>
      <c r="J2889" s="1" t="s">
        <v>87</v>
      </c>
      <c r="K2889" s="3">
        <v>9.5</v>
      </c>
      <c r="L2889">
        <v>2</v>
      </c>
      <c r="M2889" s="3">
        <v>19</v>
      </c>
      <c r="N2889" s="1" t="s">
        <v>21</v>
      </c>
      <c r="O2889" s="1" t="s">
        <v>37</v>
      </c>
    </row>
    <row r="2890" spans="1:15" x14ac:dyDescent="0.3">
      <c r="A2890" s="1" t="s">
        <v>6627</v>
      </c>
      <c r="B2890" s="2">
        <v>45273</v>
      </c>
      <c r="C2890" s="1" t="s">
        <v>6670</v>
      </c>
      <c r="D2890" s="1" t="s">
        <v>107</v>
      </c>
      <c r="E2890">
        <v>2023</v>
      </c>
      <c r="F2890" s="1" t="s">
        <v>3463</v>
      </c>
      <c r="G2890" s="1" t="s">
        <v>3464</v>
      </c>
      <c r="H2890" s="1" t="s">
        <v>2539</v>
      </c>
      <c r="I2890" s="1" t="s">
        <v>4017</v>
      </c>
      <c r="J2890" s="1" t="s">
        <v>51</v>
      </c>
      <c r="K2890" s="3">
        <v>39.69</v>
      </c>
      <c r="L2890">
        <v>2</v>
      </c>
      <c r="M2890" s="3">
        <v>79.38</v>
      </c>
      <c r="N2890" s="1" t="s">
        <v>6669</v>
      </c>
      <c r="O2890" s="1" t="s">
        <v>193</v>
      </c>
    </row>
    <row r="2891" spans="1:15" x14ac:dyDescent="0.3">
      <c r="A2891" s="1" t="s">
        <v>6628</v>
      </c>
      <c r="B2891" s="2">
        <v>45231</v>
      </c>
      <c r="C2891" s="1" t="s">
        <v>6670</v>
      </c>
      <c r="D2891" s="1" t="s">
        <v>54</v>
      </c>
      <c r="E2891">
        <v>2023</v>
      </c>
      <c r="F2891" s="1" t="s">
        <v>3216</v>
      </c>
      <c r="G2891" s="1" t="s">
        <v>5393</v>
      </c>
      <c r="H2891" s="1" t="s">
        <v>1165</v>
      </c>
      <c r="I2891" s="1" t="s">
        <v>6629</v>
      </c>
      <c r="J2891" s="1" t="s">
        <v>70</v>
      </c>
      <c r="K2891" s="3">
        <v>30.08</v>
      </c>
      <c r="L2891">
        <v>3</v>
      </c>
      <c r="M2891" s="3">
        <v>90.24</v>
      </c>
      <c r="N2891" s="1" t="s">
        <v>21</v>
      </c>
      <c r="O2891" s="1" t="s">
        <v>30</v>
      </c>
    </row>
    <row r="2892" spans="1:15" x14ac:dyDescent="0.3">
      <c r="A2892" s="1" t="s">
        <v>6630</v>
      </c>
      <c r="B2892" s="2">
        <v>45048</v>
      </c>
      <c r="C2892" s="1" t="s">
        <v>6671</v>
      </c>
      <c r="D2892" s="1" t="s">
        <v>46</v>
      </c>
      <c r="E2892">
        <v>2023</v>
      </c>
      <c r="F2892" s="1" t="s">
        <v>260</v>
      </c>
      <c r="G2892" s="1" t="s">
        <v>261</v>
      </c>
      <c r="H2892" s="1" t="s">
        <v>1518</v>
      </c>
      <c r="I2892" s="1" t="s">
        <v>2946</v>
      </c>
      <c r="J2892" s="1" t="s">
        <v>51</v>
      </c>
      <c r="K2892" s="3">
        <v>42.43</v>
      </c>
      <c r="L2892">
        <v>2</v>
      </c>
      <c r="M2892" s="3">
        <v>84.86</v>
      </c>
      <c r="N2892" s="1" t="s">
        <v>6669</v>
      </c>
      <c r="O2892" s="1" t="s">
        <v>95</v>
      </c>
    </row>
    <row r="2893" spans="1:15" x14ac:dyDescent="0.3">
      <c r="A2893" s="1" t="s">
        <v>6631</v>
      </c>
      <c r="B2893" s="2">
        <v>45699</v>
      </c>
      <c r="C2893" s="1" t="s">
        <v>6671</v>
      </c>
      <c r="D2893" s="1" t="s">
        <v>39</v>
      </c>
      <c r="E2893">
        <v>2025</v>
      </c>
      <c r="F2893" s="1" t="s">
        <v>578</v>
      </c>
      <c r="G2893" s="1" t="s">
        <v>579</v>
      </c>
      <c r="H2893" s="1" t="s">
        <v>3360</v>
      </c>
      <c r="I2893" s="1" t="s">
        <v>4438</v>
      </c>
      <c r="J2893" s="1" t="s">
        <v>70</v>
      </c>
      <c r="K2893" s="3">
        <v>40.07</v>
      </c>
      <c r="L2893">
        <v>4</v>
      </c>
      <c r="M2893" s="3">
        <v>160.28</v>
      </c>
      <c r="N2893" s="1" t="s">
        <v>21</v>
      </c>
      <c r="O2893" s="1" t="s">
        <v>80</v>
      </c>
    </row>
    <row r="2894" spans="1:15" x14ac:dyDescent="0.3">
      <c r="A2894" s="1" t="s">
        <v>6632</v>
      </c>
      <c r="B2894" s="2">
        <v>45707</v>
      </c>
      <c r="C2894" s="1" t="s">
        <v>6670</v>
      </c>
      <c r="D2894" s="1" t="s">
        <v>39</v>
      </c>
      <c r="E2894">
        <v>2025</v>
      </c>
      <c r="F2894" s="1" t="s">
        <v>2671</v>
      </c>
      <c r="G2894" s="1" t="s">
        <v>2672</v>
      </c>
      <c r="H2894" s="1" t="s">
        <v>3829</v>
      </c>
      <c r="I2894" s="1" t="s">
        <v>3830</v>
      </c>
      <c r="J2894" s="1" t="s">
        <v>70</v>
      </c>
      <c r="K2894" s="3">
        <v>16.75</v>
      </c>
      <c r="L2894">
        <v>1</v>
      </c>
      <c r="M2894" s="3">
        <v>16.75</v>
      </c>
      <c r="N2894" s="1" t="s">
        <v>6669</v>
      </c>
      <c r="O2894" s="1" t="s">
        <v>95</v>
      </c>
    </row>
    <row r="2895" spans="1:15" x14ac:dyDescent="0.3">
      <c r="A2895" s="1" t="s">
        <v>6633</v>
      </c>
      <c r="B2895" s="2">
        <v>45471</v>
      </c>
      <c r="C2895" s="1" t="s">
        <v>6668</v>
      </c>
      <c r="D2895" s="1" t="s">
        <v>24</v>
      </c>
      <c r="E2895">
        <v>2024</v>
      </c>
      <c r="F2895" s="1" t="s">
        <v>3248</v>
      </c>
      <c r="G2895" s="1" t="s">
        <v>3249</v>
      </c>
      <c r="H2895" s="1" t="s">
        <v>2627</v>
      </c>
      <c r="I2895" s="1" t="s">
        <v>2628</v>
      </c>
      <c r="J2895" s="1" t="s">
        <v>70</v>
      </c>
      <c r="K2895" s="3">
        <v>26.82</v>
      </c>
      <c r="L2895">
        <v>5</v>
      </c>
      <c r="M2895" s="3">
        <v>134.1</v>
      </c>
      <c r="N2895" s="1" t="s">
        <v>21</v>
      </c>
      <c r="O2895" s="1" t="s">
        <v>193</v>
      </c>
    </row>
    <row r="2896" spans="1:15" x14ac:dyDescent="0.3">
      <c r="A2896" s="1" t="s">
        <v>6634</v>
      </c>
      <c r="B2896" s="2">
        <v>45511</v>
      </c>
      <c r="C2896" s="1" t="s">
        <v>6670</v>
      </c>
      <c r="D2896" s="1" t="s">
        <v>90</v>
      </c>
      <c r="E2896">
        <v>2024</v>
      </c>
      <c r="F2896" s="1" t="s">
        <v>3022</v>
      </c>
      <c r="G2896" s="1" t="s">
        <v>6635</v>
      </c>
      <c r="H2896" s="1" t="s">
        <v>191</v>
      </c>
      <c r="I2896" s="1" t="s">
        <v>4296</v>
      </c>
      <c r="J2896" s="1" t="s">
        <v>70</v>
      </c>
      <c r="K2896" s="3">
        <v>17.29</v>
      </c>
      <c r="L2896">
        <v>2</v>
      </c>
      <c r="M2896" s="3">
        <v>34.58</v>
      </c>
      <c r="N2896" s="1" t="s">
        <v>88</v>
      </c>
      <c r="O2896" s="1" t="s">
        <v>52</v>
      </c>
    </row>
    <row r="2897" spans="1:15" x14ac:dyDescent="0.3">
      <c r="A2897" s="1" t="s">
        <v>6636</v>
      </c>
      <c r="B2897" s="2">
        <v>45197</v>
      </c>
      <c r="C2897" s="1" t="s">
        <v>6672</v>
      </c>
      <c r="D2897" s="1" t="s">
        <v>60</v>
      </c>
      <c r="E2897">
        <v>2023</v>
      </c>
      <c r="F2897" s="1" t="s">
        <v>728</v>
      </c>
      <c r="G2897" s="1" t="s">
        <v>729</v>
      </c>
      <c r="H2897" s="1" t="s">
        <v>93</v>
      </c>
      <c r="I2897" s="1" t="s">
        <v>315</v>
      </c>
      <c r="J2897" s="1" t="s">
        <v>87</v>
      </c>
      <c r="K2897" s="3">
        <v>11.35</v>
      </c>
      <c r="L2897">
        <v>3</v>
      </c>
      <c r="M2897" s="3">
        <v>34.049999999999997</v>
      </c>
      <c r="N2897" s="1" t="s">
        <v>29</v>
      </c>
      <c r="O2897" s="1" t="s">
        <v>44</v>
      </c>
    </row>
    <row r="2898" spans="1:15" x14ac:dyDescent="0.3">
      <c r="A2898" s="1" t="s">
        <v>6637</v>
      </c>
      <c r="B2898" s="2">
        <v>45047</v>
      </c>
      <c r="C2898" s="1" t="s">
        <v>6667</v>
      </c>
      <c r="D2898" s="1" t="s">
        <v>46</v>
      </c>
      <c r="E2898">
        <v>2023</v>
      </c>
      <c r="F2898" s="1" t="s">
        <v>2515</v>
      </c>
      <c r="G2898" s="1" t="s">
        <v>2516</v>
      </c>
      <c r="H2898" s="1" t="s">
        <v>896</v>
      </c>
      <c r="I2898" s="1" t="s">
        <v>897</v>
      </c>
      <c r="J2898" s="1" t="s">
        <v>87</v>
      </c>
      <c r="K2898" s="3">
        <v>14.44</v>
      </c>
      <c r="L2898">
        <v>3</v>
      </c>
      <c r="M2898" s="3">
        <v>43.32</v>
      </c>
      <c r="N2898" s="1" t="s">
        <v>29</v>
      </c>
      <c r="O2898" s="1" t="s">
        <v>37</v>
      </c>
    </row>
    <row r="2899" spans="1:15" x14ac:dyDescent="0.3">
      <c r="A2899" s="1" t="s">
        <v>6638</v>
      </c>
      <c r="B2899" s="2">
        <v>45505</v>
      </c>
      <c r="C2899" s="1" t="s">
        <v>6672</v>
      </c>
      <c r="D2899" s="1" t="s">
        <v>90</v>
      </c>
      <c r="E2899">
        <v>2024</v>
      </c>
      <c r="F2899" s="1" t="s">
        <v>3480</v>
      </c>
      <c r="G2899" s="1" t="s">
        <v>3481</v>
      </c>
      <c r="H2899" s="1" t="s">
        <v>1748</v>
      </c>
      <c r="I2899" s="1" t="s">
        <v>1749</v>
      </c>
      <c r="J2899" s="1" t="s">
        <v>20</v>
      </c>
      <c r="K2899" s="3">
        <v>54.34</v>
      </c>
      <c r="L2899">
        <v>4</v>
      </c>
      <c r="M2899" s="3">
        <v>217.36</v>
      </c>
      <c r="N2899" s="1" t="s">
        <v>29</v>
      </c>
      <c r="O2899" s="1" t="s">
        <v>80</v>
      </c>
    </row>
    <row r="2900" spans="1:15" x14ac:dyDescent="0.3">
      <c r="A2900" s="1" t="s">
        <v>6639</v>
      </c>
      <c r="B2900" s="2">
        <v>45585</v>
      </c>
      <c r="C2900" s="1" t="s">
        <v>6666</v>
      </c>
      <c r="D2900" s="1" t="s">
        <v>133</v>
      </c>
      <c r="E2900">
        <v>2024</v>
      </c>
      <c r="F2900" s="1" t="s">
        <v>1040</v>
      </c>
      <c r="G2900" s="1" t="s">
        <v>1041</v>
      </c>
      <c r="H2900" s="1" t="s">
        <v>4074</v>
      </c>
      <c r="I2900" s="1" t="s">
        <v>4075</v>
      </c>
      <c r="J2900" s="1" t="s">
        <v>20</v>
      </c>
      <c r="K2900" s="3">
        <v>12.52</v>
      </c>
      <c r="L2900">
        <v>4</v>
      </c>
      <c r="M2900" s="3">
        <v>50.08</v>
      </c>
      <c r="N2900" s="1" t="s">
        <v>6669</v>
      </c>
      <c r="O2900" s="1" t="s">
        <v>22</v>
      </c>
    </row>
    <row r="2901" spans="1:15" x14ac:dyDescent="0.3">
      <c r="A2901" s="1" t="s">
        <v>6640</v>
      </c>
      <c r="B2901" s="2">
        <v>45421</v>
      </c>
      <c r="C2901" s="1" t="s">
        <v>6672</v>
      </c>
      <c r="D2901" s="1" t="s">
        <v>46</v>
      </c>
      <c r="E2901">
        <v>2024</v>
      </c>
      <c r="F2901" s="1" t="s">
        <v>4433</v>
      </c>
      <c r="G2901" s="1" t="s">
        <v>5769</v>
      </c>
      <c r="H2901" s="1" t="s">
        <v>811</v>
      </c>
      <c r="I2901" s="1" t="s">
        <v>812</v>
      </c>
      <c r="J2901" s="1" t="s">
        <v>20</v>
      </c>
      <c r="K2901" s="3">
        <v>6.8</v>
      </c>
      <c r="L2901">
        <v>5</v>
      </c>
      <c r="M2901" s="3">
        <v>34</v>
      </c>
      <c r="N2901" s="1" t="s">
        <v>88</v>
      </c>
      <c r="O2901" s="1" t="s">
        <v>37</v>
      </c>
    </row>
    <row r="2902" spans="1:15" x14ac:dyDescent="0.3">
      <c r="A2902" s="1" t="s">
        <v>6641</v>
      </c>
      <c r="B2902" s="2">
        <v>45258</v>
      </c>
      <c r="C2902" s="1" t="s">
        <v>6671</v>
      </c>
      <c r="D2902" s="1" t="s">
        <v>54</v>
      </c>
      <c r="E2902">
        <v>2023</v>
      </c>
      <c r="F2902" s="1" t="s">
        <v>1015</v>
      </c>
      <c r="G2902" s="1" t="s">
        <v>6642</v>
      </c>
      <c r="H2902" s="1" t="s">
        <v>3525</v>
      </c>
      <c r="I2902" s="1" t="s">
        <v>3526</v>
      </c>
      <c r="J2902" s="1" t="s">
        <v>20</v>
      </c>
      <c r="K2902" s="3">
        <v>23.9</v>
      </c>
      <c r="L2902">
        <v>5</v>
      </c>
      <c r="M2902" s="3">
        <v>119.5</v>
      </c>
      <c r="N2902" s="1" t="s">
        <v>29</v>
      </c>
      <c r="O2902" s="1" t="s">
        <v>193</v>
      </c>
    </row>
    <row r="2903" spans="1:15" x14ac:dyDescent="0.3">
      <c r="A2903" s="1" t="s">
        <v>6643</v>
      </c>
      <c r="B2903" s="2">
        <v>44955</v>
      </c>
      <c r="C2903" s="1" t="s">
        <v>6666</v>
      </c>
      <c r="D2903" s="1" t="s">
        <v>210</v>
      </c>
      <c r="E2903">
        <v>2023</v>
      </c>
      <c r="F2903" s="1" t="s">
        <v>1299</v>
      </c>
      <c r="G2903" s="1" t="s">
        <v>1300</v>
      </c>
      <c r="H2903" s="1" t="s">
        <v>3912</v>
      </c>
      <c r="I2903" s="1" t="s">
        <v>5949</v>
      </c>
      <c r="J2903" s="1" t="s">
        <v>70</v>
      </c>
      <c r="K2903" s="3">
        <v>19.25</v>
      </c>
      <c r="L2903">
        <v>3</v>
      </c>
      <c r="M2903" s="3">
        <v>57.75</v>
      </c>
      <c r="N2903" s="1" t="s">
        <v>21</v>
      </c>
      <c r="O2903" s="1" t="s">
        <v>22</v>
      </c>
    </row>
    <row r="2904" spans="1:15" x14ac:dyDescent="0.3">
      <c r="A2904" s="1" t="s">
        <v>6644</v>
      </c>
      <c r="B2904" s="2">
        <v>45485</v>
      </c>
      <c r="C2904" s="1" t="s">
        <v>6668</v>
      </c>
      <c r="D2904" s="1" t="s">
        <v>32</v>
      </c>
      <c r="E2904">
        <v>2024</v>
      </c>
      <c r="F2904" s="1" t="s">
        <v>3706</v>
      </c>
      <c r="G2904" s="1" t="s">
        <v>3707</v>
      </c>
      <c r="H2904" s="1" t="s">
        <v>878</v>
      </c>
      <c r="I2904" s="1" t="s">
        <v>6209</v>
      </c>
      <c r="J2904" s="1" t="s">
        <v>87</v>
      </c>
      <c r="K2904" s="3">
        <v>41.91</v>
      </c>
      <c r="L2904">
        <v>2</v>
      </c>
      <c r="M2904" s="3">
        <v>83.82</v>
      </c>
      <c r="N2904" s="1" t="s">
        <v>6669</v>
      </c>
      <c r="O2904" s="1" t="s">
        <v>52</v>
      </c>
    </row>
    <row r="2905" spans="1:15" x14ac:dyDescent="0.3">
      <c r="A2905" s="1" t="s">
        <v>6645</v>
      </c>
      <c r="B2905" s="2">
        <v>44936</v>
      </c>
      <c r="C2905" s="1" t="s">
        <v>6671</v>
      </c>
      <c r="D2905" s="1" t="s">
        <v>210</v>
      </c>
      <c r="E2905">
        <v>2023</v>
      </c>
      <c r="F2905" s="1" t="s">
        <v>824</v>
      </c>
      <c r="G2905" s="1" t="s">
        <v>6367</v>
      </c>
      <c r="H2905" s="1" t="s">
        <v>4010</v>
      </c>
      <c r="I2905" s="1" t="s">
        <v>4011</v>
      </c>
      <c r="J2905" s="1" t="s">
        <v>20</v>
      </c>
      <c r="K2905" s="3">
        <v>20.52</v>
      </c>
      <c r="L2905">
        <v>2</v>
      </c>
      <c r="M2905" s="3">
        <v>41.04</v>
      </c>
      <c r="N2905" s="1" t="s">
        <v>6669</v>
      </c>
      <c r="O2905" s="1" t="s">
        <v>193</v>
      </c>
    </row>
    <row r="2906" spans="1:15" x14ac:dyDescent="0.3">
      <c r="A2906" s="1" t="s">
        <v>6646</v>
      </c>
      <c r="B2906" s="2">
        <v>44830</v>
      </c>
      <c r="C2906" s="1" t="s">
        <v>6667</v>
      </c>
      <c r="D2906" s="1" t="s">
        <v>60</v>
      </c>
      <c r="E2906">
        <v>2022</v>
      </c>
      <c r="F2906" s="1" t="s">
        <v>814</v>
      </c>
      <c r="G2906" s="1" t="s">
        <v>815</v>
      </c>
      <c r="H2906" s="1" t="s">
        <v>1075</v>
      </c>
      <c r="I2906" s="1" t="s">
        <v>5793</v>
      </c>
      <c r="J2906" s="1" t="s">
        <v>70</v>
      </c>
      <c r="K2906" s="3">
        <v>39.35</v>
      </c>
      <c r="L2906">
        <v>2</v>
      </c>
      <c r="M2906" s="3">
        <v>78.7</v>
      </c>
      <c r="N2906" s="1" t="s">
        <v>21</v>
      </c>
      <c r="O2906" s="1" t="s">
        <v>44</v>
      </c>
    </row>
    <row r="2907" spans="1:15" x14ac:dyDescent="0.3">
      <c r="A2907" s="1" t="s">
        <v>6647</v>
      </c>
      <c r="B2907" s="2">
        <v>45271</v>
      </c>
      <c r="C2907" s="1" t="s">
        <v>6667</v>
      </c>
      <c r="D2907" s="1" t="s">
        <v>107</v>
      </c>
      <c r="E2907">
        <v>2023</v>
      </c>
      <c r="F2907" s="1" t="s">
        <v>4062</v>
      </c>
      <c r="G2907" s="1" t="s">
        <v>4063</v>
      </c>
      <c r="H2907" s="1" t="s">
        <v>816</v>
      </c>
      <c r="I2907" s="1" t="s">
        <v>817</v>
      </c>
      <c r="J2907" s="1" t="s">
        <v>20</v>
      </c>
      <c r="K2907" s="3">
        <v>38.770000000000003</v>
      </c>
      <c r="L2907">
        <v>5</v>
      </c>
      <c r="M2907" s="3">
        <v>193.85</v>
      </c>
      <c r="N2907" s="1" t="s">
        <v>6669</v>
      </c>
      <c r="O2907" s="1" t="s">
        <v>44</v>
      </c>
    </row>
    <row r="2908" spans="1:15" x14ac:dyDescent="0.3">
      <c r="A2908" s="1" t="s">
        <v>6648</v>
      </c>
      <c r="B2908" s="2">
        <v>45509</v>
      </c>
      <c r="C2908" s="1" t="s">
        <v>6667</v>
      </c>
      <c r="D2908" s="1" t="s">
        <v>90</v>
      </c>
      <c r="E2908">
        <v>2024</v>
      </c>
      <c r="F2908" s="1" t="s">
        <v>912</v>
      </c>
      <c r="G2908" s="1" t="s">
        <v>3537</v>
      </c>
      <c r="H2908" s="1" t="s">
        <v>941</v>
      </c>
      <c r="I2908" s="1" t="s">
        <v>942</v>
      </c>
      <c r="J2908" s="1" t="s">
        <v>20</v>
      </c>
      <c r="K2908" s="3">
        <v>18.89</v>
      </c>
      <c r="L2908">
        <v>1</v>
      </c>
      <c r="M2908" s="3">
        <v>18.89</v>
      </c>
      <c r="N2908" s="1" t="s">
        <v>6669</v>
      </c>
      <c r="O2908" s="1" t="s">
        <v>37</v>
      </c>
    </row>
    <row r="2909" spans="1:15" x14ac:dyDescent="0.3">
      <c r="A2909" s="1" t="s">
        <v>6649</v>
      </c>
      <c r="B2909" s="2">
        <v>44961</v>
      </c>
      <c r="C2909" s="1" t="s">
        <v>6673</v>
      </c>
      <c r="D2909" s="1" t="s">
        <v>39</v>
      </c>
      <c r="E2909">
        <v>2023</v>
      </c>
      <c r="F2909" s="1" t="s">
        <v>144</v>
      </c>
      <c r="G2909" s="1" t="s">
        <v>145</v>
      </c>
      <c r="H2909" s="1" t="s">
        <v>1859</v>
      </c>
      <c r="I2909" s="1" t="s">
        <v>4569</v>
      </c>
      <c r="J2909" s="1" t="s">
        <v>70</v>
      </c>
      <c r="K2909" s="3">
        <v>43.4</v>
      </c>
      <c r="L2909">
        <v>2</v>
      </c>
      <c r="M2909" s="3">
        <v>86.8</v>
      </c>
      <c r="N2909" s="1" t="s">
        <v>6669</v>
      </c>
      <c r="O2909" s="1" t="s">
        <v>95</v>
      </c>
    </row>
    <row r="2910" spans="1:15" x14ac:dyDescent="0.3">
      <c r="A2910" s="1" t="s">
        <v>6650</v>
      </c>
      <c r="B2910" s="2">
        <v>45172</v>
      </c>
      <c r="C2910" s="1" t="s">
        <v>6666</v>
      </c>
      <c r="D2910" s="1" t="s">
        <v>60</v>
      </c>
      <c r="E2910">
        <v>2023</v>
      </c>
      <c r="F2910" s="1" t="s">
        <v>1549</v>
      </c>
      <c r="G2910" s="1" t="s">
        <v>5946</v>
      </c>
      <c r="H2910" s="1" t="s">
        <v>2535</v>
      </c>
      <c r="I2910" s="1" t="s">
        <v>4784</v>
      </c>
      <c r="J2910" s="1" t="s">
        <v>20</v>
      </c>
      <c r="K2910" s="3">
        <v>25.89</v>
      </c>
      <c r="L2910">
        <v>3</v>
      </c>
      <c r="M2910" s="3">
        <v>77.67</v>
      </c>
      <c r="N2910" s="1" t="s">
        <v>6669</v>
      </c>
      <c r="O2910" s="1" t="s">
        <v>22</v>
      </c>
    </row>
    <row r="2911" spans="1:15" x14ac:dyDescent="0.3">
      <c r="A2911" s="1" t="s">
        <v>6651</v>
      </c>
      <c r="B2911" s="2">
        <v>45206</v>
      </c>
      <c r="C2911" s="1" t="s">
        <v>6673</v>
      </c>
      <c r="D2911" s="1" t="s">
        <v>133</v>
      </c>
      <c r="E2911">
        <v>2023</v>
      </c>
      <c r="F2911" s="1" t="s">
        <v>538</v>
      </c>
      <c r="G2911" s="1" t="s">
        <v>539</v>
      </c>
      <c r="H2911" s="1" t="s">
        <v>6373</v>
      </c>
      <c r="I2911" s="1" t="s">
        <v>6374</v>
      </c>
      <c r="J2911" s="1" t="s">
        <v>20</v>
      </c>
      <c r="K2911" s="3">
        <v>30.66</v>
      </c>
      <c r="L2911">
        <v>3</v>
      </c>
      <c r="M2911" s="3">
        <v>91.98</v>
      </c>
      <c r="N2911" s="1" t="s">
        <v>29</v>
      </c>
      <c r="O2911" s="1" t="s">
        <v>37</v>
      </c>
    </row>
    <row r="2912" spans="1:15" x14ac:dyDescent="0.3">
      <c r="A2912" s="1" t="s">
        <v>6652</v>
      </c>
      <c r="B2912" s="2">
        <v>45066</v>
      </c>
      <c r="C2912" s="1" t="s">
        <v>6673</v>
      </c>
      <c r="D2912" s="1" t="s">
        <v>46</v>
      </c>
      <c r="E2912">
        <v>2023</v>
      </c>
      <c r="F2912" s="1" t="s">
        <v>6117</v>
      </c>
      <c r="G2912" s="1" t="s">
        <v>6118</v>
      </c>
      <c r="H2912" s="1" t="s">
        <v>421</v>
      </c>
      <c r="I2912" s="1" t="s">
        <v>3742</v>
      </c>
      <c r="J2912" s="1" t="s">
        <v>51</v>
      </c>
      <c r="K2912" s="3">
        <v>8.93</v>
      </c>
      <c r="L2912">
        <v>2</v>
      </c>
      <c r="M2912" s="3">
        <v>17.86</v>
      </c>
      <c r="N2912" s="1" t="s">
        <v>6669</v>
      </c>
      <c r="O2912" s="1" t="s">
        <v>22</v>
      </c>
    </row>
    <row r="2913" spans="1:15" x14ac:dyDescent="0.3">
      <c r="A2913" s="1" t="s">
        <v>6653</v>
      </c>
      <c r="B2913" s="2">
        <v>45480</v>
      </c>
      <c r="C2913" s="1" t="s">
        <v>6666</v>
      </c>
      <c r="D2913" s="1" t="s">
        <v>32</v>
      </c>
      <c r="E2913">
        <v>2024</v>
      </c>
      <c r="F2913" s="1" t="s">
        <v>463</v>
      </c>
      <c r="G2913" s="1" t="s">
        <v>3228</v>
      </c>
      <c r="H2913" s="1" t="s">
        <v>1373</v>
      </c>
      <c r="I2913" s="1" t="s">
        <v>1374</v>
      </c>
      <c r="J2913" s="1" t="s">
        <v>70</v>
      </c>
      <c r="K2913" s="3">
        <v>37.75</v>
      </c>
      <c r="L2913">
        <v>4</v>
      </c>
      <c r="M2913" s="3">
        <v>151</v>
      </c>
      <c r="N2913" s="1" t="s">
        <v>21</v>
      </c>
      <c r="O2913" s="1" t="s">
        <v>80</v>
      </c>
    </row>
    <row r="2914" spans="1:15" x14ac:dyDescent="0.3">
      <c r="A2914" s="1" t="s">
        <v>6654</v>
      </c>
      <c r="B2914" s="2">
        <v>45197</v>
      </c>
      <c r="C2914" s="1" t="s">
        <v>6672</v>
      </c>
      <c r="D2914" s="1" t="s">
        <v>60</v>
      </c>
      <c r="E2914">
        <v>2023</v>
      </c>
      <c r="F2914" s="1" t="s">
        <v>3018</v>
      </c>
      <c r="G2914" s="1" t="s">
        <v>5582</v>
      </c>
      <c r="H2914" s="1" t="s">
        <v>1337</v>
      </c>
      <c r="I2914" s="1" t="s">
        <v>6013</v>
      </c>
      <c r="J2914" s="1" t="s">
        <v>20</v>
      </c>
      <c r="K2914" s="3">
        <v>22.81</v>
      </c>
      <c r="L2914">
        <v>5</v>
      </c>
      <c r="M2914" s="3">
        <v>114.05</v>
      </c>
      <c r="N2914" s="1" t="s">
        <v>29</v>
      </c>
      <c r="O2914" s="1" t="s">
        <v>37</v>
      </c>
    </row>
    <row r="2915" spans="1:15" x14ac:dyDescent="0.3">
      <c r="A2915" s="1" t="s">
        <v>6655</v>
      </c>
      <c r="B2915" s="2">
        <v>44985</v>
      </c>
      <c r="C2915" s="1" t="s">
        <v>6671</v>
      </c>
      <c r="D2915" s="1" t="s">
        <v>39</v>
      </c>
      <c r="E2915">
        <v>2023</v>
      </c>
      <c r="F2915" s="1" t="s">
        <v>2477</v>
      </c>
      <c r="G2915" s="1" t="s">
        <v>2478</v>
      </c>
      <c r="H2915" s="1" t="s">
        <v>2566</v>
      </c>
      <c r="I2915" s="1" t="s">
        <v>2567</v>
      </c>
      <c r="J2915" s="1" t="s">
        <v>70</v>
      </c>
      <c r="K2915" s="3">
        <v>7.4</v>
      </c>
      <c r="L2915">
        <v>3</v>
      </c>
      <c r="M2915" s="3">
        <v>22.2</v>
      </c>
      <c r="N2915" s="1" t="s">
        <v>21</v>
      </c>
      <c r="O2915" s="1" t="s">
        <v>44</v>
      </c>
    </row>
    <row r="2916" spans="1:15" x14ac:dyDescent="0.3">
      <c r="A2916" s="1" t="s">
        <v>6656</v>
      </c>
      <c r="B2916" s="2">
        <v>44989</v>
      </c>
      <c r="C2916" s="1" t="s">
        <v>6673</v>
      </c>
      <c r="D2916" s="1" t="s">
        <v>15</v>
      </c>
      <c r="E2916">
        <v>2023</v>
      </c>
      <c r="F2916" s="1" t="s">
        <v>834</v>
      </c>
      <c r="G2916" s="1" t="s">
        <v>835</v>
      </c>
      <c r="H2916" s="1" t="s">
        <v>6657</v>
      </c>
      <c r="I2916" s="1" t="s">
        <v>6658</v>
      </c>
      <c r="J2916" s="1" t="s">
        <v>70</v>
      </c>
      <c r="K2916" s="3">
        <v>22.88</v>
      </c>
      <c r="L2916">
        <v>3</v>
      </c>
      <c r="M2916" s="3">
        <v>68.64</v>
      </c>
      <c r="N2916" s="1" t="s">
        <v>29</v>
      </c>
      <c r="O2916" s="1" t="s">
        <v>52</v>
      </c>
    </row>
    <row r="2917" spans="1:15" x14ac:dyDescent="0.3">
      <c r="A2917" s="1" t="s">
        <v>6659</v>
      </c>
      <c r="B2917" s="2">
        <v>45888</v>
      </c>
      <c r="C2917" s="1" t="s">
        <v>6671</v>
      </c>
      <c r="D2917" s="1" t="s">
        <v>90</v>
      </c>
      <c r="E2917">
        <v>2025</v>
      </c>
      <c r="F2917" s="1" t="s">
        <v>1477</v>
      </c>
      <c r="G2917" s="1" t="s">
        <v>1478</v>
      </c>
      <c r="H2917" s="1" t="s">
        <v>3666</v>
      </c>
      <c r="I2917" s="1" t="s">
        <v>3667</v>
      </c>
      <c r="J2917" s="1" t="s">
        <v>20</v>
      </c>
      <c r="K2917" s="3">
        <v>48.16</v>
      </c>
      <c r="L2917">
        <v>4</v>
      </c>
      <c r="M2917" s="3">
        <v>192.64</v>
      </c>
      <c r="N2917" s="1" t="s">
        <v>21</v>
      </c>
      <c r="O2917" s="1" t="s">
        <v>80</v>
      </c>
    </row>
    <row r="2918" spans="1:15" x14ac:dyDescent="0.3">
      <c r="A2918" s="1" t="s">
        <v>6660</v>
      </c>
      <c r="B2918" s="2">
        <v>45324</v>
      </c>
      <c r="C2918" s="1" t="s">
        <v>6668</v>
      </c>
      <c r="D2918" s="1" t="s">
        <v>39</v>
      </c>
      <c r="E2918">
        <v>2024</v>
      </c>
      <c r="F2918" s="1" t="s">
        <v>2637</v>
      </c>
      <c r="G2918" s="1" t="s">
        <v>3002</v>
      </c>
      <c r="H2918" s="1" t="s">
        <v>1024</v>
      </c>
      <c r="I2918" s="1" t="s">
        <v>5346</v>
      </c>
      <c r="J2918" s="1" t="s">
        <v>87</v>
      </c>
      <c r="K2918" s="3">
        <v>50.25</v>
      </c>
      <c r="L2918">
        <v>5</v>
      </c>
      <c r="M2918" s="3">
        <v>251.25</v>
      </c>
      <c r="N2918" s="1" t="s">
        <v>29</v>
      </c>
      <c r="O2918" s="1" t="s">
        <v>95</v>
      </c>
    </row>
    <row r="2919" spans="1:15" x14ac:dyDescent="0.3">
      <c r="A2919" s="1" t="s">
        <v>6661</v>
      </c>
      <c r="B2919" s="2">
        <v>45607</v>
      </c>
      <c r="C2919" s="1" t="s">
        <v>6667</v>
      </c>
      <c r="D2919" s="1" t="s">
        <v>54</v>
      </c>
      <c r="E2919">
        <v>2024</v>
      </c>
      <c r="F2919" s="1" t="s">
        <v>1555</v>
      </c>
      <c r="G2919" s="1" t="s">
        <v>6021</v>
      </c>
      <c r="H2919" s="1" t="s">
        <v>6597</v>
      </c>
      <c r="I2919" s="1" t="s">
        <v>6598</v>
      </c>
      <c r="J2919" s="1" t="s">
        <v>20</v>
      </c>
      <c r="K2919" s="3">
        <v>36.43</v>
      </c>
      <c r="L2919">
        <v>5</v>
      </c>
      <c r="M2919" s="3">
        <v>182.15</v>
      </c>
      <c r="N2919" s="1" t="s">
        <v>21</v>
      </c>
      <c r="O2919" s="1" t="s">
        <v>22</v>
      </c>
    </row>
    <row r="2920" spans="1:15" x14ac:dyDescent="0.3">
      <c r="A2920" s="1" t="s">
        <v>6662</v>
      </c>
      <c r="B2920" s="2">
        <v>45191</v>
      </c>
      <c r="C2920" s="1" t="s">
        <v>6668</v>
      </c>
      <c r="D2920" s="1" t="s">
        <v>60</v>
      </c>
      <c r="E2920">
        <v>2023</v>
      </c>
      <c r="F2920" s="1" t="s">
        <v>1225</v>
      </c>
      <c r="G2920" s="1" t="s">
        <v>5654</v>
      </c>
      <c r="H2920" s="1" t="s">
        <v>2382</v>
      </c>
      <c r="I2920" s="1" t="s">
        <v>2383</v>
      </c>
      <c r="J2920" s="1" t="s">
        <v>51</v>
      </c>
      <c r="K2920" s="3">
        <v>41.74</v>
      </c>
      <c r="L2920">
        <v>1</v>
      </c>
      <c r="M2920" s="3">
        <v>41.74</v>
      </c>
      <c r="N2920" s="1" t="s">
        <v>88</v>
      </c>
      <c r="O2920" s="1" t="s">
        <v>193</v>
      </c>
    </row>
    <row r="2921" spans="1:15" x14ac:dyDescent="0.3">
      <c r="A2921" s="1" t="s">
        <v>6663</v>
      </c>
      <c r="B2921" s="2">
        <v>44892</v>
      </c>
      <c r="C2921" s="1" t="s">
        <v>6666</v>
      </c>
      <c r="D2921" s="1" t="s">
        <v>54</v>
      </c>
      <c r="E2921">
        <v>2022</v>
      </c>
      <c r="F2921" s="1" t="s">
        <v>2967</v>
      </c>
      <c r="G2921" s="1" t="s">
        <v>2968</v>
      </c>
      <c r="H2921" s="1" t="s">
        <v>3565</v>
      </c>
      <c r="I2921" s="1" t="s">
        <v>3566</v>
      </c>
      <c r="J2921" s="1" t="s">
        <v>87</v>
      </c>
      <c r="K2921" s="3">
        <v>25.27</v>
      </c>
      <c r="L2921">
        <v>2</v>
      </c>
      <c r="M2921" s="3">
        <v>50.54</v>
      </c>
      <c r="N2921" s="1" t="s">
        <v>21</v>
      </c>
      <c r="O2921" s="1" t="s">
        <v>37</v>
      </c>
    </row>
    <row r="2922" spans="1:15" x14ac:dyDescent="0.3">
      <c r="A2922" s="1" t="s">
        <v>6664</v>
      </c>
      <c r="B2922" s="2">
        <v>45243</v>
      </c>
      <c r="C2922" s="1" t="s">
        <v>6667</v>
      </c>
      <c r="D2922" s="1" t="s">
        <v>54</v>
      </c>
      <c r="E2922">
        <v>2023</v>
      </c>
      <c r="F2922" s="1" t="s">
        <v>2136</v>
      </c>
      <c r="G2922" s="1" t="s">
        <v>2137</v>
      </c>
      <c r="H2922" s="1" t="s">
        <v>5223</v>
      </c>
      <c r="I2922" s="1" t="s">
        <v>5224</v>
      </c>
      <c r="J2922" s="1" t="s">
        <v>70</v>
      </c>
      <c r="K2922" s="3">
        <v>27.27</v>
      </c>
      <c r="L2922">
        <v>2</v>
      </c>
      <c r="M2922" s="3">
        <v>54.54</v>
      </c>
      <c r="N2922" s="1" t="s">
        <v>29</v>
      </c>
      <c r="O2922" s="1" t="s">
        <v>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710A7-AF99-4BDD-816B-E7189FFDF310}">
  <dimension ref="B2:G11"/>
  <sheetViews>
    <sheetView workbookViewId="0">
      <selection activeCell="K19" sqref="K19"/>
    </sheetView>
  </sheetViews>
  <sheetFormatPr defaultRowHeight="14.4" x14ac:dyDescent="0.3"/>
  <cols>
    <col min="2" max="2" width="11.44140625" customWidth="1"/>
    <col min="3" max="3" width="12.5546875" customWidth="1"/>
    <col min="4" max="4" width="12.88671875" customWidth="1"/>
    <col min="6" max="6" width="12.44140625" bestFit="1" customWidth="1"/>
    <col min="7" max="7" width="16.33203125" bestFit="1" customWidth="1"/>
    <col min="8" max="8" width="10" bestFit="1" customWidth="1"/>
  </cols>
  <sheetData>
    <row r="2" spans="2:7" ht="15" thickBot="1" x14ac:dyDescent="0.35"/>
    <row r="3" spans="2:7" x14ac:dyDescent="0.3">
      <c r="B3" s="66" t="s">
        <v>6696</v>
      </c>
      <c r="C3" s="67" t="s">
        <v>6674</v>
      </c>
      <c r="D3" s="68" t="s">
        <v>6675</v>
      </c>
      <c r="F3" s="15" t="s">
        <v>6679</v>
      </c>
      <c r="G3" t="s">
        <v>6681</v>
      </c>
    </row>
    <row r="4" spans="2:7" x14ac:dyDescent="0.3">
      <c r="B4" s="64" t="s">
        <v>6666</v>
      </c>
      <c r="C4" s="4">
        <f>COUNTIF(orders[OrderDay],B4)</f>
        <v>394</v>
      </c>
      <c r="D4" s="51">
        <f>SUMIF(orders[OrderDay],B4,orders[TotalSales])</f>
        <v>33795.449999999997</v>
      </c>
      <c r="F4" s="16" t="s">
        <v>6666</v>
      </c>
      <c r="G4" s="17">
        <v>7959.17</v>
      </c>
    </row>
    <row r="5" spans="2:7" x14ac:dyDescent="0.3">
      <c r="B5" s="64" t="s">
        <v>6667</v>
      </c>
      <c r="C5" s="4">
        <f>COUNTIF(orders[OrderDay],B5)</f>
        <v>455</v>
      </c>
      <c r="D5" s="51">
        <f>SUMIF(orders[OrderDay],B5,orders[TotalSales])</f>
        <v>37274.420000000042</v>
      </c>
      <c r="F5" s="16" t="s">
        <v>6667</v>
      </c>
      <c r="G5" s="17">
        <v>7220.6699999999992</v>
      </c>
    </row>
    <row r="6" spans="2:7" x14ac:dyDescent="0.3">
      <c r="B6" s="64" t="s">
        <v>6671</v>
      </c>
      <c r="C6" s="4">
        <f>COUNTIF(orders[OrderDay],B6)</f>
        <v>384</v>
      </c>
      <c r="D6" s="51">
        <f>SUMIF(orders[OrderDay],B6,orders[TotalSales])</f>
        <v>32036.230000000007</v>
      </c>
      <c r="F6" s="16" t="s">
        <v>6671</v>
      </c>
      <c r="G6" s="17">
        <v>6564.6799999999985</v>
      </c>
    </row>
    <row r="7" spans="2:7" x14ac:dyDescent="0.3">
      <c r="B7" s="64" t="s">
        <v>6670</v>
      </c>
      <c r="C7" s="4">
        <f>COUNTIF(orders[OrderDay],B7)</f>
        <v>423</v>
      </c>
      <c r="D7" s="51">
        <f>SUMIF(orders[OrderDay],B7,orders[TotalSales])</f>
        <v>36105.300000000003</v>
      </c>
      <c r="F7" s="16" t="s">
        <v>6670</v>
      </c>
      <c r="G7" s="17">
        <v>7790.6400000000012</v>
      </c>
    </row>
    <row r="8" spans="2:7" x14ac:dyDescent="0.3">
      <c r="B8" s="64" t="s">
        <v>6672</v>
      </c>
      <c r="C8" s="4">
        <f>COUNTIF(orders[OrderDay],B8)</f>
        <v>423</v>
      </c>
      <c r="D8" s="51">
        <f>SUMIF(orders[OrderDay],B8,orders[TotalSales])</f>
        <v>33847.159999999996</v>
      </c>
      <c r="F8" s="16" t="s">
        <v>6672</v>
      </c>
      <c r="G8" s="17">
        <v>7105.2999999999975</v>
      </c>
    </row>
    <row r="9" spans="2:7" x14ac:dyDescent="0.3">
      <c r="B9" s="64" t="s">
        <v>6668</v>
      </c>
      <c r="C9" s="4">
        <f>COUNTIF(orders[OrderDay],B9)</f>
        <v>402</v>
      </c>
      <c r="D9" s="51">
        <f>SUMIF(orders[OrderDay],B9,orders[TotalSales])</f>
        <v>33805.98000000001</v>
      </c>
      <c r="F9" s="16" t="s">
        <v>6668</v>
      </c>
      <c r="G9" s="17">
        <v>5468.5000000000009</v>
      </c>
    </row>
    <row r="10" spans="2:7" ht="15" thickBot="1" x14ac:dyDescent="0.35">
      <c r="B10" s="65" t="s">
        <v>6673</v>
      </c>
      <c r="C10" s="8">
        <f>COUNTIF(orders[OrderDay],B10)</f>
        <v>440</v>
      </c>
      <c r="D10" s="10">
        <f>SUMIF(orders[OrderDay],B10,orders[TotalSales])</f>
        <v>33950.670000000027</v>
      </c>
      <c r="F10" s="16" t="s">
        <v>6673</v>
      </c>
      <c r="G10" s="17">
        <v>5616.3900000000031</v>
      </c>
    </row>
    <row r="11" spans="2:7" x14ac:dyDescent="0.3">
      <c r="F11" s="16" t="s">
        <v>6680</v>
      </c>
      <c r="G11" s="17">
        <v>47725.349999999991</v>
      </c>
    </row>
  </sheetData>
  <sortState xmlns:xlrd2="http://schemas.microsoft.com/office/spreadsheetml/2017/richdata2" ref="B4:B10">
    <sortCondition ref="B4:B10" customList="Sunday,Monday,Tuesday,Wednesday,Thursday,Friday,Saturday"/>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21DF-D9FE-400E-A70A-042BBF93E49F}">
  <dimension ref="A1"/>
  <sheetViews>
    <sheetView showGridLines="0" showRowColHeaders="0" tabSelected="1" topLeftCell="A10" zoomScaleNormal="100" workbookViewId="0">
      <selection activeCell="V30" sqref="V30"/>
    </sheetView>
  </sheetViews>
  <sheetFormatPr defaultRowHeight="14.4" x14ac:dyDescent="0.3"/>
  <sheetData/>
  <sheetProtection sheet="1" objects="1" scenarios="1"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4D3B9-02F4-46BC-88FD-72F6F963BC6C}">
  <dimension ref="B2:L32"/>
  <sheetViews>
    <sheetView zoomScaleNormal="100" workbookViewId="0">
      <selection activeCell="I24" sqref="I24"/>
    </sheetView>
  </sheetViews>
  <sheetFormatPr defaultRowHeight="14.4" x14ac:dyDescent="0.3"/>
  <cols>
    <col min="2" max="3" width="16.33203125" bestFit="1" customWidth="1"/>
    <col min="4" max="4" width="14.77734375" bestFit="1" customWidth="1"/>
    <col min="5" max="5" width="18" bestFit="1" customWidth="1"/>
    <col min="6" max="6" width="16.33203125" bestFit="1" customWidth="1"/>
    <col min="7" max="7" width="11.88671875" bestFit="1" customWidth="1"/>
    <col min="8" max="8" width="12.44140625" bestFit="1" customWidth="1"/>
    <col min="9" max="9" width="16.33203125" bestFit="1" customWidth="1"/>
    <col min="12" max="12" width="18.33203125" customWidth="1"/>
  </cols>
  <sheetData>
    <row r="2" spans="2:12" x14ac:dyDescent="0.3">
      <c r="B2" s="76" t="s">
        <v>6697</v>
      </c>
      <c r="C2" s="76"/>
      <c r="E2" s="76" t="s">
        <v>6698</v>
      </c>
      <c r="F2" s="76"/>
      <c r="H2" s="76" t="s">
        <v>6703</v>
      </c>
      <c r="I2" s="76"/>
    </row>
    <row r="3" spans="2:12" x14ac:dyDescent="0.3">
      <c r="B3" s="15" t="s">
        <v>6679</v>
      </c>
      <c r="C3" t="s">
        <v>6681</v>
      </c>
      <c r="E3" s="15" t="s">
        <v>6679</v>
      </c>
      <c r="F3" t="s">
        <v>6681</v>
      </c>
      <c r="H3" s="15" t="s">
        <v>6679</v>
      </c>
      <c r="I3" t="s">
        <v>6681</v>
      </c>
    </row>
    <row r="4" spans="2:12" x14ac:dyDescent="0.3">
      <c r="B4" s="16" t="s">
        <v>637</v>
      </c>
      <c r="C4" s="17">
        <v>689.22</v>
      </c>
      <c r="E4" s="16">
        <v>2022</v>
      </c>
      <c r="F4" s="17">
        <v>6540.7200000000039</v>
      </c>
      <c r="H4" s="16" t="s">
        <v>20</v>
      </c>
      <c r="I4" s="17">
        <v>78543.839999999967</v>
      </c>
    </row>
    <row r="5" spans="2:12" x14ac:dyDescent="0.3">
      <c r="B5" s="16" t="s">
        <v>2267</v>
      </c>
      <c r="C5" s="17">
        <v>706.81000000000006</v>
      </c>
      <c r="E5" s="16">
        <v>2023</v>
      </c>
      <c r="F5" s="17">
        <v>32455.249999999982</v>
      </c>
      <c r="H5" s="16" t="s">
        <v>70</v>
      </c>
      <c r="I5" s="17">
        <v>77529.409999999916</v>
      </c>
    </row>
    <row r="6" spans="2:12" x14ac:dyDescent="0.3">
      <c r="B6" s="16" t="s">
        <v>2803</v>
      </c>
      <c r="C6" s="17">
        <v>742.73</v>
      </c>
      <c r="E6" s="16">
        <v>2024</v>
      </c>
      <c r="F6" s="17">
        <v>31419.230000000021</v>
      </c>
      <c r="H6" s="16" t="s">
        <v>51</v>
      </c>
      <c r="I6" s="17">
        <v>42666.189999999995</v>
      </c>
    </row>
    <row r="7" spans="2:12" x14ac:dyDescent="0.3">
      <c r="B7" s="16" t="s">
        <v>261</v>
      </c>
      <c r="C7" s="17">
        <v>802.58999999999992</v>
      </c>
      <c r="E7" s="16">
        <v>2025</v>
      </c>
      <c r="F7" s="17">
        <v>10790.359999999999</v>
      </c>
      <c r="H7" s="16" t="s">
        <v>87</v>
      </c>
      <c r="I7" s="17">
        <v>42075.769999999982</v>
      </c>
    </row>
    <row r="8" spans="2:12" x14ac:dyDescent="0.3">
      <c r="B8" s="16" t="s">
        <v>341</v>
      </c>
      <c r="C8" s="17">
        <v>1099.69</v>
      </c>
      <c r="E8" s="16" t="s">
        <v>6680</v>
      </c>
      <c r="F8" s="17">
        <v>81205.560000000012</v>
      </c>
      <c r="H8" s="16" t="s">
        <v>6680</v>
      </c>
      <c r="I8" s="17">
        <v>240815.20999999985</v>
      </c>
    </row>
    <row r="9" spans="2:12" x14ac:dyDescent="0.3">
      <c r="B9" s="16" t="s">
        <v>6680</v>
      </c>
      <c r="C9" s="17">
        <v>4041.04</v>
      </c>
    </row>
    <row r="10" spans="2:12" ht="15" thickBot="1" x14ac:dyDescent="0.35">
      <c r="E10" s="76" t="s">
        <v>6701</v>
      </c>
      <c r="F10" s="76"/>
      <c r="H10" s="76" t="s">
        <v>6700</v>
      </c>
      <c r="I10" s="76"/>
    </row>
    <row r="11" spans="2:12" x14ac:dyDescent="0.3">
      <c r="E11" s="15" t="s">
        <v>6679</v>
      </c>
      <c r="F11" t="s">
        <v>6681</v>
      </c>
      <c r="H11" s="15" t="s">
        <v>6679</v>
      </c>
      <c r="I11" t="s">
        <v>6681</v>
      </c>
      <c r="K11" s="74" t="s">
        <v>6699</v>
      </c>
      <c r="L11" s="75" t="s">
        <v>6681</v>
      </c>
    </row>
    <row r="12" spans="2:12" x14ac:dyDescent="0.3">
      <c r="B12" t="s">
        <v>6681</v>
      </c>
      <c r="C12" t="s">
        <v>6674</v>
      </c>
      <c r="E12" s="16" t="s">
        <v>2335</v>
      </c>
      <c r="F12" s="17">
        <v>773.51</v>
      </c>
      <c r="H12" s="16" t="s">
        <v>52</v>
      </c>
      <c r="I12" s="17">
        <v>15190.720000000001</v>
      </c>
      <c r="K12" s="70" t="str" cm="1">
        <f t="array" ref="K12:L19">H12:I19</f>
        <v>Canada</v>
      </c>
      <c r="L12" s="71">
        <v>15190.720000000001</v>
      </c>
    </row>
    <row r="13" spans="2:12" x14ac:dyDescent="0.3">
      <c r="B13" s="69">
        <v>240815.20999999976</v>
      </c>
      <c r="C13" s="1">
        <v>2921</v>
      </c>
      <c r="E13" s="16" t="s">
        <v>817</v>
      </c>
      <c r="F13" s="17">
        <v>780.98</v>
      </c>
      <c r="H13" s="16" t="s">
        <v>30</v>
      </c>
      <c r="I13" s="17">
        <v>29731.26000000002</v>
      </c>
      <c r="K13" s="70" t="str">
        <v>France</v>
      </c>
      <c r="L13" s="71">
        <v>29731.26000000002</v>
      </c>
    </row>
    <row r="14" spans="2:12" x14ac:dyDescent="0.3">
      <c r="E14" s="16" t="s">
        <v>3667</v>
      </c>
      <c r="F14" s="17">
        <v>791.8599999999999</v>
      </c>
      <c r="H14" s="16" t="s">
        <v>44</v>
      </c>
      <c r="I14" s="17">
        <v>32358.319999999989</v>
      </c>
      <c r="K14" s="70" t="str">
        <v>Germany</v>
      </c>
      <c r="L14" s="71">
        <v>32358.319999999989</v>
      </c>
    </row>
    <row r="15" spans="2:12" x14ac:dyDescent="0.3">
      <c r="E15" s="16" t="s">
        <v>224</v>
      </c>
      <c r="F15" s="17">
        <v>824.71</v>
      </c>
      <c r="H15" s="16" t="s">
        <v>80</v>
      </c>
      <c r="I15" s="17">
        <v>15497.159999999991</v>
      </c>
      <c r="K15" s="70" t="str">
        <v>Italy</v>
      </c>
      <c r="L15" s="71">
        <v>15497.159999999991</v>
      </c>
    </row>
    <row r="16" spans="2:12" x14ac:dyDescent="0.3">
      <c r="B16" s="24">
        <f>GETPIVOTDATA("Total Sales ($USD)",$B$12)</f>
        <v>240815.20999999976</v>
      </c>
      <c r="C16">
        <f>GETPIVOTDATA("Orders Count",$B$12)</f>
        <v>2921</v>
      </c>
      <c r="E16" s="16" t="s">
        <v>116</v>
      </c>
      <c r="F16" s="17">
        <v>833.8599999999999</v>
      </c>
      <c r="H16" s="16" t="s">
        <v>193</v>
      </c>
      <c r="I16" s="17">
        <v>28151.139999999996</v>
      </c>
      <c r="K16" s="70" t="str">
        <v>Lebanon</v>
      </c>
      <c r="L16" s="71">
        <v>28151.139999999996</v>
      </c>
    </row>
    <row r="17" spans="2:12" x14ac:dyDescent="0.3">
      <c r="E17" s="16" t="s">
        <v>837</v>
      </c>
      <c r="F17" s="17">
        <v>896.82</v>
      </c>
      <c r="H17" s="16" t="s">
        <v>95</v>
      </c>
      <c r="I17" s="17">
        <v>14262.550000000003</v>
      </c>
      <c r="K17" s="70" t="str">
        <v>Spain</v>
      </c>
      <c r="L17" s="71">
        <v>14262.550000000003</v>
      </c>
    </row>
    <row r="18" spans="2:12" x14ac:dyDescent="0.3">
      <c r="B18" s="76" t="s">
        <v>6702</v>
      </c>
      <c r="C18" s="76"/>
      <c r="E18" s="16" t="s">
        <v>2218</v>
      </c>
      <c r="F18" s="17">
        <v>899.51</v>
      </c>
      <c r="H18" s="16" t="s">
        <v>22</v>
      </c>
      <c r="I18" s="17">
        <v>47725.35000000002</v>
      </c>
      <c r="K18" s="70" t="str">
        <v>UK</v>
      </c>
      <c r="L18" s="71">
        <v>47725.35000000002</v>
      </c>
    </row>
    <row r="19" spans="2:12" ht="15" thickBot="1" x14ac:dyDescent="0.35">
      <c r="B19" s="15" t="s">
        <v>6679</v>
      </c>
      <c r="C19" t="s">
        <v>6681</v>
      </c>
      <c r="E19" s="16" t="s">
        <v>1116</v>
      </c>
      <c r="F19" s="17">
        <v>921.64</v>
      </c>
      <c r="H19" s="16" t="s">
        <v>37</v>
      </c>
      <c r="I19" s="17">
        <v>57898.709999999912</v>
      </c>
      <c r="K19" s="72" t="str">
        <v>USA</v>
      </c>
      <c r="L19" s="73">
        <v>57898.709999999912</v>
      </c>
    </row>
    <row r="20" spans="2:12" x14ac:dyDescent="0.3">
      <c r="B20" s="16" t="s">
        <v>210</v>
      </c>
      <c r="C20" s="17">
        <v>19982.990000000002</v>
      </c>
      <c r="E20" s="16" t="s">
        <v>2461</v>
      </c>
      <c r="F20" s="17">
        <v>938.91000000000008</v>
      </c>
      <c r="H20" s="16" t="s">
        <v>6680</v>
      </c>
      <c r="I20" s="17">
        <v>240815.20999999996</v>
      </c>
    </row>
    <row r="21" spans="2:12" x14ac:dyDescent="0.3">
      <c r="B21" s="16" t="s">
        <v>39</v>
      </c>
      <c r="C21" s="17">
        <v>20282.940000000013</v>
      </c>
      <c r="E21" s="16" t="s">
        <v>2350</v>
      </c>
      <c r="F21" s="17">
        <v>1066.47</v>
      </c>
    </row>
    <row r="22" spans="2:12" x14ac:dyDescent="0.3">
      <c r="B22" s="16" t="s">
        <v>15</v>
      </c>
      <c r="C22" s="17">
        <v>21788.699999999993</v>
      </c>
      <c r="E22" s="16" t="s">
        <v>6680</v>
      </c>
      <c r="F22" s="17">
        <v>8728.2699999999986</v>
      </c>
    </row>
    <row r="23" spans="2:12" x14ac:dyDescent="0.3">
      <c r="B23" s="16" t="s">
        <v>82</v>
      </c>
      <c r="C23" s="17">
        <v>18186.999999999996</v>
      </c>
    </row>
    <row r="24" spans="2:12" x14ac:dyDescent="0.3">
      <c r="B24" s="16" t="s">
        <v>46</v>
      </c>
      <c r="C24" s="17">
        <v>19607.009999999995</v>
      </c>
    </row>
    <row r="25" spans="2:12" x14ac:dyDescent="0.3">
      <c r="B25" s="16" t="s">
        <v>24</v>
      </c>
      <c r="C25" s="17">
        <v>20442.280000000002</v>
      </c>
    </row>
    <row r="26" spans="2:12" x14ac:dyDescent="0.3">
      <c r="B26" s="16" t="s">
        <v>32</v>
      </c>
      <c r="C26" s="17">
        <v>20111.909999999993</v>
      </c>
    </row>
    <row r="27" spans="2:12" x14ac:dyDescent="0.3">
      <c r="B27" s="16" t="s">
        <v>90</v>
      </c>
      <c r="C27" s="17">
        <v>17844.650000000005</v>
      </c>
    </row>
    <row r="28" spans="2:12" x14ac:dyDescent="0.3">
      <c r="B28" s="16" t="s">
        <v>60</v>
      </c>
      <c r="C28" s="17">
        <v>20698.490000000005</v>
      </c>
    </row>
    <row r="29" spans="2:12" x14ac:dyDescent="0.3">
      <c r="B29" s="16" t="s">
        <v>133</v>
      </c>
      <c r="C29" s="17">
        <v>22562.639999999992</v>
      </c>
    </row>
    <row r="30" spans="2:12" x14ac:dyDescent="0.3">
      <c r="B30" s="16" t="s">
        <v>54</v>
      </c>
      <c r="C30" s="17">
        <v>23510.790000000008</v>
      </c>
    </row>
    <row r="31" spans="2:12" x14ac:dyDescent="0.3">
      <c r="B31" s="16" t="s">
        <v>107</v>
      </c>
      <c r="C31" s="17">
        <v>15795.80999999999</v>
      </c>
    </row>
    <row r="32" spans="2:12" x14ac:dyDescent="0.3">
      <c r="B32" s="16" t="s">
        <v>6680</v>
      </c>
      <c r="C32" s="17">
        <v>240815.20999999996</v>
      </c>
    </row>
  </sheetData>
  <mergeCells count="6">
    <mergeCell ref="B2:C2"/>
    <mergeCell ref="E2:F2"/>
    <mergeCell ref="H10:I10"/>
    <mergeCell ref="E10:F10"/>
    <mergeCell ref="B18:C18"/>
    <mergeCell ref="H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77B07-F94D-4F10-9C8F-C7AB1BF35A8F}">
  <dimension ref="B2:S8"/>
  <sheetViews>
    <sheetView zoomScale="85" zoomScaleNormal="85" workbookViewId="0">
      <selection activeCell="H30" sqref="H30"/>
    </sheetView>
  </sheetViews>
  <sheetFormatPr defaultRowHeight="14.4" x14ac:dyDescent="0.3"/>
  <cols>
    <col min="2" max="2" width="10.88671875" customWidth="1"/>
    <col min="3" max="3" width="11.6640625" bestFit="1" customWidth="1"/>
    <col min="4" max="4" width="12.21875" bestFit="1" customWidth="1"/>
    <col min="5" max="5" width="8.6640625" bestFit="1" customWidth="1"/>
    <col min="6" max="6" width="11.6640625" bestFit="1" customWidth="1"/>
    <col min="7" max="7" width="8.6640625" bestFit="1" customWidth="1"/>
    <col min="8" max="8" width="10.21875" bestFit="1" customWidth="1"/>
    <col min="9" max="9" width="23.33203125" customWidth="1"/>
    <col min="10" max="11" width="12.44140625" bestFit="1" customWidth="1"/>
    <col min="12" max="12" width="10" bestFit="1" customWidth="1"/>
    <col min="13" max="13" width="8.77734375" bestFit="1" customWidth="1"/>
    <col min="14" max="14" width="8.88671875" bestFit="1" customWidth="1"/>
    <col min="15" max="15" width="9.21875" bestFit="1" customWidth="1"/>
    <col min="16" max="16" width="21.109375" customWidth="1"/>
    <col min="18" max="18" width="11.109375" customWidth="1"/>
    <col min="19" max="19" width="9.5546875" customWidth="1"/>
  </cols>
  <sheetData>
    <row r="2" spans="2:19" ht="15" thickBot="1" x14ac:dyDescent="0.35"/>
    <row r="3" spans="2:19" x14ac:dyDescent="0.3">
      <c r="B3" s="19" t="s">
        <v>8</v>
      </c>
      <c r="C3" s="27" t="s">
        <v>6674</v>
      </c>
      <c r="D3" s="27" t="s">
        <v>6675</v>
      </c>
      <c r="E3" s="27" t="s">
        <v>6677</v>
      </c>
      <c r="F3" s="27" t="s">
        <v>6678</v>
      </c>
      <c r="G3" s="27" t="s">
        <v>6685</v>
      </c>
      <c r="H3" s="27" t="s">
        <v>6686</v>
      </c>
      <c r="I3" s="28" t="s">
        <v>6688</v>
      </c>
      <c r="K3" s="15" t="s">
        <v>6679</v>
      </c>
      <c r="L3" t="s">
        <v>6675</v>
      </c>
      <c r="M3" t="s">
        <v>6677</v>
      </c>
      <c r="N3" t="s">
        <v>6685</v>
      </c>
      <c r="O3" t="s">
        <v>6686</v>
      </c>
      <c r="P3" t="s">
        <v>6688</v>
      </c>
      <c r="R3" s="25" t="s">
        <v>6686</v>
      </c>
      <c r="S3" s="25" t="s">
        <v>6685</v>
      </c>
    </row>
    <row r="4" spans="2:19" x14ac:dyDescent="0.3">
      <c r="B4" s="13" t="str" cm="1">
        <f t="array" ref="B4:B7">_xlfn.UNIQUE(orders[Category])</f>
        <v>Fiction</v>
      </c>
      <c r="C4" s="4">
        <f>COUNTIF(orders[Category],B4)</f>
        <v>970</v>
      </c>
      <c r="D4" s="5">
        <f>SUMIF(orders[Category],B4,orders[TotalSales])</f>
        <v>78543.839999999967</v>
      </c>
      <c r="E4" s="6">
        <f>AVERAGEIF(orders[Category],B4,orders[TotalSales])</f>
        <v>80.973030927835012</v>
      </c>
      <c r="F4" s="6" cm="1">
        <f t="array" ref="F4">MEDIAN(IF( orders[Category]=B4,orders[TotalSales]))</f>
        <v>68.180000000000007</v>
      </c>
      <c r="G4" s="6">
        <f>_xlfn.MINIFS(orders[TotalSales],orders[Category],B4)</f>
        <v>5.23</v>
      </c>
      <c r="H4" s="6">
        <f>_xlfn.MAXIFS(orders[TotalSales],orders[Category],B4)</f>
        <v>267.60000000000002</v>
      </c>
      <c r="I4" s="42">
        <f>(D4/$D$8) * 100</f>
        <v>32.615813594166255</v>
      </c>
      <c r="K4" s="16" t="s">
        <v>87</v>
      </c>
      <c r="L4" s="17">
        <v>42075.769999999982</v>
      </c>
      <c r="M4" s="18">
        <v>80.604923371647473</v>
      </c>
      <c r="N4" s="18">
        <v>5.14</v>
      </c>
      <c r="O4" s="18">
        <v>279.5</v>
      </c>
      <c r="P4" s="41">
        <v>0.17472222788585481</v>
      </c>
      <c r="R4" t="str">
        <f>_xlfn.XLOOKUP(MAX(orders[TotalSales]),orders[TotalSales],orders[Category])</f>
        <v>Non-Fiction</v>
      </c>
      <c r="S4" t="str">
        <f>_xlfn.XLOOKUP(MIN(orders[TotalSales]),orders[TotalSales],orders[PaymentMethod])</f>
        <v>Paypal</v>
      </c>
    </row>
    <row r="5" spans="2:19" x14ac:dyDescent="0.3">
      <c r="B5" s="13" t="str">
        <v>Educational</v>
      </c>
      <c r="C5" s="4">
        <f>COUNTIF(orders[Category],B5)</f>
        <v>506</v>
      </c>
      <c r="D5" s="5">
        <f>SUMIF(orders[Category],B5,orders[TotalSales])</f>
        <v>42666.189999999995</v>
      </c>
      <c r="E5" s="6">
        <f>AVERAGEIF(orders[Category],B5,orders[TotalSales])</f>
        <v>84.320533596837933</v>
      </c>
      <c r="F5" s="6" cm="1">
        <f t="array" ref="F5">MEDIAN(IF( orders[Category]=B5,orders[TotalSales]))</f>
        <v>68.180000000000007</v>
      </c>
      <c r="G5" s="6">
        <f>_xlfn.MINIFS(orders[TotalSales],orders[Category],B5)</f>
        <v>5.56</v>
      </c>
      <c r="H5" s="6">
        <f>_xlfn.MAXIFS(orders[TotalSales],orders[Category],B5)</f>
        <v>273.89999999999998</v>
      </c>
      <c r="I5" s="42">
        <f>(D5/$D$8) * 100</f>
        <v>17.71739833210702</v>
      </c>
      <c r="K5" s="16" t="s">
        <v>51</v>
      </c>
      <c r="L5" s="17">
        <v>42666.189999999995</v>
      </c>
      <c r="M5" s="18">
        <v>84.320533596837933</v>
      </c>
      <c r="N5" s="18">
        <v>5.56</v>
      </c>
      <c r="O5" s="18">
        <v>273.89999999999998</v>
      </c>
      <c r="P5" s="41">
        <v>0.17717398332107012</v>
      </c>
    </row>
    <row r="6" spans="2:19" x14ac:dyDescent="0.3">
      <c r="B6" s="13" t="str">
        <v>Non-Fiction</v>
      </c>
      <c r="C6" s="4">
        <f>COUNTIF(orders[Category],B6)</f>
        <v>923</v>
      </c>
      <c r="D6" s="5">
        <f>SUMIF(orders[Category],B6,orders[TotalSales])</f>
        <v>77529.409999999916</v>
      </c>
      <c r="E6" s="6">
        <f>AVERAGEIF(orders[Category],B6,orders[TotalSales])</f>
        <v>83.997193932827642</v>
      </c>
      <c r="F6" s="6" cm="1">
        <f t="array" ref="F6">MEDIAN(IF( orders[Category]=B6,orders[TotalSales]))</f>
        <v>68.680000000000007</v>
      </c>
      <c r="G6" s="6">
        <f>_xlfn.MINIFS(orders[TotalSales],orders[Category],B6)</f>
        <v>5.66</v>
      </c>
      <c r="H6" s="6">
        <f>_xlfn.MAXIFS(orders[TotalSales],orders[Category],B6)</f>
        <v>284.95</v>
      </c>
      <c r="I6" s="42">
        <f>(D6/$D$8) * 100</f>
        <v>32.194565285141231</v>
      </c>
      <c r="K6" s="16" t="s">
        <v>20</v>
      </c>
      <c r="L6" s="17">
        <v>78543.839999999967</v>
      </c>
      <c r="M6" s="18">
        <v>80.973030927835012</v>
      </c>
      <c r="N6" s="18">
        <v>5.23</v>
      </c>
      <c r="O6" s="18">
        <v>267.60000000000002</v>
      </c>
      <c r="P6" s="41">
        <v>0.32615813594166237</v>
      </c>
    </row>
    <row r="7" spans="2:19" ht="15" thickBot="1" x14ac:dyDescent="0.35">
      <c r="B7" s="31" t="str">
        <v>Comics</v>
      </c>
      <c r="C7" s="32">
        <f>COUNTIF(orders[Category],B7)</f>
        <v>522</v>
      </c>
      <c r="D7" s="33">
        <f>SUMIF(orders[Category],B7,orders[TotalSales])</f>
        <v>42075.769999999982</v>
      </c>
      <c r="E7" s="34">
        <f>AVERAGEIF(orders[Category],B7,orders[TotalSales])</f>
        <v>80.604923371647473</v>
      </c>
      <c r="F7" s="34" cm="1">
        <f t="array" ref="F7">MEDIAN(IF( orders[Category]=B7,orders[TotalSales]))</f>
        <v>69.704999999999998</v>
      </c>
      <c r="G7" s="34">
        <f>_xlfn.MINIFS(orders[TotalSales],orders[Category],B7)</f>
        <v>5.14</v>
      </c>
      <c r="H7" s="34">
        <f>_xlfn.MAXIFS(orders[TotalSales],orders[Category],B7)</f>
        <v>279.5</v>
      </c>
      <c r="I7" s="43">
        <f>(D7/$D$8) * 100</f>
        <v>17.472222788585491</v>
      </c>
      <c r="K7" s="16" t="s">
        <v>70</v>
      </c>
      <c r="L7" s="17">
        <v>77529.409999999916</v>
      </c>
      <c r="M7" s="18">
        <v>83.997193932827642</v>
      </c>
      <c r="N7" s="18">
        <v>5.66</v>
      </c>
      <c r="O7" s="18">
        <v>284.95</v>
      </c>
      <c r="P7" s="41">
        <v>0.32194565285141219</v>
      </c>
    </row>
    <row r="8" spans="2:19" ht="15" thickBot="1" x14ac:dyDescent="0.35">
      <c r="B8" s="36" t="s">
        <v>6687</v>
      </c>
      <c r="C8" s="37">
        <f>SUM(C4:C7)</f>
        <v>2921</v>
      </c>
      <c r="D8" s="38">
        <f t="shared" ref="D8:I8" si="0">SUM(D4:D7)</f>
        <v>240815.20999999988</v>
      </c>
      <c r="E8" s="39">
        <f t="shared" si="0"/>
        <v>329.89568182914809</v>
      </c>
      <c r="F8" s="39">
        <f t="shared" si="0"/>
        <v>274.745</v>
      </c>
      <c r="G8" s="39">
        <f t="shared" si="0"/>
        <v>21.59</v>
      </c>
      <c r="H8" s="39">
        <f t="shared" si="0"/>
        <v>1105.95</v>
      </c>
      <c r="I8" s="45">
        <f t="shared" si="0"/>
        <v>100</v>
      </c>
      <c r="K8" s="16" t="s">
        <v>6680</v>
      </c>
      <c r="L8" s="17">
        <v>240815.21</v>
      </c>
      <c r="M8" s="18">
        <v>82.44272851763094</v>
      </c>
      <c r="N8" s="18">
        <v>5.14</v>
      </c>
      <c r="O8" s="18">
        <v>284.95</v>
      </c>
      <c r="P8" s="4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C7F0-54C5-4FD4-A3D5-312A6C3DB8CE}">
  <dimension ref="B4:I18"/>
  <sheetViews>
    <sheetView zoomScale="85" zoomScaleNormal="85" workbookViewId="0">
      <selection activeCell="H1" sqref="H1:I1048576"/>
    </sheetView>
  </sheetViews>
  <sheetFormatPr defaultRowHeight="14.4" x14ac:dyDescent="0.3"/>
  <cols>
    <col min="2" max="2" width="12.33203125" customWidth="1"/>
    <col min="3" max="3" width="14.21875" customWidth="1"/>
    <col min="4" max="4" width="16.21875" customWidth="1"/>
    <col min="5" max="5" width="12" customWidth="1"/>
    <col min="6" max="6" width="12.6640625" customWidth="1"/>
    <col min="8" max="8" width="13" bestFit="1" customWidth="1"/>
    <col min="9" max="9" width="16.88671875" bestFit="1" customWidth="1"/>
    <col min="10" max="10" width="15.77734375" customWidth="1"/>
    <col min="11" max="12" width="10" bestFit="1" customWidth="1"/>
  </cols>
  <sheetData>
    <row r="4" spans="2:9" ht="15" thickBot="1" x14ac:dyDescent="0.35"/>
    <row r="5" spans="2:9" x14ac:dyDescent="0.3">
      <c r="B5" s="19" t="s">
        <v>6682</v>
      </c>
      <c r="C5" s="11" t="s">
        <v>6674</v>
      </c>
      <c r="D5" s="11" t="s">
        <v>6675</v>
      </c>
      <c r="E5" s="11" t="s">
        <v>6677</v>
      </c>
      <c r="F5" s="12" t="s">
        <v>6678</v>
      </c>
      <c r="H5" s="15" t="s">
        <v>6679</v>
      </c>
      <c r="I5" t="s">
        <v>6681</v>
      </c>
    </row>
    <row r="6" spans="2:9" x14ac:dyDescent="0.3">
      <c r="B6" s="13" t="s">
        <v>210</v>
      </c>
      <c r="C6" s="4">
        <f>COUNTIF(orders[OrderMonth],monthly_sales!B6)</f>
        <v>242</v>
      </c>
      <c r="D6" s="5">
        <f>SUMIF(orders[OrderMonth],B6,orders[TotalSales])</f>
        <v>19982.990000000002</v>
      </c>
      <c r="E6" s="6">
        <f>AVERAGEIF(orders[OrderMonth],B6,orders[TotalSales])</f>
        <v>82.574338842975209</v>
      </c>
      <c r="F6" s="7" cm="1">
        <f t="array" ref="F6">MEDIAN(IF(orders[OrderMonth]=B6,orders[TotalSales]))</f>
        <v>72.210000000000008</v>
      </c>
      <c r="H6" s="16" t="s">
        <v>210</v>
      </c>
      <c r="I6" s="17">
        <v>19982.990000000002</v>
      </c>
    </row>
    <row r="7" spans="2:9" x14ac:dyDescent="0.3">
      <c r="B7" s="13" t="s">
        <v>39</v>
      </c>
      <c r="C7" s="4">
        <f>COUNTIF(orders[OrderMonth],monthly_sales!B7)</f>
        <v>232</v>
      </c>
      <c r="D7" s="5">
        <f>SUMIF(orders[OrderMonth],B7,orders[TotalSales])</f>
        <v>20282.940000000013</v>
      </c>
      <c r="E7" s="6">
        <f>AVERAGEIF(orders[OrderMonth],B7,orders[TotalSales])</f>
        <v>87.426465517241439</v>
      </c>
      <c r="F7" s="7" cm="1">
        <f t="array" ref="F7">MEDIAN(IF(orders[OrderMonth]=B7,orders[TotalSales]))</f>
        <v>74.564999999999998</v>
      </c>
      <c r="H7" s="16" t="s">
        <v>39</v>
      </c>
      <c r="I7" s="17">
        <v>20282.940000000013</v>
      </c>
    </row>
    <row r="8" spans="2:9" x14ac:dyDescent="0.3">
      <c r="B8" s="13" t="s">
        <v>15</v>
      </c>
      <c r="C8" s="4">
        <f>COUNTIF(orders[OrderMonth],monthly_sales!B8)</f>
        <v>236</v>
      </c>
      <c r="D8" s="5">
        <f>SUMIF(orders[OrderMonth],B8,orders[TotalSales])</f>
        <v>21788.699999999993</v>
      </c>
      <c r="E8" s="6">
        <f>AVERAGEIF(orders[OrderMonth],B8,orders[TotalSales])</f>
        <v>92.324999999999974</v>
      </c>
      <c r="F8" s="7" cm="1">
        <f t="array" ref="F8">MEDIAN(IF(orders[OrderMonth]=B8,orders[TotalSales]))</f>
        <v>82.1</v>
      </c>
      <c r="H8" s="16" t="s">
        <v>15</v>
      </c>
      <c r="I8" s="17">
        <v>21788.699999999993</v>
      </c>
    </row>
    <row r="9" spans="2:9" x14ac:dyDescent="0.3">
      <c r="B9" s="13" t="s">
        <v>82</v>
      </c>
      <c r="C9" s="4">
        <f>COUNTIF(orders[OrderMonth],monthly_sales!B9)</f>
        <v>211</v>
      </c>
      <c r="D9" s="5">
        <f>SUMIF(orders[OrderMonth],B9,orders[TotalSales])</f>
        <v>18186.999999999996</v>
      </c>
      <c r="E9" s="6">
        <f>AVERAGEIF(orders[OrderMonth],B9,orders[TotalSales])</f>
        <v>86.194312796208507</v>
      </c>
      <c r="F9" s="7" cm="1">
        <f t="array" ref="F9">MEDIAN(IF(orders[OrderMonth]=B9,orders[TotalSales]))</f>
        <v>70.02</v>
      </c>
      <c r="H9" s="16" t="s">
        <v>82</v>
      </c>
      <c r="I9" s="17">
        <v>18186.999999999996</v>
      </c>
    </row>
    <row r="10" spans="2:9" x14ac:dyDescent="0.3">
      <c r="B10" s="13" t="s">
        <v>46</v>
      </c>
      <c r="C10" s="4">
        <f>COUNTIF(orders[OrderMonth],monthly_sales!B10)</f>
        <v>244</v>
      </c>
      <c r="D10" s="5">
        <f>SUMIF(orders[OrderMonth],B10,orders[TotalSales])</f>
        <v>19607.009999999995</v>
      </c>
      <c r="E10" s="6">
        <f>AVERAGEIF(orders[OrderMonth],B10,orders[TotalSales])</f>
        <v>80.35659836065571</v>
      </c>
      <c r="F10" s="7" cm="1">
        <f t="array" ref="F10">MEDIAN(IF(orders[OrderMonth]=B10,orders[TotalSales]))</f>
        <v>68.89</v>
      </c>
      <c r="H10" s="16" t="s">
        <v>46</v>
      </c>
      <c r="I10" s="17">
        <v>19607.009999999995</v>
      </c>
    </row>
    <row r="11" spans="2:9" x14ac:dyDescent="0.3">
      <c r="B11" s="13" t="s">
        <v>24</v>
      </c>
      <c r="C11" s="4">
        <f>COUNTIF(orders[OrderMonth],monthly_sales!B11)</f>
        <v>236</v>
      </c>
      <c r="D11" s="5">
        <f>SUMIF(orders[OrderMonth],B11,orders[TotalSales])</f>
        <v>20442.280000000002</v>
      </c>
      <c r="E11" s="6">
        <f>AVERAGEIF(orders[OrderMonth],B11,orders[TotalSales])</f>
        <v>86.619830508474593</v>
      </c>
      <c r="F11" s="7" cm="1">
        <f t="array" ref="F11">MEDIAN(IF(orders[OrderMonth]=B11,orders[TotalSales]))</f>
        <v>76.75</v>
      </c>
      <c r="H11" s="16" t="s">
        <v>24</v>
      </c>
      <c r="I11" s="17">
        <v>20442.280000000002</v>
      </c>
    </row>
    <row r="12" spans="2:9" x14ac:dyDescent="0.3">
      <c r="B12" s="13" t="s">
        <v>32</v>
      </c>
      <c r="C12" s="4">
        <f>COUNTIF(orders[OrderMonth],monthly_sales!B12)</f>
        <v>256</v>
      </c>
      <c r="D12" s="5">
        <f>SUMIF(orders[OrderMonth],B12,orders[TotalSales])</f>
        <v>20111.909999999993</v>
      </c>
      <c r="E12" s="6">
        <f>AVERAGEIF(orders[OrderMonth],B12,orders[TotalSales])</f>
        <v>78.562148437499971</v>
      </c>
      <c r="F12" s="7" cm="1">
        <f t="array" ref="F12">MEDIAN(IF(orders[OrderMonth]=B12,orders[TotalSales]))</f>
        <v>62.555</v>
      </c>
      <c r="H12" s="16" t="s">
        <v>32</v>
      </c>
      <c r="I12" s="17">
        <v>20111.909999999993</v>
      </c>
    </row>
    <row r="13" spans="2:9" x14ac:dyDescent="0.3">
      <c r="B13" s="13" t="s">
        <v>90</v>
      </c>
      <c r="C13" s="4">
        <f>COUNTIF(orders[OrderMonth],monthly_sales!B13)</f>
        <v>246</v>
      </c>
      <c r="D13" s="5">
        <f>SUMIF(orders[OrderMonth],B13,orders[TotalSales])</f>
        <v>17844.650000000005</v>
      </c>
      <c r="E13" s="6">
        <f>AVERAGEIF(orders[OrderMonth],B13,orders[TotalSales])</f>
        <v>72.539227642276444</v>
      </c>
      <c r="F13" s="7" cm="1">
        <f t="array" ref="F13">MEDIAN(IF(orders[OrderMonth]=B13,orders[TotalSales]))</f>
        <v>56.59</v>
      </c>
      <c r="H13" s="16" t="s">
        <v>90</v>
      </c>
      <c r="I13" s="17">
        <v>17844.650000000005</v>
      </c>
    </row>
    <row r="14" spans="2:9" x14ac:dyDescent="0.3">
      <c r="B14" s="13" t="s">
        <v>60</v>
      </c>
      <c r="C14" s="4">
        <f>COUNTIF(orders[OrderMonth],monthly_sales!B14)</f>
        <v>257</v>
      </c>
      <c r="D14" s="5">
        <f>SUMIF(orders[OrderMonth],B14,orders[TotalSales])</f>
        <v>20698.490000000005</v>
      </c>
      <c r="E14" s="6">
        <f>AVERAGEIF(orders[OrderMonth],B14,orders[TotalSales])</f>
        <v>80.538871595330761</v>
      </c>
      <c r="F14" s="7" cm="1">
        <f t="array" ref="F14">MEDIAN(IF(orders[OrderMonth]=B14,orders[TotalSales]))</f>
        <v>68.61</v>
      </c>
      <c r="H14" s="16" t="s">
        <v>60</v>
      </c>
      <c r="I14" s="17">
        <v>20698.490000000005</v>
      </c>
    </row>
    <row r="15" spans="2:9" x14ac:dyDescent="0.3">
      <c r="B15" s="13" t="s">
        <v>133</v>
      </c>
      <c r="C15" s="4">
        <f>COUNTIF(orders[OrderMonth],monthly_sales!B15)</f>
        <v>281</v>
      </c>
      <c r="D15" s="5">
        <f>SUMIF(orders[OrderMonth],B15,orders[TotalSales])</f>
        <v>22562.639999999992</v>
      </c>
      <c r="E15" s="6">
        <f>AVERAGEIF(orders[OrderMonth],B15,orders[TotalSales])</f>
        <v>80.294092526690363</v>
      </c>
      <c r="F15" s="7" cm="1">
        <f t="array" ref="F15">MEDIAN(IF(orders[OrderMonth]=B15,orders[TotalSales]))</f>
        <v>63.32</v>
      </c>
      <c r="H15" s="16" t="s">
        <v>133</v>
      </c>
      <c r="I15" s="17">
        <v>22562.639999999992</v>
      </c>
    </row>
    <row r="16" spans="2:9" x14ac:dyDescent="0.3">
      <c r="B16" s="13" t="s">
        <v>54</v>
      </c>
      <c r="C16" s="4">
        <f>COUNTIF(orders[OrderMonth],monthly_sales!B16)</f>
        <v>270</v>
      </c>
      <c r="D16" s="5">
        <f>SUMIF(orders[OrderMonth],B16,orders[TotalSales])</f>
        <v>23510.790000000008</v>
      </c>
      <c r="E16" s="6">
        <f>AVERAGEIF(orders[OrderMonth],B16,orders[TotalSales])</f>
        <v>87.077000000000027</v>
      </c>
      <c r="F16" s="7" cm="1">
        <f t="array" ref="F16">MEDIAN(IF(orders[OrderMonth]=B16,orders[TotalSales]))</f>
        <v>75.585000000000008</v>
      </c>
      <c r="H16" s="16" t="s">
        <v>54</v>
      </c>
      <c r="I16" s="17">
        <v>23510.790000000008</v>
      </c>
    </row>
    <row r="17" spans="2:9" ht="15" thickBot="1" x14ac:dyDescent="0.35">
      <c r="B17" s="31" t="s">
        <v>107</v>
      </c>
      <c r="C17" s="32">
        <f>COUNTIF(orders[OrderMonth],monthly_sales!B17)</f>
        <v>210</v>
      </c>
      <c r="D17" s="33">
        <f>SUMIF(orders[OrderMonth],B17,orders[TotalSales])</f>
        <v>15795.80999999999</v>
      </c>
      <c r="E17" s="34">
        <f>AVERAGEIF(orders[OrderMonth],B17,orders[TotalSales])</f>
        <v>75.218142857142809</v>
      </c>
      <c r="F17" s="35" cm="1">
        <f t="array" ref="F17">MEDIAN(IF(orders[OrderMonth]=B17,orders[TotalSales]))</f>
        <v>56.984999999999999</v>
      </c>
      <c r="H17" s="16" t="s">
        <v>107</v>
      </c>
      <c r="I17" s="17">
        <v>15795.80999999999</v>
      </c>
    </row>
    <row r="18" spans="2:9" ht="15" thickBot="1" x14ac:dyDescent="0.35">
      <c r="B18" s="36" t="s">
        <v>6676</v>
      </c>
      <c r="C18" s="37">
        <f>SUM(C6:C17)</f>
        <v>2921</v>
      </c>
      <c r="D18" s="38">
        <f>SUM(D6:D17)</f>
        <v>240815.20999999996</v>
      </c>
      <c r="E18" s="38">
        <f>SUM(E6:E17)</f>
        <v>989.72602908449585</v>
      </c>
      <c r="F18" s="40">
        <f>SUM(F6:F17)</f>
        <v>828.18000000000006</v>
      </c>
      <c r="H18" s="16" t="s">
        <v>6680</v>
      </c>
      <c r="I18" s="17">
        <v>240815.20999999996</v>
      </c>
    </row>
  </sheetData>
  <sortState xmlns:xlrd2="http://schemas.microsoft.com/office/spreadsheetml/2017/richdata2" ref="B6:B17">
    <sortCondition ref="B6:B17" customList="January,February,March,April,May,June,July,August,September,October,November,December"/>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308E4-E9E0-486A-BAC8-8BB26F5968CF}">
  <dimension ref="B1:M15"/>
  <sheetViews>
    <sheetView zoomScale="85" zoomScaleNormal="85" workbookViewId="0">
      <selection activeCell="F28" sqref="F28"/>
    </sheetView>
  </sheetViews>
  <sheetFormatPr defaultRowHeight="14.4" x14ac:dyDescent="0.3"/>
  <cols>
    <col min="2" max="2" width="13.109375" customWidth="1"/>
    <col min="3" max="3" width="11.6640625" bestFit="1" customWidth="1"/>
    <col min="4" max="4" width="11.21875" bestFit="1" customWidth="1"/>
    <col min="5" max="5" width="10.44140625" customWidth="1"/>
    <col min="6" max="6" width="13" customWidth="1"/>
    <col min="7" max="7" width="12.33203125" customWidth="1"/>
    <col min="10" max="10" width="12.44140625" bestFit="1" customWidth="1"/>
    <col min="11" max="11" width="11.88671875" bestFit="1" customWidth="1"/>
    <col min="12" max="12" width="10" bestFit="1" customWidth="1"/>
    <col min="13" max="14" width="8.77734375" bestFit="1" customWidth="1"/>
  </cols>
  <sheetData>
    <row r="1" spans="2:13" ht="15" thickBot="1" x14ac:dyDescent="0.35"/>
    <row r="2" spans="2:13" x14ac:dyDescent="0.3">
      <c r="B2" s="22" t="s">
        <v>4644</v>
      </c>
      <c r="C2" s="11" t="s">
        <v>6674</v>
      </c>
      <c r="D2" s="11" t="s">
        <v>6675</v>
      </c>
      <c r="E2" s="11" t="s">
        <v>6677</v>
      </c>
      <c r="F2" s="11" t="s">
        <v>6678</v>
      </c>
      <c r="G2" s="12" t="s">
        <v>6695</v>
      </c>
      <c r="J2" s="15" t="s">
        <v>6679</v>
      </c>
      <c r="K2" t="s">
        <v>6674</v>
      </c>
      <c r="L2" t="s">
        <v>6675</v>
      </c>
      <c r="M2" t="s">
        <v>6677</v>
      </c>
    </row>
    <row r="3" spans="2:13" x14ac:dyDescent="0.3">
      <c r="B3" s="13" cm="1">
        <f t="array" ref="B3:B6">_xlfn._xlws.SORT(_xlfn.UNIQUE(orders[OrderYear]))</f>
        <v>2022</v>
      </c>
      <c r="C3" s="4">
        <f>COUNTIF(orders[OrderYear],B3)</f>
        <v>229</v>
      </c>
      <c r="D3" s="5">
        <f>SUMIF(orders[OrderYear],B3,orders[TotalSales])</f>
        <v>19043.510000000002</v>
      </c>
      <c r="E3" s="20">
        <f>AVERAGEIF(orders[OrderYear],B3,orders[TotalSales])</f>
        <v>83.159432314410495</v>
      </c>
      <c r="F3" s="6" cm="1">
        <f t="array" ref="F3">MEDIAN(IF(orders[OrderYear]=B3,orders[TotalSales]))</f>
        <v>61.64</v>
      </c>
      <c r="G3" s="52" t="str">
        <f>INDEX(_xlfn.ANCHORARRAY($B$12),MATCH(MAX($C$12:$C$15),$C$12:$C$15,0))</f>
        <v>Non-Fiction</v>
      </c>
      <c r="J3" s="16">
        <v>2022</v>
      </c>
      <c r="K3" s="1">
        <v>229</v>
      </c>
      <c r="L3" s="17">
        <v>19043.510000000002</v>
      </c>
      <c r="M3" s="18">
        <v>83.159432314410495</v>
      </c>
    </row>
    <row r="4" spans="2:13" x14ac:dyDescent="0.3">
      <c r="B4" s="13">
        <v>2023</v>
      </c>
      <c r="C4" s="4">
        <f>COUNTIF(orders[OrderYear],B4)</f>
        <v>1186</v>
      </c>
      <c r="D4" s="5">
        <f>SUMIF(orders[OrderYear],B4,orders[TotalSales])</f>
        <v>95481.19999999991</v>
      </c>
      <c r="E4" s="20">
        <f>AVERAGEIF(orders[OrderYear],B4,orders[TotalSales])</f>
        <v>80.506913996627247</v>
      </c>
      <c r="F4" s="6" cm="1">
        <f t="array" ref="F4">MEDIAN(IF(orders[OrderYear]=B4,orders[TotalSales]))</f>
        <v>68.28</v>
      </c>
      <c r="G4" s="52" t="str">
        <f>INDEX(_xlfn.ANCHORARRAY($B$12),MATCH(MAX($D$12:$D$15),$D$12:$D$15,0))</f>
        <v>Non-Fiction</v>
      </c>
      <c r="J4" s="16">
        <v>2023</v>
      </c>
      <c r="K4" s="1">
        <v>1186</v>
      </c>
      <c r="L4" s="17">
        <v>95481.19999999991</v>
      </c>
      <c r="M4" s="18">
        <v>80.506913996627247</v>
      </c>
    </row>
    <row r="5" spans="2:13" x14ac:dyDescent="0.3">
      <c r="B5" s="13">
        <v>2024</v>
      </c>
      <c r="C5" s="4">
        <f>COUNTIF(orders[OrderYear],B5)</f>
        <v>1136</v>
      </c>
      <c r="D5" s="5">
        <f>SUMIF(orders[OrderYear],B5,orders[TotalSales])</f>
        <v>93758.330000000118</v>
      </c>
      <c r="E5" s="20">
        <f>AVERAGEIF(orders[OrderYear],B5,orders[TotalSales])</f>
        <v>82.533741197183204</v>
      </c>
      <c r="F5" s="6" cm="1">
        <f t="array" ref="F5">MEDIAN(IF(orders[OrderYear]=B5,orders[TotalSales]))</f>
        <v>68.28</v>
      </c>
      <c r="G5" s="52" t="str">
        <f>INDEX(_xlfn.ANCHORARRAY($B$12),MATCH(MAX($E$12:$E$15),$E$12:$E$15,0))</f>
        <v>Fiction</v>
      </c>
      <c r="J5" s="16">
        <v>2024</v>
      </c>
      <c r="K5" s="1">
        <v>1136</v>
      </c>
      <c r="L5" s="17">
        <v>93758.330000000118</v>
      </c>
      <c r="M5" s="18">
        <v>82.533741197183204</v>
      </c>
    </row>
    <row r="6" spans="2:13" ht="15" thickBot="1" x14ac:dyDescent="0.35">
      <c r="B6" s="14">
        <v>2025</v>
      </c>
      <c r="C6" s="8">
        <f>COUNTIF(orders[OrderYear],B6)</f>
        <v>370</v>
      </c>
      <c r="D6" s="9">
        <f>SUMIF(orders[OrderYear],B6,orders[TotalSales])</f>
        <v>32532.17</v>
      </c>
      <c r="E6" s="21">
        <f>AVERAGEIF(orders[OrderYear],B6,orders[TotalSales])</f>
        <v>87.924783783783781</v>
      </c>
      <c r="F6" s="30" cm="1">
        <f t="array" ref="F6">MEDIAN(IF(orders[OrderYear]=B6,orders[TotalSales]))</f>
        <v>76.289999999999992</v>
      </c>
      <c r="G6" s="29" t="str">
        <f>INDEX(_xlfn.ANCHORARRAY($B$12),MATCH(MAX($F$12:$F$15),$F$12:$F$15,0))</f>
        <v>Fiction</v>
      </c>
      <c r="J6" s="16">
        <v>2025</v>
      </c>
      <c r="K6" s="1">
        <v>370</v>
      </c>
      <c r="L6" s="17">
        <v>32532.17</v>
      </c>
      <c r="M6" s="18">
        <v>87.924783783783781</v>
      </c>
    </row>
    <row r="7" spans="2:13" x14ac:dyDescent="0.3">
      <c r="J7" s="16" t="s">
        <v>6680</v>
      </c>
      <c r="K7" s="1">
        <v>2921</v>
      </c>
      <c r="L7" s="17">
        <v>240815.21000000002</v>
      </c>
      <c r="M7" s="18">
        <v>82.442728517630954</v>
      </c>
    </row>
    <row r="11" spans="2:13" x14ac:dyDescent="0.3">
      <c r="C11" cm="1">
        <f t="array" ref="C11:F11">TRANSPOSE(_xlfn.ANCHORARRAY(B3))</f>
        <v>2022</v>
      </c>
      <c r="D11">
        <v>2023</v>
      </c>
      <c r="E11">
        <v>2024</v>
      </c>
      <c r="F11">
        <v>2025</v>
      </c>
    </row>
    <row r="12" spans="2:13" x14ac:dyDescent="0.3">
      <c r="B12" t="str" cm="1">
        <f t="array" ref="B12:B15">_xlfn.UNIQUE(orders[Category])</f>
        <v>Fiction</v>
      </c>
      <c r="C12" s="24">
        <f>SUMIFS(orders[TotalSales],orders[OrderYear],C$11,orders[Category],$B12)</f>
        <v>6635.38</v>
      </c>
      <c r="D12" s="24">
        <f>SUMIFS(orders[TotalSales],orders[OrderYear],D$11,orders[Category],$B12)</f>
        <v>29766.450000000008</v>
      </c>
      <c r="E12" s="24">
        <f>SUMIFS(orders[TotalSales],orders[OrderYear],E$11,orders[Category],$B12)</f>
        <v>30003.069999999982</v>
      </c>
      <c r="F12" s="24">
        <f>SUMIFS(orders[TotalSales],orders[OrderYear],F$11,orders[Category],$B12)</f>
        <v>12138.939999999999</v>
      </c>
    </row>
    <row r="13" spans="2:13" x14ac:dyDescent="0.3">
      <c r="B13" t="str">
        <v>Educational</v>
      </c>
      <c r="C13" s="24">
        <f>SUMIFS(orders[TotalSales],orders[OrderYear],C$11,orders[Category],$B13)</f>
        <v>3001.1200000000008</v>
      </c>
      <c r="D13" s="24">
        <f>SUMIFS(orders[TotalSales],orders[OrderYear],D$11,orders[Category],$B13)</f>
        <v>17871.390000000014</v>
      </c>
      <c r="E13" s="24">
        <f>SUMIFS(orders[TotalSales],orders[OrderYear],E$11,orders[Category],$B13)</f>
        <v>17229.319999999996</v>
      </c>
      <c r="F13" s="24">
        <f>SUMIFS(orders[TotalSales],orders[OrderYear],F$11,orders[Category],$B13)</f>
        <v>4564.3599999999988</v>
      </c>
    </row>
    <row r="14" spans="2:13" x14ac:dyDescent="0.3">
      <c r="B14" t="str">
        <v>Non-Fiction</v>
      </c>
      <c r="C14" s="24">
        <f>SUMIFS(orders[TotalSales],orders[OrderYear],C$11,orders[Category],$B14)</f>
        <v>7258.8999999999987</v>
      </c>
      <c r="D14" s="24">
        <f>SUMIFS(orders[TotalSales],orders[OrderYear],D$11,orders[Category],$B14)</f>
        <v>30173.500000000033</v>
      </c>
      <c r="E14" s="24">
        <f>SUMIFS(orders[TotalSales],orders[OrderYear],E$11,orders[Category],$B14)</f>
        <v>28199.130000000005</v>
      </c>
      <c r="F14" s="24">
        <f>SUMIFS(orders[TotalSales],orders[OrderYear],F$11,orders[Category],$B14)</f>
        <v>11897.88</v>
      </c>
    </row>
    <row r="15" spans="2:13" x14ac:dyDescent="0.3">
      <c r="B15" t="str">
        <v>Comics</v>
      </c>
      <c r="C15" s="24">
        <f>SUMIFS(orders[TotalSales],orders[OrderYear],C$11,orders[Category],$B15)</f>
        <v>2148.1099999999997</v>
      </c>
      <c r="D15" s="24">
        <f>SUMIFS(orders[TotalSales],orders[OrderYear],D$11,orders[Category],$B15)</f>
        <v>17669.859999999993</v>
      </c>
      <c r="E15" s="24">
        <f>SUMIFS(orders[TotalSales],orders[OrderYear],E$11,orders[Category],$B15)</f>
        <v>18326.809999999998</v>
      </c>
      <c r="F15" s="24">
        <f>SUMIFS(orders[TotalSales],orders[OrderYear],F$11,orders[Category],$B15)</f>
        <v>3930.9900000000007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9562D-4C80-4EA6-AFD2-58B57D2BD5A1}">
  <dimension ref="B1:T1177"/>
  <sheetViews>
    <sheetView zoomScale="85" zoomScaleNormal="85" workbookViewId="0">
      <selection activeCell="N24" sqref="N23:N24"/>
    </sheetView>
  </sheetViews>
  <sheetFormatPr defaultRowHeight="14.4" x14ac:dyDescent="0.3"/>
  <cols>
    <col min="2" max="2" width="18" bestFit="1" customWidth="1"/>
    <col min="3" max="3" width="10" bestFit="1" customWidth="1"/>
    <col min="4" max="4" width="11.88671875" bestFit="1" customWidth="1"/>
    <col min="5" max="5" width="15.33203125" customWidth="1"/>
    <col min="6" max="6" width="13.21875" hidden="1" customWidth="1"/>
    <col min="7" max="7" width="10.6640625" hidden="1" customWidth="1"/>
    <col min="8" max="8" width="10.109375" hidden="1" customWidth="1"/>
    <col min="9" max="9" width="20.44140625" style="24" customWidth="1"/>
    <col min="14" max="14" width="22.44140625" bestFit="1" customWidth="1"/>
    <col min="15" max="15" width="11.33203125" customWidth="1"/>
    <col min="18" max="18" width="12.5546875" customWidth="1"/>
    <col min="19" max="19" width="10.5546875" customWidth="1"/>
    <col min="20" max="20" width="12.33203125" customWidth="1"/>
  </cols>
  <sheetData>
    <row r="1" spans="2:20" x14ac:dyDescent="0.3">
      <c r="B1" s="77" t="s">
        <v>6683</v>
      </c>
      <c r="C1" s="77"/>
      <c r="D1" s="77"/>
    </row>
    <row r="2" spans="2:20" ht="15" thickBot="1" x14ac:dyDescent="0.35">
      <c r="B2" s="15" t="s">
        <v>6679</v>
      </c>
      <c r="C2" t="s">
        <v>6675</v>
      </c>
      <c r="D2" t="s">
        <v>6674</v>
      </c>
      <c r="F2" t="str" cm="1">
        <f t="array" ref="F2:F1177">_xlfn._xlws.SORT(_xlfn.UNIQUE(orders[BookTitle]))</f>
        <v>A music per deal</v>
      </c>
      <c r="G2" s="24">
        <f>SUMIF(orders[BookTitle],F2,orders[TotalSales])</f>
        <v>82</v>
      </c>
      <c r="H2">
        <f>COUNTIF(orders[BookTitle],F2)</f>
        <v>2</v>
      </c>
      <c r="N2" s="77" t="s">
        <v>6684</v>
      </c>
      <c r="O2" s="77"/>
    </row>
    <row r="3" spans="2:20" ht="15" thickBot="1" x14ac:dyDescent="0.35">
      <c r="B3" s="16" t="s">
        <v>2335</v>
      </c>
      <c r="C3" s="17">
        <v>773.51</v>
      </c>
      <c r="D3" s="1">
        <v>4</v>
      </c>
      <c r="F3" t="str">
        <v>Ability rise</v>
      </c>
      <c r="G3" s="24">
        <f>SUMIF(orders[BookTitle],F3,orders[TotalSales])</f>
        <v>299.8</v>
      </c>
      <c r="H3">
        <f>COUNTIF(orders[BookTitle],F3)</f>
        <v>3</v>
      </c>
      <c r="I3" s="25" t="str" cm="1">
        <f t="array" ref="I3:K12">_xlfn.TAKE(_xlfn._xlws.SORT(F2:H1177,2,-1),10)</f>
        <v>Table huge</v>
      </c>
      <c r="J3" s="24">
        <v>1066.47</v>
      </c>
      <c r="K3">
        <v>6</v>
      </c>
      <c r="N3" s="15" t="s">
        <v>6679</v>
      </c>
      <c r="O3" t="s">
        <v>6675</v>
      </c>
      <c r="Q3" s="78" t="s">
        <v>4493</v>
      </c>
      <c r="R3" s="79"/>
      <c r="S3" s="79"/>
      <c r="T3" s="80"/>
    </row>
    <row r="4" spans="2:20" ht="15.6" thickTop="1" thickBot="1" x14ac:dyDescent="0.35">
      <c r="B4" s="16" t="s">
        <v>817</v>
      </c>
      <c r="C4" s="17">
        <v>780.98</v>
      </c>
      <c r="D4" s="1">
        <v>6</v>
      </c>
      <c r="F4" t="str">
        <v>About nature social above</v>
      </c>
      <c r="G4" s="24">
        <f>SUMIF(orders[BookTitle],F4,orders[TotalSales])</f>
        <v>92.850000000000009</v>
      </c>
      <c r="H4">
        <f>COUNTIF(orders[BookTitle],F4)</f>
        <v>4</v>
      </c>
      <c r="I4" s="25" t="str">
        <v>Police include dream</v>
      </c>
      <c r="J4" s="24">
        <v>938.91000000000008</v>
      </c>
      <c r="K4">
        <v>5</v>
      </c>
      <c r="N4" s="16">
        <v>2022</v>
      </c>
      <c r="O4" s="17">
        <v>428.44</v>
      </c>
      <c r="Q4" s="46" t="s">
        <v>6689</v>
      </c>
      <c r="R4" s="47" t="s">
        <v>6690</v>
      </c>
      <c r="S4" s="47" t="s">
        <v>6675</v>
      </c>
      <c r="T4" s="47" t="s">
        <v>6674</v>
      </c>
    </row>
    <row r="5" spans="2:20" ht="15.6" thickTop="1" thickBot="1" x14ac:dyDescent="0.35">
      <c r="B5" s="16" t="s">
        <v>3667</v>
      </c>
      <c r="C5" s="17">
        <v>791.8599999999999</v>
      </c>
      <c r="D5" s="1">
        <v>4</v>
      </c>
      <c r="F5" t="str">
        <v>Account assume</v>
      </c>
      <c r="G5" s="24">
        <f>SUMIF(orders[BookTitle],F5,orders[TotalSales])</f>
        <v>79.64</v>
      </c>
      <c r="H5">
        <f>COUNTIF(orders[BookTitle],F5)</f>
        <v>4</v>
      </c>
      <c r="I5" s="25" t="str">
        <v>Budget season</v>
      </c>
      <c r="J5" s="24">
        <v>921.64</v>
      </c>
      <c r="K5">
        <v>5</v>
      </c>
      <c r="N5" s="23" t="s">
        <v>2350</v>
      </c>
      <c r="O5" s="17">
        <v>428.44</v>
      </c>
      <c r="Q5" s="48">
        <f>_xlfn.MAXIFS(orders[TotalSales],orders[BookTitle],Q3)</f>
        <v>202.9</v>
      </c>
      <c r="R5" s="48">
        <f>_xlfn.MINIFS(orders[TotalSales],orders[BookTitle],Q3)</f>
        <v>69.42</v>
      </c>
      <c r="S5" s="49">
        <f>SUMIF(orders[BookTitle],Q3,orders[TotalSales])</f>
        <v>475.36</v>
      </c>
      <c r="T5" s="50">
        <f>COUNTIF(orders[BookTitle],Q3)</f>
        <v>4</v>
      </c>
    </row>
    <row r="6" spans="2:20" ht="15" thickTop="1" x14ac:dyDescent="0.3">
      <c r="B6" s="16" t="s">
        <v>224</v>
      </c>
      <c r="C6" s="17">
        <v>824.71</v>
      </c>
      <c r="D6" s="1">
        <v>6</v>
      </c>
      <c r="F6" t="str">
        <v>Account million result</v>
      </c>
      <c r="G6" s="24">
        <f>SUMIF(orders[BookTitle],F6,orders[TotalSales])</f>
        <v>318.73</v>
      </c>
      <c r="H6">
        <f>COUNTIF(orders[BookTitle],F6)</f>
        <v>4</v>
      </c>
      <c r="I6" s="25" t="str">
        <v>Nice effort surface</v>
      </c>
      <c r="J6" s="24">
        <v>899.51</v>
      </c>
      <c r="K6">
        <v>6</v>
      </c>
      <c r="N6" s="16">
        <v>2023</v>
      </c>
      <c r="O6" s="17">
        <v>580.44000000000005</v>
      </c>
      <c r="Q6" s="26"/>
    </row>
    <row r="7" spans="2:20" x14ac:dyDescent="0.3">
      <c r="B7" s="16" t="s">
        <v>116</v>
      </c>
      <c r="C7" s="17">
        <v>833.8599999999999</v>
      </c>
      <c r="D7" s="1">
        <v>5</v>
      </c>
      <c r="F7" t="str">
        <v>Account year movement</v>
      </c>
      <c r="G7" s="24">
        <f>SUMIF(orders[BookTitle],F7,orders[TotalSales])</f>
        <v>339.4</v>
      </c>
      <c r="H7">
        <f>COUNTIF(orders[BookTitle],F7)</f>
        <v>2</v>
      </c>
      <c r="I7" s="25" t="str">
        <v>Part attorney</v>
      </c>
      <c r="J7" s="24">
        <v>896.82</v>
      </c>
      <c r="K7">
        <v>5</v>
      </c>
      <c r="N7" s="23" t="s">
        <v>1116</v>
      </c>
      <c r="O7" s="17">
        <v>580.44000000000005</v>
      </c>
      <c r="Q7" s="26"/>
    </row>
    <row r="8" spans="2:20" x14ac:dyDescent="0.3">
      <c r="B8" s="16" t="s">
        <v>837</v>
      </c>
      <c r="C8" s="17">
        <v>896.82</v>
      </c>
      <c r="D8" s="1">
        <v>5</v>
      </c>
      <c r="F8" t="str">
        <v>Act exist argue</v>
      </c>
      <c r="G8" s="24">
        <f>SUMIF(orders[BookTitle],F8,orders[TotalSales])</f>
        <v>354.04</v>
      </c>
      <c r="H8">
        <f>COUNTIF(orders[BookTitle],F8)</f>
        <v>3</v>
      </c>
      <c r="I8" s="25" t="str">
        <v>Large minute appear</v>
      </c>
      <c r="J8" s="24">
        <v>833.8599999999999</v>
      </c>
      <c r="K8">
        <v>5</v>
      </c>
      <c r="N8" s="16">
        <v>2024</v>
      </c>
      <c r="O8" s="17">
        <v>651.68000000000006</v>
      </c>
    </row>
    <row r="9" spans="2:20" x14ac:dyDescent="0.3">
      <c r="B9" s="16" t="s">
        <v>2218</v>
      </c>
      <c r="C9" s="17">
        <v>899.51</v>
      </c>
      <c r="D9" s="1">
        <v>6</v>
      </c>
      <c r="F9" t="str">
        <v>Act feeling</v>
      </c>
      <c r="G9" s="24">
        <f>SUMIF(orders[BookTitle],F9,orders[TotalSales])</f>
        <v>21.57</v>
      </c>
      <c r="H9">
        <f>COUNTIF(orders[BookTitle],F9)</f>
        <v>1</v>
      </c>
      <c r="I9" s="25" t="str">
        <v>Agree suddenly</v>
      </c>
      <c r="J9" s="24">
        <v>824.71</v>
      </c>
      <c r="K9">
        <v>6</v>
      </c>
      <c r="N9" s="23" t="s">
        <v>1174</v>
      </c>
      <c r="O9" s="17">
        <v>651.68000000000006</v>
      </c>
    </row>
    <row r="10" spans="2:20" x14ac:dyDescent="0.3">
      <c r="B10" s="16" t="s">
        <v>1116</v>
      </c>
      <c r="C10" s="17">
        <v>921.64</v>
      </c>
      <c r="D10" s="1">
        <v>5</v>
      </c>
      <c r="F10" t="str">
        <v>Act service place</v>
      </c>
      <c r="G10" s="24">
        <f>SUMIF(orders[BookTitle],F10,orders[TotalSales])</f>
        <v>79.37</v>
      </c>
      <c r="H10">
        <f>COUNTIF(orders[BookTitle],F10)</f>
        <v>2</v>
      </c>
      <c r="I10" s="25" t="str">
        <v>Factor buy</v>
      </c>
      <c r="J10" s="24">
        <v>791.8599999999999</v>
      </c>
      <c r="K10">
        <v>4</v>
      </c>
      <c r="N10" s="16">
        <v>2025</v>
      </c>
      <c r="O10" s="17">
        <v>515.95000000000005</v>
      </c>
    </row>
    <row r="11" spans="2:20" x14ac:dyDescent="0.3">
      <c r="B11" s="16" t="s">
        <v>2461</v>
      </c>
      <c r="C11" s="17">
        <v>938.91000000000008</v>
      </c>
      <c r="D11" s="1">
        <v>5</v>
      </c>
      <c r="F11" t="str">
        <v>Action mother game</v>
      </c>
      <c r="G11" s="24">
        <f>SUMIF(orders[BookTitle],F11,orders[TotalSales])</f>
        <v>475.36</v>
      </c>
      <c r="H11">
        <f>COUNTIF(orders[BookTitle],F11)</f>
        <v>4</v>
      </c>
      <c r="I11" s="25" t="str">
        <v>Mention own</v>
      </c>
      <c r="J11" s="24">
        <v>780.98</v>
      </c>
      <c r="K11">
        <v>6</v>
      </c>
      <c r="N11" s="23" t="s">
        <v>1447</v>
      </c>
      <c r="O11" s="17">
        <v>515.95000000000005</v>
      </c>
    </row>
    <row r="12" spans="2:20" x14ac:dyDescent="0.3">
      <c r="B12" s="16" t="s">
        <v>2350</v>
      </c>
      <c r="C12" s="17">
        <v>1066.47</v>
      </c>
      <c r="D12" s="1">
        <v>6</v>
      </c>
      <c r="F12" t="str">
        <v>Activity field weight</v>
      </c>
      <c r="G12" s="24">
        <f>SUMIF(orders[BookTitle],F12,orders[TotalSales])</f>
        <v>15.14</v>
      </c>
      <c r="H12">
        <f>COUNTIF(orders[BookTitle],F12)</f>
        <v>1</v>
      </c>
      <c r="I12" s="25" t="str">
        <v>Our deal record</v>
      </c>
      <c r="J12" s="24">
        <v>773.51</v>
      </c>
      <c r="K12">
        <v>4</v>
      </c>
      <c r="N12" s="16" t="s">
        <v>6680</v>
      </c>
      <c r="O12" s="17">
        <v>2176.5100000000002</v>
      </c>
    </row>
    <row r="13" spans="2:20" x14ac:dyDescent="0.3">
      <c r="B13" s="16" t="s">
        <v>6680</v>
      </c>
      <c r="C13" s="17">
        <v>8728.27</v>
      </c>
      <c r="D13" s="1">
        <v>52</v>
      </c>
      <c r="F13" t="str">
        <v>Activity little</v>
      </c>
      <c r="G13" s="24">
        <f>SUMIF(orders[BookTitle],F13,orders[TotalSales])</f>
        <v>630.64</v>
      </c>
      <c r="H13">
        <f>COUNTIF(orders[BookTitle],F13)</f>
        <v>4</v>
      </c>
    </row>
    <row r="14" spans="2:20" x14ac:dyDescent="0.3">
      <c r="F14" t="str">
        <v>Activity past</v>
      </c>
      <c r="G14" s="24">
        <f>SUMIF(orders[BookTitle],F14,orders[TotalSales])</f>
        <v>53.47</v>
      </c>
      <c r="H14">
        <f>COUNTIF(orders[BookTitle],F14)</f>
        <v>2</v>
      </c>
    </row>
    <row r="15" spans="2:20" x14ac:dyDescent="0.3">
      <c r="F15" t="str">
        <v>Activity system</v>
      </c>
      <c r="G15" s="24">
        <f>SUMIF(orders[BookTitle],F15,orders[TotalSales])</f>
        <v>145.49</v>
      </c>
      <c r="H15">
        <f>COUNTIF(orders[BookTitle],F15)</f>
        <v>2</v>
      </c>
    </row>
    <row r="16" spans="2:20" x14ac:dyDescent="0.3">
      <c r="F16" t="str">
        <v>Actually again lot</v>
      </c>
      <c r="G16" s="24">
        <f>SUMIF(orders[BookTitle],F16,orders[TotalSales])</f>
        <v>168.48000000000002</v>
      </c>
      <c r="H16">
        <f>COUNTIF(orders[BookTitle],F16)</f>
        <v>3</v>
      </c>
    </row>
    <row r="17" spans="6:8" x14ac:dyDescent="0.3">
      <c r="F17" t="str">
        <v>Actually west</v>
      </c>
      <c r="G17" s="24">
        <f>SUMIF(orders[BookTitle],F17,orders[TotalSales])</f>
        <v>72.3</v>
      </c>
      <c r="H17">
        <f>COUNTIF(orders[BookTitle],F17)</f>
        <v>1</v>
      </c>
    </row>
    <row r="18" spans="6:8" x14ac:dyDescent="0.3">
      <c r="F18" t="str">
        <v>Administration</v>
      </c>
      <c r="G18" s="24">
        <f>SUMIF(orders[BookTitle],F18,orders[TotalSales])</f>
        <v>638.44000000000005</v>
      </c>
      <c r="H18">
        <f>COUNTIF(orders[BookTitle],F18)</f>
        <v>3</v>
      </c>
    </row>
    <row r="19" spans="6:8" x14ac:dyDescent="0.3">
      <c r="F19" t="str">
        <v>Administration despite everyone</v>
      </c>
      <c r="G19" s="24">
        <f>SUMIF(orders[BookTitle],F19,orders[TotalSales])</f>
        <v>463.45000000000005</v>
      </c>
      <c r="H19">
        <f>COUNTIF(orders[BookTitle],F19)</f>
        <v>4</v>
      </c>
    </row>
    <row r="20" spans="6:8" x14ac:dyDescent="0.3">
      <c r="F20" t="str">
        <v>Admit his</v>
      </c>
      <c r="G20" s="24">
        <f>SUMIF(orders[BookTitle],F20,orders[TotalSales])</f>
        <v>34.15</v>
      </c>
      <c r="H20">
        <f>COUNTIF(orders[BookTitle],F20)</f>
        <v>1</v>
      </c>
    </row>
    <row r="21" spans="6:8" x14ac:dyDescent="0.3">
      <c r="F21" t="str">
        <v>Admit smile</v>
      </c>
      <c r="G21" s="24">
        <f>SUMIF(orders[BookTitle],F21,orders[TotalSales])</f>
        <v>194.45</v>
      </c>
      <c r="H21">
        <f>COUNTIF(orders[BookTitle],F21)</f>
        <v>4</v>
      </c>
    </row>
    <row r="22" spans="6:8" x14ac:dyDescent="0.3">
      <c r="F22" t="str">
        <v>Adult</v>
      </c>
      <c r="G22" s="24">
        <f>SUMIF(orders[BookTitle],F22,orders[TotalSales])</f>
        <v>340.54</v>
      </c>
      <c r="H22">
        <f>COUNTIF(orders[BookTitle],F22)</f>
        <v>3</v>
      </c>
    </row>
    <row r="23" spans="6:8" x14ac:dyDescent="0.3">
      <c r="F23" t="str">
        <v>Affect a coach</v>
      </c>
      <c r="G23" s="24">
        <f>SUMIF(orders[BookTitle],F23,orders[TotalSales])</f>
        <v>109.19999999999999</v>
      </c>
      <c r="H23">
        <f>COUNTIF(orders[BookTitle],F23)</f>
        <v>2</v>
      </c>
    </row>
    <row r="24" spans="6:8" x14ac:dyDescent="0.3">
      <c r="F24" t="str">
        <v>Affect son sister</v>
      </c>
      <c r="G24" s="24">
        <f>SUMIF(orders[BookTitle],F24,orders[TotalSales])</f>
        <v>359.93</v>
      </c>
      <c r="H24">
        <f>COUNTIF(orders[BookTitle],F24)</f>
        <v>2</v>
      </c>
    </row>
    <row r="25" spans="6:8" x14ac:dyDescent="0.3">
      <c r="F25" t="str">
        <v>After</v>
      </c>
      <c r="G25" s="24">
        <f>SUMIF(orders[BookTitle],F25,orders[TotalSales])</f>
        <v>211.66000000000003</v>
      </c>
      <c r="H25">
        <f>COUNTIF(orders[BookTitle],F25)</f>
        <v>3</v>
      </c>
    </row>
    <row r="26" spans="6:8" x14ac:dyDescent="0.3">
      <c r="F26" t="str">
        <v>Agency modern travel</v>
      </c>
      <c r="G26" s="24">
        <f>SUMIF(orders[BookTitle],F26,orders[TotalSales])</f>
        <v>15.32</v>
      </c>
      <c r="H26">
        <f>COUNTIF(orders[BookTitle],F26)</f>
        <v>2</v>
      </c>
    </row>
    <row r="27" spans="6:8" x14ac:dyDescent="0.3">
      <c r="F27" t="str">
        <v>Ago event history</v>
      </c>
      <c r="G27" s="24">
        <f>SUMIF(orders[BookTitle],F27,orders[TotalSales])</f>
        <v>108.17</v>
      </c>
      <c r="H27">
        <f>COUNTIF(orders[BookTitle],F27)</f>
        <v>2</v>
      </c>
    </row>
    <row r="28" spans="6:8" x14ac:dyDescent="0.3">
      <c r="F28" t="str">
        <v>Agree suddenly</v>
      </c>
      <c r="G28" s="24">
        <f>SUMIF(orders[BookTitle],F28,orders[TotalSales])</f>
        <v>824.71</v>
      </c>
      <c r="H28">
        <f>COUNTIF(orders[BookTitle],F28)</f>
        <v>6</v>
      </c>
    </row>
    <row r="29" spans="6:8" x14ac:dyDescent="0.3">
      <c r="F29" t="str">
        <v>Agreement tree</v>
      </c>
      <c r="G29" s="24">
        <f>SUMIF(orders[BookTitle],F29,orders[TotalSales])</f>
        <v>88.96</v>
      </c>
      <c r="H29">
        <f>COUNTIF(orders[BookTitle],F29)</f>
        <v>1</v>
      </c>
    </row>
    <row r="30" spans="6:8" x14ac:dyDescent="0.3">
      <c r="F30" t="str">
        <v>All often growth friend</v>
      </c>
      <c r="G30" s="24">
        <f>SUMIF(orders[BookTitle],F30,orders[TotalSales])</f>
        <v>61.24</v>
      </c>
      <c r="H30">
        <f>COUNTIF(orders[BookTitle],F30)</f>
        <v>1</v>
      </c>
    </row>
    <row r="31" spans="6:8" x14ac:dyDescent="0.3">
      <c r="F31" t="str">
        <v>All why</v>
      </c>
      <c r="G31" s="24">
        <f>SUMIF(orders[BookTitle],F31,orders[TotalSales])</f>
        <v>139.80000000000001</v>
      </c>
      <c r="H31">
        <f>COUNTIF(orders[BookTitle],F31)</f>
        <v>2</v>
      </c>
    </row>
    <row r="32" spans="6:8" x14ac:dyDescent="0.3">
      <c r="F32" t="str">
        <v>Allow</v>
      </c>
      <c r="G32" s="24">
        <f>SUMIF(orders[BookTitle],F32,orders[TotalSales])</f>
        <v>265.45</v>
      </c>
      <c r="H32">
        <f>COUNTIF(orders[BookTitle],F32)</f>
        <v>3</v>
      </c>
    </row>
    <row r="33" spans="6:8" x14ac:dyDescent="0.3">
      <c r="F33" t="str">
        <v>Allow page indicate</v>
      </c>
      <c r="G33" s="24">
        <f>SUMIF(orders[BookTitle],F33,orders[TotalSales])</f>
        <v>197.17000000000002</v>
      </c>
      <c r="H33">
        <f>COUNTIF(orders[BookTitle],F33)</f>
        <v>3</v>
      </c>
    </row>
    <row r="34" spans="6:8" x14ac:dyDescent="0.3">
      <c r="F34" t="str">
        <v>Allow personal</v>
      </c>
      <c r="G34" s="24">
        <f>SUMIF(orders[BookTitle],F34,orders[TotalSales])</f>
        <v>40.57</v>
      </c>
      <c r="H34">
        <f>COUNTIF(orders[BookTitle],F34)</f>
        <v>1</v>
      </c>
    </row>
    <row r="35" spans="6:8" x14ac:dyDescent="0.3">
      <c r="F35" t="str">
        <v>Allow trip military</v>
      </c>
      <c r="G35" s="24">
        <f>SUMIF(orders[BookTitle],F35,orders[TotalSales])</f>
        <v>76.489999999999995</v>
      </c>
      <c r="H35">
        <f>COUNTIF(orders[BookTitle],F35)</f>
        <v>2</v>
      </c>
    </row>
    <row r="36" spans="6:8" x14ac:dyDescent="0.3">
      <c r="F36" t="str">
        <v>Almost suggest behind</v>
      </c>
      <c r="G36" s="24">
        <f>SUMIF(orders[BookTitle],F36,orders[TotalSales])</f>
        <v>284.74</v>
      </c>
      <c r="H36">
        <f>COUNTIF(orders[BookTitle],F36)</f>
        <v>2</v>
      </c>
    </row>
    <row r="37" spans="6:8" x14ac:dyDescent="0.3">
      <c r="F37" t="str">
        <v>Already both</v>
      </c>
      <c r="G37" s="24">
        <f>SUMIF(orders[BookTitle],F37,orders[TotalSales])</f>
        <v>138.81</v>
      </c>
      <c r="H37">
        <f>COUNTIF(orders[BookTitle],F37)</f>
        <v>2</v>
      </c>
    </row>
    <row r="38" spans="6:8" x14ac:dyDescent="0.3">
      <c r="F38" t="str">
        <v>Already could</v>
      </c>
      <c r="G38" s="24">
        <f>SUMIF(orders[BookTitle],F38,orders[TotalSales])</f>
        <v>138.57</v>
      </c>
      <c r="H38">
        <f>COUNTIF(orders[BookTitle],F38)</f>
        <v>2</v>
      </c>
    </row>
    <row r="39" spans="6:8" x14ac:dyDescent="0.3">
      <c r="F39" t="str">
        <v>Already natural fine share</v>
      </c>
      <c r="G39" s="24">
        <f>SUMIF(orders[BookTitle],F39,orders[TotalSales])</f>
        <v>248.65</v>
      </c>
      <c r="H39">
        <f>COUNTIF(orders[BookTitle],F39)</f>
        <v>1</v>
      </c>
    </row>
    <row r="40" spans="6:8" x14ac:dyDescent="0.3">
      <c r="F40" t="str">
        <v>Although goal</v>
      </c>
      <c r="G40" s="24">
        <f>SUMIF(orders[BookTitle],F40,orders[TotalSales])</f>
        <v>323.42</v>
      </c>
      <c r="H40">
        <f>COUNTIF(orders[BookTitle],F40)</f>
        <v>3</v>
      </c>
    </row>
    <row r="41" spans="6:8" x14ac:dyDescent="0.3">
      <c r="F41" t="str">
        <v>Although physical some clear</v>
      </c>
      <c r="G41" s="24">
        <f>SUMIF(orders[BookTitle],F41,orders[TotalSales])</f>
        <v>45.99</v>
      </c>
      <c r="H41">
        <f>COUNTIF(orders[BookTitle],F41)</f>
        <v>1</v>
      </c>
    </row>
    <row r="42" spans="6:8" x14ac:dyDescent="0.3">
      <c r="F42" t="str">
        <v>Although police</v>
      </c>
      <c r="G42" s="24">
        <f>SUMIF(orders[BookTitle],F42,orders[TotalSales])</f>
        <v>257.26</v>
      </c>
      <c r="H42">
        <f>COUNTIF(orders[BookTitle],F42)</f>
        <v>2</v>
      </c>
    </row>
    <row r="43" spans="6:8" x14ac:dyDescent="0.3">
      <c r="F43" t="str">
        <v>Always</v>
      </c>
      <c r="G43" s="24">
        <f>SUMIF(orders[BookTitle],F43,orders[TotalSales])</f>
        <v>556.95999999999992</v>
      </c>
      <c r="H43">
        <f>COUNTIF(orders[BookTitle],F43)</f>
        <v>5</v>
      </c>
    </row>
    <row r="44" spans="6:8" x14ac:dyDescent="0.3">
      <c r="F44" t="str">
        <v>Always lot</v>
      </c>
      <c r="G44" s="24">
        <f>SUMIF(orders[BookTitle],F44,orders[TotalSales])</f>
        <v>73.56</v>
      </c>
      <c r="H44">
        <f>COUNTIF(orders[BookTitle],F44)</f>
        <v>3</v>
      </c>
    </row>
    <row r="45" spans="6:8" x14ac:dyDescent="0.3">
      <c r="F45" t="str">
        <v>American list</v>
      </c>
      <c r="G45" s="24">
        <f>SUMIF(orders[BookTitle],F45,orders[TotalSales])</f>
        <v>104.66</v>
      </c>
      <c r="H45">
        <f>COUNTIF(orders[BookTitle],F45)</f>
        <v>2</v>
      </c>
    </row>
    <row r="46" spans="6:8" x14ac:dyDescent="0.3">
      <c r="F46" t="str">
        <v>American mother</v>
      </c>
      <c r="G46" s="24">
        <f>SUMIF(orders[BookTitle],F46,orders[TotalSales])</f>
        <v>269.59999999999997</v>
      </c>
      <c r="H46">
        <f>COUNTIF(orders[BookTitle],F46)</f>
        <v>4</v>
      </c>
    </row>
    <row r="47" spans="6:8" x14ac:dyDescent="0.3">
      <c r="F47" t="str">
        <v>Among</v>
      </c>
      <c r="G47" s="24">
        <f>SUMIF(orders[BookTitle],F47,orders[TotalSales])</f>
        <v>221.95</v>
      </c>
      <c r="H47">
        <f>COUNTIF(orders[BookTitle],F47)</f>
        <v>1</v>
      </c>
    </row>
    <row r="48" spans="6:8" x14ac:dyDescent="0.3">
      <c r="F48" t="str">
        <v>Among after value</v>
      </c>
      <c r="G48" s="24">
        <f>SUMIF(orders[BookTitle],F48,orders[TotalSales])</f>
        <v>181.8</v>
      </c>
      <c r="H48">
        <f>COUNTIF(orders[BookTitle],F48)</f>
        <v>1</v>
      </c>
    </row>
    <row r="49" spans="6:8" x14ac:dyDescent="0.3">
      <c r="F49" t="str">
        <v>Amount finish</v>
      </c>
      <c r="G49" s="24">
        <f>SUMIF(orders[BookTitle],F49,orders[TotalSales])</f>
        <v>314.13</v>
      </c>
      <c r="H49">
        <f>COUNTIF(orders[BookTitle],F49)</f>
        <v>2</v>
      </c>
    </row>
    <row r="50" spans="6:8" x14ac:dyDescent="0.3">
      <c r="F50" t="str">
        <v>Analysis per</v>
      </c>
      <c r="G50" s="24">
        <f>SUMIF(orders[BookTitle],F50,orders[TotalSales])</f>
        <v>184.19</v>
      </c>
      <c r="H50">
        <f>COUNTIF(orders[BookTitle],F50)</f>
        <v>2</v>
      </c>
    </row>
    <row r="51" spans="6:8" x14ac:dyDescent="0.3">
      <c r="F51" t="str">
        <v>And fine</v>
      </c>
      <c r="G51" s="24">
        <f>SUMIF(orders[BookTitle],F51,orders[TotalSales])</f>
        <v>62.46</v>
      </c>
      <c r="H51">
        <f>COUNTIF(orders[BookTitle],F51)</f>
        <v>1</v>
      </c>
    </row>
    <row r="52" spans="6:8" x14ac:dyDescent="0.3">
      <c r="F52" t="str">
        <v>Animal firm stand</v>
      </c>
      <c r="G52" s="24">
        <f>SUMIF(orders[BookTitle],F52,orders[TotalSales])</f>
        <v>68.7</v>
      </c>
      <c r="H52">
        <f>COUNTIF(orders[BookTitle],F52)</f>
        <v>1</v>
      </c>
    </row>
    <row r="53" spans="6:8" x14ac:dyDescent="0.3">
      <c r="F53" t="str">
        <v>Answer accept</v>
      </c>
      <c r="G53" s="24">
        <f>SUMIF(orders[BookTitle],F53,orders[TotalSales])</f>
        <v>36.119999999999997</v>
      </c>
      <c r="H53">
        <f>COUNTIF(orders[BookTitle],F53)</f>
        <v>1</v>
      </c>
    </row>
    <row r="54" spans="6:8" x14ac:dyDescent="0.3">
      <c r="F54" t="str">
        <v>Any body region</v>
      </c>
      <c r="G54" s="24">
        <f>SUMIF(orders[BookTitle],F54,orders[TotalSales])</f>
        <v>179.14999999999998</v>
      </c>
      <c r="H54">
        <f>COUNTIF(orders[BookTitle],F54)</f>
        <v>2</v>
      </c>
    </row>
    <row r="55" spans="6:8" x14ac:dyDescent="0.3">
      <c r="F55" t="str">
        <v>Anything skill blood</v>
      </c>
      <c r="G55" s="24">
        <f>SUMIF(orders[BookTitle],F55,orders[TotalSales])</f>
        <v>567.26</v>
      </c>
      <c r="H55">
        <f>COUNTIF(orders[BookTitle],F55)</f>
        <v>4</v>
      </c>
    </row>
    <row r="56" spans="6:8" x14ac:dyDescent="0.3">
      <c r="F56" t="str">
        <v>Appear factor possible</v>
      </c>
      <c r="G56" s="24">
        <f>SUMIF(orders[BookTitle],F56,orders[TotalSales])</f>
        <v>541.22</v>
      </c>
      <c r="H56">
        <f>COUNTIF(orders[BookTitle],F56)</f>
        <v>4</v>
      </c>
    </row>
    <row r="57" spans="6:8" x14ac:dyDescent="0.3">
      <c r="F57" t="str">
        <v>Appear interview would another</v>
      </c>
      <c r="G57" s="24">
        <f>SUMIF(orders[BookTitle],F57,orders[TotalSales])</f>
        <v>233.32</v>
      </c>
      <c r="H57">
        <f>COUNTIF(orders[BookTitle],F57)</f>
        <v>3</v>
      </c>
    </row>
    <row r="58" spans="6:8" x14ac:dyDescent="0.3">
      <c r="F58" t="str">
        <v>Apply</v>
      </c>
      <c r="G58" s="24">
        <f>SUMIF(orders[BookTitle],F58,orders[TotalSales])</f>
        <v>173.66</v>
      </c>
      <c r="H58">
        <f>COUNTIF(orders[BookTitle],F58)</f>
        <v>3</v>
      </c>
    </row>
    <row r="59" spans="6:8" x14ac:dyDescent="0.3">
      <c r="F59" t="str">
        <v>Apply government method suddenly</v>
      </c>
      <c r="G59" s="24">
        <f>SUMIF(orders[BookTitle],F59,orders[TotalSales])</f>
        <v>427.15999999999997</v>
      </c>
      <c r="H59">
        <f>COUNTIF(orders[BookTitle],F59)</f>
        <v>2</v>
      </c>
    </row>
    <row r="60" spans="6:8" x14ac:dyDescent="0.3">
      <c r="F60" t="str">
        <v>Apply pattern</v>
      </c>
      <c r="G60" s="24">
        <f>SUMIF(orders[BookTitle],F60,orders[TotalSales])</f>
        <v>235.82</v>
      </c>
      <c r="H60">
        <f>COUNTIF(orders[BookTitle],F60)</f>
        <v>2</v>
      </c>
    </row>
    <row r="61" spans="6:8" x14ac:dyDescent="0.3">
      <c r="F61" t="str">
        <v>Approach</v>
      </c>
      <c r="G61" s="24">
        <f>SUMIF(orders[BookTitle],F61,orders[TotalSales])</f>
        <v>431.25</v>
      </c>
      <c r="H61">
        <f>COUNTIF(orders[BookTitle],F61)</f>
        <v>3</v>
      </c>
    </row>
    <row r="62" spans="6:8" x14ac:dyDescent="0.3">
      <c r="F62" t="str">
        <v>Argue sort</v>
      </c>
      <c r="G62" s="24">
        <f>SUMIF(orders[BookTitle],F62,orders[TotalSales])</f>
        <v>124.77</v>
      </c>
      <c r="H62">
        <f>COUNTIF(orders[BookTitle],F62)</f>
        <v>1</v>
      </c>
    </row>
    <row r="63" spans="6:8" x14ac:dyDescent="0.3">
      <c r="F63" t="str">
        <v>Arm once</v>
      </c>
      <c r="G63" s="24">
        <f>SUMIF(orders[BookTitle],F63,orders[TotalSales])</f>
        <v>126.68</v>
      </c>
      <c r="H63">
        <f>COUNTIF(orders[BookTitle],F63)</f>
        <v>2</v>
      </c>
    </row>
    <row r="64" spans="6:8" x14ac:dyDescent="0.3">
      <c r="F64" t="str">
        <v>Arm third</v>
      </c>
      <c r="G64" s="24">
        <f>SUMIF(orders[BookTitle],F64,orders[TotalSales])</f>
        <v>26.09</v>
      </c>
      <c r="H64">
        <f>COUNTIF(orders[BookTitle],F64)</f>
        <v>1</v>
      </c>
    </row>
    <row r="65" spans="6:8" x14ac:dyDescent="0.3">
      <c r="F65" t="str">
        <v>Around</v>
      </c>
      <c r="G65" s="24">
        <f>SUMIF(orders[BookTitle],F65,orders[TotalSales])</f>
        <v>284.77</v>
      </c>
      <c r="H65">
        <f>COUNTIF(orders[BookTitle],F65)</f>
        <v>3</v>
      </c>
    </row>
    <row r="66" spans="6:8" x14ac:dyDescent="0.3">
      <c r="F66" t="str">
        <v>Around garden</v>
      </c>
      <c r="G66" s="24">
        <f>SUMIF(orders[BookTitle],F66,orders[TotalSales])</f>
        <v>580.31999999999994</v>
      </c>
      <c r="H66">
        <f>COUNTIF(orders[BookTitle],F66)</f>
        <v>5</v>
      </c>
    </row>
    <row r="67" spans="6:8" x14ac:dyDescent="0.3">
      <c r="F67" t="str">
        <v>Around today</v>
      </c>
      <c r="G67" s="24">
        <f>SUMIF(orders[BookTitle],F67,orders[TotalSales])</f>
        <v>562.22</v>
      </c>
      <c r="H67">
        <f>COUNTIF(orders[BookTitle],F67)</f>
        <v>4</v>
      </c>
    </row>
    <row r="68" spans="6:8" x14ac:dyDescent="0.3">
      <c r="F68" t="str">
        <v>Arrive</v>
      </c>
      <c r="G68" s="24">
        <f>SUMIF(orders[BookTitle],F68,orders[TotalSales])</f>
        <v>171.21</v>
      </c>
      <c r="H68">
        <f>COUNTIF(orders[BookTitle],F68)</f>
        <v>3</v>
      </c>
    </row>
    <row r="69" spans="6:8" x14ac:dyDescent="0.3">
      <c r="F69" t="str">
        <v>Art allow</v>
      </c>
      <c r="G69" s="24">
        <f>SUMIF(orders[BookTitle],F69,orders[TotalSales])</f>
        <v>79.94</v>
      </c>
      <c r="H69">
        <f>COUNTIF(orders[BookTitle],F69)</f>
        <v>2</v>
      </c>
    </row>
    <row r="70" spans="6:8" x14ac:dyDescent="0.3">
      <c r="F70" t="str">
        <v>Art position staff</v>
      </c>
      <c r="G70" s="24">
        <f>SUMIF(orders[BookTitle],F70,orders[TotalSales])</f>
        <v>186.31</v>
      </c>
      <c r="H70">
        <f>COUNTIF(orders[BookTitle],F70)</f>
        <v>2</v>
      </c>
    </row>
    <row r="71" spans="6:8" x14ac:dyDescent="0.3">
      <c r="F71" t="str">
        <v>Artist glass</v>
      </c>
      <c r="G71" s="24">
        <f>SUMIF(orders[BookTitle],F71,orders[TotalSales])</f>
        <v>158.19999999999999</v>
      </c>
      <c r="H71">
        <f>COUNTIF(orders[BookTitle],F71)</f>
        <v>1</v>
      </c>
    </row>
    <row r="72" spans="6:8" x14ac:dyDescent="0.3">
      <c r="F72" t="str">
        <v>As name manager</v>
      </c>
      <c r="G72" s="24">
        <f>SUMIF(orders[BookTitle],F72,orders[TotalSales])</f>
        <v>207.76</v>
      </c>
      <c r="H72">
        <f>COUNTIF(orders[BookTitle],F72)</f>
        <v>2</v>
      </c>
    </row>
    <row r="73" spans="6:8" x14ac:dyDescent="0.3">
      <c r="F73" t="str">
        <v>As value recently</v>
      </c>
      <c r="G73" s="24">
        <f>SUMIF(orders[BookTitle],F73,orders[TotalSales])</f>
        <v>21.75</v>
      </c>
      <c r="H73">
        <f>COUNTIF(orders[BookTitle],F73)</f>
        <v>1</v>
      </c>
    </row>
    <row r="74" spans="6:8" x14ac:dyDescent="0.3">
      <c r="F74" t="str">
        <v>Ask house produce</v>
      </c>
      <c r="G74" s="24">
        <f>SUMIF(orders[BookTitle],F74,orders[TotalSales])</f>
        <v>154.76999999999998</v>
      </c>
      <c r="H74">
        <f>COUNTIF(orders[BookTitle],F74)</f>
        <v>3</v>
      </c>
    </row>
    <row r="75" spans="6:8" x14ac:dyDescent="0.3">
      <c r="F75" t="str">
        <v>Assume</v>
      </c>
      <c r="G75" s="24">
        <f>SUMIF(orders[BookTitle],F75,orders[TotalSales])</f>
        <v>333.35</v>
      </c>
      <c r="H75">
        <f>COUNTIF(orders[BookTitle],F75)</f>
        <v>2</v>
      </c>
    </row>
    <row r="76" spans="6:8" x14ac:dyDescent="0.3">
      <c r="F76" t="str">
        <v>At must your</v>
      </c>
      <c r="G76" s="24">
        <f>SUMIF(orders[BookTitle],F76,orders[TotalSales])</f>
        <v>43.12</v>
      </c>
      <c r="H76">
        <f>COUNTIF(orders[BookTitle],F76)</f>
        <v>1</v>
      </c>
    </row>
    <row r="77" spans="6:8" x14ac:dyDescent="0.3">
      <c r="F77" t="str">
        <v>At two early company</v>
      </c>
      <c r="G77" s="24">
        <f>SUMIF(orders[BookTitle],F77,orders[TotalSales])</f>
        <v>259.14</v>
      </c>
      <c r="H77">
        <f>COUNTIF(orders[BookTitle],F77)</f>
        <v>4</v>
      </c>
    </row>
    <row r="78" spans="6:8" x14ac:dyDescent="0.3">
      <c r="F78" t="str">
        <v>Attention teacher</v>
      </c>
      <c r="G78" s="24">
        <f>SUMIF(orders[BookTitle],F78,orders[TotalSales])</f>
        <v>17.61</v>
      </c>
      <c r="H78">
        <f>COUNTIF(orders[BookTitle],F78)</f>
        <v>1</v>
      </c>
    </row>
    <row r="79" spans="6:8" x14ac:dyDescent="0.3">
      <c r="F79" t="str">
        <v>Attorney</v>
      </c>
      <c r="G79" s="24">
        <f>SUMIF(orders[BookTitle],F79,orders[TotalSales])</f>
        <v>61.68</v>
      </c>
      <c r="H79">
        <f>COUNTIF(orders[BookTitle],F79)</f>
        <v>1</v>
      </c>
    </row>
    <row r="80" spans="6:8" x14ac:dyDescent="0.3">
      <c r="F80" t="str">
        <v>Audience into think</v>
      </c>
      <c r="G80" s="24">
        <f>SUMIF(orders[BookTitle],F80,orders[TotalSales])</f>
        <v>447.75</v>
      </c>
      <c r="H80">
        <f>COUNTIF(orders[BookTitle],F80)</f>
        <v>3</v>
      </c>
    </row>
    <row r="81" spans="6:8" x14ac:dyDescent="0.3">
      <c r="F81" t="str">
        <v>Audience million strategy</v>
      </c>
      <c r="G81" s="24">
        <f>SUMIF(orders[BookTitle],F81,orders[TotalSales])</f>
        <v>323.90999999999997</v>
      </c>
      <c r="H81">
        <f>COUNTIF(orders[BookTitle],F81)</f>
        <v>4</v>
      </c>
    </row>
    <row r="82" spans="6:8" x14ac:dyDescent="0.3">
      <c r="F82" t="str">
        <v>Audience new although</v>
      </c>
      <c r="G82" s="24">
        <f>SUMIF(orders[BookTitle],F82,orders[TotalSales])</f>
        <v>23.65</v>
      </c>
      <c r="H82">
        <f>COUNTIF(orders[BookTitle],F82)</f>
        <v>1</v>
      </c>
    </row>
    <row r="83" spans="6:8" x14ac:dyDescent="0.3">
      <c r="F83" t="str">
        <v>Author</v>
      </c>
      <c r="G83" s="24">
        <f>SUMIF(orders[BookTitle],F83,orders[TotalSales])</f>
        <v>69.78</v>
      </c>
      <c r="H83">
        <f>COUNTIF(orders[BookTitle],F83)</f>
        <v>2</v>
      </c>
    </row>
    <row r="84" spans="6:8" x14ac:dyDescent="0.3">
      <c r="F84" t="str">
        <v>Authority music writer</v>
      </c>
      <c r="G84" s="24">
        <f>SUMIF(orders[BookTitle],F84,orders[TotalSales])</f>
        <v>192.56</v>
      </c>
      <c r="H84">
        <f>COUNTIF(orders[BookTitle],F84)</f>
        <v>3</v>
      </c>
    </row>
    <row r="85" spans="6:8" x14ac:dyDescent="0.3">
      <c r="F85" t="str">
        <v>Authority open</v>
      </c>
      <c r="G85" s="24">
        <f>SUMIF(orders[BookTitle],F85,orders[TotalSales])</f>
        <v>80.48</v>
      </c>
      <c r="H85">
        <f>COUNTIF(orders[BookTitle],F85)</f>
        <v>1</v>
      </c>
    </row>
    <row r="86" spans="6:8" x14ac:dyDescent="0.3">
      <c r="F86" t="str">
        <v>Avoid financial career</v>
      </c>
      <c r="G86" s="24">
        <f>SUMIF(orders[BookTitle],F86,orders[TotalSales])</f>
        <v>345.32</v>
      </c>
      <c r="H86">
        <f>COUNTIF(orders[BookTitle],F86)</f>
        <v>5</v>
      </c>
    </row>
    <row r="87" spans="6:8" x14ac:dyDescent="0.3">
      <c r="F87" t="str">
        <v>Avoid pay</v>
      </c>
      <c r="G87" s="24">
        <f>SUMIF(orders[BookTitle],F87,orders[TotalSales])</f>
        <v>445.46000000000004</v>
      </c>
      <c r="H87">
        <f>COUNTIF(orders[BookTitle],F87)</f>
        <v>3</v>
      </c>
    </row>
    <row r="88" spans="6:8" x14ac:dyDescent="0.3">
      <c r="F88" t="str">
        <v>Away social</v>
      </c>
      <c r="G88" s="24">
        <f>SUMIF(orders[BookTitle],F88,orders[TotalSales])</f>
        <v>130.19999999999999</v>
      </c>
      <c r="H88">
        <f>COUNTIF(orders[BookTitle],F88)</f>
        <v>1</v>
      </c>
    </row>
    <row r="89" spans="6:8" x14ac:dyDescent="0.3">
      <c r="F89" t="str">
        <v>Away specific</v>
      </c>
      <c r="G89" s="24">
        <f>SUMIF(orders[BookTitle],F89,orders[TotalSales])</f>
        <v>78.89</v>
      </c>
      <c r="H89">
        <f>COUNTIF(orders[BookTitle],F89)</f>
        <v>3</v>
      </c>
    </row>
    <row r="90" spans="6:8" x14ac:dyDescent="0.3">
      <c r="F90" t="str">
        <v>Baby</v>
      </c>
      <c r="G90" s="24">
        <f>SUMIF(orders[BookTitle],F90,orders[TotalSales])</f>
        <v>277.02999999999997</v>
      </c>
      <c r="H90">
        <f>COUNTIF(orders[BookTitle],F90)</f>
        <v>2</v>
      </c>
    </row>
    <row r="91" spans="6:8" x14ac:dyDescent="0.3">
      <c r="F91" t="str">
        <v>Baby realize</v>
      </c>
      <c r="G91" s="24">
        <f>SUMIF(orders[BookTitle],F91,orders[TotalSales])</f>
        <v>437.09</v>
      </c>
      <c r="H91">
        <f>COUNTIF(orders[BookTitle],F91)</f>
        <v>4</v>
      </c>
    </row>
    <row r="92" spans="6:8" x14ac:dyDescent="0.3">
      <c r="F92" t="str">
        <v>Back present</v>
      </c>
      <c r="G92" s="24">
        <f>SUMIF(orders[BookTitle],F92,orders[TotalSales])</f>
        <v>193.32999999999998</v>
      </c>
      <c r="H92">
        <f>COUNTIF(orders[BookTitle],F92)</f>
        <v>4</v>
      </c>
    </row>
    <row r="93" spans="6:8" x14ac:dyDescent="0.3">
      <c r="F93" t="str">
        <v>Back professor because own</v>
      </c>
      <c r="G93" s="24">
        <f>SUMIF(orders[BookTitle],F93,orders[TotalSales])</f>
        <v>104.56</v>
      </c>
      <c r="H93">
        <f>COUNTIF(orders[BookTitle],F93)</f>
        <v>1</v>
      </c>
    </row>
    <row r="94" spans="6:8" x14ac:dyDescent="0.3">
      <c r="F94" t="str">
        <v>Back wonder follow</v>
      </c>
      <c r="G94" s="24">
        <f>SUMIF(orders[BookTitle],F94,orders[TotalSales])</f>
        <v>288.79000000000002</v>
      </c>
      <c r="H94">
        <f>COUNTIF(orders[BookTitle],F94)</f>
        <v>2</v>
      </c>
    </row>
    <row r="95" spans="6:8" x14ac:dyDescent="0.3">
      <c r="F95" t="str">
        <v>Bad knowledge already</v>
      </c>
      <c r="G95" s="24">
        <f>SUMIF(orders[BookTitle],F95,orders[TotalSales])</f>
        <v>40.270000000000003</v>
      </c>
      <c r="H95">
        <f>COUNTIF(orders[BookTitle],F95)</f>
        <v>2</v>
      </c>
    </row>
    <row r="96" spans="6:8" x14ac:dyDescent="0.3">
      <c r="F96" t="str">
        <v>Bank able</v>
      </c>
      <c r="G96" s="24">
        <f>SUMIF(orders[BookTitle],F96,orders[TotalSales])</f>
        <v>194.22</v>
      </c>
      <c r="H96">
        <f>COUNTIF(orders[BookTitle],F96)</f>
        <v>3</v>
      </c>
    </row>
    <row r="97" spans="6:8" x14ac:dyDescent="0.3">
      <c r="F97" t="str">
        <v>Base Mrs various</v>
      </c>
      <c r="G97" s="24">
        <f>SUMIF(orders[BookTitle],F97,orders[TotalSales])</f>
        <v>20.2</v>
      </c>
      <c r="H97">
        <f>COUNTIF(orders[BookTitle],F97)</f>
        <v>1</v>
      </c>
    </row>
    <row r="98" spans="6:8" x14ac:dyDescent="0.3">
      <c r="F98" t="str">
        <v>Be</v>
      </c>
      <c r="G98" s="24">
        <f>SUMIF(orders[BookTitle],F98,orders[TotalSales])</f>
        <v>134.55000000000001</v>
      </c>
      <c r="H98">
        <f>COUNTIF(orders[BookTitle],F98)</f>
        <v>4</v>
      </c>
    </row>
    <row r="99" spans="6:8" x14ac:dyDescent="0.3">
      <c r="F99" t="str">
        <v>Be entire phone actually</v>
      </c>
      <c r="G99" s="24">
        <f>SUMIF(orders[BookTitle],F99,orders[TotalSales])</f>
        <v>180.19</v>
      </c>
      <c r="H99">
        <f>COUNTIF(orders[BookTitle],F99)</f>
        <v>4</v>
      </c>
    </row>
    <row r="100" spans="6:8" x14ac:dyDescent="0.3">
      <c r="F100" t="str">
        <v>Be task manager</v>
      </c>
      <c r="G100" s="24">
        <f>SUMIF(orders[BookTitle],F100,orders[TotalSales])</f>
        <v>79.349999999999994</v>
      </c>
      <c r="H100">
        <f>COUNTIF(orders[BookTitle],F100)</f>
        <v>1</v>
      </c>
    </row>
    <row r="101" spans="6:8" x14ac:dyDescent="0.3">
      <c r="F101" t="str">
        <v>Beat maintain</v>
      </c>
      <c r="G101" s="24">
        <f>SUMIF(orders[BookTitle],F101,orders[TotalSales])</f>
        <v>229.75</v>
      </c>
      <c r="H101">
        <f>COUNTIF(orders[BookTitle],F101)</f>
        <v>3</v>
      </c>
    </row>
    <row r="102" spans="6:8" x14ac:dyDescent="0.3">
      <c r="F102" t="str">
        <v>Become medical</v>
      </c>
      <c r="G102" s="24">
        <f>SUMIF(orders[BookTitle],F102,orders[TotalSales])</f>
        <v>135.46</v>
      </c>
      <c r="H102">
        <f>COUNTIF(orders[BookTitle],F102)</f>
        <v>2</v>
      </c>
    </row>
    <row r="103" spans="6:8" x14ac:dyDescent="0.3">
      <c r="F103" t="str">
        <v>Become option marriage</v>
      </c>
      <c r="G103" s="24">
        <f>SUMIF(orders[BookTitle],F103,orders[TotalSales])</f>
        <v>700.65</v>
      </c>
      <c r="H103">
        <f>COUNTIF(orders[BookTitle],F103)</f>
        <v>5</v>
      </c>
    </row>
    <row r="104" spans="6:8" x14ac:dyDescent="0.3">
      <c r="F104" t="str">
        <v>Become them new</v>
      </c>
      <c r="G104" s="24">
        <f>SUMIF(orders[BookTitle],F104,orders[TotalSales])</f>
        <v>116.44</v>
      </c>
      <c r="H104">
        <f>COUNTIF(orders[BookTitle],F104)</f>
        <v>1</v>
      </c>
    </row>
    <row r="105" spans="6:8" x14ac:dyDescent="0.3">
      <c r="F105" t="str">
        <v>Become wide onto</v>
      </c>
      <c r="G105" s="24">
        <f>SUMIF(orders[BookTitle],F105,orders[TotalSales])</f>
        <v>217.79999999999998</v>
      </c>
      <c r="H105">
        <f>COUNTIF(orders[BookTitle],F105)</f>
        <v>2</v>
      </c>
    </row>
    <row r="106" spans="6:8" x14ac:dyDescent="0.3">
      <c r="F106" t="str">
        <v>Before station</v>
      </c>
      <c r="G106" s="24">
        <f>SUMIF(orders[BookTitle],F106,orders[TotalSales])</f>
        <v>206.81</v>
      </c>
      <c r="H106">
        <f>COUNTIF(orders[BookTitle],F106)</f>
        <v>3</v>
      </c>
    </row>
    <row r="107" spans="6:8" x14ac:dyDescent="0.3">
      <c r="F107" t="str">
        <v>Begin that wind</v>
      </c>
      <c r="G107" s="24">
        <f>SUMIF(orders[BookTitle],F107,orders[TotalSales])</f>
        <v>143.07</v>
      </c>
      <c r="H107">
        <f>COUNTIF(orders[BookTitle],F107)</f>
        <v>2</v>
      </c>
    </row>
    <row r="108" spans="6:8" x14ac:dyDescent="0.3">
      <c r="F108" t="str">
        <v>Behavior</v>
      </c>
      <c r="G108" s="24">
        <f>SUMIF(orders[BookTitle],F108,orders[TotalSales])</f>
        <v>179.48</v>
      </c>
      <c r="H108">
        <f>COUNTIF(orders[BookTitle],F108)</f>
        <v>1</v>
      </c>
    </row>
    <row r="109" spans="6:8" x14ac:dyDescent="0.3">
      <c r="F109" t="str">
        <v>Behavior available</v>
      </c>
      <c r="G109" s="24">
        <f>SUMIF(orders[BookTitle],F109,orders[TotalSales])</f>
        <v>181.7</v>
      </c>
      <c r="H109">
        <f>COUNTIF(orders[BookTitle],F109)</f>
        <v>2</v>
      </c>
    </row>
    <row r="110" spans="6:8" x14ac:dyDescent="0.3">
      <c r="F110" t="str">
        <v>Behind staff</v>
      </c>
      <c r="G110" s="24">
        <f>SUMIF(orders[BookTitle],F110,orders[TotalSales])</f>
        <v>290.56</v>
      </c>
      <c r="H110">
        <f>COUNTIF(orders[BookTitle],F110)</f>
        <v>3</v>
      </c>
    </row>
    <row r="111" spans="6:8" x14ac:dyDescent="0.3">
      <c r="F111" t="str">
        <v>Benefit modern</v>
      </c>
      <c r="G111" s="24">
        <f>SUMIF(orders[BookTitle],F111,orders[TotalSales])</f>
        <v>195.76</v>
      </c>
      <c r="H111">
        <f>COUNTIF(orders[BookTitle],F111)</f>
        <v>3</v>
      </c>
    </row>
    <row r="112" spans="6:8" x14ac:dyDescent="0.3">
      <c r="F112" t="str">
        <v>Benefit tax</v>
      </c>
      <c r="G112" s="24">
        <f>SUMIF(orders[BookTitle],F112,orders[TotalSales])</f>
        <v>384.55</v>
      </c>
      <c r="H112">
        <f>COUNTIF(orders[BookTitle],F112)</f>
        <v>4</v>
      </c>
    </row>
    <row r="113" spans="6:8" x14ac:dyDescent="0.3">
      <c r="F113" t="str">
        <v>Best but</v>
      </c>
      <c r="G113" s="24">
        <f>SUMIF(orders[BookTitle],F113,orders[TotalSales])</f>
        <v>46.23</v>
      </c>
      <c r="H113">
        <f>COUNTIF(orders[BookTitle],F113)</f>
        <v>1</v>
      </c>
    </row>
    <row r="114" spans="6:8" x14ac:dyDescent="0.3">
      <c r="F114" t="str">
        <v>Best weight yeah</v>
      </c>
      <c r="G114" s="24">
        <f>SUMIF(orders[BookTitle],F114,orders[TotalSales])</f>
        <v>643.69000000000005</v>
      </c>
      <c r="H114">
        <f>COUNTIF(orders[BookTitle],F114)</f>
        <v>5</v>
      </c>
    </row>
    <row r="115" spans="6:8" x14ac:dyDescent="0.3">
      <c r="F115" t="str">
        <v>Better</v>
      </c>
      <c r="G115" s="24">
        <f>SUMIF(orders[BookTitle],F115,orders[TotalSales])</f>
        <v>191.07</v>
      </c>
      <c r="H115">
        <f>COUNTIF(orders[BookTitle],F115)</f>
        <v>4</v>
      </c>
    </row>
    <row r="116" spans="6:8" x14ac:dyDescent="0.3">
      <c r="F116" t="str">
        <v>Better company</v>
      </c>
      <c r="G116" s="24">
        <f>SUMIF(orders[BookTitle],F116,orders[TotalSales])</f>
        <v>262</v>
      </c>
      <c r="H116">
        <f>COUNTIF(orders[BookTitle],F116)</f>
        <v>4</v>
      </c>
    </row>
    <row r="117" spans="6:8" x14ac:dyDescent="0.3">
      <c r="F117" t="str">
        <v>Beyond but</v>
      </c>
      <c r="G117" s="24">
        <f>SUMIF(orders[BookTitle],F117,orders[TotalSales])</f>
        <v>312.7</v>
      </c>
      <c r="H117">
        <f>COUNTIF(orders[BookTitle],F117)</f>
        <v>3</v>
      </c>
    </row>
    <row r="118" spans="6:8" x14ac:dyDescent="0.3">
      <c r="F118" t="str">
        <v>Beyond each teacher</v>
      </c>
      <c r="G118" s="24">
        <f>SUMIF(orders[BookTitle],F118,orders[TotalSales])</f>
        <v>479.3</v>
      </c>
      <c r="H118">
        <f>COUNTIF(orders[BookTitle],F118)</f>
        <v>6</v>
      </c>
    </row>
    <row r="119" spans="6:8" x14ac:dyDescent="0.3">
      <c r="F119" t="str">
        <v>Beyond may official</v>
      </c>
      <c r="G119" s="24">
        <f>SUMIF(orders[BookTitle],F119,orders[TotalSales])</f>
        <v>105.51</v>
      </c>
      <c r="H119">
        <f>COUNTIF(orders[BookTitle],F119)</f>
        <v>1</v>
      </c>
    </row>
    <row r="120" spans="6:8" x14ac:dyDescent="0.3">
      <c r="F120" t="str">
        <v>Big strong above</v>
      </c>
      <c r="G120" s="24">
        <f>SUMIF(orders[BookTitle],F120,orders[TotalSales])</f>
        <v>479.25</v>
      </c>
      <c r="H120">
        <f>COUNTIF(orders[BookTitle],F120)</f>
        <v>3</v>
      </c>
    </row>
    <row r="121" spans="6:8" x14ac:dyDescent="0.3">
      <c r="F121" t="str">
        <v>Bill fly</v>
      </c>
      <c r="G121" s="24">
        <f>SUMIF(orders[BookTitle],F121,orders[TotalSales])</f>
        <v>122.28999999999999</v>
      </c>
      <c r="H121">
        <f>COUNTIF(orders[BookTitle],F121)</f>
        <v>3</v>
      </c>
    </row>
    <row r="122" spans="6:8" x14ac:dyDescent="0.3">
      <c r="F122" t="str">
        <v>Billion similar</v>
      </c>
      <c r="G122" s="24">
        <f>SUMIF(orders[BookTitle],F122,orders[TotalSales])</f>
        <v>54.03</v>
      </c>
      <c r="H122">
        <f>COUNTIF(orders[BookTitle],F122)</f>
        <v>1</v>
      </c>
    </row>
    <row r="123" spans="6:8" x14ac:dyDescent="0.3">
      <c r="F123" t="str">
        <v>Bit bed</v>
      </c>
      <c r="G123" s="24">
        <f>SUMIF(orders[BookTitle],F123,orders[TotalSales])</f>
        <v>309.70999999999998</v>
      </c>
      <c r="H123">
        <f>COUNTIF(orders[BookTitle],F123)</f>
        <v>3</v>
      </c>
    </row>
    <row r="124" spans="6:8" x14ac:dyDescent="0.3">
      <c r="F124" t="str">
        <v>Black commercial</v>
      </c>
      <c r="G124" s="24">
        <f>SUMIF(orders[BookTitle],F124,orders[TotalSales])</f>
        <v>15.66</v>
      </c>
      <c r="H124">
        <f>COUNTIF(orders[BookTitle],F124)</f>
        <v>1</v>
      </c>
    </row>
    <row r="125" spans="6:8" x14ac:dyDescent="0.3">
      <c r="F125" t="str">
        <v>Black tree</v>
      </c>
      <c r="G125" s="24">
        <f>SUMIF(orders[BookTitle],F125,orders[TotalSales])</f>
        <v>258.51</v>
      </c>
      <c r="H125">
        <f>COUNTIF(orders[BookTitle],F125)</f>
        <v>2</v>
      </c>
    </row>
    <row r="126" spans="6:8" x14ac:dyDescent="0.3">
      <c r="F126" t="str">
        <v>Board player</v>
      </c>
      <c r="G126" s="24">
        <f>SUMIF(orders[BookTitle],F126,orders[TotalSales])</f>
        <v>152.49</v>
      </c>
      <c r="H126">
        <f>COUNTIF(orders[BookTitle],F126)</f>
        <v>2</v>
      </c>
    </row>
    <row r="127" spans="6:8" x14ac:dyDescent="0.3">
      <c r="F127" t="str">
        <v>Both agency shoulder</v>
      </c>
      <c r="G127" s="24">
        <f>SUMIF(orders[BookTitle],F127,orders[TotalSales])</f>
        <v>310.87</v>
      </c>
      <c r="H127">
        <f>COUNTIF(orders[BookTitle],F127)</f>
        <v>2</v>
      </c>
    </row>
    <row r="128" spans="6:8" x14ac:dyDescent="0.3">
      <c r="F128" t="str">
        <v>Box foreign deal whom</v>
      </c>
      <c r="G128" s="24">
        <f>SUMIF(orders[BookTitle],F128,orders[TotalSales])</f>
        <v>111.82999999999998</v>
      </c>
      <c r="H128">
        <f>COUNTIF(orders[BookTitle],F128)</f>
        <v>4</v>
      </c>
    </row>
    <row r="129" spans="6:8" x14ac:dyDescent="0.3">
      <c r="F129" t="str">
        <v>Bring cut</v>
      </c>
      <c r="G129" s="24">
        <f>SUMIF(orders[BookTitle],F129,orders[TotalSales])</f>
        <v>23.08</v>
      </c>
      <c r="H129">
        <f>COUNTIF(orders[BookTitle],F129)</f>
        <v>1</v>
      </c>
    </row>
    <row r="130" spans="6:8" x14ac:dyDescent="0.3">
      <c r="F130" t="str">
        <v>Bring picture</v>
      </c>
      <c r="G130" s="24">
        <f>SUMIF(orders[BookTitle],F130,orders[TotalSales])</f>
        <v>176.08</v>
      </c>
      <c r="H130">
        <f>COUNTIF(orders[BookTitle],F130)</f>
        <v>1</v>
      </c>
    </row>
    <row r="131" spans="6:8" x14ac:dyDescent="0.3">
      <c r="F131" t="str">
        <v>Bring stuff adult</v>
      </c>
      <c r="G131" s="24">
        <f>SUMIF(orders[BookTitle],F131,orders[TotalSales])</f>
        <v>120</v>
      </c>
      <c r="H131">
        <f>COUNTIF(orders[BookTitle],F131)</f>
        <v>1</v>
      </c>
    </row>
    <row r="132" spans="6:8" x14ac:dyDescent="0.3">
      <c r="F132" t="str">
        <v>Brother old</v>
      </c>
      <c r="G132" s="24">
        <f>SUMIF(orders[BookTitle],F132,orders[TotalSales])</f>
        <v>231.9</v>
      </c>
      <c r="H132">
        <f>COUNTIF(orders[BookTitle],F132)</f>
        <v>2</v>
      </c>
    </row>
    <row r="133" spans="6:8" x14ac:dyDescent="0.3">
      <c r="F133" t="str">
        <v>Budget</v>
      </c>
      <c r="G133" s="24">
        <f>SUMIF(orders[BookTitle],F133,orders[TotalSales])</f>
        <v>253.39999999999998</v>
      </c>
      <c r="H133">
        <f>COUNTIF(orders[BookTitle],F133)</f>
        <v>4</v>
      </c>
    </row>
    <row r="134" spans="6:8" x14ac:dyDescent="0.3">
      <c r="F134" t="str">
        <v>Budget season</v>
      </c>
      <c r="G134" s="24">
        <f>SUMIF(orders[BookTitle],F134,orders[TotalSales])</f>
        <v>921.64</v>
      </c>
      <c r="H134">
        <f>COUNTIF(orders[BookTitle],F134)</f>
        <v>5</v>
      </c>
    </row>
    <row r="135" spans="6:8" x14ac:dyDescent="0.3">
      <c r="F135" t="str">
        <v>Building pay</v>
      </c>
      <c r="G135" s="24">
        <f>SUMIF(orders[BookTitle],F135,orders[TotalSales])</f>
        <v>375.08000000000004</v>
      </c>
      <c r="H135">
        <f>COUNTIF(orders[BookTitle],F135)</f>
        <v>2</v>
      </c>
    </row>
    <row r="136" spans="6:8" x14ac:dyDescent="0.3">
      <c r="F136" t="str">
        <v>Business new public</v>
      </c>
      <c r="G136" s="24">
        <f>SUMIF(orders[BookTitle],F136,orders[TotalSales])</f>
        <v>142.30000000000001</v>
      </c>
      <c r="H136">
        <f>COUNTIF(orders[BookTitle],F136)</f>
        <v>1</v>
      </c>
    </row>
    <row r="137" spans="6:8" x14ac:dyDescent="0.3">
      <c r="F137" t="str">
        <v>Business success</v>
      </c>
      <c r="G137" s="24">
        <f>SUMIF(orders[BookTitle],F137,orders[TotalSales])</f>
        <v>307.2</v>
      </c>
      <c r="H137">
        <f>COUNTIF(orders[BookTitle],F137)</f>
        <v>5</v>
      </c>
    </row>
    <row r="138" spans="6:8" x14ac:dyDescent="0.3">
      <c r="F138" t="str">
        <v>Call artist through</v>
      </c>
      <c r="G138" s="24">
        <f>SUMIF(orders[BookTitle],F138,orders[TotalSales])</f>
        <v>536.65</v>
      </c>
      <c r="H138">
        <f>COUNTIF(orders[BookTitle],F138)</f>
        <v>5</v>
      </c>
    </row>
    <row r="139" spans="6:8" x14ac:dyDescent="0.3">
      <c r="F139" t="str">
        <v>Call religious score strong</v>
      </c>
      <c r="G139" s="24">
        <f>SUMIF(orders[BookTitle],F139,orders[TotalSales])</f>
        <v>144.88000000000002</v>
      </c>
      <c r="H139">
        <f>COUNTIF(orders[BookTitle],F139)</f>
        <v>3</v>
      </c>
    </row>
    <row r="140" spans="6:8" x14ac:dyDescent="0.3">
      <c r="F140" t="str">
        <v>Camera despite</v>
      </c>
      <c r="G140" s="24">
        <f>SUMIF(orders[BookTitle],F140,orders[TotalSales])</f>
        <v>223.95999999999998</v>
      </c>
      <c r="H140">
        <f>COUNTIF(orders[BookTitle],F140)</f>
        <v>3</v>
      </c>
    </row>
    <row r="141" spans="6:8" x14ac:dyDescent="0.3">
      <c r="F141" t="str">
        <v>Campaign</v>
      </c>
      <c r="G141" s="24">
        <f>SUMIF(orders[BookTitle],F141,orders[TotalSales])</f>
        <v>45.76</v>
      </c>
      <c r="H141">
        <f>COUNTIF(orders[BookTitle],F141)</f>
        <v>1</v>
      </c>
    </row>
    <row r="142" spans="6:8" x14ac:dyDescent="0.3">
      <c r="F142" t="str">
        <v>Campaign take mention</v>
      </c>
      <c r="G142" s="24">
        <f>SUMIF(orders[BookTitle],F142,orders[TotalSales])</f>
        <v>158.91</v>
      </c>
      <c r="H142">
        <f>COUNTIF(orders[BookTitle],F142)</f>
        <v>4</v>
      </c>
    </row>
    <row r="143" spans="6:8" x14ac:dyDescent="0.3">
      <c r="F143" t="str">
        <v>Can</v>
      </c>
      <c r="G143" s="24">
        <f>SUMIF(orders[BookTitle],F143,orders[TotalSales])</f>
        <v>109.36</v>
      </c>
      <c r="H143">
        <f>COUNTIF(orders[BookTitle],F143)</f>
        <v>1</v>
      </c>
    </row>
    <row r="144" spans="6:8" x14ac:dyDescent="0.3">
      <c r="F144" t="str">
        <v>Can section</v>
      </c>
      <c r="G144" s="24">
        <f>SUMIF(orders[BookTitle],F144,orders[TotalSales])</f>
        <v>297.36</v>
      </c>
      <c r="H144">
        <f>COUNTIF(orders[BookTitle],F144)</f>
        <v>2</v>
      </c>
    </row>
    <row r="145" spans="6:8" x14ac:dyDescent="0.3">
      <c r="F145" t="str">
        <v>Candidate pressure</v>
      </c>
      <c r="G145" s="24">
        <f>SUMIF(orders[BookTitle],F145,orders[TotalSales])</f>
        <v>158.68</v>
      </c>
      <c r="H145">
        <f>COUNTIF(orders[BookTitle],F145)</f>
        <v>1</v>
      </c>
    </row>
    <row r="146" spans="6:8" x14ac:dyDescent="0.3">
      <c r="F146" t="str">
        <v>Capital art</v>
      </c>
      <c r="G146" s="24">
        <f>SUMIF(orders[BookTitle],F146,orders[TotalSales])</f>
        <v>49.46</v>
      </c>
      <c r="H146">
        <f>COUNTIF(orders[BookTitle],F146)</f>
        <v>2</v>
      </c>
    </row>
    <row r="147" spans="6:8" x14ac:dyDescent="0.3">
      <c r="F147" t="str">
        <v>Capital soldier situation</v>
      </c>
      <c r="G147" s="24">
        <f>SUMIF(orders[BookTitle],F147,orders[TotalSales])</f>
        <v>285.14999999999998</v>
      </c>
      <c r="H147">
        <f>COUNTIF(orders[BookTitle],F147)</f>
        <v>2</v>
      </c>
    </row>
    <row r="148" spans="6:8" x14ac:dyDescent="0.3">
      <c r="F148" t="str">
        <v>Car rock billion</v>
      </c>
      <c r="G148" s="24">
        <f>SUMIF(orders[BookTitle],F148,orders[TotalSales])</f>
        <v>258.12</v>
      </c>
      <c r="H148">
        <f>COUNTIF(orders[BookTitle],F148)</f>
        <v>6</v>
      </c>
    </row>
    <row r="149" spans="6:8" x14ac:dyDescent="0.3">
      <c r="F149" t="str">
        <v>Car they</v>
      </c>
      <c r="G149" s="24">
        <f>SUMIF(orders[BookTitle],F149,orders[TotalSales])</f>
        <v>211.14</v>
      </c>
      <c r="H149">
        <f>COUNTIF(orders[BookTitle],F149)</f>
        <v>2</v>
      </c>
    </row>
    <row r="150" spans="6:8" x14ac:dyDescent="0.3">
      <c r="F150" t="str">
        <v>Card</v>
      </c>
      <c r="G150" s="24">
        <f>SUMIF(orders[BookTitle],F150,orders[TotalSales])</f>
        <v>148.84</v>
      </c>
      <c r="H150">
        <f>COUNTIF(orders[BookTitle],F150)</f>
        <v>3</v>
      </c>
    </row>
    <row r="151" spans="6:8" x14ac:dyDescent="0.3">
      <c r="F151" t="str">
        <v>Card throughout across</v>
      </c>
      <c r="G151" s="24">
        <f>SUMIF(orders[BookTitle],F151,orders[TotalSales])</f>
        <v>216.13</v>
      </c>
      <c r="H151">
        <f>COUNTIF(orders[BookTitle],F151)</f>
        <v>2</v>
      </c>
    </row>
    <row r="152" spans="6:8" x14ac:dyDescent="0.3">
      <c r="F152" t="str">
        <v>Care edge</v>
      </c>
      <c r="G152" s="24">
        <f>SUMIF(orders[BookTitle],F152,orders[TotalSales])</f>
        <v>45.02</v>
      </c>
      <c r="H152">
        <f>COUNTIF(orders[BookTitle],F152)</f>
        <v>1</v>
      </c>
    </row>
    <row r="153" spans="6:8" x14ac:dyDescent="0.3">
      <c r="F153" t="str">
        <v>Care interest themselves</v>
      </c>
      <c r="G153" s="24">
        <f>SUMIF(orders[BookTitle],F153,orders[TotalSales])</f>
        <v>153.93</v>
      </c>
      <c r="H153">
        <f>COUNTIF(orders[BookTitle],F153)</f>
        <v>3</v>
      </c>
    </row>
    <row r="154" spans="6:8" x14ac:dyDescent="0.3">
      <c r="F154" t="str">
        <v>Care soon</v>
      </c>
      <c r="G154" s="24">
        <f>SUMIF(orders[BookTitle],F154,orders[TotalSales])</f>
        <v>229.08</v>
      </c>
      <c r="H154">
        <f>COUNTIF(orders[BookTitle],F154)</f>
        <v>2</v>
      </c>
    </row>
    <row r="155" spans="6:8" x14ac:dyDescent="0.3">
      <c r="F155" t="str">
        <v>Career his</v>
      </c>
      <c r="G155" s="24">
        <f>SUMIF(orders[BookTitle],F155,orders[TotalSales])</f>
        <v>127.86</v>
      </c>
      <c r="H155">
        <f>COUNTIF(orders[BookTitle],F155)</f>
        <v>2</v>
      </c>
    </row>
    <row r="156" spans="6:8" x14ac:dyDescent="0.3">
      <c r="F156" t="str">
        <v>Career hot</v>
      </c>
      <c r="G156" s="24">
        <f>SUMIF(orders[BookTitle],F156,orders[TotalSales])</f>
        <v>181.11</v>
      </c>
      <c r="H156">
        <f>COUNTIF(orders[BookTitle],F156)</f>
        <v>3</v>
      </c>
    </row>
    <row r="157" spans="6:8" x14ac:dyDescent="0.3">
      <c r="F157" t="str">
        <v>Career second</v>
      </c>
      <c r="G157" s="24">
        <f>SUMIF(orders[BookTitle],F157,orders[TotalSales])</f>
        <v>500.4</v>
      </c>
      <c r="H157">
        <f>COUNTIF(orders[BookTitle],F157)</f>
        <v>4</v>
      </c>
    </row>
    <row r="158" spans="6:8" x14ac:dyDescent="0.3">
      <c r="F158" t="str">
        <v>Carry movie</v>
      </c>
      <c r="G158" s="24">
        <f>SUMIF(orders[BookTitle],F158,orders[TotalSales])</f>
        <v>54.379999999999995</v>
      </c>
      <c r="H158">
        <f>COUNTIF(orders[BookTitle],F158)</f>
        <v>3</v>
      </c>
    </row>
    <row r="159" spans="6:8" x14ac:dyDescent="0.3">
      <c r="F159" t="str">
        <v>Carry part</v>
      </c>
      <c r="G159" s="24">
        <f>SUMIF(orders[BookTitle],F159,orders[TotalSales])</f>
        <v>124.22</v>
      </c>
      <c r="H159">
        <f>COUNTIF(orders[BookTitle],F159)</f>
        <v>2</v>
      </c>
    </row>
    <row r="160" spans="6:8" x14ac:dyDescent="0.3">
      <c r="F160" t="str">
        <v>Case</v>
      </c>
      <c r="G160" s="24">
        <f>SUMIF(orders[BookTitle],F160,orders[TotalSales])</f>
        <v>29.37</v>
      </c>
      <c r="H160">
        <f>COUNTIF(orders[BookTitle],F160)</f>
        <v>1</v>
      </c>
    </row>
    <row r="161" spans="6:8" x14ac:dyDescent="0.3">
      <c r="F161" t="str">
        <v>Catch practice</v>
      </c>
      <c r="G161" s="24">
        <f>SUMIF(orders[BookTitle],F161,orders[TotalSales])</f>
        <v>175.17</v>
      </c>
      <c r="H161">
        <f>COUNTIF(orders[BookTitle],F161)</f>
        <v>2</v>
      </c>
    </row>
    <row r="162" spans="6:8" x14ac:dyDescent="0.3">
      <c r="F162" t="str">
        <v>Catch work summer explain</v>
      </c>
      <c r="G162" s="24">
        <f>SUMIF(orders[BookTitle],F162,orders[TotalSales])</f>
        <v>233.01999999999998</v>
      </c>
      <c r="H162">
        <f>COUNTIF(orders[BookTitle],F162)</f>
        <v>3</v>
      </c>
    </row>
    <row r="163" spans="6:8" x14ac:dyDescent="0.3">
      <c r="F163" t="str">
        <v>Cause official</v>
      </c>
      <c r="G163" s="24">
        <f>SUMIF(orders[BookTitle],F163,orders[TotalSales])</f>
        <v>760.5</v>
      </c>
      <c r="H163">
        <f>COUNTIF(orders[BookTitle],F163)</f>
        <v>5</v>
      </c>
    </row>
    <row r="164" spans="6:8" x14ac:dyDescent="0.3">
      <c r="F164" t="str">
        <v>Center</v>
      </c>
      <c r="G164" s="24">
        <f>SUMIF(orders[BookTitle],F164,orders[TotalSales])</f>
        <v>46.9</v>
      </c>
      <c r="H164">
        <f>COUNTIF(orders[BookTitle],F164)</f>
        <v>1</v>
      </c>
    </row>
    <row r="165" spans="6:8" x14ac:dyDescent="0.3">
      <c r="F165" t="str">
        <v>Center color</v>
      </c>
      <c r="G165" s="24">
        <f>SUMIF(orders[BookTitle],F165,orders[TotalSales])</f>
        <v>132.57</v>
      </c>
      <c r="H165">
        <f>COUNTIF(orders[BookTitle],F165)</f>
        <v>1</v>
      </c>
    </row>
    <row r="166" spans="6:8" x14ac:dyDescent="0.3">
      <c r="F166" t="str">
        <v>Central professional sort</v>
      </c>
      <c r="G166" s="24">
        <f>SUMIF(orders[BookTitle],F166,orders[TotalSales])</f>
        <v>512.18000000000006</v>
      </c>
      <c r="H166">
        <f>COUNTIF(orders[BookTitle],F166)</f>
        <v>3</v>
      </c>
    </row>
    <row r="167" spans="6:8" x14ac:dyDescent="0.3">
      <c r="F167" t="str">
        <v>Central small commercial</v>
      </c>
      <c r="G167" s="24">
        <f>SUMIF(orders[BookTitle],F167,orders[TotalSales])</f>
        <v>8.8000000000000007</v>
      </c>
      <c r="H167">
        <f>COUNTIF(orders[BookTitle],F167)</f>
        <v>1</v>
      </c>
    </row>
    <row r="168" spans="6:8" x14ac:dyDescent="0.3">
      <c r="F168" t="str">
        <v>Certain option</v>
      </c>
      <c r="G168" s="24">
        <f>SUMIF(orders[BookTitle],F168,orders[TotalSales])</f>
        <v>215.88</v>
      </c>
      <c r="H168">
        <f>COUNTIF(orders[BookTitle],F168)</f>
        <v>3</v>
      </c>
    </row>
    <row r="169" spans="6:8" x14ac:dyDescent="0.3">
      <c r="F169" t="str">
        <v>Chair</v>
      </c>
      <c r="G169" s="24">
        <f>SUMIF(orders[BookTitle],F169,orders[TotalSales])</f>
        <v>111.93</v>
      </c>
      <c r="H169">
        <f>COUNTIF(orders[BookTitle],F169)</f>
        <v>2</v>
      </c>
    </row>
    <row r="170" spans="6:8" x14ac:dyDescent="0.3">
      <c r="F170" t="str">
        <v>Chair Mrs</v>
      </c>
      <c r="G170" s="24">
        <f>SUMIF(orders[BookTitle],F170,orders[TotalSales])</f>
        <v>356.88</v>
      </c>
      <c r="H170">
        <f>COUNTIF(orders[BookTitle],F170)</f>
        <v>4</v>
      </c>
    </row>
    <row r="171" spans="6:8" x14ac:dyDescent="0.3">
      <c r="F171" t="str">
        <v>Challenge federal</v>
      </c>
      <c r="G171" s="24">
        <f>SUMIF(orders[BookTitle],F171,orders[TotalSales])</f>
        <v>143.66</v>
      </c>
      <c r="H171">
        <f>COUNTIF(orders[BookTitle],F171)</f>
        <v>2</v>
      </c>
    </row>
    <row r="172" spans="6:8" x14ac:dyDescent="0.3">
      <c r="F172" t="str">
        <v>Chance Democrat college</v>
      </c>
      <c r="G172" s="24">
        <f>SUMIF(orders[BookTitle],F172,orders[TotalSales])</f>
        <v>138.44999999999999</v>
      </c>
      <c r="H172">
        <f>COUNTIF(orders[BookTitle],F172)</f>
        <v>3</v>
      </c>
    </row>
    <row r="173" spans="6:8" x14ac:dyDescent="0.3">
      <c r="F173" t="str">
        <v>Change cultural</v>
      </c>
      <c r="G173" s="24">
        <f>SUMIF(orders[BookTitle],F173,orders[TotalSales])</f>
        <v>266.43</v>
      </c>
      <c r="H173">
        <f>COUNTIF(orders[BookTitle],F173)</f>
        <v>2</v>
      </c>
    </row>
    <row r="174" spans="6:8" x14ac:dyDescent="0.3">
      <c r="F174" t="str">
        <v>Child pick artist clear</v>
      </c>
      <c r="G174" s="24">
        <f>SUMIF(orders[BookTitle],F174,orders[TotalSales])</f>
        <v>81.28</v>
      </c>
      <c r="H174">
        <f>COUNTIF(orders[BookTitle],F174)</f>
        <v>1</v>
      </c>
    </row>
    <row r="175" spans="6:8" x14ac:dyDescent="0.3">
      <c r="F175" t="str">
        <v>Choice yard list</v>
      </c>
      <c r="G175" s="24">
        <f>SUMIF(orders[BookTitle],F175,orders[TotalSales])</f>
        <v>43.92</v>
      </c>
      <c r="H175">
        <f>COUNTIF(orders[BookTitle],F175)</f>
        <v>2</v>
      </c>
    </row>
    <row r="176" spans="6:8" x14ac:dyDescent="0.3">
      <c r="F176" t="str">
        <v>Choose consider draw</v>
      </c>
      <c r="G176" s="24">
        <f>SUMIF(orders[BookTitle],F176,orders[TotalSales])</f>
        <v>55.96</v>
      </c>
      <c r="H176">
        <f>COUNTIF(orders[BookTitle],F176)</f>
        <v>1</v>
      </c>
    </row>
    <row r="177" spans="6:8" x14ac:dyDescent="0.3">
      <c r="F177" t="str">
        <v>Choose ground staff</v>
      </c>
      <c r="G177" s="24">
        <f>SUMIF(orders[BookTitle],F177,orders[TotalSales])</f>
        <v>299.57</v>
      </c>
      <c r="H177">
        <f>COUNTIF(orders[BookTitle],F177)</f>
        <v>2</v>
      </c>
    </row>
    <row r="178" spans="6:8" x14ac:dyDescent="0.3">
      <c r="F178" t="str">
        <v>Choose mission ten</v>
      </c>
      <c r="G178" s="24">
        <f>SUMIF(orders[BookTitle],F178,orders[TotalSales])</f>
        <v>149.13999999999999</v>
      </c>
      <c r="H178">
        <f>COUNTIF(orders[BookTitle],F178)</f>
        <v>2</v>
      </c>
    </row>
    <row r="179" spans="6:8" x14ac:dyDescent="0.3">
      <c r="F179" t="str">
        <v>Church discover ago</v>
      </c>
      <c r="G179" s="24">
        <f>SUMIF(orders[BookTitle],F179,orders[TotalSales])</f>
        <v>415.37</v>
      </c>
      <c r="H179">
        <f>COUNTIF(orders[BookTitle],F179)</f>
        <v>4</v>
      </c>
    </row>
    <row r="180" spans="6:8" x14ac:dyDescent="0.3">
      <c r="F180" t="str">
        <v>Church if</v>
      </c>
      <c r="G180" s="24">
        <f>SUMIF(orders[BookTitle],F180,orders[TotalSales])</f>
        <v>169.2</v>
      </c>
      <c r="H180">
        <f>COUNTIF(orders[BookTitle],F180)</f>
        <v>2</v>
      </c>
    </row>
    <row r="181" spans="6:8" x14ac:dyDescent="0.3">
      <c r="F181" t="str">
        <v>Church on</v>
      </c>
      <c r="G181" s="24">
        <f>SUMIF(orders[BookTitle],F181,orders[TotalSales])</f>
        <v>34.119999999999997</v>
      </c>
      <c r="H181">
        <f>COUNTIF(orders[BookTitle],F181)</f>
        <v>1</v>
      </c>
    </row>
    <row r="182" spans="6:8" x14ac:dyDescent="0.3">
      <c r="F182" t="str">
        <v>City if</v>
      </c>
      <c r="G182" s="24">
        <f>SUMIF(orders[BookTitle],F182,orders[TotalSales])</f>
        <v>173.74</v>
      </c>
      <c r="H182">
        <f>COUNTIF(orders[BookTitle],F182)</f>
        <v>3</v>
      </c>
    </row>
    <row r="183" spans="6:8" x14ac:dyDescent="0.3">
      <c r="F183" t="str">
        <v>Claim clear</v>
      </c>
      <c r="G183" s="24">
        <f>SUMIF(orders[BookTitle],F183,orders[TotalSales])</f>
        <v>274.94</v>
      </c>
      <c r="H183">
        <f>COUNTIF(orders[BookTitle],F183)</f>
        <v>2</v>
      </c>
    </row>
    <row r="184" spans="6:8" x14ac:dyDescent="0.3">
      <c r="F184" t="str">
        <v>Claim need speak</v>
      </c>
      <c r="G184" s="24">
        <f>SUMIF(orders[BookTitle],F184,orders[TotalSales])</f>
        <v>485.49</v>
      </c>
      <c r="H184">
        <f>COUNTIF(orders[BookTitle],F184)</f>
        <v>5</v>
      </c>
    </row>
    <row r="185" spans="6:8" x14ac:dyDescent="0.3">
      <c r="F185" t="str">
        <v>Claim particular</v>
      </c>
      <c r="G185" s="24">
        <f>SUMIF(orders[BookTitle],F185,orders[TotalSales])</f>
        <v>55.319999999999993</v>
      </c>
      <c r="H185">
        <f>COUNTIF(orders[BookTitle],F185)</f>
        <v>2</v>
      </c>
    </row>
    <row r="186" spans="6:8" x14ac:dyDescent="0.3">
      <c r="F186" t="str">
        <v>Claim run measure tax</v>
      </c>
      <c r="G186" s="24">
        <f>SUMIF(orders[BookTitle],F186,orders[TotalSales])</f>
        <v>278.88</v>
      </c>
      <c r="H186">
        <f>COUNTIF(orders[BookTitle],F186)</f>
        <v>2</v>
      </c>
    </row>
    <row r="187" spans="6:8" x14ac:dyDescent="0.3">
      <c r="F187" t="str">
        <v>Class argue</v>
      </c>
      <c r="G187" s="24">
        <f>SUMIF(orders[BookTitle],F187,orders[TotalSales])</f>
        <v>132.68</v>
      </c>
      <c r="H187">
        <f>COUNTIF(orders[BookTitle],F187)</f>
        <v>3</v>
      </c>
    </row>
    <row r="188" spans="6:8" x14ac:dyDescent="0.3">
      <c r="F188" t="str">
        <v>Clear resource follow</v>
      </c>
      <c r="G188" s="24">
        <f>SUMIF(orders[BookTitle],F188,orders[TotalSales])</f>
        <v>253.34</v>
      </c>
      <c r="H188">
        <f>COUNTIF(orders[BookTitle],F188)</f>
        <v>2</v>
      </c>
    </row>
    <row r="189" spans="6:8" x14ac:dyDescent="0.3">
      <c r="F189" t="str">
        <v>Clearly</v>
      </c>
      <c r="G189" s="24">
        <f>SUMIF(orders[BookTitle],F189,orders[TotalSales])</f>
        <v>92.52</v>
      </c>
      <c r="H189">
        <f>COUNTIF(orders[BookTitle],F189)</f>
        <v>2</v>
      </c>
    </row>
    <row r="190" spans="6:8" x14ac:dyDescent="0.3">
      <c r="F190" t="str">
        <v>Clearly day</v>
      </c>
      <c r="G190" s="24">
        <f>SUMIF(orders[BookTitle],F190,orders[TotalSales])</f>
        <v>250.49</v>
      </c>
      <c r="H190">
        <f>COUNTIF(orders[BookTitle],F190)</f>
        <v>6</v>
      </c>
    </row>
    <row r="191" spans="6:8" x14ac:dyDescent="0.3">
      <c r="F191" t="str">
        <v>Close free mention</v>
      </c>
      <c r="G191" s="24">
        <f>SUMIF(orders[BookTitle],F191,orders[TotalSales])</f>
        <v>346.02</v>
      </c>
      <c r="H191">
        <f>COUNTIF(orders[BookTitle],F191)</f>
        <v>4</v>
      </c>
    </row>
    <row r="192" spans="6:8" x14ac:dyDescent="0.3">
      <c r="F192" t="str">
        <v>Coach by</v>
      </c>
      <c r="G192" s="24">
        <f>SUMIF(orders[BookTitle],F192,orders[TotalSales])</f>
        <v>508.35999999999996</v>
      </c>
      <c r="H192">
        <f>COUNTIF(orders[BookTitle],F192)</f>
        <v>4</v>
      </c>
    </row>
    <row r="193" spans="6:8" x14ac:dyDescent="0.3">
      <c r="F193" t="str">
        <v>Coach recognize majority</v>
      </c>
      <c r="G193" s="24">
        <f>SUMIF(orders[BookTitle],F193,orders[TotalSales])</f>
        <v>169.72000000000003</v>
      </c>
      <c r="H193">
        <f>COUNTIF(orders[BookTitle],F193)</f>
        <v>2</v>
      </c>
    </row>
    <row r="194" spans="6:8" x14ac:dyDescent="0.3">
      <c r="F194" t="str">
        <v>Cold push country</v>
      </c>
      <c r="G194" s="24">
        <f>SUMIF(orders[BookTitle],F194,orders[TotalSales])</f>
        <v>359.33</v>
      </c>
      <c r="H194">
        <f>COUNTIF(orders[BookTitle],F194)</f>
        <v>5</v>
      </c>
    </row>
    <row r="195" spans="6:8" x14ac:dyDescent="0.3">
      <c r="F195" t="str">
        <v>Color</v>
      </c>
      <c r="G195" s="24">
        <f>SUMIF(orders[BookTitle],F195,orders[TotalSales])</f>
        <v>474.81</v>
      </c>
      <c r="H195">
        <f>COUNTIF(orders[BookTitle],F195)</f>
        <v>3</v>
      </c>
    </row>
    <row r="196" spans="6:8" x14ac:dyDescent="0.3">
      <c r="F196" t="str">
        <v>Commercial more</v>
      </c>
      <c r="G196" s="24">
        <f>SUMIF(orders[BookTitle],F196,orders[TotalSales])</f>
        <v>42.19</v>
      </c>
      <c r="H196">
        <f>COUNTIF(orders[BookTitle],F196)</f>
        <v>1</v>
      </c>
    </row>
    <row r="197" spans="6:8" x14ac:dyDescent="0.3">
      <c r="F197" t="str">
        <v>Commercial move finally</v>
      </c>
      <c r="G197" s="24">
        <f>SUMIF(orders[BookTitle],F197,orders[TotalSales])</f>
        <v>269.11</v>
      </c>
      <c r="H197">
        <f>COUNTIF(orders[BookTitle],F197)</f>
        <v>2</v>
      </c>
    </row>
    <row r="198" spans="6:8" x14ac:dyDescent="0.3">
      <c r="F198" t="str">
        <v>Common adult</v>
      </c>
      <c r="G198" s="24">
        <f>SUMIF(orders[BookTitle],F198,orders[TotalSales])</f>
        <v>177.25</v>
      </c>
      <c r="H198">
        <f>COUNTIF(orders[BookTitle],F198)</f>
        <v>1</v>
      </c>
    </row>
    <row r="199" spans="6:8" x14ac:dyDescent="0.3">
      <c r="F199" t="str">
        <v>Common hear simple</v>
      </c>
      <c r="G199" s="24">
        <f>SUMIF(orders[BookTitle],F199,orders[TotalSales])</f>
        <v>71.959999999999994</v>
      </c>
      <c r="H199">
        <f>COUNTIF(orders[BookTitle],F199)</f>
        <v>1</v>
      </c>
    </row>
    <row r="200" spans="6:8" x14ac:dyDescent="0.3">
      <c r="F200" t="str">
        <v>Compare community now red</v>
      </c>
      <c r="G200" s="24">
        <f>SUMIF(orders[BookTitle],F200,orders[TotalSales])</f>
        <v>49.72</v>
      </c>
      <c r="H200">
        <f>COUNTIF(orders[BookTitle],F200)</f>
        <v>1</v>
      </c>
    </row>
    <row r="201" spans="6:8" x14ac:dyDescent="0.3">
      <c r="F201" t="str">
        <v>Compare two hand</v>
      </c>
      <c r="G201" s="24">
        <f>SUMIF(orders[BookTitle],F201,orders[TotalSales])</f>
        <v>118.84</v>
      </c>
      <c r="H201">
        <f>COUNTIF(orders[BookTitle],F201)</f>
        <v>2</v>
      </c>
    </row>
    <row r="202" spans="6:8" x14ac:dyDescent="0.3">
      <c r="F202" t="str">
        <v>Computer again cup</v>
      </c>
      <c r="G202" s="24">
        <f>SUMIF(orders[BookTitle],F202,orders[TotalSales])</f>
        <v>163.30999999999997</v>
      </c>
      <c r="H202">
        <f>COUNTIF(orders[BookTitle],F202)</f>
        <v>3</v>
      </c>
    </row>
    <row r="203" spans="6:8" x14ac:dyDescent="0.3">
      <c r="F203" t="str">
        <v>Computer alone</v>
      </c>
      <c r="G203" s="24">
        <f>SUMIF(orders[BookTitle],F203,orders[TotalSales])</f>
        <v>198.09</v>
      </c>
      <c r="H203">
        <f>COUNTIF(orders[BookTitle],F203)</f>
        <v>2</v>
      </c>
    </row>
    <row r="204" spans="6:8" x14ac:dyDescent="0.3">
      <c r="F204" t="str">
        <v>Computer word</v>
      </c>
      <c r="G204" s="24">
        <f>SUMIF(orders[BookTitle],F204,orders[TotalSales])</f>
        <v>156.38999999999999</v>
      </c>
      <c r="H204">
        <f>COUNTIF(orders[BookTitle],F204)</f>
        <v>3</v>
      </c>
    </row>
    <row r="205" spans="6:8" x14ac:dyDescent="0.3">
      <c r="F205" t="str">
        <v>Concern capital</v>
      </c>
      <c r="G205" s="24">
        <f>SUMIF(orders[BookTitle],F205,orders[TotalSales])</f>
        <v>147.41</v>
      </c>
      <c r="H205">
        <f>COUNTIF(orders[BookTitle],F205)</f>
        <v>3</v>
      </c>
    </row>
    <row r="206" spans="6:8" x14ac:dyDescent="0.3">
      <c r="F206" t="str">
        <v>Congress by old nature</v>
      </c>
      <c r="G206" s="24">
        <f>SUMIF(orders[BookTitle],F206,orders[TotalSales])</f>
        <v>161.6</v>
      </c>
      <c r="H206">
        <f>COUNTIF(orders[BookTitle],F206)</f>
        <v>1</v>
      </c>
    </row>
    <row r="207" spans="6:8" x14ac:dyDescent="0.3">
      <c r="F207" t="str">
        <v>Consider box</v>
      </c>
      <c r="G207" s="24">
        <f>SUMIF(orders[BookTitle],F207,orders[TotalSales])</f>
        <v>218.19000000000003</v>
      </c>
      <c r="H207">
        <f>COUNTIF(orders[BookTitle],F207)</f>
        <v>3</v>
      </c>
    </row>
    <row r="208" spans="6:8" x14ac:dyDescent="0.3">
      <c r="F208" t="str">
        <v>Consider myself</v>
      </c>
      <c r="G208" s="24">
        <f>SUMIF(orders[BookTitle],F208,orders[TotalSales])</f>
        <v>300.76</v>
      </c>
      <c r="H208">
        <f>COUNTIF(orders[BookTitle],F208)</f>
        <v>2</v>
      </c>
    </row>
    <row r="209" spans="6:8" x14ac:dyDescent="0.3">
      <c r="F209" t="str">
        <v>Consider or</v>
      </c>
      <c r="G209" s="24">
        <f>SUMIF(orders[BookTitle],F209,orders[TotalSales])</f>
        <v>190.89999999999998</v>
      </c>
      <c r="H209">
        <f>COUNTIF(orders[BookTitle],F209)</f>
        <v>2</v>
      </c>
    </row>
    <row r="210" spans="6:8" x14ac:dyDescent="0.3">
      <c r="F210" t="str">
        <v>Contain letter reflect</v>
      </c>
      <c r="G210" s="24">
        <f>SUMIF(orders[BookTitle],F210,orders[TotalSales])</f>
        <v>129.19999999999999</v>
      </c>
      <c r="H210">
        <f>COUNTIF(orders[BookTitle],F210)</f>
        <v>1</v>
      </c>
    </row>
    <row r="211" spans="6:8" x14ac:dyDescent="0.3">
      <c r="F211" t="str">
        <v>Continue citizen whatever</v>
      </c>
      <c r="G211" s="24">
        <f>SUMIF(orders[BookTitle],F211,orders[TotalSales])</f>
        <v>396.48</v>
      </c>
      <c r="H211">
        <f>COUNTIF(orders[BookTitle],F211)</f>
        <v>2</v>
      </c>
    </row>
    <row r="212" spans="6:8" x14ac:dyDescent="0.3">
      <c r="F212" t="str">
        <v>Control cultural</v>
      </c>
      <c r="G212" s="24">
        <f>SUMIF(orders[BookTitle],F212,orders[TotalSales])</f>
        <v>172.77</v>
      </c>
      <c r="H212">
        <f>COUNTIF(orders[BookTitle],F212)</f>
        <v>2</v>
      </c>
    </row>
    <row r="213" spans="6:8" x14ac:dyDescent="0.3">
      <c r="F213" t="str">
        <v>Cost edge</v>
      </c>
      <c r="G213" s="24">
        <f>SUMIF(orders[BookTitle],F213,orders[TotalSales])</f>
        <v>246.49</v>
      </c>
      <c r="H213">
        <f>COUNTIF(orders[BookTitle],F213)</f>
        <v>3</v>
      </c>
    </row>
    <row r="214" spans="6:8" x14ac:dyDescent="0.3">
      <c r="F214" t="str">
        <v>Country country</v>
      </c>
      <c r="G214" s="24">
        <f>SUMIF(orders[BookTitle],F214,orders[TotalSales])</f>
        <v>20.48</v>
      </c>
      <c r="H214">
        <f>COUNTIF(orders[BookTitle],F214)</f>
        <v>1</v>
      </c>
    </row>
    <row r="215" spans="6:8" x14ac:dyDescent="0.3">
      <c r="F215" t="str">
        <v>Country kid environment</v>
      </c>
      <c r="G215" s="24">
        <f>SUMIF(orders[BookTitle],F215,orders[TotalSales])</f>
        <v>84.449999999999989</v>
      </c>
      <c r="H215">
        <f>COUNTIF(orders[BookTitle],F215)</f>
        <v>3</v>
      </c>
    </row>
    <row r="216" spans="6:8" x14ac:dyDescent="0.3">
      <c r="F216" t="str">
        <v>Course</v>
      </c>
      <c r="G216" s="24">
        <f>SUMIF(orders[BookTitle],F216,orders[TotalSales])</f>
        <v>123.95</v>
      </c>
      <c r="H216">
        <f>COUNTIF(orders[BookTitle],F216)</f>
        <v>2</v>
      </c>
    </row>
    <row r="217" spans="6:8" x14ac:dyDescent="0.3">
      <c r="F217" t="str">
        <v>Course plant</v>
      </c>
      <c r="G217" s="24">
        <f>SUMIF(orders[BookTitle],F217,orders[TotalSales])</f>
        <v>123.44</v>
      </c>
      <c r="H217">
        <f>COUNTIF(orders[BookTitle],F217)</f>
        <v>3</v>
      </c>
    </row>
    <row r="218" spans="6:8" x14ac:dyDescent="0.3">
      <c r="F218" t="str">
        <v>Course turn also</v>
      </c>
      <c r="G218" s="24">
        <f>SUMIF(orders[BookTitle],F218,orders[TotalSales])</f>
        <v>281.46000000000004</v>
      </c>
      <c r="H218">
        <f>COUNTIF(orders[BookTitle],F218)</f>
        <v>3</v>
      </c>
    </row>
    <row r="219" spans="6:8" x14ac:dyDescent="0.3">
      <c r="F219" t="str">
        <v>Court answer task</v>
      </c>
      <c r="G219" s="24">
        <f>SUMIF(orders[BookTitle],F219,orders[TotalSales])</f>
        <v>96.45</v>
      </c>
      <c r="H219">
        <f>COUNTIF(orders[BookTitle],F219)</f>
        <v>1</v>
      </c>
    </row>
    <row r="220" spans="6:8" x14ac:dyDescent="0.3">
      <c r="F220" t="str">
        <v>Court break hear</v>
      </c>
      <c r="G220" s="24">
        <f>SUMIF(orders[BookTitle],F220,orders[TotalSales])</f>
        <v>648.79999999999995</v>
      </c>
      <c r="H220">
        <f>COUNTIF(orders[BookTitle],F220)</f>
        <v>3</v>
      </c>
    </row>
    <row r="221" spans="6:8" x14ac:dyDescent="0.3">
      <c r="F221" t="str">
        <v>Create issue</v>
      </c>
      <c r="G221" s="24">
        <f>SUMIF(orders[BookTitle],F221,orders[TotalSales])</f>
        <v>374.26</v>
      </c>
      <c r="H221">
        <f>COUNTIF(orders[BookTitle],F221)</f>
        <v>5</v>
      </c>
    </row>
    <row r="222" spans="6:8" x14ac:dyDescent="0.3">
      <c r="F222" t="str">
        <v>Crime hospital others</v>
      </c>
      <c r="G222" s="24">
        <f>SUMIF(orders[BookTitle],F222,orders[TotalSales])</f>
        <v>47.37</v>
      </c>
      <c r="H222">
        <f>COUNTIF(orders[BookTitle],F222)</f>
        <v>1</v>
      </c>
    </row>
    <row r="223" spans="6:8" x14ac:dyDescent="0.3">
      <c r="F223" t="str">
        <v>Crime hour</v>
      </c>
      <c r="G223" s="24">
        <f>SUMIF(orders[BookTitle],F223,orders[TotalSales])</f>
        <v>280.63</v>
      </c>
      <c r="H223">
        <f>COUNTIF(orders[BookTitle],F223)</f>
        <v>2</v>
      </c>
    </row>
    <row r="224" spans="6:8" x14ac:dyDescent="0.3">
      <c r="F224" t="str">
        <v>Crime market</v>
      </c>
      <c r="G224" s="24">
        <f>SUMIF(orders[BookTitle],F224,orders[TotalSales])</f>
        <v>76.740000000000009</v>
      </c>
      <c r="H224">
        <f>COUNTIF(orders[BookTitle],F224)</f>
        <v>3</v>
      </c>
    </row>
    <row r="225" spans="6:8" x14ac:dyDescent="0.3">
      <c r="F225" t="str">
        <v>Cultural put buy</v>
      </c>
      <c r="G225" s="24">
        <f>SUMIF(orders[BookTitle],F225,orders[TotalSales])</f>
        <v>239.01</v>
      </c>
      <c r="H225">
        <f>COUNTIF(orders[BookTitle],F225)</f>
        <v>3</v>
      </c>
    </row>
    <row r="226" spans="6:8" x14ac:dyDescent="0.3">
      <c r="F226" t="str">
        <v>Culture argue</v>
      </c>
      <c r="G226" s="24">
        <f>SUMIF(orders[BookTitle],F226,orders[TotalSales])</f>
        <v>412.14</v>
      </c>
      <c r="H226">
        <f>COUNTIF(orders[BookTitle],F226)</f>
        <v>4</v>
      </c>
    </row>
    <row r="227" spans="6:8" x14ac:dyDescent="0.3">
      <c r="F227" t="str">
        <v>Cup player population</v>
      </c>
      <c r="G227" s="24">
        <f>SUMIF(orders[BookTitle],F227,orders[TotalSales])</f>
        <v>359.62</v>
      </c>
      <c r="H227">
        <f>COUNTIF(orders[BookTitle],F227)</f>
        <v>4</v>
      </c>
    </row>
    <row r="228" spans="6:8" x14ac:dyDescent="0.3">
      <c r="F228" t="str">
        <v>Cut admit</v>
      </c>
      <c r="G228" s="24">
        <f>SUMIF(orders[BookTitle],F228,orders[TotalSales])</f>
        <v>235.67000000000002</v>
      </c>
      <c r="H228">
        <f>COUNTIF(orders[BookTitle],F228)</f>
        <v>2</v>
      </c>
    </row>
    <row r="229" spans="6:8" x14ac:dyDescent="0.3">
      <c r="F229" t="str">
        <v>Dark hope</v>
      </c>
      <c r="G229" s="24">
        <f>SUMIF(orders[BookTitle],F229,orders[TotalSales])</f>
        <v>446.65</v>
      </c>
      <c r="H229">
        <f>COUNTIF(orders[BookTitle],F229)</f>
        <v>3</v>
      </c>
    </row>
    <row r="230" spans="6:8" x14ac:dyDescent="0.3">
      <c r="F230" t="str">
        <v>Data happy</v>
      </c>
      <c r="G230" s="24">
        <f>SUMIF(orders[BookTitle],F230,orders[TotalSales])</f>
        <v>33.1</v>
      </c>
      <c r="H230">
        <f>COUNTIF(orders[BookTitle],F230)</f>
        <v>2</v>
      </c>
    </row>
    <row r="231" spans="6:8" x14ac:dyDescent="0.3">
      <c r="F231" t="str">
        <v>Day relationship than buy</v>
      </c>
      <c r="G231" s="24">
        <f>SUMIF(orders[BookTitle],F231,orders[TotalSales])</f>
        <v>117.80000000000001</v>
      </c>
      <c r="H231">
        <f>COUNTIF(orders[BookTitle],F231)</f>
        <v>3</v>
      </c>
    </row>
    <row r="232" spans="6:8" x14ac:dyDescent="0.3">
      <c r="F232" t="str">
        <v>Day worry</v>
      </c>
      <c r="G232" s="24">
        <f>SUMIF(orders[BookTitle],F232,orders[TotalSales])</f>
        <v>107.25</v>
      </c>
      <c r="H232">
        <f>COUNTIF(orders[BookTitle],F232)</f>
        <v>2</v>
      </c>
    </row>
    <row r="233" spans="6:8" x14ac:dyDescent="0.3">
      <c r="F233" t="str">
        <v>Deal conference director</v>
      </c>
      <c r="G233" s="24">
        <f>SUMIF(orders[BookTitle],F233,orders[TotalSales])</f>
        <v>156.72</v>
      </c>
      <c r="H233">
        <f>COUNTIF(orders[BookTitle],F233)</f>
        <v>2</v>
      </c>
    </row>
    <row r="234" spans="6:8" x14ac:dyDescent="0.3">
      <c r="F234" t="str">
        <v>Debate deep</v>
      </c>
      <c r="G234" s="24">
        <f>SUMIF(orders[BookTitle],F234,orders[TotalSales])</f>
        <v>205.64</v>
      </c>
      <c r="H234">
        <f>COUNTIF(orders[BookTitle],F234)</f>
        <v>4</v>
      </c>
    </row>
    <row r="235" spans="6:8" x14ac:dyDescent="0.3">
      <c r="F235" t="str">
        <v>Decade section gun including</v>
      </c>
      <c r="G235" s="24">
        <f>SUMIF(orders[BookTitle],F235,orders[TotalSales])</f>
        <v>281.52000000000004</v>
      </c>
      <c r="H235">
        <f>COUNTIF(orders[BookTitle],F235)</f>
        <v>4</v>
      </c>
    </row>
    <row r="236" spans="6:8" x14ac:dyDescent="0.3">
      <c r="F236" t="str">
        <v>Decade step</v>
      </c>
      <c r="G236" s="24">
        <f>SUMIF(orders[BookTitle],F236,orders[TotalSales])</f>
        <v>136.51999999999998</v>
      </c>
      <c r="H236">
        <f>COUNTIF(orders[BookTitle],F236)</f>
        <v>3</v>
      </c>
    </row>
    <row r="237" spans="6:8" x14ac:dyDescent="0.3">
      <c r="F237" t="str">
        <v>Decide</v>
      </c>
      <c r="G237" s="24">
        <f>SUMIF(orders[BookTitle],F237,orders[TotalSales])</f>
        <v>113</v>
      </c>
      <c r="H237">
        <f>COUNTIF(orders[BookTitle],F237)</f>
        <v>1</v>
      </c>
    </row>
    <row r="238" spans="6:8" x14ac:dyDescent="0.3">
      <c r="F238" t="str">
        <v>Decide ok wish</v>
      </c>
      <c r="G238" s="24">
        <f>SUMIF(orders[BookTitle],F238,orders[TotalSales])</f>
        <v>72.48</v>
      </c>
      <c r="H238">
        <f>COUNTIF(orders[BookTitle],F238)</f>
        <v>2</v>
      </c>
    </row>
    <row r="239" spans="6:8" x14ac:dyDescent="0.3">
      <c r="F239" t="str">
        <v>Decision edge</v>
      </c>
      <c r="G239" s="24">
        <f>SUMIF(orders[BookTitle],F239,orders[TotalSales])</f>
        <v>544.17999999999995</v>
      </c>
      <c r="H239">
        <f>COUNTIF(orders[BookTitle],F239)</f>
        <v>4</v>
      </c>
    </row>
    <row r="240" spans="6:8" x14ac:dyDescent="0.3">
      <c r="F240" t="str">
        <v>Deep for rule</v>
      </c>
      <c r="G240" s="24">
        <f>SUMIF(orders[BookTitle],F240,orders[TotalSales])</f>
        <v>173.66000000000003</v>
      </c>
      <c r="H240">
        <f>COUNTIF(orders[BookTitle],F240)</f>
        <v>3</v>
      </c>
    </row>
    <row r="241" spans="6:8" x14ac:dyDescent="0.3">
      <c r="F241" t="str">
        <v>Deep lay</v>
      </c>
      <c r="G241" s="24">
        <f>SUMIF(orders[BookTitle],F241,orders[TotalSales])</f>
        <v>61.92</v>
      </c>
      <c r="H241">
        <f>COUNTIF(orders[BookTitle],F241)</f>
        <v>2</v>
      </c>
    </row>
    <row r="242" spans="6:8" x14ac:dyDescent="0.3">
      <c r="F242" t="str">
        <v>Defense enjoy newspaper</v>
      </c>
      <c r="G242" s="24">
        <f>SUMIF(orders[BookTitle],F242,orders[TotalSales])</f>
        <v>55.17</v>
      </c>
      <c r="H242">
        <f>COUNTIF(orders[BookTitle],F242)</f>
        <v>2</v>
      </c>
    </row>
    <row r="243" spans="6:8" x14ac:dyDescent="0.3">
      <c r="F243" t="str">
        <v>Defense identify</v>
      </c>
      <c r="G243" s="24">
        <f>SUMIF(orders[BookTitle],F243,orders[TotalSales])</f>
        <v>69.260000000000005</v>
      </c>
      <c r="H243">
        <f>COUNTIF(orders[BookTitle],F243)</f>
        <v>1</v>
      </c>
    </row>
    <row r="244" spans="6:8" x14ac:dyDescent="0.3">
      <c r="F244" t="str">
        <v>Defense result</v>
      </c>
      <c r="G244" s="24">
        <f>SUMIF(orders[BookTitle],F244,orders[TotalSales])</f>
        <v>8.84</v>
      </c>
      <c r="H244">
        <f>COUNTIF(orders[BookTitle],F244)</f>
        <v>1</v>
      </c>
    </row>
    <row r="245" spans="6:8" x14ac:dyDescent="0.3">
      <c r="F245" t="str">
        <v>Democrat air chair</v>
      </c>
      <c r="G245" s="24">
        <f>SUMIF(orders[BookTitle],F245,orders[TotalSales])</f>
        <v>23.8</v>
      </c>
      <c r="H245">
        <f>COUNTIF(orders[BookTitle],F245)</f>
        <v>1</v>
      </c>
    </row>
    <row r="246" spans="6:8" x14ac:dyDescent="0.3">
      <c r="F246" t="str">
        <v>Democratic</v>
      </c>
      <c r="G246" s="24">
        <f>SUMIF(orders[BookTitle],F246,orders[TotalSales])</f>
        <v>159.48000000000002</v>
      </c>
      <c r="H246">
        <f>COUNTIF(orders[BookTitle],F246)</f>
        <v>2</v>
      </c>
    </row>
    <row r="247" spans="6:8" x14ac:dyDescent="0.3">
      <c r="F247" t="str">
        <v>Democratic mother</v>
      </c>
      <c r="G247" s="24">
        <f>SUMIF(orders[BookTitle],F247,orders[TotalSales])</f>
        <v>191.2</v>
      </c>
      <c r="H247">
        <f>COUNTIF(orders[BookTitle],F247)</f>
        <v>1</v>
      </c>
    </row>
    <row r="248" spans="6:8" x14ac:dyDescent="0.3">
      <c r="F248" t="str">
        <v>Describe</v>
      </c>
      <c r="G248" s="24">
        <f>SUMIF(orders[BookTitle],F248,orders[TotalSales])</f>
        <v>138.42000000000002</v>
      </c>
      <c r="H248">
        <f>COUNTIF(orders[BookTitle],F248)</f>
        <v>2</v>
      </c>
    </row>
    <row r="249" spans="6:8" x14ac:dyDescent="0.3">
      <c r="F249" t="str">
        <v>Design while</v>
      </c>
      <c r="G249" s="24">
        <f>SUMIF(orders[BookTitle],F249,orders[TotalSales])</f>
        <v>306.65999999999997</v>
      </c>
      <c r="H249">
        <f>COUNTIF(orders[BookTitle],F249)</f>
        <v>2</v>
      </c>
    </row>
    <row r="250" spans="6:8" x14ac:dyDescent="0.3">
      <c r="F250" t="str">
        <v>Despite animal</v>
      </c>
      <c r="G250" s="24">
        <f>SUMIF(orders[BookTitle],F250,orders[TotalSales])</f>
        <v>125.01</v>
      </c>
      <c r="H250">
        <f>COUNTIF(orders[BookTitle],F250)</f>
        <v>3</v>
      </c>
    </row>
    <row r="251" spans="6:8" x14ac:dyDescent="0.3">
      <c r="F251" t="str">
        <v>Despite easy there</v>
      </c>
      <c r="G251" s="24">
        <f>SUMIF(orders[BookTitle],F251,orders[TotalSales])</f>
        <v>103.5</v>
      </c>
      <c r="H251">
        <f>COUNTIF(orders[BookTitle],F251)</f>
        <v>2</v>
      </c>
    </row>
    <row r="252" spans="6:8" x14ac:dyDescent="0.3">
      <c r="F252" t="str">
        <v>Difference back</v>
      </c>
      <c r="G252" s="24">
        <f>SUMIF(orders[BookTitle],F252,orders[TotalSales])</f>
        <v>380.6</v>
      </c>
      <c r="H252">
        <f>COUNTIF(orders[BookTitle],F252)</f>
        <v>2</v>
      </c>
    </row>
    <row r="253" spans="6:8" x14ac:dyDescent="0.3">
      <c r="F253" t="str">
        <v>Difference on</v>
      </c>
      <c r="G253" s="24">
        <f>SUMIF(orders[BookTitle],F253,orders[TotalSales])</f>
        <v>191.99</v>
      </c>
      <c r="H253">
        <f>COUNTIF(orders[BookTitle],F253)</f>
        <v>3</v>
      </c>
    </row>
    <row r="254" spans="6:8" x14ac:dyDescent="0.3">
      <c r="F254" t="str">
        <v>Different although wall</v>
      </c>
      <c r="G254" s="24">
        <f>SUMIF(orders[BookTitle],F254,orders[TotalSales])</f>
        <v>405.86</v>
      </c>
      <c r="H254">
        <f>COUNTIF(orders[BookTitle],F254)</f>
        <v>2</v>
      </c>
    </row>
    <row r="255" spans="6:8" x14ac:dyDescent="0.3">
      <c r="F255" t="str">
        <v>Different imagine down</v>
      </c>
      <c r="G255" s="24">
        <f>SUMIF(orders[BookTitle],F255,orders[TotalSales])</f>
        <v>214.78</v>
      </c>
      <c r="H255">
        <f>COUNTIF(orders[BookTitle],F255)</f>
        <v>6</v>
      </c>
    </row>
    <row r="256" spans="6:8" x14ac:dyDescent="0.3">
      <c r="F256" t="str">
        <v>Difficult doctor</v>
      </c>
      <c r="G256" s="24">
        <f>SUMIF(orders[BookTitle],F256,orders[TotalSales])</f>
        <v>68.22</v>
      </c>
      <c r="H256">
        <f>COUNTIF(orders[BookTitle],F256)</f>
        <v>2</v>
      </c>
    </row>
    <row r="257" spans="6:8" x14ac:dyDescent="0.3">
      <c r="F257" t="str">
        <v>Difficult others</v>
      </c>
      <c r="G257" s="24">
        <f>SUMIF(orders[BookTitle],F257,orders[TotalSales])</f>
        <v>344.45</v>
      </c>
      <c r="H257">
        <f>COUNTIF(orders[BookTitle],F257)</f>
        <v>3</v>
      </c>
    </row>
    <row r="258" spans="6:8" x14ac:dyDescent="0.3">
      <c r="F258" t="str">
        <v>Difficult personal film</v>
      </c>
      <c r="G258" s="24">
        <f>SUMIF(orders[BookTitle],F258,orders[TotalSales])</f>
        <v>96.5</v>
      </c>
      <c r="H258">
        <f>COUNTIF(orders[BookTitle],F258)</f>
        <v>1</v>
      </c>
    </row>
    <row r="259" spans="6:8" x14ac:dyDescent="0.3">
      <c r="F259" t="str">
        <v>Dinner side</v>
      </c>
      <c r="G259" s="24">
        <f>SUMIF(orders[BookTitle],F259,orders[TotalSales])</f>
        <v>256.04000000000002</v>
      </c>
      <c r="H259">
        <f>COUNTIF(orders[BookTitle],F259)</f>
        <v>5</v>
      </c>
    </row>
    <row r="260" spans="6:8" x14ac:dyDescent="0.3">
      <c r="F260" t="str">
        <v>Dinner usually</v>
      </c>
      <c r="G260" s="24">
        <f>SUMIF(orders[BookTitle],F260,orders[TotalSales])</f>
        <v>88.33</v>
      </c>
      <c r="H260">
        <f>COUNTIF(orders[BookTitle],F260)</f>
        <v>2</v>
      </c>
    </row>
    <row r="261" spans="6:8" x14ac:dyDescent="0.3">
      <c r="F261" t="str">
        <v>Director</v>
      </c>
      <c r="G261" s="24">
        <f>SUMIF(orders[BookTitle],F261,orders[TotalSales])</f>
        <v>112.84</v>
      </c>
      <c r="H261">
        <f>COUNTIF(orders[BookTitle],F261)</f>
        <v>3</v>
      </c>
    </row>
    <row r="262" spans="6:8" x14ac:dyDescent="0.3">
      <c r="F262" t="str">
        <v>Director position reason across</v>
      </c>
      <c r="G262" s="24">
        <f>SUMIF(orders[BookTitle],F262,orders[TotalSales])</f>
        <v>660.99</v>
      </c>
      <c r="H262">
        <f>COUNTIF(orders[BookTitle],F262)</f>
        <v>4</v>
      </c>
    </row>
    <row r="263" spans="6:8" x14ac:dyDescent="0.3">
      <c r="F263" t="str">
        <v>Discover truth about</v>
      </c>
      <c r="G263" s="24">
        <f>SUMIF(orders[BookTitle],F263,orders[TotalSales])</f>
        <v>192.46</v>
      </c>
      <c r="H263">
        <f>COUNTIF(orders[BookTitle],F263)</f>
        <v>3</v>
      </c>
    </row>
    <row r="264" spans="6:8" x14ac:dyDescent="0.3">
      <c r="F264" t="str">
        <v>Discuss bad article</v>
      </c>
      <c r="G264" s="24">
        <f>SUMIF(orders[BookTitle],F264,orders[TotalSales])</f>
        <v>470.69</v>
      </c>
      <c r="H264">
        <f>COUNTIF(orders[BookTitle],F264)</f>
        <v>3</v>
      </c>
    </row>
    <row r="265" spans="6:8" x14ac:dyDescent="0.3">
      <c r="F265" t="str">
        <v>Discussion skill</v>
      </c>
      <c r="G265" s="24">
        <f>SUMIF(orders[BookTitle],F265,orders[TotalSales])</f>
        <v>33.229999999999997</v>
      </c>
      <c r="H265">
        <f>COUNTIF(orders[BookTitle],F265)</f>
        <v>1</v>
      </c>
    </row>
    <row r="266" spans="6:8" x14ac:dyDescent="0.3">
      <c r="F266" t="str">
        <v>Do help</v>
      </c>
      <c r="G266" s="24">
        <f>SUMIF(orders[BookTitle],F266,orders[TotalSales])</f>
        <v>35.99</v>
      </c>
      <c r="H266">
        <f>COUNTIF(orders[BookTitle],F266)</f>
        <v>1</v>
      </c>
    </row>
    <row r="267" spans="6:8" x14ac:dyDescent="0.3">
      <c r="F267" t="str">
        <v>Doctor maybe campaign</v>
      </c>
      <c r="G267" s="24">
        <f>SUMIF(orders[BookTitle],F267,orders[TotalSales])</f>
        <v>245.74</v>
      </c>
      <c r="H267">
        <f>COUNTIF(orders[BookTitle],F267)</f>
        <v>3</v>
      </c>
    </row>
    <row r="268" spans="6:8" x14ac:dyDescent="0.3">
      <c r="F268" t="str">
        <v>Door my respond</v>
      </c>
      <c r="G268" s="24">
        <f>SUMIF(orders[BookTitle],F268,orders[TotalSales])</f>
        <v>97.93</v>
      </c>
      <c r="H268">
        <f>COUNTIF(orders[BookTitle],F268)</f>
        <v>2</v>
      </c>
    </row>
    <row r="269" spans="6:8" x14ac:dyDescent="0.3">
      <c r="F269" t="str">
        <v>Door receive</v>
      </c>
      <c r="G269" s="24">
        <f>SUMIF(orders[BookTitle],F269,orders[TotalSales])</f>
        <v>81.099999999999994</v>
      </c>
      <c r="H269">
        <f>COUNTIF(orders[BookTitle],F269)</f>
        <v>2</v>
      </c>
    </row>
    <row r="270" spans="6:8" x14ac:dyDescent="0.3">
      <c r="F270" t="str">
        <v>Down</v>
      </c>
      <c r="G270" s="24">
        <f>SUMIF(orders[BookTitle],F270,orders[TotalSales])</f>
        <v>198.61999999999998</v>
      </c>
      <c r="H270">
        <f>COUNTIF(orders[BookTitle],F270)</f>
        <v>3</v>
      </c>
    </row>
    <row r="271" spans="6:8" x14ac:dyDescent="0.3">
      <c r="F271" t="str">
        <v>Draw able</v>
      </c>
      <c r="G271" s="24">
        <f>SUMIF(orders[BookTitle],F271,orders[TotalSales])</f>
        <v>55.730000000000004</v>
      </c>
      <c r="H271">
        <f>COUNTIF(orders[BookTitle],F271)</f>
        <v>3</v>
      </c>
    </row>
    <row r="272" spans="6:8" x14ac:dyDescent="0.3">
      <c r="F272" t="str">
        <v>Draw public</v>
      </c>
      <c r="G272" s="24">
        <f>SUMIF(orders[BookTitle],F272,orders[TotalSales])</f>
        <v>478.72</v>
      </c>
      <c r="H272">
        <f>COUNTIF(orders[BookTitle],F272)</f>
        <v>4</v>
      </c>
    </row>
    <row r="273" spans="6:8" x14ac:dyDescent="0.3">
      <c r="F273" t="str">
        <v>Draw study</v>
      </c>
      <c r="G273" s="24">
        <f>SUMIF(orders[BookTitle],F273,orders[TotalSales])</f>
        <v>318.76</v>
      </c>
      <c r="H273">
        <f>COUNTIF(orders[BookTitle],F273)</f>
        <v>4</v>
      </c>
    </row>
    <row r="274" spans="6:8" x14ac:dyDescent="0.3">
      <c r="F274" t="str">
        <v>Dream agree</v>
      </c>
      <c r="G274" s="24">
        <f>SUMIF(orders[BookTitle],F274,orders[TotalSales])</f>
        <v>514.9</v>
      </c>
      <c r="H274">
        <f>COUNTIF(orders[BookTitle],F274)</f>
        <v>3</v>
      </c>
    </row>
    <row r="275" spans="6:8" x14ac:dyDescent="0.3">
      <c r="F275" t="str">
        <v>Drive food</v>
      </c>
      <c r="G275" s="24">
        <f>SUMIF(orders[BookTitle],F275,orders[TotalSales])</f>
        <v>86.09</v>
      </c>
      <c r="H275">
        <f>COUNTIF(orders[BookTitle],F275)</f>
        <v>2</v>
      </c>
    </row>
    <row r="276" spans="6:8" x14ac:dyDescent="0.3">
      <c r="F276" t="str">
        <v>Drive put</v>
      </c>
      <c r="G276" s="24">
        <f>SUMIF(orders[BookTitle],F276,orders[TotalSales])</f>
        <v>477.97</v>
      </c>
      <c r="H276">
        <f>COUNTIF(orders[BookTitle],F276)</f>
        <v>3</v>
      </c>
    </row>
    <row r="277" spans="6:8" x14ac:dyDescent="0.3">
      <c r="F277" t="str">
        <v>Drive recognize accept</v>
      </c>
      <c r="G277" s="24">
        <f>SUMIF(orders[BookTitle],F277,orders[TotalSales])</f>
        <v>371.40000000000003</v>
      </c>
      <c r="H277">
        <f>COUNTIF(orders[BookTitle],F277)</f>
        <v>4</v>
      </c>
    </row>
    <row r="278" spans="6:8" x14ac:dyDescent="0.3">
      <c r="F278" t="str">
        <v>Drop necessary course</v>
      </c>
      <c r="G278" s="24">
        <f>SUMIF(orders[BookTitle],F278,orders[TotalSales])</f>
        <v>419.81</v>
      </c>
      <c r="H278">
        <f>COUNTIF(orders[BookTitle],F278)</f>
        <v>3</v>
      </c>
    </row>
    <row r="279" spans="6:8" x14ac:dyDescent="0.3">
      <c r="F279" t="str">
        <v>Drug economic</v>
      </c>
      <c r="G279" s="24">
        <f>SUMIF(orders[BookTitle],F279,orders[TotalSales])</f>
        <v>64.16</v>
      </c>
      <c r="H279">
        <f>COUNTIF(orders[BookTitle],F279)</f>
        <v>1</v>
      </c>
    </row>
    <row r="280" spans="6:8" x14ac:dyDescent="0.3">
      <c r="F280" t="str">
        <v>Drug might</v>
      </c>
      <c r="G280" s="24">
        <f>SUMIF(orders[BookTitle],F280,orders[TotalSales])</f>
        <v>289.55</v>
      </c>
      <c r="H280">
        <f>COUNTIF(orders[BookTitle],F280)</f>
        <v>2</v>
      </c>
    </row>
    <row r="281" spans="6:8" x14ac:dyDescent="0.3">
      <c r="F281" t="str">
        <v>During final into</v>
      </c>
      <c r="G281" s="24">
        <f>SUMIF(orders[BookTitle],F281,orders[TotalSales])</f>
        <v>268.93</v>
      </c>
      <c r="H281">
        <f>COUNTIF(orders[BookTitle],F281)</f>
        <v>4</v>
      </c>
    </row>
    <row r="282" spans="6:8" x14ac:dyDescent="0.3">
      <c r="F282" t="str">
        <v>Each agent</v>
      </c>
      <c r="G282" s="24">
        <f>SUMIF(orders[BookTitle],F282,orders[TotalSales])</f>
        <v>120.91</v>
      </c>
      <c r="H282">
        <f>COUNTIF(orders[BookTitle],F282)</f>
        <v>3</v>
      </c>
    </row>
    <row r="283" spans="6:8" x14ac:dyDescent="0.3">
      <c r="F283" t="str">
        <v>Early garden position</v>
      </c>
      <c r="G283" s="24">
        <f>SUMIF(orders[BookTitle],F283,orders[TotalSales])</f>
        <v>30.38</v>
      </c>
      <c r="H283">
        <f>COUNTIF(orders[BookTitle],F283)</f>
        <v>1</v>
      </c>
    </row>
    <row r="284" spans="6:8" x14ac:dyDescent="0.3">
      <c r="F284" t="str">
        <v>Early prepare</v>
      </c>
      <c r="G284" s="24">
        <f>SUMIF(orders[BookTitle],F284,orders[TotalSales])</f>
        <v>176.62</v>
      </c>
      <c r="H284">
        <f>COUNTIF(orders[BookTitle],F284)</f>
        <v>3</v>
      </c>
    </row>
    <row r="285" spans="6:8" x14ac:dyDescent="0.3">
      <c r="F285" t="str">
        <v>Easy bar</v>
      </c>
      <c r="G285" s="24">
        <f>SUMIF(orders[BookTitle],F285,orders[TotalSales])</f>
        <v>517.40000000000009</v>
      </c>
      <c r="H285">
        <f>COUNTIF(orders[BookTitle],F285)</f>
        <v>5</v>
      </c>
    </row>
    <row r="286" spans="6:8" x14ac:dyDescent="0.3">
      <c r="F286" t="str">
        <v>Easy ever</v>
      </c>
      <c r="G286" s="24">
        <f>SUMIF(orders[BookTitle],F286,orders[TotalSales])</f>
        <v>32.869999999999997</v>
      </c>
      <c r="H286">
        <f>COUNTIF(orders[BookTitle],F286)</f>
        <v>1</v>
      </c>
    </row>
    <row r="287" spans="6:8" x14ac:dyDescent="0.3">
      <c r="F287" t="str">
        <v>Easy stock</v>
      </c>
      <c r="G287" s="24">
        <f>SUMIF(orders[BookTitle],F287,orders[TotalSales])</f>
        <v>283.31</v>
      </c>
      <c r="H287">
        <f>COUNTIF(orders[BookTitle],F287)</f>
        <v>3</v>
      </c>
    </row>
    <row r="288" spans="6:8" x14ac:dyDescent="0.3">
      <c r="F288" t="str">
        <v>Eat</v>
      </c>
      <c r="G288" s="24">
        <f>SUMIF(orders[BookTitle],F288,orders[TotalSales])</f>
        <v>17.760000000000002</v>
      </c>
      <c r="H288">
        <f>COUNTIF(orders[BookTitle],F288)</f>
        <v>1</v>
      </c>
    </row>
    <row r="289" spans="6:8" x14ac:dyDescent="0.3">
      <c r="F289" t="str">
        <v>Eat any</v>
      </c>
      <c r="G289" s="24">
        <f>SUMIF(orders[BookTitle],F289,orders[TotalSales])</f>
        <v>139.12</v>
      </c>
      <c r="H289">
        <f>COUNTIF(orders[BookTitle],F289)</f>
        <v>2</v>
      </c>
    </row>
    <row r="290" spans="6:8" x14ac:dyDescent="0.3">
      <c r="F290" t="str">
        <v>Eat best</v>
      </c>
      <c r="G290" s="24">
        <f>SUMIF(orders[BookTitle],F290,orders[TotalSales])</f>
        <v>140.01</v>
      </c>
      <c r="H290">
        <f>COUNTIF(orders[BookTitle],F290)</f>
        <v>2</v>
      </c>
    </row>
    <row r="291" spans="6:8" x14ac:dyDescent="0.3">
      <c r="F291" t="str">
        <v>Eat certainly way</v>
      </c>
      <c r="G291" s="24">
        <f>SUMIF(orders[BookTitle],F291,orders[TotalSales])</f>
        <v>217.59</v>
      </c>
      <c r="H291">
        <f>COUNTIF(orders[BookTitle],F291)</f>
        <v>2</v>
      </c>
    </row>
    <row r="292" spans="6:8" x14ac:dyDescent="0.3">
      <c r="F292" t="str">
        <v>Economic likely determine newspaper</v>
      </c>
      <c r="G292" s="24">
        <f>SUMIF(orders[BookTitle],F292,orders[TotalSales])</f>
        <v>60.12</v>
      </c>
      <c r="H292">
        <f>COUNTIF(orders[BookTitle],F292)</f>
        <v>1</v>
      </c>
    </row>
    <row r="293" spans="6:8" x14ac:dyDescent="0.3">
      <c r="F293" t="str">
        <v>Economic ok</v>
      </c>
      <c r="G293" s="24">
        <f>SUMIF(orders[BookTitle],F293,orders[TotalSales])</f>
        <v>16.239999999999998</v>
      </c>
      <c r="H293">
        <f>COUNTIF(orders[BookTitle],F293)</f>
        <v>1</v>
      </c>
    </row>
    <row r="294" spans="6:8" x14ac:dyDescent="0.3">
      <c r="F294" t="str">
        <v>Economic open</v>
      </c>
      <c r="G294" s="24">
        <f>SUMIF(orders[BookTitle],F294,orders[TotalSales])</f>
        <v>251.17000000000002</v>
      </c>
      <c r="H294">
        <f>COUNTIF(orders[BookTitle],F294)</f>
        <v>2</v>
      </c>
    </row>
    <row r="295" spans="6:8" x14ac:dyDescent="0.3">
      <c r="F295" t="str">
        <v>Edge fact</v>
      </c>
      <c r="G295" s="24">
        <f>SUMIF(orders[BookTitle],F295,orders[TotalSales])</f>
        <v>371.93</v>
      </c>
      <c r="H295">
        <f>COUNTIF(orders[BookTitle],F295)</f>
        <v>2</v>
      </c>
    </row>
    <row r="296" spans="6:8" x14ac:dyDescent="0.3">
      <c r="F296" t="str">
        <v>Education fear difficult</v>
      </c>
      <c r="G296" s="24">
        <f>SUMIF(orders[BookTitle],F296,orders[TotalSales])</f>
        <v>122.82</v>
      </c>
      <c r="H296">
        <f>COUNTIF(orders[BookTitle],F296)</f>
        <v>1</v>
      </c>
    </row>
    <row r="297" spans="6:8" x14ac:dyDescent="0.3">
      <c r="F297" t="str">
        <v>Effect challenge kitchen</v>
      </c>
      <c r="G297" s="24">
        <f>SUMIF(orders[BookTitle],F297,orders[TotalSales])</f>
        <v>138.65</v>
      </c>
      <c r="H297">
        <f>COUNTIF(orders[BookTitle],F297)</f>
        <v>2</v>
      </c>
    </row>
    <row r="298" spans="6:8" x14ac:dyDescent="0.3">
      <c r="F298" t="str">
        <v>Effort white any majority</v>
      </c>
      <c r="G298" s="24">
        <f>SUMIF(orders[BookTitle],F298,orders[TotalSales])</f>
        <v>231.53</v>
      </c>
      <c r="H298">
        <f>COUNTIF(orders[BookTitle],F298)</f>
        <v>2</v>
      </c>
    </row>
    <row r="299" spans="6:8" x14ac:dyDescent="0.3">
      <c r="F299" t="str">
        <v>Eight</v>
      </c>
      <c r="G299" s="24">
        <f>SUMIF(orders[BookTitle],F299,orders[TotalSales])</f>
        <v>334.89</v>
      </c>
      <c r="H299">
        <f>COUNTIF(orders[BookTitle],F299)</f>
        <v>5</v>
      </c>
    </row>
    <row r="300" spans="6:8" x14ac:dyDescent="0.3">
      <c r="F300" t="str">
        <v>Eight ability section</v>
      </c>
      <c r="G300" s="24">
        <f>SUMIF(orders[BookTitle],F300,orders[TotalSales])</f>
        <v>434.47</v>
      </c>
      <c r="H300">
        <f>COUNTIF(orders[BookTitle],F300)</f>
        <v>4</v>
      </c>
    </row>
    <row r="301" spans="6:8" x14ac:dyDescent="0.3">
      <c r="F301" t="str">
        <v>Election gun</v>
      </c>
      <c r="G301" s="24">
        <f>SUMIF(orders[BookTitle],F301,orders[TotalSales])</f>
        <v>429.2</v>
      </c>
      <c r="H301">
        <f>COUNTIF(orders[BookTitle],F301)</f>
        <v>2</v>
      </c>
    </row>
    <row r="302" spans="6:8" x14ac:dyDescent="0.3">
      <c r="F302" t="str">
        <v>Employee wonder scene</v>
      </c>
      <c r="G302" s="24">
        <f>SUMIF(orders[BookTitle],F302,orders[TotalSales])</f>
        <v>396.27</v>
      </c>
      <c r="H302">
        <f>COUNTIF(orders[BookTitle],F302)</f>
        <v>4</v>
      </c>
    </row>
    <row r="303" spans="6:8" x14ac:dyDescent="0.3">
      <c r="F303" t="str">
        <v>Employee would</v>
      </c>
      <c r="G303" s="24">
        <f>SUMIF(orders[BookTitle],F303,orders[TotalSales])</f>
        <v>133.63</v>
      </c>
      <c r="H303">
        <f>COUNTIF(orders[BookTitle],F303)</f>
        <v>4</v>
      </c>
    </row>
    <row r="304" spans="6:8" x14ac:dyDescent="0.3">
      <c r="F304" t="str">
        <v>Enjoy also</v>
      </c>
      <c r="G304" s="24">
        <f>SUMIF(orders[BookTitle],F304,orders[TotalSales])</f>
        <v>107.28</v>
      </c>
      <c r="H304">
        <f>COUNTIF(orders[BookTitle],F304)</f>
        <v>1</v>
      </c>
    </row>
    <row r="305" spans="6:8" x14ac:dyDescent="0.3">
      <c r="F305" t="str">
        <v>Enjoy couple herself cultural</v>
      </c>
      <c r="G305" s="24">
        <f>SUMIF(orders[BookTitle],F305,orders[TotalSales])</f>
        <v>213.9</v>
      </c>
      <c r="H305">
        <f>COUNTIF(orders[BookTitle],F305)</f>
        <v>1</v>
      </c>
    </row>
    <row r="306" spans="6:8" x14ac:dyDescent="0.3">
      <c r="F306" t="str">
        <v>Enter dream</v>
      </c>
      <c r="G306" s="24">
        <f>SUMIF(orders[BookTitle],F306,orders[TotalSales])</f>
        <v>210.4</v>
      </c>
      <c r="H306">
        <f>COUNTIF(orders[BookTitle],F306)</f>
        <v>2</v>
      </c>
    </row>
    <row r="307" spans="6:8" x14ac:dyDescent="0.3">
      <c r="F307" t="str">
        <v>Entire couple</v>
      </c>
      <c r="G307" s="24">
        <f>SUMIF(orders[BookTitle],F307,orders[TotalSales])</f>
        <v>88.12</v>
      </c>
      <c r="H307">
        <f>COUNTIF(orders[BookTitle],F307)</f>
        <v>3</v>
      </c>
    </row>
    <row r="308" spans="6:8" x14ac:dyDescent="0.3">
      <c r="F308" t="str">
        <v>Entire far admit</v>
      </c>
      <c r="G308" s="24">
        <f>SUMIF(orders[BookTitle],F308,orders[TotalSales])</f>
        <v>63.519999999999996</v>
      </c>
      <c r="H308">
        <f>COUNTIF(orders[BookTitle],F308)</f>
        <v>2</v>
      </c>
    </row>
    <row r="309" spans="6:8" x14ac:dyDescent="0.3">
      <c r="F309" t="str">
        <v>Entire month</v>
      </c>
      <c r="G309" s="24">
        <f>SUMIF(orders[BookTitle],F309,orders[TotalSales])</f>
        <v>145.48000000000002</v>
      </c>
      <c r="H309">
        <f>COUNTIF(orders[BookTitle],F309)</f>
        <v>2</v>
      </c>
    </row>
    <row r="310" spans="6:8" x14ac:dyDescent="0.3">
      <c r="F310" t="str">
        <v>Environment what executive</v>
      </c>
      <c r="G310" s="24">
        <f>SUMIF(orders[BookTitle],F310,orders[TotalSales])</f>
        <v>284.01</v>
      </c>
      <c r="H310">
        <f>COUNTIF(orders[BookTitle],F310)</f>
        <v>3</v>
      </c>
    </row>
    <row r="311" spans="6:8" x14ac:dyDescent="0.3">
      <c r="F311" t="str">
        <v>Environmental such tonight</v>
      </c>
      <c r="G311" s="24">
        <f>SUMIF(orders[BookTitle],F311,orders[TotalSales])</f>
        <v>31.92</v>
      </c>
      <c r="H311">
        <f>COUNTIF(orders[BookTitle],F311)</f>
        <v>1</v>
      </c>
    </row>
    <row r="312" spans="6:8" x14ac:dyDescent="0.3">
      <c r="F312" t="str">
        <v>Especially improve seek</v>
      </c>
      <c r="G312" s="24">
        <f>SUMIF(orders[BookTitle],F312,orders[TotalSales])</f>
        <v>347.32</v>
      </c>
      <c r="H312">
        <f>COUNTIF(orders[BookTitle],F312)</f>
        <v>4</v>
      </c>
    </row>
    <row r="313" spans="6:8" x14ac:dyDescent="0.3">
      <c r="F313" t="str">
        <v>Establish</v>
      </c>
      <c r="G313" s="24">
        <f>SUMIF(orders[BookTitle],F313,orders[TotalSales])</f>
        <v>586.33000000000004</v>
      </c>
      <c r="H313">
        <f>COUNTIF(orders[BookTitle],F313)</f>
        <v>4</v>
      </c>
    </row>
    <row r="314" spans="6:8" x14ac:dyDescent="0.3">
      <c r="F314" t="str">
        <v>Even specific</v>
      </c>
      <c r="G314" s="24">
        <f>SUMIF(orders[BookTitle],F314,orders[TotalSales])</f>
        <v>33.200000000000003</v>
      </c>
      <c r="H314">
        <f>COUNTIF(orders[BookTitle],F314)</f>
        <v>1</v>
      </c>
    </row>
    <row r="315" spans="6:8" x14ac:dyDescent="0.3">
      <c r="F315" t="str">
        <v>Even structure</v>
      </c>
      <c r="G315" s="24">
        <f>SUMIF(orders[BookTitle],F315,orders[TotalSales])</f>
        <v>144.38999999999999</v>
      </c>
      <c r="H315">
        <f>COUNTIF(orders[BookTitle],F315)</f>
        <v>3</v>
      </c>
    </row>
    <row r="316" spans="6:8" x14ac:dyDescent="0.3">
      <c r="F316" t="str">
        <v>Evening deal public</v>
      </c>
      <c r="G316" s="24">
        <f>SUMIF(orders[BookTitle],F316,orders[TotalSales])</f>
        <v>385.03999999999996</v>
      </c>
      <c r="H316">
        <f>COUNTIF(orders[BookTitle],F316)</f>
        <v>3</v>
      </c>
    </row>
    <row r="317" spans="6:8" x14ac:dyDescent="0.3">
      <c r="F317" t="str">
        <v>Evening detail under</v>
      </c>
      <c r="G317" s="24">
        <f>SUMIF(orders[BookTitle],F317,orders[TotalSales])</f>
        <v>183.74999999999997</v>
      </c>
      <c r="H317">
        <f>COUNTIF(orders[BookTitle],F317)</f>
        <v>3</v>
      </c>
    </row>
    <row r="318" spans="6:8" x14ac:dyDescent="0.3">
      <c r="F318" t="str">
        <v>Event spend buy</v>
      </c>
      <c r="G318" s="24">
        <f>SUMIF(orders[BookTitle],F318,orders[TotalSales])</f>
        <v>240.73000000000002</v>
      </c>
      <c r="H318">
        <f>COUNTIF(orders[BookTitle],F318)</f>
        <v>2</v>
      </c>
    </row>
    <row r="319" spans="6:8" x14ac:dyDescent="0.3">
      <c r="F319" t="str">
        <v>Ever</v>
      </c>
      <c r="G319" s="24">
        <f>SUMIF(orders[BookTitle],F319,orders[TotalSales])</f>
        <v>29.56</v>
      </c>
      <c r="H319">
        <f>COUNTIF(orders[BookTitle],F319)</f>
        <v>1</v>
      </c>
    </row>
    <row r="320" spans="6:8" x14ac:dyDescent="0.3">
      <c r="F320" t="str">
        <v>Every bill</v>
      </c>
      <c r="G320" s="24">
        <f>SUMIF(orders[BookTitle],F320,orders[TotalSales])</f>
        <v>109.34</v>
      </c>
      <c r="H320">
        <f>COUNTIF(orders[BookTitle],F320)</f>
        <v>2</v>
      </c>
    </row>
    <row r="321" spans="6:8" x14ac:dyDescent="0.3">
      <c r="F321" t="str">
        <v>Everyone window</v>
      </c>
      <c r="G321" s="24">
        <f>SUMIF(orders[BookTitle],F321,orders[TotalSales])</f>
        <v>325.20999999999998</v>
      </c>
      <c r="H321">
        <f>COUNTIF(orders[BookTitle],F321)</f>
        <v>3</v>
      </c>
    </row>
    <row r="322" spans="6:8" x14ac:dyDescent="0.3">
      <c r="F322" t="str">
        <v>Everything everyone enter</v>
      </c>
      <c r="G322" s="24">
        <f>SUMIF(orders[BookTitle],F322,orders[TotalSales])</f>
        <v>114.07</v>
      </c>
      <c r="H322">
        <f>COUNTIF(orders[BookTitle],F322)</f>
        <v>2</v>
      </c>
    </row>
    <row r="323" spans="6:8" x14ac:dyDescent="0.3">
      <c r="F323" t="str">
        <v>Exactly however choice green</v>
      </c>
      <c r="G323" s="24">
        <f>SUMIF(orders[BookTitle],F323,orders[TotalSales])</f>
        <v>225.06</v>
      </c>
      <c r="H323">
        <f>COUNTIF(orders[BookTitle],F323)</f>
        <v>3</v>
      </c>
    </row>
    <row r="324" spans="6:8" x14ac:dyDescent="0.3">
      <c r="F324" t="str">
        <v>Exactly range believe</v>
      </c>
      <c r="G324" s="24">
        <f>SUMIF(orders[BookTitle],F324,orders[TotalSales])</f>
        <v>254.13</v>
      </c>
      <c r="H324">
        <f>COUNTIF(orders[BookTitle],F324)</f>
        <v>2</v>
      </c>
    </row>
    <row r="325" spans="6:8" x14ac:dyDescent="0.3">
      <c r="F325" t="str">
        <v>Exactly Republican</v>
      </c>
      <c r="G325" s="24">
        <f>SUMIF(orders[BookTitle],F325,orders[TotalSales])</f>
        <v>89.32</v>
      </c>
      <c r="H325">
        <f>COUNTIF(orders[BookTitle],F325)</f>
        <v>1</v>
      </c>
    </row>
    <row r="326" spans="6:8" x14ac:dyDescent="0.3">
      <c r="F326" t="str">
        <v>Exactly unit visit</v>
      </c>
      <c r="G326" s="24">
        <f>SUMIF(orders[BookTitle],F326,orders[TotalSales])</f>
        <v>129.30000000000001</v>
      </c>
      <c r="H326">
        <f>COUNTIF(orders[BookTitle],F326)</f>
        <v>1</v>
      </c>
    </row>
    <row r="327" spans="6:8" x14ac:dyDescent="0.3">
      <c r="F327" t="str">
        <v>Exactly while rich</v>
      </c>
      <c r="G327" s="24">
        <f>SUMIF(orders[BookTitle],F327,orders[TotalSales])</f>
        <v>220.18</v>
      </c>
      <c r="H327">
        <f>COUNTIF(orders[BookTitle],F327)</f>
        <v>3</v>
      </c>
    </row>
    <row r="328" spans="6:8" x14ac:dyDescent="0.3">
      <c r="F328" t="str">
        <v>Example relate break</v>
      </c>
      <c r="G328" s="24">
        <f>SUMIF(orders[BookTitle],F328,orders[TotalSales])</f>
        <v>327.31</v>
      </c>
      <c r="H328">
        <f>COUNTIF(orders[BookTitle],F328)</f>
        <v>3</v>
      </c>
    </row>
    <row r="329" spans="6:8" x14ac:dyDescent="0.3">
      <c r="F329" t="str">
        <v>Expect itself involve study</v>
      </c>
      <c r="G329" s="24">
        <f>SUMIF(orders[BookTitle],F329,orders[TotalSales])</f>
        <v>182.8</v>
      </c>
      <c r="H329">
        <f>COUNTIF(orders[BookTitle],F329)</f>
        <v>4</v>
      </c>
    </row>
    <row r="330" spans="6:8" x14ac:dyDescent="0.3">
      <c r="F330" t="str">
        <v>Experience cell</v>
      </c>
      <c r="G330" s="24">
        <f>SUMIF(orders[BookTitle],F330,orders[TotalSales])</f>
        <v>93.63</v>
      </c>
      <c r="H330">
        <f>COUNTIF(orders[BookTitle],F330)</f>
        <v>1</v>
      </c>
    </row>
    <row r="331" spans="6:8" x14ac:dyDescent="0.3">
      <c r="F331" t="str">
        <v>Experience let</v>
      </c>
      <c r="G331" s="24">
        <f>SUMIF(orders[BookTitle],F331,orders[TotalSales])</f>
        <v>576.07000000000005</v>
      </c>
      <c r="H331">
        <f>COUNTIF(orders[BookTitle],F331)</f>
        <v>4</v>
      </c>
    </row>
    <row r="332" spans="6:8" x14ac:dyDescent="0.3">
      <c r="F332" t="str">
        <v>Experience suggest</v>
      </c>
      <c r="G332" s="24">
        <f>SUMIF(orders[BookTitle],F332,orders[TotalSales])</f>
        <v>759.06999999999994</v>
      </c>
      <c r="H332">
        <f>COUNTIF(orders[BookTitle],F332)</f>
        <v>4</v>
      </c>
    </row>
    <row r="333" spans="6:8" x14ac:dyDescent="0.3">
      <c r="F333" t="str">
        <v>Expert at health</v>
      </c>
      <c r="G333" s="24">
        <f>SUMIF(orders[BookTitle],F333,orders[TotalSales])</f>
        <v>21.03</v>
      </c>
      <c r="H333">
        <f>COUNTIF(orders[BookTitle],F333)</f>
        <v>1</v>
      </c>
    </row>
    <row r="334" spans="6:8" x14ac:dyDescent="0.3">
      <c r="F334" t="str">
        <v>Explain discover</v>
      </c>
      <c r="G334" s="24">
        <f>SUMIF(orders[BookTitle],F334,orders[TotalSales])</f>
        <v>180.07</v>
      </c>
      <c r="H334">
        <f>COUNTIF(orders[BookTitle],F334)</f>
        <v>2</v>
      </c>
    </row>
    <row r="335" spans="6:8" x14ac:dyDescent="0.3">
      <c r="F335" t="str">
        <v>Face happen employee</v>
      </c>
      <c r="G335" s="24">
        <f>SUMIF(orders[BookTitle],F335,orders[TotalSales])</f>
        <v>333.28</v>
      </c>
      <c r="H335">
        <f>COUNTIF(orders[BookTitle],F335)</f>
        <v>2</v>
      </c>
    </row>
    <row r="336" spans="6:8" x14ac:dyDescent="0.3">
      <c r="F336" t="str">
        <v>Factor buy</v>
      </c>
      <c r="G336" s="24">
        <f>SUMIF(orders[BookTitle],F336,orders[TotalSales])</f>
        <v>791.8599999999999</v>
      </c>
      <c r="H336">
        <f>COUNTIF(orders[BookTitle],F336)</f>
        <v>4</v>
      </c>
    </row>
    <row r="337" spans="6:8" x14ac:dyDescent="0.3">
      <c r="F337" t="str">
        <v>Far happy fight</v>
      </c>
      <c r="G337" s="24">
        <f>SUMIF(orders[BookTitle],F337,orders[TotalSales])</f>
        <v>88.32</v>
      </c>
      <c r="H337">
        <f>COUNTIF(orders[BookTitle],F337)</f>
        <v>1</v>
      </c>
    </row>
    <row r="338" spans="6:8" x14ac:dyDescent="0.3">
      <c r="F338" t="str">
        <v>Fast foot whom</v>
      </c>
      <c r="G338" s="24">
        <f>SUMIF(orders[BookTitle],F338,orders[TotalSales])</f>
        <v>235.62</v>
      </c>
      <c r="H338">
        <f>COUNTIF(orders[BookTitle],F338)</f>
        <v>4</v>
      </c>
    </row>
    <row r="339" spans="6:8" x14ac:dyDescent="0.3">
      <c r="F339" t="str">
        <v>Fast forward appear</v>
      </c>
      <c r="G339" s="24">
        <f>SUMIF(orders[BookTitle],F339,orders[TotalSales])</f>
        <v>338.41999999999996</v>
      </c>
      <c r="H339">
        <f>COUNTIF(orders[BookTitle],F339)</f>
        <v>4</v>
      </c>
    </row>
    <row r="340" spans="6:8" x14ac:dyDescent="0.3">
      <c r="F340" t="str">
        <v>Father center</v>
      </c>
      <c r="G340" s="24">
        <f>SUMIF(orders[BookTitle],F340,orders[TotalSales])</f>
        <v>187.91000000000003</v>
      </c>
      <c r="H340">
        <f>COUNTIF(orders[BookTitle],F340)</f>
        <v>5</v>
      </c>
    </row>
    <row r="341" spans="6:8" x14ac:dyDescent="0.3">
      <c r="F341" t="str">
        <v>Father if</v>
      </c>
      <c r="G341" s="24">
        <f>SUMIF(orders[BookTitle],F341,orders[TotalSales])</f>
        <v>48.88</v>
      </c>
      <c r="H341">
        <f>COUNTIF(orders[BookTitle],F341)</f>
        <v>1</v>
      </c>
    </row>
    <row r="342" spans="6:8" x14ac:dyDescent="0.3">
      <c r="F342" t="str">
        <v>Father pass debate</v>
      </c>
      <c r="G342" s="24">
        <f>SUMIF(orders[BookTitle],F342,orders[TotalSales])</f>
        <v>213.55999999999997</v>
      </c>
      <c r="H342">
        <f>COUNTIF(orders[BookTitle],F342)</f>
        <v>3</v>
      </c>
    </row>
    <row r="343" spans="6:8" x14ac:dyDescent="0.3">
      <c r="F343" t="str">
        <v>Few remain</v>
      </c>
      <c r="G343" s="24">
        <f>SUMIF(orders[BookTitle],F343,orders[TotalSales])</f>
        <v>413.01000000000005</v>
      </c>
      <c r="H343">
        <f>COUNTIF(orders[BookTitle],F343)</f>
        <v>4</v>
      </c>
    </row>
    <row r="344" spans="6:8" x14ac:dyDescent="0.3">
      <c r="F344" t="str">
        <v>Field better</v>
      </c>
      <c r="G344" s="24">
        <f>SUMIF(orders[BookTitle],F344,orders[TotalSales])</f>
        <v>480.36999999999995</v>
      </c>
      <c r="H344">
        <f>COUNTIF(orders[BookTitle],F344)</f>
        <v>4</v>
      </c>
    </row>
    <row r="345" spans="6:8" x14ac:dyDescent="0.3">
      <c r="F345" t="str">
        <v>Field growth</v>
      </c>
      <c r="G345" s="24">
        <f>SUMIF(orders[BookTitle],F345,orders[TotalSales])</f>
        <v>68.16</v>
      </c>
      <c r="H345">
        <f>COUNTIF(orders[BookTitle],F345)</f>
        <v>1</v>
      </c>
    </row>
    <row r="346" spans="6:8" x14ac:dyDescent="0.3">
      <c r="F346" t="str">
        <v>Figure as</v>
      </c>
      <c r="G346" s="24">
        <f>SUMIF(orders[BookTitle],F346,orders[TotalSales])</f>
        <v>21.28</v>
      </c>
      <c r="H346">
        <f>COUNTIF(orders[BookTitle],F346)</f>
        <v>1</v>
      </c>
    </row>
    <row r="347" spans="6:8" x14ac:dyDescent="0.3">
      <c r="F347" t="str">
        <v>Fill</v>
      </c>
      <c r="G347" s="24">
        <f>SUMIF(orders[BookTitle],F347,orders[TotalSales])</f>
        <v>124.7</v>
      </c>
      <c r="H347">
        <f>COUNTIF(orders[BookTitle],F347)</f>
        <v>1</v>
      </c>
    </row>
    <row r="348" spans="6:8" x14ac:dyDescent="0.3">
      <c r="F348" t="str">
        <v>Fill customer off</v>
      </c>
      <c r="G348" s="24">
        <f>SUMIF(orders[BookTitle],F348,orders[TotalSales])</f>
        <v>41.64</v>
      </c>
      <c r="H348">
        <f>COUNTIF(orders[BookTitle],F348)</f>
        <v>1</v>
      </c>
    </row>
    <row r="349" spans="6:8" x14ac:dyDescent="0.3">
      <c r="F349" t="str">
        <v>Final key evening</v>
      </c>
      <c r="G349" s="24">
        <f>SUMIF(orders[BookTitle],F349,orders[TotalSales])</f>
        <v>90.84</v>
      </c>
      <c r="H349">
        <f>COUNTIF(orders[BookTitle],F349)</f>
        <v>2</v>
      </c>
    </row>
    <row r="350" spans="6:8" x14ac:dyDescent="0.3">
      <c r="F350" t="str">
        <v>Final responsibility</v>
      </c>
      <c r="G350" s="24">
        <f>SUMIF(orders[BookTitle],F350,orders[TotalSales])</f>
        <v>435.8</v>
      </c>
      <c r="H350">
        <f>COUNTIF(orders[BookTitle],F350)</f>
        <v>3</v>
      </c>
    </row>
    <row r="351" spans="6:8" x14ac:dyDescent="0.3">
      <c r="F351" t="str">
        <v>Final usually former</v>
      </c>
      <c r="G351" s="24">
        <f>SUMIF(orders[BookTitle],F351,orders[TotalSales])</f>
        <v>68.759999999999991</v>
      </c>
      <c r="H351">
        <f>COUNTIF(orders[BookTitle],F351)</f>
        <v>3</v>
      </c>
    </row>
    <row r="352" spans="6:8" x14ac:dyDescent="0.3">
      <c r="F352" t="str">
        <v>Finally note work</v>
      </c>
      <c r="G352" s="24">
        <f>SUMIF(orders[BookTitle],F352,orders[TotalSales])</f>
        <v>18.3</v>
      </c>
      <c r="H352">
        <f>COUNTIF(orders[BookTitle],F352)</f>
        <v>1</v>
      </c>
    </row>
    <row r="353" spans="6:8" x14ac:dyDescent="0.3">
      <c r="F353" t="str">
        <v>Finally protect</v>
      </c>
      <c r="G353" s="24">
        <f>SUMIF(orders[BookTitle],F353,orders[TotalSales])</f>
        <v>162.24</v>
      </c>
      <c r="H353">
        <f>COUNTIF(orders[BookTitle],F353)</f>
        <v>1</v>
      </c>
    </row>
    <row r="354" spans="6:8" x14ac:dyDescent="0.3">
      <c r="F354" t="str">
        <v>Finally remember</v>
      </c>
      <c r="G354" s="24">
        <f>SUMIF(orders[BookTitle],F354,orders[TotalSales])</f>
        <v>5.91</v>
      </c>
      <c r="H354">
        <f>COUNTIF(orders[BookTitle],F354)</f>
        <v>1</v>
      </c>
    </row>
    <row r="355" spans="6:8" x14ac:dyDescent="0.3">
      <c r="F355" t="str">
        <v>Finally too enough onto</v>
      </c>
      <c r="G355" s="24">
        <f>SUMIF(orders[BookTitle],F355,orders[TotalSales])</f>
        <v>202.01999999999998</v>
      </c>
      <c r="H355">
        <f>COUNTIF(orders[BookTitle],F355)</f>
        <v>2</v>
      </c>
    </row>
    <row r="356" spans="6:8" x14ac:dyDescent="0.3">
      <c r="F356" t="str">
        <v>Financial service ten</v>
      </c>
      <c r="G356" s="24">
        <f>SUMIF(orders[BookTitle],F356,orders[TotalSales])</f>
        <v>176.62</v>
      </c>
      <c r="H356">
        <f>COUNTIF(orders[BookTitle],F356)</f>
        <v>3</v>
      </c>
    </row>
    <row r="357" spans="6:8" x14ac:dyDescent="0.3">
      <c r="F357" t="str">
        <v>Find available your prove</v>
      </c>
      <c r="G357" s="24">
        <f>SUMIF(orders[BookTitle],F357,orders[TotalSales])</f>
        <v>41.16</v>
      </c>
      <c r="H357">
        <f>COUNTIF(orders[BookTitle],F357)</f>
        <v>1</v>
      </c>
    </row>
    <row r="358" spans="6:8" x14ac:dyDescent="0.3">
      <c r="F358" t="str">
        <v>Find reveal</v>
      </c>
      <c r="G358" s="24">
        <f>SUMIF(orders[BookTitle],F358,orders[TotalSales])</f>
        <v>284.42</v>
      </c>
      <c r="H358">
        <f>COUNTIF(orders[BookTitle],F358)</f>
        <v>4</v>
      </c>
    </row>
    <row r="359" spans="6:8" x14ac:dyDescent="0.3">
      <c r="F359" t="str">
        <v>Fine move</v>
      </c>
      <c r="G359" s="24">
        <f>SUMIF(orders[BookTitle],F359,orders[TotalSales])</f>
        <v>77.959999999999994</v>
      </c>
      <c r="H359">
        <f>COUNTIF(orders[BookTitle],F359)</f>
        <v>3</v>
      </c>
    </row>
    <row r="360" spans="6:8" x14ac:dyDescent="0.3">
      <c r="F360" t="str">
        <v>Fine way probably</v>
      </c>
      <c r="G360" s="24">
        <f>SUMIF(orders[BookTitle],F360,orders[TotalSales])</f>
        <v>109.3</v>
      </c>
      <c r="H360">
        <f>COUNTIF(orders[BookTitle],F360)</f>
        <v>2</v>
      </c>
    </row>
    <row r="361" spans="6:8" x14ac:dyDescent="0.3">
      <c r="F361" t="str">
        <v>Finish recent each</v>
      </c>
      <c r="G361" s="24">
        <f>SUMIF(orders[BookTitle],F361,orders[TotalSales])</f>
        <v>211.14</v>
      </c>
      <c r="H361">
        <f>COUNTIF(orders[BookTitle],F361)</f>
        <v>3</v>
      </c>
    </row>
    <row r="362" spans="6:8" x14ac:dyDescent="0.3">
      <c r="F362" t="str">
        <v>Fire stock</v>
      </c>
      <c r="G362" s="24">
        <f>SUMIF(orders[BookTitle],F362,orders[TotalSales])</f>
        <v>68.819999999999993</v>
      </c>
      <c r="H362">
        <f>COUNTIF(orders[BookTitle],F362)</f>
        <v>1</v>
      </c>
    </row>
    <row r="363" spans="6:8" x14ac:dyDescent="0.3">
      <c r="F363" t="str">
        <v>First newspaper stock nation</v>
      </c>
      <c r="G363" s="24">
        <f>SUMIF(orders[BookTitle],F363,orders[TotalSales])</f>
        <v>78.400000000000006</v>
      </c>
      <c r="H363">
        <f>COUNTIF(orders[BookTitle],F363)</f>
        <v>1</v>
      </c>
    </row>
    <row r="364" spans="6:8" x14ac:dyDescent="0.3">
      <c r="F364" t="str">
        <v>First wind view</v>
      </c>
      <c r="G364" s="24">
        <f>SUMIF(orders[BookTitle],F364,orders[TotalSales])</f>
        <v>82.8</v>
      </c>
      <c r="H364">
        <f>COUNTIF(orders[BookTitle],F364)</f>
        <v>1</v>
      </c>
    </row>
    <row r="365" spans="6:8" x14ac:dyDescent="0.3">
      <c r="F365" t="str">
        <v>Fish question lay</v>
      </c>
      <c r="G365" s="24">
        <f>SUMIF(orders[BookTitle],F365,orders[TotalSales])</f>
        <v>148.66999999999999</v>
      </c>
      <c r="H365">
        <f>COUNTIF(orders[BookTitle],F365)</f>
        <v>4</v>
      </c>
    </row>
    <row r="366" spans="6:8" x14ac:dyDescent="0.3">
      <c r="F366" t="str">
        <v>Five PM glass</v>
      </c>
      <c r="G366" s="24">
        <f>SUMIF(orders[BookTitle],F366,orders[TotalSales])</f>
        <v>413.38</v>
      </c>
      <c r="H366">
        <f>COUNTIF(orders[BookTitle],F366)</f>
        <v>3</v>
      </c>
    </row>
    <row r="367" spans="6:8" x14ac:dyDescent="0.3">
      <c r="F367" t="str">
        <v>Fly ground measure</v>
      </c>
      <c r="G367" s="24">
        <f>SUMIF(orders[BookTitle],F367,orders[TotalSales])</f>
        <v>102.44</v>
      </c>
      <c r="H367">
        <f>COUNTIF(orders[BookTitle],F367)</f>
        <v>3</v>
      </c>
    </row>
    <row r="368" spans="6:8" x14ac:dyDescent="0.3">
      <c r="F368" t="str">
        <v>Focus politics major</v>
      </c>
      <c r="G368" s="24">
        <f>SUMIF(orders[BookTitle],F368,orders[TotalSales])</f>
        <v>369.77</v>
      </c>
      <c r="H368">
        <f>COUNTIF(orders[BookTitle],F368)</f>
        <v>3</v>
      </c>
    </row>
    <row r="369" spans="6:8" x14ac:dyDescent="0.3">
      <c r="F369" t="str">
        <v>Foot American</v>
      </c>
      <c r="G369" s="24">
        <f>SUMIF(orders[BookTitle],F369,orders[TotalSales])</f>
        <v>358.78</v>
      </c>
      <c r="H369">
        <f>COUNTIF(orders[BookTitle],F369)</f>
        <v>2</v>
      </c>
    </row>
    <row r="370" spans="6:8" x14ac:dyDescent="0.3">
      <c r="F370" t="str">
        <v>Foot blood member</v>
      </c>
      <c r="G370" s="24">
        <f>SUMIF(orders[BookTitle],F370,orders[TotalSales])</f>
        <v>172.4</v>
      </c>
      <c r="H370">
        <f>COUNTIF(orders[BookTitle],F370)</f>
        <v>2</v>
      </c>
    </row>
    <row r="371" spans="6:8" x14ac:dyDescent="0.3">
      <c r="F371" t="str">
        <v>For art modern</v>
      </c>
      <c r="G371" s="24">
        <f>SUMIF(orders[BookTitle],F371,orders[TotalSales])</f>
        <v>103.94</v>
      </c>
      <c r="H371">
        <f>COUNTIF(orders[BookTitle],F371)</f>
        <v>2</v>
      </c>
    </row>
    <row r="372" spans="6:8" x14ac:dyDescent="0.3">
      <c r="F372" t="str">
        <v>For tonight allow</v>
      </c>
      <c r="G372" s="24">
        <f>SUMIF(orders[BookTitle],F372,orders[TotalSales])</f>
        <v>241.65</v>
      </c>
      <c r="H372">
        <f>COUNTIF(orders[BookTitle],F372)</f>
        <v>2</v>
      </c>
    </row>
    <row r="373" spans="6:8" x14ac:dyDescent="0.3">
      <c r="F373" t="str">
        <v>Force may</v>
      </c>
      <c r="G373" s="24">
        <f>SUMIF(orders[BookTitle],F373,orders[TotalSales])</f>
        <v>42.52</v>
      </c>
      <c r="H373">
        <f>COUNTIF(orders[BookTitle],F373)</f>
        <v>1</v>
      </c>
    </row>
    <row r="374" spans="6:8" x14ac:dyDescent="0.3">
      <c r="F374" t="str">
        <v>Force road</v>
      </c>
      <c r="G374" s="24">
        <f>SUMIF(orders[BookTitle],F374,orders[TotalSales])</f>
        <v>28.76</v>
      </c>
      <c r="H374">
        <f>COUNTIF(orders[BookTitle],F374)</f>
        <v>1</v>
      </c>
    </row>
    <row r="375" spans="6:8" x14ac:dyDescent="0.3">
      <c r="F375" t="str">
        <v>Foreign consumer arrive</v>
      </c>
      <c r="G375" s="24">
        <f>SUMIF(orders[BookTitle],F375,orders[TotalSales])</f>
        <v>187.4</v>
      </c>
      <c r="H375">
        <f>COUNTIF(orders[BookTitle],F375)</f>
        <v>1</v>
      </c>
    </row>
    <row r="376" spans="6:8" x14ac:dyDescent="0.3">
      <c r="F376" t="str">
        <v>Forget scene</v>
      </c>
      <c r="G376" s="24">
        <f>SUMIF(orders[BookTitle],F376,orders[TotalSales])</f>
        <v>9.43</v>
      </c>
      <c r="H376">
        <f>COUNTIF(orders[BookTitle],F376)</f>
        <v>1</v>
      </c>
    </row>
    <row r="377" spans="6:8" x14ac:dyDescent="0.3">
      <c r="F377" t="str">
        <v>Forward</v>
      </c>
      <c r="G377" s="24">
        <f>SUMIF(orders[BookTitle],F377,orders[TotalSales])</f>
        <v>136.19999999999999</v>
      </c>
      <c r="H377">
        <f>COUNTIF(orders[BookTitle],F377)</f>
        <v>3</v>
      </c>
    </row>
    <row r="378" spans="6:8" x14ac:dyDescent="0.3">
      <c r="F378" t="str">
        <v>Forward city direction</v>
      </c>
      <c r="G378" s="24">
        <f>SUMIF(orders[BookTitle],F378,orders[TotalSales])</f>
        <v>499.97</v>
      </c>
      <c r="H378">
        <f>COUNTIF(orders[BookTitle],F378)</f>
        <v>3</v>
      </c>
    </row>
    <row r="379" spans="6:8" x14ac:dyDescent="0.3">
      <c r="F379" t="str">
        <v>Forward trial</v>
      </c>
      <c r="G379" s="24">
        <f>SUMIF(orders[BookTitle],F379,orders[TotalSales])</f>
        <v>193.66000000000003</v>
      </c>
      <c r="H379">
        <f>COUNTIF(orders[BookTitle],F379)</f>
        <v>4</v>
      </c>
    </row>
    <row r="380" spans="6:8" x14ac:dyDescent="0.3">
      <c r="F380" t="str">
        <v>Four leg</v>
      </c>
      <c r="G380" s="24">
        <f>SUMIF(orders[BookTitle],F380,orders[TotalSales])</f>
        <v>210.68</v>
      </c>
      <c r="H380">
        <f>COUNTIF(orders[BookTitle],F380)</f>
        <v>2</v>
      </c>
    </row>
    <row r="381" spans="6:8" x14ac:dyDescent="0.3">
      <c r="F381" t="str">
        <v>Four set</v>
      </c>
      <c r="G381" s="24">
        <f>SUMIF(orders[BookTitle],F381,orders[TotalSales])</f>
        <v>276.20999999999998</v>
      </c>
      <c r="H381">
        <f>COUNTIF(orders[BookTitle],F381)</f>
        <v>2</v>
      </c>
    </row>
    <row r="382" spans="6:8" x14ac:dyDescent="0.3">
      <c r="F382" t="str">
        <v>Free</v>
      </c>
      <c r="G382" s="24">
        <f>SUMIF(orders[BookTitle],F382,orders[TotalSales])</f>
        <v>346.59</v>
      </c>
      <c r="H382">
        <f>COUNTIF(orders[BookTitle],F382)</f>
        <v>2</v>
      </c>
    </row>
    <row r="383" spans="6:8" x14ac:dyDescent="0.3">
      <c r="F383" t="str">
        <v>Free assume position</v>
      </c>
      <c r="G383" s="24">
        <f>SUMIF(orders[BookTitle],F383,orders[TotalSales])</f>
        <v>107.65</v>
      </c>
      <c r="H383">
        <f>COUNTIF(orders[BookTitle],F383)</f>
        <v>2</v>
      </c>
    </row>
    <row r="384" spans="6:8" x14ac:dyDescent="0.3">
      <c r="F384" t="str">
        <v>Free when recently</v>
      </c>
      <c r="G384" s="24">
        <f>SUMIF(orders[BookTitle],F384,orders[TotalSales])</f>
        <v>120.3</v>
      </c>
      <c r="H384">
        <f>COUNTIF(orders[BookTitle],F384)</f>
        <v>3</v>
      </c>
    </row>
    <row r="385" spans="6:8" x14ac:dyDescent="0.3">
      <c r="F385" t="str">
        <v>Friend clearly</v>
      </c>
      <c r="G385" s="24">
        <f>SUMIF(orders[BookTitle],F385,orders[TotalSales])</f>
        <v>376.03999999999996</v>
      </c>
      <c r="H385">
        <f>COUNTIF(orders[BookTitle],F385)</f>
        <v>2</v>
      </c>
    </row>
    <row r="386" spans="6:8" x14ac:dyDescent="0.3">
      <c r="F386" t="str">
        <v>Friend pass</v>
      </c>
      <c r="G386" s="24">
        <f>SUMIF(orders[BookTitle],F386,orders[TotalSales])</f>
        <v>32.82</v>
      </c>
      <c r="H386">
        <f>COUNTIF(orders[BookTitle],F386)</f>
        <v>1</v>
      </c>
    </row>
    <row r="387" spans="6:8" x14ac:dyDescent="0.3">
      <c r="F387" t="str">
        <v>Friend reveal no</v>
      </c>
      <c r="G387" s="24">
        <f>SUMIF(orders[BookTitle],F387,orders[TotalSales])</f>
        <v>113.72999999999999</v>
      </c>
      <c r="H387">
        <f>COUNTIF(orders[BookTitle],F387)</f>
        <v>4</v>
      </c>
    </row>
    <row r="388" spans="6:8" x14ac:dyDescent="0.3">
      <c r="F388" t="str">
        <v>Friend style agent</v>
      </c>
      <c r="G388" s="24">
        <f>SUMIF(orders[BookTitle],F388,orders[TotalSales])</f>
        <v>69.459999999999994</v>
      </c>
      <c r="H388">
        <f>COUNTIF(orders[BookTitle],F388)</f>
        <v>2</v>
      </c>
    </row>
    <row r="389" spans="6:8" x14ac:dyDescent="0.3">
      <c r="F389" t="str">
        <v>From house push stuff</v>
      </c>
      <c r="G389" s="24">
        <f>SUMIF(orders[BookTitle],F389,orders[TotalSales])</f>
        <v>121.47</v>
      </c>
      <c r="H389">
        <f>COUNTIF(orders[BookTitle],F389)</f>
        <v>2</v>
      </c>
    </row>
    <row r="390" spans="6:8" x14ac:dyDescent="0.3">
      <c r="F390" t="str">
        <v>From son account little</v>
      </c>
      <c r="G390" s="24">
        <f>SUMIF(orders[BookTitle],F390,orders[TotalSales])</f>
        <v>62.730000000000004</v>
      </c>
      <c r="H390">
        <f>COUNTIF(orders[BookTitle],F390)</f>
        <v>2</v>
      </c>
    </row>
    <row r="391" spans="6:8" x14ac:dyDescent="0.3">
      <c r="F391" t="str">
        <v>Front action</v>
      </c>
      <c r="G391" s="24">
        <f>SUMIF(orders[BookTitle],F391,orders[TotalSales])</f>
        <v>174.76</v>
      </c>
      <c r="H391">
        <f>COUNTIF(orders[BookTitle],F391)</f>
        <v>2</v>
      </c>
    </row>
    <row r="392" spans="6:8" x14ac:dyDescent="0.3">
      <c r="F392" t="str">
        <v>Full after wear</v>
      </c>
      <c r="G392" s="24">
        <f>SUMIF(orders[BookTitle],F392,orders[TotalSales])</f>
        <v>280.24</v>
      </c>
      <c r="H392">
        <f>COUNTIF(orders[BookTitle],F392)</f>
        <v>3</v>
      </c>
    </row>
    <row r="393" spans="6:8" x14ac:dyDescent="0.3">
      <c r="F393" t="str">
        <v>Fund</v>
      </c>
      <c r="G393" s="24">
        <f>SUMIF(orders[BookTitle],F393,orders[TotalSales])</f>
        <v>259.76</v>
      </c>
      <c r="H393">
        <f>COUNTIF(orders[BookTitle],F393)</f>
        <v>2</v>
      </c>
    </row>
    <row r="394" spans="6:8" x14ac:dyDescent="0.3">
      <c r="F394" t="str">
        <v>Future look</v>
      </c>
      <c r="G394" s="24">
        <f>SUMIF(orders[BookTitle],F394,orders[TotalSales])</f>
        <v>118.24000000000001</v>
      </c>
      <c r="H394">
        <f>COUNTIF(orders[BookTitle],F394)</f>
        <v>3</v>
      </c>
    </row>
    <row r="395" spans="6:8" x14ac:dyDescent="0.3">
      <c r="F395" t="str">
        <v>Future treatment last</v>
      </c>
      <c r="G395" s="24">
        <f>SUMIF(orders[BookTitle],F395,orders[TotalSales])</f>
        <v>191.23</v>
      </c>
      <c r="H395">
        <f>COUNTIF(orders[BookTitle],F395)</f>
        <v>3</v>
      </c>
    </row>
    <row r="396" spans="6:8" x14ac:dyDescent="0.3">
      <c r="F396" t="str">
        <v>Game side</v>
      </c>
      <c r="G396" s="24">
        <f>SUMIF(orders[BookTitle],F396,orders[TotalSales])</f>
        <v>127.47999999999999</v>
      </c>
      <c r="H396">
        <f>COUNTIF(orders[BookTitle],F396)</f>
        <v>3</v>
      </c>
    </row>
    <row r="397" spans="6:8" x14ac:dyDescent="0.3">
      <c r="F397" t="str">
        <v>Garden company</v>
      </c>
      <c r="G397" s="24">
        <f>SUMIF(orders[BookTitle],F397,orders[TotalSales])</f>
        <v>170.2</v>
      </c>
      <c r="H397">
        <f>COUNTIF(orders[BookTitle],F397)</f>
        <v>3</v>
      </c>
    </row>
    <row r="398" spans="6:8" x14ac:dyDescent="0.3">
      <c r="F398" t="str">
        <v>Generation behind</v>
      </c>
      <c r="G398" s="24">
        <f>SUMIF(orders[BookTitle],F398,orders[TotalSales])</f>
        <v>505.13</v>
      </c>
      <c r="H398">
        <f>COUNTIF(orders[BookTitle],F398)</f>
        <v>3</v>
      </c>
    </row>
    <row r="399" spans="6:8" x14ac:dyDescent="0.3">
      <c r="F399" t="str">
        <v>Girl happy quickly</v>
      </c>
      <c r="G399" s="24">
        <f>SUMIF(orders[BookTitle],F399,orders[TotalSales])</f>
        <v>611.14</v>
      </c>
      <c r="H399">
        <f>COUNTIF(orders[BookTitle],F399)</f>
        <v>4</v>
      </c>
    </row>
    <row r="400" spans="6:8" x14ac:dyDescent="0.3">
      <c r="F400" t="str">
        <v>Girl kind</v>
      </c>
      <c r="G400" s="24">
        <f>SUMIF(orders[BookTitle],F400,orders[TotalSales])</f>
        <v>222.87</v>
      </c>
      <c r="H400">
        <f>COUNTIF(orders[BookTitle],F400)</f>
        <v>3</v>
      </c>
    </row>
    <row r="401" spans="6:8" x14ac:dyDescent="0.3">
      <c r="F401" t="str">
        <v>Girl last say</v>
      </c>
      <c r="G401" s="24">
        <f>SUMIF(orders[BookTitle],F401,orders[TotalSales])</f>
        <v>30.68</v>
      </c>
      <c r="H401">
        <f>COUNTIF(orders[BookTitle],F401)</f>
        <v>2</v>
      </c>
    </row>
    <row r="402" spans="6:8" x14ac:dyDescent="0.3">
      <c r="F402" t="str">
        <v>Girl ready</v>
      </c>
      <c r="G402" s="24">
        <f>SUMIF(orders[BookTitle],F402,orders[TotalSales])</f>
        <v>419.38</v>
      </c>
      <c r="H402">
        <f>COUNTIF(orders[BookTitle],F402)</f>
        <v>4</v>
      </c>
    </row>
    <row r="403" spans="6:8" x14ac:dyDescent="0.3">
      <c r="F403" t="str">
        <v>Glass trip though</v>
      </c>
      <c r="G403" s="24">
        <f>SUMIF(orders[BookTitle],F403,orders[TotalSales])</f>
        <v>552.4</v>
      </c>
      <c r="H403">
        <f>COUNTIF(orders[BookTitle],F403)</f>
        <v>3</v>
      </c>
    </row>
    <row r="404" spans="6:8" x14ac:dyDescent="0.3">
      <c r="F404" t="str">
        <v>Go society interest</v>
      </c>
      <c r="G404" s="24">
        <f>SUMIF(orders[BookTitle],F404,orders[TotalSales])</f>
        <v>148.18</v>
      </c>
      <c r="H404">
        <f>COUNTIF(orders[BookTitle],F404)</f>
        <v>3</v>
      </c>
    </row>
    <row r="405" spans="6:8" x14ac:dyDescent="0.3">
      <c r="F405" t="str">
        <v>Goal bit alone wife</v>
      </c>
      <c r="G405" s="24">
        <f>SUMIF(orders[BookTitle],F405,orders[TotalSales])</f>
        <v>74.760000000000005</v>
      </c>
      <c r="H405">
        <f>COUNTIF(orders[BookTitle],F405)</f>
        <v>3</v>
      </c>
    </row>
    <row r="406" spans="6:8" x14ac:dyDescent="0.3">
      <c r="F406" t="str">
        <v>Goal child development</v>
      </c>
      <c r="G406" s="24">
        <f>SUMIF(orders[BookTitle],F406,orders[TotalSales])</f>
        <v>189.25</v>
      </c>
      <c r="H406">
        <f>COUNTIF(orders[BookTitle],F406)</f>
        <v>2</v>
      </c>
    </row>
    <row r="407" spans="6:8" x14ac:dyDescent="0.3">
      <c r="F407" t="str">
        <v>Goal eat discussion</v>
      </c>
      <c r="G407" s="24">
        <f>SUMIF(orders[BookTitle],F407,orders[TotalSales])</f>
        <v>191.88</v>
      </c>
      <c r="H407">
        <f>COUNTIF(orders[BookTitle],F407)</f>
        <v>2</v>
      </c>
    </row>
    <row r="408" spans="6:8" x14ac:dyDescent="0.3">
      <c r="F408" t="str">
        <v>Goal girl culture</v>
      </c>
      <c r="G408" s="24">
        <f>SUMIF(orders[BookTitle],F408,orders[TotalSales])</f>
        <v>74.12</v>
      </c>
      <c r="H408">
        <f>COUNTIF(orders[BookTitle],F408)</f>
        <v>4</v>
      </c>
    </row>
    <row r="409" spans="6:8" x14ac:dyDescent="0.3">
      <c r="F409" t="str">
        <v>Goal thank</v>
      </c>
      <c r="G409" s="24">
        <f>SUMIF(orders[BookTitle],F409,orders[TotalSales])</f>
        <v>183.56</v>
      </c>
      <c r="H409">
        <f>COUNTIF(orders[BookTitle],F409)</f>
        <v>1</v>
      </c>
    </row>
    <row r="410" spans="6:8" x14ac:dyDescent="0.3">
      <c r="F410" t="str">
        <v>Good simply</v>
      </c>
      <c r="G410" s="24">
        <f>SUMIF(orders[BookTitle],F410,orders[TotalSales])</f>
        <v>84.06</v>
      </c>
      <c r="H410">
        <f>COUNTIF(orders[BookTitle],F410)</f>
        <v>1</v>
      </c>
    </row>
    <row r="411" spans="6:8" x14ac:dyDescent="0.3">
      <c r="F411" t="str">
        <v>Government decade citizen avoid</v>
      </c>
      <c r="G411" s="24">
        <f>SUMIF(orders[BookTitle],F411,orders[TotalSales])</f>
        <v>91.58</v>
      </c>
      <c r="H411">
        <f>COUNTIF(orders[BookTitle],F411)</f>
        <v>1</v>
      </c>
    </row>
    <row r="412" spans="6:8" x14ac:dyDescent="0.3">
      <c r="F412" t="str">
        <v>Government far</v>
      </c>
      <c r="G412" s="24">
        <f>SUMIF(orders[BookTitle],F412,orders[TotalSales])</f>
        <v>204.70999999999998</v>
      </c>
      <c r="H412">
        <f>COUNTIF(orders[BookTitle],F412)</f>
        <v>3</v>
      </c>
    </row>
    <row r="413" spans="6:8" x14ac:dyDescent="0.3">
      <c r="F413" t="str">
        <v>Great couple enjoy</v>
      </c>
      <c r="G413" s="24">
        <f>SUMIF(orders[BookTitle],F413,orders[TotalSales])</f>
        <v>20.350000000000001</v>
      </c>
      <c r="H413">
        <f>COUNTIF(orders[BookTitle],F413)</f>
        <v>2</v>
      </c>
    </row>
    <row r="414" spans="6:8" x14ac:dyDescent="0.3">
      <c r="F414" t="str">
        <v>Great firm</v>
      </c>
      <c r="G414" s="24">
        <f>SUMIF(orders[BookTitle],F414,orders[TotalSales])</f>
        <v>224.49</v>
      </c>
      <c r="H414">
        <f>COUNTIF(orders[BookTitle],F414)</f>
        <v>2</v>
      </c>
    </row>
    <row r="415" spans="6:8" x14ac:dyDescent="0.3">
      <c r="F415" t="str">
        <v>Great forward</v>
      </c>
      <c r="G415" s="24">
        <f>SUMIF(orders[BookTitle],F415,orders[TotalSales])</f>
        <v>150.94</v>
      </c>
      <c r="H415">
        <f>COUNTIF(orders[BookTitle],F415)</f>
        <v>2</v>
      </c>
    </row>
    <row r="416" spans="6:8" x14ac:dyDescent="0.3">
      <c r="F416" t="str">
        <v>Great rise</v>
      </c>
      <c r="G416" s="24">
        <f>SUMIF(orders[BookTitle],F416,orders[TotalSales])</f>
        <v>688.20999999999992</v>
      </c>
      <c r="H416">
        <f>COUNTIF(orders[BookTitle],F416)</f>
        <v>5</v>
      </c>
    </row>
    <row r="417" spans="6:8" x14ac:dyDescent="0.3">
      <c r="F417" t="str">
        <v>Green level</v>
      </c>
      <c r="G417" s="24">
        <f>SUMIF(orders[BookTitle],F417,orders[TotalSales])</f>
        <v>188.03000000000003</v>
      </c>
      <c r="H417">
        <f>COUNTIF(orders[BookTitle],F417)</f>
        <v>3</v>
      </c>
    </row>
    <row r="418" spans="6:8" x14ac:dyDescent="0.3">
      <c r="F418" t="str">
        <v>Green treat speech</v>
      </c>
      <c r="G418" s="24">
        <f>SUMIF(orders[BookTitle],F418,orders[TotalSales])</f>
        <v>395.74</v>
      </c>
      <c r="H418">
        <f>COUNTIF(orders[BookTitle],F418)</f>
        <v>4</v>
      </c>
    </row>
    <row r="419" spans="6:8" x14ac:dyDescent="0.3">
      <c r="F419" t="str">
        <v>Green while early</v>
      </c>
      <c r="G419" s="24">
        <f>SUMIF(orders[BookTitle],F419,orders[TotalSales])</f>
        <v>143.19999999999999</v>
      </c>
      <c r="H419">
        <f>COUNTIF(orders[BookTitle],F419)</f>
        <v>2</v>
      </c>
    </row>
    <row r="420" spans="6:8" x14ac:dyDescent="0.3">
      <c r="F420" t="str">
        <v>Group imagine PM</v>
      </c>
      <c r="G420" s="24">
        <f>SUMIF(orders[BookTitle],F420,orders[TotalSales])</f>
        <v>19.18</v>
      </c>
      <c r="H420">
        <f>COUNTIF(orders[BookTitle],F420)</f>
        <v>1</v>
      </c>
    </row>
    <row r="421" spans="6:8" x14ac:dyDescent="0.3">
      <c r="F421" t="str">
        <v>Grow magazine</v>
      </c>
      <c r="G421" s="24">
        <f>SUMIF(orders[BookTitle],F421,orders[TotalSales])</f>
        <v>429.72</v>
      </c>
      <c r="H421">
        <f>COUNTIF(orders[BookTitle],F421)</f>
        <v>2</v>
      </c>
    </row>
    <row r="422" spans="6:8" x14ac:dyDescent="0.3">
      <c r="F422" t="str">
        <v>Guess growth</v>
      </c>
      <c r="G422" s="24">
        <f>SUMIF(orders[BookTitle],F422,orders[TotalSales])</f>
        <v>203.36</v>
      </c>
      <c r="H422">
        <f>COUNTIF(orders[BookTitle],F422)</f>
        <v>2</v>
      </c>
    </row>
    <row r="423" spans="6:8" x14ac:dyDescent="0.3">
      <c r="F423" t="str">
        <v>Gun area</v>
      </c>
      <c r="G423" s="24">
        <f>SUMIF(orders[BookTitle],F423,orders[TotalSales])</f>
        <v>309.98</v>
      </c>
      <c r="H423">
        <f>COUNTIF(orders[BookTitle],F423)</f>
        <v>3</v>
      </c>
    </row>
    <row r="424" spans="6:8" x14ac:dyDescent="0.3">
      <c r="F424" t="str">
        <v>Gun mother paper</v>
      </c>
      <c r="G424" s="24">
        <f>SUMIF(orders[BookTitle],F424,orders[TotalSales])</f>
        <v>75.84</v>
      </c>
      <c r="H424">
        <f>COUNTIF(orders[BookTitle],F424)</f>
        <v>1</v>
      </c>
    </row>
    <row r="425" spans="6:8" x14ac:dyDescent="0.3">
      <c r="F425" t="str">
        <v>Gun watch culture identify</v>
      </c>
      <c r="G425" s="24">
        <f>SUMIF(orders[BookTitle],F425,orders[TotalSales])</f>
        <v>43.85</v>
      </c>
      <c r="H425">
        <f>COUNTIF(orders[BookTitle],F425)</f>
        <v>1</v>
      </c>
    </row>
    <row r="426" spans="6:8" x14ac:dyDescent="0.3">
      <c r="F426" t="str">
        <v>Half bad the</v>
      </c>
      <c r="G426" s="24">
        <f>SUMIF(orders[BookTitle],F426,orders[TotalSales])</f>
        <v>389.27</v>
      </c>
      <c r="H426">
        <f>COUNTIF(orders[BookTitle],F426)</f>
        <v>3</v>
      </c>
    </row>
    <row r="427" spans="6:8" x14ac:dyDescent="0.3">
      <c r="F427" t="str">
        <v>Half energy smile</v>
      </c>
      <c r="G427" s="24">
        <f>SUMIF(orders[BookTitle],F427,orders[TotalSales])</f>
        <v>64.990000000000009</v>
      </c>
      <c r="H427">
        <f>COUNTIF(orders[BookTitle],F427)</f>
        <v>3</v>
      </c>
    </row>
    <row r="428" spans="6:8" x14ac:dyDescent="0.3">
      <c r="F428" t="str">
        <v>Half three board</v>
      </c>
      <c r="G428" s="24">
        <f>SUMIF(orders[BookTitle],F428,orders[TotalSales])</f>
        <v>325.16000000000003</v>
      </c>
      <c r="H428">
        <f>COUNTIF(orders[BookTitle],F428)</f>
        <v>3</v>
      </c>
    </row>
    <row r="429" spans="6:8" x14ac:dyDescent="0.3">
      <c r="F429" t="str">
        <v>Happen network represent</v>
      </c>
      <c r="G429" s="24">
        <f>SUMIF(orders[BookTitle],F429,orders[TotalSales])</f>
        <v>100.36</v>
      </c>
      <c r="H429">
        <f>COUNTIF(orders[BookTitle],F429)</f>
        <v>1</v>
      </c>
    </row>
    <row r="430" spans="6:8" x14ac:dyDescent="0.3">
      <c r="F430" t="str">
        <v>Happy</v>
      </c>
      <c r="G430" s="24">
        <f>SUMIF(orders[BookTitle],F430,orders[TotalSales])</f>
        <v>107.6</v>
      </c>
      <c r="H430">
        <f>COUNTIF(orders[BookTitle],F430)</f>
        <v>1</v>
      </c>
    </row>
    <row r="431" spans="6:8" x14ac:dyDescent="0.3">
      <c r="F431" t="str">
        <v>Happy behavior white</v>
      </c>
      <c r="G431" s="24">
        <f>SUMIF(orders[BookTitle],F431,orders[TotalSales])</f>
        <v>128.35</v>
      </c>
      <c r="H431">
        <f>COUNTIF(orders[BookTitle],F431)</f>
        <v>2</v>
      </c>
    </row>
    <row r="432" spans="6:8" x14ac:dyDescent="0.3">
      <c r="F432" t="str">
        <v>He almost health light</v>
      </c>
      <c r="G432" s="24">
        <f>SUMIF(orders[BookTitle],F432,orders[TotalSales])</f>
        <v>123.42</v>
      </c>
      <c r="H432">
        <f>COUNTIF(orders[BookTitle],F432)</f>
        <v>3</v>
      </c>
    </row>
    <row r="433" spans="6:8" x14ac:dyDescent="0.3">
      <c r="F433" t="str">
        <v>He kid budget</v>
      </c>
      <c r="G433" s="24">
        <f>SUMIF(orders[BookTitle],F433,orders[TotalSales])</f>
        <v>94.56</v>
      </c>
      <c r="H433">
        <f>COUNTIF(orders[BookTitle],F433)</f>
        <v>4</v>
      </c>
    </row>
    <row r="434" spans="6:8" x14ac:dyDescent="0.3">
      <c r="F434" t="str">
        <v>Head total sell program</v>
      </c>
      <c r="G434" s="24">
        <f>SUMIF(orders[BookTitle],F434,orders[TotalSales])</f>
        <v>452.04999999999995</v>
      </c>
      <c r="H434">
        <f>COUNTIF(orders[BookTitle],F434)</f>
        <v>4</v>
      </c>
    </row>
    <row r="435" spans="6:8" x14ac:dyDescent="0.3">
      <c r="F435" t="str">
        <v>Health recognize</v>
      </c>
      <c r="G435" s="24">
        <f>SUMIF(orders[BookTitle],F435,orders[TotalSales])</f>
        <v>40.200000000000003</v>
      </c>
      <c r="H435">
        <f>COUNTIF(orders[BookTitle],F435)</f>
        <v>1</v>
      </c>
    </row>
    <row r="436" spans="6:8" x14ac:dyDescent="0.3">
      <c r="F436" t="str">
        <v>Health sell</v>
      </c>
      <c r="G436" s="24">
        <f>SUMIF(orders[BookTitle],F436,orders[TotalSales])</f>
        <v>206.46</v>
      </c>
      <c r="H436">
        <f>COUNTIF(orders[BookTitle],F436)</f>
        <v>2</v>
      </c>
    </row>
    <row r="437" spans="6:8" x14ac:dyDescent="0.3">
      <c r="F437" t="str">
        <v>Hear black writer</v>
      </c>
      <c r="G437" s="24">
        <f>SUMIF(orders[BookTitle],F437,orders[TotalSales])</f>
        <v>166.60000000000002</v>
      </c>
      <c r="H437">
        <f>COUNTIF(orders[BookTitle],F437)</f>
        <v>5</v>
      </c>
    </row>
    <row r="438" spans="6:8" x14ac:dyDescent="0.3">
      <c r="F438" t="str">
        <v>Hear camera</v>
      </c>
      <c r="G438" s="24">
        <f>SUMIF(orders[BookTitle],F438,orders[TotalSales])</f>
        <v>137.82</v>
      </c>
      <c r="H438">
        <f>COUNTIF(orders[BookTitle],F438)</f>
        <v>1</v>
      </c>
    </row>
    <row r="439" spans="6:8" x14ac:dyDescent="0.3">
      <c r="F439" t="str">
        <v>Hear its</v>
      </c>
      <c r="G439" s="24">
        <f>SUMIF(orders[BookTitle],F439,orders[TotalSales])</f>
        <v>302.61</v>
      </c>
      <c r="H439">
        <f>COUNTIF(orders[BookTitle],F439)</f>
        <v>2</v>
      </c>
    </row>
    <row r="440" spans="6:8" x14ac:dyDescent="0.3">
      <c r="F440" t="str">
        <v>Heart issue top</v>
      </c>
      <c r="G440" s="24">
        <f>SUMIF(orders[BookTitle],F440,orders[TotalSales])</f>
        <v>239.43</v>
      </c>
      <c r="H440">
        <f>COUNTIF(orders[BookTitle],F440)</f>
        <v>5</v>
      </c>
    </row>
    <row r="441" spans="6:8" x14ac:dyDescent="0.3">
      <c r="F441" t="str">
        <v>Heart score beautiful</v>
      </c>
      <c r="G441" s="24">
        <f>SUMIF(orders[BookTitle],F441,orders[TotalSales])</f>
        <v>184.56000000000003</v>
      </c>
      <c r="H441">
        <f>COUNTIF(orders[BookTitle],F441)</f>
        <v>4</v>
      </c>
    </row>
    <row r="442" spans="6:8" x14ac:dyDescent="0.3">
      <c r="F442" t="str">
        <v>Heavy issue</v>
      </c>
      <c r="G442" s="24">
        <f>SUMIF(orders[BookTitle],F442,orders[TotalSales])</f>
        <v>92.639999999999986</v>
      </c>
      <c r="H442">
        <f>COUNTIF(orders[BookTitle],F442)</f>
        <v>2</v>
      </c>
    </row>
    <row r="443" spans="6:8" x14ac:dyDescent="0.3">
      <c r="F443" t="str">
        <v>Help cause</v>
      </c>
      <c r="G443" s="24">
        <f>SUMIF(orders[BookTitle],F443,orders[TotalSales])</f>
        <v>349.36</v>
      </c>
      <c r="H443">
        <f>COUNTIF(orders[BookTitle],F443)</f>
        <v>3</v>
      </c>
    </row>
    <row r="444" spans="6:8" x14ac:dyDescent="0.3">
      <c r="F444" t="str">
        <v>Help executive arrive</v>
      </c>
      <c r="G444" s="24">
        <f>SUMIF(orders[BookTitle],F444,orders[TotalSales])</f>
        <v>65.75</v>
      </c>
      <c r="H444">
        <f>COUNTIF(orders[BookTitle],F444)</f>
        <v>3</v>
      </c>
    </row>
    <row r="445" spans="6:8" x14ac:dyDescent="0.3">
      <c r="F445" t="str">
        <v>Her structure</v>
      </c>
      <c r="G445" s="24">
        <f>SUMIF(orders[BookTitle],F445,orders[TotalSales])</f>
        <v>368.49</v>
      </c>
      <c r="H445">
        <f>COUNTIF(orders[BookTitle],F445)</f>
        <v>2</v>
      </c>
    </row>
    <row r="446" spans="6:8" x14ac:dyDescent="0.3">
      <c r="F446" t="str">
        <v>Here level</v>
      </c>
      <c r="G446" s="24">
        <f>SUMIF(orders[BookTitle],F446,orders[TotalSales])</f>
        <v>161.36000000000001</v>
      </c>
      <c r="H446">
        <f>COUNTIF(orders[BookTitle],F446)</f>
        <v>3</v>
      </c>
    </row>
    <row r="447" spans="6:8" x14ac:dyDescent="0.3">
      <c r="F447" t="str">
        <v>Here positive necessary</v>
      </c>
      <c r="G447" s="24">
        <f>SUMIF(orders[BookTitle],F447,orders[TotalSales])</f>
        <v>39.690000000000005</v>
      </c>
      <c r="H447">
        <f>COUNTIF(orders[BookTitle],F447)</f>
        <v>2</v>
      </c>
    </row>
    <row r="448" spans="6:8" x14ac:dyDescent="0.3">
      <c r="F448" t="str">
        <v>Herself</v>
      </c>
      <c r="G448" s="24">
        <f>SUMIF(orders[BookTitle],F448,orders[TotalSales])</f>
        <v>307.83</v>
      </c>
      <c r="H448">
        <f>COUNTIF(orders[BookTitle],F448)</f>
        <v>2</v>
      </c>
    </row>
    <row r="449" spans="6:8" x14ac:dyDescent="0.3">
      <c r="F449" t="str">
        <v>Herself wrong deal brother</v>
      </c>
      <c r="G449" s="24">
        <f>SUMIF(orders[BookTitle],F449,orders[TotalSales])</f>
        <v>199.39999999999998</v>
      </c>
      <c r="H449">
        <f>COUNTIF(orders[BookTitle],F449)</f>
        <v>4</v>
      </c>
    </row>
    <row r="450" spans="6:8" x14ac:dyDescent="0.3">
      <c r="F450" t="str">
        <v>High</v>
      </c>
      <c r="G450" s="24">
        <f>SUMIF(orders[BookTitle],F450,orders[TotalSales])</f>
        <v>38.06</v>
      </c>
      <c r="H450">
        <f>COUNTIF(orders[BookTitle],F450)</f>
        <v>1</v>
      </c>
    </row>
    <row r="451" spans="6:8" x14ac:dyDescent="0.3">
      <c r="F451" t="str">
        <v>High alone without</v>
      </c>
      <c r="G451" s="24">
        <f>SUMIF(orders[BookTitle],F451,orders[TotalSales])</f>
        <v>92.65</v>
      </c>
      <c r="H451">
        <f>COUNTIF(orders[BookTitle],F451)</f>
        <v>2</v>
      </c>
    </row>
    <row r="452" spans="6:8" x14ac:dyDescent="0.3">
      <c r="F452" t="str">
        <v>Him truth seem</v>
      </c>
      <c r="G452" s="24">
        <f>SUMIF(orders[BookTitle],F452,orders[TotalSales])</f>
        <v>43.510000000000005</v>
      </c>
      <c r="H452">
        <f>COUNTIF(orders[BookTitle],F452)</f>
        <v>2</v>
      </c>
    </row>
    <row r="453" spans="6:8" x14ac:dyDescent="0.3">
      <c r="F453" t="str">
        <v>Himself pattern environment admit</v>
      </c>
      <c r="G453" s="24">
        <f>SUMIF(orders[BookTitle],F453,orders[TotalSales])</f>
        <v>166.95</v>
      </c>
      <c r="H453">
        <f>COUNTIF(orders[BookTitle],F453)</f>
        <v>3</v>
      </c>
    </row>
    <row r="454" spans="6:8" x14ac:dyDescent="0.3">
      <c r="F454" t="str">
        <v>Himself resource fall</v>
      </c>
      <c r="G454" s="24">
        <f>SUMIF(orders[BookTitle],F454,orders[TotalSales])</f>
        <v>134.08000000000001</v>
      </c>
      <c r="H454">
        <f>COUNTIF(orders[BookTitle],F454)</f>
        <v>3</v>
      </c>
    </row>
    <row r="455" spans="6:8" x14ac:dyDescent="0.3">
      <c r="F455" t="str">
        <v>His population factor</v>
      </c>
      <c r="G455" s="24">
        <f>SUMIF(orders[BookTitle],F455,orders[TotalSales])</f>
        <v>63.319999999999993</v>
      </c>
      <c r="H455">
        <f>COUNTIF(orders[BookTitle],F455)</f>
        <v>2</v>
      </c>
    </row>
    <row r="456" spans="6:8" x14ac:dyDescent="0.3">
      <c r="F456" t="str">
        <v>History daughter movement</v>
      </c>
      <c r="G456" s="24">
        <f>SUMIF(orders[BookTitle],F456,orders[TotalSales])</f>
        <v>31.8</v>
      </c>
      <c r="H456">
        <f>COUNTIF(orders[BookTitle],F456)</f>
        <v>1</v>
      </c>
    </row>
    <row r="457" spans="6:8" x14ac:dyDescent="0.3">
      <c r="F457" t="str">
        <v>Hit store</v>
      </c>
      <c r="G457" s="24">
        <f>SUMIF(orders[BookTitle],F457,orders[TotalSales])</f>
        <v>63.55</v>
      </c>
      <c r="H457">
        <f>COUNTIF(orders[BookTitle],F457)</f>
        <v>1</v>
      </c>
    </row>
    <row r="458" spans="6:8" x14ac:dyDescent="0.3">
      <c r="F458" t="str">
        <v>Home material the</v>
      </c>
      <c r="G458" s="24">
        <f>SUMIF(orders[BookTitle],F458,orders[TotalSales])</f>
        <v>58.84</v>
      </c>
      <c r="H458">
        <f>COUNTIF(orders[BookTitle],F458)</f>
        <v>2</v>
      </c>
    </row>
    <row r="459" spans="6:8" x14ac:dyDescent="0.3">
      <c r="F459" t="str">
        <v>Home part</v>
      </c>
      <c r="G459" s="24">
        <f>SUMIF(orders[BookTitle],F459,orders[TotalSales])</f>
        <v>35.97</v>
      </c>
      <c r="H459">
        <f>COUNTIF(orders[BookTitle],F459)</f>
        <v>2</v>
      </c>
    </row>
    <row r="460" spans="6:8" x14ac:dyDescent="0.3">
      <c r="F460" t="str">
        <v>Home study</v>
      </c>
      <c r="G460" s="24">
        <f>SUMIF(orders[BookTitle],F460,orders[TotalSales])</f>
        <v>120.31999999999998</v>
      </c>
      <c r="H460">
        <f>COUNTIF(orders[BookTitle],F460)</f>
        <v>5</v>
      </c>
    </row>
    <row r="461" spans="6:8" x14ac:dyDescent="0.3">
      <c r="F461" t="str">
        <v>Hope these</v>
      </c>
      <c r="G461" s="24">
        <f>SUMIF(orders[BookTitle],F461,orders[TotalSales])</f>
        <v>214.09</v>
      </c>
      <c r="H461">
        <f>COUNTIF(orders[BookTitle],F461)</f>
        <v>2</v>
      </c>
    </row>
    <row r="462" spans="6:8" x14ac:dyDescent="0.3">
      <c r="F462" t="str">
        <v>Hospital goal present</v>
      </c>
      <c r="G462" s="24">
        <f>SUMIF(orders[BookTitle],F462,orders[TotalSales])</f>
        <v>290.90999999999997</v>
      </c>
      <c r="H462">
        <f>COUNTIF(orders[BookTitle],F462)</f>
        <v>4</v>
      </c>
    </row>
    <row r="463" spans="6:8" x14ac:dyDescent="0.3">
      <c r="F463" t="str">
        <v>Hot meet list</v>
      </c>
      <c r="G463" s="24">
        <f>SUMIF(orders[BookTitle],F463,orders[TotalSales])</f>
        <v>101.99</v>
      </c>
      <c r="H463">
        <f>COUNTIF(orders[BookTitle],F463)</f>
        <v>3</v>
      </c>
    </row>
    <row r="464" spans="6:8" x14ac:dyDescent="0.3">
      <c r="F464" t="str">
        <v>Hot tree cost</v>
      </c>
      <c r="G464" s="24">
        <f>SUMIF(orders[BookTitle],F464,orders[TotalSales])</f>
        <v>44.43</v>
      </c>
      <c r="H464">
        <f>COUNTIF(orders[BookTitle],F464)</f>
        <v>1</v>
      </c>
    </row>
    <row r="465" spans="6:8" x14ac:dyDescent="0.3">
      <c r="F465" t="str">
        <v>Hotel imagine sign</v>
      </c>
      <c r="G465" s="24">
        <f>SUMIF(orders[BookTitle],F465,orders[TotalSales])</f>
        <v>387.06</v>
      </c>
      <c r="H465">
        <f>COUNTIF(orders[BookTitle],F465)</f>
        <v>2</v>
      </c>
    </row>
    <row r="466" spans="6:8" x14ac:dyDescent="0.3">
      <c r="F466" t="str">
        <v>Hour however</v>
      </c>
      <c r="G466" s="24">
        <f>SUMIF(orders[BookTitle],F466,orders[TotalSales])</f>
        <v>170.42000000000002</v>
      </c>
      <c r="H466">
        <f>COUNTIF(orders[BookTitle],F466)</f>
        <v>4</v>
      </c>
    </row>
    <row r="467" spans="6:8" x14ac:dyDescent="0.3">
      <c r="F467" t="str">
        <v>Hour indeed</v>
      </c>
      <c r="G467" s="24">
        <f>SUMIF(orders[BookTitle],F467,orders[TotalSales])</f>
        <v>75.28</v>
      </c>
      <c r="H467">
        <f>COUNTIF(orders[BookTitle],F467)</f>
        <v>2</v>
      </c>
    </row>
    <row r="468" spans="6:8" x14ac:dyDescent="0.3">
      <c r="F468" t="str">
        <v>House attention check</v>
      </c>
      <c r="G468" s="24">
        <f>SUMIF(orders[BookTitle],F468,orders[TotalSales])</f>
        <v>621.45000000000005</v>
      </c>
      <c r="H468">
        <f>COUNTIF(orders[BookTitle],F468)</f>
        <v>5</v>
      </c>
    </row>
    <row r="469" spans="6:8" x14ac:dyDescent="0.3">
      <c r="F469" t="str">
        <v>House chair occur</v>
      </c>
      <c r="G469" s="24">
        <f>SUMIF(orders[BookTitle],F469,orders[TotalSales])</f>
        <v>76.239999999999995</v>
      </c>
      <c r="H469">
        <f>COUNTIF(orders[BookTitle],F469)</f>
        <v>1</v>
      </c>
    </row>
    <row r="470" spans="6:8" x14ac:dyDescent="0.3">
      <c r="F470" t="str">
        <v>House food</v>
      </c>
      <c r="G470" s="24">
        <f>SUMIF(orders[BookTitle],F470,orders[TotalSales])</f>
        <v>257.34000000000003</v>
      </c>
      <c r="H470">
        <f>COUNTIF(orders[BookTitle],F470)</f>
        <v>2</v>
      </c>
    </row>
    <row r="471" spans="6:8" x14ac:dyDescent="0.3">
      <c r="F471" t="str">
        <v>House political</v>
      </c>
      <c r="G471" s="24">
        <f>SUMIF(orders[BookTitle],F471,orders[TotalSales])</f>
        <v>211.28</v>
      </c>
      <c r="H471">
        <f>COUNTIF(orders[BookTitle],F471)</f>
        <v>3</v>
      </c>
    </row>
    <row r="472" spans="6:8" x14ac:dyDescent="0.3">
      <c r="F472" t="str">
        <v>House significant forget war</v>
      </c>
      <c r="G472" s="24">
        <f>SUMIF(orders[BookTitle],F472,orders[TotalSales])</f>
        <v>217.4</v>
      </c>
      <c r="H472">
        <f>COUNTIF(orders[BookTitle],F472)</f>
        <v>2</v>
      </c>
    </row>
    <row r="473" spans="6:8" x14ac:dyDescent="0.3">
      <c r="F473" t="str">
        <v>How</v>
      </c>
      <c r="G473" s="24">
        <f>SUMIF(orders[BookTitle],F473,orders[TotalSales])</f>
        <v>186.8</v>
      </c>
      <c r="H473">
        <f>COUNTIF(orders[BookTitle],F473)</f>
        <v>2</v>
      </c>
    </row>
    <row r="474" spans="6:8" x14ac:dyDescent="0.3">
      <c r="F474" t="str">
        <v>However member let</v>
      </c>
      <c r="G474" s="24">
        <f>SUMIF(orders[BookTitle],F474,orders[TotalSales])</f>
        <v>60.129999999999995</v>
      </c>
      <c r="H474">
        <f>COUNTIF(orders[BookTitle],F474)</f>
        <v>2</v>
      </c>
    </row>
    <row r="475" spans="6:8" x14ac:dyDescent="0.3">
      <c r="F475" t="str">
        <v>Hundred owner baby</v>
      </c>
      <c r="G475" s="24">
        <f>SUMIF(orders[BookTitle],F475,orders[TotalSales])</f>
        <v>416.23</v>
      </c>
      <c r="H475">
        <f>COUNTIF(orders[BookTitle],F475)</f>
        <v>5</v>
      </c>
    </row>
    <row r="476" spans="6:8" x14ac:dyDescent="0.3">
      <c r="F476" t="str">
        <v>Hundred your</v>
      </c>
      <c r="G476" s="24">
        <f>SUMIF(orders[BookTitle],F476,orders[TotalSales])</f>
        <v>44.56</v>
      </c>
      <c r="H476">
        <f>COUNTIF(orders[BookTitle],F476)</f>
        <v>1</v>
      </c>
    </row>
    <row r="477" spans="6:8" x14ac:dyDescent="0.3">
      <c r="F477" t="str">
        <v>Husband throughout pattern</v>
      </c>
      <c r="G477" s="24">
        <f>SUMIF(orders[BookTitle],F477,orders[TotalSales])</f>
        <v>310.5</v>
      </c>
      <c r="H477">
        <f>COUNTIF(orders[BookTitle],F477)</f>
        <v>2</v>
      </c>
    </row>
    <row r="478" spans="6:8" x14ac:dyDescent="0.3">
      <c r="F478" t="str">
        <v>Idea direction</v>
      </c>
      <c r="G478" s="24">
        <f>SUMIF(orders[BookTitle],F478,orders[TotalSales])</f>
        <v>258.61</v>
      </c>
      <c r="H478">
        <f>COUNTIF(orders[BookTitle],F478)</f>
        <v>3</v>
      </c>
    </row>
    <row r="479" spans="6:8" x14ac:dyDescent="0.3">
      <c r="F479" t="str">
        <v>Idea each south</v>
      </c>
      <c r="G479" s="24">
        <f>SUMIF(orders[BookTitle],F479,orders[TotalSales])</f>
        <v>182.36</v>
      </c>
      <c r="H479">
        <f>COUNTIF(orders[BookTitle],F479)</f>
        <v>1</v>
      </c>
    </row>
    <row r="480" spans="6:8" x14ac:dyDescent="0.3">
      <c r="F480" t="str">
        <v>If</v>
      </c>
      <c r="G480" s="24">
        <f>SUMIF(orders[BookTitle],F480,orders[TotalSales])</f>
        <v>57.519999999999996</v>
      </c>
      <c r="H480">
        <f>COUNTIF(orders[BookTitle],F480)</f>
        <v>2</v>
      </c>
    </row>
    <row r="481" spans="6:8" x14ac:dyDescent="0.3">
      <c r="F481" t="str">
        <v>Image Mrs</v>
      </c>
      <c r="G481" s="24">
        <f>SUMIF(orders[BookTitle],F481,orders[TotalSales])</f>
        <v>99.289999999999992</v>
      </c>
      <c r="H481">
        <f>COUNTIF(orders[BookTitle],F481)</f>
        <v>2</v>
      </c>
    </row>
    <row r="482" spans="6:8" x14ac:dyDescent="0.3">
      <c r="F482" t="str">
        <v>Image opportunity</v>
      </c>
      <c r="G482" s="24">
        <f>SUMIF(orders[BookTitle],F482,orders[TotalSales])</f>
        <v>130.97</v>
      </c>
      <c r="H482">
        <f>COUNTIF(orders[BookTitle],F482)</f>
        <v>2</v>
      </c>
    </row>
    <row r="483" spans="6:8" x14ac:dyDescent="0.3">
      <c r="F483" t="str">
        <v>Image process machine</v>
      </c>
      <c r="G483" s="24">
        <f>SUMIF(orders[BookTitle],F483,orders[TotalSales])</f>
        <v>459.46000000000004</v>
      </c>
      <c r="H483">
        <f>COUNTIF(orders[BookTitle],F483)</f>
        <v>4</v>
      </c>
    </row>
    <row r="484" spans="6:8" x14ac:dyDescent="0.3">
      <c r="F484" t="str">
        <v>Image purpose notice</v>
      </c>
      <c r="G484" s="24">
        <f>SUMIF(orders[BookTitle],F484,orders[TotalSales])</f>
        <v>237.76999999999998</v>
      </c>
      <c r="H484">
        <f>COUNTIF(orders[BookTitle],F484)</f>
        <v>3</v>
      </c>
    </row>
    <row r="485" spans="6:8" x14ac:dyDescent="0.3">
      <c r="F485" t="str">
        <v>Impact could</v>
      </c>
      <c r="G485" s="24">
        <f>SUMIF(orders[BookTitle],F485,orders[TotalSales])</f>
        <v>131.1</v>
      </c>
      <c r="H485">
        <f>COUNTIF(orders[BookTitle],F485)</f>
        <v>2</v>
      </c>
    </row>
    <row r="486" spans="6:8" x14ac:dyDescent="0.3">
      <c r="F486" t="str">
        <v>Impact else born</v>
      </c>
      <c r="G486" s="24">
        <f>SUMIF(orders[BookTitle],F486,orders[TotalSales])</f>
        <v>272.62</v>
      </c>
      <c r="H486">
        <f>COUNTIF(orders[BookTitle],F486)</f>
        <v>2</v>
      </c>
    </row>
    <row r="487" spans="6:8" x14ac:dyDescent="0.3">
      <c r="F487" t="str">
        <v>Impact family</v>
      </c>
      <c r="G487" s="24">
        <f>SUMIF(orders[BookTitle],F487,orders[TotalSales])</f>
        <v>25.7</v>
      </c>
      <c r="H487">
        <f>COUNTIF(orders[BookTitle],F487)</f>
        <v>2</v>
      </c>
    </row>
    <row r="488" spans="6:8" x14ac:dyDescent="0.3">
      <c r="F488" t="str">
        <v>Improve become price against</v>
      </c>
      <c r="G488" s="24">
        <f>SUMIF(orders[BookTitle],F488,orders[TotalSales])</f>
        <v>49.24</v>
      </c>
      <c r="H488">
        <f>COUNTIF(orders[BookTitle],F488)</f>
        <v>1</v>
      </c>
    </row>
    <row r="489" spans="6:8" x14ac:dyDescent="0.3">
      <c r="F489" t="str">
        <v>Improve eye</v>
      </c>
      <c r="G489" s="24">
        <f>SUMIF(orders[BookTitle],F489,orders[TotalSales])</f>
        <v>210.91000000000003</v>
      </c>
      <c r="H489">
        <f>COUNTIF(orders[BookTitle],F489)</f>
        <v>4</v>
      </c>
    </row>
    <row r="490" spans="6:8" x14ac:dyDescent="0.3">
      <c r="F490" t="str">
        <v>In</v>
      </c>
      <c r="G490" s="24">
        <f>SUMIF(orders[BookTitle],F490,orders[TotalSales])</f>
        <v>414</v>
      </c>
      <c r="H490">
        <f>COUNTIF(orders[BookTitle],F490)</f>
        <v>2</v>
      </c>
    </row>
    <row r="491" spans="6:8" x14ac:dyDescent="0.3">
      <c r="F491" t="str">
        <v>Include form</v>
      </c>
      <c r="G491" s="24">
        <f>SUMIF(orders[BookTitle],F491,orders[TotalSales])</f>
        <v>436.24</v>
      </c>
      <c r="H491">
        <f>COUNTIF(orders[BookTitle],F491)</f>
        <v>3</v>
      </c>
    </row>
    <row r="492" spans="6:8" x14ac:dyDescent="0.3">
      <c r="F492" t="str">
        <v>Include know</v>
      </c>
      <c r="G492" s="24">
        <f>SUMIF(orders[BookTitle],F492,orders[TotalSales])</f>
        <v>248.10000000000002</v>
      </c>
      <c r="H492">
        <f>COUNTIF(orders[BookTitle],F492)</f>
        <v>2</v>
      </c>
    </row>
    <row r="493" spans="6:8" x14ac:dyDescent="0.3">
      <c r="F493" t="str">
        <v>Including news vote</v>
      </c>
      <c r="G493" s="24">
        <f>SUMIF(orders[BookTitle],F493,orders[TotalSales])</f>
        <v>235.54000000000002</v>
      </c>
      <c r="H493">
        <f>COUNTIF(orders[BookTitle],F493)</f>
        <v>5</v>
      </c>
    </row>
    <row r="494" spans="6:8" x14ac:dyDescent="0.3">
      <c r="F494" t="str">
        <v>Increase about catch hold</v>
      </c>
      <c r="G494" s="24">
        <f>SUMIF(orders[BookTitle],F494,orders[TotalSales])</f>
        <v>571.6400000000001</v>
      </c>
      <c r="H494">
        <f>COUNTIF(orders[BookTitle],F494)</f>
        <v>4</v>
      </c>
    </row>
    <row r="495" spans="6:8" x14ac:dyDescent="0.3">
      <c r="F495" t="str">
        <v>Increase behind movie</v>
      </c>
      <c r="G495" s="24">
        <f>SUMIF(orders[BookTitle],F495,orders[TotalSales])</f>
        <v>212.4</v>
      </c>
      <c r="H495">
        <f>COUNTIF(orders[BookTitle],F495)</f>
        <v>1</v>
      </c>
    </row>
    <row r="496" spans="6:8" x14ac:dyDescent="0.3">
      <c r="F496" t="str">
        <v>Indeed fast too</v>
      </c>
      <c r="G496" s="24">
        <f>SUMIF(orders[BookTitle],F496,orders[TotalSales])</f>
        <v>69.33</v>
      </c>
      <c r="H496">
        <f>COUNTIF(orders[BookTitle],F496)</f>
        <v>2</v>
      </c>
    </row>
    <row r="497" spans="6:8" x14ac:dyDescent="0.3">
      <c r="F497" t="str">
        <v>Indeed trade main</v>
      </c>
      <c r="G497" s="24">
        <f>SUMIF(orders[BookTitle],F497,orders[TotalSales])</f>
        <v>434.27</v>
      </c>
      <c r="H497">
        <f>COUNTIF(orders[BookTitle],F497)</f>
        <v>4</v>
      </c>
    </row>
    <row r="498" spans="6:8" x14ac:dyDescent="0.3">
      <c r="F498" t="str">
        <v>Indicate rich</v>
      </c>
      <c r="G498" s="24">
        <f>SUMIF(orders[BookTitle],F498,orders[TotalSales])</f>
        <v>153.44</v>
      </c>
      <c r="H498">
        <f>COUNTIF(orders[BookTitle],F498)</f>
        <v>3</v>
      </c>
    </row>
    <row r="499" spans="6:8" x14ac:dyDescent="0.3">
      <c r="F499" t="str">
        <v>Information central</v>
      </c>
      <c r="G499" s="24">
        <f>SUMIF(orders[BookTitle],F499,orders[TotalSales])</f>
        <v>319.8</v>
      </c>
      <c r="H499">
        <f>COUNTIF(orders[BookTitle],F499)</f>
        <v>4</v>
      </c>
    </row>
    <row r="500" spans="6:8" x14ac:dyDescent="0.3">
      <c r="F500" t="str">
        <v>Information once affect</v>
      </c>
      <c r="G500" s="24">
        <f>SUMIF(orders[BookTitle],F500,orders[TotalSales])</f>
        <v>357.15000000000003</v>
      </c>
      <c r="H500">
        <f>COUNTIF(orders[BookTitle],F500)</f>
        <v>3</v>
      </c>
    </row>
    <row r="501" spans="6:8" x14ac:dyDescent="0.3">
      <c r="F501" t="str">
        <v>Inside green</v>
      </c>
      <c r="G501" s="24">
        <f>SUMIF(orders[BookTitle],F501,orders[TotalSales])</f>
        <v>210.68</v>
      </c>
      <c r="H501">
        <f>COUNTIF(orders[BookTitle],F501)</f>
        <v>3</v>
      </c>
    </row>
    <row r="502" spans="6:8" x14ac:dyDescent="0.3">
      <c r="F502" t="str">
        <v>Inside section figure</v>
      </c>
      <c r="G502" s="24">
        <f>SUMIF(orders[BookTitle],F502,orders[TotalSales])</f>
        <v>68.64</v>
      </c>
      <c r="H502">
        <f>COUNTIF(orders[BookTitle],F502)</f>
        <v>1</v>
      </c>
    </row>
    <row r="503" spans="6:8" x14ac:dyDescent="0.3">
      <c r="F503" t="str">
        <v>Instead resource</v>
      </c>
      <c r="G503" s="24">
        <f>SUMIF(orders[BookTitle],F503,orders[TotalSales])</f>
        <v>185.95</v>
      </c>
      <c r="H503">
        <f>COUNTIF(orders[BookTitle],F503)</f>
        <v>2</v>
      </c>
    </row>
    <row r="504" spans="6:8" x14ac:dyDescent="0.3">
      <c r="F504" t="str">
        <v>Instead sea</v>
      </c>
      <c r="G504" s="24">
        <f>SUMIF(orders[BookTitle],F504,orders[TotalSales])</f>
        <v>130.38999999999999</v>
      </c>
      <c r="H504">
        <f>COUNTIF(orders[BookTitle],F504)</f>
        <v>3</v>
      </c>
    </row>
    <row r="505" spans="6:8" x14ac:dyDescent="0.3">
      <c r="F505" t="str">
        <v>Institution night pull</v>
      </c>
      <c r="G505" s="24">
        <f>SUMIF(orders[BookTitle],F505,orders[TotalSales])</f>
        <v>404.13</v>
      </c>
      <c r="H505">
        <f>COUNTIF(orders[BookTitle],F505)</f>
        <v>3</v>
      </c>
    </row>
    <row r="506" spans="6:8" x14ac:dyDescent="0.3">
      <c r="F506" t="str">
        <v>Interesting either</v>
      </c>
      <c r="G506" s="24">
        <f>SUMIF(orders[BookTitle],F506,orders[TotalSales])</f>
        <v>102.27000000000001</v>
      </c>
      <c r="H506">
        <f>COUNTIF(orders[BookTitle],F506)</f>
        <v>3</v>
      </c>
    </row>
    <row r="507" spans="6:8" x14ac:dyDescent="0.3">
      <c r="F507" t="str">
        <v>International college</v>
      </c>
      <c r="G507" s="24">
        <f>SUMIF(orders[BookTitle],F507,orders[TotalSales])</f>
        <v>228.07</v>
      </c>
      <c r="H507">
        <f>COUNTIF(orders[BookTitle],F507)</f>
        <v>5</v>
      </c>
    </row>
    <row r="508" spans="6:8" x14ac:dyDescent="0.3">
      <c r="F508" t="str">
        <v>International play</v>
      </c>
      <c r="G508" s="24">
        <f>SUMIF(orders[BookTitle],F508,orders[TotalSales])</f>
        <v>446.64000000000004</v>
      </c>
      <c r="H508">
        <f>COUNTIF(orders[BookTitle],F508)</f>
        <v>3</v>
      </c>
    </row>
    <row r="509" spans="6:8" x14ac:dyDescent="0.3">
      <c r="F509" t="str">
        <v>International their</v>
      </c>
      <c r="G509" s="24">
        <f>SUMIF(orders[BookTitle],F509,orders[TotalSales])</f>
        <v>265.69</v>
      </c>
      <c r="H509">
        <f>COUNTIF(orders[BookTitle],F509)</f>
        <v>3</v>
      </c>
    </row>
    <row r="510" spans="6:8" x14ac:dyDescent="0.3">
      <c r="F510" t="str">
        <v>Interview professor per</v>
      </c>
      <c r="G510" s="24">
        <f>SUMIF(orders[BookTitle],F510,orders[TotalSales])</f>
        <v>241.29000000000002</v>
      </c>
      <c r="H510">
        <f>COUNTIF(orders[BookTitle],F510)</f>
        <v>3</v>
      </c>
    </row>
    <row r="511" spans="6:8" x14ac:dyDescent="0.3">
      <c r="F511" t="str">
        <v>Interview quickly central</v>
      </c>
      <c r="G511" s="24">
        <f>SUMIF(orders[BookTitle],F511,orders[TotalSales])</f>
        <v>70.77</v>
      </c>
      <c r="H511">
        <f>COUNTIF(orders[BookTitle],F511)</f>
        <v>1</v>
      </c>
    </row>
    <row r="512" spans="6:8" x14ac:dyDescent="0.3">
      <c r="F512" t="str">
        <v>Interview say</v>
      </c>
      <c r="G512" s="24">
        <f>SUMIF(orders[BookTitle],F512,orders[TotalSales])</f>
        <v>165.78</v>
      </c>
      <c r="H512">
        <f>COUNTIF(orders[BookTitle],F512)</f>
        <v>2</v>
      </c>
    </row>
    <row r="513" spans="6:8" x14ac:dyDescent="0.3">
      <c r="F513" t="str">
        <v>Interview sound</v>
      </c>
      <c r="G513" s="24">
        <f>SUMIF(orders[BookTitle],F513,orders[TotalSales])</f>
        <v>35.24</v>
      </c>
      <c r="H513">
        <f>COUNTIF(orders[BookTitle],F513)</f>
        <v>2</v>
      </c>
    </row>
    <row r="514" spans="6:8" x14ac:dyDescent="0.3">
      <c r="F514" t="str">
        <v>Interview worry edge</v>
      </c>
      <c r="G514" s="24">
        <f>SUMIF(orders[BookTitle],F514,orders[TotalSales])</f>
        <v>433</v>
      </c>
      <c r="H514">
        <f>COUNTIF(orders[BookTitle],F514)</f>
        <v>5</v>
      </c>
    </row>
    <row r="515" spans="6:8" x14ac:dyDescent="0.3">
      <c r="F515" t="str">
        <v>Investment figure sing</v>
      </c>
      <c r="G515" s="24">
        <f>SUMIF(orders[BookTitle],F515,orders[TotalSales])</f>
        <v>441.22</v>
      </c>
      <c r="H515">
        <f>COUNTIF(orders[BookTitle],F515)</f>
        <v>4</v>
      </c>
    </row>
    <row r="516" spans="6:8" x14ac:dyDescent="0.3">
      <c r="F516" t="str">
        <v>It sit</v>
      </c>
      <c r="G516" s="24">
        <f>SUMIF(orders[BookTitle],F516,orders[TotalSales])</f>
        <v>63.08</v>
      </c>
      <c r="H516">
        <f>COUNTIF(orders[BookTitle],F516)</f>
        <v>2</v>
      </c>
    </row>
    <row r="517" spans="6:8" x14ac:dyDescent="0.3">
      <c r="F517" t="str">
        <v>It wish</v>
      </c>
      <c r="G517" s="24">
        <f>SUMIF(orders[BookTitle],F517,orders[TotalSales])</f>
        <v>242.06</v>
      </c>
      <c r="H517">
        <f>COUNTIF(orders[BookTitle],F517)</f>
        <v>2</v>
      </c>
    </row>
    <row r="518" spans="6:8" x14ac:dyDescent="0.3">
      <c r="F518" t="str">
        <v>It worker</v>
      </c>
      <c r="G518" s="24">
        <f>SUMIF(orders[BookTitle],F518,orders[TotalSales])</f>
        <v>86.22</v>
      </c>
      <c r="H518">
        <f>COUNTIF(orders[BookTitle],F518)</f>
        <v>1</v>
      </c>
    </row>
    <row r="519" spans="6:8" x14ac:dyDescent="0.3">
      <c r="F519" t="str">
        <v>Item how</v>
      </c>
      <c r="G519" s="24">
        <f>SUMIF(orders[BookTitle],F519,orders[TotalSales])</f>
        <v>283.79999999999995</v>
      </c>
      <c r="H519">
        <f>COUNTIF(orders[BookTitle],F519)</f>
        <v>2</v>
      </c>
    </row>
    <row r="520" spans="6:8" x14ac:dyDescent="0.3">
      <c r="F520" t="str">
        <v>Item morning</v>
      </c>
      <c r="G520" s="24">
        <f>SUMIF(orders[BookTitle],F520,orders[TotalSales])</f>
        <v>224</v>
      </c>
      <c r="H520">
        <f>COUNTIF(orders[BookTitle],F520)</f>
        <v>1</v>
      </c>
    </row>
    <row r="521" spans="6:8" x14ac:dyDescent="0.3">
      <c r="F521" t="str">
        <v>Itself physical</v>
      </c>
      <c r="G521" s="24">
        <f>SUMIF(orders[BookTitle],F521,orders[TotalSales])</f>
        <v>93.67</v>
      </c>
      <c r="H521">
        <f>COUNTIF(orders[BookTitle],F521)</f>
        <v>3</v>
      </c>
    </row>
    <row r="522" spans="6:8" x14ac:dyDescent="0.3">
      <c r="F522" t="str">
        <v>Itself thought</v>
      </c>
      <c r="G522" s="24">
        <f>SUMIF(orders[BookTitle],F522,orders[TotalSales])</f>
        <v>33.81</v>
      </c>
      <c r="H522">
        <f>COUNTIF(orders[BookTitle],F522)</f>
        <v>1</v>
      </c>
    </row>
    <row r="523" spans="6:8" x14ac:dyDescent="0.3">
      <c r="F523" t="str">
        <v>Itself TV</v>
      </c>
      <c r="G523" s="24">
        <f>SUMIF(orders[BookTitle],F523,orders[TotalSales])</f>
        <v>124.12</v>
      </c>
      <c r="H523">
        <f>COUNTIF(orders[BookTitle],F523)</f>
        <v>2</v>
      </c>
    </row>
    <row r="524" spans="6:8" x14ac:dyDescent="0.3">
      <c r="F524" t="str">
        <v>Job somebody</v>
      </c>
      <c r="G524" s="24">
        <f>SUMIF(orders[BookTitle],F524,orders[TotalSales])</f>
        <v>169.26999999999998</v>
      </c>
      <c r="H524">
        <f>COUNTIF(orders[BookTitle],F524)</f>
        <v>4</v>
      </c>
    </row>
    <row r="525" spans="6:8" x14ac:dyDescent="0.3">
      <c r="F525" t="str">
        <v>Join source successful</v>
      </c>
      <c r="G525" s="24">
        <f>SUMIF(orders[BookTitle],F525,orders[TotalSales])</f>
        <v>309.33999999999997</v>
      </c>
      <c r="H525">
        <f>COUNTIF(orders[BookTitle],F525)</f>
        <v>4</v>
      </c>
    </row>
    <row r="526" spans="6:8" x14ac:dyDescent="0.3">
      <c r="F526" t="str">
        <v>Just list</v>
      </c>
      <c r="G526" s="24">
        <f>SUMIF(orders[BookTitle],F526,orders[TotalSales])</f>
        <v>403.45</v>
      </c>
      <c r="H526">
        <f>COUNTIF(orders[BookTitle],F526)</f>
        <v>5</v>
      </c>
    </row>
    <row r="527" spans="6:8" x14ac:dyDescent="0.3">
      <c r="F527" t="str">
        <v>Just machine participant account</v>
      </c>
      <c r="G527" s="24">
        <f>SUMIF(orders[BookTitle],F527,orders[TotalSales])</f>
        <v>166.6</v>
      </c>
      <c r="H527">
        <f>COUNTIF(orders[BookTitle],F527)</f>
        <v>1</v>
      </c>
    </row>
    <row r="528" spans="6:8" x14ac:dyDescent="0.3">
      <c r="F528" t="str">
        <v>Just speech whom</v>
      </c>
      <c r="G528" s="24">
        <f>SUMIF(orders[BookTitle],F528,orders[TotalSales])</f>
        <v>158.13999999999999</v>
      </c>
      <c r="H528">
        <f>COUNTIF(orders[BookTitle],F528)</f>
        <v>3</v>
      </c>
    </row>
    <row r="529" spans="6:8" x14ac:dyDescent="0.3">
      <c r="F529" t="str">
        <v>Key send make</v>
      </c>
      <c r="G529" s="24">
        <f>SUMIF(orders[BookTitle],F529,orders[TotalSales])</f>
        <v>253.24</v>
      </c>
      <c r="H529">
        <f>COUNTIF(orders[BookTitle],F529)</f>
        <v>2</v>
      </c>
    </row>
    <row r="530" spans="6:8" x14ac:dyDescent="0.3">
      <c r="F530" t="str">
        <v>Kitchen think evening environmental</v>
      </c>
      <c r="G530" s="24">
        <f>SUMIF(orders[BookTitle],F530,orders[TotalSales])</f>
        <v>67.11</v>
      </c>
      <c r="H530">
        <f>COUNTIF(orders[BookTitle],F530)</f>
        <v>1</v>
      </c>
    </row>
    <row r="531" spans="6:8" x14ac:dyDescent="0.3">
      <c r="F531" t="str">
        <v>Know democratic still</v>
      </c>
      <c r="G531" s="24">
        <f>SUMIF(orders[BookTitle],F531,orders[TotalSales])</f>
        <v>92.8</v>
      </c>
      <c r="H531">
        <f>COUNTIF(orders[BookTitle],F531)</f>
        <v>3</v>
      </c>
    </row>
    <row r="532" spans="6:8" x14ac:dyDescent="0.3">
      <c r="F532" t="str">
        <v>Know space against safe</v>
      </c>
      <c r="G532" s="24">
        <f>SUMIF(orders[BookTitle],F532,orders[TotalSales])</f>
        <v>414.72</v>
      </c>
      <c r="H532">
        <f>COUNTIF(orders[BookTitle],F532)</f>
        <v>4</v>
      </c>
    </row>
    <row r="533" spans="6:8" x14ac:dyDescent="0.3">
      <c r="F533" t="str">
        <v>Know water</v>
      </c>
      <c r="G533" s="24">
        <f>SUMIF(orders[BookTitle],F533,orders[TotalSales])</f>
        <v>206.48000000000002</v>
      </c>
      <c r="H533">
        <f>COUNTIF(orders[BookTitle],F533)</f>
        <v>6</v>
      </c>
    </row>
    <row r="534" spans="6:8" x14ac:dyDescent="0.3">
      <c r="F534" t="str">
        <v>Knowledge beyond lot</v>
      </c>
      <c r="G534" s="24">
        <f>SUMIF(orders[BookTitle],F534,orders[TotalSales])</f>
        <v>73.61</v>
      </c>
      <c r="H534">
        <f>COUNTIF(orders[BookTitle],F534)</f>
        <v>2</v>
      </c>
    </row>
    <row r="535" spans="6:8" x14ac:dyDescent="0.3">
      <c r="F535" t="str">
        <v>Knowledge establish</v>
      </c>
      <c r="G535" s="24">
        <f>SUMIF(orders[BookTitle],F535,orders[TotalSales])</f>
        <v>212.86</v>
      </c>
      <c r="H535">
        <f>COUNTIF(orders[BookTitle],F535)</f>
        <v>3</v>
      </c>
    </row>
    <row r="536" spans="6:8" x14ac:dyDescent="0.3">
      <c r="F536" t="str">
        <v>Knowledge other ground</v>
      </c>
      <c r="G536" s="24">
        <f>SUMIF(orders[BookTitle],F536,orders[TotalSales])</f>
        <v>415.28</v>
      </c>
      <c r="H536">
        <f>COUNTIF(orders[BookTitle],F536)</f>
        <v>5</v>
      </c>
    </row>
    <row r="537" spans="6:8" x14ac:dyDescent="0.3">
      <c r="F537" t="str">
        <v>Knowledge white</v>
      </c>
      <c r="G537" s="24">
        <f>SUMIF(orders[BookTitle],F537,orders[TotalSales])</f>
        <v>417.21</v>
      </c>
      <c r="H537">
        <f>COUNTIF(orders[BookTitle],F537)</f>
        <v>3</v>
      </c>
    </row>
    <row r="538" spans="6:8" x14ac:dyDescent="0.3">
      <c r="F538" t="str">
        <v>Land rate treat</v>
      </c>
      <c r="G538" s="24">
        <f>SUMIF(orders[BookTitle],F538,orders[TotalSales])</f>
        <v>16.850000000000001</v>
      </c>
      <c r="H538">
        <f>COUNTIF(orders[BookTitle],F538)</f>
        <v>3</v>
      </c>
    </row>
    <row r="539" spans="6:8" x14ac:dyDescent="0.3">
      <c r="F539" t="str">
        <v>Language</v>
      </c>
      <c r="G539" s="24">
        <f>SUMIF(orders[BookTitle],F539,orders[TotalSales])</f>
        <v>210.26999999999998</v>
      </c>
      <c r="H539">
        <f>COUNTIF(orders[BookTitle],F539)</f>
        <v>2</v>
      </c>
    </row>
    <row r="540" spans="6:8" x14ac:dyDescent="0.3">
      <c r="F540" t="str">
        <v>Language current</v>
      </c>
      <c r="G540" s="24">
        <f>SUMIF(orders[BookTitle],F540,orders[TotalSales])</f>
        <v>89.72</v>
      </c>
      <c r="H540">
        <f>COUNTIF(orders[BookTitle],F540)</f>
        <v>1</v>
      </c>
    </row>
    <row r="541" spans="6:8" x14ac:dyDescent="0.3">
      <c r="F541" t="str">
        <v>Language serve</v>
      </c>
      <c r="G541" s="24">
        <f>SUMIF(orders[BookTitle],F541,orders[TotalSales])</f>
        <v>21.52</v>
      </c>
      <c r="H541">
        <f>COUNTIF(orders[BookTitle],F541)</f>
        <v>1</v>
      </c>
    </row>
    <row r="542" spans="6:8" x14ac:dyDescent="0.3">
      <c r="F542" t="str">
        <v>Large history same</v>
      </c>
      <c r="G542" s="24">
        <f>SUMIF(orders[BookTitle],F542,orders[TotalSales])</f>
        <v>176.97</v>
      </c>
      <c r="H542">
        <f>COUNTIF(orders[BookTitle],F542)</f>
        <v>4</v>
      </c>
    </row>
    <row r="543" spans="6:8" x14ac:dyDescent="0.3">
      <c r="F543" t="str">
        <v>Large minute appear</v>
      </c>
      <c r="G543" s="24">
        <f>SUMIF(orders[BookTitle],F543,orders[TotalSales])</f>
        <v>833.8599999999999</v>
      </c>
      <c r="H543">
        <f>COUNTIF(orders[BookTitle],F543)</f>
        <v>5</v>
      </c>
    </row>
    <row r="544" spans="6:8" x14ac:dyDescent="0.3">
      <c r="F544" t="str">
        <v>Late</v>
      </c>
      <c r="G544" s="24">
        <f>SUMIF(orders[BookTitle],F544,orders[TotalSales])</f>
        <v>153.1</v>
      </c>
      <c r="H544">
        <f>COUNTIF(orders[BookTitle],F544)</f>
        <v>2</v>
      </c>
    </row>
    <row r="545" spans="6:8" x14ac:dyDescent="0.3">
      <c r="F545" t="str">
        <v>Late begin</v>
      </c>
      <c r="G545" s="24">
        <f>SUMIF(orders[BookTitle],F545,orders[TotalSales])</f>
        <v>581.04999999999995</v>
      </c>
      <c r="H545">
        <f>COUNTIF(orders[BookTitle],F545)</f>
        <v>5</v>
      </c>
    </row>
    <row r="546" spans="6:8" x14ac:dyDescent="0.3">
      <c r="F546" t="str">
        <v>Late watch read</v>
      </c>
      <c r="G546" s="24">
        <f>SUMIF(orders[BookTitle],F546,orders[TotalSales])</f>
        <v>117.73</v>
      </c>
      <c r="H546">
        <f>COUNTIF(orders[BookTitle],F546)</f>
        <v>4</v>
      </c>
    </row>
    <row r="547" spans="6:8" x14ac:dyDescent="0.3">
      <c r="F547" t="str">
        <v>Later</v>
      </c>
      <c r="G547" s="24">
        <f>SUMIF(orders[BookTitle],F547,orders[TotalSales])</f>
        <v>355.74</v>
      </c>
      <c r="H547">
        <f>COUNTIF(orders[BookTitle],F547)</f>
        <v>3</v>
      </c>
    </row>
    <row r="548" spans="6:8" x14ac:dyDescent="0.3">
      <c r="F548" t="str">
        <v>Later baby everybody</v>
      </c>
      <c r="G548" s="24">
        <f>SUMIF(orders[BookTitle],F548,orders[TotalSales])</f>
        <v>18.809999999999999</v>
      </c>
      <c r="H548">
        <f>COUNTIF(orders[BookTitle],F548)</f>
        <v>1</v>
      </c>
    </row>
    <row r="549" spans="6:8" x14ac:dyDescent="0.3">
      <c r="F549" t="str">
        <v>Later brother</v>
      </c>
      <c r="G549" s="24">
        <f>SUMIF(orders[BookTitle],F549,orders[TotalSales])</f>
        <v>46.25</v>
      </c>
      <c r="H549">
        <f>COUNTIF(orders[BookTitle],F549)</f>
        <v>2</v>
      </c>
    </row>
    <row r="550" spans="6:8" x14ac:dyDescent="0.3">
      <c r="F550" t="str">
        <v>Later light avoid</v>
      </c>
      <c r="G550" s="24">
        <f>SUMIF(orders[BookTitle],F550,orders[TotalSales])</f>
        <v>37.39</v>
      </c>
      <c r="H550">
        <f>COUNTIF(orders[BookTitle],F550)</f>
        <v>3</v>
      </c>
    </row>
    <row r="551" spans="6:8" x14ac:dyDescent="0.3">
      <c r="F551" t="str">
        <v>Laugh</v>
      </c>
      <c r="G551" s="24">
        <f>SUMIF(orders[BookTitle],F551,orders[TotalSales])</f>
        <v>92.38</v>
      </c>
      <c r="H551">
        <f>COUNTIF(orders[BookTitle],F551)</f>
        <v>2</v>
      </c>
    </row>
    <row r="552" spans="6:8" x14ac:dyDescent="0.3">
      <c r="F552" t="str">
        <v>Lawyer modern south somebody</v>
      </c>
      <c r="G552" s="24">
        <f>SUMIF(orders[BookTitle],F552,orders[TotalSales])</f>
        <v>10.42</v>
      </c>
      <c r="H552">
        <f>COUNTIF(orders[BookTitle],F552)</f>
        <v>1</v>
      </c>
    </row>
    <row r="553" spans="6:8" x14ac:dyDescent="0.3">
      <c r="F553" t="str">
        <v>Lay agent account</v>
      </c>
      <c r="G553" s="24">
        <f>SUMIF(orders[BookTitle],F553,orders[TotalSales])</f>
        <v>124.16</v>
      </c>
      <c r="H553">
        <f>COUNTIF(orders[BookTitle],F553)</f>
        <v>2</v>
      </c>
    </row>
    <row r="554" spans="6:8" x14ac:dyDescent="0.3">
      <c r="F554" t="str">
        <v>Lay arm</v>
      </c>
      <c r="G554" s="24">
        <f>SUMIF(orders[BookTitle],F554,orders[TotalSales])</f>
        <v>282.14000000000004</v>
      </c>
      <c r="H554">
        <f>COUNTIF(orders[BookTitle],F554)</f>
        <v>4</v>
      </c>
    </row>
    <row r="555" spans="6:8" x14ac:dyDescent="0.3">
      <c r="F555" t="str">
        <v>Lay form everyone</v>
      </c>
      <c r="G555" s="24">
        <f>SUMIF(orders[BookTitle],F555,orders[TotalSales])</f>
        <v>37.78</v>
      </c>
      <c r="H555">
        <f>COUNTIF(orders[BookTitle],F555)</f>
        <v>1</v>
      </c>
    </row>
    <row r="556" spans="6:8" x14ac:dyDescent="0.3">
      <c r="F556" t="str">
        <v>Lay region</v>
      </c>
      <c r="G556" s="24">
        <f>SUMIF(orders[BookTitle],F556,orders[TotalSales])</f>
        <v>345.2</v>
      </c>
      <c r="H556">
        <f>COUNTIF(orders[BookTitle],F556)</f>
        <v>3</v>
      </c>
    </row>
    <row r="557" spans="6:8" x14ac:dyDescent="0.3">
      <c r="F557" t="str">
        <v>Leader computer one</v>
      </c>
      <c r="G557" s="24">
        <f>SUMIF(orders[BookTitle],F557,orders[TotalSales])</f>
        <v>270.37</v>
      </c>
      <c r="H557">
        <f>COUNTIF(orders[BookTitle],F557)</f>
        <v>2</v>
      </c>
    </row>
    <row r="558" spans="6:8" x14ac:dyDescent="0.3">
      <c r="F558" t="str">
        <v>Leader well they most</v>
      </c>
      <c r="G558" s="24">
        <f>SUMIF(orders[BookTitle],F558,orders[TotalSales])</f>
        <v>567.83000000000004</v>
      </c>
      <c r="H558">
        <f>COUNTIF(orders[BookTitle],F558)</f>
        <v>3</v>
      </c>
    </row>
    <row r="559" spans="6:8" x14ac:dyDescent="0.3">
      <c r="F559" t="str">
        <v>Learn</v>
      </c>
      <c r="G559" s="24">
        <f>SUMIF(orders[BookTitle],F559,orders[TotalSales])</f>
        <v>183.28</v>
      </c>
      <c r="H559">
        <f>COUNTIF(orders[BookTitle],F559)</f>
        <v>1</v>
      </c>
    </row>
    <row r="560" spans="6:8" x14ac:dyDescent="0.3">
      <c r="F560" t="str">
        <v>Learn enter military</v>
      </c>
      <c r="G560" s="24">
        <f>SUMIF(orders[BookTitle],F560,orders[TotalSales])</f>
        <v>240.82</v>
      </c>
      <c r="H560">
        <f>COUNTIF(orders[BookTitle],F560)</f>
        <v>4</v>
      </c>
    </row>
    <row r="561" spans="6:8" x14ac:dyDescent="0.3">
      <c r="F561" t="str">
        <v>Learn have culture</v>
      </c>
      <c r="G561" s="24">
        <f>SUMIF(orders[BookTitle],F561,orders[TotalSales])</f>
        <v>119.46000000000001</v>
      </c>
      <c r="H561">
        <f>COUNTIF(orders[BookTitle],F561)</f>
        <v>3</v>
      </c>
    </row>
    <row r="562" spans="6:8" x14ac:dyDescent="0.3">
      <c r="F562" t="str">
        <v>Least current</v>
      </c>
      <c r="G562" s="24">
        <f>SUMIF(orders[BookTitle],F562,orders[TotalSales])</f>
        <v>331.98</v>
      </c>
      <c r="H562">
        <f>COUNTIF(orders[BookTitle],F562)</f>
        <v>3</v>
      </c>
    </row>
    <row r="563" spans="6:8" x14ac:dyDescent="0.3">
      <c r="F563" t="str">
        <v>Leave while</v>
      </c>
      <c r="G563" s="24">
        <f>SUMIF(orders[BookTitle],F563,orders[TotalSales])</f>
        <v>45.8</v>
      </c>
      <c r="H563">
        <f>COUNTIF(orders[BookTitle],F563)</f>
        <v>2</v>
      </c>
    </row>
    <row r="564" spans="6:8" x14ac:dyDescent="0.3">
      <c r="F564" t="str">
        <v>Leg close discuss</v>
      </c>
      <c r="G564" s="24">
        <f>SUMIF(orders[BookTitle],F564,orders[TotalSales])</f>
        <v>244.54000000000002</v>
      </c>
      <c r="H564">
        <f>COUNTIF(orders[BookTitle],F564)</f>
        <v>2</v>
      </c>
    </row>
    <row r="565" spans="6:8" x14ac:dyDescent="0.3">
      <c r="F565" t="str">
        <v>Leg see low true</v>
      </c>
      <c r="G565" s="24">
        <f>SUMIF(orders[BookTitle],F565,orders[TotalSales])</f>
        <v>617.4</v>
      </c>
      <c r="H565">
        <f>COUNTIF(orders[BookTitle],F565)</f>
        <v>5</v>
      </c>
    </row>
    <row r="566" spans="6:8" x14ac:dyDescent="0.3">
      <c r="F566" t="str">
        <v>Less national</v>
      </c>
      <c r="G566" s="24">
        <f>SUMIF(orders[BookTitle],F566,orders[TotalSales])</f>
        <v>609.20999999999992</v>
      </c>
      <c r="H566">
        <f>COUNTIF(orders[BookTitle],F566)</f>
        <v>4</v>
      </c>
    </row>
    <row r="567" spans="6:8" x14ac:dyDescent="0.3">
      <c r="F567" t="str">
        <v>Letter possible</v>
      </c>
      <c r="G567" s="24">
        <f>SUMIF(orders[BookTitle],F567,orders[TotalSales])</f>
        <v>406.99</v>
      </c>
      <c r="H567">
        <f>COUNTIF(orders[BookTitle],F567)</f>
        <v>3</v>
      </c>
    </row>
    <row r="568" spans="6:8" x14ac:dyDescent="0.3">
      <c r="F568" t="str">
        <v>Letter process cause</v>
      </c>
      <c r="G568" s="24">
        <f>SUMIF(orders[BookTitle],F568,orders[TotalSales])</f>
        <v>159.32</v>
      </c>
      <c r="H568">
        <f>COUNTIF(orders[BookTitle],F568)</f>
        <v>2</v>
      </c>
    </row>
    <row r="569" spans="6:8" x14ac:dyDescent="0.3">
      <c r="F569" t="str">
        <v>Life policy run three</v>
      </c>
      <c r="G569" s="24">
        <f>SUMIF(orders[BookTitle],F569,orders[TotalSales])</f>
        <v>47.18</v>
      </c>
      <c r="H569">
        <f>COUNTIF(orders[BookTitle],F569)</f>
        <v>1</v>
      </c>
    </row>
    <row r="570" spans="6:8" x14ac:dyDescent="0.3">
      <c r="F570" t="str">
        <v>Life she fire</v>
      </c>
      <c r="G570" s="24">
        <f>SUMIF(orders[BookTitle],F570,orders[TotalSales])</f>
        <v>171.27</v>
      </c>
      <c r="H570">
        <f>COUNTIF(orders[BookTitle],F570)</f>
        <v>2</v>
      </c>
    </row>
    <row r="571" spans="6:8" x14ac:dyDescent="0.3">
      <c r="F571" t="str">
        <v>Light term</v>
      </c>
      <c r="G571" s="24">
        <f>SUMIF(orders[BookTitle],F571,orders[TotalSales])</f>
        <v>160.63</v>
      </c>
      <c r="H571">
        <f>COUNTIF(orders[BookTitle],F571)</f>
        <v>2</v>
      </c>
    </row>
    <row r="572" spans="6:8" x14ac:dyDescent="0.3">
      <c r="F572" t="str">
        <v>Likely red</v>
      </c>
      <c r="G572" s="24">
        <f>SUMIF(orders[BookTitle],F572,orders[TotalSales])</f>
        <v>172.2</v>
      </c>
      <c r="H572">
        <f>COUNTIF(orders[BookTitle],F572)</f>
        <v>3</v>
      </c>
    </row>
    <row r="573" spans="6:8" x14ac:dyDescent="0.3">
      <c r="F573" t="str">
        <v>Line board</v>
      </c>
      <c r="G573" s="24">
        <f>SUMIF(orders[BookTitle],F573,orders[TotalSales])</f>
        <v>61.41</v>
      </c>
      <c r="H573">
        <f>COUNTIF(orders[BookTitle],F573)</f>
        <v>3</v>
      </c>
    </row>
    <row r="574" spans="6:8" x14ac:dyDescent="0.3">
      <c r="F574" t="str">
        <v>Line perhaps enjoy</v>
      </c>
      <c r="G574" s="24">
        <f>SUMIF(orders[BookTitle],F574,orders[TotalSales])</f>
        <v>97.15</v>
      </c>
      <c r="H574">
        <f>COUNTIF(orders[BookTitle],F574)</f>
        <v>2</v>
      </c>
    </row>
    <row r="575" spans="6:8" x14ac:dyDescent="0.3">
      <c r="F575" t="str">
        <v>Line prepare some</v>
      </c>
      <c r="G575" s="24">
        <f>SUMIF(orders[BookTitle],F575,orders[TotalSales])</f>
        <v>88.59</v>
      </c>
      <c r="H575">
        <f>COUNTIF(orders[BookTitle],F575)</f>
        <v>1</v>
      </c>
    </row>
    <row r="576" spans="6:8" x14ac:dyDescent="0.3">
      <c r="F576" t="str">
        <v>Listen</v>
      </c>
      <c r="G576" s="24">
        <f>SUMIF(orders[BookTitle],F576,orders[TotalSales])</f>
        <v>207.23</v>
      </c>
      <c r="H576">
        <f>COUNTIF(orders[BookTitle],F576)</f>
        <v>5</v>
      </c>
    </row>
    <row r="577" spans="6:8" x14ac:dyDescent="0.3">
      <c r="F577" t="str">
        <v>Little eight campaign</v>
      </c>
      <c r="G577" s="24">
        <f>SUMIF(orders[BookTitle],F577,orders[TotalSales])</f>
        <v>250.1</v>
      </c>
      <c r="H577">
        <f>COUNTIF(orders[BookTitle],F577)</f>
        <v>2</v>
      </c>
    </row>
    <row r="578" spans="6:8" x14ac:dyDescent="0.3">
      <c r="F578" t="str">
        <v>Live</v>
      </c>
      <c r="G578" s="24">
        <f>SUMIF(orders[BookTitle],F578,orders[TotalSales])</f>
        <v>75.83</v>
      </c>
      <c r="H578">
        <f>COUNTIF(orders[BookTitle],F578)</f>
        <v>4</v>
      </c>
    </row>
    <row r="579" spans="6:8" x14ac:dyDescent="0.3">
      <c r="F579" t="str">
        <v>Live method girl visit</v>
      </c>
      <c r="G579" s="24">
        <f>SUMIF(orders[BookTitle],F579,orders[TotalSales])</f>
        <v>148.52000000000001</v>
      </c>
      <c r="H579">
        <f>COUNTIF(orders[BookTitle],F579)</f>
        <v>1</v>
      </c>
    </row>
    <row r="580" spans="6:8" x14ac:dyDescent="0.3">
      <c r="F580" t="str">
        <v>Local citizen</v>
      </c>
      <c r="G580" s="24">
        <f>SUMIF(orders[BookTitle],F580,orders[TotalSales])</f>
        <v>182</v>
      </c>
      <c r="H580">
        <f>COUNTIF(orders[BookTitle],F580)</f>
        <v>3</v>
      </c>
    </row>
    <row r="581" spans="6:8" x14ac:dyDescent="0.3">
      <c r="F581" t="str">
        <v>Local difficult feeling</v>
      </c>
      <c r="G581" s="24">
        <f>SUMIF(orders[BookTitle],F581,orders[TotalSales])</f>
        <v>39.33</v>
      </c>
      <c r="H581">
        <f>COUNTIF(orders[BookTitle],F581)</f>
        <v>1</v>
      </c>
    </row>
    <row r="582" spans="6:8" x14ac:dyDescent="0.3">
      <c r="F582" t="str">
        <v>Long fire</v>
      </c>
      <c r="G582" s="24">
        <f>SUMIF(orders[BookTitle],F582,orders[TotalSales])</f>
        <v>167.07999999999998</v>
      </c>
      <c r="H582">
        <f>COUNTIF(orders[BookTitle],F582)</f>
        <v>2</v>
      </c>
    </row>
    <row r="583" spans="6:8" x14ac:dyDescent="0.3">
      <c r="F583" t="str">
        <v>Long yes PM</v>
      </c>
      <c r="G583" s="24">
        <f>SUMIF(orders[BookTitle],F583,orders[TotalSales])</f>
        <v>170.95</v>
      </c>
      <c r="H583">
        <f>COUNTIF(orders[BookTitle],F583)</f>
        <v>1</v>
      </c>
    </row>
    <row r="584" spans="6:8" x14ac:dyDescent="0.3">
      <c r="F584" t="str">
        <v>Look every</v>
      </c>
      <c r="G584" s="24">
        <f>SUMIF(orders[BookTitle],F584,orders[TotalSales])</f>
        <v>610.65</v>
      </c>
      <c r="H584">
        <f>COUNTIF(orders[BookTitle],F584)</f>
        <v>4</v>
      </c>
    </row>
    <row r="585" spans="6:8" x14ac:dyDescent="0.3">
      <c r="F585" t="str">
        <v>Look fall trip</v>
      </c>
      <c r="G585" s="24">
        <f>SUMIF(orders[BookTitle],F585,orders[TotalSales])</f>
        <v>47.8</v>
      </c>
      <c r="H585">
        <f>COUNTIF(orders[BookTitle],F585)</f>
        <v>1</v>
      </c>
    </row>
    <row r="586" spans="6:8" x14ac:dyDescent="0.3">
      <c r="F586" t="str">
        <v>Loss magazine</v>
      </c>
      <c r="G586" s="24">
        <f>SUMIF(orders[BookTitle],F586,orders[TotalSales])</f>
        <v>246.44</v>
      </c>
      <c r="H586">
        <f>COUNTIF(orders[BookTitle],F586)</f>
        <v>2</v>
      </c>
    </row>
    <row r="587" spans="6:8" x14ac:dyDescent="0.3">
      <c r="F587" t="str">
        <v>Loss test word produce</v>
      </c>
      <c r="G587" s="24">
        <f>SUMIF(orders[BookTitle],F587,orders[TotalSales])</f>
        <v>526.51</v>
      </c>
      <c r="H587">
        <f>COUNTIF(orders[BookTitle],F587)</f>
        <v>3</v>
      </c>
    </row>
    <row r="588" spans="6:8" x14ac:dyDescent="0.3">
      <c r="F588" t="str">
        <v>Low machine</v>
      </c>
      <c r="G588" s="24">
        <f>SUMIF(orders[BookTitle],F588,orders[TotalSales])</f>
        <v>84.9</v>
      </c>
      <c r="H588">
        <f>COUNTIF(orders[BookTitle],F588)</f>
        <v>1</v>
      </c>
    </row>
    <row r="589" spans="6:8" x14ac:dyDescent="0.3">
      <c r="F589" t="str">
        <v>Main</v>
      </c>
      <c r="G589" s="24">
        <f>SUMIF(orders[BookTitle],F589,orders[TotalSales])</f>
        <v>333.18</v>
      </c>
      <c r="H589">
        <f>COUNTIF(orders[BookTitle],F589)</f>
        <v>2</v>
      </c>
    </row>
    <row r="590" spans="6:8" x14ac:dyDescent="0.3">
      <c r="F590" t="str">
        <v>Maintain some lose</v>
      </c>
      <c r="G590" s="24">
        <f>SUMIF(orders[BookTitle],F590,orders[TotalSales])</f>
        <v>318.52000000000004</v>
      </c>
      <c r="H590">
        <f>COUNTIF(orders[BookTitle],F590)</f>
        <v>4</v>
      </c>
    </row>
    <row r="591" spans="6:8" x14ac:dyDescent="0.3">
      <c r="F591" t="str">
        <v>Major business single</v>
      </c>
      <c r="G591" s="24">
        <f>SUMIF(orders[BookTitle],F591,orders[TotalSales])</f>
        <v>31.73</v>
      </c>
      <c r="H591">
        <f>COUNTIF(orders[BookTitle],F591)</f>
        <v>1</v>
      </c>
    </row>
    <row r="592" spans="6:8" x14ac:dyDescent="0.3">
      <c r="F592" t="str">
        <v>Major of determine</v>
      </c>
      <c r="G592" s="24">
        <f>SUMIF(orders[BookTitle],F592,orders[TotalSales])</f>
        <v>103.23</v>
      </c>
      <c r="H592">
        <f>COUNTIF(orders[BookTitle],F592)</f>
        <v>1</v>
      </c>
    </row>
    <row r="593" spans="6:8" x14ac:dyDescent="0.3">
      <c r="F593" t="str">
        <v>Majority reduce</v>
      </c>
      <c r="G593" s="24">
        <f>SUMIF(orders[BookTitle],F593,orders[TotalSales])</f>
        <v>382.96999999999997</v>
      </c>
      <c r="H593">
        <f>COUNTIF(orders[BookTitle],F593)</f>
        <v>5</v>
      </c>
    </row>
    <row r="594" spans="6:8" x14ac:dyDescent="0.3">
      <c r="F594" t="str">
        <v>Make machine budget</v>
      </c>
      <c r="G594" s="24">
        <f>SUMIF(orders[BookTitle],F594,orders[TotalSales])</f>
        <v>313.62</v>
      </c>
      <c r="H594">
        <f>COUNTIF(orders[BookTitle],F594)</f>
        <v>4</v>
      </c>
    </row>
    <row r="595" spans="6:8" x14ac:dyDescent="0.3">
      <c r="F595" t="str">
        <v>Man direction door</v>
      </c>
      <c r="G595" s="24">
        <f>SUMIF(orders[BookTitle],F595,orders[TotalSales])</f>
        <v>130.88</v>
      </c>
      <c r="H595">
        <f>COUNTIF(orders[BookTitle],F595)</f>
        <v>1</v>
      </c>
    </row>
    <row r="596" spans="6:8" x14ac:dyDescent="0.3">
      <c r="F596" t="str">
        <v>Manage catch maybe</v>
      </c>
      <c r="G596" s="24">
        <f>SUMIF(orders[BookTitle],F596,orders[TotalSales])</f>
        <v>166.12</v>
      </c>
      <c r="H596">
        <f>COUNTIF(orders[BookTitle],F596)</f>
        <v>3</v>
      </c>
    </row>
    <row r="597" spans="6:8" x14ac:dyDescent="0.3">
      <c r="F597" t="str">
        <v>Manage piece</v>
      </c>
      <c r="G597" s="24">
        <f>SUMIF(orders[BookTitle],F597,orders[TotalSales])</f>
        <v>498.72999999999996</v>
      </c>
      <c r="H597">
        <f>COUNTIF(orders[BookTitle],F597)</f>
        <v>4</v>
      </c>
    </row>
    <row r="598" spans="6:8" x14ac:dyDescent="0.3">
      <c r="F598" t="str">
        <v>Manage wish condition</v>
      </c>
      <c r="G598" s="24">
        <f>SUMIF(orders[BookTitle],F598,orders[TotalSales])</f>
        <v>99</v>
      </c>
      <c r="H598">
        <f>COUNTIF(orders[BookTitle],F598)</f>
        <v>1</v>
      </c>
    </row>
    <row r="599" spans="6:8" x14ac:dyDescent="0.3">
      <c r="F599" t="str">
        <v>Market</v>
      </c>
      <c r="G599" s="24">
        <f>SUMIF(orders[BookTitle],F599,orders[TotalSales])</f>
        <v>522.97</v>
      </c>
      <c r="H599">
        <f>COUNTIF(orders[BookTitle],F599)</f>
        <v>6</v>
      </c>
    </row>
    <row r="600" spans="6:8" x14ac:dyDescent="0.3">
      <c r="F600" t="str">
        <v>Market region issue</v>
      </c>
      <c r="G600" s="24">
        <f>SUMIF(orders[BookTitle],F600,orders[TotalSales])</f>
        <v>64.78</v>
      </c>
      <c r="H600">
        <f>COUNTIF(orders[BookTitle],F600)</f>
        <v>2</v>
      </c>
    </row>
    <row r="601" spans="6:8" x14ac:dyDescent="0.3">
      <c r="F601" t="str">
        <v>Marriage have</v>
      </c>
      <c r="G601" s="24">
        <f>SUMIF(orders[BookTitle],F601,orders[TotalSales])</f>
        <v>251.68</v>
      </c>
      <c r="H601">
        <f>COUNTIF(orders[BookTitle],F601)</f>
        <v>2</v>
      </c>
    </row>
    <row r="602" spans="6:8" x14ac:dyDescent="0.3">
      <c r="F602" t="str">
        <v>Material economy</v>
      </c>
      <c r="G602" s="24">
        <f>SUMIF(orders[BookTitle],F602,orders[TotalSales])</f>
        <v>365.51</v>
      </c>
      <c r="H602">
        <f>COUNTIF(orders[BookTitle],F602)</f>
        <v>4</v>
      </c>
    </row>
    <row r="603" spans="6:8" x14ac:dyDescent="0.3">
      <c r="F603" t="str">
        <v>Material word</v>
      </c>
      <c r="G603" s="24">
        <f>SUMIF(orders[BookTitle],F603,orders[TotalSales])</f>
        <v>60.660000000000004</v>
      </c>
      <c r="H603">
        <f>COUNTIF(orders[BookTitle],F603)</f>
        <v>3</v>
      </c>
    </row>
    <row r="604" spans="6:8" x14ac:dyDescent="0.3">
      <c r="F604" t="str">
        <v>Matter community fund</v>
      </c>
      <c r="G604" s="24">
        <f>SUMIF(orders[BookTitle],F604,orders[TotalSales])</f>
        <v>9.57</v>
      </c>
      <c r="H604">
        <f>COUNTIF(orders[BookTitle],F604)</f>
        <v>1</v>
      </c>
    </row>
    <row r="605" spans="6:8" x14ac:dyDescent="0.3">
      <c r="F605" t="str">
        <v>May able bar</v>
      </c>
      <c r="G605" s="24">
        <f>SUMIF(orders[BookTitle],F605,orders[TotalSales])</f>
        <v>123.64</v>
      </c>
      <c r="H605">
        <f>COUNTIF(orders[BookTitle],F605)</f>
        <v>1</v>
      </c>
    </row>
    <row r="606" spans="6:8" x14ac:dyDescent="0.3">
      <c r="F606" t="str">
        <v>May agent</v>
      </c>
      <c r="G606" s="24">
        <f>SUMIF(orders[BookTitle],F606,orders[TotalSales])</f>
        <v>166.07999999999998</v>
      </c>
      <c r="H606">
        <f>COUNTIF(orders[BookTitle],F606)</f>
        <v>4</v>
      </c>
    </row>
    <row r="607" spans="6:8" x14ac:dyDescent="0.3">
      <c r="F607" t="str">
        <v>Me over stock practice</v>
      </c>
      <c r="G607" s="24">
        <f>SUMIF(orders[BookTitle],F607,orders[TotalSales])</f>
        <v>131.09</v>
      </c>
      <c r="H607">
        <f>COUNTIF(orders[BookTitle],F607)</f>
        <v>3</v>
      </c>
    </row>
    <row r="608" spans="6:8" x14ac:dyDescent="0.3">
      <c r="F608" t="str">
        <v>Mean</v>
      </c>
      <c r="G608" s="24">
        <f>SUMIF(orders[BookTitle],F608,orders[TotalSales])</f>
        <v>88.25</v>
      </c>
      <c r="H608">
        <f>COUNTIF(orders[BookTitle],F608)</f>
        <v>1</v>
      </c>
    </row>
    <row r="609" spans="6:8" x14ac:dyDescent="0.3">
      <c r="F609" t="str">
        <v>Mean forward</v>
      </c>
      <c r="G609" s="24">
        <f>SUMIF(orders[BookTitle],F609,orders[TotalSales])</f>
        <v>147.38</v>
      </c>
      <c r="H609">
        <f>COUNTIF(orders[BookTitle],F609)</f>
        <v>4</v>
      </c>
    </row>
    <row r="610" spans="6:8" x14ac:dyDescent="0.3">
      <c r="F610" t="str">
        <v>Mean fund</v>
      </c>
      <c r="G610" s="24">
        <f>SUMIF(orders[BookTitle],F610,orders[TotalSales])</f>
        <v>485.80999999999995</v>
      </c>
      <c r="H610">
        <f>COUNTIF(orders[BookTitle],F610)</f>
        <v>4</v>
      </c>
    </row>
    <row r="611" spans="6:8" x14ac:dyDescent="0.3">
      <c r="F611" t="str">
        <v>Mean sing</v>
      </c>
      <c r="G611" s="24">
        <f>SUMIF(orders[BookTitle],F611,orders[TotalSales])</f>
        <v>232.55</v>
      </c>
      <c r="H611">
        <f>COUNTIF(orders[BookTitle],F611)</f>
        <v>1</v>
      </c>
    </row>
    <row r="612" spans="6:8" x14ac:dyDescent="0.3">
      <c r="F612" t="str">
        <v>Measure suggest possible</v>
      </c>
      <c r="G612" s="24">
        <f>SUMIF(orders[BookTitle],F612,orders[TotalSales])</f>
        <v>116.28</v>
      </c>
      <c r="H612">
        <f>COUNTIF(orders[BookTitle],F612)</f>
        <v>1</v>
      </c>
    </row>
    <row r="613" spans="6:8" x14ac:dyDescent="0.3">
      <c r="F613" t="str">
        <v>Media suddenly</v>
      </c>
      <c r="G613" s="24">
        <f>SUMIF(orders[BookTitle],F613,orders[TotalSales])</f>
        <v>220.55</v>
      </c>
      <c r="H613">
        <f>COUNTIF(orders[BookTitle],F613)</f>
        <v>3</v>
      </c>
    </row>
    <row r="614" spans="6:8" x14ac:dyDescent="0.3">
      <c r="F614" t="str">
        <v>Media without who</v>
      </c>
      <c r="G614" s="24">
        <f>SUMIF(orders[BookTitle],F614,orders[TotalSales])</f>
        <v>246.42000000000002</v>
      </c>
      <c r="H614">
        <f>COUNTIF(orders[BookTitle],F614)</f>
        <v>2</v>
      </c>
    </row>
    <row r="615" spans="6:8" x14ac:dyDescent="0.3">
      <c r="F615" t="str">
        <v>Member movement market</v>
      </c>
      <c r="G615" s="24">
        <f>SUMIF(orders[BookTitle],F615,orders[TotalSales])</f>
        <v>211.22</v>
      </c>
      <c r="H615">
        <f>COUNTIF(orders[BookTitle],F615)</f>
        <v>3</v>
      </c>
    </row>
    <row r="616" spans="6:8" x14ac:dyDescent="0.3">
      <c r="F616" t="str">
        <v>Mention marriage</v>
      </c>
      <c r="G616" s="24">
        <f>SUMIF(orders[BookTitle],F616,orders[TotalSales])</f>
        <v>396.01</v>
      </c>
      <c r="H616">
        <f>COUNTIF(orders[BookTitle],F616)</f>
        <v>3</v>
      </c>
    </row>
    <row r="617" spans="6:8" x14ac:dyDescent="0.3">
      <c r="F617" t="str">
        <v>Mention own</v>
      </c>
      <c r="G617" s="24">
        <f>SUMIF(orders[BookTitle],F617,orders[TotalSales])</f>
        <v>780.98</v>
      </c>
      <c r="H617">
        <f>COUNTIF(orders[BookTitle],F617)</f>
        <v>6</v>
      </c>
    </row>
    <row r="618" spans="6:8" x14ac:dyDescent="0.3">
      <c r="F618" t="str">
        <v>Mention smile</v>
      </c>
      <c r="G618" s="24">
        <f>SUMIF(orders[BookTitle],F618,orders[TotalSales])</f>
        <v>64.09</v>
      </c>
      <c r="H618">
        <f>COUNTIF(orders[BookTitle],F618)</f>
        <v>2</v>
      </c>
    </row>
    <row r="619" spans="6:8" x14ac:dyDescent="0.3">
      <c r="F619" t="str">
        <v>Message hotel</v>
      </c>
      <c r="G619" s="24">
        <f>SUMIF(orders[BookTitle],F619,orders[TotalSales])</f>
        <v>324.23</v>
      </c>
      <c r="H619">
        <f>COUNTIF(orders[BookTitle],F619)</f>
        <v>4</v>
      </c>
    </row>
    <row r="620" spans="6:8" x14ac:dyDescent="0.3">
      <c r="F620" t="str">
        <v>Message pay race</v>
      </c>
      <c r="G620" s="24">
        <f>SUMIF(orders[BookTitle],F620,orders[TotalSales])</f>
        <v>33.69</v>
      </c>
      <c r="H620">
        <f>COUNTIF(orders[BookTitle],F620)</f>
        <v>1</v>
      </c>
    </row>
    <row r="621" spans="6:8" x14ac:dyDescent="0.3">
      <c r="F621" t="str">
        <v>Method building</v>
      </c>
      <c r="G621" s="24">
        <f>SUMIF(orders[BookTitle],F621,orders[TotalSales])</f>
        <v>199.36</v>
      </c>
      <c r="H621">
        <f>COUNTIF(orders[BookTitle],F621)</f>
        <v>2</v>
      </c>
    </row>
    <row r="622" spans="6:8" x14ac:dyDescent="0.3">
      <c r="F622" t="str">
        <v>Middle serve understand</v>
      </c>
      <c r="G622" s="24">
        <f>SUMIF(orders[BookTitle],F622,orders[TotalSales])</f>
        <v>592.78</v>
      </c>
      <c r="H622">
        <f>COUNTIF(orders[BookTitle],F622)</f>
        <v>3</v>
      </c>
    </row>
    <row r="623" spans="6:8" x14ac:dyDescent="0.3">
      <c r="F623" t="str">
        <v>Might free standard</v>
      </c>
      <c r="G623" s="24">
        <f>SUMIF(orders[BookTitle],F623,orders[TotalSales])</f>
        <v>16.920000000000002</v>
      </c>
      <c r="H623">
        <f>COUNTIF(orders[BookTitle],F623)</f>
        <v>1</v>
      </c>
    </row>
    <row r="624" spans="6:8" x14ac:dyDescent="0.3">
      <c r="F624" t="str">
        <v>Might win pay</v>
      </c>
      <c r="G624" s="24">
        <f>SUMIF(orders[BookTitle],F624,orders[TotalSales])</f>
        <v>127.55000000000001</v>
      </c>
      <c r="H624">
        <f>COUNTIF(orders[BookTitle],F624)</f>
        <v>6</v>
      </c>
    </row>
    <row r="625" spans="6:8" x14ac:dyDescent="0.3">
      <c r="F625" t="str">
        <v>Mind beyond result</v>
      </c>
      <c r="G625" s="24">
        <f>SUMIF(orders[BookTitle],F625,orders[TotalSales])</f>
        <v>760.15000000000009</v>
      </c>
      <c r="H625">
        <f>COUNTIF(orders[BookTitle],F625)</f>
        <v>5</v>
      </c>
    </row>
    <row r="626" spans="6:8" x14ac:dyDescent="0.3">
      <c r="F626" t="str">
        <v>Mind either need</v>
      </c>
      <c r="G626" s="24">
        <f>SUMIF(orders[BookTitle],F626,orders[TotalSales])</f>
        <v>86.22</v>
      </c>
      <c r="H626">
        <f>COUNTIF(orders[BookTitle],F626)</f>
        <v>1</v>
      </c>
    </row>
    <row r="627" spans="6:8" x14ac:dyDescent="0.3">
      <c r="F627" t="str">
        <v>Mind morning</v>
      </c>
      <c r="G627" s="24">
        <f>SUMIF(orders[BookTitle],F627,orders[TotalSales])</f>
        <v>73.72</v>
      </c>
      <c r="H627">
        <f>COUNTIF(orders[BookTitle],F627)</f>
        <v>2</v>
      </c>
    </row>
    <row r="628" spans="6:8" x14ac:dyDescent="0.3">
      <c r="F628" t="str">
        <v>Minute their likely</v>
      </c>
      <c r="G628" s="24">
        <f>SUMIF(orders[BookTitle],F628,orders[TotalSales])</f>
        <v>594.86</v>
      </c>
      <c r="H628">
        <f>COUNTIF(orders[BookTitle],F628)</f>
        <v>4</v>
      </c>
    </row>
    <row r="629" spans="6:8" x14ac:dyDescent="0.3">
      <c r="F629" t="str">
        <v>Miss decade</v>
      </c>
      <c r="G629" s="24">
        <f>SUMIF(orders[BookTitle],F629,orders[TotalSales])</f>
        <v>377.43</v>
      </c>
      <c r="H629">
        <f>COUNTIF(orders[BookTitle],F629)</f>
        <v>3</v>
      </c>
    </row>
    <row r="630" spans="6:8" x14ac:dyDescent="0.3">
      <c r="F630" t="str">
        <v>Mission bit</v>
      </c>
      <c r="G630" s="24">
        <f>SUMIF(orders[BookTitle],F630,orders[TotalSales])</f>
        <v>48.04</v>
      </c>
      <c r="H630">
        <f>COUNTIF(orders[BookTitle],F630)</f>
        <v>1</v>
      </c>
    </row>
    <row r="631" spans="6:8" x14ac:dyDescent="0.3">
      <c r="F631" t="str">
        <v>Moment customer</v>
      </c>
      <c r="G631" s="24">
        <f>SUMIF(orders[BookTitle],F631,orders[TotalSales])</f>
        <v>125.22</v>
      </c>
      <c r="H631">
        <f>COUNTIF(orders[BookTitle],F631)</f>
        <v>1</v>
      </c>
    </row>
    <row r="632" spans="6:8" x14ac:dyDescent="0.3">
      <c r="F632" t="str">
        <v>Month whole</v>
      </c>
      <c r="G632" s="24">
        <f>SUMIF(orders[BookTitle],F632,orders[TotalSales])</f>
        <v>32.299999999999997</v>
      </c>
      <c r="H632">
        <f>COUNTIF(orders[BookTitle],F632)</f>
        <v>1</v>
      </c>
    </row>
    <row r="633" spans="6:8" x14ac:dyDescent="0.3">
      <c r="F633" t="str">
        <v>More discussion democratic</v>
      </c>
      <c r="G633" s="24">
        <f>SUMIF(orders[BookTitle],F633,orders[TotalSales])</f>
        <v>17.100000000000001</v>
      </c>
      <c r="H633">
        <f>COUNTIF(orders[BookTitle],F633)</f>
        <v>1</v>
      </c>
    </row>
    <row r="634" spans="6:8" x14ac:dyDescent="0.3">
      <c r="F634" t="str">
        <v>More least low</v>
      </c>
      <c r="G634" s="24">
        <f>SUMIF(orders[BookTitle],F634,orders[TotalSales])</f>
        <v>194.86</v>
      </c>
      <c r="H634">
        <f>COUNTIF(orders[BookTitle],F634)</f>
        <v>3</v>
      </c>
    </row>
    <row r="635" spans="6:8" x14ac:dyDescent="0.3">
      <c r="F635" t="str">
        <v>More natural commercial</v>
      </c>
      <c r="G635" s="24">
        <f>SUMIF(orders[BookTitle],F635,orders[TotalSales])</f>
        <v>176.57999999999998</v>
      </c>
      <c r="H635">
        <f>COUNTIF(orders[BookTitle],F635)</f>
        <v>3</v>
      </c>
    </row>
    <row r="636" spans="6:8" x14ac:dyDescent="0.3">
      <c r="F636" t="str">
        <v>Morning past</v>
      </c>
      <c r="G636" s="24">
        <f>SUMIF(orders[BookTitle],F636,orders[TotalSales])</f>
        <v>104.74000000000001</v>
      </c>
      <c r="H636">
        <f>COUNTIF(orders[BookTitle],F636)</f>
        <v>3</v>
      </c>
    </row>
    <row r="637" spans="6:8" x14ac:dyDescent="0.3">
      <c r="F637" t="str">
        <v>Mother ball</v>
      </c>
      <c r="G637" s="24">
        <f>SUMIF(orders[BookTitle],F637,orders[TotalSales])</f>
        <v>61.94</v>
      </c>
      <c r="H637">
        <f>COUNTIF(orders[BookTitle],F637)</f>
        <v>2</v>
      </c>
    </row>
    <row r="638" spans="6:8" x14ac:dyDescent="0.3">
      <c r="F638" t="str">
        <v>Mouth young simply</v>
      </c>
      <c r="G638" s="24">
        <f>SUMIF(orders[BookTitle],F638,orders[TotalSales])</f>
        <v>109.75</v>
      </c>
      <c r="H638">
        <f>COUNTIF(orders[BookTitle],F638)</f>
        <v>2</v>
      </c>
    </row>
    <row r="639" spans="6:8" x14ac:dyDescent="0.3">
      <c r="F639" t="str">
        <v>Move term</v>
      </c>
      <c r="G639" s="24">
        <f>SUMIF(orders[BookTitle],F639,orders[TotalSales])</f>
        <v>33.36</v>
      </c>
      <c r="H639">
        <f>COUNTIF(orders[BookTitle],F639)</f>
        <v>1</v>
      </c>
    </row>
    <row r="640" spans="6:8" x14ac:dyDescent="0.3">
      <c r="F640" t="str">
        <v>Mrs collection</v>
      </c>
      <c r="G640" s="24">
        <f>SUMIF(orders[BookTitle],F640,orders[TotalSales])</f>
        <v>66.400000000000006</v>
      </c>
      <c r="H640">
        <f>COUNTIF(orders[BookTitle],F640)</f>
        <v>1</v>
      </c>
    </row>
    <row r="641" spans="6:8" x14ac:dyDescent="0.3">
      <c r="F641" t="str">
        <v>Much evidence</v>
      </c>
      <c r="G641" s="24">
        <f>SUMIF(orders[BookTitle],F641,orders[TotalSales])</f>
        <v>80.099999999999994</v>
      </c>
      <c r="H641">
        <f>COUNTIF(orders[BookTitle],F641)</f>
        <v>2</v>
      </c>
    </row>
    <row r="642" spans="6:8" x14ac:dyDescent="0.3">
      <c r="F642" t="str">
        <v>Music human</v>
      </c>
      <c r="G642" s="24">
        <f>SUMIF(orders[BookTitle],F642,orders[TotalSales])</f>
        <v>511.67</v>
      </c>
      <c r="H642">
        <f>COUNTIF(orders[BookTitle],F642)</f>
        <v>4</v>
      </c>
    </row>
    <row r="643" spans="6:8" x14ac:dyDescent="0.3">
      <c r="F643" t="str">
        <v>Music large</v>
      </c>
      <c r="G643" s="24">
        <f>SUMIF(orders[BookTitle],F643,orders[TotalSales])</f>
        <v>103.85999999999999</v>
      </c>
      <c r="H643">
        <f>COUNTIF(orders[BookTitle],F643)</f>
        <v>2</v>
      </c>
    </row>
    <row r="644" spans="6:8" x14ac:dyDescent="0.3">
      <c r="F644" t="str">
        <v>Music thought</v>
      </c>
      <c r="G644" s="24">
        <f>SUMIF(orders[BookTitle],F644,orders[TotalSales])</f>
        <v>193.71</v>
      </c>
      <c r="H644">
        <f>COUNTIF(orders[BookTitle],F644)</f>
        <v>5</v>
      </c>
    </row>
    <row r="645" spans="6:8" x14ac:dyDescent="0.3">
      <c r="F645" t="str">
        <v>Must government</v>
      </c>
      <c r="G645" s="24">
        <f>SUMIF(orders[BookTitle],F645,orders[TotalSales])</f>
        <v>463.06</v>
      </c>
      <c r="H645">
        <f>COUNTIF(orders[BookTitle],F645)</f>
        <v>3</v>
      </c>
    </row>
    <row r="646" spans="6:8" x14ac:dyDescent="0.3">
      <c r="F646" t="str">
        <v>Must notice million</v>
      </c>
      <c r="G646" s="24">
        <f>SUMIF(orders[BookTitle],F646,orders[TotalSales])</f>
        <v>204.82</v>
      </c>
      <c r="H646">
        <f>COUNTIF(orders[BookTitle],F646)</f>
        <v>3</v>
      </c>
    </row>
    <row r="647" spans="6:8" x14ac:dyDescent="0.3">
      <c r="F647" t="str">
        <v>My establish indeed let</v>
      </c>
      <c r="G647" s="24">
        <f>SUMIF(orders[BookTitle],F647,orders[TotalSales])</f>
        <v>108.61</v>
      </c>
      <c r="H647">
        <f>COUNTIF(orders[BookTitle],F647)</f>
        <v>4</v>
      </c>
    </row>
    <row r="648" spans="6:8" x14ac:dyDescent="0.3">
      <c r="F648" t="str">
        <v>Myself number hold</v>
      </c>
      <c r="G648" s="24">
        <f>SUMIF(orders[BookTitle],F648,orders[TotalSales])</f>
        <v>57.67</v>
      </c>
      <c r="H648">
        <f>COUNTIF(orders[BookTitle],F648)</f>
        <v>3</v>
      </c>
    </row>
    <row r="649" spans="6:8" x14ac:dyDescent="0.3">
      <c r="F649" t="str">
        <v>Name third</v>
      </c>
      <c r="G649" s="24">
        <f>SUMIF(orders[BookTitle],F649,orders[TotalSales])</f>
        <v>36</v>
      </c>
      <c r="H649">
        <f>COUNTIF(orders[BookTitle],F649)</f>
        <v>1</v>
      </c>
    </row>
    <row r="650" spans="6:8" x14ac:dyDescent="0.3">
      <c r="F650" t="str">
        <v>Nation do price</v>
      </c>
      <c r="G650" s="24">
        <f>SUMIF(orders[BookTitle],F650,orders[TotalSales])</f>
        <v>35.659999999999997</v>
      </c>
      <c r="H650">
        <f>COUNTIF(orders[BookTitle],F650)</f>
        <v>1</v>
      </c>
    </row>
    <row r="651" spans="6:8" x14ac:dyDescent="0.3">
      <c r="F651" t="str">
        <v>Nation reduce lot</v>
      </c>
      <c r="G651" s="24">
        <f>SUMIF(orders[BookTitle],F651,orders[TotalSales])</f>
        <v>407.6</v>
      </c>
      <c r="H651">
        <f>COUNTIF(orders[BookTitle],F651)</f>
        <v>3</v>
      </c>
    </row>
    <row r="652" spans="6:8" x14ac:dyDescent="0.3">
      <c r="F652" t="str">
        <v>Nation somebody far</v>
      </c>
      <c r="G652" s="24">
        <f>SUMIF(orders[BookTitle],F652,orders[TotalSales])</f>
        <v>74.760000000000005</v>
      </c>
      <c r="H652">
        <f>COUNTIF(orders[BookTitle],F652)</f>
        <v>1</v>
      </c>
    </row>
    <row r="653" spans="6:8" x14ac:dyDescent="0.3">
      <c r="F653" t="str">
        <v>National feeling</v>
      </c>
      <c r="G653" s="24">
        <f>SUMIF(orders[BookTitle],F653,orders[TotalSales])</f>
        <v>152.76</v>
      </c>
      <c r="H653">
        <f>COUNTIF(orders[BookTitle],F653)</f>
        <v>5</v>
      </c>
    </row>
    <row r="654" spans="6:8" x14ac:dyDescent="0.3">
      <c r="F654" t="str">
        <v>Near condition cost</v>
      </c>
      <c r="G654" s="24">
        <f>SUMIF(orders[BookTitle],F654,orders[TotalSales])</f>
        <v>215.23000000000002</v>
      </c>
      <c r="H654">
        <f>COUNTIF(orders[BookTitle],F654)</f>
        <v>2</v>
      </c>
    </row>
    <row r="655" spans="6:8" x14ac:dyDescent="0.3">
      <c r="F655" t="str">
        <v>Near lay</v>
      </c>
      <c r="G655" s="24">
        <f>SUMIF(orders[BookTitle],F655,orders[TotalSales])</f>
        <v>59.67</v>
      </c>
      <c r="H655">
        <f>COUNTIF(orders[BookTitle],F655)</f>
        <v>1</v>
      </c>
    </row>
    <row r="656" spans="6:8" x14ac:dyDescent="0.3">
      <c r="F656" t="str">
        <v>Nearly western into</v>
      </c>
      <c r="G656" s="24">
        <f>SUMIF(orders[BookTitle],F656,orders[TotalSales])</f>
        <v>120.36</v>
      </c>
      <c r="H656">
        <f>COUNTIF(orders[BookTitle],F656)</f>
        <v>1</v>
      </c>
    </row>
    <row r="657" spans="6:8" x14ac:dyDescent="0.3">
      <c r="F657" t="str">
        <v>Need meeting hope</v>
      </c>
      <c r="G657" s="24">
        <f>SUMIF(orders[BookTitle],F657,orders[TotalSales])</f>
        <v>193.4</v>
      </c>
      <c r="H657">
        <f>COUNTIF(orders[BookTitle],F657)</f>
        <v>1</v>
      </c>
    </row>
    <row r="658" spans="6:8" x14ac:dyDescent="0.3">
      <c r="F658" t="str">
        <v>Need red</v>
      </c>
      <c r="G658" s="24">
        <f>SUMIF(orders[BookTitle],F658,orders[TotalSales])</f>
        <v>230.64000000000004</v>
      </c>
      <c r="H658">
        <f>COUNTIF(orders[BookTitle],F658)</f>
        <v>5</v>
      </c>
    </row>
    <row r="659" spans="6:8" x14ac:dyDescent="0.3">
      <c r="F659" t="str">
        <v>Need wrong benefit</v>
      </c>
      <c r="G659" s="24">
        <f>SUMIF(orders[BookTitle],F659,orders[TotalSales])</f>
        <v>203.8</v>
      </c>
      <c r="H659">
        <f>COUNTIF(orders[BookTitle],F659)</f>
        <v>1</v>
      </c>
    </row>
    <row r="660" spans="6:8" x14ac:dyDescent="0.3">
      <c r="F660" t="str">
        <v>Never day</v>
      </c>
      <c r="G660" s="24">
        <f>SUMIF(orders[BookTitle],F660,orders[TotalSales])</f>
        <v>506.51</v>
      </c>
      <c r="H660">
        <f>COUNTIF(orders[BookTitle],F660)</f>
        <v>3</v>
      </c>
    </row>
    <row r="661" spans="6:8" x14ac:dyDescent="0.3">
      <c r="F661" t="str">
        <v>New hotel</v>
      </c>
      <c r="G661" s="24">
        <f>SUMIF(orders[BookTitle],F661,orders[TotalSales])</f>
        <v>165.71</v>
      </c>
      <c r="H661">
        <f>COUNTIF(orders[BookTitle],F661)</f>
        <v>4</v>
      </c>
    </row>
    <row r="662" spans="6:8" x14ac:dyDescent="0.3">
      <c r="F662" t="str">
        <v>New they ever long</v>
      </c>
      <c r="G662" s="24">
        <f>SUMIF(orders[BookTitle],F662,orders[TotalSales])</f>
        <v>158.85000000000002</v>
      </c>
      <c r="H662">
        <f>COUNTIF(orders[BookTitle],F662)</f>
        <v>2</v>
      </c>
    </row>
    <row r="663" spans="6:8" x14ac:dyDescent="0.3">
      <c r="F663" t="str">
        <v>News</v>
      </c>
      <c r="G663" s="24">
        <f>SUMIF(orders[BookTitle],F663,orders[TotalSales])</f>
        <v>354.97</v>
      </c>
      <c r="H663">
        <f>COUNTIF(orders[BookTitle],F663)</f>
        <v>3</v>
      </c>
    </row>
    <row r="664" spans="6:8" x14ac:dyDescent="0.3">
      <c r="F664" t="str">
        <v>News air</v>
      </c>
      <c r="G664" s="24">
        <f>SUMIF(orders[BookTitle],F664,orders[TotalSales])</f>
        <v>286.94</v>
      </c>
      <c r="H664">
        <f>COUNTIF(orders[BookTitle],F664)</f>
        <v>2</v>
      </c>
    </row>
    <row r="665" spans="6:8" x14ac:dyDescent="0.3">
      <c r="F665" t="str">
        <v>News better</v>
      </c>
      <c r="G665" s="24">
        <f>SUMIF(orders[BookTitle],F665,orders[TotalSales])</f>
        <v>186</v>
      </c>
      <c r="H665">
        <f>COUNTIF(orders[BookTitle],F665)</f>
        <v>3</v>
      </c>
    </row>
    <row r="666" spans="6:8" x14ac:dyDescent="0.3">
      <c r="F666" t="str">
        <v>Newspaper put key</v>
      </c>
      <c r="G666" s="24">
        <f>SUMIF(orders[BookTitle],F666,orders[TotalSales])</f>
        <v>146.34</v>
      </c>
      <c r="H666">
        <f>COUNTIF(orders[BookTitle],F666)</f>
        <v>1</v>
      </c>
    </row>
    <row r="667" spans="6:8" x14ac:dyDescent="0.3">
      <c r="F667" t="str">
        <v>Next</v>
      </c>
      <c r="G667" s="24">
        <f>SUMIF(orders[BookTitle],F667,orders[TotalSales])</f>
        <v>23.15</v>
      </c>
      <c r="H667">
        <f>COUNTIF(orders[BookTitle],F667)</f>
        <v>2</v>
      </c>
    </row>
    <row r="668" spans="6:8" x14ac:dyDescent="0.3">
      <c r="F668" t="str">
        <v>Next admit</v>
      </c>
      <c r="G668" s="24">
        <f>SUMIF(orders[BookTitle],F668,orders[TotalSales])</f>
        <v>244.72</v>
      </c>
      <c r="H668">
        <f>COUNTIF(orders[BookTitle],F668)</f>
        <v>3</v>
      </c>
    </row>
    <row r="669" spans="6:8" x14ac:dyDescent="0.3">
      <c r="F669" t="str">
        <v>Nice effort surface</v>
      </c>
      <c r="G669" s="24">
        <f>SUMIF(orders[BookTitle],F669,orders[TotalSales])</f>
        <v>899.51</v>
      </c>
      <c r="H669">
        <f>COUNTIF(orders[BookTitle],F669)</f>
        <v>6</v>
      </c>
    </row>
    <row r="670" spans="6:8" x14ac:dyDescent="0.3">
      <c r="F670" t="str">
        <v>Nice nation</v>
      </c>
      <c r="G670" s="24">
        <f>SUMIF(orders[BookTitle],F670,orders[TotalSales])</f>
        <v>674.96</v>
      </c>
      <c r="H670">
        <f>COUNTIF(orders[BookTitle],F670)</f>
        <v>5</v>
      </c>
    </row>
    <row r="671" spans="6:8" x14ac:dyDescent="0.3">
      <c r="F671" t="str">
        <v>Night all</v>
      </c>
      <c r="G671" s="24">
        <f>SUMIF(orders[BookTitle],F671,orders[TotalSales])</f>
        <v>219.79000000000002</v>
      </c>
      <c r="H671">
        <f>COUNTIF(orders[BookTitle],F671)</f>
        <v>3</v>
      </c>
    </row>
    <row r="672" spans="6:8" x14ac:dyDescent="0.3">
      <c r="F672" t="str">
        <v>Night blue little herself</v>
      </c>
      <c r="G672" s="24">
        <f>SUMIF(orders[BookTitle],F672,orders[TotalSales])</f>
        <v>332.32000000000005</v>
      </c>
      <c r="H672">
        <f>COUNTIF(orders[BookTitle],F672)</f>
        <v>2</v>
      </c>
    </row>
    <row r="673" spans="6:8" x14ac:dyDescent="0.3">
      <c r="F673" t="str">
        <v>None push</v>
      </c>
      <c r="G673" s="24">
        <f>SUMIF(orders[BookTitle],F673,orders[TotalSales])</f>
        <v>81.8</v>
      </c>
      <c r="H673">
        <f>COUNTIF(orders[BookTitle],F673)</f>
        <v>1</v>
      </c>
    </row>
    <row r="674" spans="6:8" x14ac:dyDescent="0.3">
      <c r="F674" t="str">
        <v>Nor book</v>
      </c>
      <c r="G674" s="24">
        <f>SUMIF(orders[BookTitle],F674,orders[TotalSales])</f>
        <v>203.74</v>
      </c>
      <c r="H674">
        <f>COUNTIF(orders[BookTitle],F674)</f>
        <v>3</v>
      </c>
    </row>
    <row r="675" spans="6:8" x14ac:dyDescent="0.3">
      <c r="F675" t="str">
        <v>Nor city</v>
      </c>
      <c r="G675" s="24">
        <f>SUMIF(orders[BookTitle],F675,orders[TotalSales])</f>
        <v>567.75</v>
      </c>
      <c r="H675">
        <f>COUNTIF(orders[BookTitle],F675)</f>
        <v>3</v>
      </c>
    </row>
    <row r="676" spans="6:8" x14ac:dyDescent="0.3">
      <c r="F676" t="str">
        <v>Nor speak</v>
      </c>
      <c r="G676" s="24">
        <f>SUMIF(orders[BookTitle],F676,orders[TotalSales])</f>
        <v>16.45</v>
      </c>
      <c r="H676">
        <f>COUNTIF(orders[BookTitle],F676)</f>
        <v>1</v>
      </c>
    </row>
    <row r="677" spans="6:8" x14ac:dyDescent="0.3">
      <c r="F677" t="str">
        <v>Not shoulder</v>
      </c>
      <c r="G677" s="24">
        <f>SUMIF(orders[BookTitle],F677,orders[TotalSales])</f>
        <v>64.44</v>
      </c>
      <c r="H677">
        <f>COUNTIF(orders[BookTitle],F677)</f>
        <v>1</v>
      </c>
    </row>
    <row r="678" spans="6:8" x14ac:dyDescent="0.3">
      <c r="F678" t="str">
        <v>Nothing</v>
      </c>
      <c r="G678" s="24">
        <f>SUMIF(orders[BookTitle],F678,orders[TotalSales])</f>
        <v>169.14</v>
      </c>
      <c r="H678">
        <f>COUNTIF(orders[BookTitle],F678)</f>
        <v>2</v>
      </c>
    </row>
    <row r="679" spans="6:8" x14ac:dyDescent="0.3">
      <c r="F679" t="str">
        <v>Nothing about</v>
      </c>
      <c r="G679" s="24">
        <f>SUMIF(orders[BookTitle],F679,orders[TotalSales])</f>
        <v>71.28</v>
      </c>
      <c r="H679">
        <f>COUNTIF(orders[BookTitle],F679)</f>
        <v>3</v>
      </c>
    </row>
    <row r="680" spans="6:8" x14ac:dyDescent="0.3">
      <c r="F680" t="str">
        <v>Nothing approach image</v>
      </c>
      <c r="G680" s="24">
        <f>SUMIF(orders[BookTitle],F680,orders[TotalSales])</f>
        <v>171.09</v>
      </c>
      <c r="H680">
        <f>COUNTIF(orders[BookTitle],F680)</f>
        <v>3</v>
      </c>
    </row>
    <row r="681" spans="6:8" x14ac:dyDescent="0.3">
      <c r="F681" t="str">
        <v>Nothing show both</v>
      </c>
      <c r="G681" s="24">
        <f>SUMIF(orders[BookTitle],F681,orders[TotalSales])</f>
        <v>64.459999999999994</v>
      </c>
      <c r="H681">
        <f>COUNTIF(orders[BookTitle],F681)</f>
        <v>1</v>
      </c>
    </row>
    <row r="682" spans="6:8" x14ac:dyDescent="0.3">
      <c r="F682" t="str">
        <v>Nothing summer</v>
      </c>
      <c r="G682" s="24">
        <f>SUMIF(orders[BookTitle],F682,orders[TotalSales])</f>
        <v>241.3</v>
      </c>
      <c r="H682">
        <f>COUNTIF(orders[BookTitle],F682)</f>
        <v>1</v>
      </c>
    </row>
    <row r="683" spans="6:8" x14ac:dyDescent="0.3">
      <c r="F683" t="str">
        <v>Notice cell</v>
      </c>
      <c r="G683" s="24">
        <f>SUMIF(orders[BookTitle],F683,orders[TotalSales])</f>
        <v>245.82999999999998</v>
      </c>
      <c r="H683">
        <f>COUNTIF(orders[BookTitle],F683)</f>
        <v>3</v>
      </c>
    </row>
    <row r="684" spans="6:8" x14ac:dyDescent="0.3">
      <c r="F684" t="str">
        <v>Notice Mrs language</v>
      </c>
      <c r="G684" s="24">
        <f>SUMIF(orders[BookTitle],F684,orders[TotalSales])</f>
        <v>261.76</v>
      </c>
      <c r="H684">
        <f>COUNTIF(orders[BookTitle],F684)</f>
        <v>2</v>
      </c>
    </row>
    <row r="685" spans="6:8" x14ac:dyDescent="0.3">
      <c r="F685" t="str">
        <v>Notice sense pass</v>
      </c>
      <c r="G685" s="24">
        <f>SUMIF(orders[BookTitle],F685,orders[TotalSales])</f>
        <v>267.14</v>
      </c>
      <c r="H685">
        <f>COUNTIF(orders[BookTitle],F685)</f>
        <v>5</v>
      </c>
    </row>
    <row r="686" spans="6:8" x14ac:dyDescent="0.3">
      <c r="F686" t="str">
        <v>Now act maybe way</v>
      </c>
      <c r="G686" s="24">
        <f>SUMIF(orders[BookTitle],F686,orders[TotalSales])</f>
        <v>77.680000000000007</v>
      </c>
      <c r="H686">
        <f>COUNTIF(orders[BookTitle],F686)</f>
        <v>2</v>
      </c>
    </row>
    <row r="687" spans="6:8" x14ac:dyDescent="0.3">
      <c r="F687" t="str">
        <v>Now small whole upon</v>
      </c>
      <c r="G687" s="24">
        <f>SUMIF(orders[BookTitle],F687,orders[TotalSales])</f>
        <v>291.32</v>
      </c>
      <c r="H687">
        <f>COUNTIF(orders[BookTitle],F687)</f>
        <v>3</v>
      </c>
    </row>
    <row r="688" spans="6:8" x14ac:dyDescent="0.3">
      <c r="F688" t="str">
        <v>Now thus because</v>
      </c>
      <c r="G688" s="24">
        <f>SUMIF(orders[BookTitle],F688,orders[TotalSales])</f>
        <v>125.55000000000001</v>
      </c>
      <c r="H688">
        <f>COUNTIF(orders[BookTitle],F688)</f>
        <v>3</v>
      </c>
    </row>
    <row r="689" spans="6:8" x14ac:dyDescent="0.3">
      <c r="F689" t="str">
        <v>Number young</v>
      </c>
      <c r="G689" s="24">
        <f>SUMIF(orders[BookTitle],F689,orders[TotalSales])</f>
        <v>113.5</v>
      </c>
      <c r="H689">
        <f>COUNTIF(orders[BookTitle],F689)</f>
        <v>2</v>
      </c>
    </row>
    <row r="690" spans="6:8" x14ac:dyDescent="0.3">
      <c r="F690" t="str">
        <v>Occur type</v>
      </c>
      <c r="G690" s="24">
        <f>SUMIF(orders[BookTitle],F690,orders[TotalSales])</f>
        <v>191.74</v>
      </c>
      <c r="H690">
        <f>COUNTIF(orders[BookTitle],F690)</f>
        <v>2</v>
      </c>
    </row>
    <row r="691" spans="6:8" x14ac:dyDescent="0.3">
      <c r="F691" t="str">
        <v>Of move somebody</v>
      </c>
      <c r="G691" s="24">
        <f>SUMIF(orders[BookTitle],F691,orders[TotalSales])</f>
        <v>208.13</v>
      </c>
      <c r="H691">
        <f>COUNTIF(orders[BookTitle],F691)</f>
        <v>3</v>
      </c>
    </row>
    <row r="692" spans="6:8" x14ac:dyDescent="0.3">
      <c r="F692" t="str">
        <v>Offer fly</v>
      </c>
      <c r="G692" s="24">
        <f>SUMIF(orders[BookTitle],F692,orders[TotalSales])</f>
        <v>86.4</v>
      </c>
      <c r="H692">
        <f>COUNTIF(orders[BookTitle],F692)</f>
        <v>1</v>
      </c>
    </row>
    <row r="693" spans="6:8" x14ac:dyDescent="0.3">
      <c r="F693" t="str">
        <v>Offer say</v>
      </c>
      <c r="G693" s="24">
        <f>SUMIF(orders[BookTitle],F693,orders[TotalSales])</f>
        <v>230.97</v>
      </c>
      <c r="H693">
        <f>COUNTIF(orders[BookTitle],F693)</f>
        <v>2</v>
      </c>
    </row>
    <row r="694" spans="6:8" x14ac:dyDescent="0.3">
      <c r="F694" t="str">
        <v>Office</v>
      </c>
      <c r="G694" s="24">
        <f>SUMIF(orders[BookTitle],F694,orders[TotalSales])</f>
        <v>81</v>
      </c>
      <c r="H694">
        <f>COUNTIF(orders[BookTitle],F694)</f>
        <v>1</v>
      </c>
    </row>
    <row r="695" spans="6:8" x14ac:dyDescent="0.3">
      <c r="F695" t="str">
        <v>Often tend</v>
      </c>
      <c r="G695" s="24">
        <f>SUMIF(orders[BookTitle],F695,orders[TotalSales])</f>
        <v>148.28</v>
      </c>
      <c r="H695">
        <f>COUNTIF(orders[BookTitle],F695)</f>
        <v>3</v>
      </c>
    </row>
    <row r="696" spans="6:8" x14ac:dyDescent="0.3">
      <c r="F696" t="str">
        <v>Oil size up</v>
      </c>
      <c r="G696" s="24">
        <f>SUMIF(orders[BookTitle],F696,orders[TotalSales])</f>
        <v>711.53</v>
      </c>
      <c r="H696">
        <f>COUNTIF(orders[BookTitle],F696)</f>
        <v>4</v>
      </c>
    </row>
    <row r="697" spans="6:8" x14ac:dyDescent="0.3">
      <c r="F697" t="str">
        <v>Ok American probably</v>
      </c>
      <c r="G697" s="24">
        <f>SUMIF(orders[BookTitle],F697,orders[TotalSales])</f>
        <v>129.86000000000001</v>
      </c>
      <c r="H697">
        <f>COUNTIF(orders[BookTitle],F697)</f>
        <v>3</v>
      </c>
    </row>
    <row r="698" spans="6:8" x14ac:dyDescent="0.3">
      <c r="F698" t="str">
        <v>Old billion research</v>
      </c>
      <c r="G698" s="24">
        <f>SUMIF(orders[BookTitle],F698,orders[TotalSales])</f>
        <v>311.14</v>
      </c>
      <c r="H698">
        <f>COUNTIF(orders[BookTitle],F698)</f>
        <v>2</v>
      </c>
    </row>
    <row r="699" spans="6:8" x14ac:dyDescent="0.3">
      <c r="F699" t="str">
        <v>Open large difficult summer</v>
      </c>
      <c r="G699" s="24">
        <f>SUMIF(orders[BookTitle],F699,orders[TotalSales])</f>
        <v>206.54</v>
      </c>
      <c r="H699">
        <f>COUNTIF(orders[BookTitle],F699)</f>
        <v>4</v>
      </c>
    </row>
    <row r="700" spans="6:8" x14ac:dyDescent="0.3">
      <c r="F700" t="str">
        <v>Option</v>
      </c>
      <c r="G700" s="24">
        <f>SUMIF(orders[BookTitle],F700,orders[TotalSales])</f>
        <v>54.06</v>
      </c>
      <c r="H700">
        <f>COUNTIF(orders[BookTitle],F700)</f>
        <v>2</v>
      </c>
    </row>
    <row r="701" spans="6:8" x14ac:dyDescent="0.3">
      <c r="F701" t="str">
        <v>Option loss</v>
      </c>
      <c r="G701" s="24">
        <f>SUMIF(orders[BookTitle],F701,orders[TotalSales])</f>
        <v>253.48</v>
      </c>
      <c r="H701">
        <f>COUNTIF(orders[BookTitle],F701)</f>
        <v>2</v>
      </c>
    </row>
    <row r="702" spans="6:8" x14ac:dyDescent="0.3">
      <c r="F702" t="str">
        <v>Or</v>
      </c>
      <c r="G702" s="24">
        <f>SUMIF(orders[BookTitle],F702,orders[TotalSales])</f>
        <v>262.07</v>
      </c>
      <c r="H702">
        <f>COUNTIF(orders[BookTitle],F702)</f>
        <v>2</v>
      </c>
    </row>
    <row r="703" spans="6:8" x14ac:dyDescent="0.3">
      <c r="F703" t="str">
        <v>Or already along</v>
      </c>
      <c r="G703" s="24">
        <f>SUMIF(orders[BookTitle],F703,orders[TotalSales])</f>
        <v>116.55000000000001</v>
      </c>
      <c r="H703">
        <f>COUNTIF(orders[BookTitle],F703)</f>
        <v>2</v>
      </c>
    </row>
    <row r="704" spans="6:8" x14ac:dyDescent="0.3">
      <c r="F704" t="str">
        <v>Or environmental</v>
      </c>
      <c r="G704" s="24">
        <f>SUMIF(orders[BookTitle],F704,orders[TotalSales])</f>
        <v>247.45999999999998</v>
      </c>
      <c r="H704">
        <f>COUNTIF(orders[BookTitle],F704)</f>
        <v>2</v>
      </c>
    </row>
    <row r="705" spans="6:8" x14ac:dyDescent="0.3">
      <c r="F705" t="str">
        <v>Or prevent agreement</v>
      </c>
      <c r="G705" s="24">
        <f>SUMIF(orders[BookTitle],F705,orders[TotalSales])</f>
        <v>96.45</v>
      </c>
      <c r="H705">
        <f>COUNTIF(orders[BookTitle],F705)</f>
        <v>1</v>
      </c>
    </row>
    <row r="706" spans="6:8" x14ac:dyDescent="0.3">
      <c r="F706" t="str">
        <v>Or top</v>
      </c>
      <c r="G706" s="24">
        <f>SUMIF(orders[BookTitle],F706,orders[TotalSales])</f>
        <v>265.41999999999996</v>
      </c>
      <c r="H706">
        <f>COUNTIF(orders[BookTitle],F706)</f>
        <v>4</v>
      </c>
    </row>
    <row r="707" spans="6:8" x14ac:dyDescent="0.3">
      <c r="F707" t="str">
        <v>Order</v>
      </c>
      <c r="G707" s="24">
        <f>SUMIF(orders[BookTitle],F707,orders[TotalSales])</f>
        <v>87.06</v>
      </c>
      <c r="H707">
        <f>COUNTIF(orders[BookTitle],F707)</f>
        <v>2</v>
      </c>
    </row>
    <row r="708" spans="6:8" x14ac:dyDescent="0.3">
      <c r="F708" t="str">
        <v>Organization himself play whole</v>
      </c>
      <c r="G708" s="24">
        <f>SUMIF(orders[BookTitle],F708,orders[TotalSales])</f>
        <v>39.659999999999997</v>
      </c>
      <c r="H708">
        <f>COUNTIF(orders[BookTitle],F708)</f>
        <v>3</v>
      </c>
    </row>
    <row r="709" spans="6:8" x14ac:dyDescent="0.3">
      <c r="F709" t="str">
        <v>Other edge radio</v>
      </c>
      <c r="G709" s="24">
        <f>SUMIF(orders[BookTitle],F709,orders[TotalSales])</f>
        <v>102.58</v>
      </c>
      <c r="H709">
        <f>COUNTIF(orders[BookTitle],F709)</f>
        <v>2</v>
      </c>
    </row>
    <row r="710" spans="6:8" x14ac:dyDescent="0.3">
      <c r="F710" t="str">
        <v>Others series lay</v>
      </c>
      <c r="G710" s="24">
        <f>SUMIF(orders[BookTitle],F710,orders[TotalSales])</f>
        <v>27.75</v>
      </c>
      <c r="H710">
        <f>COUNTIF(orders[BookTitle],F710)</f>
        <v>1</v>
      </c>
    </row>
    <row r="711" spans="6:8" x14ac:dyDescent="0.3">
      <c r="F711" t="str">
        <v>Our could reality</v>
      </c>
      <c r="G711" s="24">
        <f>SUMIF(orders[BookTitle],F711,orders[TotalSales])</f>
        <v>191</v>
      </c>
      <c r="H711">
        <f>COUNTIF(orders[BookTitle],F711)</f>
        <v>2</v>
      </c>
    </row>
    <row r="712" spans="6:8" x14ac:dyDescent="0.3">
      <c r="F712" t="str">
        <v>Our deal record</v>
      </c>
      <c r="G712" s="24">
        <f>SUMIF(orders[BookTitle],F712,orders[TotalSales])</f>
        <v>773.51</v>
      </c>
      <c r="H712">
        <f>COUNTIF(orders[BookTitle],F712)</f>
        <v>4</v>
      </c>
    </row>
    <row r="713" spans="6:8" x14ac:dyDescent="0.3">
      <c r="F713" t="str">
        <v>Our do</v>
      </c>
      <c r="G713" s="24">
        <f>SUMIF(orders[BookTitle],F713,orders[TotalSales])</f>
        <v>62.52</v>
      </c>
      <c r="H713">
        <f>COUNTIF(orders[BookTitle],F713)</f>
        <v>2</v>
      </c>
    </row>
    <row r="714" spans="6:8" x14ac:dyDescent="0.3">
      <c r="F714" t="str">
        <v>Out agree spend</v>
      </c>
      <c r="G714" s="24">
        <f>SUMIF(orders[BookTitle],F714,orders[TotalSales])</f>
        <v>60.76</v>
      </c>
      <c r="H714">
        <f>COUNTIF(orders[BookTitle],F714)</f>
        <v>1</v>
      </c>
    </row>
    <row r="715" spans="6:8" x14ac:dyDescent="0.3">
      <c r="F715" t="str">
        <v>Outside want beyond</v>
      </c>
      <c r="G715" s="24">
        <f>SUMIF(orders[BookTitle],F715,orders[TotalSales])</f>
        <v>49.81</v>
      </c>
      <c r="H715">
        <f>COUNTIF(orders[BookTitle],F715)</f>
        <v>1</v>
      </c>
    </row>
    <row r="716" spans="6:8" x14ac:dyDescent="0.3">
      <c r="F716" t="str">
        <v>Over pick</v>
      </c>
      <c r="G716" s="24">
        <f>SUMIF(orders[BookTitle],F716,orders[TotalSales])</f>
        <v>144.6</v>
      </c>
      <c r="H716">
        <f>COUNTIF(orders[BookTitle],F716)</f>
        <v>2</v>
      </c>
    </row>
    <row r="717" spans="6:8" x14ac:dyDescent="0.3">
      <c r="F717" t="str">
        <v>Own today</v>
      </c>
      <c r="G717" s="24">
        <f>SUMIF(orders[BookTitle],F717,orders[TotalSales])</f>
        <v>25.5</v>
      </c>
      <c r="H717">
        <f>COUNTIF(orders[BookTitle],F717)</f>
        <v>2</v>
      </c>
    </row>
    <row r="718" spans="6:8" x14ac:dyDescent="0.3">
      <c r="F718" t="str">
        <v>Page</v>
      </c>
      <c r="G718" s="24">
        <f>SUMIF(orders[BookTitle],F718,orders[TotalSales])</f>
        <v>196.14</v>
      </c>
      <c r="H718">
        <f>COUNTIF(orders[BookTitle],F718)</f>
        <v>2</v>
      </c>
    </row>
    <row r="719" spans="6:8" x14ac:dyDescent="0.3">
      <c r="F719" t="str">
        <v>Page data ahead suggest</v>
      </c>
      <c r="G719" s="24">
        <f>SUMIF(orders[BookTitle],F719,orders[TotalSales])</f>
        <v>322.14</v>
      </c>
      <c r="H719">
        <f>COUNTIF(orders[BookTitle],F719)</f>
        <v>3</v>
      </c>
    </row>
    <row r="720" spans="6:8" x14ac:dyDescent="0.3">
      <c r="F720" t="str">
        <v>Page method strategy</v>
      </c>
      <c r="G720" s="24">
        <f>SUMIF(orders[BookTitle],F720,orders[TotalSales])</f>
        <v>195.28</v>
      </c>
      <c r="H720">
        <f>COUNTIF(orders[BookTitle],F720)</f>
        <v>3</v>
      </c>
    </row>
    <row r="721" spans="6:8" x14ac:dyDescent="0.3">
      <c r="F721" t="str">
        <v>Painting vote</v>
      </c>
      <c r="G721" s="24">
        <f>SUMIF(orders[BookTitle],F721,orders[TotalSales])</f>
        <v>402.95</v>
      </c>
      <c r="H721">
        <f>COUNTIF(orders[BookTitle],F721)</f>
        <v>3</v>
      </c>
    </row>
    <row r="722" spans="6:8" x14ac:dyDescent="0.3">
      <c r="F722" t="str">
        <v>Painting yard</v>
      </c>
      <c r="G722" s="24">
        <f>SUMIF(orders[BookTitle],F722,orders[TotalSales])</f>
        <v>383.89</v>
      </c>
      <c r="H722">
        <f>COUNTIF(orders[BookTitle],F722)</f>
        <v>3</v>
      </c>
    </row>
    <row r="723" spans="6:8" x14ac:dyDescent="0.3">
      <c r="F723" t="str">
        <v>Parent eat skill</v>
      </c>
      <c r="G723" s="24">
        <f>SUMIF(orders[BookTitle],F723,orders[TotalSales])</f>
        <v>217.03000000000003</v>
      </c>
      <c r="H723">
        <f>COUNTIF(orders[BookTitle],F723)</f>
        <v>2</v>
      </c>
    </row>
    <row r="724" spans="6:8" x14ac:dyDescent="0.3">
      <c r="F724" t="str">
        <v>Part attorney</v>
      </c>
      <c r="G724" s="24">
        <f>SUMIF(orders[BookTitle],F724,orders[TotalSales])</f>
        <v>896.82</v>
      </c>
      <c r="H724">
        <f>COUNTIF(orders[BookTitle],F724)</f>
        <v>5</v>
      </c>
    </row>
    <row r="725" spans="6:8" x14ac:dyDescent="0.3">
      <c r="F725" t="str">
        <v>Part black</v>
      </c>
      <c r="G725" s="24">
        <f>SUMIF(orders[BookTitle],F725,orders[TotalSales])</f>
        <v>138.52000000000001</v>
      </c>
      <c r="H725">
        <f>COUNTIF(orders[BookTitle],F725)</f>
        <v>3</v>
      </c>
    </row>
    <row r="726" spans="6:8" x14ac:dyDescent="0.3">
      <c r="F726" t="str">
        <v>Part social</v>
      </c>
      <c r="G726" s="24">
        <f>SUMIF(orders[BookTitle],F726,orders[TotalSales])</f>
        <v>116.75999999999999</v>
      </c>
      <c r="H726">
        <f>COUNTIF(orders[BookTitle],F726)</f>
        <v>2</v>
      </c>
    </row>
    <row r="727" spans="6:8" x14ac:dyDescent="0.3">
      <c r="F727" t="str">
        <v>Part until</v>
      </c>
      <c r="G727" s="24">
        <f>SUMIF(orders[BookTitle],F727,orders[TotalSales])</f>
        <v>222.24</v>
      </c>
      <c r="H727">
        <f>COUNTIF(orders[BookTitle],F727)</f>
        <v>3</v>
      </c>
    </row>
    <row r="728" spans="6:8" x14ac:dyDescent="0.3">
      <c r="F728" t="str">
        <v>Participant development great much</v>
      </c>
      <c r="G728" s="24">
        <f>SUMIF(orders[BookTitle],F728,orders[TotalSales])</f>
        <v>49.08</v>
      </c>
      <c r="H728">
        <f>COUNTIF(orders[BookTitle],F728)</f>
        <v>2</v>
      </c>
    </row>
    <row r="729" spans="6:8" x14ac:dyDescent="0.3">
      <c r="F729" t="str">
        <v>Particular trouble soon</v>
      </c>
      <c r="G729" s="24">
        <f>SUMIF(orders[BookTitle],F729,orders[TotalSales])</f>
        <v>708.16</v>
      </c>
      <c r="H729">
        <f>COUNTIF(orders[BookTitle],F729)</f>
        <v>4</v>
      </c>
    </row>
    <row r="730" spans="6:8" x14ac:dyDescent="0.3">
      <c r="F730" t="str">
        <v>Particularly fast day</v>
      </c>
      <c r="G730" s="24">
        <f>SUMIF(orders[BookTitle],F730,orders[TotalSales])</f>
        <v>222.2</v>
      </c>
      <c r="H730">
        <f>COUNTIF(orders[BookTitle],F730)</f>
        <v>3</v>
      </c>
    </row>
    <row r="731" spans="6:8" x14ac:dyDescent="0.3">
      <c r="F731" t="str">
        <v>Partner another</v>
      </c>
      <c r="G731" s="24">
        <f>SUMIF(orders[BookTitle],F731,orders[TotalSales])</f>
        <v>30.11</v>
      </c>
      <c r="H731">
        <f>COUNTIF(orders[BookTitle],F731)</f>
        <v>1</v>
      </c>
    </row>
    <row r="732" spans="6:8" x14ac:dyDescent="0.3">
      <c r="F732" t="str">
        <v>Partner community</v>
      </c>
      <c r="G732" s="24">
        <f>SUMIF(orders[BookTitle],F732,orders[TotalSales])</f>
        <v>33.200000000000003</v>
      </c>
      <c r="H732">
        <f>COUNTIF(orders[BookTitle],F732)</f>
        <v>1</v>
      </c>
    </row>
    <row r="733" spans="6:8" x14ac:dyDescent="0.3">
      <c r="F733" t="str">
        <v>Partner we guess record</v>
      </c>
      <c r="G733" s="24">
        <f>SUMIF(orders[BookTitle],F733,orders[TotalSales])</f>
        <v>233.51999999999998</v>
      </c>
      <c r="H733">
        <f>COUNTIF(orders[BookTitle],F733)</f>
        <v>2</v>
      </c>
    </row>
    <row r="734" spans="6:8" x14ac:dyDescent="0.3">
      <c r="F734" t="str">
        <v>Party budget let month</v>
      </c>
      <c r="G734" s="24">
        <f>SUMIF(orders[BookTitle],F734,orders[TotalSales])</f>
        <v>114.65</v>
      </c>
      <c r="H734">
        <f>COUNTIF(orders[BookTitle],F734)</f>
        <v>2</v>
      </c>
    </row>
    <row r="735" spans="6:8" x14ac:dyDescent="0.3">
      <c r="F735" t="str">
        <v>Party computer base</v>
      </c>
      <c r="G735" s="24">
        <f>SUMIF(orders[BookTitle],F735,orders[TotalSales])</f>
        <v>92.3</v>
      </c>
      <c r="H735">
        <f>COUNTIF(orders[BookTitle],F735)</f>
        <v>2</v>
      </c>
    </row>
    <row r="736" spans="6:8" x14ac:dyDescent="0.3">
      <c r="F736" t="str">
        <v>Past try American</v>
      </c>
      <c r="G736" s="24">
        <f>SUMIF(orders[BookTitle],F736,orders[TotalSales])</f>
        <v>79.72</v>
      </c>
      <c r="H736">
        <f>COUNTIF(orders[BookTitle],F736)</f>
        <v>2</v>
      </c>
    </row>
    <row r="737" spans="6:8" x14ac:dyDescent="0.3">
      <c r="F737" t="str">
        <v>Pay ahead few magazine</v>
      </c>
      <c r="G737" s="24">
        <f>SUMIF(orders[BookTitle],F737,orders[TotalSales])</f>
        <v>431.53</v>
      </c>
      <c r="H737">
        <f>COUNTIF(orders[BookTitle],F737)</f>
        <v>4</v>
      </c>
    </row>
    <row r="738" spans="6:8" x14ac:dyDescent="0.3">
      <c r="F738" t="str">
        <v>Peace</v>
      </c>
      <c r="G738" s="24">
        <f>SUMIF(orders[BookTitle],F738,orders[TotalSales])</f>
        <v>273.44</v>
      </c>
      <c r="H738">
        <f>COUNTIF(orders[BookTitle],F738)</f>
        <v>3</v>
      </c>
    </row>
    <row r="739" spans="6:8" x14ac:dyDescent="0.3">
      <c r="F739" t="str">
        <v>Peace collection theory</v>
      </c>
      <c r="G739" s="24">
        <f>SUMIF(orders[BookTitle],F739,orders[TotalSales])</f>
        <v>333.95</v>
      </c>
      <c r="H739">
        <f>COUNTIF(orders[BookTitle],F739)</f>
        <v>2</v>
      </c>
    </row>
    <row r="740" spans="6:8" x14ac:dyDescent="0.3">
      <c r="F740" t="str">
        <v>Peace least find</v>
      </c>
      <c r="G740" s="24">
        <f>SUMIF(orders[BookTitle],F740,orders[TotalSales])</f>
        <v>226.84</v>
      </c>
      <c r="H740">
        <f>COUNTIF(orders[BookTitle],F740)</f>
        <v>3</v>
      </c>
    </row>
    <row r="741" spans="6:8" x14ac:dyDescent="0.3">
      <c r="F741" t="str">
        <v>People instead thousand</v>
      </c>
      <c r="G741" s="24">
        <f>SUMIF(orders[BookTitle],F741,orders[TotalSales])</f>
        <v>255.35</v>
      </c>
      <c r="H741">
        <f>COUNTIF(orders[BookTitle],F741)</f>
        <v>3</v>
      </c>
    </row>
    <row r="742" spans="6:8" x14ac:dyDescent="0.3">
      <c r="F742" t="str">
        <v>People scientist</v>
      </c>
      <c r="G742" s="24">
        <f>SUMIF(orders[BookTitle],F742,orders[TotalSales])</f>
        <v>65.38</v>
      </c>
      <c r="H742">
        <f>COUNTIF(orders[BookTitle],F742)</f>
        <v>1</v>
      </c>
    </row>
    <row r="743" spans="6:8" x14ac:dyDescent="0.3">
      <c r="F743" t="str">
        <v>Per course my</v>
      </c>
      <c r="G743" s="24">
        <f>SUMIF(orders[BookTitle],F743,orders[TotalSales])</f>
        <v>84.63</v>
      </c>
      <c r="H743">
        <f>COUNTIF(orders[BookTitle],F743)</f>
        <v>1</v>
      </c>
    </row>
    <row r="744" spans="6:8" x14ac:dyDescent="0.3">
      <c r="F744" t="str">
        <v>Per executive let</v>
      </c>
      <c r="G744" s="24">
        <f>SUMIF(orders[BookTitle],F744,orders[TotalSales])</f>
        <v>199.34</v>
      </c>
      <c r="H744">
        <f>COUNTIF(orders[BookTitle],F744)</f>
        <v>3</v>
      </c>
    </row>
    <row r="745" spans="6:8" x14ac:dyDescent="0.3">
      <c r="F745" t="str">
        <v>Per occur speech</v>
      </c>
      <c r="G745" s="24">
        <f>SUMIF(orders[BookTitle],F745,orders[TotalSales])</f>
        <v>342.92999999999995</v>
      </c>
      <c r="H745">
        <f>COUNTIF(orders[BookTitle],F745)</f>
        <v>3</v>
      </c>
    </row>
    <row r="746" spans="6:8" x14ac:dyDescent="0.3">
      <c r="F746" t="str">
        <v>Perform degree</v>
      </c>
      <c r="G746" s="24">
        <f>SUMIF(orders[BookTitle],F746,orders[TotalSales])</f>
        <v>77.710000000000008</v>
      </c>
      <c r="H746">
        <f>COUNTIF(orders[BookTitle],F746)</f>
        <v>3</v>
      </c>
    </row>
    <row r="747" spans="6:8" x14ac:dyDescent="0.3">
      <c r="F747" t="str">
        <v>Perform wait wait</v>
      </c>
      <c r="G747" s="24">
        <f>SUMIF(orders[BookTitle],F747,orders[TotalSales])</f>
        <v>175.31</v>
      </c>
      <c r="H747">
        <f>COUNTIF(orders[BookTitle],F747)</f>
        <v>2</v>
      </c>
    </row>
    <row r="748" spans="6:8" x14ac:dyDescent="0.3">
      <c r="F748" t="str">
        <v>Performance performance continue</v>
      </c>
      <c r="G748" s="24">
        <f>SUMIF(orders[BookTitle],F748,orders[TotalSales])</f>
        <v>97.259999999999991</v>
      </c>
      <c r="H748">
        <f>COUNTIF(orders[BookTitle],F748)</f>
        <v>3</v>
      </c>
    </row>
    <row r="749" spans="6:8" x14ac:dyDescent="0.3">
      <c r="F749" t="str">
        <v>Performance which</v>
      </c>
      <c r="G749" s="24">
        <f>SUMIF(orders[BookTitle],F749,orders[TotalSales])</f>
        <v>163.43</v>
      </c>
      <c r="H749">
        <f>COUNTIF(orders[BookTitle],F749)</f>
        <v>3</v>
      </c>
    </row>
    <row r="750" spans="6:8" x14ac:dyDescent="0.3">
      <c r="F750" t="str">
        <v>Perhaps low economy page</v>
      </c>
      <c r="G750" s="24">
        <f>SUMIF(orders[BookTitle],F750,orders[TotalSales])</f>
        <v>242.11</v>
      </c>
      <c r="H750">
        <f>COUNTIF(orders[BookTitle],F750)</f>
        <v>4</v>
      </c>
    </row>
    <row r="751" spans="6:8" x14ac:dyDescent="0.3">
      <c r="F751" t="str">
        <v>Perhaps seek</v>
      </c>
      <c r="G751" s="24">
        <f>SUMIF(orders[BookTitle],F751,orders[TotalSales])</f>
        <v>184.22</v>
      </c>
      <c r="H751">
        <f>COUNTIF(orders[BookTitle],F751)</f>
        <v>3</v>
      </c>
    </row>
    <row r="752" spans="6:8" x14ac:dyDescent="0.3">
      <c r="F752" t="str">
        <v>Person near</v>
      </c>
      <c r="G752" s="24">
        <f>SUMIF(orders[BookTitle],F752,orders[TotalSales])</f>
        <v>105.42999999999999</v>
      </c>
      <c r="H752">
        <f>COUNTIF(orders[BookTitle],F752)</f>
        <v>3</v>
      </c>
    </row>
    <row r="753" spans="6:8" x14ac:dyDescent="0.3">
      <c r="F753" t="str">
        <v>Person very always</v>
      </c>
      <c r="G753" s="24">
        <f>SUMIF(orders[BookTitle],F753,orders[TotalSales])</f>
        <v>393.63</v>
      </c>
      <c r="H753">
        <f>COUNTIF(orders[BookTitle],F753)</f>
        <v>2</v>
      </c>
    </row>
    <row r="754" spans="6:8" x14ac:dyDescent="0.3">
      <c r="F754" t="str">
        <v>Personal</v>
      </c>
      <c r="G754" s="24">
        <f>SUMIF(orders[BookTitle],F754,orders[TotalSales])</f>
        <v>83.47999999999999</v>
      </c>
      <c r="H754">
        <f>COUNTIF(orders[BookTitle],F754)</f>
        <v>2</v>
      </c>
    </row>
    <row r="755" spans="6:8" x14ac:dyDescent="0.3">
      <c r="F755" t="str">
        <v>Personal safe summer</v>
      </c>
      <c r="G755" s="24">
        <f>SUMIF(orders[BookTitle],F755,orders[TotalSales])</f>
        <v>50.55</v>
      </c>
      <c r="H755">
        <f>COUNTIF(orders[BookTitle],F755)</f>
        <v>2</v>
      </c>
    </row>
    <row r="756" spans="6:8" x14ac:dyDescent="0.3">
      <c r="F756" t="str">
        <v>Phone</v>
      </c>
      <c r="G756" s="24">
        <f>SUMIF(orders[BookTitle],F756,orders[TotalSales])</f>
        <v>85.4</v>
      </c>
      <c r="H756">
        <f>COUNTIF(orders[BookTitle],F756)</f>
        <v>1</v>
      </c>
    </row>
    <row r="757" spans="6:8" x14ac:dyDescent="0.3">
      <c r="F757" t="str">
        <v>Phone move base</v>
      </c>
      <c r="G757" s="24">
        <f>SUMIF(orders[BookTitle],F757,orders[TotalSales])</f>
        <v>79.62</v>
      </c>
      <c r="H757">
        <f>COUNTIF(orders[BookTitle],F757)</f>
        <v>4</v>
      </c>
    </row>
    <row r="758" spans="6:8" x14ac:dyDescent="0.3">
      <c r="F758" t="str">
        <v>Physical prove</v>
      </c>
      <c r="G758" s="24">
        <f>SUMIF(orders[BookTitle],F758,orders[TotalSales])</f>
        <v>97.08</v>
      </c>
      <c r="H758">
        <f>COUNTIF(orders[BookTitle],F758)</f>
        <v>2</v>
      </c>
    </row>
    <row r="759" spans="6:8" x14ac:dyDescent="0.3">
      <c r="F759" t="str">
        <v>Picture event place four</v>
      </c>
      <c r="G759" s="24">
        <f>SUMIF(orders[BookTitle],F759,orders[TotalSales])</f>
        <v>192.57</v>
      </c>
      <c r="H759">
        <f>COUNTIF(orders[BookTitle],F759)</f>
        <v>3</v>
      </c>
    </row>
    <row r="760" spans="6:8" x14ac:dyDescent="0.3">
      <c r="F760" t="str">
        <v>Picture particularly season together</v>
      </c>
      <c r="G760" s="24">
        <f>SUMIF(orders[BookTitle],F760,orders[TotalSales])</f>
        <v>19.05</v>
      </c>
      <c r="H760">
        <f>COUNTIF(orders[BookTitle],F760)</f>
        <v>1</v>
      </c>
    </row>
    <row r="761" spans="6:8" x14ac:dyDescent="0.3">
      <c r="F761" t="str">
        <v>Piece choice</v>
      </c>
      <c r="G761" s="24">
        <f>SUMIF(orders[BookTitle],F761,orders[TotalSales])</f>
        <v>237.3</v>
      </c>
      <c r="H761">
        <f>COUNTIF(orders[BookTitle],F761)</f>
        <v>4</v>
      </c>
    </row>
    <row r="762" spans="6:8" x14ac:dyDescent="0.3">
      <c r="F762" t="str">
        <v>Piece protect</v>
      </c>
      <c r="G762" s="24">
        <f>SUMIF(orders[BookTitle],F762,orders[TotalSales])</f>
        <v>592.29999999999995</v>
      </c>
      <c r="H762">
        <f>COUNTIF(orders[BookTitle],F762)</f>
        <v>4</v>
      </c>
    </row>
    <row r="763" spans="6:8" x14ac:dyDescent="0.3">
      <c r="F763" t="str">
        <v>Piece thought during fly</v>
      </c>
      <c r="G763" s="24">
        <f>SUMIF(orders[BookTitle],F763,orders[TotalSales])</f>
        <v>385.5</v>
      </c>
      <c r="H763">
        <f>COUNTIF(orders[BookTitle],F763)</f>
        <v>3</v>
      </c>
    </row>
    <row r="764" spans="6:8" x14ac:dyDescent="0.3">
      <c r="F764" t="str">
        <v>Plant ago</v>
      </c>
      <c r="G764" s="24">
        <f>SUMIF(orders[BookTitle],F764,orders[TotalSales])</f>
        <v>227.71</v>
      </c>
      <c r="H764">
        <f>COUNTIF(orders[BookTitle],F764)</f>
        <v>3</v>
      </c>
    </row>
    <row r="765" spans="6:8" x14ac:dyDescent="0.3">
      <c r="F765" t="str">
        <v>Player happen</v>
      </c>
      <c r="G765" s="24">
        <f>SUMIF(orders[BookTitle],F765,orders[TotalSales])</f>
        <v>541.51</v>
      </c>
      <c r="H765">
        <f>COUNTIF(orders[BookTitle],F765)</f>
        <v>3</v>
      </c>
    </row>
    <row r="766" spans="6:8" x14ac:dyDescent="0.3">
      <c r="F766" t="str">
        <v>Player send</v>
      </c>
      <c r="G766" s="24">
        <f>SUMIF(orders[BookTitle],F766,orders[TotalSales])</f>
        <v>149.63999999999999</v>
      </c>
      <c r="H766">
        <f>COUNTIF(orders[BookTitle],F766)</f>
        <v>4</v>
      </c>
    </row>
    <row r="767" spans="6:8" x14ac:dyDescent="0.3">
      <c r="F767" t="str">
        <v>Pm then</v>
      </c>
      <c r="G767" s="24">
        <f>SUMIF(orders[BookTitle],F767,orders[TotalSales])</f>
        <v>132.80000000000001</v>
      </c>
      <c r="H767">
        <f>COUNTIF(orders[BookTitle],F767)</f>
        <v>2</v>
      </c>
    </row>
    <row r="768" spans="6:8" x14ac:dyDescent="0.3">
      <c r="F768" t="str">
        <v>Police include dream</v>
      </c>
      <c r="G768" s="24">
        <f>SUMIF(orders[BookTitle],F768,orders[TotalSales])</f>
        <v>938.91000000000008</v>
      </c>
      <c r="H768">
        <f>COUNTIF(orders[BookTitle],F768)</f>
        <v>5</v>
      </c>
    </row>
    <row r="769" spans="6:8" x14ac:dyDescent="0.3">
      <c r="F769" t="str">
        <v>Policy turn</v>
      </c>
      <c r="G769" s="24">
        <f>SUMIF(orders[BookTitle],F769,orders[TotalSales])</f>
        <v>243.17000000000002</v>
      </c>
      <c r="H769">
        <f>COUNTIF(orders[BookTitle],F769)</f>
        <v>2</v>
      </c>
    </row>
    <row r="770" spans="6:8" x14ac:dyDescent="0.3">
      <c r="F770" t="str">
        <v>Political threat</v>
      </c>
      <c r="G770" s="24">
        <f>SUMIF(orders[BookTitle],F770,orders[TotalSales])</f>
        <v>254.45</v>
      </c>
      <c r="H770">
        <f>COUNTIF(orders[BookTitle],F770)</f>
        <v>3</v>
      </c>
    </row>
    <row r="771" spans="6:8" x14ac:dyDescent="0.3">
      <c r="F771" t="str">
        <v>Poor film measure</v>
      </c>
      <c r="G771" s="24">
        <f>SUMIF(orders[BookTitle],F771,orders[TotalSales])</f>
        <v>76.760000000000005</v>
      </c>
      <c r="H771">
        <f>COUNTIF(orders[BookTitle],F771)</f>
        <v>1</v>
      </c>
    </row>
    <row r="772" spans="6:8" x14ac:dyDescent="0.3">
      <c r="F772" t="str">
        <v>Poor western market</v>
      </c>
      <c r="G772" s="24">
        <f>SUMIF(orders[BookTitle],F772,orders[TotalSales])</f>
        <v>76.64</v>
      </c>
      <c r="H772">
        <f>COUNTIF(orders[BookTitle],F772)</f>
        <v>1</v>
      </c>
    </row>
    <row r="773" spans="6:8" x14ac:dyDescent="0.3">
      <c r="F773" t="str">
        <v>Population reflect issue father</v>
      </c>
      <c r="G773" s="24">
        <f>SUMIF(orders[BookTitle],F773,orders[TotalSales])</f>
        <v>16.47</v>
      </c>
      <c r="H773">
        <f>COUNTIF(orders[BookTitle],F773)</f>
        <v>1</v>
      </c>
    </row>
    <row r="774" spans="6:8" x14ac:dyDescent="0.3">
      <c r="F774" t="str">
        <v>Position clear question</v>
      </c>
      <c r="G774" s="24">
        <f>SUMIF(orders[BookTitle],F774,orders[TotalSales])</f>
        <v>109.34</v>
      </c>
      <c r="H774">
        <f>COUNTIF(orders[BookTitle],F774)</f>
        <v>2</v>
      </c>
    </row>
    <row r="775" spans="6:8" x14ac:dyDescent="0.3">
      <c r="F775" t="str">
        <v>Positive about</v>
      </c>
      <c r="G775" s="24">
        <f>SUMIF(orders[BookTitle],F775,orders[TotalSales])</f>
        <v>214.4</v>
      </c>
      <c r="H775">
        <f>COUNTIF(orders[BookTitle],F775)</f>
        <v>2</v>
      </c>
    </row>
    <row r="776" spans="6:8" x14ac:dyDescent="0.3">
      <c r="F776" t="str">
        <v>Positive near</v>
      </c>
      <c r="G776" s="24">
        <f>SUMIF(orders[BookTitle],F776,orders[TotalSales])</f>
        <v>366.65</v>
      </c>
      <c r="H776">
        <f>COUNTIF(orders[BookTitle],F776)</f>
        <v>2</v>
      </c>
    </row>
    <row r="777" spans="6:8" x14ac:dyDescent="0.3">
      <c r="F777" t="str">
        <v>Positive way</v>
      </c>
      <c r="G777" s="24">
        <f>SUMIF(orders[BookTitle],F777,orders[TotalSales])</f>
        <v>264.74</v>
      </c>
      <c r="H777">
        <f>COUNTIF(orders[BookTitle],F777)</f>
        <v>2</v>
      </c>
    </row>
    <row r="778" spans="6:8" x14ac:dyDescent="0.3">
      <c r="F778" t="str">
        <v>Power on town</v>
      </c>
      <c r="G778" s="24">
        <f>SUMIF(orders[BookTitle],F778,orders[TotalSales])</f>
        <v>120.03</v>
      </c>
      <c r="H778">
        <f>COUNTIF(orders[BookTitle],F778)</f>
        <v>2</v>
      </c>
    </row>
    <row r="779" spans="6:8" x14ac:dyDescent="0.3">
      <c r="F779" t="str">
        <v>Power second everybody</v>
      </c>
      <c r="G779" s="24">
        <f>SUMIF(orders[BookTitle],F779,orders[TotalSales])</f>
        <v>68.430000000000007</v>
      </c>
      <c r="H779">
        <f>COUNTIF(orders[BookTitle],F779)</f>
        <v>2</v>
      </c>
    </row>
    <row r="780" spans="6:8" x14ac:dyDescent="0.3">
      <c r="F780" t="str">
        <v>Power until source worker</v>
      </c>
      <c r="G780" s="24">
        <f>SUMIF(orders[BookTitle],F780,orders[TotalSales])</f>
        <v>53.74</v>
      </c>
      <c r="H780">
        <f>COUNTIF(orders[BookTitle],F780)</f>
        <v>1</v>
      </c>
    </row>
    <row r="781" spans="6:8" x14ac:dyDescent="0.3">
      <c r="F781" t="str">
        <v>Practice father</v>
      </c>
      <c r="G781" s="24">
        <f>SUMIF(orders[BookTitle],F781,orders[TotalSales])</f>
        <v>127.4</v>
      </c>
      <c r="H781">
        <f>COUNTIF(orders[BookTitle],F781)</f>
        <v>1</v>
      </c>
    </row>
    <row r="782" spans="6:8" x14ac:dyDescent="0.3">
      <c r="F782" t="str">
        <v>Prepare trial</v>
      </c>
      <c r="G782" s="24">
        <f>SUMIF(orders[BookTitle],F782,orders[TotalSales])</f>
        <v>564.76</v>
      </c>
      <c r="H782">
        <f>COUNTIF(orders[BookTitle],F782)</f>
        <v>5</v>
      </c>
    </row>
    <row r="783" spans="6:8" x14ac:dyDescent="0.3">
      <c r="F783" t="str">
        <v>Prepare world court</v>
      </c>
      <c r="G783" s="24">
        <f>SUMIF(orders[BookTitle],F783,orders[TotalSales])</f>
        <v>409.9</v>
      </c>
      <c r="H783">
        <f>COUNTIF(orders[BookTitle],F783)</f>
        <v>7</v>
      </c>
    </row>
    <row r="784" spans="6:8" x14ac:dyDescent="0.3">
      <c r="F784" t="str">
        <v>Present listen</v>
      </c>
      <c r="G784" s="24">
        <f>SUMIF(orders[BookTitle],F784,orders[TotalSales])</f>
        <v>180.22</v>
      </c>
      <c r="H784">
        <f>COUNTIF(orders[BookTitle],F784)</f>
        <v>2</v>
      </c>
    </row>
    <row r="785" spans="6:8" x14ac:dyDescent="0.3">
      <c r="F785" t="str">
        <v>President food news</v>
      </c>
      <c r="G785" s="24">
        <f>SUMIF(orders[BookTitle],F785,orders[TotalSales])</f>
        <v>229.15</v>
      </c>
      <c r="H785">
        <f>COUNTIF(orders[BookTitle],F785)</f>
        <v>2</v>
      </c>
    </row>
    <row r="786" spans="6:8" x14ac:dyDescent="0.3">
      <c r="F786" t="str">
        <v>President read lawyer</v>
      </c>
      <c r="G786" s="24">
        <f>SUMIF(orders[BookTitle],F786,orders[TotalSales])</f>
        <v>33.6</v>
      </c>
      <c r="H786">
        <f>COUNTIF(orders[BookTitle],F786)</f>
        <v>1</v>
      </c>
    </row>
    <row r="787" spans="6:8" x14ac:dyDescent="0.3">
      <c r="F787" t="str">
        <v>Pressure American</v>
      </c>
      <c r="G787" s="24">
        <f>SUMIF(orders[BookTitle],F787,orders[TotalSales])</f>
        <v>38.72</v>
      </c>
      <c r="H787">
        <f>COUNTIF(orders[BookTitle],F787)</f>
        <v>1</v>
      </c>
    </row>
    <row r="788" spans="6:8" x14ac:dyDescent="0.3">
      <c r="F788" t="str">
        <v>Pressure father exist hour</v>
      </c>
      <c r="G788" s="24">
        <f>SUMIF(orders[BookTitle],F788,orders[TotalSales])</f>
        <v>28.509999999999998</v>
      </c>
      <c r="H788">
        <f>COUNTIF(orders[BookTitle],F788)</f>
        <v>2</v>
      </c>
    </row>
    <row r="789" spans="6:8" x14ac:dyDescent="0.3">
      <c r="F789" t="str">
        <v>Pretty system government</v>
      </c>
      <c r="G789" s="24">
        <f>SUMIF(orders[BookTitle],F789,orders[TotalSales])</f>
        <v>219.7</v>
      </c>
      <c r="H789">
        <f>COUNTIF(orders[BookTitle],F789)</f>
        <v>3</v>
      </c>
    </row>
    <row r="790" spans="6:8" x14ac:dyDescent="0.3">
      <c r="F790" t="str">
        <v>Prevent allow</v>
      </c>
      <c r="G790" s="24">
        <f>SUMIF(orders[BookTitle],F790,orders[TotalSales])</f>
        <v>124.71</v>
      </c>
      <c r="H790">
        <f>COUNTIF(orders[BookTitle],F790)</f>
        <v>1</v>
      </c>
    </row>
    <row r="791" spans="6:8" x14ac:dyDescent="0.3">
      <c r="F791" t="str">
        <v>Prevent likely technology same</v>
      </c>
      <c r="G791" s="24">
        <f>SUMIF(orders[BookTitle],F791,orders[TotalSales])</f>
        <v>10.84</v>
      </c>
      <c r="H791">
        <f>COUNTIF(orders[BookTitle],F791)</f>
        <v>1</v>
      </c>
    </row>
    <row r="792" spans="6:8" x14ac:dyDescent="0.3">
      <c r="F792" t="str">
        <v>Price senior whom down</v>
      </c>
      <c r="G792" s="24">
        <f>SUMIF(orders[BookTitle],F792,orders[TotalSales])</f>
        <v>253.48000000000002</v>
      </c>
      <c r="H792">
        <f>COUNTIF(orders[BookTitle],F792)</f>
        <v>4</v>
      </c>
    </row>
    <row r="793" spans="6:8" x14ac:dyDescent="0.3">
      <c r="F793" t="str">
        <v>Probably seek subject</v>
      </c>
      <c r="G793" s="24">
        <f>SUMIF(orders[BookTitle],F793,orders[TotalSales])</f>
        <v>327.32</v>
      </c>
      <c r="H793">
        <f>COUNTIF(orders[BookTitle],F793)</f>
        <v>2</v>
      </c>
    </row>
    <row r="794" spans="6:8" x14ac:dyDescent="0.3">
      <c r="F794" t="str">
        <v>Process social room</v>
      </c>
      <c r="G794" s="24">
        <f>SUMIF(orders[BookTitle],F794,orders[TotalSales])</f>
        <v>175.16</v>
      </c>
      <c r="H794">
        <f>COUNTIF(orders[BookTitle],F794)</f>
        <v>3</v>
      </c>
    </row>
    <row r="795" spans="6:8" x14ac:dyDescent="0.3">
      <c r="F795" t="str">
        <v>Produce imagine memory use</v>
      </c>
      <c r="G795" s="24">
        <f>SUMIF(orders[BookTitle],F795,orders[TotalSales])</f>
        <v>97.710000000000008</v>
      </c>
      <c r="H795">
        <f>COUNTIF(orders[BookTitle],F795)</f>
        <v>2</v>
      </c>
    </row>
    <row r="796" spans="6:8" x14ac:dyDescent="0.3">
      <c r="F796" t="str">
        <v>Produce trip site</v>
      </c>
      <c r="G796" s="24">
        <f>SUMIF(orders[BookTitle],F796,orders[TotalSales])</f>
        <v>208.32</v>
      </c>
      <c r="H796">
        <f>COUNTIF(orders[BookTitle],F796)</f>
        <v>6</v>
      </c>
    </row>
    <row r="797" spans="6:8" x14ac:dyDescent="0.3">
      <c r="F797" t="str">
        <v>Production eight citizen</v>
      </c>
      <c r="G797" s="24">
        <f>SUMIF(orders[BookTitle],F797,orders[TotalSales])</f>
        <v>72.930000000000007</v>
      </c>
      <c r="H797">
        <f>COUNTIF(orders[BookTitle],F797)</f>
        <v>2</v>
      </c>
    </row>
    <row r="798" spans="6:8" x14ac:dyDescent="0.3">
      <c r="F798" t="str">
        <v>Production significant wrong</v>
      </c>
      <c r="G798" s="24">
        <f>SUMIF(orders[BookTitle],F798,orders[TotalSales])</f>
        <v>153</v>
      </c>
      <c r="H798">
        <f>COUNTIF(orders[BookTitle],F798)</f>
        <v>4</v>
      </c>
    </row>
    <row r="799" spans="6:8" x14ac:dyDescent="0.3">
      <c r="F799" t="str">
        <v>Professional scene author</v>
      </c>
      <c r="G799" s="24">
        <f>SUMIF(orders[BookTitle],F799,orders[TotalSales])</f>
        <v>155.82999999999998</v>
      </c>
      <c r="H799">
        <f>COUNTIF(orders[BookTitle],F799)</f>
        <v>3</v>
      </c>
    </row>
    <row r="800" spans="6:8" x14ac:dyDescent="0.3">
      <c r="F800" t="str">
        <v>Professor more</v>
      </c>
      <c r="G800" s="24">
        <f>SUMIF(orders[BookTitle],F800,orders[TotalSales])</f>
        <v>223.76</v>
      </c>
      <c r="H800">
        <f>COUNTIF(orders[BookTitle],F800)</f>
        <v>3</v>
      </c>
    </row>
    <row r="801" spans="6:8" x14ac:dyDescent="0.3">
      <c r="F801" t="str">
        <v>Professor record style</v>
      </c>
      <c r="G801" s="24">
        <f>SUMIF(orders[BookTitle],F801,orders[TotalSales])</f>
        <v>186.48</v>
      </c>
      <c r="H801">
        <f>COUNTIF(orders[BookTitle],F801)</f>
        <v>6</v>
      </c>
    </row>
    <row r="802" spans="6:8" x14ac:dyDescent="0.3">
      <c r="F802" t="str">
        <v>Professor sometimes</v>
      </c>
      <c r="G802" s="24">
        <f>SUMIF(orders[BookTitle],F802,orders[TotalSales])</f>
        <v>50.38</v>
      </c>
      <c r="H802">
        <f>COUNTIF(orders[BookTitle],F802)</f>
        <v>2</v>
      </c>
    </row>
    <row r="803" spans="6:8" x14ac:dyDescent="0.3">
      <c r="F803" t="str">
        <v>Project develop decide</v>
      </c>
      <c r="G803" s="24">
        <f>SUMIF(orders[BookTitle],F803,orders[TotalSales])</f>
        <v>401</v>
      </c>
      <c r="H803">
        <f>COUNTIF(orders[BookTitle],F803)</f>
        <v>6</v>
      </c>
    </row>
    <row r="804" spans="6:8" x14ac:dyDescent="0.3">
      <c r="F804" t="str">
        <v>Prove involve</v>
      </c>
      <c r="G804" s="24">
        <f>SUMIF(orders[BookTitle],F804,orders[TotalSales])</f>
        <v>225.66</v>
      </c>
      <c r="H804">
        <f>COUNTIF(orders[BookTitle],F804)</f>
        <v>2</v>
      </c>
    </row>
    <row r="805" spans="6:8" x14ac:dyDescent="0.3">
      <c r="F805" t="str">
        <v>Prove off</v>
      </c>
      <c r="G805" s="24">
        <f>SUMIF(orders[BookTitle],F805,orders[TotalSales])</f>
        <v>28.2</v>
      </c>
      <c r="H805">
        <f>COUNTIF(orders[BookTitle],F805)</f>
        <v>2</v>
      </c>
    </row>
    <row r="806" spans="6:8" x14ac:dyDescent="0.3">
      <c r="F806" t="str">
        <v>Prove tax</v>
      </c>
      <c r="G806" s="24">
        <f>SUMIF(orders[BookTitle],F806,orders[TotalSales])</f>
        <v>49.37</v>
      </c>
      <c r="H806">
        <f>COUNTIF(orders[BookTitle],F806)</f>
        <v>1</v>
      </c>
    </row>
    <row r="807" spans="6:8" x14ac:dyDescent="0.3">
      <c r="F807" t="str">
        <v>Pull behind bring</v>
      </c>
      <c r="G807" s="24">
        <f>SUMIF(orders[BookTitle],F807,orders[TotalSales])</f>
        <v>61.8</v>
      </c>
      <c r="H807">
        <f>COUNTIF(orders[BookTitle],F807)</f>
        <v>1</v>
      </c>
    </row>
    <row r="808" spans="6:8" x14ac:dyDescent="0.3">
      <c r="F808" t="str">
        <v>Purpose present Mr</v>
      </c>
      <c r="G808" s="24">
        <f>SUMIF(orders[BookTitle],F808,orders[TotalSales])</f>
        <v>182</v>
      </c>
      <c r="H808">
        <f>COUNTIF(orders[BookTitle],F808)</f>
        <v>2</v>
      </c>
    </row>
    <row r="809" spans="6:8" x14ac:dyDescent="0.3">
      <c r="F809" t="str">
        <v>Purpose trial</v>
      </c>
      <c r="G809" s="24">
        <f>SUMIF(orders[BookTitle],F809,orders[TotalSales])</f>
        <v>256.78000000000003</v>
      </c>
      <c r="H809">
        <f>COUNTIF(orders[BookTitle],F809)</f>
        <v>4</v>
      </c>
    </row>
    <row r="810" spans="6:8" x14ac:dyDescent="0.3">
      <c r="F810" t="str">
        <v>Push learn</v>
      </c>
      <c r="G810" s="24">
        <f>SUMIF(orders[BookTitle],F810,orders[TotalSales])</f>
        <v>92.23</v>
      </c>
      <c r="H810">
        <f>COUNTIF(orders[BookTitle],F810)</f>
        <v>2</v>
      </c>
    </row>
    <row r="811" spans="6:8" x14ac:dyDescent="0.3">
      <c r="F811" t="str">
        <v>Put knowledge consumer</v>
      </c>
      <c r="G811" s="24">
        <f>SUMIF(orders[BookTitle],F811,orders[TotalSales])</f>
        <v>411.78</v>
      </c>
      <c r="H811">
        <f>COUNTIF(orders[BookTitle],F811)</f>
        <v>3</v>
      </c>
    </row>
    <row r="812" spans="6:8" x14ac:dyDescent="0.3">
      <c r="F812" t="str">
        <v>Put star expect close</v>
      </c>
      <c r="G812" s="24">
        <f>SUMIF(orders[BookTitle],F812,orders[TotalSales])</f>
        <v>157.45999999999998</v>
      </c>
      <c r="H812">
        <f>COUNTIF(orders[BookTitle],F812)</f>
        <v>3</v>
      </c>
    </row>
    <row r="813" spans="6:8" x14ac:dyDescent="0.3">
      <c r="F813" t="str">
        <v>Quickly five direction</v>
      </c>
      <c r="G813" s="24">
        <f>SUMIF(orders[BookTitle],F813,orders[TotalSales])</f>
        <v>30.54</v>
      </c>
      <c r="H813">
        <f>COUNTIF(orders[BookTitle],F813)</f>
        <v>1</v>
      </c>
    </row>
    <row r="814" spans="6:8" x14ac:dyDescent="0.3">
      <c r="F814" t="str">
        <v>Quickly short measure</v>
      </c>
      <c r="G814" s="24">
        <f>SUMIF(orders[BookTitle],F814,orders[TotalSales])</f>
        <v>402.03</v>
      </c>
      <c r="H814">
        <f>COUNTIF(orders[BookTitle],F814)</f>
        <v>3</v>
      </c>
    </row>
    <row r="815" spans="6:8" x14ac:dyDescent="0.3">
      <c r="F815" t="str">
        <v>Radio we crime</v>
      </c>
      <c r="G815" s="24">
        <f>SUMIF(orders[BookTitle],F815,orders[TotalSales])</f>
        <v>454.03999999999996</v>
      </c>
      <c r="H815">
        <f>COUNTIF(orders[BookTitle],F815)</f>
        <v>5</v>
      </c>
    </row>
    <row r="816" spans="6:8" x14ac:dyDescent="0.3">
      <c r="F816" t="str">
        <v>Reach budget</v>
      </c>
      <c r="G816" s="24">
        <f>SUMIF(orders[BookTitle],F816,orders[TotalSales])</f>
        <v>538.04</v>
      </c>
      <c r="H816">
        <f>COUNTIF(orders[BookTitle],F816)</f>
        <v>3</v>
      </c>
    </row>
    <row r="817" spans="6:8" x14ac:dyDescent="0.3">
      <c r="F817" t="str">
        <v>Reach game black</v>
      </c>
      <c r="G817" s="24">
        <f>SUMIF(orders[BookTitle],F817,orders[TotalSales])</f>
        <v>218.96</v>
      </c>
      <c r="H817">
        <f>COUNTIF(orders[BookTitle],F817)</f>
        <v>4</v>
      </c>
    </row>
    <row r="818" spans="6:8" x14ac:dyDescent="0.3">
      <c r="F818" t="str">
        <v>Reach property</v>
      </c>
      <c r="G818" s="24">
        <f>SUMIF(orders[BookTitle],F818,orders[TotalSales])</f>
        <v>116.6</v>
      </c>
      <c r="H818">
        <f>COUNTIF(orders[BookTitle],F818)</f>
        <v>1</v>
      </c>
    </row>
    <row r="819" spans="6:8" x14ac:dyDescent="0.3">
      <c r="F819" t="str">
        <v>Reach third else</v>
      </c>
      <c r="G819" s="24">
        <f>SUMIF(orders[BookTitle],F819,orders[TotalSales])</f>
        <v>274.5</v>
      </c>
      <c r="H819">
        <f>COUNTIF(orders[BookTitle],F819)</f>
        <v>2</v>
      </c>
    </row>
    <row r="820" spans="6:8" x14ac:dyDescent="0.3">
      <c r="F820" t="str">
        <v>Read</v>
      </c>
      <c r="G820" s="24">
        <f>SUMIF(orders[BookTitle],F820,orders[TotalSales])</f>
        <v>135.4</v>
      </c>
      <c r="H820">
        <f>COUNTIF(orders[BookTitle],F820)</f>
        <v>1</v>
      </c>
    </row>
    <row r="821" spans="6:8" x14ac:dyDescent="0.3">
      <c r="F821" t="str">
        <v>Read moment</v>
      </c>
      <c r="G821" s="24">
        <f>SUMIF(orders[BookTitle],F821,orders[TotalSales])</f>
        <v>20.92</v>
      </c>
      <c r="H821">
        <f>COUNTIF(orders[BookTitle],F821)</f>
        <v>1</v>
      </c>
    </row>
    <row r="822" spans="6:8" x14ac:dyDescent="0.3">
      <c r="F822" t="str">
        <v>Read shoulder us</v>
      </c>
      <c r="G822" s="24">
        <f>SUMIF(orders[BookTitle],F822,orders[TotalSales])</f>
        <v>155.6</v>
      </c>
      <c r="H822">
        <f>COUNTIF(orders[BookTitle],F822)</f>
        <v>1</v>
      </c>
    </row>
    <row r="823" spans="6:8" x14ac:dyDescent="0.3">
      <c r="F823" t="str">
        <v>Real teacher</v>
      </c>
      <c r="G823" s="24">
        <f>SUMIF(orders[BookTitle],F823,orders[TotalSales])</f>
        <v>307.35000000000002</v>
      </c>
      <c r="H823">
        <f>COUNTIF(orders[BookTitle],F823)</f>
        <v>3</v>
      </c>
    </row>
    <row r="824" spans="6:8" x14ac:dyDescent="0.3">
      <c r="F824" t="str">
        <v>Real term public</v>
      </c>
      <c r="G824" s="24">
        <f>SUMIF(orders[BookTitle],F824,orders[TotalSales])</f>
        <v>432.32000000000005</v>
      </c>
      <c r="H824">
        <f>COUNTIF(orders[BookTitle],F824)</f>
        <v>6</v>
      </c>
    </row>
    <row r="825" spans="6:8" x14ac:dyDescent="0.3">
      <c r="F825" t="str">
        <v>Reality different</v>
      </c>
      <c r="G825" s="24">
        <f>SUMIF(orders[BookTitle],F825,orders[TotalSales])</f>
        <v>308.45000000000005</v>
      </c>
      <c r="H825">
        <f>COUNTIF(orders[BookTitle],F825)</f>
        <v>3</v>
      </c>
    </row>
    <row r="826" spans="6:8" x14ac:dyDescent="0.3">
      <c r="F826" t="str">
        <v>Reason</v>
      </c>
      <c r="G826" s="24">
        <f>SUMIF(orders[BookTitle],F826,orders[TotalSales])</f>
        <v>202.04</v>
      </c>
      <c r="H826">
        <f>COUNTIF(orders[BookTitle],F826)</f>
        <v>4</v>
      </c>
    </row>
    <row r="827" spans="6:8" x14ac:dyDescent="0.3">
      <c r="F827" t="str">
        <v>Reason participant</v>
      </c>
      <c r="G827" s="24">
        <f>SUMIF(orders[BookTitle],F827,orders[TotalSales])</f>
        <v>336.90999999999997</v>
      </c>
      <c r="H827">
        <f>COUNTIF(orders[BookTitle],F827)</f>
        <v>5</v>
      </c>
    </row>
    <row r="828" spans="6:8" x14ac:dyDescent="0.3">
      <c r="F828" t="str">
        <v>Receive add past</v>
      </c>
      <c r="G828" s="24">
        <f>SUMIF(orders[BookTitle],F828,orders[TotalSales])</f>
        <v>58.519999999999996</v>
      </c>
      <c r="H828">
        <f>COUNTIF(orders[BookTitle],F828)</f>
        <v>2</v>
      </c>
    </row>
    <row r="829" spans="6:8" x14ac:dyDescent="0.3">
      <c r="F829" t="str">
        <v>Receive hotel fly</v>
      </c>
      <c r="G829" s="24">
        <f>SUMIF(orders[BookTitle],F829,orders[TotalSales])</f>
        <v>23.4</v>
      </c>
      <c r="H829">
        <f>COUNTIF(orders[BookTitle],F829)</f>
        <v>2</v>
      </c>
    </row>
    <row r="830" spans="6:8" x14ac:dyDescent="0.3">
      <c r="F830" t="str">
        <v>Recently some</v>
      </c>
      <c r="G830" s="24">
        <f>SUMIF(orders[BookTitle],F830,orders[TotalSales])</f>
        <v>246.87</v>
      </c>
      <c r="H830">
        <f>COUNTIF(orders[BookTitle],F830)</f>
        <v>2</v>
      </c>
    </row>
    <row r="831" spans="6:8" x14ac:dyDescent="0.3">
      <c r="F831" t="str">
        <v>Recently take</v>
      </c>
      <c r="G831" s="24">
        <f>SUMIF(orders[BookTitle],F831,orders[TotalSales])</f>
        <v>37.270000000000003</v>
      </c>
      <c r="H831">
        <f>COUNTIF(orders[BookTitle],F831)</f>
        <v>2</v>
      </c>
    </row>
    <row r="832" spans="6:8" x14ac:dyDescent="0.3">
      <c r="F832" t="str">
        <v>Recognize range since particularly</v>
      </c>
      <c r="G832" s="24">
        <f>SUMIF(orders[BookTitle],F832,orders[TotalSales])</f>
        <v>109.5</v>
      </c>
      <c r="H832">
        <f>COUNTIF(orders[BookTitle],F832)</f>
        <v>2</v>
      </c>
    </row>
    <row r="833" spans="6:8" x14ac:dyDescent="0.3">
      <c r="F833" t="str">
        <v>Record attention ability name</v>
      </c>
      <c r="G833" s="24">
        <f>SUMIF(orders[BookTitle],F833,orders[TotalSales])</f>
        <v>131.57</v>
      </c>
      <c r="H833">
        <f>COUNTIF(orders[BookTitle],F833)</f>
        <v>2</v>
      </c>
    </row>
    <row r="834" spans="6:8" x14ac:dyDescent="0.3">
      <c r="F834" t="str">
        <v>Record statement phone</v>
      </c>
      <c r="G834" s="24">
        <f>SUMIF(orders[BookTitle],F834,orders[TotalSales])</f>
        <v>244.15</v>
      </c>
      <c r="H834">
        <f>COUNTIF(orders[BookTitle],F834)</f>
        <v>2</v>
      </c>
    </row>
    <row r="835" spans="6:8" x14ac:dyDescent="0.3">
      <c r="F835" t="str">
        <v>Record your</v>
      </c>
      <c r="G835" s="24">
        <f>SUMIF(orders[BookTitle],F835,orders[TotalSales])</f>
        <v>95.35</v>
      </c>
      <c r="H835">
        <f>COUNTIF(orders[BookTitle],F835)</f>
        <v>2</v>
      </c>
    </row>
    <row r="836" spans="6:8" x14ac:dyDescent="0.3">
      <c r="F836" t="str">
        <v>Red themselves</v>
      </c>
      <c r="G836" s="24">
        <f>SUMIF(orders[BookTitle],F836,orders[TotalSales])</f>
        <v>557.82000000000005</v>
      </c>
      <c r="H836">
        <f>COUNTIF(orders[BookTitle],F836)</f>
        <v>3</v>
      </c>
    </row>
    <row r="837" spans="6:8" x14ac:dyDescent="0.3">
      <c r="F837" t="str">
        <v>Reflect</v>
      </c>
      <c r="G837" s="24">
        <f>SUMIF(orders[BookTitle],F837,orders[TotalSales])</f>
        <v>141.51</v>
      </c>
      <c r="H837">
        <f>COUNTIF(orders[BookTitle],F837)</f>
        <v>2</v>
      </c>
    </row>
    <row r="838" spans="6:8" x14ac:dyDescent="0.3">
      <c r="F838" t="str">
        <v>Region assume career</v>
      </c>
      <c r="G838" s="24">
        <f>SUMIF(orders[BookTitle],F838,orders[TotalSales])</f>
        <v>375.14</v>
      </c>
      <c r="H838">
        <f>COUNTIF(orders[BookTitle],F838)</f>
        <v>2</v>
      </c>
    </row>
    <row r="839" spans="6:8" x14ac:dyDescent="0.3">
      <c r="F839" t="str">
        <v>Region society</v>
      </c>
      <c r="G839" s="24">
        <f>SUMIF(orders[BookTitle],F839,orders[TotalSales])</f>
        <v>157.74</v>
      </c>
      <c r="H839">
        <f>COUNTIF(orders[BookTitle],F839)</f>
        <v>2</v>
      </c>
    </row>
    <row r="840" spans="6:8" x14ac:dyDescent="0.3">
      <c r="F840" t="str">
        <v>Region where gas</v>
      </c>
      <c r="G840" s="24">
        <f>SUMIF(orders[BookTitle],F840,orders[TotalSales])</f>
        <v>82</v>
      </c>
      <c r="H840">
        <f>COUNTIF(orders[BookTitle],F840)</f>
        <v>1</v>
      </c>
    </row>
    <row r="841" spans="6:8" x14ac:dyDescent="0.3">
      <c r="F841" t="str">
        <v>Relate tree</v>
      </c>
      <c r="G841" s="24">
        <f>SUMIF(orders[BookTitle],F841,orders[TotalSales])</f>
        <v>74.38</v>
      </c>
      <c r="H841">
        <f>COUNTIF(orders[BookTitle],F841)</f>
        <v>4</v>
      </c>
    </row>
    <row r="842" spans="6:8" x14ac:dyDescent="0.3">
      <c r="F842" t="str">
        <v>Relationship treatment</v>
      </c>
      <c r="G842" s="24">
        <f>SUMIF(orders[BookTitle],F842,orders[TotalSales])</f>
        <v>39.700000000000003</v>
      </c>
      <c r="H842">
        <f>COUNTIF(orders[BookTitle],F842)</f>
        <v>3</v>
      </c>
    </row>
    <row r="843" spans="6:8" x14ac:dyDescent="0.3">
      <c r="F843" t="str">
        <v>Religious partner southern</v>
      </c>
      <c r="G843" s="24">
        <f>SUMIF(orders[BookTitle],F843,orders[TotalSales])</f>
        <v>118.17</v>
      </c>
      <c r="H843">
        <f>COUNTIF(orders[BookTitle],F843)</f>
        <v>3</v>
      </c>
    </row>
    <row r="844" spans="6:8" x14ac:dyDescent="0.3">
      <c r="F844" t="str">
        <v>Remember key</v>
      </c>
      <c r="G844" s="24">
        <f>SUMIF(orders[BookTitle],F844,orders[TotalSales])</f>
        <v>150.19999999999999</v>
      </c>
      <c r="H844">
        <f>COUNTIF(orders[BookTitle],F844)</f>
        <v>1</v>
      </c>
    </row>
    <row r="845" spans="6:8" x14ac:dyDescent="0.3">
      <c r="F845" t="str">
        <v>Remember share this</v>
      </c>
      <c r="G845" s="24">
        <f>SUMIF(orders[BookTitle],F845,orders[TotalSales])</f>
        <v>69.69</v>
      </c>
      <c r="H845">
        <f>COUNTIF(orders[BookTitle],F845)</f>
        <v>3</v>
      </c>
    </row>
    <row r="846" spans="6:8" x14ac:dyDescent="0.3">
      <c r="F846" t="str">
        <v>Report every force</v>
      </c>
      <c r="G846" s="24">
        <f>SUMIF(orders[BookTitle],F846,orders[TotalSales])</f>
        <v>32.93</v>
      </c>
      <c r="H846">
        <f>COUNTIF(orders[BookTitle],F846)</f>
        <v>3</v>
      </c>
    </row>
    <row r="847" spans="6:8" x14ac:dyDescent="0.3">
      <c r="F847" t="str">
        <v>Represent pretty ten</v>
      </c>
      <c r="G847" s="24">
        <f>SUMIF(orders[BookTitle],F847,orders[TotalSales])</f>
        <v>257.02</v>
      </c>
      <c r="H847">
        <f>COUNTIF(orders[BookTitle],F847)</f>
        <v>5</v>
      </c>
    </row>
    <row r="848" spans="6:8" x14ac:dyDescent="0.3">
      <c r="F848" t="str">
        <v>Represent too</v>
      </c>
      <c r="G848" s="24">
        <f>SUMIF(orders[BookTitle],F848,orders[TotalSales])</f>
        <v>145.69</v>
      </c>
      <c r="H848">
        <f>COUNTIF(orders[BookTitle],F848)</f>
        <v>3</v>
      </c>
    </row>
    <row r="849" spans="6:8" x14ac:dyDescent="0.3">
      <c r="F849" t="str">
        <v>Republican</v>
      </c>
      <c r="G849" s="24">
        <f>SUMIF(orders[BookTitle],F849,orders[TotalSales])</f>
        <v>363.97999999999996</v>
      </c>
      <c r="H849">
        <f>COUNTIF(orders[BookTitle],F849)</f>
        <v>5</v>
      </c>
    </row>
    <row r="850" spans="6:8" x14ac:dyDescent="0.3">
      <c r="F850" t="str">
        <v>Republican after live</v>
      </c>
      <c r="G850" s="24">
        <f>SUMIF(orders[BookTitle],F850,orders[TotalSales])</f>
        <v>40.22</v>
      </c>
      <c r="H850">
        <f>COUNTIF(orders[BookTitle],F850)</f>
        <v>1</v>
      </c>
    </row>
    <row r="851" spans="6:8" x14ac:dyDescent="0.3">
      <c r="F851" t="str">
        <v>Require difficult find</v>
      </c>
      <c r="G851" s="24">
        <f>SUMIF(orders[BookTitle],F851,orders[TotalSales])</f>
        <v>243.60000000000002</v>
      </c>
      <c r="H851">
        <f>COUNTIF(orders[BookTitle],F851)</f>
        <v>2</v>
      </c>
    </row>
    <row r="852" spans="6:8" x14ac:dyDescent="0.3">
      <c r="F852" t="str">
        <v>Require role realize</v>
      </c>
      <c r="G852" s="24">
        <f>SUMIF(orders[BookTitle],F852,orders[TotalSales])</f>
        <v>116.7</v>
      </c>
      <c r="H852">
        <f>COUNTIF(orders[BookTitle],F852)</f>
        <v>1</v>
      </c>
    </row>
    <row r="853" spans="6:8" x14ac:dyDescent="0.3">
      <c r="F853" t="str">
        <v>Require stay away</v>
      </c>
      <c r="G853" s="24">
        <f>SUMIF(orders[BookTitle],F853,orders[TotalSales])</f>
        <v>200.39</v>
      </c>
      <c r="H853">
        <f>COUNTIF(orders[BookTitle],F853)</f>
        <v>2</v>
      </c>
    </row>
    <row r="854" spans="6:8" x14ac:dyDescent="0.3">
      <c r="F854" t="str">
        <v>Research</v>
      </c>
      <c r="G854" s="24">
        <f>SUMIF(orders[BookTitle],F854,orders[TotalSales])</f>
        <v>360.92999999999995</v>
      </c>
      <c r="H854">
        <f>COUNTIF(orders[BookTitle],F854)</f>
        <v>5</v>
      </c>
    </row>
    <row r="855" spans="6:8" x14ac:dyDescent="0.3">
      <c r="F855" t="str">
        <v>Research base</v>
      </c>
      <c r="G855" s="24">
        <f>SUMIF(orders[BookTitle],F855,orders[TotalSales])</f>
        <v>224.62</v>
      </c>
      <c r="H855">
        <f>COUNTIF(orders[BookTitle],F855)</f>
        <v>2</v>
      </c>
    </row>
    <row r="856" spans="6:8" x14ac:dyDescent="0.3">
      <c r="F856" t="str">
        <v>Rest</v>
      </c>
      <c r="G856" s="24">
        <f>SUMIF(orders[BookTitle],F856,orders[TotalSales])</f>
        <v>471.28</v>
      </c>
      <c r="H856">
        <f>COUNTIF(orders[BookTitle],F856)</f>
        <v>5</v>
      </c>
    </row>
    <row r="857" spans="6:8" x14ac:dyDescent="0.3">
      <c r="F857" t="str">
        <v>Result lead</v>
      </c>
      <c r="G857" s="24">
        <f>SUMIF(orders[BookTitle],F857,orders[TotalSales])</f>
        <v>418.64</v>
      </c>
      <c r="H857">
        <f>COUNTIF(orders[BookTitle],F857)</f>
        <v>4</v>
      </c>
    </row>
    <row r="858" spans="6:8" x14ac:dyDescent="0.3">
      <c r="F858" t="str">
        <v>Reveal each them</v>
      </c>
      <c r="G858" s="24">
        <f>SUMIF(orders[BookTitle],F858,orders[TotalSales])</f>
        <v>95.99</v>
      </c>
      <c r="H858">
        <f>COUNTIF(orders[BookTitle],F858)</f>
        <v>2</v>
      </c>
    </row>
    <row r="859" spans="6:8" x14ac:dyDescent="0.3">
      <c r="F859" t="str">
        <v>Reveal reflect</v>
      </c>
      <c r="G859" s="24">
        <f>SUMIF(orders[BookTitle],F859,orders[TotalSales])</f>
        <v>294.96000000000004</v>
      </c>
      <c r="H859">
        <f>COUNTIF(orders[BookTitle],F859)</f>
        <v>3</v>
      </c>
    </row>
    <row r="860" spans="6:8" x14ac:dyDescent="0.3">
      <c r="F860" t="str">
        <v>Reveal second</v>
      </c>
      <c r="G860" s="24">
        <f>SUMIF(orders[BookTitle],F860,orders[TotalSales])</f>
        <v>110.13</v>
      </c>
      <c r="H860">
        <f>COUNTIF(orders[BookTitle],F860)</f>
        <v>1</v>
      </c>
    </row>
    <row r="861" spans="6:8" x14ac:dyDescent="0.3">
      <c r="F861" t="str">
        <v>Reveal wide</v>
      </c>
      <c r="G861" s="24">
        <f>SUMIF(orders[BookTitle],F861,orders[TotalSales])</f>
        <v>315.86</v>
      </c>
      <c r="H861">
        <f>COUNTIF(orders[BookTitle],F861)</f>
        <v>3</v>
      </c>
    </row>
    <row r="862" spans="6:8" x14ac:dyDescent="0.3">
      <c r="F862" t="str">
        <v>Rise</v>
      </c>
      <c r="G862" s="24">
        <f>SUMIF(orders[BookTitle],F862,orders[TotalSales])</f>
        <v>15.2</v>
      </c>
      <c r="H862">
        <f>COUNTIF(orders[BookTitle],F862)</f>
        <v>1</v>
      </c>
    </row>
    <row r="863" spans="6:8" x14ac:dyDescent="0.3">
      <c r="F863" t="str">
        <v>Risk quickly finally</v>
      </c>
      <c r="G863" s="24">
        <f>SUMIF(orders[BookTitle],F863,orders[TotalSales])</f>
        <v>298.45999999999998</v>
      </c>
      <c r="H863">
        <f>COUNTIF(orders[BookTitle],F863)</f>
        <v>3</v>
      </c>
    </row>
    <row r="864" spans="6:8" x14ac:dyDescent="0.3">
      <c r="F864" t="str">
        <v>Room short</v>
      </c>
      <c r="G864" s="24">
        <f>SUMIF(orders[BookTitle],F864,orders[TotalSales])</f>
        <v>15.59</v>
      </c>
      <c r="H864">
        <f>COUNTIF(orders[BookTitle],F864)</f>
        <v>1</v>
      </c>
    </row>
    <row r="865" spans="6:8" x14ac:dyDescent="0.3">
      <c r="F865" t="str">
        <v>Rule become</v>
      </c>
      <c r="G865" s="24">
        <f>SUMIF(orders[BookTitle],F865,orders[TotalSales])</f>
        <v>514.37</v>
      </c>
      <c r="H865">
        <f>COUNTIF(orders[BookTitle],F865)</f>
        <v>5</v>
      </c>
    </row>
    <row r="866" spans="6:8" x14ac:dyDescent="0.3">
      <c r="F866" t="str">
        <v>Run pick carry pass</v>
      </c>
      <c r="G866" s="24">
        <f>SUMIF(orders[BookTitle],F866,orders[TotalSales])</f>
        <v>6.86</v>
      </c>
      <c r="H866">
        <f>COUNTIF(orders[BookTitle],F866)</f>
        <v>1</v>
      </c>
    </row>
    <row r="867" spans="6:8" x14ac:dyDescent="0.3">
      <c r="F867" t="str">
        <v>Safe great</v>
      </c>
      <c r="G867" s="24">
        <f>SUMIF(orders[BookTitle],F867,orders[TotalSales])</f>
        <v>24.96</v>
      </c>
      <c r="H867">
        <f>COUNTIF(orders[BookTitle],F867)</f>
        <v>1</v>
      </c>
    </row>
    <row r="868" spans="6:8" x14ac:dyDescent="0.3">
      <c r="F868" t="str">
        <v>Save hundred unit letter</v>
      </c>
      <c r="G868" s="24">
        <f>SUMIF(orders[BookTitle],F868,orders[TotalSales])</f>
        <v>137.43</v>
      </c>
      <c r="H868">
        <f>COUNTIF(orders[BookTitle],F868)</f>
        <v>2</v>
      </c>
    </row>
    <row r="869" spans="6:8" x14ac:dyDescent="0.3">
      <c r="F869" t="str">
        <v>Scene start</v>
      </c>
      <c r="G869" s="24">
        <f>SUMIF(orders[BookTitle],F869,orders[TotalSales])</f>
        <v>91.68</v>
      </c>
      <c r="H869">
        <f>COUNTIF(orders[BookTitle],F869)</f>
        <v>2</v>
      </c>
    </row>
    <row r="870" spans="6:8" x14ac:dyDescent="0.3">
      <c r="F870" t="str">
        <v>Scene two among</v>
      </c>
      <c r="G870" s="24">
        <f>SUMIF(orders[BookTitle],F870,orders[TotalSales])</f>
        <v>217.73</v>
      </c>
      <c r="H870">
        <f>COUNTIF(orders[BookTitle],F870)</f>
        <v>2</v>
      </c>
    </row>
    <row r="871" spans="6:8" x14ac:dyDescent="0.3">
      <c r="F871" t="str">
        <v>School</v>
      </c>
      <c r="G871" s="24">
        <f>SUMIF(orders[BookTitle],F871,orders[TotalSales])</f>
        <v>657.76</v>
      </c>
      <c r="H871">
        <f>COUNTIF(orders[BookTitle],F871)</f>
        <v>4</v>
      </c>
    </row>
    <row r="872" spans="6:8" x14ac:dyDescent="0.3">
      <c r="F872" t="str">
        <v>School into</v>
      </c>
      <c r="G872" s="24">
        <f>SUMIF(orders[BookTitle],F872,orders[TotalSales])</f>
        <v>263.12</v>
      </c>
      <c r="H872">
        <f>COUNTIF(orders[BookTitle],F872)</f>
        <v>3</v>
      </c>
    </row>
    <row r="873" spans="6:8" x14ac:dyDescent="0.3">
      <c r="F873" t="str">
        <v>School price federal</v>
      </c>
      <c r="G873" s="24">
        <f>SUMIF(orders[BookTitle],F873,orders[TotalSales])</f>
        <v>258.27999999999997</v>
      </c>
      <c r="H873">
        <f>COUNTIF(orders[BookTitle],F873)</f>
        <v>3</v>
      </c>
    </row>
    <row r="874" spans="6:8" x14ac:dyDescent="0.3">
      <c r="F874" t="str">
        <v>Score compare</v>
      </c>
      <c r="G874" s="24">
        <f>SUMIF(orders[BookTitle],F874,orders[TotalSales])</f>
        <v>113.4</v>
      </c>
      <c r="H874">
        <f>COUNTIF(orders[BookTitle],F874)</f>
        <v>1</v>
      </c>
    </row>
    <row r="875" spans="6:8" x14ac:dyDescent="0.3">
      <c r="F875" t="str">
        <v>Sea hold</v>
      </c>
      <c r="G875" s="24">
        <f>SUMIF(orders[BookTitle],F875,orders[TotalSales])</f>
        <v>323.18</v>
      </c>
      <c r="H875">
        <f>COUNTIF(orders[BookTitle],F875)</f>
        <v>2</v>
      </c>
    </row>
    <row r="876" spans="6:8" x14ac:dyDescent="0.3">
      <c r="F876" t="str">
        <v>Season if story run</v>
      </c>
      <c r="G876" s="24">
        <f>SUMIF(orders[BookTitle],F876,orders[TotalSales])</f>
        <v>316.84000000000003</v>
      </c>
      <c r="H876">
        <f>COUNTIF(orders[BookTitle],F876)</f>
        <v>2</v>
      </c>
    </row>
    <row r="877" spans="6:8" x14ac:dyDescent="0.3">
      <c r="F877" t="str">
        <v>Seat food sort</v>
      </c>
      <c r="G877" s="24">
        <f>SUMIF(orders[BookTitle],F877,orders[TotalSales])</f>
        <v>203.87</v>
      </c>
      <c r="H877">
        <f>COUNTIF(orders[BookTitle],F877)</f>
        <v>2</v>
      </c>
    </row>
    <row r="878" spans="6:8" x14ac:dyDescent="0.3">
      <c r="F878" t="str">
        <v>Second reduce career</v>
      </c>
      <c r="G878" s="24">
        <f>SUMIF(orders[BookTitle],F878,orders[TotalSales])</f>
        <v>99.02</v>
      </c>
      <c r="H878">
        <f>COUNTIF(orders[BookTitle],F878)</f>
        <v>1</v>
      </c>
    </row>
    <row r="879" spans="6:8" x14ac:dyDescent="0.3">
      <c r="F879" t="str">
        <v>Section attorney last take</v>
      </c>
      <c r="G879" s="24">
        <f>SUMIF(orders[BookTitle],F879,orders[TotalSales])</f>
        <v>268.23</v>
      </c>
      <c r="H879">
        <f>COUNTIF(orders[BookTitle],F879)</f>
        <v>4</v>
      </c>
    </row>
    <row r="880" spans="6:8" x14ac:dyDescent="0.3">
      <c r="F880" t="str">
        <v>Section community</v>
      </c>
      <c r="G880" s="24">
        <f>SUMIF(orders[BookTitle],F880,orders[TotalSales])</f>
        <v>79.02000000000001</v>
      </c>
      <c r="H880">
        <f>COUNTIF(orders[BookTitle],F880)</f>
        <v>2</v>
      </c>
    </row>
    <row r="881" spans="6:8" x14ac:dyDescent="0.3">
      <c r="F881" t="str">
        <v>Security although</v>
      </c>
      <c r="G881" s="24">
        <f>SUMIF(orders[BookTitle],F881,orders[TotalSales])</f>
        <v>295.36</v>
      </c>
      <c r="H881">
        <f>COUNTIF(orders[BookTitle],F881)</f>
        <v>4</v>
      </c>
    </row>
    <row r="882" spans="6:8" x14ac:dyDescent="0.3">
      <c r="F882" t="str">
        <v>Security human ground</v>
      </c>
      <c r="G882" s="24">
        <f>SUMIF(orders[BookTitle],F882,orders[TotalSales])</f>
        <v>39.06</v>
      </c>
      <c r="H882">
        <f>COUNTIF(orders[BookTitle],F882)</f>
        <v>2</v>
      </c>
    </row>
    <row r="883" spans="6:8" x14ac:dyDescent="0.3">
      <c r="F883" t="str">
        <v>See exactly</v>
      </c>
      <c r="G883" s="24">
        <f>SUMIF(orders[BookTitle],F883,orders[TotalSales])</f>
        <v>229.9</v>
      </c>
      <c r="H883">
        <f>COUNTIF(orders[BookTitle],F883)</f>
        <v>2</v>
      </c>
    </row>
    <row r="884" spans="6:8" x14ac:dyDescent="0.3">
      <c r="F884" t="str">
        <v>Seem heart arrive</v>
      </c>
      <c r="G884" s="24">
        <f>SUMIF(orders[BookTitle],F884,orders[TotalSales])</f>
        <v>235.12</v>
      </c>
      <c r="H884">
        <f>COUNTIF(orders[BookTitle],F884)</f>
        <v>4</v>
      </c>
    </row>
    <row r="885" spans="6:8" x14ac:dyDescent="0.3">
      <c r="F885" t="str">
        <v>Sell born career</v>
      </c>
      <c r="G885" s="24">
        <f>SUMIF(orders[BookTitle],F885,orders[TotalSales])</f>
        <v>40.340000000000003</v>
      </c>
      <c r="H885">
        <f>COUNTIF(orders[BookTitle],F885)</f>
        <v>1</v>
      </c>
    </row>
    <row r="886" spans="6:8" x14ac:dyDescent="0.3">
      <c r="F886" t="str">
        <v>Send manage offer</v>
      </c>
      <c r="G886" s="24">
        <f>SUMIF(orders[BookTitle],F886,orders[TotalSales])</f>
        <v>314.83999999999997</v>
      </c>
      <c r="H886">
        <f>COUNTIF(orders[BookTitle],F886)</f>
        <v>3</v>
      </c>
    </row>
    <row r="887" spans="6:8" x14ac:dyDescent="0.3">
      <c r="F887" t="str">
        <v>Senior yeah</v>
      </c>
      <c r="G887" s="24">
        <f>SUMIF(orders[BookTitle],F887,orders[TotalSales])</f>
        <v>378.29</v>
      </c>
      <c r="H887">
        <f>COUNTIF(orders[BookTitle],F887)</f>
        <v>3</v>
      </c>
    </row>
    <row r="888" spans="6:8" x14ac:dyDescent="0.3">
      <c r="F888" t="str">
        <v>Sense</v>
      </c>
      <c r="G888" s="24">
        <f>SUMIF(orders[BookTitle],F888,orders[TotalSales])</f>
        <v>19.53</v>
      </c>
      <c r="H888">
        <f>COUNTIF(orders[BookTitle],F888)</f>
        <v>1</v>
      </c>
    </row>
    <row r="889" spans="6:8" x14ac:dyDescent="0.3">
      <c r="F889" t="str">
        <v>Sense economic against himself</v>
      </c>
      <c r="G889" s="24">
        <f>SUMIF(orders[BookTitle],F889,orders[TotalSales])</f>
        <v>137.58000000000001</v>
      </c>
      <c r="H889">
        <f>COUNTIF(orders[BookTitle],F889)</f>
        <v>1</v>
      </c>
    </row>
    <row r="890" spans="6:8" x14ac:dyDescent="0.3">
      <c r="F890" t="str">
        <v>Sense race seat</v>
      </c>
      <c r="G890" s="24">
        <f>SUMIF(orders[BookTitle],F890,orders[TotalSales])</f>
        <v>53.76</v>
      </c>
      <c r="H890">
        <f>COUNTIF(orders[BookTitle],F890)</f>
        <v>1</v>
      </c>
    </row>
    <row r="891" spans="6:8" x14ac:dyDescent="0.3">
      <c r="F891" t="str">
        <v>Sense third commercial</v>
      </c>
      <c r="G891" s="24">
        <f>SUMIF(orders[BookTitle],F891,orders[TotalSales])</f>
        <v>198.9</v>
      </c>
      <c r="H891">
        <f>COUNTIF(orders[BookTitle],F891)</f>
        <v>1</v>
      </c>
    </row>
    <row r="892" spans="6:8" x14ac:dyDescent="0.3">
      <c r="F892" t="str">
        <v>Series film better</v>
      </c>
      <c r="G892" s="24">
        <f>SUMIF(orders[BookTitle],F892,orders[TotalSales])</f>
        <v>96.34</v>
      </c>
      <c r="H892">
        <f>COUNTIF(orders[BookTitle],F892)</f>
        <v>1</v>
      </c>
    </row>
    <row r="893" spans="6:8" x14ac:dyDescent="0.3">
      <c r="F893" t="str">
        <v>Series go actually</v>
      </c>
      <c r="G893" s="24">
        <f>SUMIF(orders[BookTitle],F893,orders[TotalSales])</f>
        <v>39.450000000000003</v>
      </c>
      <c r="H893">
        <f>COUNTIF(orders[BookTitle],F893)</f>
        <v>1</v>
      </c>
    </row>
    <row r="894" spans="6:8" x14ac:dyDescent="0.3">
      <c r="F894" t="str">
        <v>Serious there also true</v>
      </c>
      <c r="G894" s="24">
        <f>SUMIF(orders[BookTitle],F894,orders[TotalSales])</f>
        <v>418.55999999999995</v>
      </c>
      <c r="H894">
        <f>COUNTIF(orders[BookTitle],F894)</f>
        <v>3</v>
      </c>
    </row>
    <row r="895" spans="6:8" x14ac:dyDescent="0.3">
      <c r="F895" t="str">
        <v>Service go</v>
      </c>
      <c r="G895" s="24">
        <f>SUMIF(orders[BookTitle],F895,orders[TotalSales])</f>
        <v>304.51</v>
      </c>
      <c r="H895">
        <f>COUNTIF(orders[BookTitle],F895)</f>
        <v>3</v>
      </c>
    </row>
    <row r="896" spans="6:8" x14ac:dyDescent="0.3">
      <c r="F896" t="str">
        <v>Set fine soldier</v>
      </c>
      <c r="G896" s="24">
        <f>SUMIF(orders[BookTitle],F896,orders[TotalSales])</f>
        <v>82.14</v>
      </c>
      <c r="H896">
        <f>COUNTIF(orders[BookTitle],F896)</f>
        <v>1</v>
      </c>
    </row>
    <row r="897" spans="6:8" x14ac:dyDescent="0.3">
      <c r="F897" t="str">
        <v>Set wall</v>
      </c>
      <c r="G897" s="24">
        <f>SUMIF(orders[BookTitle],F897,orders[TotalSales])</f>
        <v>597.08000000000004</v>
      </c>
      <c r="H897">
        <f>COUNTIF(orders[BookTitle],F897)</f>
        <v>4</v>
      </c>
    </row>
    <row r="898" spans="6:8" x14ac:dyDescent="0.3">
      <c r="F898" t="str">
        <v>Seven everybody</v>
      </c>
      <c r="G898" s="24">
        <f>SUMIF(orders[BookTitle],F898,orders[TotalSales])</f>
        <v>178.34</v>
      </c>
      <c r="H898">
        <f>COUNTIF(orders[BookTitle],F898)</f>
        <v>3</v>
      </c>
    </row>
    <row r="899" spans="6:8" x14ac:dyDescent="0.3">
      <c r="F899" t="str">
        <v>Seven exist whatever development</v>
      </c>
      <c r="G899" s="24">
        <f>SUMIF(orders[BookTitle],F899,orders[TotalSales])</f>
        <v>604.64</v>
      </c>
      <c r="H899">
        <f>COUNTIF(orders[BookTitle],F899)</f>
        <v>5</v>
      </c>
    </row>
    <row r="900" spans="6:8" x14ac:dyDescent="0.3">
      <c r="F900" t="str">
        <v>Several phone seek rule</v>
      </c>
      <c r="G900" s="24">
        <f>SUMIF(orders[BookTitle],F900,orders[TotalSales])</f>
        <v>166.76</v>
      </c>
      <c r="H900">
        <f>COUNTIF(orders[BookTitle],F900)</f>
        <v>2</v>
      </c>
    </row>
    <row r="901" spans="6:8" x14ac:dyDescent="0.3">
      <c r="F901" t="str">
        <v>Shake drive</v>
      </c>
      <c r="G901" s="24">
        <f>SUMIF(orders[BookTitle],F901,orders[TotalSales])</f>
        <v>356.66999999999996</v>
      </c>
      <c r="H901">
        <f>COUNTIF(orders[BookTitle],F901)</f>
        <v>6</v>
      </c>
    </row>
    <row r="902" spans="6:8" x14ac:dyDescent="0.3">
      <c r="F902" t="str">
        <v>Shake research</v>
      </c>
      <c r="G902" s="24">
        <f>SUMIF(orders[BookTitle],F902,orders[TotalSales])</f>
        <v>45.15</v>
      </c>
      <c r="H902">
        <f>COUNTIF(orders[BookTitle],F902)</f>
        <v>2</v>
      </c>
    </row>
    <row r="903" spans="6:8" x14ac:dyDescent="0.3">
      <c r="F903" t="str">
        <v>Shake spring care</v>
      </c>
      <c r="G903" s="24">
        <f>SUMIF(orders[BookTitle],F903,orders[TotalSales])</f>
        <v>419.15999999999997</v>
      </c>
      <c r="H903">
        <f>COUNTIF(orders[BookTitle],F903)</f>
        <v>4</v>
      </c>
    </row>
    <row r="904" spans="6:8" x14ac:dyDescent="0.3">
      <c r="F904" t="str">
        <v>Share whatever</v>
      </c>
      <c r="G904" s="24">
        <f>SUMIF(orders[BookTitle],F904,orders[TotalSales])</f>
        <v>408.29999999999995</v>
      </c>
      <c r="H904">
        <f>COUNTIF(orders[BookTitle],F904)</f>
        <v>4</v>
      </c>
    </row>
    <row r="905" spans="6:8" x14ac:dyDescent="0.3">
      <c r="F905" t="str">
        <v>She measure</v>
      </c>
      <c r="G905" s="24">
        <f>SUMIF(orders[BookTitle],F905,orders[TotalSales])</f>
        <v>279.86</v>
      </c>
      <c r="H905">
        <f>COUNTIF(orders[BookTitle],F905)</f>
        <v>2</v>
      </c>
    </row>
    <row r="906" spans="6:8" x14ac:dyDescent="0.3">
      <c r="F906" t="str">
        <v>She so event</v>
      </c>
      <c r="G906" s="24">
        <f>SUMIF(orders[BookTitle],F906,orders[TotalSales])</f>
        <v>227.73999999999998</v>
      </c>
      <c r="H906">
        <f>COUNTIF(orders[BookTitle],F906)</f>
        <v>3</v>
      </c>
    </row>
    <row r="907" spans="6:8" x14ac:dyDescent="0.3">
      <c r="F907" t="str">
        <v>Short across happy</v>
      </c>
      <c r="G907" s="24">
        <f>SUMIF(orders[BookTitle],F907,orders[TotalSales])</f>
        <v>108.65</v>
      </c>
      <c r="H907">
        <f>COUNTIF(orders[BookTitle],F907)</f>
        <v>1</v>
      </c>
    </row>
    <row r="908" spans="6:8" x14ac:dyDescent="0.3">
      <c r="F908" t="str">
        <v>Short consumer</v>
      </c>
      <c r="G908" s="24">
        <f>SUMIF(orders[BookTitle],F908,orders[TotalSales])</f>
        <v>86.64</v>
      </c>
      <c r="H908">
        <f>COUNTIF(orders[BookTitle],F908)</f>
        <v>2</v>
      </c>
    </row>
    <row r="909" spans="6:8" x14ac:dyDescent="0.3">
      <c r="F909" t="str">
        <v>Shoulder debate</v>
      </c>
      <c r="G909" s="24">
        <f>SUMIF(orders[BookTitle],F909,orders[TotalSales])</f>
        <v>401.56000000000006</v>
      </c>
      <c r="H909">
        <f>COUNTIF(orders[BookTitle],F909)</f>
        <v>3</v>
      </c>
    </row>
    <row r="910" spans="6:8" x14ac:dyDescent="0.3">
      <c r="F910" t="str">
        <v>Sign meeting training bill</v>
      </c>
      <c r="G910" s="24">
        <f>SUMIF(orders[BookTitle],F910,orders[TotalSales])</f>
        <v>26.84</v>
      </c>
      <c r="H910">
        <f>COUNTIF(orders[BookTitle],F910)</f>
        <v>1</v>
      </c>
    </row>
    <row r="911" spans="6:8" x14ac:dyDescent="0.3">
      <c r="F911" t="str">
        <v>Sign physical car</v>
      </c>
      <c r="G911" s="24">
        <f>SUMIF(orders[BookTitle],F911,orders[TotalSales])</f>
        <v>53.9</v>
      </c>
      <c r="H911">
        <f>COUNTIF(orders[BookTitle],F911)</f>
        <v>1</v>
      </c>
    </row>
    <row r="912" spans="6:8" x14ac:dyDescent="0.3">
      <c r="F912" t="str">
        <v>Significant too fill</v>
      </c>
      <c r="G912" s="24">
        <f>SUMIF(orders[BookTitle],F912,orders[TotalSales])</f>
        <v>482.04999999999995</v>
      </c>
      <c r="H912">
        <f>COUNTIF(orders[BookTitle],F912)</f>
        <v>6</v>
      </c>
    </row>
    <row r="913" spans="6:8" x14ac:dyDescent="0.3">
      <c r="F913" t="str">
        <v>Similar attorney</v>
      </c>
      <c r="G913" s="24">
        <f>SUMIF(orders[BookTitle],F913,orders[TotalSales])</f>
        <v>123.97</v>
      </c>
      <c r="H913">
        <f>COUNTIF(orders[BookTitle],F913)</f>
        <v>2</v>
      </c>
    </row>
    <row r="914" spans="6:8" x14ac:dyDescent="0.3">
      <c r="F914" t="str">
        <v>Similar gun</v>
      </c>
      <c r="G914" s="24">
        <f>SUMIF(orders[BookTitle],F914,orders[TotalSales])</f>
        <v>203.71</v>
      </c>
      <c r="H914">
        <f>COUNTIF(orders[BookTitle],F914)</f>
        <v>4</v>
      </c>
    </row>
    <row r="915" spans="6:8" x14ac:dyDescent="0.3">
      <c r="F915" t="str">
        <v>Similar whatever care</v>
      </c>
      <c r="G915" s="24">
        <f>SUMIF(orders[BookTitle],F915,orders[TotalSales])</f>
        <v>170.41</v>
      </c>
      <c r="H915">
        <f>COUNTIF(orders[BookTitle],F915)</f>
        <v>3</v>
      </c>
    </row>
    <row r="916" spans="6:8" x14ac:dyDescent="0.3">
      <c r="F916" t="str">
        <v>Simple care</v>
      </c>
      <c r="G916" s="24">
        <f>SUMIF(orders[BookTitle],F916,orders[TotalSales])</f>
        <v>104.30000000000001</v>
      </c>
      <c r="H916">
        <f>COUNTIF(orders[BookTitle],F916)</f>
        <v>3</v>
      </c>
    </row>
    <row r="917" spans="6:8" x14ac:dyDescent="0.3">
      <c r="F917" t="str">
        <v>Simply available</v>
      </c>
      <c r="G917" s="24">
        <f>SUMIF(orders[BookTitle],F917,orders[TotalSales])</f>
        <v>69.64</v>
      </c>
      <c r="H917">
        <f>COUNTIF(orders[BookTitle],F917)</f>
        <v>3</v>
      </c>
    </row>
    <row r="918" spans="6:8" x14ac:dyDescent="0.3">
      <c r="F918" t="str">
        <v>Simply camera</v>
      </c>
      <c r="G918" s="24">
        <f>SUMIF(orders[BookTitle],F918,orders[TotalSales])</f>
        <v>41.39</v>
      </c>
      <c r="H918">
        <f>COUNTIF(orders[BookTitle],F918)</f>
        <v>2</v>
      </c>
    </row>
    <row r="919" spans="6:8" x14ac:dyDescent="0.3">
      <c r="F919" t="str">
        <v>Simply cell recently</v>
      </c>
      <c r="G919" s="24">
        <f>SUMIF(orders[BookTitle],F919,orders[TotalSales])</f>
        <v>256.29999999999995</v>
      </c>
      <c r="H919">
        <f>COUNTIF(orders[BookTitle],F919)</f>
        <v>3</v>
      </c>
    </row>
    <row r="920" spans="6:8" x14ac:dyDescent="0.3">
      <c r="F920" t="str">
        <v>Simply fact</v>
      </c>
      <c r="G920" s="24">
        <f>SUMIF(orders[BookTitle],F920,orders[TotalSales])</f>
        <v>147.12</v>
      </c>
      <c r="H920">
        <f>COUNTIF(orders[BookTitle],F920)</f>
        <v>1</v>
      </c>
    </row>
    <row r="921" spans="6:8" x14ac:dyDescent="0.3">
      <c r="F921" t="str">
        <v>Single contain</v>
      </c>
      <c r="G921" s="24">
        <f>SUMIF(orders[BookTitle],F921,orders[TotalSales])</f>
        <v>89.32</v>
      </c>
      <c r="H921">
        <f>COUNTIF(orders[BookTitle],F921)</f>
        <v>1</v>
      </c>
    </row>
    <row r="922" spans="6:8" x14ac:dyDescent="0.3">
      <c r="F922" t="str">
        <v>Single country huge</v>
      </c>
      <c r="G922" s="24">
        <f>SUMIF(orders[BookTitle],F922,orders[TotalSales])</f>
        <v>174.88</v>
      </c>
      <c r="H922">
        <f>COUNTIF(orders[BookTitle],F922)</f>
        <v>2</v>
      </c>
    </row>
    <row r="923" spans="6:8" x14ac:dyDescent="0.3">
      <c r="F923" t="str">
        <v>Sister commercial lawyer</v>
      </c>
      <c r="G923" s="24">
        <f>SUMIF(orders[BookTitle],F923,orders[TotalSales])</f>
        <v>24.72</v>
      </c>
      <c r="H923">
        <f>COUNTIF(orders[BookTitle],F923)</f>
        <v>1</v>
      </c>
    </row>
    <row r="924" spans="6:8" x14ac:dyDescent="0.3">
      <c r="F924" t="str">
        <v>Sit trial those</v>
      </c>
      <c r="G924" s="24">
        <f>SUMIF(orders[BookTitle],F924,orders[TotalSales])</f>
        <v>58.099999999999994</v>
      </c>
      <c r="H924">
        <f>COUNTIF(orders[BookTitle],F924)</f>
        <v>2</v>
      </c>
    </row>
    <row r="925" spans="6:8" x14ac:dyDescent="0.3">
      <c r="F925" t="str">
        <v>Site improve expect</v>
      </c>
      <c r="G925" s="24">
        <f>SUMIF(orders[BookTitle],F925,orders[TotalSales])</f>
        <v>153.81</v>
      </c>
      <c r="H925">
        <f>COUNTIF(orders[BookTitle],F925)</f>
        <v>3</v>
      </c>
    </row>
    <row r="926" spans="6:8" x14ac:dyDescent="0.3">
      <c r="F926" t="str">
        <v>Site low important</v>
      </c>
      <c r="G926" s="24">
        <f>SUMIF(orders[BookTitle],F926,orders[TotalSales])</f>
        <v>296.25</v>
      </c>
      <c r="H926">
        <f>COUNTIF(orders[BookTitle],F926)</f>
        <v>3</v>
      </c>
    </row>
    <row r="927" spans="6:8" x14ac:dyDescent="0.3">
      <c r="F927" t="str">
        <v>Six</v>
      </c>
      <c r="G927" s="24">
        <f>SUMIF(orders[BookTitle],F927,orders[TotalSales])</f>
        <v>140.21</v>
      </c>
      <c r="H927">
        <f>COUNTIF(orders[BookTitle],F927)</f>
        <v>2</v>
      </c>
    </row>
    <row r="928" spans="6:8" x14ac:dyDescent="0.3">
      <c r="F928" t="str">
        <v>Six value blood</v>
      </c>
      <c r="G928" s="24">
        <f>SUMIF(orders[BookTitle],F928,orders[TotalSales])</f>
        <v>334.01</v>
      </c>
      <c r="H928">
        <f>COUNTIF(orders[BookTitle],F928)</f>
        <v>2</v>
      </c>
    </row>
    <row r="929" spans="6:8" x14ac:dyDescent="0.3">
      <c r="F929" t="str">
        <v>Size voice</v>
      </c>
      <c r="G929" s="24">
        <f>SUMIF(orders[BookTitle],F929,orders[TotalSales])</f>
        <v>449.03999999999996</v>
      </c>
      <c r="H929">
        <f>COUNTIF(orders[BookTitle],F929)</f>
        <v>3</v>
      </c>
    </row>
    <row r="930" spans="6:8" x14ac:dyDescent="0.3">
      <c r="F930" t="str">
        <v>Skill action view</v>
      </c>
      <c r="G930" s="24">
        <f>SUMIF(orders[BookTitle],F930,orders[TotalSales])</f>
        <v>139.85999999999999</v>
      </c>
      <c r="H930">
        <f>COUNTIF(orders[BookTitle],F930)</f>
        <v>3</v>
      </c>
    </row>
    <row r="931" spans="6:8" x14ac:dyDescent="0.3">
      <c r="F931" t="str">
        <v>Skill could</v>
      </c>
      <c r="G931" s="24">
        <f>SUMIF(orders[BookTitle],F931,orders[TotalSales])</f>
        <v>211.07</v>
      </c>
      <c r="H931">
        <f>COUNTIF(orders[BookTitle],F931)</f>
        <v>2</v>
      </c>
    </row>
    <row r="932" spans="6:8" x14ac:dyDescent="0.3">
      <c r="F932" t="str">
        <v>Small approach doctor</v>
      </c>
      <c r="G932" s="24">
        <f>SUMIF(orders[BookTitle],F932,orders[TotalSales])</f>
        <v>313.88</v>
      </c>
      <c r="H932">
        <f>COUNTIF(orders[BookTitle],F932)</f>
        <v>2</v>
      </c>
    </row>
    <row r="933" spans="6:8" x14ac:dyDescent="0.3">
      <c r="F933" t="str">
        <v>Social much generation</v>
      </c>
      <c r="G933" s="24">
        <f>SUMIF(orders[BookTitle],F933,orders[TotalSales])</f>
        <v>172.3</v>
      </c>
      <c r="H933">
        <f>COUNTIF(orders[BookTitle],F933)</f>
        <v>3</v>
      </c>
    </row>
    <row r="934" spans="6:8" x14ac:dyDescent="0.3">
      <c r="F934" t="str">
        <v>Society floor red</v>
      </c>
      <c r="G934" s="24">
        <f>SUMIF(orders[BookTitle],F934,orders[TotalSales])</f>
        <v>383.5</v>
      </c>
      <c r="H934">
        <f>COUNTIF(orders[BookTitle],F934)</f>
        <v>4</v>
      </c>
    </row>
    <row r="935" spans="6:8" x14ac:dyDescent="0.3">
      <c r="F935" t="str">
        <v>Society interesting interest</v>
      </c>
      <c r="G935" s="24">
        <f>SUMIF(orders[BookTitle],F935,orders[TotalSales])</f>
        <v>28.25</v>
      </c>
      <c r="H935">
        <f>COUNTIF(orders[BookTitle],F935)</f>
        <v>1</v>
      </c>
    </row>
    <row r="936" spans="6:8" x14ac:dyDescent="0.3">
      <c r="F936" t="str">
        <v>Society relate choose</v>
      </c>
      <c r="G936" s="24">
        <f>SUMIF(orders[BookTitle],F936,orders[TotalSales])</f>
        <v>354.13</v>
      </c>
      <c r="H936">
        <f>COUNTIF(orders[BookTitle],F936)</f>
        <v>3</v>
      </c>
    </row>
    <row r="937" spans="6:8" x14ac:dyDescent="0.3">
      <c r="F937" t="str">
        <v>Some value</v>
      </c>
      <c r="G937" s="24">
        <f>SUMIF(orders[BookTitle],F937,orders[TotalSales])</f>
        <v>154.77000000000001</v>
      </c>
      <c r="H937">
        <f>COUNTIF(orders[BookTitle],F937)</f>
        <v>2</v>
      </c>
    </row>
    <row r="938" spans="6:8" x14ac:dyDescent="0.3">
      <c r="F938" t="str">
        <v>Someone live bill</v>
      </c>
      <c r="G938" s="24">
        <f>SUMIF(orders[BookTitle],F938,orders[TotalSales])</f>
        <v>234.76</v>
      </c>
      <c r="H938">
        <f>COUNTIF(orders[BookTitle],F938)</f>
        <v>2</v>
      </c>
    </row>
    <row r="939" spans="6:8" x14ac:dyDescent="0.3">
      <c r="F939" t="str">
        <v>Something describe security</v>
      </c>
      <c r="G939" s="24">
        <f>SUMIF(orders[BookTitle],F939,orders[TotalSales])</f>
        <v>392.37</v>
      </c>
      <c r="H939">
        <f>COUNTIF(orders[BookTitle],F939)</f>
        <v>4</v>
      </c>
    </row>
    <row r="940" spans="6:8" x14ac:dyDescent="0.3">
      <c r="F940" t="str">
        <v>Sometimes seek product</v>
      </c>
      <c r="G940" s="24">
        <f>SUMIF(orders[BookTitle],F940,orders[TotalSales])</f>
        <v>30.259999999999998</v>
      </c>
      <c r="H940">
        <f>COUNTIF(orders[BookTitle],F940)</f>
        <v>2</v>
      </c>
    </row>
    <row r="941" spans="6:8" x14ac:dyDescent="0.3">
      <c r="F941" t="str">
        <v>Son job watch attorney</v>
      </c>
      <c r="G941" s="24">
        <f>SUMIF(orders[BookTitle],F941,orders[TotalSales])</f>
        <v>58.08</v>
      </c>
      <c r="H941">
        <f>COUNTIF(orders[BookTitle],F941)</f>
        <v>1</v>
      </c>
    </row>
    <row r="942" spans="6:8" x14ac:dyDescent="0.3">
      <c r="F942" t="str">
        <v>Sort group</v>
      </c>
      <c r="G942" s="24">
        <f>SUMIF(orders[BookTitle],F942,orders[TotalSales])</f>
        <v>199.84</v>
      </c>
      <c r="H942">
        <f>COUNTIF(orders[BookTitle],F942)</f>
        <v>1</v>
      </c>
    </row>
    <row r="943" spans="6:8" x14ac:dyDescent="0.3">
      <c r="F943" t="str">
        <v>Sound or</v>
      </c>
      <c r="G943" s="24">
        <f>SUMIF(orders[BookTitle],F943,orders[TotalSales])</f>
        <v>332.13</v>
      </c>
      <c r="H943">
        <f>COUNTIF(orders[BookTitle],F943)</f>
        <v>3</v>
      </c>
    </row>
    <row r="944" spans="6:8" x14ac:dyDescent="0.3">
      <c r="F944" t="str">
        <v>Source action recent</v>
      </c>
      <c r="G944" s="24">
        <f>SUMIF(orders[BookTitle],F944,orders[TotalSales])</f>
        <v>64.080000000000013</v>
      </c>
      <c r="H944">
        <f>COUNTIF(orders[BookTitle],F944)</f>
        <v>3</v>
      </c>
    </row>
    <row r="945" spans="6:8" x14ac:dyDescent="0.3">
      <c r="F945" t="str">
        <v>Source affect too</v>
      </c>
      <c r="G945" s="24">
        <f>SUMIF(orders[BookTitle],F945,orders[TotalSales])</f>
        <v>62.82</v>
      </c>
      <c r="H945">
        <f>COUNTIF(orders[BookTitle],F945)</f>
        <v>3</v>
      </c>
    </row>
    <row r="946" spans="6:8" x14ac:dyDescent="0.3">
      <c r="F946" t="str">
        <v>Source raise</v>
      </c>
      <c r="G946" s="24">
        <f>SUMIF(orders[BookTitle],F946,orders[TotalSales])</f>
        <v>556.49</v>
      </c>
      <c r="H946">
        <f>COUNTIF(orders[BookTitle],F946)</f>
        <v>4</v>
      </c>
    </row>
    <row r="947" spans="6:8" x14ac:dyDescent="0.3">
      <c r="F947" t="str">
        <v>Space art bed wall</v>
      </c>
      <c r="G947" s="24">
        <f>SUMIF(orders[BookTitle],F947,orders[TotalSales])</f>
        <v>229.7</v>
      </c>
      <c r="H947">
        <f>COUNTIF(orders[BookTitle],F947)</f>
        <v>3</v>
      </c>
    </row>
    <row r="948" spans="6:8" x14ac:dyDescent="0.3">
      <c r="F948" t="str">
        <v>Space general game</v>
      </c>
      <c r="G948" s="24">
        <f>SUMIF(orders[BookTitle],F948,orders[TotalSales])</f>
        <v>298.64999999999998</v>
      </c>
      <c r="H948">
        <f>COUNTIF(orders[BookTitle],F948)</f>
        <v>3</v>
      </c>
    </row>
    <row r="949" spans="6:8" x14ac:dyDescent="0.3">
      <c r="F949" t="str">
        <v>Space them</v>
      </c>
      <c r="G949" s="24">
        <f>SUMIF(orders[BookTitle],F949,orders[TotalSales])</f>
        <v>80.650000000000006</v>
      </c>
      <c r="H949">
        <f>COUNTIF(orders[BookTitle],F949)</f>
        <v>1</v>
      </c>
    </row>
    <row r="950" spans="6:8" x14ac:dyDescent="0.3">
      <c r="F950" t="str">
        <v>Speak move</v>
      </c>
      <c r="G950" s="24">
        <f>SUMIF(orders[BookTitle],F950,orders[TotalSales])</f>
        <v>71.62</v>
      </c>
      <c r="H950">
        <f>COUNTIF(orders[BookTitle],F950)</f>
        <v>2</v>
      </c>
    </row>
    <row r="951" spans="6:8" x14ac:dyDescent="0.3">
      <c r="F951" t="str">
        <v>Special seven</v>
      </c>
      <c r="G951" s="24">
        <f>SUMIF(orders[BookTitle],F951,orders[TotalSales])</f>
        <v>293.86</v>
      </c>
      <c r="H951">
        <f>COUNTIF(orders[BookTitle],F951)</f>
        <v>2</v>
      </c>
    </row>
    <row r="952" spans="6:8" x14ac:dyDescent="0.3">
      <c r="F952" t="str">
        <v>Specific eat</v>
      </c>
      <c r="G952" s="24">
        <f>SUMIF(orders[BookTitle],F952,orders[TotalSales])</f>
        <v>67.22</v>
      </c>
      <c r="H952">
        <f>COUNTIF(orders[BookTitle],F952)</f>
        <v>3</v>
      </c>
    </row>
    <row r="953" spans="6:8" x14ac:dyDescent="0.3">
      <c r="F953" t="str">
        <v>Specific everything</v>
      </c>
      <c r="G953" s="24">
        <f>SUMIF(orders[BookTitle],F953,orders[TotalSales])</f>
        <v>44.08</v>
      </c>
      <c r="H953">
        <f>COUNTIF(orders[BookTitle],F953)</f>
        <v>2</v>
      </c>
    </row>
    <row r="954" spans="6:8" x14ac:dyDescent="0.3">
      <c r="F954" t="str">
        <v>Spend</v>
      </c>
      <c r="G954" s="24">
        <f>SUMIF(orders[BookTitle],F954,orders[TotalSales])</f>
        <v>53.739999999999995</v>
      </c>
      <c r="H954">
        <f>COUNTIF(orders[BookTitle],F954)</f>
        <v>2</v>
      </c>
    </row>
    <row r="955" spans="6:8" x14ac:dyDescent="0.3">
      <c r="F955" t="str">
        <v>Sport catch</v>
      </c>
      <c r="G955" s="24">
        <f>SUMIF(orders[BookTitle],F955,orders[TotalSales])</f>
        <v>62.660000000000004</v>
      </c>
      <c r="H955">
        <f>COUNTIF(orders[BookTitle],F955)</f>
        <v>2</v>
      </c>
    </row>
    <row r="956" spans="6:8" x14ac:dyDescent="0.3">
      <c r="F956" t="str">
        <v>Sport positive central</v>
      </c>
      <c r="G956" s="24">
        <f>SUMIF(orders[BookTitle],F956,orders[TotalSales])</f>
        <v>14.37</v>
      </c>
      <c r="H956">
        <f>COUNTIF(orders[BookTitle],F956)</f>
        <v>1</v>
      </c>
    </row>
    <row r="957" spans="6:8" x14ac:dyDescent="0.3">
      <c r="F957" t="str">
        <v>Staff example</v>
      </c>
      <c r="G957" s="24">
        <f>SUMIF(orders[BookTitle],F957,orders[TotalSales])</f>
        <v>91.97</v>
      </c>
      <c r="H957">
        <f>COUNTIF(orders[BookTitle],F957)</f>
        <v>2</v>
      </c>
    </row>
    <row r="958" spans="6:8" x14ac:dyDescent="0.3">
      <c r="F958" t="str">
        <v>Staff rest</v>
      </c>
      <c r="G958" s="24">
        <f>SUMIF(orders[BookTitle],F958,orders[TotalSales])</f>
        <v>357.82</v>
      </c>
      <c r="H958">
        <f>COUNTIF(orders[BookTitle],F958)</f>
        <v>3</v>
      </c>
    </row>
    <row r="959" spans="6:8" x14ac:dyDescent="0.3">
      <c r="F959" t="str">
        <v>Standard real</v>
      </c>
      <c r="G959" s="24">
        <f>SUMIF(orders[BookTitle],F959,orders[TotalSales])</f>
        <v>238.89999999999998</v>
      </c>
      <c r="H959">
        <f>COUNTIF(orders[BookTitle],F959)</f>
        <v>3</v>
      </c>
    </row>
    <row r="960" spans="6:8" x14ac:dyDescent="0.3">
      <c r="F960" t="str">
        <v>Standard something</v>
      </c>
      <c r="G960" s="24">
        <f>SUMIF(orders[BookTitle],F960,orders[TotalSales])</f>
        <v>14.68</v>
      </c>
      <c r="H960">
        <f>COUNTIF(orders[BookTitle],F960)</f>
        <v>1</v>
      </c>
    </row>
    <row r="961" spans="6:8" x14ac:dyDescent="0.3">
      <c r="F961" t="str">
        <v>Star long</v>
      </c>
      <c r="G961" s="24">
        <f>SUMIF(orders[BookTitle],F961,orders[TotalSales])</f>
        <v>617.63</v>
      </c>
      <c r="H961">
        <f>COUNTIF(orders[BookTitle],F961)</f>
        <v>7</v>
      </c>
    </row>
    <row r="962" spans="6:8" x14ac:dyDescent="0.3">
      <c r="F962" t="str">
        <v>Star when</v>
      </c>
      <c r="G962" s="24">
        <f>SUMIF(orders[BookTitle],F962,orders[TotalSales])</f>
        <v>236.60999999999999</v>
      </c>
      <c r="H962">
        <f>COUNTIF(orders[BookTitle],F962)</f>
        <v>5</v>
      </c>
    </row>
    <row r="963" spans="6:8" x14ac:dyDescent="0.3">
      <c r="F963" t="str">
        <v>Start test standard</v>
      </c>
      <c r="G963" s="24">
        <f>SUMIF(orders[BookTitle],F963,orders[TotalSales])</f>
        <v>96.12</v>
      </c>
      <c r="H963">
        <f>COUNTIF(orders[BookTitle],F963)</f>
        <v>1</v>
      </c>
    </row>
    <row r="964" spans="6:8" x14ac:dyDescent="0.3">
      <c r="F964" t="str">
        <v>Start way always</v>
      </c>
      <c r="G964" s="24">
        <f>SUMIF(orders[BookTitle],F964,orders[TotalSales])</f>
        <v>154.19999999999999</v>
      </c>
      <c r="H964">
        <f>COUNTIF(orders[BookTitle],F964)</f>
        <v>1</v>
      </c>
    </row>
    <row r="965" spans="6:8" x14ac:dyDescent="0.3">
      <c r="F965" t="str">
        <v>State create</v>
      </c>
      <c r="G965" s="24">
        <f>SUMIF(orders[BookTitle],F965,orders[TotalSales])</f>
        <v>220.19</v>
      </c>
      <c r="H965">
        <f>COUNTIF(orders[BookTitle],F965)</f>
        <v>4</v>
      </c>
    </row>
    <row r="966" spans="6:8" x14ac:dyDescent="0.3">
      <c r="F966" t="str">
        <v>State follow about</v>
      </c>
      <c r="G966" s="24">
        <f>SUMIF(orders[BookTitle],F966,orders[TotalSales])</f>
        <v>143.68</v>
      </c>
      <c r="H966">
        <f>COUNTIF(orders[BookTitle],F966)</f>
        <v>2</v>
      </c>
    </row>
    <row r="967" spans="6:8" x14ac:dyDescent="0.3">
      <c r="F967" t="str">
        <v>Statement late live</v>
      </c>
      <c r="G967" s="24">
        <f>SUMIF(orders[BookTitle],F967,orders[TotalSales])</f>
        <v>154.35</v>
      </c>
      <c r="H967">
        <f>COUNTIF(orders[BookTitle],F967)</f>
        <v>2</v>
      </c>
    </row>
    <row r="968" spans="6:8" x14ac:dyDescent="0.3">
      <c r="F968" t="str">
        <v>Station else nation</v>
      </c>
      <c r="G968" s="24">
        <f>SUMIF(orders[BookTitle],F968,orders[TotalSales])</f>
        <v>80.319999999999993</v>
      </c>
      <c r="H968">
        <f>COUNTIF(orders[BookTitle],F968)</f>
        <v>1</v>
      </c>
    </row>
    <row r="969" spans="6:8" x14ac:dyDescent="0.3">
      <c r="F969" t="str">
        <v>Station resource lot</v>
      </c>
      <c r="G969" s="24">
        <f>SUMIF(orders[BookTitle],F969,orders[TotalSales])</f>
        <v>43.36</v>
      </c>
      <c r="H969">
        <f>COUNTIF(orders[BookTitle],F969)</f>
        <v>2</v>
      </c>
    </row>
    <row r="970" spans="6:8" x14ac:dyDescent="0.3">
      <c r="F970" t="str">
        <v>Stay beyond</v>
      </c>
      <c r="G970" s="24">
        <f>SUMIF(orders[BookTitle],F970,orders[TotalSales])</f>
        <v>322.2</v>
      </c>
      <c r="H970">
        <f>COUNTIF(orders[BookTitle],F970)</f>
        <v>3</v>
      </c>
    </row>
    <row r="971" spans="6:8" x14ac:dyDescent="0.3">
      <c r="F971" t="str">
        <v>Stay determine number</v>
      </c>
      <c r="G971" s="24">
        <f>SUMIF(orders[BookTitle],F971,orders[TotalSales])</f>
        <v>333.68</v>
      </c>
      <c r="H971">
        <f>COUNTIF(orders[BookTitle],F971)</f>
        <v>4</v>
      </c>
    </row>
    <row r="972" spans="6:8" x14ac:dyDescent="0.3">
      <c r="F972" t="str">
        <v>Stay tend</v>
      </c>
      <c r="G972" s="24">
        <f>SUMIF(orders[BookTitle],F972,orders[TotalSales])</f>
        <v>99.32</v>
      </c>
      <c r="H972">
        <f>COUNTIF(orders[BookTitle],F972)</f>
        <v>1</v>
      </c>
    </row>
    <row r="973" spans="6:8" x14ac:dyDescent="0.3">
      <c r="F973" t="str">
        <v>Stay view truth</v>
      </c>
      <c r="G973" s="24">
        <f>SUMIF(orders[BookTitle],F973,orders[TotalSales])</f>
        <v>29.12</v>
      </c>
      <c r="H973">
        <f>COUNTIF(orders[BookTitle],F973)</f>
        <v>1</v>
      </c>
    </row>
    <row r="974" spans="6:8" x14ac:dyDescent="0.3">
      <c r="F974" t="str">
        <v>Stock</v>
      </c>
      <c r="G974" s="24">
        <f>SUMIF(orders[BookTitle],F974,orders[TotalSales])</f>
        <v>286.3</v>
      </c>
      <c r="H974">
        <f>COUNTIF(orders[BookTitle],F974)</f>
        <v>3</v>
      </c>
    </row>
    <row r="975" spans="6:8" x14ac:dyDescent="0.3">
      <c r="F975" t="str">
        <v>Stock once by</v>
      </c>
      <c r="G975" s="24">
        <f>SUMIF(orders[BookTitle],F975,orders[TotalSales])</f>
        <v>129.13999999999999</v>
      </c>
      <c r="H975">
        <f>COUNTIF(orders[BookTitle],F975)</f>
        <v>2</v>
      </c>
    </row>
    <row r="976" spans="6:8" x14ac:dyDescent="0.3">
      <c r="F976" t="str">
        <v>Stop opportunity tonight</v>
      </c>
      <c r="G976" s="24">
        <f>SUMIF(orders[BookTitle],F976,orders[TotalSales])</f>
        <v>203.68</v>
      </c>
      <c r="H976">
        <f>COUNTIF(orders[BookTitle],F976)</f>
        <v>3</v>
      </c>
    </row>
    <row r="977" spans="6:8" x14ac:dyDescent="0.3">
      <c r="F977" t="str">
        <v>Story partner professional</v>
      </c>
      <c r="G977" s="24">
        <f>SUMIF(orders[BookTitle],F977,orders[TotalSales])</f>
        <v>54.9</v>
      </c>
      <c r="H977">
        <f>COUNTIF(orders[BookTitle],F977)</f>
        <v>2</v>
      </c>
    </row>
    <row r="978" spans="6:8" x14ac:dyDescent="0.3">
      <c r="F978" t="str">
        <v>Strategy never anyone</v>
      </c>
      <c r="G978" s="24">
        <f>SUMIF(orders[BookTitle],F978,orders[TotalSales])</f>
        <v>47.07</v>
      </c>
      <c r="H978">
        <f>COUNTIF(orders[BookTitle],F978)</f>
        <v>1</v>
      </c>
    </row>
    <row r="979" spans="6:8" x14ac:dyDescent="0.3">
      <c r="F979" t="str">
        <v>Street president course</v>
      </c>
      <c r="G979" s="24">
        <f>SUMIF(orders[BookTitle],F979,orders[TotalSales])</f>
        <v>113.52</v>
      </c>
      <c r="H979">
        <f>COUNTIF(orders[BookTitle],F979)</f>
        <v>1</v>
      </c>
    </row>
    <row r="980" spans="6:8" x14ac:dyDescent="0.3">
      <c r="F980" t="str">
        <v>Structure body fine include</v>
      </c>
      <c r="G980" s="24">
        <f>SUMIF(orders[BookTitle],F980,orders[TotalSales])</f>
        <v>263.15999999999997</v>
      </c>
      <c r="H980">
        <f>COUNTIF(orders[BookTitle],F980)</f>
        <v>2</v>
      </c>
    </row>
    <row r="981" spans="6:8" x14ac:dyDescent="0.3">
      <c r="F981" t="str">
        <v>Structure much evidence</v>
      </c>
      <c r="G981" s="24">
        <f>SUMIF(orders[BookTitle],F981,orders[TotalSales])</f>
        <v>16.420000000000002</v>
      </c>
      <c r="H981">
        <f>COUNTIF(orders[BookTitle],F981)</f>
        <v>1</v>
      </c>
    </row>
    <row r="982" spans="6:8" x14ac:dyDescent="0.3">
      <c r="F982" t="str">
        <v>Structure security good two</v>
      </c>
      <c r="G982" s="24">
        <f>SUMIF(orders[BookTitle],F982,orders[TotalSales])</f>
        <v>432.93</v>
      </c>
      <c r="H982">
        <f>COUNTIF(orders[BookTitle],F982)</f>
        <v>3</v>
      </c>
    </row>
    <row r="983" spans="6:8" x14ac:dyDescent="0.3">
      <c r="F983" t="str">
        <v>Student child</v>
      </c>
      <c r="G983" s="24">
        <f>SUMIF(orders[BookTitle],F983,orders[TotalSales])</f>
        <v>366.61</v>
      </c>
      <c r="H983">
        <f>COUNTIF(orders[BookTitle],F983)</f>
        <v>2</v>
      </c>
    </row>
    <row r="984" spans="6:8" x14ac:dyDescent="0.3">
      <c r="F984" t="str">
        <v>Study wonder</v>
      </c>
      <c r="G984" s="24">
        <f>SUMIF(orders[BookTitle],F984,orders[TotalSales])</f>
        <v>60.12</v>
      </c>
      <c r="H984">
        <f>COUNTIF(orders[BookTitle],F984)</f>
        <v>3</v>
      </c>
    </row>
    <row r="985" spans="6:8" x14ac:dyDescent="0.3">
      <c r="F985" t="str">
        <v>Stuff all arrive</v>
      </c>
      <c r="G985" s="24">
        <f>SUMIF(orders[BookTitle],F985,orders[TotalSales])</f>
        <v>357.03999999999996</v>
      </c>
      <c r="H985">
        <f>COUNTIF(orders[BookTitle],F985)</f>
        <v>2</v>
      </c>
    </row>
    <row r="986" spans="6:8" x14ac:dyDescent="0.3">
      <c r="F986" t="str">
        <v>Stuff reality person</v>
      </c>
      <c r="G986" s="24">
        <f>SUMIF(orders[BookTitle],F986,orders[TotalSales])</f>
        <v>12.67</v>
      </c>
      <c r="H986">
        <f>COUNTIF(orders[BookTitle],F986)</f>
        <v>1</v>
      </c>
    </row>
    <row r="987" spans="6:8" x14ac:dyDescent="0.3">
      <c r="F987" t="str">
        <v>Stuff yet</v>
      </c>
      <c r="G987" s="24">
        <f>SUMIF(orders[BookTitle],F987,orders[TotalSales])</f>
        <v>43.3</v>
      </c>
      <c r="H987">
        <f>COUNTIF(orders[BookTitle],F987)</f>
        <v>2</v>
      </c>
    </row>
    <row r="988" spans="6:8" x14ac:dyDescent="0.3">
      <c r="F988" t="str">
        <v>Successful</v>
      </c>
      <c r="G988" s="24">
        <f>SUMIF(orders[BookTitle],F988,orders[TotalSales])</f>
        <v>58.129999999999995</v>
      </c>
      <c r="H988">
        <f>COUNTIF(orders[BookTitle],F988)</f>
        <v>2</v>
      </c>
    </row>
    <row r="989" spans="6:8" x14ac:dyDescent="0.3">
      <c r="F989" t="str">
        <v>Successful bag</v>
      </c>
      <c r="G989" s="24">
        <f>SUMIF(orders[BookTitle],F989,orders[TotalSales])</f>
        <v>264.69</v>
      </c>
      <c r="H989">
        <f>COUNTIF(orders[BookTitle],F989)</f>
        <v>2</v>
      </c>
    </row>
    <row r="990" spans="6:8" x14ac:dyDescent="0.3">
      <c r="F990" t="str">
        <v>Successful move</v>
      </c>
      <c r="G990" s="24">
        <f>SUMIF(orders[BookTitle],F990,orders[TotalSales])</f>
        <v>140.16</v>
      </c>
      <c r="H990">
        <f>COUNTIF(orders[BookTitle],F990)</f>
        <v>6</v>
      </c>
    </row>
    <row r="991" spans="6:8" x14ac:dyDescent="0.3">
      <c r="F991" t="str">
        <v>Such research</v>
      </c>
      <c r="G991" s="24">
        <f>SUMIF(orders[BookTitle],F991,orders[TotalSales])</f>
        <v>24.27</v>
      </c>
      <c r="H991">
        <f>COUNTIF(orders[BookTitle],F991)</f>
        <v>2</v>
      </c>
    </row>
    <row r="992" spans="6:8" x14ac:dyDescent="0.3">
      <c r="F992" t="str">
        <v>Such step way</v>
      </c>
      <c r="G992" s="24">
        <f>SUMIF(orders[BookTitle],F992,orders[TotalSales])</f>
        <v>126.25</v>
      </c>
      <c r="H992">
        <f>COUNTIF(orders[BookTitle],F992)</f>
        <v>2</v>
      </c>
    </row>
    <row r="993" spans="6:8" x14ac:dyDescent="0.3">
      <c r="F993" t="str">
        <v>Suddenly medical</v>
      </c>
      <c r="G993" s="24">
        <f>SUMIF(orders[BookTitle],F993,orders[TotalSales])</f>
        <v>43.59</v>
      </c>
      <c r="H993">
        <f>COUNTIF(orders[BookTitle],F993)</f>
        <v>2</v>
      </c>
    </row>
    <row r="994" spans="6:8" x14ac:dyDescent="0.3">
      <c r="F994" t="str">
        <v>Summer agent improve</v>
      </c>
      <c r="G994" s="24">
        <f>SUMIF(orders[BookTitle],F994,orders[TotalSales])</f>
        <v>95.88</v>
      </c>
      <c r="H994">
        <f>COUNTIF(orders[BookTitle],F994)</f>
        <v>3</v>
      </c>
    </row>
    <row r="995" spans="6:8" x14ac:dyDescent="0.3">
      <c r="F995" t="str">
        <v>Support defense</v>
      </c>
      <c r="G995" s="24">
        <f>SUMIF(orders[BookTitle],F995,orders[TotalSales])</f>
        <v>17.98</v>
      </c>
      <c r="H995">
        <f>COUNTIF(orders[BookTitle],F995)</f>
        <v>1</v>
      </c>
    </row>
    <row r="996" spans="6:8" x14ac:dyDescent="0.3">
      <c r="F996" t="str">
        <v>Support well</v>
      </c>
      <c r="G996" s="24">
        <f>SUMIF(orders[BookTitle],F996,orders[TotalSales])</f>
        <v>217.26999999999998</v>
      </c>
      <c r="H996">
        <f>COUNTIF(orders[BookTitle],F996)</f>
        <v>3</v>
      </c>
    </row>
    <row r="997" spans="6:8" x14ac:dyDescent="0.3">
      <c r="F997" t="str">
        <v>Sure money white</v>
      </c>
      <c r="G997" s="24">
        <f>SUMIF(orders[BookTitle],F997,orders[TotalSales])</f>
        <v>21.880000000000003</v>
      </c>
      <c r="H997">
        <f>COUNTIF(orders[BookTitle],F997)</f>
        <v>2</v>
      </c>
    </row>
    <row r="998" spans="6:8" x14ac:dyDescent="0.3">
      <c r="F998" t="str">
        <v>Sure particularly</v>
      </c>
      <c r="G998" s="24">
        <f>SUMIF(orders[BookTitle],F998,orders[TotalSales])</f>
        <v>390.4</v>
      </c>
      <c r="H998">
        <f>COUNTIF(orders[BookTitle],F998)</f>
        <v>5</v>
      </c>
    </row>
    <row r="999" spans="6:8" x14ac:dyDescent="0.3">
      <c r="F999" t="str">
        <v>Surface daughter hair</v>
      </c>
      <c r="G999" s="24">
        <f>SUMIF(orders[BookTitle],F999,orders[TotalSales])</f>
        <v>114.23</v>
      </c>
      <c r="H999">
        <f>COUNTIF(orders[BookTitle],F999)</f>
        <v>4</v>
      </c>
    </row>
    <row r="1000" spans="6:8" x14ac:dyDescent="0.3">
      <c r="F1000" t="str">
        <v>Surface music</v>
      </c>
      <c r="G1000" s="24">
        <f>SUMIF(orders[BookTitle],F1000,orders[TotalSales])</f>
        <v>137.38</v>
      </c>
      <c r="H1000">
        <f>COUNTIF(orders[BookTitle],F1000)</f>
        <v>3</v>
      </c>
    </row>
    <row r="1001" spans="6:8" x14ac:dyDescent="0.3">
      <c r="F1001" t="str">
        <v>Surface past</v>
      </c>
      <c r="G1001" s="24">
        <f>SUMIF(orders[BookTitle],F1001,orders[TotalSales])</f>
        <v>51.1</v>
      </c>
      <c r="H1001">
        <f>COUNTIF(orders[BookTitle],F1001)</f>
        <v>1</v>
      </c>
    </row>
    <row r="1002" spans="6:8" x14ac:dyDescent="0.3">
      <c r="F1002" t="str">
        <v>System hard bag</v>
      </c>
      <c r="G1002" s="24">
        <f>SUMIF(orders[BookTitle],F1002,orders[TotalSales])</f>
        <v>206.47</v>
      </c>
      <c r="H1002">
        <f>COUNTIF(orders[BookTitle],F1002)</f>
        <v>3</v>
      </c>
    </row>
    <row r="1003" spans="6:8" x14ac:dyDescent="0.3">
      <c r="F1003" t="str">
        <v>System news enough</v>
      </c>
      <c r="G1003" s="24">
        <f>SUMIF(orders[BookTitle],F1003,orders[TotalSales])</f>
        <v>157.47999999999999</v>
      </c>
      <c r="H1003">
        <f>COUNTIF(orders[BookTitle],F1003)</f>
        <v>1</v>
      </c>
    </row>
    <row r="1004" spans="6:8" x14ac:dyDescent="0.3">
      <c r="F1004" t="str">
        <v>System seek</v>
      </c>
      <c r="G1004" s="24">
        <f>SUMIF(orders[BookTitle],F1004,orders[TotalSales])</f>
        <v>206.88</v>
      </c>
      <c r="H1004">
        <f>COUNTIF(orders[BookTitle],F1004)</f>
        <v>3</v>
      </c>
    </row>
    <row r="1005" spans="6:8" x14ac:dyDescent="0.3">
      <c r="F1005" t="str">
        <v>Table huge</v>
      </c>
      <c r="G1005" s="24">
        <f>SUMIF(orders[BookTitle],F1005,orders[TotalSales])</f>
        <v>1066.47</v>
      </c>
      <c r="H1005">
        <f>COUNTIF(orders[BookTitle],F1005)</f>
        <v>6</v>
      </c>
    </row>
    <row r="1006" spans="6:8" x14ac:dyDescent="0.3">
      <c r="F1006" t="str">
        <v>Talk finish</v>
      </c>
      <c r="G1006" s="24">
        <f>SUMIF(orders[BookTitle],F1006,orders[TotalSales])</f>
        <v>141.97999999999999</v>
      </c>
      <c r="H1006">
        <f>COUNTIF(orders[BookTitle],F1006)</f>
        <v>2</v>
      </c>
    </row>
    <row r="1007" spans="6:8" x14ac:dyDescent="0.3">
      <c r="F1007" t="str">
        <v>Talk teach both</v>
      </c>
      <c r="G1007" s="24">
        <f>SUMIF(orders[BookTitle],F1007,orders[TotalSales])</f>
        <v>161.13999999999999</v>
      </c>
      <c r="H1007">
        <f>COUNTIF(orders[BookTitle],F1007)</f>
        <v>2</v>
      </c>
    </row>
    <row r="1008" spans="6:8" x14ac:dyDescent="0.3">
      <c r="F1008" t="str">
        <v>Task admit sit</v>
      </c>
      <c r="G1008" s="24">
        <f>SUMIF(orders[BookTitle],F1008,orders[TotalSales])</f>
        <v>255.18</v>
      </c>
      <c r="H1008">
        <f>COUNTIF(orders[BookTitle],F1008)</f>
        <v>2</v>
      </c>
    </row>
    <row r="1009" spans="6:8" x14ac:dyDescent="0.3">
      <c r="F1009" t="str">
        <v>Task Democrat last</v>
      </c>
      <c r="G1009" s="24">
        <f>SUMIF(orders[BookTitle],F1009,orders[TotalSales])</f>
        <v>487.83</v>
      </c>
      <c r="H1009">
        <f>COUNTIF(orders[BookTitle],F1009)</f>
        <v>3</v>
      </c>
    </row>
    <row r="1010" spans="6:8" x14ac:dyDescent="0.3">
      <c r="F1010" t="str">
        <v>Task make</v>
      </c>
      <c r="G1010" s="24">
        <f>SUMIF(orders[BookTitle],F1010,orders[TotalSales])</f>
        <v>222.33</v>
      </c>
      <c r="H1010">
        <f>COUNTIF(orders[BookTitle],F1010)</f>
        <v>3</v>
      </c>
    </row>
    <row r="1011" spans="6:8" x14ac:dyDescent="0.3">
      <c r="F1011" t="str">
        <v>Task measure kind</v>
      </c>
      <c r="G1011" s="24">
        <f>SUMIF(orders[BookTitle],F1011,orders[TotalSales])</f>
        <v>68.64</v>
      </c>
      <c r="H1011">
        <f>COUNTIF(orders[BookTitle],F1011)</f>
        <v>1</v>
      </c>
    </row>
    <row r="1012" spans="6:8" x14ac:dyDescent="0.3">
      <c r="F1012" t="str">
        <v>Task morning community</v>
      </c>
      <c r="G1012" s="24">
        <f>SUMIF(orders[BookTitle],F1012,orders[TotalSales])</f>
        <v>501.53000000000003</v>
      </c>
      <c r="H1012">
        <f>COUNTIF(orders[BookTitle],F1012)</f>
        <v>5</v>
      </c>
    </row>
    <row r="1013" spans="6:8" x14ac:dyDescent="0.3">
      <c r="F1013" t="str">
        <v>Task without</v>
      </c>
      <c r="G1013" s="24">
        <f>SUMIF(orders[BookTitle],F1013,orders[TotalSales])</f>
        <v>65.91</v>
      </c>
      <c r="H1013">
        <f>COUNTIF(orders[BookTitle],F1013)</f>
        <v>4</v>
      </c>
    </row>
    <row r="1014" spans="6:8" x14ac:dyDescent="0.3">
      <c r="F1014" t="str">
        <v>Tax hour budget more</v>
      </c>
      <c r="G1014" s="24">
        <f>SUMIF(orders[BookTitle],F1014,orders[TotalSales])</f>
        <v>469.27</v>
      </c>
      <c r="H1014">
        <f>COUNTIF(orders[BookTitle],F1014)</f>
        <v>3</v>
      </c>
    </row>
    <row r="1015" spans="6:8" x14ac:dyDescent="0.3">
      <c r="F1015" t="str">
        <v>Tax without</v>
      </c>
      <c r="G1015" s="24">
        <f>SUMIF(orders[BookTitle],F1015,orders[TotalSales])</f>
        <v>400.66999999999996</v>
      </c>
      <c r="H1015">
        <f>COUNTIF(orders[BookTitle],F1015)</f>
        <v>3</v>
      </c>
    </row>
    <row r="1016" spans="6:8" x14ac:dyDescent="0.3">
      <c r="F1016" t="str">
        <v>Teach word listen</v>
      </c>
      <c r="G1016" s="24">
        <f>SUMIF(orders[BookTitle],F1016,orders[TotalSales])</f>
        <v>10.29</v>
      </c>
      <c r="H1016">
        <f>COUNTIF(orders[BookTitle],F1016)</f>
        <v>1</v>
      </c>
    </row>
    <row r="1017" spans="6:8" x14ac:dyDescent="0.3">
      <c r="F1017" t="str">
        <v>Teacher eye star them</v>
      </c>
      <c r="G1017" s="24">
        <f>SUMIF(orders[BookTitle],F1017,orders[TotalSales])</f>
        <v>76.5</v>
      </c>
      <c r="H1017">
        <f>COUNTIF(orders[BookTitle],F1017)</f>
        <v>3</v>
      </c>
    </row>
    <row r="1018" spans="6:8" x14ac:dyDescent="0.3">
      <c r="F1018" t="str">
        <v>Teacher one base</v>
      </c>
      <c r="G1018" s="24">
        <f>SUMIF(orders[BookTitle],F1018,orders[TotalSales])</f>
        <v>181.68</v>
      </c>
      <c r="H1018">
        <f>COUNTIF(orders[BookTitle],F1018)</f>
        <v>2</v>
      </c>
    </row>
    <row r="1019" spans="6:8" x14ac:dyDescent="0.3">
      <c r="F1019" t="str">
        <v>Team provide</v>
      </c>
      <c r="G1019" s="24">
        <f>SUMIF(orders[BookTitle],F1019,orders[TotalSales])</f>
        <v>179.2</v>
      </c>
      <c r="H1019">
        <f>COUNTIF(orders[BookTitle],F1019)</f>
        <v>1</v>
      </c>
    </row>
    <row r="1020" spans="6:8" x14ac:dyDescent="0.3">
      <c r="F1020" t="str">
        <v>Technology</v>
      </c>
      <c r="G1020" s="24">
        <f>SUMIF(orders[BookTitle],F1020,orders[TotalSales])</f>
        <v>511.87</v>
      </c>
      <c r="H1020">
        <f>COUNTIF(orders[BookTitle],F1020)</f>
        <v>4</v>
      </c>
    </row>
    <row r="1021" spans="6:8" x14ac:dyDescent="0.3">
      <c r="F1021" t="str">
        <v>Technology guess</v>
      </c>
      <c r="G1021" s="24">
        <f>SUMIF(orders[BookTitle],F1021,orders[TotalSales])</f>
        <v>113.3</v>
      </c>
      <c r="H1021">
        <f>COUNTIF(orders[BookTitle],F1021)</f>
        <v>2</v>
      </c>
    </row>
    <row r="1022" spans="6:8" x14ac:dyDescent="0.3">
      <c r="F1022" t="str">
        <v>Technology real oil</v>
      </c>
      <c r="G1022" s="24">
        <f>SUMIF(orders[BookTitle],F1022,orders[TotalSales])</f>
        <v>476.64</v>
      </c>
      <c r="H1022">
        <f>COUNTIF(orders[BookTitle],F1022)</f>
        <v>4</v>
      </c>
    </row>
    <row r="1023" spans="6:8" x14ac:dyDescent="0.3">
      <c r="F1023" t="str">
        <v>Television</v>
      </c>
      <c r="G1023" s="24">
        <f>SUMIF(orders[BookTitle],F1023,orders[TotalSales])</f>
        <v>138.76</v>
      </c>
      <c r="H1023">
        <f>COUNTIF(orders[BookTitle],F1023)</f>
        <v>2</v>
      </c>
    </row>
    <row r="1024" spans="6:8" x14ac:dyDescent="0.3">
      <c r="F1024" t="str">
        <v>Television should product thought</v>
      </c>
      <c r="G1024" s="24">
        <f>SUMIF(orders[BookTitle],F1024,orders[TotalSales])</f>
        <v>45.35</v>
      </c>
      <c r="H1024">
        <f>COUNTIF(orders[BookTitle],F1024)</f>
        <v>1</v>
      </c>
    </row>
    <row r="1025" spans="6:8" x14ac:dyDescent="0.3">
      <c r="F1025" t="str">
        <v>Tell should away</v>
      </c>
      <c r="G1025" s="24">
        <f>SUMIF(orders[BookTitle],F1025,orders[TotalSales])</f>
        <v>398.14</v>
      </c>
      <c r="H1025">
        <f>COUNTIF(orders[BookTitle],F1025)</f>
        <v>3</v>
      </c>
    </row>
    <row r="1026" spans="6:8" x14ac:dyDescent="0.3">
      <c r="F1026" t="str">
        <v>Ten whose</v>
      </c>
      <c r="G1026" s="24">
        <f>SUMIF(orders[BookTitle],F1026,orders[TotalSales])</f>
        <v>28.83</v>
      </c>
      <c r="H1026">
        <f>COUNTIF(orders[BookTitle],F1026)</f>
        <v>1</v>
      </c>
    </row>
    <row r="1027" spans="6:8" x14ac:dyDescent="0.3">
      <c r="F1027" t="str">
        <v>Test score second</v>
      </c>
      <c r="G1027" s="24">
        <f>SUMIF(orders[BookTitle],F1027,orders[TotalSales])</f>
        <v>89.33</v>
      </c>
      <c r="H1027">
        <f>COUNTIF(orders[BookTitle],F1027)</f>
        <v>4</v>
      </c>
    </row>
    <row r="1028" spans="6:8" x14ac:dyDescent="0.3">
      <c r="F1028" t="str">
        <v>Than pass</v>
      </c>
      <c r="G1028" s="24">
        <f>SUMIF(orders[BookTitle],F1028,orders[TotalSales])</f>
        <v>36.68</v>
      </c>
      <c r="H1028">
        <f>COUNTIF(orders[BookTitle],F1028)</f>
        <v>2</v>
      </c>
    </row>
    <row r="1029" spans="6:8" x14ac:dyDescent="0.3">
      <c r="F1029" t="str">
        <v>Thank</v>
      </c>
      <c r="G1029" s="24">
        <f>SUMIF(orders[BookTitle],F1029,orders[TotalSales])</f>
        <v>262.19</v>
      </c>
      <c r="H1029">
        <f>COUNTIF(orders[BookTitle],F1029)</f>
        <v>5</v>
      </c>
    </row>
    <row r="1030" spans="6:8" x14ac:dyDescent="0.3">
      <c r="F1030" t="str">
        <v>The same ten</v>
      </c>
      <c r="G1030" s="24">
        <f>SUMIF(orders[BookTitle],F1030,orders[TotalSales])</f>
        <v>235.15</v>
      </c>
      <c r="H1030">
        <f>COUNTIF(orders[BookTitle],F1030)</f>
        <v>2</v>
      </c>
    </row>
    <row r="1031" spans="6:8" x14ac:dyDescent="0.3">
      <c r="F1031" t="str">
        <v>Them change</v>
      </c>
      <c r="G1031" s="24">
        <f>SUMIF(orders[BookTitle],F1031,orders[TotalSales])</f>
        <v>43.28</v>
      </c>
      <c r="H1031">
        <f>COUNTIF(orders[BookTitle],F1031)</f>
        <v>3</v>
      </c>
    </row>
    <row r="1032" spans="6:8" x14ac:dyDescent="0.3">
      <c r="F1032" t="str">
        <v>Themselves in from</v>
      </c>
      <c r="G1032" s="24">
        <f>SUMIF(orders[BookTitle],F1032,orders[TotalSales])</f>
        <v>75.36</v>
      </c>
      <c r="H1032">
        <f>COUNTIF(orders[BookTitle],F1032)</f>
        <v>3</v>
      </c>
    </row>
    <row r="1033" spans="6:8" x14ac:dyDescent="0.3">
      <c r="F1033" t="str">
        <v>Themselves lay</v>
      </c>
      <c r="G1033" s="24">
        <f>SUMIF(orders[BookTitle],F1033,orders[TotalSales])</f>
        <v>107.66999999999999</v>
      </c>
      <c r="H1033">
        <f>COUNTIF(orders[BookTitle],F1033)</f>
        <v>4</v>
      </c>
    </row>
    <row r="1034" spans="6:8" x14ac:dyDescent="0.3">
      <c r="F1034" t="str">
        <v>Theory charge</v>
      </c>
      <c r="G1034" s="24">
        <f>SUMIF(orders[BookTitle],F1034,orders[TotalSales])</f>
        <v>352.39</v>
      </c>
      <c r="H1034">
        <f>COUNTIF(orders[BookTitle],F1034)</f>
        <v>3</v>
      </c>
    </row>
    <row r="1035" spans="6:8" x14ac:dyDescent="0.3">
      <c r="F1035" t="str">
        <v>Theory fall wall simple</v>
      </c>
      <c r="G1035" s="24">
        <f>SUMIF(orders[BookTitle],F1035,orders[TotalSales])</f>
        <v>109.15</v>
      </c>
      <c r="H1035">
        <f>COUNTIF(orders[BookTitle],F1035)</f>
        <v>2</v>
      </c>
    </row>
    <row r="1036" spans="6:8" x14ac:dyDescent="0.3">
      <c r="F1036" t="str">
        <v>Theory relationship structure</v>
      </c>
      <c r="G1036" s="24">
        <f>SUMIF(orders[BookTitle],F1036,orders[TotalSales])</f>
        <v>279.39</v>
      </c>
      <c r="H1036">
        <f>COUNTIF(orders[BookTitle],F1036)</f>
        <v>2</v>
      </c>
    </row>
    <row r="1037" spans="6:8" x14ac:dyDescent="0.3">
      <c r="F1037" t="str">
        <v>They add season</v>
      </c>
      <c r="G1037" s="24">
        <f>SUMIF(orders[BookTitle],F1037,orders[TotalSales])</f>
        <v>162.76</v>
      </c>
      <c r="H1037">
        <f>COUNTIF(orders[BookTitle],F1037)</f>
        <v>3</v>
      </c>
    </row>
    <row r="1038" spans="6:8" x14ac:dyDescent="0.3">
      <c r="F1038" t="str">
        <v>They by need</v>
      </c>
      <c r="G1038" s="24">
        <f>SUMIF(orders[BookTitle],F1038,orders[TotalSales])</f>
        <v>281.89</v>
      </c>
      <c r="H1038">
        <f>COUNTIF(orders[BookTitle],F1038)</f>
        <v>2</v>
      </c>
    </row>
    <row r="1039" spans="6:8" x14ac:dyDescent="0.3">
      <c r="F1039" t="str">
        <v>They next past</v>
      </c>
      <c r="G1039" s="24">
        <f>SUMIF(orders[BookTitle],F1039,orders[TotalSales])</f>
        <v>90.24</v>
      </c>
      <c r="H1039">
        <f>COUNTIF(orders[BookTitle],F1039)</f>
        <v>1</v>
      </c>
    </row>
    <row r="1040" spans="6:8" x14ac:dyDescent="0.3">
      <c r="F1040" t="str">
        <v>Thing able church</v>
      </c>
      <c r="G1040" s="24">
        <f>SUMIF(orders[BookTitle],F1040,orders[TotalSales])</f>
        <v>81.710000000000008</v>
      </c>
      <c r="H1040">
        <f>COUNTIF(orders[BookTitle],F1040)</f>
        <v>2</v>
      </c>
    </row>
    <row r="1041" spans="6:8" x14ac:dyDescent="0.3">
      <c r="F1041" t="str">
        <v>Third course interesting</v>
      </c>
      <c r="G1041" s="24">
        <f>SUMIF(orders[BookTitle],F1041,orders[TotalSales])</f>
        <v>172.99</v>
      </c>
      <c r="H1041">
        <f>COUNTIF(orders[BookTitle],F1041)</f>
        <v>2</v>
      </c>
    </row>
    <row r="1042" spans="6:8" x14ac:dyDescent="0.3">
      <c r="F1042" t="str">
        <v>Third his indicate past</v>
      </c>
      <c r="G1042" s="24">
        <f>SUMIF(orders[BookTitle],F1042,orders[TotalSales])</f>
        <v>97.08</v>
      </c>
      <c r="H1042">
        <f>COUNTIF(orders[BookTitle],F1042)</f>
        <v>3</v>
      </c>
    </row>
    <row r="1043" spans="6:8" x14ac:dyDescent="0.3">
      <c r="F1043" t="str">
        <v>Third whatever</v>
      </c>
      <c r="G1043" s="24">
        <f>SUMIF(orders[BookTitle],F1043,orders[TotalSales])</f>
        <v>188.26</v>
      </c>
      <c r="H1043">
        <f>COUNTIF(orders[BookTitle],F1043)</f>
        <v>2</v>
      </c>
    </row>
    <row r="1044" spans="6:8" x14ac:dyDescent="0.3">
      <c r="F1044" t="str">
        <v>Third yeah</v>
      </c>
      <c r="G1044" s="24">
        <f>SUMIF(orders[BookTitle],F1044,orders[TotalSales])</f>
        <v>99.38</v>
      </c>
      <c r="H1044">
        <f>COUNTIF(orders[BookTitle],F1044)</f>
        <v>2</v>
      </c>
    </row>
    <row r="1045" spans="6:8" x14ac:dyDescent="0.3">
      <c r="F1045" t="str">
        <v>This billion per</v>
      </c>
      <c r="G1045" s="24">
        <f>SUMIF(orders[BookTitle],F1045,orders[TotalSales])</f>
        <v>23.57</v>
      </c>
      <c r="H1045">
        <f>COUNTIF(orders[BookTitle],F1045)</f>
        <v>3</v>
      </c>
    </row>
    <row r="1046" spans="6:8" x14ac:dyDescent="0.3">
      <c r="F1046" t="str">
        <v>Those attack themselves together</v>
      </c>
      <c r="G1046" s="24">
        <f>SUMIF(orders[BookTitle],F1046,orders[TotalSales])</f>
        <v>133.13999999999999</v>
      </c>
      <c r="H1046">
        <f>COUNTIF(orders[BookTitle],F1046)</f>
        <v>2</v>
      </c>
    </row>
    <row r="1047" spans="6:8" x14ac:dyDescent="0.3">
      <c r="F1047" t="str">
        <v>Those small</v>
      </c>
      <c r="G1047" s="24">
        <f>SUMIF(orders[BookTitle],F1047,orders[TotalSales])</f>
        <v>95.97</v>
      </c>
      <c r="H1047">
        <f>COUNTIF(orders[BookTitle],F1047)</f>
        <v>3</v>
      </c>
    </row>
    <row r="1048" spans="6:8" x14ac:dyDescent="0.3">
      <c r="F1048" t="str">
        <v>Though</v>
      </c>
      <c r="G1048" s="24">
        <f>SUMIF(orders[BookTitle],F1048,orders[TotalSales])</f>
        <v>17.630000000000003</v>
      </c>
      <c r="H1048">
        <f>COUNTIF(orders[BookTitle],F1048)</f>
        <v>2</v>
      </c>
    </row>
    <row r="1049" spans="6:8" x14ac:dyDescent="0.3">
      <c r="F1049" t="str">
        <v>Though begin trouble</v>
      </c>
      <c r="G1049" s="24">
        <f>SUMIF(orders[BookTitle],F1049,orders[TotalSales])</f>
        <v>124.1</v>
      </c>
      <c r="H1049">
        <f>COUNTIF(orders[BookTitle],F1049)</f>
        <v>1</v>
      </c>
    </row>
    <row r="1050" spans="6:8" x14ac:dyDescent="0.3">
      <c r="F1050" t="str">
        <v>Though land garden</v>
      </c>
      <c r="G1050" s="24">
        <f>SUMIF(orders[BookTitle],F1050,orders[TotalSales])</f>
        <v>80.61</v>
      </c>
      <c r="H1050">
        <f>COUNTIF(orders[BookTitle],F1050)</f>
        <v>2</v>
      </c>
    </row>
    <row r="1051" spans="6:8" x14ac:dyDescent="0.3">
      <c r="F1051" t="str">
        <v>Though nation during community</v>
      </c>
      <c r="G1051" s="24">
        <f>SUMIF(orders[BookTitle],F1051,orders[TotalSales])</f>
        <v>129.82999999999998</v>
      </c>
      <c r="H1051">
        <f>COUNTIF(orders[BookTitle],F1051)</f>
        <v>3</v>
      </c>
    </row>
    <row r="1052" spans="6:8" x14ac:dyDescent="0.3">
      <c r="F1052" t="str">
        <v>Though resource five</v>
      </c>
      <c r="G1052" s="24">
        <f>SUMIF(orders[BookTitle],F1052,orders[TotalSales])</f>
        <v>94.05</v>
      </c>
      <c r="H1052">
        <f>COUNTIF(orders[BookTitle],F1052)</f>
        <v>1</v>
      </c>
    </row>
    <row r="1053" spans="6:8" x14ac:dyDescent="0.3">
      <c r="F1053" t="str">
        <v>Thought him may</v>
      </c>
      <c r="G1053" s="24">
        <f>SUMIF(orders[BookTitle],F1053,orders[TotalSales])</f>
        <v>56.85</v>
      </c>
      <c r="H1053">
        <f>COUNTIF(orders[BookTitle],F1053)</f>
        <v>2</v>
      </c>
    </row>
    <row r="1054" spans="6:8" x14ac:dyDescent="0.3">
      <c r="F1054" t="str">
        <v>Thought tough everybody</v>
      </c>
      <c r="G1054" s="24">
        <f>SUMIF(orders[BookTitle],F1054,orders[TotalSales])</f>
        <v>85</v>
      </c>
      <c r="H1054">
        <f>COUNTIF(orders[BookTitle],F1054)</f>
        <v>1</v>
      </c>
    </row>
    <row r="1055" spans="6:8" x14ac:dyDescent="0.3">
      <c r="F1055" t="str">
        <v>Threat present really</v>
      </c>
      <c r="G1055" s="24">
        <f>SUMIF(orders[BookTitle],F1055,orders[TotalSales])</f>
        <v>97.94</v>
      </c>
      <c r="H1055">
        <f>COUNTIF(orders[BookTitle],F1055)</f>
        <v>1</v>
      </c>
    </row>
    <row r="1056" spans="6:8" x14ac:dyDescent="0.3">
      <c r="F1056" t="str">
        <v>Threat yes often</v>
      </c>
      <c r="G1056" s="24">
        <f>SUMIF(orders[BookTitle],F1056,orders[TotalSales])</f>
        <v>207.97000000000003</v>
      </c>
      <c r="H1056">
        <f>COUNTIF(orders[BookTitle],F1056)</f>
        <v>3</v>
      </c>
    </row>
    <row r="1057" spans="6:8" x14ac:dyDescent="0.3">
      <c r="F1057" t="str">
        <v>Three blue property</v>
      </c>
      <c r="G1057" s="24">
        <f>SUMIF(orders[BookTitle],F1057,orders[TotalSales])</f>
        <v>28.53</v>
      </c>
      <c r="H1057">
        <f>COUNTIF(orders[BookTitle],F1057)</f>
        <v>2</v>
      </c>
    </row>
    <row r="1058" spans="6:8" x14ac:dyDescent="0.3">
      <c r="F1058" t="str">
        <v>Three well</v>
      </c>
      <c r="G1058" s="24">
        <f>SUMIF(orders[BookTitle],F1058,orders[TotalSales])</f>
        <v>325.58</v>
      </c>
      <c r="H1058">
        <f>COUNTIF(orders[BookTitle],F1058)</f>
        <v>4</v>
      </c>
    </row>
    <row r="1059" spans="6:8" x14ac:dyDescent="0.3">
      <c r="F1059" t="str">
        <v>Through well spend</v>
      </c>
      <c r="G1059" s="24">
        <f>SUMIF(orders[BookTitle],F1059,orders[TotalSales])</f>
        <v>107.72</v>
      </c>
      <c r="H1059">
        <f>COUNTIF(orders[BookTitle],F1059)</f>
        <v>2</v>
      </c>
    </row>
    <row r="1060" spans="6:8" x14ac:dyDescent="0.3">
      <c r="F1060" t="str">
        <v>Throughout front in</v>
      </c>
      <c r="G1060" s="24">
        <f>SUMIF(orders[BookTitle],F1060,orders[TotalSales])</f>
        <v>37.08</v>
      </c>
      <c r="H1060">
        <f>COUNTIF(orders[BookTitle],F1060)</f>
        <v>2</v>
      </c>
    </row>
    <row r="1061" spans="6:8" x14ac:dyDescent="0.3">
      <c r="F1061" t="str">
        <v>Throughout statement husband</v>
      </c>
      <c r="G1061" s="24">
        <f>SUMIF(orders[BookTitle],F1061,orders[TotalSales])</f>
        <v>74.900000000000006</v>
      </c>
      <c r="H1061">
        <f>COUNTIF(orders[BookTitle],F1061)</f>
        <v>2</v>
      </c>
    </row>
    <row r="1062" spans="6:8" x14ac:dyDescent="0.3">
      <c r="F1062" t="str">
        <v>Thus movie and</v>
      </c>
      <c r="G1062" s="24">
        <f>SUMIF(orders[BookTitle],F1062,orders[TotalSales])</f>
        <v>79.47</v>
      </c>
      <c r="H1062">
        <f>COUNTIF(orders[BookTitle],F1062)</f>
        <v>2</v>
      </c>
    </row>
    <row r="1063" spans="6:8" x14ac:dyDescent="0.3">
      <c r="F1063" t="str">
        <v>Thus will watch</v>
      </c>
      <c r="G1063" s="24">
        <f>SUMIF(orders[BookTitle],F1063,orders[TotalSales])</f>
        <v>65.2</v>
      </c>
      <c r="H1063">
        <f>COUNTIF(orders[BookTitle],F1063)</f>
        <v>1</v>
      </c>
    </row>
    <row r="1064" spans="6:8" x14ac:dyDescent="0.3">
      <c r="F1064" t="str">
        <v>Time team want wish</v>
      </c>
      <c r="G1064" s="24">
        <f>SUMIF(orders[BookTitle],F1064,orders[TotalSales])</f>
        <v>179.3</v>
      </c>
      <c r="H1064">
        <f>COUNTIF(orders[BookTitle],F1064)</f>
        <v>2</v>
      </c>
    </row>
    <row r="1065" spans="6:8" x14ac:dyDescent="0.3">
      <c r="F1065" t="str">
        <v>To story claim</v>
      </c>
      <c r="G1065" s="24">
        <f>SUMIF(orders[BookTitle],F1065,orders[TotalSales])</f>
        <v>119.39</v>
      </c>
      <c r="H1065">
        <f>COUNTIF(orders[BookTitle],F1065)</f>
        <v>5</v>
      </c>
    </row>
    <row r="1066" spans="6:8" x14ac:dyDescent="0.3">
      <c r="F1066" t="str">
        <v>Together training few</v>
      </c>
      <c r="G1066" s="24">
        <f>SUMIF(orders[BookTitle],F1066,orders[TotalSales])</f>
        <v>75.95</v>
      </c>
      <c r="H1066">
        <f>COUNTIF(orders[BookTitle],F1066)</f>
        <v>1</v>
      </c>
    </row>
    <row r="1067" spans="6:8" x14ac:dyDescent="0.3">
      <c r="F1067" t="str">
        <v>Tonight</v>
      </c>
      <c r="G1067" s="24">
        <f>SUMIF(orders[BookTitle],F1067,orders[TotalSales])</f>
        <v>411.21000000000004</v>
      </c>
      <c r="H1067">
        <f>COUNTIF(orders[BookTitle],F1067)</f>
        <v>2</v>
      </c>
    </row>
    <row r="1068" spans="6:8" x14ac:dyDescent="0.3">
      <c r="F1068" t="str">
        <v>Tonight however threat</v>
      </c>
      <c r="G1068" s="24">
        <f>SUMIF(orders[BookTitle],F1068,orders[TotalSales])</f>
        <v>106.12</v>
      </c>
      <c r="H1068">
        <f>COUNTIF(orders[BookTitle],F1068)</f>
        <v>2</v>
      </c>
    </row>
    <row r="1069" spans="6:8" x14ac:dyDescent="0.3">
      <c r="F1069" t="str">
        <v>Too option health</v>
      </c>
      <c r="G1069" s="24">
        <f>SUMIF(orders[BookTitle],F1069,orders[TotalSales])</f>
        <v>142.32</v>
      </c>
      <c r="H1069">
        <f>COUNTIF(orders[BookTitle],F1069)</f>
        <v>1</v>
      </c>
    </row>
    <row r="1070" spans="6:8" x14ac:dyDescent="0.3">
      <c r="F1070" t="str">
        <v>Top heavy executive</v>
      </c>
      <c r="G1070" s="24">
        <f>SUMIF(orders[BookTitle],F1070,orders[TotalSales])</f>
        <v>16.079999999999998</v>
      </c>
      <c r="H1070">
        <f>COUNTIF(orders[BookTitle],F1070)</f>
        <v>1</v>
      </c>
    </row>
    <row r="1071" spans="6:8" x14ac:dyDescent="0.3">
      <c r="F1071" t="str">
        <v>Top Republican</v>
      </c>
      <c r="G1071" s="24">
        <f>SUMIF(orders[BookTitle],F1071,orders[TotalSales])</f>
        <v>114.08</v>
      </c>
      <c r="H1071">
        <f>COUNTIF(orders[BookTitle],F1071)</f>
        <v>1</v>
      </c>
    </row>
    <row r="1072" spans="6:8" x14ac:dyDescent="0.3">
      <c r="F1072" t="str">
        <v>Total message activity</v>
      </c>
      <c r="G1072" s="24">
        <f>SUMIF(orders[BookTitle],F1072,orders[TotalSales])</f>
        <v>171.4</v>
      </c>
      <c r="H1072">
        <f>COUNTIF(orders[BookTitle],F1072)</f>
        <v>2</v>
      </c>
    </row>
    <row r="1073" spans="6:8" x14ac:dyDescent="0.3">
      <c r="F1073" t="str">
        <v>Total special child</v>
      </c>
      <c r="G1073" s="24">
        <f>SUMIF(orders[BookTitle],F1073,orders[TotalSales])</f>
        <v>195.44</v>
      </c>
      <c r="H1073">
        <f>COUNTIF(orders[BookTitle],F1073)</f>
        <v>1</v>
      </c>
    </row>
    <row r="1074" spans="6:8" x14ac:dyDescent="0.3">
      <c r="F1074" t="str">
        <v>Toward area</v>
      </c>
      <c r="G1074" s="24">
        <f>SUMIF(orders[BookTitle],F1074,orders[TotalSales])</f>
        <v>57.27</v>
      </c>
      <c r="H1074">
        <f>COUNTIF(orders[BookTitle],F1074)</f>
        <v>2</v>
      </c>
    </row>
    <row r="1075" spans="6:8" x14ac:dyDescent="0.3">
      <c r="F1075" t="str">
        <v>Toward spend</v>
      </c>
      <c r="G1075" s="24">
        <f>SUMIF(orders[BookTitle],F1075,orders[TotalSales])</f>
        <v>256.40999999999997</v>
      </c>
      <c r="H1075">
        <f>COUNTIF(orders[BookTitle],F1075)</f>
        <v>4</v>
      </c>
    </row>
    <row r="1076" spans="6:8" x14ac:dyDescent="0.3">
      <c r="F1076" t="str">
        <v>Town through</v>
      </c>
      <c r="G1076" s="24">
        <f>SUMIF(orders[BookTitle],F1076,orders[TotalSales])</f>
        <v>64.319999999999993</v>
      </c>
      <c r="H1076">
        <f>COUNTIF(orders[BookTitle],F1076)</f>
        <v>1</v>
      </c>
    </row>
    <row r="1077" spans="6:8" x14ac:dyDescent="0.3">
      <c r="F1077" t="str">
        <v>Traditional four talk</v>
      </c>
      <c r="G1077" s="24">
        <f>SUMIF(orders[BookTitle],F1077,orders[TotalSales])</f>
        <v>87.98</v>
      </c>
      <c r="H1077">
        <f>COUNTIF(orders[BookTitle],F1077)</f>
        <v>1</v>
      </c>
    </row>
    <row r="1078" spans="6:8" x14ac:dyDescent="0.3">
      <c r="F1078" t="str">
        <v>Training easy</v>
      </c>
      <c r="G1078" s="24">
        <f>SUMIF(orders[BookTitle],F1078,orders[TotalSales])</f>
        <v>22.59</v>
      </c>
      <c r="H1078">
        <f>COUNTIF(orders[BookTitle],F1078)</f>
        <v>1</v>
      </c>
    </row>
    <row r="1079" spans="6:8" x14ac:dyDescent="0.3">
      <c r="F1079" t="str">
        <v>Treat</v>
      </c>
      <c r="G1079" s="24">
        <f>SUMIF(orders[BookTitle],F1079,orders[TotalSales])</f>
        <v>201.18</v>
      </c>
      <c r="H1079">
        <f>COUNTIF(orders[BookTitle],F1079)</f>
        <v>3</v>
      </c>
    </row>
    <row r="1080" spans="6:8" x14ac:dyDescent="0.3">
      <c r="F1080" t="str">
        <v>Treatment in weight</v>
      </c>
      <c r="G1080" s="24">
        <f>SUMIF(orders[BookTitle],F1080,orders[TotalSales])</f>
        <v>354.03</v>
      </c>
      <c r="H1080">
        <f>COUNTIF(orders[BookTitle],F1080)</f>
        <v>3</v>
      </c>
    </row>
    <row r="1081" spans="6:8" x14ac:dyDescent="0.3">
      <c r="F1081" t="str">
        <v>Treatment place</v>
      </c>
      <c r="G1081" s="24">
        <f>SUMIF(orders[BookTitle],F1081,orders[TotalSales])</f>
        <v>111.52000000000001</v>
      </c>
      <c r="H1081">
        <f>COUNTIF(orders[BookTitle],F1081)</f>
        <v>3</v>
      </c>
    </row>
    <row r="1082" spans="6:8" x14ac:dyDescent="0.3">
      <c r="F1082" t="str">
        <v>Treatment see point</v>
      </c>
      <c r="G1082" s="24">
        <f>SUMIF(orders[BookTitle],F1082,orders[TotalSales])</f>
        <v>39.32</v>
      </c>
      <c r="H1082">
        <f>COUNTIF(orders[BookTitle],F1082)</f>
        <v>1</v>
      </c>
    </row>
    <row r="1083" spans="6:8" x14ac:dyDescent="0.3">
      <c r="F1083" t="str">
        <v>Treatment them</v>
      </c>
      <c r="G1083" s="24">
        <f>SUMIF(orders[BookTitle],F1083,orders[TotalSales])</f>
        <v>155.63999999999999</v>
      </c>
      <c r="H1083">
        <f>COUNTIF(orders[BookTitle],F1083)</f>
        <v>3</v>
      </c>
    </row>
    <row r="1084" spans="6:8" x14ac:dyDescent="0.3">
      <c r="F1084" t="str">
        <v>Trip again since front</v>
      </c>
      <c r="G1084" s="24">
        <f>SUMIF(orders[BookTitle],F1084,orders[TotalSales])</f>
        <v>52.510000000000005</v>
      </c>
      <c r="H1084">
        <f>COUNTIF(orders[BookTitle],F1084)</f>
        <v>2</v>
      </c>
    </row>
    <row r="1085" spans="6:8" x14ac:dyDescent="0.3">
      <c r="F1085" t="str">
        <v>Trip newspaper</v>
      </c>
      <c r="G1085" s="24">
        <f>SUMIF(orders[BookTitle],F1085,orders[TotalSales])</f>
        <v>49.2</v>
      </c>
      <c r="H1085">
        <f>COUNTIF(orders[BookTitle],F1085)</f>
        <v>1</v>
      </c>
    </row>
    <row r="1086" spans="6:8" x14ac:dyDescent="0.3">
      <c r="F1086" t="str">
        <v>Trouble two</v>
      </c>
      <c r="G1086" s="24">
        <f>SUMIF(orders[BookTitle],F1086,orders[TotalSales])</f>
        <v>18.100000000000001</v>
      </c>
      <c r="H1086">
        <f>COUNTIF(orders[BookTitle],F1086)</f>
        <v>1</v>
      </c>
    </row>
    <row r="1087" spans="6:8" x14ac:dyDescent="0.3">
      <c r="F1087" t="str">
        <v>True somebody</v>
      </c>
      <c r="G1087" s="24">
        <f>SUMIF(orders[BookTitle],F1087,orders[TotalSales])</f>
        <v>289.01</v>
      </c>
      <c r="H1087">
        <f>COUNTIF(orders[BookTitle],F1087)</f>
        <v>3</v>
      </c>
    </row>
    <row r="1088" spans="6:8" x14ac:dyDescent="0.3">
      <c r="F1088" t="str">
        <v>Truth</v>
      </c>
      <c r="G1088" s="24">
        <f>SUMIF(orders[BookTitle],F1088,orders[TotalSales])</f>
        <v>560.11</v>
      </c>
      <c r="H1088">
        <f>COUNTIF(orders[BookTitle],F1088)</f>
        <v>5</v>
      </c>
    </row>
    <row r="1089" spans="6:8" x14ac:dyDescent="0.3">
      <c r="F1089" t="str">
        <v>Truth from wife myself</v>
      </c>
      <c r="G1089" s="24">
        <f>SUMIF(orders[BookTitle],F1089,orders[TotalSales])</f>
        <v>19.54</v>
      </c>
      <c r="H1089">
        <f>COUNTIF(orders[BookTitle],F1089)</f>
        <v>1</v>
      </c>
    </row>
    <row r="1090" spans="6:8" x14ac:dyDescent="0.3">
      <c r="F1090" t="str">
        <v>Truth woman allow</v>
      </c>
      <c r="G1090" s="24">
        <f>SUMIF(orders[BookTitle],F1090,orders[TotalSales])</f>
        <v>33.78</v>
      </c>
      <c r="H1090">
        <f>COUNTIF(orders[BookTitle],F1090)</f>
        <v>1</v>
      </c>
    </row>
    <row r="1091" spans="6:8" x14ac:dyDescent="0.3">
      <c r="F1091" t="str">
        <v>Try occur</v>
      </c>
      <c r="G1091" s="24">
        <f>SUMIF(orders[BookTitle],F1091,orders[TotalSales])</f>
        <v>257.52999999999997</v>
      </c>
      <c r="H1091">
        <f>COUNTIF(orders[BookTitle],F1091)</f>
        <v>3</v>
      </c>
    </row>
    <row r="1092" spans="6:8" x14ac:dyDescent="0.3">
      <c r="F1092" t="str">
        <v>Tv affect</v>
      </c>
      <c r="G1092" s="24">
        <f>SUMIF(orders[BookTitle],F1092,orders[TotalSales])</f>
        <v>115.38</v>
      </c>
      <c r="H1092">
        <f>COUNTIF(orders[BookTitle],F1092)</f>
        <v>2</v>
      </c>
    </row>
    <row r="1093" spans="6:8" x14ac:dyDescent="0.3">
      <c r="F1093" t="str">
        <v>Tv during song</v>
      </c>
      <c r="G1093" s="24">
        <f>SUMIF(orders[BookTitle],F1093,orders[TotalSales])</f>
        <v>85.600000000000009</v>
      </c>
      <c r="H1093">
        <f>COUNTIF(orders[BookTitle],F1093)</f>
        <v>3</v>
      </c>
    </row>
    <row r="1094" spans="6:8" x14ac:dyDescent="0.3">
      <c r="F1094" t="str">
        <v>Tv institution</v>
      </c>
      <c r="G1094" s="24">
        <f>SUMIF(orders[BookTitle],F1094,orders[TotalSales])</f>
        <v>42.24</v>
      </c>
      <c r="H1094">
        <f>COUNTIF(orders[BookTitle],F1094)</f>
        <v>1</v>
      </c>
    </row>
    <row r="1095" spans="6:8" x14ac:dyDescent="0.3">
      <c r="F1095" t="str">
        <v>Two son</v>
      </c>
      <c r="G1095" s="24">
        <f>SUMIF(orders[BookTitle],F1095,orders[TotalSales])</f>
        <v>245.42000000000002</v>
      </c>
      <c r="H1095">
        <f>COUNTIF(orders[BookTitle],F1095)</f>
        <v>3</v>
      </c>
    </row>
    <row r="1096" spans="6:8" x14ac:dyDescent="0.3">
      <c r="F1096" t="str">
        <v>Type action</v>
      </c>
      <c r="G1096" s="24">
        <f>SUMIF(orders[BookTitle],F1096,orders[TotalSales])</f>
        <v>139.36000000000001</v>
      </c>
      <c r="H1096">
        <f>COUNTIF(orders[BookTitle],F1096)</f>
        <v>2</v>
      </c>
    </row>
    <row r="1097" spans="6:8" x14ac:dyDescent="0.3">
      <c r="F1097" t="str">
        <v>Type everybody</v>
      </c>
      <c r="G1097" s="24">
        <f>SUMIF(orders[BookTitle],F1097,orders[TotalSales])</f>
        <v>88.59</v>
      </c>
      <c r="H1097">
        <f>COUNTIF(orders[BookTitle],F1097)</f>
        <v>2</v>
      </c>
    </row>
    <row r="1098" spans="6:8" x14ac:dyDescent="0.3">
      <c r="F1098" t="str">
        <v>Type stay politics</v>
      </c>
      <c r="G1098" s="24">
        <f>SUMIF(orders[BookTitle],F1098,orders[TotalSales])</f>
        <v>65.760000000000005</v>
      </c>
      <c r="H1098">
        <f>COUNTIF(orders[BookTitle],F1098)</f>
        <v>1</v>
      </c>
    </row>
    <row r="1099" spans="6:8" x14ac:dyDescent="0.3">
      <c r="F1099" t="str">
        <v>Under little able</v>
      </c>
      <c r="G1099" s="24">
        <f>SUMIF(orders[BookTitle],F1099,orders[TotalSales])</f>
        <v>19.68</v>
      </c>
      <c r="H1099">
        <f>COUNTIF(orders[BookTitle],F1099)</f>
        <v>1</v>
      </c>
    </row>
    <row r="1100" spans="6:8" x14ac:dyDescent="0.3">
      <c r="F1100" t="str">
        <v>Under treatment</v>
      </c>
      <c r="G1100" s="24">
        <f>SUMIF(orders[BookTitle],F1100,orders[TotalSales])</f>
        <v>276.46000000000004</v>
      </c>
      <c r="H1100">
        <f>COUNTIF(orders[BookTitle],F1100)</f>
        <v>2</v>
      </c>
    </row>
    <row r="1101" spans="6:8" x14ac:dyDescent="0.3">
      <c r="F1101" t="str">
        <v>Understand citizen</v>
      </c>
      <c r="G1101" s="24">
        <f>SUMIF(orders[BookTitle],F1101,orders[TotalSales])</f>
        <v>90.08</v>
      </c>
      <c r="H1101">
        <f>COUNTIF(orders[BookTitle],F1101)</f>
        <v>3</v>
      </c>
    </row>
    <row r="1102" spans="6:8" x14ac:dyDescent="0.3">
      <c r="F1102" t="str">
        <v>Us democratic phone nearly</v>
      </c>
      <c r="G1102" s="24">
        <f>SUMIF(orders[BookTitle],F1102,orders[TotalSales])</f>
        <v>63.819999999999993</v>
      </c>
      <c r="H1102">
        <f>COUNTIF(orders[BookTitle],F1102)</f>
        <v>2</v>
      </c>
    </row>
    <row r="1103" spans="6:8" x14ac:dyDescent="0.3">
      <c r="F1103" t="str">
        <v>Us part data</v>
      </c>
      <c r="G1103" s="24">
        <f>SUMIF(orders[BookTitle],F1103,orders[TotalSales])</f>
        <v>91.76</v>
      </c>
      <c r="H1103">
        <f>COUNTIF(orders[BookTitle],F1103)</f>
        <v>1</v>
      </c>
    </row>
    <row r="1104" spans="6:8" x14ac:dyDescent="0.3">
      <c r="F1104" t="str">
        <v>Use author from</v>
      </c>
      <c r="G1104" s="24">
        <f>SUMIF(orders[BookTitle],F1104,orders[TotalSales])</f>
        <v>97.82</v>
      </c>
      <c r="H1104">
        <f>COUNTIF(orders[BookTitle],F1104)</f>
        <v>2</v>
      </c>
    </row>
    <row r="1105" spans="6:8" x14ac:dyDescent="0.3">
      <c r="F1105" t="str">
        <v>Usually pay attorney</v>
      </c>
      <c r="G1105" s="24">
        <f>SUMIF(orders[BookTitle],F1105,orders[TotalSales])</f>
        <v>317.19</v>
      </c>
      <c r="H1105">
        <f>COUNTIF(orders[BookTitle],F1105)</f>
        <v>3</v>
      </c>
    </row>
    <row r="1106" spans="6:8" x14ac:dyDescent="0.3">
      <c r="F1106" t="str">
        <v>Very population</v>
      </c>
      <c r="G1106" s="24">
        <f>SUMIF(orders[BookTitle],F1106,orders[TotalSales])</f>
        <v>67.599999999999994</v>
      </c>
      <c r="H1106">
        <f>COUNTIF(orders[BookTitle],F1106)</f>
        <v>4</v>
      </c>
    </row>
    <row r="1107" spans="6:8" x14ac:dyDescent="0.3">
      <c r="F1107" t="str">
        <v>Visit key</v>
      </c>
      <c r="G1107" s="24">
        <f>SUMIF(orders[BookTitle],F1107,orders[TotalSales])</f>
        <v>154.05000000000001</v>
      </c>
      <c r="H1107">
        <f>COUNTIF(orders[BookTitle],F1107)</f>
        <v>1</v>
      </c>
    </row>
    <row r="1108" spans="6:8" x14ac:dyDescent="0.3">
      <c r="F1108" t="str">
        <v>Vote source outside</v>
      </c>
      <c r="G1108" s="24">
        <f>SUMIF(orders[BookTitle],F1108,orders[TotalSales])</f>
        <v>222.89</v>
      </c>
      <c r="H1108">
        <f>COUNTIF(orders[BookTitle],F1108)</f>
        <v>2</v>
      </c>
    </row>
    <row r="1109" spans="6:8" x14ac:dyDescent="0.3">
      <c r="F1109" t="str">
        <v>Wait reality</v>
      </c>
      <c r="G1109" s="24">
        <f>SUMIF(orders[BookTitle],F1109,orders[TotalSales])</f>
        <v>483.82</v>
      </c>
      <c r="H1109">
        <f>COUNTIF(orders[BookTitle],F1109)</f>
        <v>6</v>
      </c>
    </row>
    <row r="1110" spans="6:8" x14ac:dyDescent="0.3">
      <c r="F1110" t="str">
        <v>Walk blue address</v>
      </c>
      <c r="G1110" s="24">
        <f>SUMIF(orders[BookTitle],F1110,orders[TotalSales])</f>
        <v>416.09999999999997</v>
      </c>
      <c r="H1110">
        <f>COUNTIF(orders[BookTitle],F1110)</f>
        <v>4</v>
      </c>
    </row>
    <row r="1111" spans="6:8" x14ac:dyDescent="0.3">
      <c r="F1111" t="str">
        <v>Wall center its</v>
      </c>
      <c r="G1111" s="24">
        <f>SUMIF(orders[BookTitle],F1111,orders[TotalSales])</f>
        <v>61.5</v>
      </c>
      <c r="H1111">
        <f>COUNTIF(orders[BookTitle],F1111)</f>
        <v>1</v>
      </c>
    </row>
    <row r="1112" spans="6:8" x14ac:dyDescent="0.3">
      <c r="F1112" t="str">
        <v>Wall take</v>
      </c>
      <c r="G1112" s="24">
        <f>SUMIF(orders[BookTitle],F1112,orders[TotalSales])</f>
        <v>286.02999999999997</v>
      </c>
      <c r="H1112">
        <f>COUNTIF(orders[BookTitle],F1112)</f>
        <v>2</v>
      </c>
    </row>
    <row r="1113" spans="6:8" x14ac:dyDescent="0.3">
      <c r="F1113" t="str">
        <v>Want nation view finally</v>
      </c>
      <c r="G1113" s="24">
        <f>SUMIF(orders[BookTitle],F1113,orders[TotalSales])</f>
        <v>378.85999999999996</v>
      </c>
      <c r="H1113">
        <f>COUNTIF(orders[BookTitle],F1113)</f>
        <v>4</v>
      </c>
    </row>
    <row r="1114" spans="6:8" x14ac:dyDescent="0.3">
      <c r="F1114" t="str">
        <v>Want pretty</v>
      </c>
      <c r="G1114" s="24">
        <f>SUMIF(orders[BookTitle],F1114,orders[TotalSales])</f>
        <v>399.7</v>
      </c>
      <c r="H1114">
        <f>COUNTIF(orders[BookTitle],F1114)</f>
        <v>2</v>
      </c>
    </row>
    <row r="1115" spans="6:8" x14ac:dyDescent="0.3">
      <c r="F1115" t="str">
        <v>Watch prevent</v>
      </c>
      <c r="G1115" s="24">
        <f>SUMIF(orders[BookTitle],F1115,orders[TotalSales])</f>
        <v>119.55000000000001</v>
      </c>
      <c r="H1115">
        <f>COUNTIF(orders[BookTitle],F1115)</f>
        <v>4</v>
      </c>
    </row>
    <row r="1116" spans="6:8" x14ac:dyDescent="0.3">
      <c r="F1116" t="str">
        <v>Water investment federal</v>
      </c>
      <c r="G1116" s="24">
        <f>SUMIF(orders[BookTitle],F1116,orders[TotalSales])</f>
        <v>67.61</v>
      </c>
      <c r="H1116">
        <f>COUNTIF(orders[BookTitle],F1116)</f>
        <v>3</v>
      </c>
    </row>
    <row r="1117" spans="6:8" x14ac:dyDescent="0.3">
      <c r="F1117" t="str">
        <v>Water require he</v>
      </c>
      <c r="G1117" s="24">
        <f>SUMIF(orders[BookTitle],F1117,orders[TotalSales])</f>
        <v>132.85</v>
      </c>
      <c r="H1117">
        <f>COUNTIF(orders[BookTitle],F1117)</f>
        <v>2</v>
      </c>
    </row>
    <row r="1118" spans="6:8" x14ac:dyDescent="0.3">
      <c r="F1118" t="str">
        <v>Way style difficult</v>
      </c>
      <c r="G1118" s="24">
        <f>SUMIF(orders[BookTitle],F1118,orders[TotalSales])</f>
        <v>508.67</v>
      </c>
      <c r="H1118">
        <f>COUNTIF(orders[BookTitle],F1118)</f>
        <v>3</v>
      </c>
    </row>
    <row r="1119" spans="6:8" x14ac:dyDescent="0.3">
      <c r="F1119" t="str">
        <v>We town too</v>
      </c>
      <c r="G1119" s="24">
        <f>SUMIF(orders[BookTitle],F1119,orders[TotalSales])</f>
        <v>461.12</v>
      </c>
      <c r="H1119">
        <f>COUNTIF(orders[BookTitle],F1119)</f>
        <v>5</v>
      </c>
    </row>
    <row r="1120" spans="6:8" x14ac:dyDescent="0.3">
      <c r="F1120" t="str">
        <v>Wear life song</v>
      </c>
      <c r="G1120" s="24">
        <f>SUMIF(orders[BookTitle],F1120,orders[TotalSales])</f>
        <v>46.5</v>
      </c>
      <c r="H1120">
        <f>COUNTIF(orders[BookTitle],F1120)</f>
        <v>1</v>
      </c>
    </row>
    <row r="1121" spans="6:8" x14ac:dyDescent="0.3">
      <c r="F1121" t="str">
        <v>Weight attorney</v>
      </c>
      <c r="G1121" s="24">
        <f>SUMIF(orders[BookTitle],F1121,orders[TotalSales])</f>
        <v>134</v>
      </c>
      <c r="H1121">
        <f>COUNTIF(orders[BookTitle],F1121)</f>
        <v>2</v>
      </c>
    </row>
    <row r="1122" spans="6:8" x14ac:dyDescent="0.3">
      <c r="F1122" t="str">
        <v>Weight here</v>
      </c>
      <c r="G1122" s="24">
        <f>SUMIF(orders[BookTitle],F1122,orders[TotalSales])</f>
        <v>267.17</v>
      </c>
      <c r="H1122">
        <f>COUNTIF(orders[BookTitle],F1122)</f>
        <v>2</v>
      </c>
    </row>
    <row r="1123" spans="6:8" x14ac:dyDescent="0.3">
      <c r="F1123" t="str">
        <v>West however election</v>
      </c>
      <c r="G1123" s="24">
        <f>SUMIF(orders[BookTitle],F1123,orders[TotalSales])</f>
        <v>40.619999999999997</v>
      </c>
      <c r="H1123">
        <f>COUNTIF(orders[BookTitle],F1123)</f>
        <v>1</v>
      </c>
    </row>
    <row r="1124" spans="6:8" x14ac:dyDescent="0.3">
      <c r="F1124" t="str">
        <v>West officer</v>
      </c>
      <c r="G1124" s="24">
        <f>SUMIF(orders[BookTitle],F1124,orders[TotalSales])</f>
        <v>76.960000000000008</v>
      </c>
      <c r="H1124">
        <f>COUNTIF(orders[BookTitle],F1124)</f>
        <v>4</v>
      </c>
    </row>
    <row r="1125" spans="6:8" x14ac:dyDescent="0.3">
      <c r="F1125" t="str">
        <v>What ability wonder</v>
      </c>
      <c r="G1125" s="24">
        <f>SUMIF(orders[BookTitle],F1125,orders[TotalSales])</f>
        <v>524.81999999999994</v>
      </c>
      <c r="H1125">
        <f>COUNTIF(orders[BookTitle],F1125)</f>
        <v>3</v>
      </c>
    </row>
    <row r="1126" spans="6:8" x14ac:dyDescent="0.3">
      <c r="F1126" t="str">
        <v>What seem</v>
      </c>
      <c r="G1126" s="24">
        <f>SUMIF(orders[BookTitle],F1126,orders[TotalSales])</f>
        <v>108.24999999999999</v>
      </c>
      <c r="H1126">
        <f>COUNTIF(orders[BookTitle],F1126)</f>
        <v>4</v>
      </c>
    </row>
    <row r="1127" spans="6:8" x14ac:dyDescent="0.3">
      <c r="F1127" t="str">
        <v>Where member</v>
      </c>
      <c r="G1127" s="24">
        <f>SUMIF(orders[BookTitle],F1127,orders[TotalSales])</f>
        <v>140.09</v>
      </c>
      <c r="H1127">
        <f>COUNTIF(orders[BookTitle],F1127)</f>
        <v>3</v>
      </c>
    </row>
    <row r="1128" spans="6:8" x14ac:dyDescent="0.3">
      <c r="F1128" t="str">
        <v>Where today</v>
      </c>
      <c r="G1128" s="24">
        <f>SUMIF(orders[BookTitle],F1128,orders[TotalSales])</f>
        <v>160.17000000000002</v>
      </c>
      <c r="H1128">
        <f>COUNTIF(orders[BookTitle],F1128)</f>
        <v>4</v>
      </c>
    </row>
    <row r="1129" spans="6:8" x14ac:dyDescent="0.3">
      <c r="F1129" t="str">
        <v>Whether remember</v>
      </c>
      <c r="G1129" s="24">
        <f>SUMIF(orders[BookTitle],F1129,orders[TotalSales])</f>
        <v>119.03</v>
      </c>
      <c r="H1129">
        <f>COUNTIF(orders[BookTitle],F1129)</f>
        <v>3</v>
      </c>
    </row>
    <row r="1130" spans="6:8" x14ac:dyDescent="0.3">
      <c r="F1130" t="str">
        <v>Whether seven</v>
      </c>
      <c r="G1130" s="24">
        <f>SUMIF(orders[BookTitle],F1130,orders[TotalSales])</f>
        <v>20.91</v>
      </c>
      <c r="H1130">
        <f>COUNTIF(orders[BookTitle],F1130)</f>
        <v>1</v>
      </c>
    </row>
    <row r="1131" spans="6:8" x14ac:dyDescent="0.3">
      <c r="F1131" t="str">
        <v>Which</v>
      </c>
      <c r="G1131" s="24">
        <f>SUMIF(orders[BookTitle],F1131,orders[TotalSales])</f>
        <v>222.56</v>
      </c>
      <c r="H1131">
        <f>COUNTIF(orders[BookTitle],F1131)</f>
        <v>2</v>
      </c>
    </row>
    <row r="1132" spans="6:8" x14ac:dyDescent="0.3">
      <c r="F1132" t="str">
        <v>Which level</v>
      </c>
      <c r="G1132" s="24">
        <f>SUMIF(orders[BookTitle],F1132,orders[TotalSales])</f>
        <v>32.24</v>
      </c>
      <c r="H1132">
        <f>COUNTIF(orders[BookTitle],F1132)</f>
        <v>2</v>
      </c>
    </row>
    <row r="1133" spans="6:8" x14ac:dyDescent="0.3">
      <c r="F1133" t="str">
        <v>Which money</v>
      </c>
      <c r="G1133" s="24">
        <f>SUMIF(orders[BookTitle],F1133,orders[TotalSales])</f>
        <v>125.03999999999999</v>
      </c>
      <c r="H1133">
        <f>COUNTIF(orders[BookTitle],F1133)</f>
        <v>2</v>
      </c>
    </row>
    <row r="1134" spans="6:8" x14ac:dyDescent="0.3">
      <c r="F1134" t="str">
        <v>White it</v>
      </c>
      <c r="G1134" s="24">
        <f>SUMIF(orders[BookTitle],F1134,orders[TotalSales])</f>
        <v>178.4</v>
      </c>
      <c r="H1134">
        <f>COUNTIF(orders[BookTitle],F1134)</f>
        <v>1</v>
      </c>
    </row>
    <row r="1135" spans="6:8" x14ac:dyDescent="0.3">
      <c r="F1135" t="str">
        <v>White six hard</v>
      </c>
      <c r="G1135" s="24">
        <f>SUMIF(orders[BookTitle],F1135,orders[TotalSales])</f>
        <v>623.09999999999991</v>
      </c>
      <c r="H1135">
        <f>COUNTIF(orders[BookTitle],F1135)</f>
        <v>5</v>
      </c>
    </row>
    <row r="1136" spans="6:8" x14ac:dyDescent="0.3">
      <c r="F1136" t="str">
        <v>Who training size</v>
      </c>
      <c r="G1136" s="24">
        <f>SUMIF(orders[BookTitle],F1136,orders[TotalSales])</f>
        <v>122.4</v>
      </c>
      <c r="H1136">
        <f>COUNTIF(orders[BookTitle],F1136)</f>
        <v>2</v>
      </c>
    </row>
    <row r="1137" spans="6:8" x14ac:dyDescent="0.3">
      <c r="F1137" t="str">
        <v>Whole traditional</v>
      </c>
      <c r="G1137" s="24">
        <f>SUMIF(orders[BookTitle],F1137,orders[TotalSales])</f>
        <v>204.2</v>
      </c>
      <c r="H1137">
        <f>COUNTIF(orders[BookTitle],F1137)</f>
        <v>3</v>
      </c>
    </row>
    <row r="1138" spans="6:8" x14ac:dyDescent="0.3">
      <c r="F1138" t="str">
        <v>Whom bit phone</v>
      </c>
      <c r="G1138" s="24">
        <f>SUMIF(orders[BookTitle],F1138,orders[TotalSales])</f>
        <v>466.17</v>
      </c>
      <c r="H1138">
        <f>COUNTIF(orders[BookTitle],F1138)</f>
        <v>4</v>
      </c>
    </row>
    <row r="1139" spans="6:8" x14ac:dyDescent="0.3">
      <c r="F1139" t="str">
        <v>Whose trade</v>
      </c>
      <c r="G1139" s="24">
        <f>SUMIF(orders[BookTitle],F1139,orders[TotalSales])</f>
        <v>680.65</v>
      </c>
      <c r="H1139">
        <f>COUNTIF(orders[BookTitle],F1139)</f>
        <v>5</v>
      </c>
    </row>
    <row r="1140" spans="6:8" x14ac:dyDescent="0.3">
      <c r="F1140" t="str">
        <v>Why once</v>
      </c>
      <c r="G1140" s="24">
        <f>SUMIF(orders[BookTitle],F1140,orders[TotalSales])</f>
        <v>273.26</v>
      </c>
      <c r="H1140">
        <f>COUNTIF(orders[BookTitle],F1140)</f>
        <v>3</v>
      </c>
    </row>
    <row r="1141" spans="6:8" x14ac:dyDescent="0.3">
      <c r="F1141" t="str">
        <v>Why various</v>
      </c>
      <c r="G1141" s="24">
        <f>SUMIF(orders[BookTitle],F1141,orders[TotalSales])</f>
        <v>221.9</v>
      </c>
      <c r="H1141">
        <f>COUNTIF(orders[BookTitle],F1141)</f>
        <v>2</v>
      </c>
    </row>
    <row r="1142" spans="6:8" x14ac:dyDescent="0.3">
      <c r="F1142" t="str">
        <v>Wide</v>
      </c>
      <c r="G1142" s="24">
        <f>SUMIF(orders[BookTitle],F1142,orders[TotalSales])</f>
        <v>212.97</v>
      </c>
      <c r="H1142">
        <f>COUNTIF(orders[BookTitle],F1142)</f>
        <v>2</v>
      </c>
    </row>
    <row r="1143" spans="6:8" x14ac:dyDescent="0.3">
      <c r="F1143" t="str">
        <v>Wife why</v>
      </c>
      <c r="G1143" s="24">
        <f>SUMIF(orders[BookTitle],F1143,orders[TotalSales])</f>
        <v>390.94</v>
      </c>
      <c r="H1143">
        <f>COUNTIF(orders[BookTitle],F1143)</f>
        <v>3</v>
      </c>
    </row>
    <row r="1144" spans="6:8" x14ac:dyDescent="0.3">
      <c r="F1144" t="str">
        <v>Wife without</v>
      </c>
      <c r="G1144" s="24">
        <f>SUMIF(orders[BookTitle],F1144,orders[TotalSales])</f>
        <v>82.02</v>
      </c>
      <c r="H1144">
        <f>COUNTIF(orders[BookTitle],F1144)</f>
        <v>3</v>
      </c>
    </row>
    <row r="1145" spans="6:8" x14ac:dyDescent="0.3">
      <c r="F1145" t="str">
        <v>Will door case</v>
      </c>
      <c r="G1145" s="24">
        <f>SUMIF(orders[BookTitle],F1145,orders[TotalSales])</f>
        <v>715.71</v>
      </c>
      <c r="H1145">
        <f>COUNTIF(orders[BookTitle],F1145)</f>
        <v>5</v>
      </c>
    </row>
    <row r="1146" spans="6:8" x14ac:dyDescent="0.3">
      <c r="F1146" t="str">
        <v>Will foot wait</v>
      </c>
      <c r="G1146" s="24">
        <f>SUMIF(orders[BookTitle],F1146,orders[TotalSales])</f>
        <v>158.08000000000001</v>
      </c>
      <c r="H1146">
        <f>COUNTIF(orders[BookTitle],F1146)</f>
        <v>2</v>
      </c>
    </row>
    <row r="1147" spans="6:8" x14ac:dyDescent="0.3">
      <c r="F1147" t="str">
        <v>Will system call</v>
      </c>
      <c r="G1147" s="24">
        <f>SUMIF(orders[BookTitle],F1147,orders[TotalSales])</f>
        <v>178.54</v>
      </c>
      <c r="H1147">
        <f>COUNTIF(orders[BookTitle],F1147)</f>
        <v>3</v>
      </c>
    </row>
    <row r="1148" spans="6:8" x14ac:dyDescent="0.3">
      <c r="F1148" t="str">
        <v>Wind minute never</v>
      </c>
      <c r="G1148" s="24">
        <f>SUMIF(orders[BookTitle],F1148,orders[TotalSales])</f>
        <v>58.2</v>
      </c>
      <c r="H1148">
        <f>COUNTIF(orders[BookTitle],F1148)</f>
        <v>1</v>
      </c>
    </row>
    <row r="1149" spans="6:8" x14ac:dyDescent="0.3">
      <c r="F1149" t="str">
        <v>Window hundred</v>
      </c>
      <c r="G1149" s="24">
        <f>SUMIF(orders[BookTitle],F1149,orders[TotalSales])</f>
        <v>48.71</v>
      </c>
      <c r="H1149">
        <f>COUNTIF(orders[BookTitle],F1149)</f>
        <v>1</v>
      </c>
    </row>
    <row r="1150" spans="6:8" x14ac:dyDescent="0.3">
      <c r="F1150" t="str">
        <v>Window support early</v>
      </c>
      <c r="G1150" s="24">
        <f>SUMIF(orders[BookTitle],F1150,orders[TotalSales])</f>
        <v>193.26</v>
      </c>
      <c r="H1150">
        <f>COUNTIF(orders[BookTitle],F1150)</f>
        <v>3</v>
      </c>
    </row>
    <row r="1151" spans="6:8" x14ac:dyDescent="0.3">
      <c r="F1151" t="str">
        <v>Wish</v>
      </c>
      <c r="G1151" s="24">
        <f>SUMIF(orders[BookTitle],F1151,orders[TotalSales])</f>
        <v>135.35</v>
      </c>
      <c r="H1151">
        <f>COUNTIF(orders[BookTitle],F1151)</f>
        <v>2</v>
      </c>
    </row>
    <row r="1152" spans="6:8" x14ac:dyDescent="0.3">
      <c r="F1152" t="str">
        <v>Wish fly admit</v>
      </c>
      <c r="G1152" s="24">
        <f>SUMIF(orders[BookTitle],F1152,orders[TotalSales])</f>
        <v>442.02</v>
      </c>
      <c r="H1152">
        <f>COUNTIF(orders[BookTitle],F1152)</f>
        <v>3</v>
      </c>
    </row>
    <row r="1153" spans="6:8" x14ac:dyDescent="0.3">
      <c r="F1153" t="str">
        <v>Within major other</v>
      </c>
      <c r="G1153" s="24">
        <f>SUMIF(orders[BookTitle],F1153,orders[TotalSales])</f>
        <v>82.94</v>
      </c>
      <c r="H1153">
        <f>COUNTIF(orders[BookTitle],F1153)</f>
        <v>3</v>
      </c>
    </row>
    <row r="1154" spans="6:8" x14ac:dyDescent="0.3">
      <c r="F1154" t="str">
        <v>Woman mother</v>
      </c>
      <c r="G1154" s="24">
        <f>SUMIF(orders[BookTitle],F1154,orders[TotalSales])</f>
        <v>300.93</v>
      </c>
      <c r="H1154">
        <f>COUNTIF(orders[BookTitle],F1154)</f>
        <v>3</v>
      </c>
    </row>
    <row r="1155" spans="6:8" x14ac:dyDescent="0.3">
      <c r="F1155" t="str">
        <v>Woman within</v>
      </c>
      <c r="G1155" s="24">
        <f>SUMIF(orders[BookTitle],F1155,orders[TotalSales])</f>
        <v>244.62</v>
      </c>
      <c r="H1155">
        <f>COUNTIF(orders[BookTitle],F1155)</f>
        <v>2</v>
      </c>
    </row>
    <row r="1156" spans="6:8" x14ac:dyDescent="0.3">
      <c r="F1156" t="str">
        <v>Wonder position save</v>
      </c>
      <c r="G1156" s="24">
        <f>SUMIF(orders[BookTitle],F1156,orders[TotalSales])</f>
        <v>162.89999999999998</v>
      </c>
      <c r="H1156">
        <f>COUNTIF(orders[BookTitle],F1156)</f>
        <v>3</v>
      </c>
    </row>
    <row r="1157" spans="6:8" x14ac:dyDescent="0.3">
      <c r="F1157" t="str">
        <v>Word right</v>
      </c>
      <c r="G1157" s="24">
        <f>SUMIF(orders[BookTitle],F1157,orders[TotalSales])</f>
        <v>143.21</v>
      </c>
      <c r="H1157">
        <f>COUNTIF(orders[BookTitle],F1157)</f>
        <v>2</v>
      </c>
    </row>
    <row r="1158" spans="6:8" x14ac:dyDescent="0.3">
      <c r="F1158" t="str">
        <v>Word traditional tend</v>
      </c>
      <c r="G1158" s="24">
        <f>SUMIF(orders[BookTitle],F1158,orders[TotalSales])</f>
        <v>56.34</v>
      </c>
      <c r="H1158">
        <f>COUNTIF(orders[BookTitle],F1158)</f>
        <v>1</v>
      </c>
    </row>
    <row r="1159" spans="6:8" x14ac:dyDescent="0.3">
      <c r="F1159" t="str">
        <v>Work opportunity</v>
      </c>
      <c r="G1159" s="24">
        <f>SUMIF(orders[BookTitle],F1159,orders[TotalSales])</f>
        <v>213.13</v>
      </c>
      <c r="H1159">
        <f>COUNTIF(orders[BookTitle],F1159)</f>
        <v>3</v>
      </c>
    </row>
    <row r="1160" spans="6:8" x14ac:dyDescent="0.3">
      <c r="F1160" t="str">
        <v>World</v>
      </c>
      <c r="G1160" s="24">
        <f>SUMIF(orders[BookTitle],F1160,orders[TotalSales])</f>
        <v>59.82</v>
      </c>
      <c r="H1160">
        <f>COUNTIF(orders[BookTitle],F1160)</f>
        <v>1</v>
      </c>
    </row>
    <row r="1161" spans="6:8" x14ac:dyDescent="0.3">
      <c r="F1161" t="str">
        <v>World position</v>
      </c>
      <c r="G1161" s="24">
        <f>SUMIF(orders[BookTitle],F1161,orders[TotalSales])</f>
        <v>55</v>
      </c>
      <c r="H1161">
        <f>COUNTIF(orders[BookTitle],F1161)</f>
        <v>1</v>
      </c>
    </row>
    <row r="1162" spans="6:8" x14ac:dyDescent="0.3">
      <c r="F1162" t="str">
        <v>World sit</v>
      </c>
      <c r="G1162" s="24">
        <f>SUMIF(orders[BookTitle],F1162,orders[TotalSales])</f>
        <v>421.96</v>
      </c>
      <c r="H1162">
        <f>COUNTIF(orders[BookTitle],F1162)</f>
        <v>2</v>
      </c>
    </row>
    <row r="1163" spans="6:8" x14ac:dyDescent="0.3">
      <c r="F1163" t="str">
        <v>Worry government be</v>
      </c>
      <c r="G1163" s="24">
        <f>SUMIF(orders[BookTitle],F1163,orders[TotalSales])</f>
        <v>76.48</v>
      </c>
      <c r="H1163">
        <f>COUNTIF(orders[BookTitle],F1163)</f>
        <v>1</v>
      </c>
    </row>
    <row r="1164" spans="6:8" x14ac:dyDescent="0.3">
      <c r="F1164" t="str">
        <v>Would above hand</v>
      </c>
      <c r="G1164" s="24">
        <f>SUMIF(orders[BookTitle],F1164,orders[TotalSales])</f>
        <v>33.33</v>
      </c>
      <c r="H1164">
        <f>COUNTIF(orders[BookTitle],F1164)</f>
        <v>1</v>
      </c>
    </row>
    <row r="1165" spans="6:8" x14ac:dyDescent="0.3">
      <c r="F1165" t="str">
        <v>Would large</v>
      </c>
      <c r="G1165" s="24">
        <f>SUMIF(orders[BookTitle],F1165,orders[TotalSales])</f>
        <v>308.35000000000002</v>
      </c>
      <c r="H1165">
        <f>COUNTIF(orders[BookTitle],F1165)</f>
        <v>4</v>
      </c>
    </row>
    <row r="1166" spans="6:8" x14ac:dyDescent="0.3">
      <c r="F1166" t="str">
        <v>Write image make</v>
      </c>
      <c r="G1166" s="24">
        <f>SUMIF(orders[BookTitle],F1166,orders[TotalSales])</f>
        <v>11.48</v>
      </c>
      <c r="H1166">
        <f>COUNTIF(orders[BookTitle],F1166)</f>
        <v>1</v>
      </c>
    </row>
    <row r="1167" spans="6:8" x14ac:dyDescent="0.3">
      <c r="F1167" t="str">
        <v>Write very</v>
      </c>
      <c r="G1167" s="24">
        <f>SUMIF(orders[BookTitle],F1167,orders[TotalSales])</f>
        <v>392.30999999999995</v>
      </c>
      <c r="H1167">
        <f>COUNTIF(orders[BookTitle],F1167)</f>
        <v>3</v>
      </c>
    </row>
    <row r="1168" spans="6:8" x14ac:dyDescent="0.3">
      <c r="F1168" t="str">
        <v>Writer despite</v>
      </c>
      <c r="G1168" s="24">
        <f>SUMIF(orders[BookTitle],F1168,orders[TotalSales])</f>
        <v>417.87</v>
      </c>
      <c r="H1168">
        <f>COUNTIF(orders[BookTitle],F1168)</f>
        <v>4</v>
      </c>
    </row>
    <row r="1169" spans="6:8" x14ac:dyDescent="0.3">
      <c r="F1169" t="str">
        <v>Writer raise rate</v>
      </c>
      <c r="G1169" s="24">
        <f>SUMIF(orders[BookTitle],F1169,orders[TotalSales])</f>
        <v>155.32</v>
      </c>
      <c r="H1169">
        <f>COUNTIF(orders[BookTitle],F1169)</f>
        <v>2</v>
      </c>
    </row>
    <row r="1170" spans="6:8" x14ac:dyDescent="0.3">
      <c r="F1170" t="str">
        <v>Wrong sit</v>
      </c>
      <c r="G1170" s="24">
        <f>SUMIF(orders[BookTitle],F1170,orders[TotalSales])</f>
        <v>20.43</v>
      </c>
      <c r="H1170">
        <f>COUNTIF(orders[BookTitle],F1170)</f>
        <v>1</v>
      </c>
    </row>
    <row r="1171" spans="6:8" x14ac:dyDescent="0.3">
      <c r="F1171" t="str">
        <v>Yard series beat</v>
      </c>
      <c r="G1171" s="24">
        <f>SUMIF(orders[BookTitle],F1171,orders[TotalSales])</f>
        <v>273.27</v>
      </c>
      <c r="H1171">
        <f>COUNTIF(orders[BookTitle],F1171)</f>
        <v>4</v>
      </c>
    </row>
    <row r="1172" spans="6:8" x14ac:dyDescent="0.3">
      <c r="F1172" t="str">
        <v>Year</v>
      </c>
      <c r="G1172" s="24">
        <f>SUMIF(orders[BookTitle],F1172,orders[TotalSales])</f>
        <v>22.04</v>
      </c>
      <c r="H1172">
        <f>COUNTIF(orders[BookTitle],F1172)</f>
        <v>2</v>
      </c>
    </row>
    <row r="1173" spans="6:8" x14ac:dyDescent="0.3">
      <c r="F1173" t="str">
        <v>Yes skill their sort</v>
      </c>
      <c r="G1173" s="24">
        <f>SUMIF(orders[BookTitle],F1173,orders[TotalSales])</f>
        <v>392.37</v>
      </c>
      <c r="H1173">
        <f>COUNTIF(orders[BookTitle],F1173)</f>
        <v>3</v>
      </c>
    </row>
    <row r="1174" spans="6:8" x14ac:dyDescent="0.3">
      <c r="F1174" t="str">
        <v>Yet</v>
      </c>
      <c r="G1174" s="24">
        <f>SUMIF(orders[BookTitle],F1174,orders[TotalSales])</f>
        <v>266.01</v>
      </c>
      <c r="H1174">
        <f>COUNTIF(orders[BookTitle],F1174)</f>
        <v>4</v>
      </c>
    </row>
    <row r="1175" spans="6:8" x14ac:dyDescent="0.3">
      <c r="F1175" t="str">
        <v>Yet quickly</v>
      </c>
      <c r="G1175" s="24">
        <f>SUMIF(orders[BookTitle],F1175,orders[TotalSales])</f>
        <v>336.41999999999996</v>
      </c>
      <c r="H1175">
        <f>COUNTIF(orders[BookTitle],F1175)</f>
        <v>3</v>
      </c>
    </row>
    <row r="1176" spans="6:8" x14ac:dyDescent="0.3">
      <c r="F1176" t="str">
        <v>Yet reach question</v>
      </c>
      <c r="G1176" s="24">
        <f>SUMIF(orders[BookTitle],F1176,orders[TotalSales])</f>
        <v>243.31</v>
      </c>
      <c r="H1176">
        <f>COUNTIF(orders[BookTitle],F1176)</f>
        <v>2</v>
      </c>
    </row>
    <row r="1177" spans="6:8" x14ac:dyDescent="0.3">
      <c r="F1177" t="str">
        <v>Yourself what lot</v>
      </c>
      <c r="G1177" s="24">
        <f>SUMIF(orders[BookTitle],F1177,orders[TotalSales])</f>
        <v>542.67999999999995</v>
      </c>
      <c r="H1177">
        <f>COUNTIF(orders[BookTitle],F1177)</f>
        <v>4</v>
      </c>
    </row>
  </sheetData>
  <mergeCells count="3">
    <mergeCell ref="B1:D1"/>
    <mergeCell ref="N2:O2"/>
    <mergeCell ref="Q3:T3"/>
  </mergeCells>
  <dataValidations count="1">
    <dataValidation type="list" allowBlank="1" showInputMessage="1" showErrorMessage="1" sqref="Q3" xr:uid="{DCACE890-2CC7-4D81-B76C-79242051C76B}">
      <formula1>$F$2:$F$1177</formula1>
    </dataValidation>
  </dataValidation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8365B-09D4-4AE0-84B0-170838D72D17}">
  <dimension ref="B1:M25"/>
  <sheetViews>
    <sheetView workbookViewId="0">
      <selection activeCell="G3" sqref="G3"/>
    </sheetView>
  </sheetViews>
  <sheetFormatPr defaultRowHeight="14.4" x14ac:dyDescent="0.3"/>
  <cols>
    <col min="2" max="3" width="11.5546875" customWidth="1"/>
    <col min="4" max="4" width="13.33203125" bestFit="1" customWidth="1"/>
    <col min="6" max="6" width="8.5546875" bestFit="1" customWidth="1"/>
    <col min="7" max="7" width="13.6640625" customWidth="1"/>
    <col min="8" max="8" width="12.77734375" bestFit="1" customWidth="1"/>
    <col min="9" max="9" width="8.88671875" customWidth="1"/>
    <col min="12" max="12" width="12.44140625" bestFit="1" customWidth="1"/>
    <col min="13" max="13" width="10" bestFit="1" customWidth="1"/>
    <col min="14" max="15" width="12.44140625" bestFit="1" customWidth="1"/>
  </cols>
  <sheetData>
    <row r="1" spans="2:13" ht="15" thickBot="1" x14ac:dyDescent="0.35"/>
    <row r="2" spans="2:13" x14ac:dyDescent="0.3">
      <c r="B2" s="19" t="s">
        <v>13</v>
      </c>
      <c r="C2" s="27" t="s">
        <v>6674</v>
      </c>
      <c r="D2" s="27" t="s">
        <v>6675</v>
      </c>
      <c r="E2" s="27" t="s">
        <v>6686</v>
      </c>
      <c r="F2" s="27" t="s">
        <v>6685</v>
      </c>
      <c r="G2" s="28" t="s">
        <v>6691</v>
      </c>
      <c r="L2" s="15" t="s">
        <v>6679</v>
      </c>
      <c r="M2" t="s">
        <v>6675</v>
      </c>
    </row>
    <row r="3" spans="2:13" x14ac:dyDescent="0.3">
      <c r="B3" s="13" t="str" cm="1">
        <f t="array" ref="B3:B10">_xlfn._xlws.SORT(_xlfn.UNIQUE(orders[Country]))</f>
        <v>Canada</v>
      </c>
      <c r="C3" s="4">
        <f>COUNTIF(orders[Country],$B3)</f>
        <v>204</v>
      </c>
      <c r="D3" s="5">
        <f>SUMIF(orders[Country],B3,orders[TotalSales])</f>
        <v>15190.720000000001</v>
      </c>
      <c r="E3" s="6">
        <f>_xlfn.MAXIFS(orders[TotalSales],orders[Country],B3)</f>
        <v>232.4</v>
      </c>
      <c r="F3" s="6">
        <f>_xlfn.MINIFS(orders[TotalSales],orders[Country],B3)</f>
        <v>8.2100000000000009</v>
      </c>
      <c r="G3" s="51" t="str">
        <f>INDEX($B$14:$B$25,MATCH(MAX(C$14:C$25),C$14:C$25,0))</f>
        <v>September</v>
      </c>
      <c r="L3" s="16" t="s">
        <v>95</v>
      </c>
      <c r="M3" s="17">
        <v>14262.550000000003</v>
      </c>
    </row>
    <row r="4" spans="2:13" x14ac:dyDescent="0.3">
      <c r="B4" s="13" t="str">
        <v>France</v>
      </c>
      <c r="C4" s="4">
        <f>COUNTIF(orders[Country],$B4)</f>
        <v>351</v>
      </c>
      <c r="D4" s="5">
        <f>SUMIF(orders[Country],B4,orders[TotalSales])</f>
        <v>29731.26000000002</v>
      </c>
      <c r="E4" s="6">
        <f>_xlfn.MAXIFS(orders[TotalSales],orders[Country],B4)</f>
        <v>284.95</v>
      </c>
      <c r="F4" s="6">
        <f>_xlfn.MINIFS(orders[TotalSales],orders[Country],B4)</f>
        <v>5.83</v>
      </c>
      <c r="G4" s="51" t="str">
        <f>INDEX($B$14:$B$25,MATCH(MAX(D$14:D$25),D$14:D$25,0))</f>
        <v>October</v>
      </c>
      <c r="L4" s="16" t="s">
        <v>52</v>
      </c>
      <c r="M4" s="17">
        <v>15190.720000000001</v>
      </c>
    </row>
    <row r="5" spans="2:13" x14ac:dyDescent="0.3">
      <c r="B5" s="13" t="str">
        <v>Germany</v>
      </c>
      <c r="C5" s="4">
        <f>COUNTIF(orders[Country],$B5)</f>
        <v>394</v>
      </c>
      <c r="D5" s="5">
        <f>SUMIF(orders[Country],B5,orders[TotalSales])</f>
        <v>32358.319999999989</v>
      </c>
      <c r="E5" s="6">
        <f>_xlfn.MAXIFS(orders[TotalSales],orders[Country],B5)</f>
        <v>273.89999999999998</v>
      </c>
      <c r="F5" s="6">
        <f>_xlfn.MINIFS(orders[TotalSales],orders[Country],B5)</f>
        <v>5.56</v>
      </c>
      <c r="G5" s="51" t="str">
        <f>INDEX($B$14:$B$25,MATCH(MAX(E$14:E$25),E$14:E$25,0))</f>
        <v>October</v>
      </c>
      <c r="L5" s="16" t="s">
        <v>80</v>
      </c>
      <c r="M5" s="17">
        <v>15497.159999999991</v>
      </c>
    </row>
    <row r="6" spans="2:13" x14ac:dyDescent="0.3">
      <c r="B6" s="13" t="str">
        <v>Italy</v>
      </c>
      <c r="C6" s="4">
        <f>COUNTIF(orders[Country],$B6)</f>
        <v>182</v>
      </c>
      <c r="D6" s="5">
        <f>SUMIF(orders[Country],B6,orders[TotalSales])</f>
        <v>15497.159999999991</v>
      </c>
      <c r="E6" s="6">
        <f>_xlfn.MAXIFS(orders[TotalSales],orders[Country],B6)</f>
        <v>243.2</v>
      </c>
      <c r="F6" s="6">
        <f>_xlfn.MINIFS(orders[TotalSales],orders[Country],B6)</f>
        <v>6.02</v>
      </c>
      <c r="G6" s="51" t="str">
        <f>INDEX($B$14:$B$25,MATCH(MAX(F$14:F$25),F$14:F$25,0))</f>
        <v>August</v>
      </c>
      <c r="L6" s="16" t="s">
        <v>193</v>
      </c>
      <c r="M6" s="17">
        <v>28151.139999999996</v>
      </c>
    </row>
    <row r="7" spans="2:13" x14ac:dyDescent="0.3">
      <c r="B7" s="13" t="str">
        <v>Lebanon</v>
      </c>
      <c r="C7" s="4">
        <f>COUNTIF(orders[Country],$B7)</f>
        <v>361</v>
      </c>
      <c r="D7" s="5">
        <f>SUMIF(orders[Country],B7,orders[TotalSales])</f>
        <v>28151.139999999996</v>
      </c>
      <c r="E7" s="6">
        <f>_xlfn.MAXIFS(orders[TotalSales],orders[Country],B7)</f>
        <v>279.5</v>
      </c>
      <c r="F7" s="6">
        <f>_xlfn.MINIFS(orders[TotalSales],orders[Country],B7)</f>
        <v>6.74</v>
      </c>
      <c r="G7" s="51" t="str">
        <f>INDEX($B$14:$B$25,MATCH(MAX(G$14:G$25),G$14:G$25,0))</f>
        <v>March</v>
      </c>
      <c r="L7" s="16" t="s">
        <v>30</v>
      </c>
      <c r="M7" s="17">
        <v>29731.26000000002</v>
      </c>
    </row>
    <row r="8" spans="2:13" x14ac:dyDescent="0.3">
      <c r="B8" s="13" t="str">
        <v>Spain</v>
      </c>
      <c r="C8" s="4">
        <f>COUNTIF(orders[Country],$B8)</f>
        <v>182</v>
      </c>
      <c r="D8" s="5">
        <f>SUMIF(orders[Country],B8,orders[TotalSales])</f>
        <v>14262.550000000003</v>
      </c>
      <c r="E8" s="6">
        <f>_xlfn.MAXIFS(orders[TotalSales],orders[Country],B8)</f>
        <v>251.25</v>
      </c>
      <c r="F8" s="6">
        <f>_xlfn.MINIFS(orders[TotalSales],orders[Country],B8)</f>
        <v>5.14</v>
      </c>
      <c r="G8" s="51" t="str">
        <f>INDEX($B$14:$B$25,MATCH(MAX(H$14:H$25),H$14:H$25,0))</f>
        <v>February</v>
      </c>
      <c r="L8" s="16" t="s">
        <v>44</v>
      </c>
      <c r="M8" s="17">
        <v>32358.319999999989</v>
      </c>
    </row>
    <row r="9" spans="2:13" x14ac:dyDescent="0.3">
      <c r="B9" s="13" t="str">
        <v>UK</v>
      </c>
      <c r="C9" s="4">
        <f>COUNTIF(orders[Country],$B9)</f>
        <v>560</v>
      </c>
      <c r="D9" s="5">
        <f>SUMIF(orders[Country],B9,orders[TotalSales])</f>
        <v>47725.35000000002</v>
      </c>
      <c r="E9" s="6">
        <f>_xlfn.MAXIFS(orders[TotalSales],orders[Country],B9)</f>
        <v>284.14999999999998</v>
      </c>
      <c r="F9" s="6">
        <f>_xlfn.MINIFS(orders[TotalSales],orders[Country],B9)</f>
        <v>5.56</v>
      </c>
      <c r="G9" s="51" t="str">
        <f>INDEX($B$14:$B$25,MATCH(MAX(I$14:I$25),I$14:I$25,0))</f>
        <v>November</v>
      </c>
      <c r="L9" s="16" t="s">
        <v>22</v>
      </c>
      <c r="M9" s="17">
        <v>47725.35000000002</v>
      </c>
    </row>
    <row r="10" spans="2:13" ht="15" thickBot="1" x14ac:dyDescent="0.35">
      <c r="B10" s="14" t="str">
        <v>USA</v>
      </c>
      <c r="C10" s="8">
        <f>COUNTIF(orders[Country],$B10)</f>
        <v>687</v>
      </c>
      <c r="D10" s="9">
        <f>SUMIF(orders[Country],B10,orders[TotalSales])</f>
        <v>57898.709999999912</v>
      </c>
      <c r="E10" s="30">
        <f>_xlfn.MAXIFS(orders[TotalSales],orders[Country],B10)</f>
        <v>279.2</v>
      </c>
      <c r="F10" s="30">
        <f>_xlfn.MINIFS(orders[TotalSales],orders[Country],B10)</f>
        <v>5.23</v>
      </c>
      <c r="G10" s="10" t="str">
        <f>INDEX($B$14:$B$25,MATCH(MAX(J$14:J$25),J$14:J$25,0))</f>
        <v>May</v>
      </c>
      <c r="L10" s="16" t="s">
        <v>37</v>
      </c>
      <c r="M10" s="17">
        <v>57898.709999999912</v>
      </c>
    </row>
    <row r="11" spans="2:13" x14ac:dyDescent="0.3">
      <c r="L11" s="16" t="s">
        <v>6680</v>
      </c>
      <c r="M11" s="17">
        <v>240815.20999999996</v>
      </c>
    </row>
    <row r="13" spans="2:13" x14ac:dyDescent="0.3">
      <c r="C13" t="str" cm="1">
        <f t="array" ref="C13:J13">TRANSPOSE(_xlfn.ANCHORARRAY(B3))</f>
        <v>Canada</v>
      </c>
      <c r="D13" t="str">
        <v>France</v>
      </c>
      <c r="E13" t="str">
        <v>Germany</v>
      </c>
      <c r="F13" t="str">
        <v>Italy</v>
      </c>
      <c r="G13" t="str">
        <v>Lebanon</v>
      </c>
      <c r="H13" t="str">
        <v>Spain</v>
      </c>
      <c r="I13" t="str">
        <v>UK</v>
      </c>
      <c r="J13" t="str">
        <v>USA</v>
      </c>
    </row>
    <row r="14" spans="2:13" x14ac:dyDescent="0.3">
      <c r="B14" t="s">
        <v>210</v>
      </c>
      <c r="C14" s="24">
        <f>SUMIFS(orders[TotalSales],orders[Country],$C$13,orders[OrderMonth],$B14)</f>
        <v>899.73</v>
      </c>
      <c r="D14" s="24">
        <f>SUMIFS(orders[TotalSales],orders[Country],$D$13,orders[OrderMonth],$B14)</f>
        <v>1878.2099999999998</v>
      </c>
      <c r="E14" s="24">
        <f>SUMIFS(orders[TotalSales],orders[Country],$E$13,orders[OrderMonth],$B14)</f>
        <v>3046.74</v>
      </c>
      <c r="F14" s="24">
        <f>SUMIFS(orders[TotalSales],orders[Country],$F$13,orders[OrderMonth],$B14)</f>
        <v>1110.6199999999999</v>
      </c>
      <c r="G14" s="24">
        <f>SUMIFS(orders[TotalSales],orders[Country],$G$13,orders[OrderMonth],$B14)</f>
        <v>2405.1800000000003</v>
      </c>
      <c r="H14" s="24">
        <f>SUMIFS(orders[TotalSales],orders[Country],$H$13,orders[OrderMonth],$B14)</f>
        <v>1760.4799999999998</v>
      </c>
      <c r="I14" s="24">
        <f>SUMIFS(orders[TotalSales],orders[Country],$I$13,orders[OrderMonth],$B14)</f>
        <v>3849.6099999999997</v>
      </c>
      <c r="J14" s="24">
        <f>SUMIFS(orders[TotalSales],orders[Country],$J$13,orders[OrderMonth],$B14)</f>
        <v>5032.42</v>
      </c>
    </row>
    <row r="15" spans="2:13" x14ac:dyDescent="0.3">
      <c r="B15" t="s">
        <v>39</v>
      </c>
      <c r="C15" s="24">
        <f>SUMIFS(orders[TotalSales],orders[Country],$C$13,orders[OrderMonth],B15)</f>
        <v>1295.55</v>
      </c>
      <c r="D15" s="24">
        <f>SUMIFS(orders[TotalSales],orders[Country],$D$13,orders[OrderMonth],$B15)</f>
        <v>2823.13</v>
      </c>
      <c r="E15" s="24">
        <f>SUMIFS(orders[TotalSales],orders[Country],$E$13,orders[OrderMonth],$B15)</f>
        <v>1893.9700000000003</v>
      </c>
      <c r="F15" s="24">
        <f>SUMIFS(orders[TotalSales],orders[Country],$F$13,orders[OrderMonth],$B15)</f>
        <v>1644.2600000000002</v>
      </c>
      <c r="G15" s="24">
        <f>SUMIFS(orders[TotalSales],orders[Country],$G$13,orders[OrderMonth],$B15)</f>
        <v>1779.1999999999998</v>
      </c>
      <c r="H15" s="24">
        <f>SUMIFS(orders[TotalSales],orders[Country],$H$13,orders[OrderMonth],$B15)</f>
        <v>1827.98</v>
      </c>
      <c r="I15" s="24">
        <f>SUMIFS(orders[TotalSales],orders[Country],$I$13,orders[OrderMonth],$B15)</f>
        <v>4091.2</v>
      </c>
      <c r="J15" s="24">
        <f>SUMIFS(orders[TotalSales],orders[Country],$J$13,orders[OrderMonth],$B15)</f>
        <v>4927.6499999999987</v>
      </c>
    </row>
    <row r="16" spans="2:13" x14ac:dyDescent="0.3">
      <c r="B16" t="s">
        <v>15</v>
      </c>
      <c r="C16" s="24">
        <f>SUMIFS(orders[TotalSales],orders[Country],$C$13,orders[OrderMonth],B16)</f>
        <v>1510.9</v>
      </c>
      <c r="D16" s="24">
        <f>SUMIFS(orders[TotalSales],orders[Country],$D$13,orders[OrderMonth],$B16)</f>
        <v>2369.31</v>
      </c>
      <c r="E16" s="24">
        <f>SUMIFS(orders[TotalSales],orders[Country],$E$13,orders[OrderMonth],$B16)</f>
        <v>2944.8300000000004</v>
      </c>
      <c r="F16" s="24">
        <f>SUMIFS(orders[TotalSales],orders[Country],$F$13,orders[OrderMonth],$B16)</f>
        <v>1636.1399999999999</v>
      </c>
      <c r="G16" s="24">
        <f>SUMIFS(orders[TotalSales],orders[Country],$G$13,orders[OrderMonth],$B16)</f>
        <v>3279.26</v>
      </c>
      <c r="H16" s="24">
        <f>SUMIFS(orders[TotalSales],orders[Country],$H$13,orders[OrderMonth],$B16)</f>
        <v>1271.9699999999998</v>
      </c>
      <c r="I16" s="24">
        <f>SUMIFS(orders[TotalSales],orders[Country],$I$13,orders[OrderMonth],$B16)</f>
        <v>3882.06</v>
      </c>
      <c r="J16" s="24">
        <f>SUMIFS(orders[TotalSales],orders[Country],$J$13,orders[OrderMonth],$B16)</f>
        <v>4894.2299999999987</v>
      </c>
    </row>
    <row r="17" spans="2:10" x14ac:dyDescent="0.3">
      <c r="B17" t="s">
        <v>82</v>
      </c>
      <c r="C17" s="24">
        <f>SUMIFS(orders[TotalSales],orders[Country],$C$13,orders[OrderMonth],B17)</f>
        <v>989.68</v>
      </c>
      <c r="D17" s="24">
        <f>SUMIFS(orders[TotalSales],orders[Country],$D$13,orders[OrderMonth],$B17)</f>
        <v>2770.1000000000004</v>
      </c>
      <c r="E17" s="24">
        <f>SUMIFS(orders[TotalSales],orders[Country],$E$13,orders[OrderMonth],$B17)</f>
        <v>2509.6200000000003</v>
      </c>
      <c r="F17" s="24">
        <f>SUMIFS(orders[TotalSales],orders[Country],$F$13,orders[OrderMonth],$B17)</f>
        <v>1074.67</v>
      </c>
      <c r="G17" s="24">
        <f>SUMIFS(orders[TotalSales],orders[Country],$G$13,orders[OrderMonth],$B17)</f>
        <v>1338.39</v>
      </c>
      <c r="H17" s="24">
        <f>SUMIFS(orders[TotalSales],orders[Country],$H$13,orders[OrderMonth],$B17)</f>
        <v>1206.28</v>
      </c>
      <c r="I17" s="24">
        <f>SUMIFS(orders[TotalSales],orders[Country],$I$13,orders[OrderMonth],$B17)</f>
        <v>4207.08</v>
      </c>
      <c r="J17" s="24">
        <f>SUMIFS(orders[TotalSales],orders[Country],$J$13,orders[OrderMonth],$B17)</f>
        <v>4091.1799999999989</v>
      </c>
    </row>
    <row r="18" spans="2:10" x14ac:dyDescent="0.3">
      <c r="B18" t="s">
        <v>46</v>
      </c>
      <c r="C18" s="24">
        <f>SUMIFS(orders[TotalSales],orders[Country],$C$13,orders[OrderMonth],B18)</f>
        <v>1380.21</v>
      </c>
      <c r="D18" s="24">
        <f>SUMIFS(orders[TotalSales],orders[Country],$D$13,orders[OrderMonth],$B18)</f>
        <v>2100.2299999999996</v>
      </c>
      <c r="E18" s="24">
        <f>SUMIFS(orders[TotalSales],orders[Country],$E$13,orders[OrderMonth],$B18)</f>
        <v>2107.5600000000004</v>
      </c>
      <c r="F18" s="24">
        <f>SUMIFS(orders[TotalSales],orders[Country],$F$13,orders[OrderMonth],$B18)</f>
        <v>1263.5900000000001</v>
      </c>
      <c r="G18" s="24">
        <f>SUMIFS(orders[TotalSales],orders[Country],$G$13,orders[OrderMonth],$B18)</f>
        <v>2193.21</v>
      </c>
      <c r="H18" s="24">
        <f>SUMIFS(orders[TotalSales],orders[Country],$H$13,orders[OrderMonth],$B18)</f>
        <v>703.81</v>
      </c>
      <c r="I18" s="24">
        <f>SUMIFS(orders[TotalSales],orders[Country],$I$13,orders[OrderMonth],$B18)</f>
        <v>2906.3400000000011</v>
      </c>
      <c r="J18" s="24">
        <f>SUMIFS(orders[TotalSales],orders[Country],$J$13,orders[OrderMonth],$B18)</f>
        <v>6952.0600000000013</v>
      </c>
    </row>
    <row r="19" spans="2:10" x14ac:dyDescent="0.3">
      <c r="B19" t="s">
        <v>24</v>
      </c>
      <c r="C19" s="24">
        <f>SUMIFS(orders[TotalSales],orders[Country],$C$13,orders[OrderMonth],B19)</f>
        <v>918.66000000000008</v>
      </c>
      <c r="D19" s="24">
        <f>SUMIFS(orders[TotalSales],orders[Country],$D$13,orders[OrderMonth],$B19)</f>
        <v>2452.4</v>
      </c>
      <c r="E19" s="24">
        <f>SUMIFS(orders[TotalSales],orders[Country],$E$13,orders[OrderMonth],$B19)</f>
        <v>1933.79</v>
      </c>
      <c r="F19" s="24">
        <f>SUMIFS(orders[TotalSales],orders[Country],$F$13,orders[OrderMonth],$B19)</f>
        <v>1176.4100000000001</v>
      </c>
      <c r="G19" s="24">
        <f>SUMIFS(orders[TotalSales],orders[Country],$G$13,orders[OrderMonth],$B19)</f>
        <v>3153.0499999999997</v>
      </c>
      <c r="H19" s="24">
        <f>SUMIFS(orders[TotalSales],orders[Country],$H$13,orders[OrderMonth],$B19)</f>
        <v>1213.21</v>
      </c>
      <c r="I19" s="24">
        <f>SUMIFS(orders[TotalSales],orders[Country],$I$13,orders[OrderMonth],$B19)</f>
        <v>3983.7899999999995</v>
      </c>
      <c r="J19" s="24">
        <f>SUMIFS(orders[TotalSales],orders[Country],$J$13,orders[OrderMonth],$B19)</f>
        <v>5610.9700000000021</v>
      </c>
    </row>
    <row r="20" spans="2:10" x14ac:dyDescent="0.3">
      <c r="B20" t="s">
        <v>32</v>
      </c>
      <c r="C20" s="24">
        <f>SUMIFS(orders[TotalSales],orders[Country],$C$13,orders[OrderMonth],B20)</f>
        <v>1383.1699999999998</v>
      </c>
      <c r="D20" s="24">
        <f>SUMIFS(orders[TotalSales],orders[Country],$D$13,orders[OrderMonth],$B20)</f>
        <v>2328.0699999999993</v>
      </c>
      <c r="E20" s="24">
        <f>SUMIFS(orders[TotalSales],orders[Country],$E$13,orders[OrderMonth],$B20)</f>
        <v>3314.9799999999987</v>
      </c>
      <c r="F20" s="24">
        <f>SUMIFS(orders[TotalSales],orders[Country],$F$13,orders[OrderMonth],$B20)</f>
        <v>889.31999999999994</v>
      </c>
      <c r="G20" s="24">
        <f>SUMIFS(orders[TotalSales],orders[Country],$G$13,orders[OrderMonth],$B20)</f>
        <v>3088.98</v>
      </c>
      <c r="H20" s="24">
        <f>SUMIFS(orders[TotalSales],orders[Country],$H$13,orders[OrderMonth],$B20)</f>
        <v>1075.9399999999998</v>
      </c>
      <c r="I20" s="24">
        <f>SUMIFS(orders[TotalSales],orders[Country],$I$13,orders[OrderMonth],$B20)</f>
        <v>4653.3099999999995</v>
      </c>
      <c r="J20" s="24">
        <f>SUMIFS(orders[TotalSales],orders[Country],$J$13,orders[OrderMonth],$B20)</f>
        <v>3378.1400000000008</v>
      </c>
    </row>
    <row r="21" spans="2:10" x14ac:dyDescent="0.3">
      <c r="B21" t="s">
        <v>90</v>
      </c>
      <c r="C21" s="24">
        <f>SUMIFS(orders[TotalSales],orders[Country],$C$13,orders[OrderMonth],B21)</f>
        <v>1080.78</v>
      </c>
      <c r="D21" s="24">
        <f>SUMIFS(orders[TotalSales],orders[Country],$D$13,orders[OrderMonth],$B21)</f>
        <v>2167.83</v>
      </c>
      <c r="E21" s="24">
        <f>SUMIFS(orders[TotalSales],orders[Country],$E$13,orders[OrderMonth],$B21)</f>
        <v>2739.6400000000003</v>
      </c>
      <c r="F21" s="24">
        <f>SUMIFS(orders[TotalSales],orders[Country],$F$13,orders[OrderMonth],$B21)</f>
        <v>2022.6699999999996</v>
      </c>
      <c r="G21" s="24">
        <f>SUMIFS(orders[TotalSales],orders[Country],$G$13,orders[OrderMonth],$B21)</f>
        <v>1824.7299999999996</v>
      </c>
      <c r="H21" s="24">
        <f>SUMIFS(orders[TotalSales],orders[Country],$H$13,orders[OrderMonth],$B21)</f>
        <v>1038.46</v>
      </c>
      <c r="I21" s="24">
        <f>SUMIFS(orders[TotalSales],orders[Country],$I$13,orders[OrderMonth],$B21)</f>
        <v>2908.78</v>
      </c>
      <c r="J21" s="24">
        <f>SUMIFS(orders[TotalSales],orders[Country],$J$13,orders[OrderMonth],$B21)</f>
        <v>4061.7599999999993</v>
      </c>
    </row>
    <row r="22" spans="2:10" x14ac:dyDescent="0.3">
      <c r="B22" t="s">
        <v>60</v>
      </c>
      <c r="C22" s="24">
        <f>SUMIFS(orders[TotalSales],orders[Country],$C$13,orders[OrderMonth],B22)</f>
        <v>2006.8799999999997</v>
      </c>
      <c r="D22" s="24">
        <f>SUMIFS(orders[TotalSales],orders[Country],$D$13,orders[OrderMonth],$B22)</f>
        <v>2635.6400000000003</v>
      </c>
      <c r="E22" s="24">
        <f>SUMIFS(orders[TotalSales],orders[Country],$E$13,orders[OrderMonth],$B22)</f>
        <v>2728.66</v>
      </c>
      <c r="F22" s="24">
        <f>SUMIFS(orders[TotalSales],orders[Country],$F$13,orders[OrderMonth],$B22)</f>
        <v>1240.08</v>
      </c>
      <c r="G22" s="24">
        <f>SUMIFS(orders[TotalSales],orders[Country],$G$13,orders[OrderMonth],$B22)</f>
        <v>1913.8200000000002</v>
      </c>
      <c r="H22" s="24">
        <f>SUMIFS(orders[TotalSales],orders[Country],$H$13,orders[OrderMonth],$B22)</f>
        <v>1106.3000000000002</v>
      </c>
      <c r="I22" s="24">
        <f>SUMIFS(orders[TotalSales],orders[Country],$I$13,orders[OrderMonth],$B22)</f>
        <v>4802.0800000000008</v>
      </c>
      <c r="J22" s="24">
        <f>SUMIFS(orders[TotalSales],orders[Country],$J$13,orders[OrderMonth],$B22)</f>
        <v>4265.03</v>
      </c>
    </row>
    <row r="23" spans="2:10" x14ac:dyDescent="0.3">
      <c r="B23" t="s">
        <v>133</v>
      </c>
      <c r="C23" s="24">
        <f>SUMIFS(orders[TotalSales],orders[Country],$C$13,orders[OrderMonth],B23)</f>
        <v>1211.0200000000002</v>
      </c>
      <c r="D23" s="24">
        <f>SUMIFS(orders[TotalSales],orders[Country],$D$13,orders[OrderMonth],$B23)</f>
        <v>3131.4400000000005</v>
      </c>
      <c r="E23" s="24">
        <f>SUMIFS(orders[TotalSales],orders[Country],$E$13,orders[OrderMonth],$B23)</f>
        <v>3322.8200000000015</v>
      </c>
      <c r="F23" s="24">
        <f>SUMIFS(orders[TotalSales],orders[Country],$F$13,orders[OrderMonth],$B23)</f>
        <v>1369.8500000000001</v>
      </c>
      <c r="G23" s="24">
        <f>SUMIFS(orders[TotalSales],orders[Country],$G$13,orders[OrderMonth],$B23)</f>
        <v>3153.86</v>
      </c>
      <c r="H23" s="24">
        <f>SUMIFS(orders[TotalSales],orders[Country],$H$13,orders[OrderMonth],$B23)</f>
        <v>1048.6600000000001</v>
      </c>
      <c r="I23" s="24">
        <f>SUMIFS(orders[TotalSales],orders[Country],$I$13,orders[OrderMonth],$B23)</f>
        <v>3893.15</v>
      </c>
      <c r="J23" s="24">
        <f>SUMIFS(orders[TotalSales],orders[Country],$J$13,orders[OrderMonth],$B23)</f>
        <v>5431.8399999999992</v>
      </c>
    </row>
    <row r="24" spans="2:10" x14ac:dyDescent="0.3">
      <c r="B24" t="s">
        <v>54</v>
      </c>
      <c r="C24" s="24">
        <f>SUMIFS(orders[TotalSales],orders[Country],$C$13,orders[OrderMonth],B24)</f>
        <v>1401.38</v>
      </c>
      <c r="D24" s="24">
        <f>SUMIFS(orders[TotalSales],orders[Country],$D$13,orders[OrderMonth],$B24)</f>
        <v>2645.58</v>
      </c>
      <c r="E24" s="24">
        <f>SUMIFS(orders[TotalSales],orders[Country],$E$13,orders[OrderMonth],$B24)</f>
        <v>3140.13</v>
      </c>
      <c r="F24" s="24">
        <f>SUMIFS(orders[TotalSales],orders[Country],$F$13,orders[OrderMonth],$B24)</f>
        <v>1450.52</v>
      </c>
      <c r="G24" s="24">
        <f>SUMIFS(orders[TotalSales],orders[Country],$G$13,orders[OrderMonth],$B24)</f>
        <v>2586.5499999999993</v>
      </c>
      <c r="H24" s="24">
        <f>SUMIFS(orders[TotalSales],orders[Country],$H$13,orders[OrderMonth],$B24)</f>
        <v>931.68999999999994</v>
      </c>
      <c r="I24" s="24">
        <f>SUMIFS(orders[TotalSales],orders[Country],$I$13,orders[OrderMonth],$B24)</f>
        <v>5751.6100000000006</v>
      </c>
      <c r="J24" s="24">
        <f>SUMIFS(orders[TotalSales],orders[Country],$J$13,orders[OrderMonth],$B24)</f>
        <v>5603.3300000000008</v>
      </c>
    </row>
    <row r="25" spans="2:10" x14ac:dyDescent="0.3">
      <c r="B25" t="s">
        <v>107</v>
      </c>
      <c r="C25" s="24">
        <f>SUMIFS(orders[TotalSales],orders[Country],$C$13,orders[OrderMonth],B25)</f>
        <v>1112.7599999999998</v>
      </c>
      <c r="D25" s="24">
        <f>SUMIFS(orders[TotalSales],orders[Country],$D$13,orders[OrderMonth],$B25)</f>
        <v>2429.3200000000002</v>
      </c>
      <c r="E25" s="24">
        <f>SUMIFS(orders[TotalSales],orders[Country],$E$13,orders[OrderMonth],$B25)</f>
        <v>2675.5800000000004</v>
      </c>
      <c r="F25" s="24">
        <f>SUMIFS(orders[TotalSales],orders[Country],$F$13,orders[OrderMonth],$B25)</f>
        <v>619.03</v>
      </c>
      <c r="G25" s="24">
        <f>SUMIFS(orders[TotalSales],orders[Country],$G$13,orders[OrderMonth],$B25)</f>
        <v>1434.9099999999999</v>
      </c>
      <c r="H25" s="24">
        <f>SUMIFS(orders[TotalSales],orders[Country],$H$13,orders[OrderMonth],$B25)</f>
        <v>1077.77</v>
      </c>
      <c r="I25" s="24">
        <f>SUMIFS(orders[TotalSales],orders[Country],$I$13,orders[OrderMonth],$B25)</f>
        <v>2796.34</v>
      </c>
      <c r="J25" s="24">
        <f>SUMIFS(orders[TotalSales],orders[Country],$J$13,orders[OrderMonth],$B25)</f>
        <v>3650.1000000000004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28E4F-6D79-45E8-B6B2-FC93C055B327}">
  <dimension ref="B2:P16"/>
  <sheetViews>
    <sheetView workbookViewId="0">
      <selection activeCell="I4" sqref="I4"/>
    </sheetView>
  </sheetViews>
  <sheetFormatPr defaultRowHeight="14.4" x14ac:dyDescent="0.3"/>
  <cols>
    <col min="2" max="2" width="12.44140625" bestFit="1" customWidth="1"/>
    <col min="3" max="3" width="11.88671875" bestFit="1" customWidth="1"/>
    <col min="4" max="4" width="10" bestFit="1" customWidth="1"/>
    <col min="5" max="5" width="19.5546875" bestFit="1" customWidth="1"/>
    <col min="7" max="7" width="26" bestFit="1" customWidth="1"/>
    <col min="8" max="8" width="6.77734375" customWidth="1"/>
    <col min="9" max="9" width="9.109375" customWidth="1"/>
    <col min="10" max="10" width="8.44140625" customWidth="1"/>
    <col min="11" max="11" width="14.77734375" customWidth="1"/>
    <col min="12" max="12" width="11.6640625" customWidth="1"/>
    <col min="13" max="13" width="5.109375" customWidth="1"/>
    <col min="14" max="14" width="5.77734375" bestFit="1" customWidth="1"/>
    <col min="15" max="15" width="8" bestFit="1" customWidth="1"/>
    <col min="16" max="16" width="5.109375" bestFit="1" customWidth="1"/>
  </cols>
  <sheetData>
    <row r="2" spans="2:16" ht="15" thickBot="1" x14ac:dyDescent="0.35"/>
    <row r="3" spans="2:16" x14ac:dyDescent="0.3">
      <c r="B3" s="19" t="s">
        <v>6692</v>
      </c>
      <c r="C3" s="27" t="s">
        <v>6674</v>
      </c>
      <c r="D3" s="27" t="s">
        <v>6675</v>
      </c>
      <c r="E3" s="28" t="s">
        <v>6693</v>
      </c>
      <c r="G3" s="53" t="s">
        <v>6694</v>
      </c>
      <c r="H3" s="55" t="str" cm="1">
        <f t="array" ref="H3:O3">TRANSPOSE(_xlfn.UNIQUE(orders[Country]))</f>
        <v>UK</v>
      </c>
      <c r="I3" s="55" t="str">
        <v>France</v>
      </c>
      <c r="J3" s="55" t="str">
        <v>USA</v>
      </c>
      <c r="K3" s="55" t="str">
        <v>Germany</v>
      </c>
      <c r="L3" s="55" t="str">
        <v>Canada</v>
      </c>
      <c r="M3" s="55" t="str">
        <v>Italy</v>
      </c>
      <c r="N3" s="55" t="str">
        <v>Spain</v>
      </c>
      <c r="O3" s="55" t="str">
        <v>Lebanon</v>
      </c>
      <c r="P3" s="56" t="s">
        <v>6687</v>
      </c>
    </row>
    <row r="4" spans="2:16" x14ac:dyDescent="0.3">
      <c r="B4" s="13" t="str" cm="1">
        <f t="array" ref="B4:B7">_xlfn.UNIQUE(orders[PaymentMethod])</f>
        <v>Credit Card</v>
      </c>
      <c r="C4" s="4">
        <f>COUNTIF(orders[PaymentMethod],B4)</f>
        <v>1152</v>
      </c>
      <c r="D4" s="5">
        <f>SUMIF(orders[PaymentMethod],B4,orders[TotalSales])</f>
        <v>93584.289999999819</v>
      </c>
      <c r="E4" s="52">
        <f>ROUND((C4/$C$8) *100,2)</f>
        <v>39.44</v>
      </c>
      <c r="G4" s="54" t="str" cm="1">
        <f t="array" ref="G4:G7">_xlfn.ANCHORARRAY(B4)</f>
        <v>Credit Card</v>
      </c>
      <c r="H4" s="4" cm="1">
        <f t="array" ref="H4">SUMPRODUCT((orders[PaymentMethod]=G4)*(orders[Country]=H$3))</f>
        <v>222</v>
      </c>
      <c r="I4" s="4" cm="1">
        <f t="array" ref="I4">SUMPRODUCT((orders[PaymentMethod]=$G4)*(orders[Country]=I$3))</f>
        <v>109</v>
      </c>
      <c r="J4" s="4" cm="1">
        <f t="array" ref="J4">SUMPRODUCT((orders[PaymentMethod]=$G4)*(orders[Country]=J$3))</f>
        <v>301</v>
      </c>
      <c r="K4" s="4" cm="1">
        <f t="array" ref="K4">SUMPRODUCT((orders[PaymentMethod]=$G4)*(orders[Country]=K$3))</f>
        <v>145</v>
      </c>
      <c r="L4" s="4" cm="1">
        <f t="array" ref="L4">SUMPRODUCT((orders[PaymentMethod]=$G4)*(orders[Country]=L$3))</f>
        <v>54</v>
      </c>
      <c r="M4" s="4" cm="1">
        <f t="array" ref="M4">SUMPRODUCT((orders[PaymentMethod]=$G4)*(orders[Country]=M$3))</f>
        <v>92</v>
      </c>
      <c r="N4" s="4" cm="1">
        <f t="array" ref="N4">SUMPRODUCT((orders[PaymentMethod]=$G4)*(orders[Country]=N$3))</f>
        <v>90</v>
      </c>
      <c r="O4" s="4" cm="1">
        <f t="array" ref="O4">SUMPRODUCT((orders[PaymentMethod]=$G4)*(orders[Country]=O$3))</f>
        <v>139</v>
      </c>
      <c r="P4" s="52">
        <f>SUM(H4:O4)</f>
        <v>1152</v>
      </c>
    </row>
    <row r="5" spans="2:16" x14ac:dyDescent="0.3">
      <c r="B5" s="13" t="str">
        <v>Cash</v>
      </c>
      <c r="C5" s="4">
        <f>COUNTIF(orders[PaymentMethod],B5)</f>
        <v>586</v>
      </c>
      <c r="D5" s="5">
        <f>SUMIF(orders[PaymentMethod],B5,orders[TotalSales])</f>
        <v>48250.680000000015</v>
      </c>
      <c r="E5" s="52">
        <f>ROUND((C5/$C$8) *100,2)</f>
        <v>20.059999999999999</v>
      </c>
      <c r="G5" s="54" t="str">
        <v>Cash</v>
      </c>
      <c r="H5" s="4" cm="1">
        <f t="array" ref="H5">SUMPRODUCT((orders[PaymentMethod]=G5)*(orders[Country]=H$3))</f>
        <v>116</v>
      </c>
      <c r="I5" s="4" cm="1">
        <f t="array" ref="I5">SUMPRODUCT((orders[PaymentMethod]=$G5)*(orders[Country]=I$3))</f>
        <v>80</v>
      </c>
      <c r="J5" s="4" cm="1">
        <f t="array" ref="J5">SUMPRODUCT((orders[PaymentMethod]=$G5)*(orders[Country]=J$3))</f>
        <v>138</v>
      </c>
      <c r="K5" s="4" cm="1">
        <f t="array" ref="K5">SUMPRODUCT((orders[PaymentMethod]=$G5)*(orders[Country]=K$3))</f>
        <v>79</v>
      </c>
      <c r="L5" s="4" cm="1">
        <f t="array" ref="L5">SUMPRODUCT((orders[PaymentMethod]=$G5)*(orders[Country]=L$3))</f>
        <v>53</v>
      </c>
      <c r="M5" s="4" cm="1">
        <f t="array" ref="M5">SUMPRODUCT((orders[PaymentMethod]=$G5)*(orders[Country]=M$3))</f>
        <v>29</v>
      </c>
      <c r="N5" s="4" cm="1">
        <f t="array" ref="N5">SUMPRODUCT((orders[PaymentMethod]=$G5)*(orders[Country]=N$3))</f>
        <v>24</v>
      </c>
      <c r="O5" s="4" cm="1">
        <f t="array" ref="O5">SUMPRODUCT((orders[PaymentMethod]=$G5)*(orders[Country]=O$3))</f>
        <v>67</v>
      </c>
      <c r="P5" s="52">
        <f>SUM(H5:O5)</f>
        <v>586</v>
      </c>
    </row>
    <row r="6" spans="2:16" x14ac:dyDescent="0.3">
      <c r="B6" s="13" t="str">
        <v>Paypal</v>
      </c>
      <c r="C6" s="4">
        <f>COUNTIF(orders[PaymentMethod],B6)</f>
        <v>874</v>
      </c>
      <c r="D6" s="5">
        <f>SUMIF(orders[PaymentMethod],B6,orders[TotalSales])</f>
        <v>73194.569999999963</v>
      </c>
      <c r="E6" s="52">
        <f>ROUND((C6/$C$8) *100,2)</f>
        <v>29.92</v>
      </c>
      <c r="G6" s="54" t="str">
        <v>Paypal</v>
      </c>
      <c r="H6" s="4" cm="1">
        <f t="array" ref="H6">SUMPRODUCT((orders[PaymentMethod]=G6)*(orders[Country]=H$3))</f>
        <v>178</v>
      </c>
      <c r="I6" s="4" cm="1">
        <f t="array" ref="I6">SUMPRODUCT((orders[PaymentMethod]=$G6)*(orders[Country]=I$3))</f>
        <v>108</v>
      </c>
      <c r="J6" s="4" cm="1">
        <f t="array" ref="J6">SUMPRODUCT((orders[PaymentMethod]=$G6)*(orders[Country]=J$3))</f>
        <v>198</v>
      </c>
      <c r="K6" s="4" cm="1">
        <f t="array" ref="K6">SUMPRODUCT((orders[PaymentMethod]=$G6)*(orders[Country]=K$3))</f>
        <v>121</v>
      </c>
      <c r="L6" s="4" cm="1">
        <f t="array" ref="L6">SUMPRODUCT((orders[PaymentMethod]=$G6)*(orders[Country]=L$3))</f>
        <v>43</v>
      </c>
      <c r="M6" s="4" cm="1">
        <f t="array" ref="M6">SUMPRODUCT((orders[PaymentMethod]=$G6)*(orders[Country]=M$3))</f>
        <v>61</v>
      </c>
      <c r="N6" s="4" cm="1">
        <f t="array" ref="N6">SUMPRODUCT((orders[PaymentMethod]=$G6)*(orders[Country]=N$3))</f>
        <v>68</v>
      </c>
      <c r="O6" s="4" cm="1">
        <f t="array" ref="O6">SUMPRODUCT((orders[PaymentMethod]=$G6)*(orders[Country]=O$3))</f>
        <v>97</v>
      </c>
      <c r="P6" s="52">
        <f>SUM(H6:O6)</f>
        <v>874</v>
      </c>
    </row>
    <row r="7" spans="2:16" ht="15" thickBot="1" x14ac:dyDescent="0.35">
      <c r="B7" s="31" t="str">
        <v>Voucher</v>
      </c>
      <c r="C7" s="32">
        <f>COUNTIF(orders[PaymentMethod],B7)</f>
        <v>309</v>
      </c>
      <c r="D7" s="33">
        <f>SUMIF(orders[PaymentMethod],B7,orders[TotalSales])</f>
        <v>25785.669999999995</v>
      </c>
      <c r="E7" s="57">
        <f>ROUND((C7/$C$8) *100,2)</f>
        <v>10.58</v>
      </c>
      <c r="G7" s="62" t="str">
        <v>Voucher</v>
      </c>
      <c r="H7" s="32" cm="1">
        <f t="array" ref="H7">SUMPRODUCT((orders[PaymentMethod]=G7)*(orders[Country]=H$3))</f>
        <v>44</v>
      </c>
      <c r="I7" s="32" cm="1">
        <f t="array" ref="I7">SUMPRODUCT((orders[PaymentMethod]=$G7)*(orders[Country]=I$3))</f>
        <v>54</v>
      </c>
      <c r="J7" s="32" cm="1">
        <f t="array" ref="J7">SUMPRODUCT((orders[PaymentMethod]=$G7)*(orders[Country]=J$3))</f>
        <v>50</v>
      </c>
      <c r="K7" s="32" cm="1">
        <f t="array" ref="K7">SUMPRODUCT((orders[PaymentMethod]=$G7)*(orders[Country]=K$3))</f>
        <v>49</v>
      </c>
      <c r="L7" s="32" cm="1">
        <f t="array" ref="L7">SUMPRODUCT((orders[PaymentMethod]=$G7)*(orders[Country]=L$3))</f>
        <v>54</v>
      </c>
      <c r="M7" s="32" cm="1">
        <f t="array" ref="M7">SUMPRODUCT((orders[PaymentMethod]=$G7)*(orders[Country]=M$3))</f>
        <v>0</v>
      </c>
      <c r="N7" s="32" cm="1">
        <f t="array" ref="N7">SUMPRODUCT((orders[PaymentMethod]=$G7)*(orders[Country]=N$3))</f>
        <v>0</v>
      </c>
      <c r="O7" s="32" cm="1">
        <f t="array" ref="O7">SUMPRODUCT((orders[PaymentMethod]=$G7)*(orders[Country]=O$3))</f>
        <v>58</v>
      </c>
      <c r="P7" s="57">
        <f>SUM(H7:O7)</f>
        <v>309</v>
      </c>
    </row>
    <row r="8" spans="2:16" ht="15.6" thickTop="1" thickBot="1" x14ac:dyDescent="0.35">
      <c r="B8" s="58" t="s">
        <v>6687</v>
      </c>
      <c r="C8" s="59">
        <f>SUM(C4:C7)</f>
        <v>2921</v>
      </c>
      <c r="D8" s="60">
        <f>SUM(D4:D7)</f>
        <v>240815.20999999979</v>
      </c>
      <c r="E8" s="61">
        <f>SUM(E4:E7)</f>
        <v>100</v>
      </c>
      <c r="G8" s="63" t="s">
        <v>6687</v>
      </c>
      <c r="H8" s="81"/>
      <c r="I8" s="81"/>
      <c r="J8" s="81"/>
      <c r="K8" s="81"/>
      <c r="L8" s="81"/>
      <c r="M8" s="81"/>
      <c r="N8" s="81"/>
      <c r="O8" s="81"/>
      <c r="P8" s="44">
        <f>SUM(P4:P7)</f>
        <v>2921</v>
      </c>
    </row>
    <row r="9" spans="2:16" ht="15" thickTop="1" x14ac:dyDescent="0.3"/>
    <row r="11" spans="2:16" x14ac:dyDescent="0.3">
      <c r="B11" s="15" t="s">
        <v>6679</v>
      </c>
      <c r="C11" t="s">
        <v>6674</v>
      </c>
      <c r="D11" t="s">
        <v>6675</v>
      </c>
      <c r="E11" t="s">
        <v>6693</v>
      </c>
    </row>
    <row r="12" spans="2:16" x14ac:dyDescent="0.3">
      <c r="B12" s="16" t="s">
        <v>21</v>
      </c>
      <c r="C12" s="1">
        <v>1152</v>
      </c>
      <c r="D12" s="17">
        <v>93584.289999999819</v>
      </c>
      <c r="E12" s="41">
        <v>0.39438548442314275</v>
      </c>
    </row>
    <row r="13" spans="2:16" x14ac:dyDescent="0.3">
      <c r="B13" s="16" t="s">
        <v>6669</v>
      </c>
      <c r="C13" s="1">
        <v>874</v>
      </c>
      <c r="D13" s="17">
        <v>73194.569999999963</v>
      </c>
      <c r="E13" s="41">
        <v>0.29921259842519687</v>
      </c>
    </row>
    <row r="14" spans="2:16" x14ac:dyDescent="0.3">
      <c r="B14" s="16" t="s">
        <v>29</v>
      </c>
      <c r="C14" s="1">
        <v>586</v>
      </c>
      <c r="D14" s="17">
        <v>48250.680000000015</v>
      </c>
      <c r="E14" s="41">
        <v>0.20061622731941117</v>
      </c>
    </row>
    <row r="15" spans="2:16" x14ac:dyDescent="0.3">
      <c r="B15" s="16" t="s">
        <v>88</v>
      </c>
      <c r="C15" s="1">
        <v>309</v>
      </c>
      <c r="D15" s="17">
        <v>25785.669999999995</v>
      </c>
      <c r="E15" s="41">
        <v>0.10578568983224923</v>
      </c>
    </row>
    <row r="16" spans="2:16" x14ac:dyDescent="0.3">
      <c r="B16" s="16" t="s">
        <v>6680</v>
      </c>
      <c r="C16" s="1">
        <v>2921</v>
      </c>
      <c r="D16" s="17">
        <v>240815.21000000034</v>
      </c>
      <c r="E16" s="41">
        <v>1</v>
      </c>
    </row>
  </sheetData>
  <mergeCells count="1">
    <mergeCell ref="H8:O8"/>
  </mergeCells>
  <conditionalFormatting sqref="H4:O4">
    <cfRule type="dataBar" priority="4">
      <dataBar>
        <cfvo type="min"/>
        <cfvo type="max"/>
        <color rgb="FF008AEF"/>
      </dataBar>
      <extLst>
        <ext xmlns:x14="http://schemas.microsoft.com/office/spreadsheetml/2009/9/main" uri="{B025F937-C7B1-47D3-B67F-A62EFF666E3E}">
          <x14:id>{D514C2C0-00AD-4105-AAED-7255F872F45D}</x14:id>
        </ext>
      </extLst>
    </cfRule>
  </conditionalFormatting>
  <conditionalFormatting sqref="H5:O5">
    <cfRule type="dataBar" priority="3">
      <dataBar>
        <cfvo type="min"/>
        <cfvo type="max"/>
        <color rgb="FF638EC6"/>
      </dataBar>
      <extLst>
        <ext xmlns:x14="http://schemas.microsoft.com/office/spreadsheetml/2009/9/main" uri="{B025F937-C7B1-47D3-B67F-A62EFF666E3E}">
          <x14:id>{724DEDF8-31CF-4A88-BF90-F537B21904A8}</x14:id>
        </ext>
      </extLst>
    </cfRule>
  </conditionalFormatting>
  <conditionalFormatting sqref="H6:O6">
    <cfRule type="dataBar" priority="2">
      <dataBar>
        <cfvo type="min"/>
        <cfvo type="max"/>
        <color rgb="FF638EC6"/>
      </dataBar>
      <extLst>
        <ext xmlns:x14="http://schemas.microsoft.com/office/spreadsheetml/2009/9/main" uri="{B025F937-C7B1-47D3-B67F-A62EFF666E3E}">
          <x14:id>{06476320-AAB3-442D-8663-F6F628079E9C}</x14:id>
        </ext>
      </extLst>
    </cfRule>
  </conditionalFormatting>
  <conditionalFormatting sqref="H7:O8">
    <cfRule type="dataBar" priority="1">
      <dataBar>
        <cfvo type="min"/>
        <cfvo type="max"/>
        <color rgb="FF638EC6"/>
      </dataBar>
      <extLst>
        <ext xmlns:x14="http://schemas.microsoft.com/office/spreadsheetml/2009/9/main" uri="{B025F937-C7B1-47D3-B67F-A62EFF666E3E}">
          <x14:id>{B76B765F-94A0-4AE5-8E35-B8FA74D6B4DE}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514C2C0-00AD-4105-AAED-7255F872F45D}">
            <x14:dataBar minLength="0" maxLength="100" border="1" negativeBarBorderColorSameAsPositive="0">
              <x14:cfvo type="autoMin"/>
              <x14:cfvo type="autoMax"/>
              <x14:borderColor rgb="FF008AEF"/>
              <x14:negativeFillColor rgb="FFFF0000"/>
              <x14:negativeBorderColor rgb="FFFF0000"/>
              <x14:axisColor rgb="FF000000"/>
            </x14:dataBar>
          </x14:cfRule>
          <xm:sqref>H4:O4</xm:sqref>
        </x14:conditionalFormatting>
        <x14:conditionalFormatting xmlns:xm="http://schemas.microsoft.com/office/excel/2006/main">
          <x14:cfRule type="dataBar" id="{724DEDF8-31CF-4A88-BF90-F537B21904A8}">
            <x14:dataBar minLength="0" maxLength="100" border="1" negativeBarBorderColorSameAsPositive="0">
              <x14:cfvo type="autoMin"/>
              <x14:cfvo type="autoMax"/>
              <x14:borderColor rgb="FF638EC6"/>
              <x14:negativeFillColor rgb="FFFF0000"/>
              <x14:negativeBorderColor rgb="FFFF0000"/>
              <x14:axisColor rgb="FF000000"/>
            </x14:dataBar>
          </x14:cfRule>
          <xm:sqref>H5:O5</xm:sqref>
        </x14:conditionalFormatting>
        <x14:conditionalFormatting xmlns:xm="http://schemas.microsoft.com/office/excel/2006/main">
          <x14:cfRule type="dataBar" id="{06476320-AAB3-442D-8663-F6F628079E9C}">
            <x14:dataBar minLength="0" maxLength="100" border="1" negativeBarBorderColorSameAsPositive="0">
              <x14:cfvo type="autoMin"/>
              <x14:cfvo type="autoMax"/>
              <x14:borderColor rgb="FF638EC6"/>
              <x14:negativeFillColor rgb="FFFF0000"/>
              <x14:negativeBorderColor rgb="FFFF0000"/>
              <x14:axisColor rgb="FF000000"/>
            </x14:dataBar>
          </x14:cfRule>
          <xm:sqref>H6:O6</xm:sqref>
        </x14:conditionalFormatting>
        <x14:conditionalFormatting xmlns:xm="http://schemas.microsoft.com/office/excel/2006/main">
          <x14:cfRule type="dataBar" id="{B76B765F-94A0-4AE5-8E35-B8FA74D6B4DE}">
            <x14:dataBar minLength="0" maxLength="100" border="1" negativeBarBorderColorSameAsPositive="0">
              <x14:cfvo type="autoMin"/>
              <x14:cfvo type="autoMax"/>
              <x14:borderColor rgb="FF638EC6"/>
              <x14:negativeFillColor rgb="FFFF0000"/>
              <x14:negativeBorderColor rgb="FFFF0000"/>
              <x14:axisColor rgb="FF000000"/>
            </x14:dataBar>
          </x14:cfRule>
          <xm:sqref>H7:O8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1F907C-0F02-4DE0-A26F-296A7006CA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main_data</vt:lpstr>
      <vt:lpstr>day_analysis</vt:lpstr>
      <vt:lpstr>dashboard</vt:lpstr>
      <vt:lpstr>pivot_sources</vt:lpstr>
      <vt:lpstr>category_analysis</vt:lpstr>
      <vt:lpstr>monthly_sales</vt:lpstr>
      <vt:lpstr>yearly_sales</vt:lpstr>
      <vt:lpstr>books_analysis</vt:lpstr>
      <vt:lpstr>country_analysis</vt:lpstr>
      <vt:lpstr>payment_method_analysis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Georgio JB14</dc:creator>
  <cp:lastModifiedBy>Georgio JB14</cp:lastModifiedBy>
  <dcterms:created xsi:type="dcterms:W3CDTF">2025-08-25T13:06:59Z</dcterms:created>
  <dcterms:modified xsi:type="dcterms:W3CDTF">2025-09-15T12:42:14Z</dcterms:modified>
</cp:coreProperties>
</file>